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650" yWindow="210" windowWidth="27840" windowHeight="13725" tabRatio="671" firstSheet="2" activeTab="2"/>
  </bookViews>
  <sheets>
    <sheet name="Raptor Tickers" sheetId="10" state="hidden" r:id="rId1"/>
    <sheet name="Display Curves" sheetId="12" state="hidden" r:id="rId2"/>
    <sheet name="Curves" sheetId="5" r:id="rId3"/>
    <sheet name="Vanilla Pricer" sheetId="2" r:id="rId4"/>
    <sheet name="New Issue" sheetId="11" r:id="rId5"/>
    <sheet name="ASW Pricer" sheetId="6" r:id="rId6"/>
    <sheet name="VNS Schedules" sheetId="7" r:id="rId7"/>
    <sheet name="VNS Pricer" sheetId="8" r:id="rId8"/>
    <sheet name="delta" sheetId="9" r:id="rId9"/>
  </sheets>
  <externalReferences>
    <externalReference r:id="rId10"/>
    <externalReference r:id="rId11"/>
    <externalReference r:id="rId12"/>
    <externalReference r:id="rId13"/>
  </externalReferences>
  <definedNames>
    <definedName name="_Fill" hidden="1">[1]interpolate!#REF!</definedName>
    <definedName name="_Fill2" hidden="1">[2]interpolate!#REF!</definedName>
    <definedName name="ASW">'ASW Pricer'!$F$5</definedName>
    <definedName name="ASW_Risk_Toggle">'ASW Pricer'!$F$6</definedName>
    <definedName name="Asw10yAsk">'New Issue'!$J$16</definedName>
    <definedName name="Asw10yBid">'New Issue'!$I$15</definedName>
    <definedName name="Asw5yAsk">'New Issue'!$J$11</definedName>
    <definedName name="Asw5yBid">'New Issue'!$I$11</definedName>
    <definedName name="Broker_36basismid">'New Issue'!$AD$75:$AD$93</definedName>
    <definedName name="Broker_ab6mid">'New Issue'!$AD$53:$AD$71</definedName>
    <definedName name="Bump11y">'New Issue'!$I$16</definedName>
    <definedName name="Bump12y">'New Issue'!$I$17</definedName>
    <definedName name="Bump15y">'New Issue'!$I$18</definedName>
    <definedName name="Bump20y">'New Issue'!$I$20</definedName>
    <definedName name="Bump25y">'New Issue'!$I$21</definedName>
    <definedName name="Bump2y">'New Issue'!$I$8</definedName>
    <definedName name="Bump3y">'New Issue'!$I$9</definedName>
    <definedName name="Bump4y">'New Issue'!$I$10</definedName>
    <definedName name="Bump6y">'New Issue'!$L$16</definedName>
    <definedName name="Bump7y">'New Issue'!$I$12</definedName>
    <definedName name="Bump8y">'New Issue'!$I$13</definedName>
    <definedName name="Bump9y">'New Issue'!$I$14</definedName>
    <definedName name="curve10y20yask">'New Issue'!$M$21</definedName>
    <definedName name="curve10y20ybid">'New Issue'!$L$21</definedName>
    <definedName name="curve10y30yask">'New Issue'!$J$22</definedName>
    <definedName name="curve10y30ybid">'New Issue'!$I$22</definedName>
    <definedName name="curve2y5yask">'New Issue'!$M$11</definedName>
    <definedName name="curve2y5ybid">'New Issue'!$L$11</definedName>
    <definedName name="curve5y10yask">'New Issue'!$M$16</definedName>
    <definedName name="curve5y10ybid">'New Issue'!#REF!</definedName>
    <definedName name="DeltaRiskCalc">delta!$CA$7:$CJ$54</definedName>
    <definedName name="DeltaRiskDisplay">delta!$E$7:$N$54</definedName>
    <definedName name="display.f_recordname_me">config.r_swap_spread_adjustments_part1_data&amp;"."&amp;config.r_swap_spread_adjustments_part2_data&amp;"."&amp;config.r_swap_spread_adjustments_part3_data&amp;SUBSTITUTE(INDIRECT("RC1",0)," Yr","Y")</definedName>
    <definedName name="DUA_CloseYield">'New Issue'!$AV$7</definedName>
    <definedName name="DUA_LiveYield">'New Issue'!$AT$7</definedName>
    <definedName name="DUA_MidPrice">'New Issue'!$AJ$7</definedName>
    <definedName name="DUB_CloseYield">'New Issue'!$AV$14</definedName>
    <definedName name="DUB_LiveYield">'New Issue'!$AT$14</definedName>
    <definedName name="DUB_MidPrice">'New Issue'!$AJ$14</definedName>
    <definedName name="DV01Risks">delta!$BR$5:$BS$23</definedName>
    <definedName name="EUR_SPOT">'New Issue'!$C$3</definedName>
    <definedName name="EUR_TOD">'New Issue'!$C$2</definedName>
    <definedName name="EUR12Y">'[3]Market Watch'!$P$18</definedName>
    <definedName name="Euribor_Mid">'New Issue'!$AJ$21:$AJ$41</definedName>
    <definedName name="Euribor_PackChange">'New Issue'!$AE$43:$AE$47</definedName>
    <definedName name="Euribor_PriceChange">'New Issue'!$AD$21:$AD$41</definedName>
    <definedName name="Euribor_Volume">'New Issue'!$AK$21:$AK$41</definedName>
    <definedName name="FuturesCodes">'New Issue'!$AW$21:$AX$32</definedName>
    <definedName name="h_kioskmode" hidden="1">FALSE</definedName>
    <definedName name="HedgeRatios3M">delta!$T$7:$T$22</definedName>
    <definedName name="HedgeRatios6M">delta!$W$7:$W$22</definedName>
    <definedName name="HedgeRatiosEonia">delta!$Q$7:$Q$22</definedName>
    <definedName name="HOL">'New Issue'!$C$4</definedName>
    <definedName name="IKA_CloseYield">'New Issue'!$AV$12</definedName>
    <definedName name="IKA_LiveYield">'New Issue'!$AT$12</definedName>
    <definedName name="IKA_MidPrice">'New Issue'!$AJ$12</definedName>
    <definedName name="IKB_CloseYield">'New Issue'!$AV$19</definedName>
    <definedName name="IKB_LiveYield">'New Issue'!$AT$19</definedName>
    <definedName name="IKB_MidPrice">'New Issue'!$AJ$19</definedName>
    <definedName name="IMM_LOOKUP_RANGE">'New Issue'!#REF!</definedName>
    <definedName name="IRS">'Vanilla Pricer'!$AL$6:$AL$105</definedName>
    <definedName name="IRS_Risk_Toggle">'Vanilla Pricer'!$C$6:$C$105</definedName>
    <definedName name="isEUR12MLLoaded">Curves!$DJ$5</definedName>
    <definedName name="isEUR1MLLoaded">Curves!$CW$5</definedName>
    <definedName name="isEURMarketDataLoaded">Curves!$A$6</definedName>
    <definedName name="MARKINGS">'New Issue'!$I$8:$O$25</definedName>
    <definedName name="MissingDataPointsEUR">Curves!$D$6</definedName>
    <definedName name="OATA_CloseYield">'New Issue'!$AV$11</definedName>
    <definedName name="OATA_LiveYield">'New Issue'!$AT$11</definedName>
    <definedName name="OATA_MidPrice">'New Issue'!$AJ$11</definedName>
    <definedName name="OATB_CloseYield">'New Issue'!$AV$18</definedName>
    <definedName name="OATB_LiveYield">'New Issue'!$AT$18</definedName>
    <definedName name="OATB_MidPrice">'New Issue'!$AJ$18</definedName>
    <definedName name="OEA_CloseYield">'New Issue'!$AV$8</definedName>
    <definedName name="OEA_LiveYield">'New Issue'!$AT$8</definedName>
    <definedName name="OEA_MidPrice">'New Issue'!$AJ$8</definedName>
    <definedName name="OEAISP_CLOSE">[4]StaticData!$H$234</definedName>
    <definedName name="OEB_CloseYield">'New Issue'!$AV$15</definedName>
    <definedName name="OEB_LiveYield">'New Issue'!$AT$15</definedName>
    <definedName name="OEB_MidPrice">'New Issue'!$AJ$15</definedName>
    <definedName name="OriginalState">'Vanilla Pricer'!$ET$5:$FH$105</definedName>
    <definedName name="PCA_CALIB_DAYS">'[3]FactorEstimate (Basis regress)'!$AG$7</definedName>
    <definedName name="PortfolioCurveStart">delta!$BO$7</definedName>
    <definedName name="PortfolioForRisk">delta!$B$7:$B$129</definedName>
    <definedName name="PortfolioTradeCount">delta!$B$131</definedName>
    <definedName name="PortfolioTradeStart">delta!$B$7</definedName>
    <definedName name="Pricing_ab3m10y">'New Issue'!$N$15</definedName>
    <definedName name="Pricing_ab3m11y">'New Issue'!$N$16</definedName>
    <definedName name="Pricing_ab3m12y">'New Issue'!$N$17</definedName>
    <definedName name="Pricing_ab3m15y">'New Issue'!$N$18</definedName>
    <definedName name="Pricing_ab3m20y">'New Issue'!$N$20</definedName>
    <definedName name="Pricing_ab3m25y">'New Issue'!$N$21</definedName>
    <definedName name="Pricing_ab3m2y">'New Issue'!$N$8</definedName>
    <definedName name="Pricing_ab3m30y">'New Issue'!$N$22</definedName>
    <definedName name="Pricing_ab3m35y">'New Issue'!$N$23</definedName>
    <definedName name="Pricing_ab3m3y">'New Issue'!$N$9</definedName>
    <definedName name="Pricing_ab3m40y">'New Issue'!$N$24</definedName>
    <definedName name="Pricing_ab3m4y">'New Issue'!$N$10</definedName>
    <definedName name="Pricing_ab3m50y">'New Issue'!$N$25</definedName>
    <definedName name="Pricing_ab3m5y">'New Issue'!$N$11</definedName>
    <definedName name="Pricing_ab3m6y">'New Issue'!$Q$16</definedName>
    <definedName name="Pricing_ab3m7y">'New Issue'!$N$12</definedName>
    <definedName name="Pricing_ab3m8y">'New Issue'!$N$13</definedName>
    <definedName name="Pricing_ab3m9y">'New Issue'!$N$14</definedName>
    <definedName name="Pricing_ab6m10y">'New Issue'!$G$16</definedName>
    <definedName name="Pricing_ab6m11y">'New Issue'!$G$17</definedName>
    <definedName name="Pricing_ab6m12y">'New Issue'!$G$18</definedName>
    <definedName name="Pricing_ab6m15y">'New Issue'!$G$19</definedName>
    <definedName name="Pricing_ab6m20y">'New Issue'!$G$20</definedName>
    <definedName name="Pricing_ab6m25y">'New Issue'!$G$21</definedName>
    <definedName name="Pricing_ab6m2y">'New Issue'!$G$8</definedName>
    <definedName name="Pricing_ab6m30y">'New Issue'!$G$22</definedName>
    <definedName name="Pricing_ab6m35y">'New Issue'!$G$23</definedName>
    <definedName name="Pricing_ab6m3y">'New Issue'!$G$9</definedName>
    <definedName name="Pricing_ab6m40y">'New Issue'!$G$24</definedName>
    <definedName name="Pricing_ab6m4y">'New Issue'!$G$10</definedName>
    <definedName name="Pricing_ab6m50y">'New Issue'!$G$25</definedName>
    <definedName name="Pricing_ab6m5y">'New Issue'!$G$11</definedName>
    <definedName name="Pricing_ab6m6y">'New Issue'!$G$12</definedName>
    <definedName name="Pricing_ab6m7y">'New Issue'!$G$13</definedName>
    <definedName name="Pricing_ab6m8y">'New Issue'!$G$14</definedName>
    <definedName name="Pricing_ab6m9y">'New Issue'!$G$15</definedName>
    <definedName name="RXA_CloseYield">'New Issue'!$AV$9</definedName>
    <definedName name="RXA_LiveYield">'New Issue'!$AT$9</definedName>
    <definedName name="RXA_MidPrice">'New Issue'!$AJ$9</definedName>
    <definedName name="RXAISP_CLOSE">[4]StaticData!$H$235</definedName>
    <definedName name="RXB_CloseYield">'New Issue'!$AV$16</definedName>
    <definedName name="RXB_LiveYield">'New Issue'!$AT$16</definedName>
    <definedName name="RXB_MidPrice">'New Issue'!$AJ$16</definedName>
    <definedName name="Settings.COB">Curves!$M$28</definedName>
    <definedName name="SnapBOBLSpread">'New Issue'!$AA$28</definedName>
    <definedName name="SnapBUNDSpread">'New Issue'!$AA$29</definedName>
    <definedName name="SpotDate">Curves!$M$31</definedName>
    <definedName name="SwapLookupRange">'New Issue'!$B$7:$N$25</definedName>
    <definedName name="UBA_CLoseYield">'New Issue'!$AV$10</definedName>
    <definedName name="UBA_LiveYield">'New Issue'!$AT$10</definedName>
    <definedName name="UBA_MidPrice">'New Issue'!$AJ$10</definedName>
    <definedName name="UBB_CloseYield">'New Issue'!$AV$17</definedName>
    <definedName name="UBB_LiveYield">'New Issue'!$AT$17</definedName>
    <definedName name="UBB_MidPrice">'New Issue'!$AJ$17</definedName>
    <definedName name="VNS">'VNS Pricer'!$D$4</definedName>
    <definedName name="VNS.CreateSchedules" localSheetId="6">'VNS Schedules'!$C$29:$C$30</definedName>
    <definedName name="VNS.Daycount.Fixed" localSheetId="6">'VNS Schedules'!$C$35</definedName>
    <definedName name="VNS.Daycount.Float" localSheetId="6">'VNS Schedules'!$C$55</definedName>
    <definedName name="VNS.FixedAmortization" localSheetId="6">'VNS Schedules'!$G$14</definedName>
    <definedName name="VNS.FixedAmortization.Frequency" localSheetId="6">'VNS Schedules'!$G$15</definedName>
    <definedName name="VNS.FixedCashflow.Count" localSheetId="6">'VNS Schedules'!$G$12</definedName>
    <definedName name="VNS.FixedCashflowSchedule" localSheetId="6">'VNS Schedules'!$F$18:OFFSET('VNS Schedules'!$N$18,'VNS Schedules'!$G$12,0)</definedName>
    <definedName name="VNS.FixedLegTemplate" localSheetId="6">'VNS Schedules'!$E:$M</definedName>
    <definedName name="VNS.FixedRate" localSheetId="6">'VNS Schedules'!$C$8</definedName>
    <definedName name="VNS.FixedSchedule.Copy" localSheetId="6">'VNS Schedules'!$BP$18:$BX$518</definedName>
    <definedName name="VNS.FixedSchedule.Paste" localSheetId="6">'VNS Schedules'!$F$18:$N$518</definedName>
    <definedName name="VNS.FixedSchedule.Properties" localSheetId="6">'VNS Schedules'!$M$8:$N$14</definedName>
    <definedName name="VNS.FloatAmortization" localSheetId="6">'VNS Schedules'!$R$14</definedName>
    <definedName name="VNS.FloatAmortization.Frequency" localSheetId="6">'VNS Schedules'!$R$15</definedName>
    <definedName name="VNS.FloatCashflow.Count" localSheetId="6">'VNS Schedules'!$R$12</definedName>
    <definedName name="VNS.FloatCashflowSchedule" localSheetId="6">'VNS Schedules'!$Q$18:OFFSET('VNS Schedules'!$Y$18,'VNS Schedules'!$R$12,0)</definedName>
    <definedName name="VNS.FloatLegTemplate" localSheetId="6">'VNS Schedules'!$P:$Y</definedName>
    <definedName name="VNS.FloatSchedule.Copy" localSheetId="6">'VNS Schedules'!$CB$18:$CI$518</definedName>
    <definedName name="VNS.FloatSchedule.Notionals.Copy">'VNS Schedules'!$CA$19:$CA$518</definedName>
    <definedName name="VNS.FloatSchedule.Notionals.Paste">'VNS Schedules'!$Q$19:$Q$518</definedName>
    <definedName name="VNS.FloatSchedule.Paste" localSheetId="6">'VNS Schedules'!$R$18:$Y$518</definedName>
    <definedName name="VNS.FloatSchedule.Properties" localSheetId="6">'VNS Schedules'!$X$8:$Y$14</definedName>
    <definedName name="VNS.FloatSpread" localSheetId="6">'VNS Schedules'!$C$9</definedName>
    <definedName name="VNS.Notional.Upfront" localSheetId="6">'VNS Schedules'!$C$7</definedName>
    <definedName name="VNS.Schedules.AllRows" localSheetId="6">'VNS Schedules'!$5:$519</definedName>
    <definedName name="VNS_Risk_Toggle">'VNS Pricer'!$D$30</definedName>
  </definedNames>
  <calcPr calcId="145621" calcMode="manual"/>
</workbook>
</file>

<file path=xl/calcChain.xml><?xml version="1.0" encoding="utf-8"?>
<calcChain xmlns="http://schemas.openxmlformats.org/spreadsheetml/2006/main">
  <c r="C51" i="6" l="1"/>
  <c r="Q518" i="7"/>
  <c r="Q517" i="7"/>
  <c r="Q516" i="7"/>
  <c r="Q515" i="7"/>
  <c r="Q514" i="7"/>
  <c r="Q513" i="7"/>
  <c r="Q512" i="7"/>
  <c r="Q511" i="7"/>
  <c r="Q510" i="7"/>
  <c r="Q509" i="7"/>
  <c r="Q508" i="7"/>
  <c r="Q507" i="7"/>
  <c r="Q506" i="7"/>
  <c r="Q505" i="7"/>
  <c r="Q504" i="7"/>
  <c r="Q503" i="7"/>
  <c r="Q502" i="7"/>
  <c r="Q501" i="7"/>
  <c r="Q500" i="7"/>
  <c r="Q499" i="7"/>
  <c r="Q498" i="7"/>
  <c r="Q497" i="7"/>
  <c r="Q496" i="7"/>
  <c r="Q495" i="7"/>
  <c r="Q494" i="7"/>
  <c r="Q493" i="7"/>
  <c r="Q492" i="7"/>
  <c r="Q491" i="7"/>
  <c r="Q490" i="7"/>
  <c r="Q489" i="7"/>
  <c r="Q488" i="7"/>
  <c r="Q487" i="7"/>
  <c r="Q486" i="7"/>
  <c r="Q485" i="7"/>
  <c r="Q484" i="7"/>
  <c r="Q483" i="7"/>
  <c r="Q482" i="7"/>
  <c r="Q481" i="7"/>
  <c r="Q480" i="7"/>
  <c r="Q479" i="7"/>
  <c r="Q478" i="7"/>
  <c r="Q477" i="7"/>
  <c r="Q476" i="7"/>
  <c r="Q475" i="7"/>
  <c r="Q474" i="7"/>
  <c r="Q473" i="7"/>
  <c r="Q472" i="7"/>
  <c r="Q471" i="7"/>
  <c r="Q470" i="7"/>
  <c r="Q469" i="7"/>
  <c r="Q468" i="7"/>
  <c r="Q467" i="7"/>
  <c r="Q466" i="7"/>
  <c r="Q465" i="7"/>
  <c r="Q464" i="7"/>
  <c r="Q463" i="7"/>
  <c r="Q462" i="7"/>
  <c r="Q461" i="7"/>
  <c r="Q460" i="7"/>
  <c r="Q459" i="7"/>
  <c r="Q458" i="7"/>
  <c r="Q457" i="7"/>
  <c r="Q456" i="7"/>
  <c r="Q455" i="7"/>
  <c r="Q454" i="7"/>
  <c r="Q453" i="7"/>
  <c r="Q452" i="7"/>
  <c r="Q451" i="7"/>
  <c r="Q450" i="7"/>
  <c r="Q449" i="7"/>
  <c r="Q448" i="7"/>
  <c r="Q447" i="7"/>
  <c r="Q446" i="7"/>
  <c r="Q445" i="7"/>
  <c r="Q444" i="7"/>
  <c r="Q443" i="7"/>
  <c r="Q442" i="7"/>
  <c r="Q441" i="7"/>
  <c r="Q440" i="7"/>
  <c r="Q439" i="7"/>
  <c r="Q438" i="7"/>
  <c r="Q437" i="7"/>
  <c r="Q436" i="7"/>
  <c r="Q435" i="7"/>
  <c r="Q434" i="7"/>
  <c r="Q433" i="7"/>
  <c r="Q432" i="7"/>
  <c r="Q431" i="7"/>
  <c r="Q430" i="7"/>
  <c r="Q429" i="7"/>
  <c r="Q428" i="7"/>
  <c r="Q427" i="7"/>
  <c r="Q426" i="7"/>
  <c r="Q425" i="7"/>
  <c r="Q424" i="7"/>
  <c r="Q423" i="7"/>
  <c r="Q422" i="7"/>
  <c r="Q421" i="7"/>
  <c r="Q420" i="7"/>
  <c r="Q419" i="7"/>
  <c r="Q418" i="7"/>
  <c r="Q417" i="7"/>
  <c r="Q416" i="7"/>
  <c r="Q415" i="7"/>
  <c r="Q414" i="7"/>
  <c r="Q413" i="7"/>
  <c r="Q412" i="7"/>
  <c r="Q411" i="7"/>
  <c r="Q410" i="7"/>
  <c r="Q409" i="7"/>
  <c r="Q408" i="7"/>
  <c r="Q407" i="7"/>
  <c r="Q406" i="7"/>
  <c r="Q405" i="7"/>
  <c r="Q404" i="7"/>
  <c r="Q403" i="7"/>
  <c r="Q402" i="7"/>
  <c r="Q401" i="7"/>
  <c r="Q400" i="7"/>
  <c r="Q399" i="7"/>
  <c r="Q398" i="7"/>
  <c r="Q397" i="7"/>
  <c r="Q396" i="7"/>
  <c r="Q395" i="7"/>
  <c r="Q394" i="7"/>
  <c r="Q393" i="7"/>
  <c r="Q392" i="7"/>
  <c r="Q391" i="7"/>
  <c r="Q390" i="7"/>
  <c r="Q389" i="7"/>
  <c r="Q388" i="7"/>
  <c r="Q387" i="7"/>
  <c r="Q386" i="7"/>
  <c r="Q385" i="7"/>
  <c r="Q384" i="7"/>
  <c r="Q383" i="7"/>
  <c r="Q382" i="7"/>
  <c r="Q381" i="7"/>
  <c r="Q380" i="7"/>
  <c r="Q379" i="7"/>
  <c r="Q378" i="7"/>
  <c r="Q377" i="7"/>
  <c r="Q376" i="7"/>
  <c r="Q375" i="7"/>
  <c r="Q374" i="7"/>
  <c r="Q373" i="7"/>
  <c r="Q372" i="7"/>
  <c r="Q371" i="7"/>
  <c r="Q370" i="7"/>
  <c r="Q369" i="7"/>
  <c r="Q368" i="7"/>
  <c r="Q367" i="7"/>
  <c r="Q366" i="7"/>
  <c r="Q365" i="7"/>
  <c r="Q364" i="7"/>
  <c r="Q363" i="7"/>
  <c r="Q362" i="7"/>
  <c r="Q361" i="7"/>
  <c r="Q360" i="7"/>
  <c r="Q359" i="7"/>
  <c r="Q358" i="7"/>
  <c r="Q357" i="7"/>
  <c r="Q356" i="7"/>
  <c r="Q355" i="7"/>
  <c r="Q354" i="7"/>
  <c r="Q353" i="7"/>
  <c r="Q352" i="7"/>
  <c r="Q351" i="7"/>
  <c r="Q350" i="7"/>
  <c r="Q349" i="7"/>
  <c r="Q348" i="7"/>
  <c r="Q347" i="7"/>
  <c r="Q346" i="7"/>
  <c r="Q345" i="7"/>
  <c r="Q344" i="7"/>
  <c r="Q343" i="7"/>
  <c r="Q342" i="7"/>
  <c r="Q341" i="7"/>
  <c r="Q340" i="7"/>
  <c r="Q339" i="7"/>
  <c r="Q338" i="7"/>
  <c r="Q337" i="7"/>
  <c r="Q336" i="7"/>
  <c r="Q335" i="7"/>
  <c r="Q334" i="7"/>
  <c r="Q333" i="7"/>
  <c r="Q332" i="7"/>
  <c r="Q331" i="7"/>
  <c r="Q330" i="7"/>
  <c r="Q329" i="7"/>
  <c r="Q328" i="7"/>
  <c r="Q327" i="7"/>
  <c r="Q326" i="7"/>
  <c r="Q325" i="7"/>
  <c r="Q324" i="7"/>
  <c r="Q323" i="7"/>
  <c r="Q322" i="7"/>
  <c r="Q321" i="7"/>
  <c r="Q320" i="7"/>
  <c r="Q319" i="7"/>
  <c r="Q318" i="7"/>
  <c r="Q317" i="7"/>
  <c r="Q316" i="7"/>
  <c r="Q315" i="7"/>
  <c r="Q314" i="7"/>
  <c r="Q313" i="7"/>
  <c r="Q312" i="7"/>
  <c r="Q311" i="7"/>
  <c r="Q310" i="7"/>
  <c r="Q309" i="7"/>
  <c r="Q308" i="7"/>
  <c r="Q307" i="7"/>
  <c r="Q306" i="7"/>
  <c r="Q305" i="7"/>
  <c r="Q304" i="7"/>
  <c r="Q303" i="7"/>
  <c r="Q302" i="7"/>
  <c r="Q301" i="7"/>
  <c r="Q300" i="7"/>
  <c r="Q299" i="7"/>
  <c r="Q298" i="7"/>
  <c r="Q297" i="7"/>
  <c r="Q296" i="7"/>
  <c r="Q295" i="7"/>
  <c r="Q294" i="7"/>
  <c r="Q293" i="7"/>
  <c r="Q292" i="7"/>
  <c r="Q291" i="7"/>
  <c r="Q290" i="7"/>
  <c r="Q289" i="7"/>
  <c r="Q288" i="7"/>
  <c r="Q287" i="7"/>
  <c r="Q286" i="7"/>
  <c r="Q285" i="7"/>
  <c r="Q284" i="7"/>
  <c r="Q283" i="7"/>
  <c r="Q282" i="7"/>
  <c r="Q281" i="7"/>
  <c r="Q280" i="7"/>
  <c r="Q279" i="7"/>
  <c r="Q278" i="7"/>
  <c r="Q277" i="7"/>
  <c r="Q276" i="7"/>
  <c r="Q275" i="7"/>
  <c r="Q274" i="7"/>
  <c r="Q273" i="7"/>
  <c r="Q272" i="7"/>
  <c r="Q271" i="7"/>
  <c r="Q270" i="7"/>
  <c r="Q269" i="7"/>
  <c r="Q268" i="7"/>
  <c r="Q267" i="7"/>
  <c r="Q266" i="7"/>
  <c r="Q265" i="7"/>
  <c r="Q264" i="7"/>
  <c r="Q263" i="7"/>
  <c r="Q262" i="7"/>
  <c r="Q261" i="7"/>
  <c r="Q260" i="7"/>
  <c r="Q259" i="7"/>
  <c r="Q258" i="7"/>
  <c r="Q257" i="7"/>
  <c r="Q256" i="7"/>
  <c r="Q255" i="7"/>
  <c r="Q254" i="7"/>
  <c r="Q253" i="7"/>
  <c r="Q252" i="7"/>
  <c r="Q251" i="7"/>
  <c r="Q250" i="7"/>
  <c r="Q249" i="7"/>
  <c r="Q248" i="7"/>
  <c r="Q247" i="7"/>
  <c r="Q246" i="7"/>
  <c r="Q245" i="7"/>
  <c r="Q244" i="7"/>
  <c r="Q243" i="7"/>
  <c r="Q242" i="7"/>
  <c r="Q241" i="7"/>
  <c r="Q240" i="7"/>
  <c r="Q239" i="7"/>
  <c r="Q238" i="7"/>
  <c r="Q237" i="7"/>
  <c r="Q236" i="7"/>
  <c r="Q235" i="7"/>
  <c r="Q234" i="7"/>
  <c r="Q233" i="7"/>
  <c r="Q232" i="7"/>
  <c r="Q231" i="7"/>
  <c r="Q230" i="7"/>
  <c r="Q229" i="7"/>
  <c r="Q228" i="7"/>
  <c r="Q227" i="7"/>
  <c r="Q226" i="7"/>
  <c r="Q225" i="7"/>
  <c r="Q224" i="7"/>
  <c r="Q223" i="7"/>
  <c r="Q222" i="7"/>
  <c r="Q221" i="7"/>
  <c r="Q220" i="7"/>
  <c r="Q219" i="7"/>
  <c r="Q218" i="7"/>
  <c r="Q217" i="7"/>
  <c r="Q216" i="7"/>
  <c r="Q215" i="7"/>
  <c r="Q214" i="7"/>
  <c r="Q213" i="7"/>
  <c r="Q212" i="7"/>
  <c r="Q211" i="7"/>
  <c r="Q210" i="7"/>
  <c r="Q209" i="7"/>
  <c r="Q208" i="7"/>
  <c r="Q207" i="7"/>
  <c r="Q206" i="7"/>
  <c r="Q205" i="7"/>
  <c r="Q204" i="7"/>
  <c r="Q203" i="7"/>
  <c r="Q202" i="7"/>
  <c r="Q201" i="7"/>
  <c r="Q200" i="7"/>
  <c r="Q199" i="7"/>
  <c r="Q198" i="7"/>
  <c r="Q197" i="7"/>
  <c r="Q196" i="7"/>
  <c r="Q195" i="7"/>
  <c r="Q194" i="7"/>
  <c r="Q193" i="7"/>
  <c r="Q192" i="7"/>
  <c r="Q191" i="7"/>
  <c r="Q190" i="7"/>
  <c r="Q189" i="7"/>
  <c r="Q188" i="7"/>
  <c r="Q187" i="7"/>
  <c r="Q186" i="7"/>
  <c r="Q185" i="7"/>
  <c r="Q184" i="7"/>
  <c r="Q183" i="7"/>
  <c r="Q182" i="7"/>
  <c r="Q181" i="7"/>
  <c r="Q180" i="7"/>
  <c r="Q179" i="7"/>
  <c r="Q178" i="7"/>
  <c r="Q177" i="7"/>
  <c r="Q176" i="7"/>
  <c r="Q175" i="7"/>
  <c r="Q174" i="7"/>
  <c r="Q173" i="7"/>
  <c r="Q172" i="7"/>
  <c r="Q171" i="7"/>
  <c r="Q170" i="7"/>
  <c r="Q169" i="7"/>
  <c r="Q168" i="7"/>
  <c r="Q167" i="7"/>
  <c r="Q166" i="7"/>
  <c r="Q165" i="7"/>
  <c r="Q164" i="7"/>
  <c r="Q163" i="7"/>
  <c r="Q162" i="7"/>
  <c r="Q161" i="7"/>
  <c r="Q160" i="7"/>
  <c r="Q159" i="7"/>
  <c r="Q158" i="7"/>
  <c r="Q157" i="7"/>
  <c r="Q156" i="7"/>
  <c r="Q155" i="7"/>
  <c r="Q154" i="7"/>
  <c r="Q153" i="7"/>
  <c r="Q152" i="7"/>
  <c r="Q151" i="7"/>
  <c r="Q150" i="7"/>
  <c r="Q149" i="7"/>
  <c r="Q148" i="7"/>
  <c r="Q147" i="7"/>
  <c r="Q146" i="7"/>
  <c r="Q145" i="7"/>
  <c r="Q144" i="7"/>
  <c r="Q143" i="7"/>
  <c r="Q142" i="7"/>
  <c r="Q141" i="7"/>
  <c r="Q140" i="7"/>
  <c r="Q139" i="7"/>
  <c r="Q138" i="7"/>
  <c r="Q137" i="7"/>
  <c r="Q136" i="7"/>
  <c r="Q135" i="7"/>
  <c r="Q134" i="7"/>
  <c r="Q133" i="7"/>
  <c r="Q132" i="7"/>
  <c r="Q131" i="7"/>
  <c r="Q130" i="7"/>
  <c r="Q129" i="7"/>
  <c r="Q128" i="7"/>
  <c r="Q127" i="7"/>
  <c r="Q126" i="7"/>
  <c r="Q125" i="7"/>
  <c r="Q124" i="7"/>
  <c r="Q123" i="7"/>
  <c r="Q122" i="7"/>
  <c r="Q121" i="7"/>
  <c r="Q120" i="7"/>
  <c r="Q119" i="7"/>
  <c r="Q113" i="7"/>
  <c r="Q108" i="7"/>
  <c r="Q107" i="7"/>
  <c r="Q106" i="7"/>
  <c r="Q105" i="7"/>
  <c r="Q97" i="7"/>
  <c r="Q92" i="7"/>
  <c r="Q91" i="7"/>
  <c r="Q90" i="7"/>
  <c r="Q89" i="7"/>
  <c r="Q81" i="7"/>
  <c r="Q76" i="7"/>
  <c r="Q75" i="7"/>
  <c r="Q74" i="7"/>
  <c r="Q73" i="7"/>
  <c r="Q65" i="7"/>
  <c r="Q60" i="7"/>
  <c r="Q59" i="7"/>
  <c r="Q58" i="7"/>
  <c r="Q57" i="7"/>
  <c r="Q50" i="7"/>
  <c r="Q49" i="7"/>
  <c r="Q44" i="7"/>
  <c r="Q43" i="7"/>
  <c r="Q42" i="7"/>
  <c r="Q41" i="7"/>
  <c r="Q40" i="7"/>
  <c r="Q34" i="7"/>
  <c r="Q33" i="7"/>
  <c r="Q28" i="7"/>
  <c r="Q27" i="7"/>
  <c r="Q26" i="7"/>
  <c r="Q25" i="7"/>
  <c r="Q24" i="7"/>
  <c r="N9" i="7"/>
  <c r="Y9" i="7"/>
  <c r="C36" i="7"/>
  <c r="N11" i="7" s="1"/>
  <c r="C56" i="7"/>
  <c r="Y11" i="7"/>
  <c r="CA11" i="7"/>
  <c r="G12" i="7"/>
  <c r="N12" i="7"/>
  <c r="O19" i="7"/>
  <c r="Q19" i="7" s="1"/>
  <c r="O20" i="7"/>
  <c r="Q22" i="7" s="1"/>
  <c r="O21" i="7"/>
  <c r="Q23" i="7" s="1"/>
  <c r="O22" i="7"/>
  <c r="O23" i="7"/>
  <c r="O24" i="7"/>
  <c r="Q30" i="7" s="1"/>
  <c r="O25" i="7"/>
  <c r="Q32" i="7" s="1"/>
  <c r="O26" i="7"/>
  <c r="O27" i="7"/>
  <c r="Q36" i="7" s="1"/>
  <c r="O28" i="7"/>
  <c r="Q38" i="7" s="1"/>
  <c r="O29" i="7"/>
  <c r="Q39" i="7" s="1"/>
  <c r="O30" i="7"/>
  <c r="O31" i="7"/>
  <c r="O32" i="7"/>
  <c r="Q46" i="7" s="1"/>
  <c r="O33" i="7"/>
  <c r="Q48" i="7" s="1"/>
  <c r="O34" i="7"/>
  <c r="O35" i="7"/>
  <c r="Q51" i="7" s="1"/>
  <c r="O36" i="7"/>
  <c r="Q54" i="7" s="1"/>
  <c r="O37" i="7"/>
  <c r="Q56" i="7" s="1"/>
  <c r="O38" i="7"/>
  <c r="O39" i="7"/>
  <c r="O40" i="7"/>
  <c r="Q62" i="7" s="1"/>
  <c r="O41" i="7"/>
  <c r="Q64" i="7" s="1"/>
  <c r="O42" i="7"/>
  <c r="Q66" i="7" s="1"/>
  <c r="O43" i="7"/>
  <c r="Q68" i="7" s="1"/>
  <c r="O44" i="7"/>
  <c r="Q70" i="7" s="1"/>
  <c r="O45" i="7"/>
  <c r="Q72" i="7" s="1"/>
  <c r="O46" i="7"/>
  <c r="O47" i="7"/>
  <c r="O48" i="7"/>
  <c r="Q78" i="7" s="1"/>
  <c r="O49" i="7"/>
  <c r="Q80" i="7" s="1"/>
  <c r="O50" i="7"/>
  <c r="Q82" i="7" s="1"/>
  <c r="O51" i="7"/>
  <c r="Q84" i="7" s="1"/>
  <c r="O52" i="7"/>
  <c r="Q86" i="7" s="1"/>
  <c r="O53" i="7"/>
  <c r="Q88" i="7" s="1"/>
  <c r="O54" i="7"/>
  <c r="O55" i="7"/>
  <c r="O56" i="7"/>
  <c r="Q94" i="7" s="1"/>
  <c r="O57" i="7"/>
  <c r="Q96" i="7" s="1"/>
  <c r="O58" i="7"/>
  <c r="Q98" i="7" s="1"/>
  <c r="O59" i="7"/>
  <c r="Q99" i="7" s="1"/>
  <c r="O60" i="7"/>
  <c r="Q102" i="7" s="1"/>
  <c r="O61" i="7"/>
  <c r="Q104" i="7" s="1"/>
  <c r="O62" i="7"/>
  <c r="O63" i="7"/>
  <c r="O64" i="7"/>
  <c r="Q110" i="7" s="1"/>
  <c r="O65" i="7"/>
  <c r="Q112" i="7" s="1"/>
  <c r="O66" i="7"/>
  <c r="Q114" i="7" s="1"/>
  <c r="O67" i="7"/>
  <c r="Q116" i="7" s="1"/>
  <c r="O68" i="7"/>
  <c r="Q118" i="7" s="1"/>
  <c r="Y12" i="7"/>
  <c r="G13" i="7"/>
  <c r="N13" i="7"/>
  <c r="R13" i="7"/>
  <c r="Y13" i="7"/>
  <c r="G14" i="7"/>
  <c r="C35" i="7"/>
  <c r="N14" i="7" s="1"/>
  <c r="C55" i="7"/>
  <c r="Y14" i="7" s="1"/>
  <c r="G15" i="7"/>
  <c r="C33" i="7"/>
  <c r="C34" i="7"/>
  <c r="C39" i="7"/>
  <c r="BR18" i="7" a="1"/>
  <c r="Q35" i="7" l="1"/>
  <c r="Q115" i="7"/>
  <c r="Q67" i="7"/>
  <c r="Q100" i="7"/>
  <c r="Q21" i="7"/>
  <c r="Q37" i="7"/>
  <c r="Q45" i="7"/>
  <c r="Q53" i="7"/>
  <c r="R12" i="7" s="1"/>
  <c r="Q61" i="7"/>
  <c r="Q69" i="7"/>
  <c r="Q77" i="7"/>
  <c r="Q85" i="7"/>
  <c r="Q93" i="7"/>
  <c r="Q101" i="7"/>
  <c r="Q109" i="7"/>
  <c r="Q117" i="7"/>
  <c r="Q83" i="7"/>
  <c r="Q20" i="7"/>
  <c r="Q52" i="7"/>
  <c r="Q29" i="7"/>
  <c r="Q31" i="7"/>
  <c r="Q47" i="7"/>
  <c r="Q55" i="7"/>
  <c r="Q63" i="7"/>
  <c r="Q71" i="7"/>
  <c r="Q79" i="7"/>
  <c r="Q87" i="7"/>
  <c r="Q95" i="7"/>
  <c r="Q103" i="7"/>
  <c r="Q111" i="7"/>
  <c r="BR18" i="7"/>
  <c r="BS18" i="7"/>
  <c r="BT18" i="7"/>
  <c r="BU18" i="7"/>
  <c r="BV18" i="7"/>
  <c r="BW18" i="7"/>
  <c r="C53" i="7"/>
  <c r="C54" i="7"/>
  <c r="C59" i="7"/>
  <c r="CC18" i="7" a="1"/>
  <c r="CC18" i="7"/>
  <c r="CD18" i="7"/>
  <c r="CE18" i="7"/>
  <c r="CF18" i="7"/>
  <c r="CG18" i="7"/>
  <c r="CH18" i="7"/>
  <c r="BS19" i="7"/>
  <c r="BR19" i="7"/>
  <c r="BT19" i="7"/>
  <c r="BU19" i="7"/>
  <c r="BV19" i="7"/>
  <c r="BW19" i="7"/>
  <c r="CC19" i="7"/>
  <c r="BR268" i="7"/>
  <c r="BR269" i="7"/>
  <c r="BR270" i="7"/>
  <c r="BR20" i="7"/>
  <c r="BS20" i="7"/>
  <c r="BX20" i="7" s="1"/>
  <c r="BT20" i="7"/>
  <c r="BU20" i="7"/>
  <c r="BV20" i="7"/>
  <c r="BW20" i="7"/>
  <c r="BR21" i="7"/>
  <c r="BS21" i="7"/>
  <c r="BQ21" i="7" s="1"/>
  <c r="BT21" i="7"/>
  <c r="BU21" i="7"/>
  <c r="BV21" i="7"/>
  <c r="BW21" i="7"/>
  <c r="BR22" i="7"/>
  <c r="BS22" i="7"/>
  <c r="BT22" i="7"/>
  <c r="BU22" i="7"/>
  <c r="BV22" i="7"/>
  <c r="BW22" i="7"/>
  <c r="BX22" i="7"/>
  <c r="BR23" i="7"/>
  <c r="BS23" i="7"/>
  <c r="BX23" i="7" s="1"/>
  <c r="BT23" i="7"/>
  <c r="BU23" i="7"/>
  <c r="BV23" i="7"/>
  <c r="BW23" i="7"/>
  <c r="BR24" i="7"/>
  <c r="BS24" i="7"/>
  <c r="BX24" i="7" s="1"/>
  <c r="BT24" i="7"/>
  <c r="BU24" i="7"/>
  <c r="BV24" i="7"/>
  <c r="BW24" i="7"/>
  <c r="BR25" i="7"/>
  <c r="BS25" i="7"/>
  <c r="BX25" i="7" s="1"/>
  <c r="BT25" i="7"/>
  <c r="BU25" i="7"/>
  <c r="BV25" i="7"/>
  <c r="BW25" i="7"/>
  <c r="BR26" i="7"/>
  <c r="BS26" i="7"/>
  <c r="BQ26" i="7" s="1"/>
  <c r="BT26" i="7"/>
  <c r="BU26" i="7"/>
  <c r="BV26" i="7"/>
  <c r="BW26" i="7"/>
  <c r="BR27" i="7"/>
  <c r="BS27" i="7"/>
  <c r="BT27" i="7"/>
  <c r="BU27" i="7"/>
  <c r="BV27" i="7"/>
  <c r="BW27" i="7"/>
  <c r="BR28" i="7"/>
  <c r="BS28" i="7"/>
  <c r="BX28" i="7" s="1"/>
  <c r="BT28" i="7"/>
  <c r="BU28" i="7"/>
  <c r="BV28" i="7"/>
  <c r="BW28" i="7"/>
  <c r="BR29" i="7"/>
  <c r="BS29" i="7"/>
  <c r="BX29" i="7" s="1"/>
  <c r="BT29" i="7"/>
  <c r="BU29" i="7"/>
  <c r="BV29" i="7"/>
  <c r="BW29" i="7"/>
  <c r="BR30" i="7"/>
  <c r="BS30" i="7"/>
  <c r="BX30" i="7" s="1"/>
  <c r="BT30" i="7"/>
  <c r="BU30" i="7"/>
  <c r="BV30" i="7"/>
  <c r="BW30" i="7"/>
  <c r="BR31" i="7"/>
  <c r="BS31" i="7"/>
  <c r="BX31" i="7" s="1"/>
  <c r="BT31" i="7"/>
  <c r="BU31" i="7"/>
  <c r="BV31" i="7"/>
  <c r="BW31" i="7"/>
  <c r="BR32" i="7"/>
  <c r="BS32" i="7"/>
  <c r="BX32" i="7" s="1"/>
  <c r="BT32" i="7"/>
  <c r="BU32" i="7"/>
  <c r="BV32" i="7"/>
  <c r="BW32" i="7"/>
  <c r="BR33" i="7"/>
  <c r="BS33" i="7"/>
  <c r="BX33" i="7" s="1"/>
  <c r="BT33" i="7"/>
  <c r="BU33" i="7"/>
  <c r="BV33" i="7"/>
  <c r="BW33" i="7"/>
  <c r="BR34" i="7"/>
  <c r="BS34" i="7"/>
  <c r="BT34" i="7"/>
  <c r="BU34" i="7"/>
  <c r="BV34" i="7"/>
  <c r="BW34" i="7"/>
  <c r="BR35" i="7"/>
  <c r="BS35" i="7"/>
  <c r="BT35" i="7"/>
  <c r="BU35" i="7"/>
  <c r="BV35" i="7"/>
  <c r="BW35" i="7"/>
  <c r="BR36" i="7"/>
  <c r="BS36" i="7"/>
  <c r="BT36" i="7"/>
  <c r="BU36" i="7"/>
  <c r="BV36" i="7"/>
  <c r="BW36" i="7"/>
  <c r="BR37" i="7"/>
  <c r="BS37" i="7"/>
  <c r="BT37" i="7"/>
  <c r="BU37" i="7"/>
  <c r="BV37" i="7"/>
  <c r="BW37" i="7"/>
  <c r="BR38" i="7"/>
  <c r="BS38" i="7"/>
  <c r="BT38" i="7"/>
  <c r="BU38" i="7"/>
  <c r="BV38" i="7"/>
  <c r="BW38" i="7"/>
  <c r="BX38" i="7"/>
  <c r="BR39" i="7"/>
  <c r="BS39" i="7"/>
  <c r="BT39" i="7"/>
  <c r="BU39" i="7"/>
  <c r="BV39" i="7"/>
  <c r="BW39" i="7"/>
  <c r="BX39" i="7"/>
  <c r="BR40" i="7"/>
  <c r="BS40" i="7"/>
  <c r="BX40" i="7" s="1"/>
  <c r="BT40" i="7"/>
  <c r="BU40" i="7"/>
  <c r="BV40" i="7"/>
  <c r="BW40" i="7"/>
  <c r="BR41" i="7"/>
  <c r="BS41" i="7"/>
  <c r="BX41" i="7" s="1"/>
  <c r="BT41" i="7"/>
  <c r="BU41" i="7"/>
  <c r="BV41" i="7"/>
  <c r="BW41" i="7"/>
  <c r="BR42" i="7"/>
  <c r="BS42" i="7"/>
  <c r="BT42" i="7"/>
  <c r="BU42" i="7"/>
  <c r="BV42" i="7"/>
  <c r="BW42" i="7"/>
  <c r="BR43" i="7"/>
  <c r="BS43" i="7"/>
  <c r="BT43" i="7"/>
  <c r="BU43" i="7"/>
  <c r="BV43" i="7"/>
  <c r="BW43" i="7"/>
  <c r="BR44" i="7"/>
  <c r="BS44" i="7"/>
  <c r="BX44" i="7" s="1"/>
  <c r="BT44" i="7"/>
  <c r="BU44" i="7"/>
  <c r="BV44" i="7"/>
  <c r="BW44" i="7"/>
  <c r="BR45" i="7"/>
  <c r="BS45" i="7"/>
  <c r="BX45" i="7" s="1"/>
  <c r="BT45" i="7"/>
  <c r="BU45" i="7"/>
  <c r="BV45" i="7"/>
  <c r="BW45" i="7"/>
  <c r="BR46" i="7"/>
  <c r="BS46" i="7"/>
  <c r="BX46" i="7" s="1"/>
  <c r="BT46" i="7"/>
  <c r="BU46" i="7"/>
  <c r="BV46" i="7"/>
  <c r="BW46" i="7"/>
  <c r="BR47" i="7"/>
  <c r="BS47" i="7"/>
  <c r="BX47" i="7" s="1"/>
  <c r="BT47" i="7"/>
  <c r="BU47" i="7"/>
  <c r="BV47" i="7"/>
  <c r="BW47" i="7"/>
  <c r="BR48" i="7"/>
  <c r="BS48" i="7"/>
  <c r="BX48" i="7" s="1"/>
  <c r="BT48" i="7"/>
  <c r="BU48" i="7"/>
  <c r="BV48" i="7"/>
  <c r="BW48" i="7"/>
  <c r="BR49" i="7"/>
  <c r="BS49" i="7"/>
  <c r="BX49" i="7" s="1"/>
  <c r="BT49" i="7"/>
  <c r="BU49" i="7"/>
  <c r="BV49" i="7"/>
  <c r="BW49" i="7"/>
  <c r="BR50" i="7"/>
  <c r="BS50" i="7"/>
  <c r="BT50" i="7"/>
  <c r="BU50" i="7"/>
  <c r="BV50" i="7"/>
  <c r="BW50" i="7"/>
  <c r="BR51" i="7"/>
  <c r="BS51" i="7"/>
  <c r="BT51" i="7"/>
  <c r="BU51" i="7"/>
  <c r="BV51" i="7"/>
  <c r="BW51" i="7"/>
  <c r="BR52" i="7"/>
  <c r="BS52" i="7"/>
  <c r="BX52" i="7" s="1"/>
  <c r="BT52" i="7"/>
  <c r="BU52" i="7"/>
  <c r="BV52" i="7"/>
  <c r="BW52" i="7"/>
  <c r="BR53" i="7"/>
  <c r="BS53" i="7"/>
  <c r="BX53" i="7" s="1"/>
  <c r="BT53" i="7"/>
  <c r="BU53" i="7"/>
  <c r="BV53" i="7"/>
  <c r="BW53" i="7"/>
  <c r="BR54" i="7"/>
  <c r="BS54" i="7"/>
  <c r="BX54" i="7" s="1"/>
  <c r="BT54" i="7"/>
  <c r="BU54" i="7"/>
  <c r="BV54" i="7"/>
  <c r="BW54" i="7"/>
  <c r="BR55" i="7"/>
  <c r="BS55" i="7"/>
  <c r="BX55" i="7" s="1"/>
  <c r="BT55" i="7"/>
  <c r="BU55" i="7"/>
  <c r="BV55" i="7"/>
  <c r="BW55" i="7"/>
  <c r="BR56" i="7"/>
  <c r="BS56" i="7"/>
  <c r="BX56" i="7" s="1"/>
  <c r="BT56" i="7"/>
  <c r="BU56" i="7"/>
  <c r="BV56" i="7"/>
  <c r="BW56" i="7"/>
  <c r="BR57" i="7"/>
  <c r="BS57" i="7"/>
  <c r="BX57" i="7" s="1"/>
  <c r="BT57" i="7"/>
  <c r="BU57" i="7"/>
  <c r="BV57" i="7"/>
  <c r="BW57" i="7"/>
  <c r="BR58" i="7"/>
  <c r="BS58" i="7"/>
  <c r="BT58" i="7"/>
  <c r="BU58" i="7"/>
  <c r="BV58" i="7"/>
  <c r="BW58" i="7"/>
  <c r="BR59" i="7"/>
  <c r="BS59" i="7"/>
  <c r="BT59" i="7"/>
  <c r="BU59" i="7"/>
  <c r="BV59" i="7"/>
  <c r="BW59" i="7"/>
  <c r="BR60" i="7"/>
  <c r="BS60" i="7"/>
  <c r="BT60" i="7"/>
  <c r="BU60" i="7"/>
  <c r="BV60" i="7"/>
  <c r="BW60" i="7"/>
  <c r="BR61" i="7"/>
  <c r="BS61" i="7"/>
  <c r="BT61" i="7"/>
  <c r="BU61" i="7"/>
  <c r="BV61" i="7"/>
  <c r="BW61" i="7"/>
  <c r="BR62" i="7"/>
  <c r="BS62" i="7"/>
  <c r="BX62" i="7" s="1"/>
  <c r="BT62" i="7"/>
  <c r="BU62" i="7"/>
  <c r="BV62" i="7"/>
  <c r="BW62" i="7"/>
  <c r="BR63" i="7"/>
  <c r="BS63" i="7"/>
  <c r="BX63" i="7" s="1"/>
  <c r="BT63" i="7"/>
  <c r="BU63" i="7"/>
  <c r="BV63" i="7"/>
  <c r="BW63" i="7"/>
  <c r="BR64" i="7"/>
  <c r="BS64" i="7"/>
  <c r="BX64" i="7" s="1"/>
  <c r="BT64" i="7"/>
  <c r="BU64" i="7"/>
  <c r="BV64" i="7"/>
  <c r="BW64" i="7"/>
  <c r="BR65" i="7"/>
  <c r="BS65" i="7"/>
  <c r="BX65" i="7" s="1"/>
  <c r="BT65" i="7"/>
  <c r="BU65" i="7"/>
  <c r="BV65" i="7"/>
  <c r="BW65" i="7"/>
  <c r="BR66" i="7"/>
  <c r="BS66" i="7"/>
  <c r="BT66" i="7"/>
  <c r="BU66" i="7"/>
  <c r="BV66" i="7"/>
  <c r="BW66" i="7"/>
  <c r="BR67" i="7"/>
  <c r="BS67" i="7"/>
  <c r="BT67" i="7"/>
  <c r="BU67" i="7"/>
  <c r="BV67" i="7"/>
  <c r="BW67" i="7"/>
  <c r="BR68" i="7"/>
  <c r="BS68" i="7"/>
  <c r="BX68" i="7" s="1"/>
  <c r="BT68" i="7"/>
  <c r="BU68" i="7"/>
  <c r="BV68" i="7"/>
  <c r="BW68" i="7"/>
  <c r="BR69" i="7"/>
  <c r="BS69" i="7"/>
  <c r="BT69" i="7"/>
  <c r="BU69" i="7"/>
  <c r="BV69" i="7"/>
  <c r="BW69" i="7"/>
  <c r="BR70" i="7"/>
  <c r="BS70" i="7"/>
  <c r="BT70" i="7"/>
  <c r="BU70" i="7"/>
  <c r="BV70" i="7"/>
  <c r="BW70" i="7"/>
  <c r="BR71" i="7"/>
  <c r="BS71" i="7"/>
  <c r="BT71" i="7"/>
  <c r="BU71" i="7"/>
  <c r="BV71" i="7"/>
  <c r="BW71" i="7"/>
  <c r="BX71" i="7"/>
  <c r="BP71" i="7"/>
  <c r="BY71" i="7" s="1"/>
  <c r="BR72" i="7"/>
  <c r="BS72" i="7"/>
  <c r="BT72" i="7"/>
  <c r="BU72" i="7"/>
  <c r="BV72" i="7"/>
  <c r="BW72" i="7"/>
  <c r="BX72" i="7"/>
  <c r="BP72" i="7"/>
  <c r="BY72" i="7" s="1"/>
  <c r="BR73" i="7"/>
  <c r="BS73" i="7"/>
  <c r="BP73" i="7" s="1"/>
  <c r="BY73" i="7" s="1"/>
  <c r="BT73" i="7"/>
  <c r="BU73" i="7"/>
  <c r="BV73" i="7"/>
  <c r="BW73" i="7"/>
  <c r="BX73" i="7"/>
  <c r="BR74" i="7"/>
  <c r="BS74" i="7"/>
  <c r="BT74" i="7"/>
  <c r="BU74" i="7"/>
  <c r="BV74" i="7"/>
  <c r="BW74" i="7"/>
  <c r="BR75" i="7"/>
  <c r="BS75" i="7"/>
  <c r="BT75" i="7"/>
  <c r="BU75" i="7"/>
  <c r="BV75" i="7"/>
  <c r="BW75" i="7"/>
  <c r="BR76" i="7"/>
  <c r="BS76" i="7"/>
  <c r="BX76" i="7" s="1"/>
  <c r="BT76" i="7"/>
  <c r="BU76" i="7"/>
  <c r="BV76" i="7"/>
  <c r="BW76" i="7"/>
  <c r="BR77" i="7"/>
  <c r="BS77" i="7"/>
  <c r="BX77" i="7" s="1"/>
  <c r="BT77" i="7"/>
  <c r="BU77" i="7"/>
  <c r="BV77" i="7"/>
  <c r="BW77" i="7"/>
  <c r="BR78" i="7"/>
  <c r="BS78" i="7"/>
  <c r="BX78" i="7" s="1"/>
  <c r="BT78" i="7"/>
  <c r="BU78" i="7"/>
  <c r="BV78" i="7"/>
  <c r="BW78" i="7"/>
  <c r="BR79" i="7"/>
  <c r="BS79" i="7"/>
  <c r="BX79" i="7" s="1"/>
  <c r="BT79" i="7"/>
  <c r="BU79" i="7"/>
  <c r="BV79" i="7"/>
  <c r="BW79" i="7"/>
  <c r="BR80" i="7"/>
  <c r="BS80" i="7"/>
  <c r="BT80" i="7"/>
  <c r="BU80" i="7"/>
  <c r="BV80" i="7"/>
  <c r="BW80" i="7"/>
  <c r="BX80" i="7"/>
  <c r="BP80" i="7"/>
  <c r="BY80" i="7" s="1"/>
  <c r="BR81" i="7"/>
  <c r="BS81" i="7"/>
  <c r="BP81" i="7" s="1"/>
  <c r="BY81" i="7" s="1"/>
  <c r="BT81" i="7"/>
  <c r="BU81" i="7"/>
  <c r="BV81" i="7"/>
  <c r="BW81" i="7"/>
  <c r="BX81" i="7"/>
  <c r="BR82" i="7"/>
  <c r="BS82" i="7"/>
  <c r="BT82" i="7"/>
  <c r="BU82" i="7"/>
  <c r="BV82" i="7"/>
  <c r="BW82" i="7"/>
  <c r="BR83" i="7"/>
  <c r="BS83" i="7"/>
  <c r="BT83" i="7"/>
  <c r="BU83" i="7"/>
  <c r="BV83" i="7"/>
  <c r="BW83" i="7"/>
  <c r="BR84" i="7"/>
  <c r="BS84" i="7"/>
  <c r="BX84" i="7" s="1"/>
  <c r="BT84" i="7"/>
  <c r="BU84" i="7"/>
  <c r="BV84" i="7"/>
  <c r="BW84" i="7"/>
  <c r="BR85" i="7"/>
  <c r="BS85" i="7"/>
  <c r="BT85" i="7"/>
  <c r="BU85" i="7"/>
  <c r="BV85" i="7"/>
  <c r="BW85" i="7"/>
  <c r="BR86" i="7"/>
  <c r="BS86" i="7"/>
  <c r="BP86" i="7" s="1"/>
  <c r="BY86" i="7" s="1"/>
  <c r="BT86" i="7"/>
  <c r="BU86" i="7"/>
  <c r="BV86" i="7"/>
  <c r="BW86" i="7"/>
  <c r="BR87" i="7"/>
  <c r="BS87" i="7"/>
  <c r="BX87" i="7" s="1"/>
  <c r="BT87" i="7"/>
  <c r="BU87" i="7"/>
  <c r="BV87" i="7"/>
  <c r="BW87" i="7"/>
  <c r="BP87" i="7"/>
  <c r="BY87" i="7" s="1"/>
  <c r="BR88" i="7"/>
  <c r="BS88" i="7"/>
  <c r="BX88" i="7" s="1"/>
  <c r="BT88" i="7"/>
  <c r="BU88" i="7"/>
  <c r="BV88" i="7"/>
  <c r="BW88" i="7"/>
  <c r="BR89" i="7"/>
  <c r="BS89" i="7"/>
  <c r="BP89" i="7" s="1"/>
  <c r="BY89" i="7" s="1"/>
  <c r="BT89" i="7"/>
  <c r="BU89" i="7"/>
  <c r="BV89" i="7"/>
  <c r="BW89" i="7"/>
  <c r="BR90" i="7"/>
  <c r="BS90" i="7"/>
  <c r="BT90" i="7"/>
  <c r="BU90" i="7"/>
  <c r="BV90" i="7"/>
  <c r="BW90" i="7"/>
  <c r="BR91" i="7"/>
  <c r="BS91" i="7"/>
  <c r="BT91" i="7"/>
  <c r="BU91" i="7"/>
  <c r="BV91" i="7"/>
  <c r="BW91" i="7"/>
  <c r="BR92" i="7"/>
  <c r="BS92" i="7"/>
  <c r="BT92" i="7"/>
  <c r="BU92" i="7"/>
  <c r="BV92" i="7"/>
  <c r="BW92" i="7"/>
  <c r="BR93" i="7"/>
  <c r="BS93" i="7"/>
  <c r="BX93" i="7" s="1"/>
  <c r="BT93" i="7"/>
  <c r="BU93" i="7"/>
  <c r="BV93" i="7"/>
  <c r="BW93" i="7"/>
  <c r="BR94" i="7"/>
  <c r="BS94" i="7"/>
  <c r="BP94" i="7" s="1"/>
  <c r="BY94" i="7" s="1"/>
  <c r="BT94" i="7"/>
  <c r="BU94" i="7"/>
  <c r="BV94" i="7"/>
  <c r="BW94" i="7"/>
  <c r="BR95" i="7"/>
  <c r="BS95" i="7"/>
  <c r="BT95" i="7"/>
  <c r="BU95" i="7"/>
  <c r="BV95" i="7"/>
  <c r="BW95" i="7"/>
  <c r="BX95" i="7"/>
  <c r="BP95" i="7"/>
  <c r="BY95" i="7" s="1"/>
  <c r="BR96" i="7"/>
  <c r="BS96" i="7"/>
  <c r="BT96" i="7"/>
  <c r="BU96" i="7"/>
  <c r="BV96" i="7"/>
  <c r="BW96" i="7"/>
  <c r="BX96" i="7"/>
  <c r="BP96" i="7"/>
  <c r="BY96" i="7" s="1"/>
  <c r="BR97" i="7"/>
  <c r="BS97" i="7"/>
  <c r="BP97" i="7" s="1"/>
  <c r="BY97" i="7" s="1"/>
  <c r="BT97" i="7"/>
  <c r="BU97" i="7"/>
  <c r="BV97" i="7"/>
  <c r="BW97" i="7"/>
  <c r="BX97" i="7"/>
  <c r="BR98" i="7"/>
  <c r="BS98" i="7"/>
  <c r="BT98" i="7"/>
  <c r="BU98" i="7"/>
  <c r="BV98" i="7"/>
  <c r="BW98" i="7"/>
  <c r="BR99" i="7"/>
  <c r="BS99" i="7"/>
  <c r="BT99" i="7"/>
  <c r="BU99" i="7"/>
  <c r="BV99" i="7"/>
  <c r="BW99" i="7"/>
  <c r="BR100" i="7"/>
  <c r="BS100" i="7"/>
  <c r="BT100" i="7"/>
  <c r="BU100" i="7"/>
  <c r="BV100" i="7"/>
  <c r="BW100" i="7"/>
  <c r="BR101" i="7"/>
  <c r="BS101" i="7"/>
  <c r="BX101" i="7" s="1"/>
  <c r="BT101" i="7"/>
  <c r="BU101" i="7"/>
  <c r="BV101" i="7"/>
  <c r="BW101" i="7"/>
  <c r="BR102" i="7"/>
  <c r="BS102" i="7"/>
  <c r="BP102" i="7" s="1"/>
  <c r="BY102" i="7" s="1"/>
  <c r="BT102" i="7"/>
  <c r="BU102" i="7"/>
  <c r="BV102" i="7"/>
  <c r="BW102" i="7"/>
  <c r="BX102" i="7"/>
  <c r="BR103" i="7"/>
  <c r="BS103" i="7"/>
  <c r="BT103" i="7"/>
  <c r="BU103" i="7"/>
  <c r="BV103" i="7"/>
  <c r="BW103" i="7"/>
  <c r="BR104" i="7"/>
  <c r="BS104" i="7"/>
  <c r="BT104" i="7"/>
  <c r="BU104" i="7"/>
  <c r="BV104" i="7"/>
  <c r="BW104" i="7"/>
  <c r="BR105" i="7"/>
  <c r="BS105" i="7"/>
  <c r="BT105" i="7"/>
  <c r="BU105" i="7"/>
  <c r="BV105" i="7"/>
  <c r="BW105" i="7"/>
  <c r="BR106" i="7"/>
  <c r="BS106" i="7"/>
  <c r="BT106" i="7"/>
  <c r="BU106" i="7"/>
  <c r="BV106" i="7"/>
  <c r="BW106" i="7"/>
  <c r="BR107" i="7"/>
  <c r="BS107" i="7"/>
  <c r="BT107" i="7"/>
  <c r="BU107" i="7"/>
  <c r="BV107" i="7"/>
  <c r="BW107" i="7"/>
  <c r="BR108" i="7"/>
  <c r="BS108" i="7"/>
  <c r="BT108" i="7"/>
  <c r="BU108" i="7"/>
  <c r="BV108" i="7"/>
  <c r="BW108" i="7"/>
  <c r="BR109" i="7"/>
  <c r="BS109" i="7"/>
  <c r="BT109" i="7"/>
  <c r="BU109" i="7"/>
  <c r="BV109" i="7"/>
  <c r="BW109" i="7"/>
  <c r="BR110" i="7"/>
  <c r="BS110" i="7"/>
  <c r="BX110" i="7" s="1"/>
  <c r="BT110" i="7"/>
  <c r="BU110" i="7"/>
  <c r="BV110" i="7"/>
  <c r="BW110" i="7"/>
  <c r="BR111" i="7"/>
  <c r="BS111" i="7"/>
  <c r="BT111" i="7"/>
  <c r="BU111" i="7"/>
  <c r="BV111" i="7"/>
  <c r="BW111" i="7"/>
  <c r="BX111" i="7"/>
  <c r="BP111" i="7"/>
  <c r="BY111" i="7" s="1"/>
  <c r="BR112" i="7"/>
  <c r="BS112" i="7"/>
  <c r="BT112" i="7"/>
  <c r="BU112" i="7"/>
  <c r="BV112" i="7"/>
  <c r="BW112" i="7"/>
  <c r="BX112" i="7"/>
  <c r="BP112" i="7"/>
  <c r="BY112" i="7" s="1"/>
  <c r="BR113" i="7"/>
  <c r="BS113" i="7"/>
  <c r="BP113" i="7" s="1"/>
  <c r="BY113" i="7" s="1"/>
  <c r="BT113" i="7"/>
  <c r="BU113" i="7"/>
  <c r="BV113" i="7"/>
  <c r="BW113" i="7"/>
  <c r="BX113" i="7"/>
  <c r="BR114" i="7"/>
  <c r="BS114" i="7"/>
  <c r="BT114" i="7"/>
  <c r="BU114" i="7"/>
  <c r="BV114" i="7"/>
  <c r="BW114" i="7"/>
  <c r="BR115" i="7"/>
  <c r="BS115" i="7"/>
  <c r="BT115" i="7"/>
  <c r="BU115" i="7"/>
  <c r="BV115" i="7"/>
  <c r="BW115" i="7"/>
  <c r="BR116" i="7"/>
  <c r="BS116" i="7"/>
  <c r="BT116" i="7"/>
  <c r="BU116" i="7"/>
  <c r="BV116" i="7"/>
  <c r="BW116" i="7"/>
  <c r="BR117" i="7"/>
  <c r="BS117" i="7"/>
  <c r="BT117" i="7"/>
  <c r="BU117" i="7"/>
  <c r="BV117" i="7"/>
  <c r="BW117" i="7"/>
  <c r="BR118" i="7"/>
  <c r="BS118" i="7"/>
  <c r="BT118" i="7"/>
  <c r="BU118" i="7"/>
  <c r="BV118" i="7"/>
  <c r="BW118" i="7"/>
  <c r="BR119" i="7"/>
  <c r="BS119" i="7"/>
  <c r="BX119" i="7" s="1"/>
  <c r="BT119" i="7"/>
  <c r="BU119" i="7"/>
  <c r="BV119" i="7"/>
  <c r="BW119" i="7"/>
  <c r="BR120" i="7"/>
  <c r="BS120" i="7"/>
  <c r="BX120" i="7" s="1"/>
  <c r="BT120" i="7"/>
  <c r="BU120" i="7"/>
  <c r="BV120" i="7"/>
  <c r="BW120" i="7"/>
  <c r="BR121" i="7"/>
  <c r="BS121" i="7"/>
  <c r="BP121" i="7" s="1"/>
  <c r="BY121" i="7" s="1"/>
  <c r="BT121" i="7"/>
  <c r="BU121" i="7"/>
  <c r="BV121" i="7"/>
  <c r="BW121" i="7"/>
  <c r="BR122" i="7"/>
  <c r="BS122" i="7"/>
  <c r="BT122" i="7"/>
  <c r="BU122" i="7"/>
  <c r="BV122" i="7"/>
  <c r="BW122" i="7"/>
  <c r="BR123" i="7"/>
  <c r="BS123" i="7"/>
  <c r="BT123" i="7"/>
  <c r="BU123" i="7"/>
  <c r="BV123" i="7"/>
  <c r="BW123" i="7"/>
  <c r="BR124" i="7"/>
  <c r="BS124" i="7"/>
  <c r="BX124" i="7" s="1"/>
  <c r="BT124" i="7"/>
  <c r="BU124" i="7"/>
  <c r="BV124" i="7"/>
  <c r="BW124" i="7"/>
  <c r="BP124" i="7"/>
  <c r="BY124" i="7" s="1"/>
  <c r="BR125" i="7"/>
  <c r="BS125" i="7"/>
  <c r="BP125" i="7" s="1"/>
  <c r="BY125" i="7" s="1"/>
  <c r="BT125" i="7"/>
  <c r="BU125" i="7"/>
  <c r="BV125" i="7"/>
  <c r="BW125" i="7"/>
  <c r="BR126" i="7"/>
  <c r="BS126" i="7"/>
  <c r="BT126" i="7"/>
  <c r="BU126" i="7"/>
  <c r="BV126" i="7"/>
  <c r="BW126" i="7"/>
  <c r="BR127" i="7"/>
  <c r="BS127" i="7"/>
  <c r="BT127" i="7"/>
  <c r="BU127" i="7"/>
  <c r="BV127" i="7"/>
  <c r="BW127" i="7"/>
  <c r="BX127" i="7"/>
  <c r="BP127" i="7"/>
  <c r="BY127" i="7" s="1"/>
  <c r="BR128" i="7"/>
  <c r="BS128" i="7"/>
  <c r="BT128" i="7"/>
  <c r="BU128" i="7"/>
  <c r="BV128" i="7"/>
  <c r="BW128" i="7"/>
  <c r="BX128" i="7"/>
  <c r="BP128" i="7"/>
  <c r="BY128" i="7" s="1"/>
  <c r="BR129" i="7"/>
  <c r="BS129" i="7"/>
  <c r="BP129" i="7" s="1"/>
  <c r="BY129" i="7" s="1"/>
  <c r="BT129" i="7"/>
  <c r="BU129" i="7"/>
  <c r="BV129" i="7"/>
  <c r="BW129" i="7"/>
  <c r="BX129" i="7"/>
  <c r="BR130" i="7"/>
  <c r="BS130" i="7"/>
  <c r="BT130" i="7"/>
  <c r="BU130" i="7"/>
  <c r="BV130" i="7"/>
  <c r="BW130" i="7"/>
  <c r="BR131" i="7"/>
  <c r="BS131" i="7"/>
  <c r="BT131" i="7"/>
  <c r="BU131" i="7"/>
  <c r="BV131" i="7"/>
  <c r="BW131" i="7"/>
  <c r="BR132" i="7"/>
  <c r="BS132" i="7"/>
  <c r="BX132" i="7" s="1"/>
  <c r="BT132" i="7"/>
  <c r="BU132" i="7"/>
  <c r="BV132" i="7"/>
  <c r="BW132" i="7"/>
  <c r="BR133" i="7"/>
  <c r="BS133" i="7"/>
  <c r="BX133" i="7" s="1"/>
  <c r="BT133" i="7"/>
  <c r="BU133" i="7"/>
  <c r="BV133" i="7"/>
  <c r="BW133" i="7"/>
  <c r="BP133" i="7"/>
  <c r="BY133" i="7" s="1"/>
  <c r="BR134" i="7"/>
  <c r="BS134" i="7"/>
  <c r="BP134" i="7" s="1"/>
  <c r="BY134" i="7" s="1"/>
  <c r="BT134" i="7"/>
  <c r="BU134" i="7"/>
  <c r="BV134" i="7"/>
  <c r="BW134" i="7"/>
  <c r="BR135" i="7"/>
  <c r="BS135" i="7"/>
  <c r="BX135" i="7" s="1"/>
  <c r="BT135" i="7"/>
  <c r="BU135" i="7"/>
  <c r="BV135" i="7"/>
  <c r="BW135" i="7"/>
  <c r="BR136" i="7"/>
  <c r="BS136" i="7"/>
  <c r="BX136" i="7" s="1"/>
  <c r="BT136" i="7"/>
  <c r="BU136" i="7"/>
  <c r="BV136" i="7"/>
  <c r="BW136" i="7"/>
  <c r="BR137" i="7"/>
  <c r="BS137" i="7"/>
  <c r="BP137" i="7" s="1"/>
  <c r="BY137" i="7" s="1"/>
  <c r="BT137" i="7"/>
  <c r="BU137" i="7"/>
  <c r="BV137" i="7"/>
  <c r="BW137" i="7"/>
  <c r="BR138" i="7"/>
  <c r="BS138" i="7"/>
  <c r="BT138" i="7"/>
  <c r="BU138" i="7"/>
  <c r="BV138" i="7"/>
  <c r="BW138" i="7"/>
  <c r="BR139" i="7"/>
  <c r="BS139" i="7"/>
  <c r="BT139" i="7"/>
  <c r="BU139" i="7"/>
  <c r="BV139" i="7"/>
  <c r="BW139" i="7"/>
  <c r="BR140" i="7"/>
  <c r="BS140" i="7"/>
  <c r="BT140" i="7"/>
  <c r="BU140" i="7"/>
  <c r="BV140" i="7"/>
  <c r="BW140" i="7"/>
  <c r="BR141" i="7"/>
  <c r="BS141" i="7"/>
  <c r="BT141" i="7"/>
  <c r="BU141" i="7"/>
  <c r="BV141" i="7"/>
  <c r="BW141" i="7"/>
  <c r="BR142" i="7"/>
  <c r="BS142" i="7"/>
  <c r="BT142" i="7"/>
  <c r="BU142" i="7"/>
  <c r="BV142" i="7"/>
  <c r="BW142" i="7"/>
  <c r="BR143" i="7"/>
  <c r="BS143" i="7"/>
  <c r="BT143" i="7"/>
  <c r="BU143" i="7"/>
  <c r="BV143" i="7"/>
  <c r="BW143" i="7"/>
  <c r="BR144" i="7"/>
  <c r="BS144" i="7"/>
  <c r="BT144" i="7"/>
  <c r="BU144" i="7"/>
  <c r="BV144" i="7"/>
  <c r="BW144" i="7"/>
  <c r="BR145" i="7"/>
  <c r="BS145" i="7"/>
  <c r="BT145" i="7"/>
  <c r="BU145" i="7"/>
  <c r="BV145" i="7"/>
  <c r="BW145" i="7"/>
  <c r="BR146" i="7"/>
  <c r="BS146" i="7"/>
  <c r="BT146" i="7"/>
  <c r="BU146" i="7"/>
  <c r="BV146" i="7"/>
  <c r="BW146" i="7"/>
  <c r="BR147" i="7"/>
  <c r="BS147" i="7"/>
  <c r="BT147" i="7"/>
  <c r="BU147" i="7"/>
  <c r="BV147" i="7"/>
  <c r="BW147" i="7"/>
  <c r="BR148" i="7"/>
  <c r="BS148" i="7"/>
  <c r="BX148" i="7" s="1"/>
  <c r="BT148" i="7"/>
  <c r="BU148" i="7"/>
  <c r="BV148" i="7"/>
  <c r="BW148" i="7"/>
  <c r="BR149" i="7"/>
  <c r="BS149" i="7"/>
  <c r="BP149" i="7" s="1"/>
  <c r="BY149" i="7" s="1"/>
  <c r="BT149" i="7"/>
  <c r="BU149" i="7"/>
  <c r="BV149" i="7"/>
  <c r="BW149" i="7"/>
  <c r="BR150" i="7"/>
  <c r="BS150" i="7"/>
  <c r="BX150" i="7" s="1"/>
  <c r="BT150" i="7"/>
  <c r="BU150" i="7"/>
  <c r="BV150" i="7"/>
  <c r="BW150" i="7"/>
  <c r="BR151" i="7"/>
  <c r="BS151" i="7"/>
  <c r="BX151" i="7" s="1"/>
  <c r="BT151" i="7"/>
  <c r="BU151" i="7"/>
  <c r="BV151" i="7"/>
  <c r="BW151" i="7"/>
  <c r="BP151" i="7"/>
  <c r="BY151" i="7" s="1"/>
  <c r="BR152" i="7"/>
  <c r="BS152" i="7"/>
  <c r="BX152" i="7" s="1"/>
  <c r="BT152" i="7"/>
  <c r="BU152" i="7"/>
  <c r="BV152" i="7"/>
  <c r="BW152" i="7"/>
  <c r="BR153" i="7"/>
  <c r="BS153" i="7"/>
  <c r="BP153" i="7" s="1"/>
  <c r="BY153" i="7" s="1"/>
  <c r="BT153" i="7"/>
  <c r="BU153" i="7"/>
  <c r="BV153" i="7"/>
  <c r="BW153" i="7"/>
  <c r="BR154" i="7"/>
  <c r="BS154" i="7"/>
  <c r="BT154" i="7"/>
  <c r="BU154" i="7"/>
  <c r="BV154" i="7"/>
  <c r="BW154" i="7"/>
  <c r="BR155" i="7"/>
  <c r="BS155" i="7"/>
  <c r="BT155" i="7"/>
  <c r="BU155" i="7"/>
  <c r="BV155" i="7"/>
  <c r="BW155" i="7"/>
  <c r="BR156" i="7"/>
  <c r="BS156" i="7"/>
  <c r="BT156" i="7"/>
  <c r="BU156" i="7"/>
  <c r="BV156" i="7"/>
  <c r="BW156" i="7"/>
  <c r="BR157" i="7"/>
  <c r="BS157" i="7"/>
  <c r="BX157" i="7" s="1"/>
  <c r="BT157" i="7"/>
  <c r="BU157" i="7"/>
  <c r="BV157" i="7"/>
  <c r="BW157" i="7"/>
  <c r="BR158" i="7"/>
  <c r="BS158" i="7"/>
  <c r="BX158" i="7" s="1"/>
  <c r="BT158" i="7"/>
  <c r="BU158" i="7"/>
  <c r="BV158" i="7"/>
  <c r="BW158" i="7"/>
  <c r="BR159" i="7"/>
  <c r="BS159" i="7"/>
  <c r="BX159" i="7" s="1"/>
  <c r="BT159" i="7"/>
  <c r="BU159" i="7"/>
  <c r="BV159" i="7"/>
  <c r="BW159" i="7"/>
  <c r="BR160" i="7"/>
  <c r="BS160" i="7"/>
  <c r="BX160" i="7" s="1"/>
  <c r="BT160" i="7"/>
  <c r="BU160" i="7"/>
  <c r="BV160" i="7"/>
  <c r="BW160" i="7"/>
  <c r="BR161" i="7"/>
  <c r="BS161" i="7"/>
  <c r="BP161" i="7" s="1"/>
  <c r="BY161" i="7" s="1"/>
  <c r="BT161" i="7"/>
  <c r="BU161" i="7"/>
  <c r="BV161" i="7"/>
  <c r="BW161" i="7"/>
  <c r="BR162" i="7"/>
  <c r="BS162" i="7"/>
  <c r="BT162" i="7"/>
  <c r="BU162" i="7"/>
  <c r="BV162" i="7"/>
  <c r="BW162" i="7"/>
  <c r="BR163" i="7"/>
  <c r="BS163" i="7"/>
  <c r="BT163" i="7"/>
  <c r="BU163" i="7"/>
  <c r="BV163" i="7"/>
  <c r="BW163" i="7"/>
  <c r="BR164" i="7"/>
  <c r="BS164" i="7"/>
  <c r="BT164" i="7"/>
  <c r="BU164" i="7"/>
  <c r="BV164" i="7"/>
  <c r="BW164" i="7"/>
  <c r="BR165" i="7"/>
  <c r="BS165" i="7"/>
  <c r="BT165" i="7"/>
  <c r="BU165" i="7"/>
  <c r="BV165" i="7"/>
  <c r="BW165" i="7"/>
  <c r="BR166" i="7"/>
  <c r="BS166" i="7"/>
  <c r="BT166" i="7"/>
  <c r="BU166" i="7"/>
  <c r="BV166" i="7"/>
  <c r="BW166" i="7"/>
  <c r="BR167" i="7"/>
  <c r="BS167" i="7"/>
  <c r="BT167" i="7"/>
  <c r="BU167" i="7"/>
  <c r="BV167" i="7"/>
  <c r="BW167" i="7"/>
  <c r="BR168" i="7"/>
  <c r="BS168" i="7"/>
  <c r="BT168" i="7"/>
  <c r="BU168" i="7"/>
  <c r="BV168" i="7"/>
  <c r="BW168" i="7"/>
  <c r="BR169" i="7"/>
  <c r="BS169" i="7"/>
  <c r="BT169" i="7"/>
  <c r="BU169" i="7"/>
  <c r="BV169" i="7"/>
  <c r="BW169" i="7"/>
  <c r="BR170" i="7"/>
  <c r="BS170" i="7"/>
  <c r="BT170" i="7"/>
  <c r="BU170" i="7"/>
  <c r="BV170" i="7"/>
  <c r="BW170" i="7"/>
  <c r="BR171" i="7"/>
  <c r="BS171" i="7"/>
  <c r="BT171" i="7"/>
  <c r="BU171" i="7"/>
  <c r="BV171" i="7"/>
  <c r="BW171" i="7"/>
  <c r="BR172" i="7"/>
  <c r="BS172" i="7"/>
  <c r="BT172" i="7"/>
  <c r="BU172" i="7"/>
  <c r="BV172" i="7"/>
  <c r="BW172" i="7"/>
  <c r="BR173" i="7"/>
  <c r="BS173" i="7"/>
  <c r="BT173" i="7"/>
  <c r="BU173" i="7"/>
  <c r="BV173" i="7"/>
  <c r="BW173" i="7"/>
  <c r="BR174" i="7"/>
  <c r="BS174" i="7"/>
  <c r="BT174" i="7"/>
  <c r="BU174" i="7"/>
  <c r="BV174" i="7"/>
  <c r="BW174" i="7"/>
  <c r="BR175" i="7"/>
  <c r="BS175" i="7"/>
  <c r="BX175" i="7" s="1"/>
  <c r="BT175" i="7"/>
  <c r="BU175" i="7"/>
  <c r="BV175" i="7"/>
  <c r="BW175" i="7"/>
  <c r="BR176" i="7"/>
  <c r="BS176" i="7"/>
  <c r="BP176" i="7" s="1"/>
  <c r="BY176" i="7" s="1"/>
  <c r="BT176" i="7"/>
  <c r="BU176" i="7"/>
  <c r="BV176" i="7"/>
  <c r="BW176" i="7"/>
  <c r="BR177" i="7"/>
  <c r="BS177" i="7"/>
  <c r="BP177" i="7" s="1"/>
  <c r="BY177" i="7" s="1"/>
  <c r="BT177" i="7"/>
  <c r="BU177" i="7"/>
  <c r="BV177" i="7"/>
  <c r="BW177" i="7"/>
  <c r="BR178" i="7"/>
  <c r="BS178" i="7"/>
  <c r="BT178" i="7"/>
  <c r="BU178" i="7"/>
  <c r="BV178" i="7"/>
  <c r="BW178" i="7"/>
  <c r="BR179" i="7"/>
  <c r="BS179" i="7"/>
  <c r="BT179" i="7"/>
  <c r="BU179" i="7"/>
  <c r="BV179" i="7"/>
  <c r="BW179" i="7"/>
  <c r="BR180" i="7"/>
  <c r="BS180" i="7"/>
  <c r="BT180" i="7"/>
  <c r="BU180" i="7"/>
  <c r="BV180" i="7"/>
  <c r="BW180" i="7"/>
  <c r="BR181" i="7"/>
  <c r="BS181" i="7"/>
  <c r="BT181" i="7"/>
  <c r="BU181" i="7"/>
  <c r="BV181" i="7"/>
  <c r="BW181" i="7"/>
  <c r="BR182" i="7"/>
  <c r="BS182" i="7"/>
  <c r="BT182" i="7"/>
  <c r="BU182" i="7"/>
  <c r="BV182" i="7"/>
  <c r="BW182" i="7"/>
  <c r="BR183" i="7"/>
  <c r="BS183" i="7"/>
  <c r="BP183" i="7" s="1"/>
  <c r="BY183" i="7" s="1"/>
  <c r="BT183" i="7"/>
  <c r="BU183" i="7"/>
  <c r="BV183" i="7"/>
  <c r="BW183" i="7"/>
  <c r="BR184" i="7"/>
  <c r="BS184" i="7"/>
  <c r="BX184" i="7" s="1"/>
  <c r="BT184" i="7"/>
  <c r="BU184" i="7"/>
  <c r="BV184" i="7"/>
  <c r="BW184" i="7"/>
  <c r="BR185" i="7"/>
  <c r="BS185" i="7"/>
  <c r="BP185" i="7" s="1"/>
  <c r="BY185" i="7" s="1"/>
  <c r="BT185" i="7"/>
  <c r="BU185" i="7"/>
  <c r="BV185" i="7"/>
  <c r="BW185" i="7"/>
  <c r="BR186" i="7"/>
  <c r="BS186" i="7"/>
  <c r="BT186" i="7"/>
  <c r="BU186" i="7"/>
  <c r="BV186" i="7"/>
  <c r="BW186" i="7"/>
  <c r="BR187" i="7"/>
  <c r="BS187" i="7"/>
  <c r="BT187" i="7"/>
  <c r="BU187" i="7"/>
  <c r="BV187" i="7"/>
  <c r="BW187" i="7"/>
  <c r="BR188" i="7"/>
  <c r="BS188" i="7"/>
  <c r="BT188" i="7"/>
  <c r="BU188" i="7"/>
  <c r="BV188" i="7"/>
  <c r="BW188" i="7"/>
  <c r="BR189" i="7"/>
  <c r="BS189" i="7"/>
  <c r="BP189" i="7" s="1"/>
  <c r="BY189" i="7" s="1"/>
  <c r="BT189" i="7"/>
  <c r="BU189" i="7"/>
  <c r="BV189" i="7"/>
  <c r="BW189" i="7"/>
  <c r="BR190" i="7"/>
  <c r="BS190" i="7"/>
  <c r="BT190" i="7"/>
  <c r="BU190" i="7"/>
  <c r="BV190" i="7"/>
  <c r="BW190" i="7"/>
  <c r="BR191" i="7"/>
  <c r="BS191" i="7"/>
  <c r="BP191" i="7" s="1"/>
  <c r="BY191" i="7" s="1"/>
  <c r="BT191" i="7"/>
  <c r="BU191" i="7"/>
  <c r="BV191" i="7"/>
  <c r="BW191" i="7"/>
  <c r="BX191" i="7"/>
  <c r="BR192" i="7"/>
  <c r="BS192" i="7"/>
  <c r="BX192" i="7" s="1"/>
  <c r="BT192" i="7"/>
  <c r="BU192" i="7"/>
  <c r="BV192" i="7"/>
  <c r="BW192" i="7"/>
  <c r="BP192" i="7"/>
  <c r="BY192" i="7" s="1"/>
  <c r="BR193" i="7"/>
  <c r="BS193" i="7"/>
  <c r="BP193" i="7" s="1"/>
  <c r="BY193" i="7" s="1"/>
  <c r="BT193" i="7"/>
  <c r="BU193" i="7"/>
  <c r="BV193" i="7"/>
  <c r="BW193" i="7"/>
  <c r="BR194" i="7"/>
  <c r="BS194" i="7"/>
  <c r="BT194" i="7"/>
  <c r="BU194" i="7"/>
  <c r="BV194" i="7"/>
  <c r="BW194" i="7"/>
  <c r="BR195" i="7"/>
  <c r="BS195" i="7"/>
  <c r="BT195" i="7"/>
  <c r="BU195" i="7"/>
  <c r="BV195" i="7"/>
  <c r="BW195" i="7"/>
  <c r="BR196" i="7"/>
  <c r="BS196" i="7"/>
  <c r="BT196" i="7"/>
  <c r="BU196" i="7"/>
  <c r="BV196" i="7"/>
  <c r="BW196" i="7"/>
  <c r="BR197" i="7"/>
  <c r="BS197" i="7"/>
  <c r="BP197" i="7" s="1"/>
  <c r="BY197" i="7" s="1"/>
  <c r="BT197" i="7"/>
  <c r="BU197" i="7"/>
  <c r="BV197" i="7"/>
  <c r="BW197" i="7"/>
  <c r="BR198" i="7"/>
  <c r="BS198" i="7"/>
  <c r="BP198" i="7" s="1"/>
  <c r="BY198" i="7" s="1"/>
  <c r="BT198" i="7"/>
  <c r="BU198" i="7"/>
  <c r="BV198" i="7"/>
  <c r="BW198" i="7"/>
  <c r="BR199" i="7"/>
  <c r="BS199" i="7"/>
  <c r="BX199" i="7" s="1"/>
  <c r="BT199" i="7"/>
  <c r="BU199" i="7"/>
  <c r="BV199" i="7"/>
  <c r="BW199" i="7"/>
  <c r="BP199" i="7"/>
  <c r="BY199" i="7" s="1"/>
  <c r="BR200" i="7"/>
  <c r="BS200" i="7"/>
  <c r="BP200" i="7" s="1"/>
  <c r="BY200" i="7" s="1"/>
  <c r="BT200" i="7"/>
  <c r="BU200" i="7"/>
  <c r="BV200" i="7"/>
  <c r="BW200" i="7"/>
  <c r="BR201" i="7"/>
  <c r="BS201" i="7"/>
  <c r="BP201" i="7" s="1"/>
  <c r="BY201" i="7" s="1"/>
  <c r="BT201" i="7"/>
  <c r="BU201" i="7"/>
  <c r="BV201" i="7"/>
  <c r="BW201" i="7"/>
  <c r="BR202" i="7"/>
  <c r="BS202" i="7"/>
  <c r="BT202" i="7"/>
  <c r="BU202" i="7"/>
  <c r="BV202" i="7"/>
  <c r="BW202" i="7"/>
  <c r="BR203" i="7"/>
  <c r="BS203" i="7"/>
  <c r="BT203" i="7"/>
  <c r="BU203" i="7"/>
  <c r="BV203" i="7"/>
  <c r="BW203" i="7"/>
  <c r="BR204" i="7"/>
  <c r="BS204" i="7"/>
  <c r="BX204" i="7" s="1"/>
  <c r="BT204" i="7"/>
  <c r="BU204" i="7"/>
  <c r="BV204" i="7"/>
  <c r="BW204" i="7"/>
  <c r="BR205" i="7"/>
  <c r="BS205" i="7"/>
  <c r="BX205" i="7" s="1"/>
  <c r="BT205" i="7"/>
  <c r="BU205" i="7"/>
  <c r="BV205" i="7"/>
  <c r="BW205" i="7"/>
  <c r="BP205" i="7"/>
  <c r="BY205" i="7" s="1"/>
  <c r="BR206" i="7"/>
  <c r="BS206" i="7"/>
  <c r="BX206" i="7" s="1"/>
  <c r="BT206" i="7"/>
  <c r="BU206" i="7"/>
  <c r="BV206" i="7"/>
  <c r="BW206" i="7"/>
  <c r="BP206" i="7"/>
  <c r="BY206" i="7" s="1"/>
  <c r="BR207" i="7"/>
  <c r="BS207" i="7"/>
  <c r="BX207" i="7" s="1"/>
  <c r="BT207" i="7"/>
  <c r="BU207" i="7"/>
  <c r="BV207" i="7"/>
  <c r="BW207" i="7"/>
  <c r="BP207" i="7"/>
  <c r="BY207" i="7" s="1"/>
  <c r="BR208" i="7"/>
  <c r="BS208" i="7"/>
  <c r="BP208" i="7" s="1"/>
  <c r="BY208" i="7" s="1"/>
  <c r="BT208" i="7"/>
  <c r="BU208" i="7"/>
  <c r="BV208" i="7"/>
  <c r="BW208" i="7"/>
  <c r="BR209" i="7"/>
  <c r="BS209" i="7"/>
  <c r="BP209" i="7" s="1"/>
  <c r="BY209" i="7" s="1"/>
  <c r="BT209" i="7"/>
  <c r="BU209" i="7"/>
  <c r="BV209" i="7"/>
  <c r="BW209" i="7"/>
  <c r="BR210" i="7"/>
  <c r="BS210" i="7"/>
  <c r="BT210" i="7"/>
  <c r="BU210" i="7"/>
  <c r="BV210" i="7"/>
  <c r="BW210" i="7"/>
  <c r="BR211" i="7"/>
  <c r="BS211" i="7"/>
  <c r="BT211" i="7"/>
  <c r="BU211" i="7"/>
  <c r="BV211" i="7"/>
  <c r="BW211" i="7"/>
  <c r="BR212" i="7"/>
  <c r="BS212" i="7"/>
  <c r="BT212" i="7"/>
  <c r="BU212" i="7"/>
  <c r="BV212" i="7"/>
  <c r="BW212" i="7"/>
  <c r="BR213" i="7"/>
  <c r="BS213" i="7"/>
  <c r="BT213" i="7"/>
  <c r="BU213" i="7"/>
  <c r="BV213" i="7"/>
  <c r="BW213" i="7"/>
  <c r="BR214" i="7"/>
  <c r="BS214" i="7"/>
  <c r="BT214" i="7"/>
  <c r="BU214" i="7"/>
  <c r="BV214" i="7"/>
  <c r="BW214" i="7"/>
  <c r="BR215" i="7"/>
  <c r="BS215" i="7"/>
  <c r="BT215" i="7"/>
  <c r="BU215" i="7"/>
  <c r="BV215" i="7"/>
  <c r="BW215" i="7"/>
  <c r="BR216" i="7"/>
  <c r="BS216" i="7"/>
  <c r="BT216" i="7"/>
  <c r="BU216" i="7"/>
  <c r="BV216" i="7"/>
  <c r="BW216" i="7"/>
  <c r="BX216" i="7"/>
  <c r="BP216" i="7"/>
  <c r="BY216" i="7" s="1"/>
  <c r="BR217" i="7"/>
  <c r="BS217" i="7"/>
  <c r="BT217" i="7"/>
  <c r="BU217" i="7"/>
  <c r="BV217" i="7"/>
  <c r="BW217" i="7"/>
  <c r="BX217" i="7"/>
  <c r="BP217" i="7"/>
  <c r="BY217" i="7" s="1"/>
  <c r="BR218" i="7"/>
  <c r="BS218" i="7"/>
  <c r="BT218" i="7"/>
  <c r="BU218" i="7"/>
  <c r="BV218" i="7"/>
  <c r="BW218" i="7"/>
  <c r="BR219" i="7"/>
  <c r="BS219" i="7"/>
  <c r="BT219" i="7"/>
  <c r="BU219" i="7"/>
  <c r="BV219" i="7"/>
  <c r="BW219" i="7"/>
  <c r="BR220" i="7"/>
  <c r="BS220" i="7"/>
  <c r="BX220" i="7" s="1"/>
  <c r="BT220" i="7"/>
  <c r="BU220" i="7"/>
  <c r="BV220" i="7"/>
  <c r="BW220" i="7"/>
  <c r="BR221" i="7"/>
  <c r="BS221" i="7"/>
  <c r="BX221" i="7" s="1"/>
  <c r="BT221" i="7"/>
  <c r="BU221" i="7"/>
  <c r="BV221" i="7"/>
  <c r="BW221" i="7"/>
  <c r="BP221" i="7"/>
  <c r="BY221" i="7" s="1"/>
  <c r="BR222" i="7"/>
  <c r="BS222" i="7"/>
  <c r="BP222" i="7" s="1"/>
  <c r="BY222" i="7" s="1"/>
  <c r="BT222" i="7"/>
  <c r="BU222" i="7"/>
  <c r="BV222" i="7"/>
  <c r="BW222" i="7"/>
  <c r="BR223" i="7"/>
  <c r="BS223" i="7"/>
  <c r="BP223" i="7" s="1"/>
  <c r="BY223" i="7" s="1"/>
  <c r="BT223" i="7"/>
  <c r="BU223" i="7"/>
  <c r="BV223" i="7"/>
  <c r="BW223" i="7"/>
  <c r="BR224" i="7"/>
  <c r="BS224" i="7"/>
  <c r="BT224" i="7"/>
  <c r="BU224" i="7"/>
  <c r="BV224" i="7"/>
  <c r="BW224" i="7"/>
  <c r="BR225" i="7"/>
  <c r="BS225" i="7"/>
  <c r="BT225" i="7"/>
  <c r="BU225" i="7"/>
  <c r="BV225" i="7"/>
  <c r="BW225" i="7"/>
  <c r="BR226" i="7"/>
  <c r="BS226" i="7"/>
  <c r="BT226" i="7"/>
  <c r="BU226" i="7"/>
  <c r="BV226" i="7"/>
  <c r="BW226" i="7"/>
  <c r="BR227" i="7"/>
  <c r="BS227" i="7"/>
  <c r="BT227" i="7"/>
  <c r="BU227" i="7"/>
  <c r="BV227" i="7"/>
  <c r="BW227" i="7"/>
  <c r="BR228" i="7"/>
  <c r="BS228" i="7"/>
  <c r="BX228" i="7" s="1"/>
  <c r="BT228" i="7"/>
  <c r="BU228" i="7"/>
  <c r="BV228" i="7"/>
  <c r="BW228" i="7"/>
  <c r="BR229" i="7"/>
  <c r="BS229" i="7"/>
  <c r="BT229" i="7"/>
  <c r="BU229" i="7"/>
  <c r="BV229" i="7"/>
  <c r="BW229" i="7"/>
  <c r="BX229" i="7"/>
  <c r="BP229" i="7"/>
  <c r="BY229" i="7" s="1"/>
  <c r="BR230" i="7"/>
  <c r="BS230" i="7"/>
  <c r="BT230" i="7"/>
  <c r="BU230" i="7"/>
  <c r="BV230" i="7"/>
  <c r="BW230" i="7"/>
  <c r="BX230" i="7"/>
  <c r="BP230" i="7"/>
  <c r="BY230" i="7" s="1"/>
  <c r="BR231" i="7"/>
  <c r="BS231" i="7"/>
  <c r="BT231" i="7"/>
  <c r="BU231" i="7"/>
  <c r="BV231" i="7"/>
  <c r="BW231" i="7"/>
  <c r="BR232" i="7"/>
  <c r="BS232" i="7"/>
  <c r="BX232" i="7" s="1"/>
  <c r="BT232" i="7"/>
  <c r="BU232" i="7"/>
  <c r="BV232" i="7"/>
  <c r="BW232" i="7"/>
  <c r="BP232" i="7"/>
  <c r="BY232" i="7" s="1"/>
  <c r="BR233" i="7"/>
  <c r="BS233" i="7"/>
  <c r="BX233" i="7" s="1"/>
  <c r="BT233" i="7"/>
  <c r="BU233" i="7"/>
  <c r="BV233" i="7"/>
  <c r="BW233" i="7"/>
  <c r="BP233" i="7"/>
  <c r="BY233" i="7" s="1"/>
  <c r="BR234" i="7"/>
  <c r="BS234" i="7"/>
  <c r="BT234" i="7"/>
  <c r="BU234" i="7"/>
  <c r="BV234" i="7"/>
  <c r="BW234" i="7"/>
  <c r="BR235" i="7"/>
  <c r="BS235" i="7"/>
  <c r="BT235" i="7"/>
  <c r="BU235" i="7"/>
  <c r="BV235" i="7"/>
  <c r="BW235" i="7"/>
  <c r="BR236" i="7"/>
  <c r="BS236" i="7"/>
  <c r="BT236" i="7"/>
  <c r="BU236" i="7"/>
  <c r="BV236" i="7"/>
  <c r="BW236" i="7"/>
  <c r="BR237" i="7"/>
  <c r="BS237" i="7"/>
  <c r="BT237" i="7"/>
  <c r="BU237" i="7"/>
  <c r="BV237" i="7"/>
  <c r="BW237" i="7"/>
  <c r="BR238" i="7"/>
  <c r="BS238" i="7"/>
  <c r="BT238" i="7"/>
  <c r="BU238" i="7"/>
  <c r="BV238" i="7"/>
  <c r="BW238" i="7"/>
  <c r="BR239" i="7"/>
  <c r="BS239" i="7"/>
  <c r="BT239" i="7"/>
  <c r="BU239" i="7"/>
  <c r="BV239" i="7"/>
  <c r="BW239" i="7"/>
  <c r="BR240" i="7"/>
  <c r="BS240" i="7"/>
  <c r="BT240" i="7"/>
  <c r="BU240" i="7"/>
  <c r="BV240" i="7"/>
  <c r="BW240" i="7"/>
  <c r="BR241" i="7"/>
  <c r="BS241" i="7"/>
  <c r="BT241" i="7"/>
  <c r="BU241" i="7"/>
  <c r="BV241" i="7"/>
  <c r="BW241" i="7"/>
  <c r="BR242" i="7"/>
  <c r="BS242" i="7"/>
  <c r="BT242" i="7"/>
  <c r="BU242" i="7"/>
  <c r="BV242" i="7"/>
  <c r="BW242" i="7"/>
  <c r="BR243" i="7"/>
  <c r="BS243" i="7"/>
  <c r="BT243" i="7"/>
  <c r="BU243" i="7"/>
  <c r="BV243" i="7"/>
  <c r="BW243" i="7"/>
  <c r="BR244" i="7"/>
  <c r="BS244" i="7"/>
  <c r="BT244" i="7"/>
  <c r="BU244" i="7"/>
  <c r="BV244" i="7"/>
  <c r="BW244" i="7"/>
  <c r="BR245" i="7"/>
  <c r="BS245" i="7"/>
  <c r="BX245" i="7" s="1"/>
  <c r="BT245" i="7"/>
  <c r="BU245" i="7"/>
  <c r="BV245" i="7"/>
  <c r="BW245" i="7"/>
  <c r="BP245" i="7"/>
  <c r="BY245" i="7" s="1"/>
  <c r="BR246" i="7"/>
  <c r="BS246" i="7"/>
  <c r="BT246" i="7"/>
  <c r="BU246" i="7"/>
  <c r="BV246" i="7"/>
  <c r="BW246" i="7"/>
  <c r="BX246" i="7"/>
  <c r="BP246" i="7"/>
  <c r="BY246" i="7" s="1"/>
  <c r="BR247" i="7"/>
  <c r="BS247" i="7"/>
  <c r="BP247" i="7" s="1"/>
  <c r="BY247" i="7" s="1"/>
  <c r="BT247" i="7"/>
  <c r="BU247" i="7"/>
  <c r="BV247" i="7"/>
  <c r="BW247" i="7"/>
  <c r="BR248" i="7"/>
  <c r="BS248" i="7"/>
  <c r="BP248" i="7" s="1"/>
  <c r="BY248" i="7" s="1"/>
  <c r="BT248" i="7"/>
  <c r="BU248" i="7"/>
  <c r="BV248" i="7"/>
  <c r="BW248" i="7"/>
  <c r="BR249" i="7"/>
  <c r="BS249" i="7"/>
  <c r="BP249" i="7" s="1"/>
  <c r="BY249" i="7" s="1"/>
  <c r="BT249" i="7"/>
  <c r="BU249" i="7"/>
  <c r="BV249" i="7"/>
  <c r="BW249" i="7"/>
  <c r="BX249" i="7"/>
  <c r="BR250" i="7"/>
  <c r="BS250" i="7"/>
  <c r="BP250" i="7" s="1"/>
  <c r="BY250" i="7" s="1"/>
  <c r="BT250" i="7"/>
  <c r="BU250" i="7"/>
  <c r="BV250" i="7"/>
  <c r="BW250" i="7"/>
  <c r="BR251" i="7"/>
  <c r="BS251" i="7"/>
  <c r="BT251" i="7"/>
  <c r="BU251" i="7"/>
  <c r="BV251" i="7"/>
  <c r="BW251" i="7"/>
  <c r="BR252" i="7"/>
  <c r="BS252" i="7"/>
  <c r="BT252" i="7"/>
  <c r="BU252" i="7"/>
  <c r="BV252" i="7"/>
  <c r="BW252" i="7"/>
  <c r="BR253" i="7"/>
  <c r="BS253" i="7"/>
  <c r="BT253" i="7"/>
  <c r="BU253" i="7"/>
  <c r="BV253" i="7"/>
  <c r="BW253" i="7"/>
  <c r="BR254" i="7"/>
  <c r="BS254" i="7"/>
  <c r="BT254" i="7"/>
  <c r="BU254" i="7"/>
  <c r="BV254" i="7"/>
  <c r="BW254" i="7"/>
  <c r="BR255" i="7"/>
  <c r="BS255" i="7"/>
  <c r="BT255" i="7"/>
  <c r="BU255" i="7"/>
  <c r="BV255" i="7"/>
  <c r="BW255" i="7"/>
  <c r="BR256" i="7"/>
  <c r="BS256" i="7"/>
  <c r="BT256" i="7"/>
  <c r="BU256" i="7"/>
  <c r="BV256" i="7"/>
  <c r="BW256" i="7"/>
  <c r="BR257" i="7"/>
  <c r="BS257" i="7"/>
  <c r="BT257" i="7"/>
  <c r="BU257" i="7"/>
  <c r="BV257" i="7"/>
  <c r="BW257" i="7"/>
  <c r="BR258" i="7"/>
  <c r="BS258" i="7"/>
  <c r="BT258" i="7"/>
  <c r="BU258" i="7"/>
  <c r="BV258" i="7"/>
  <c r="BW258" i="7"/>
  <c r="BR259" i="7"/>
  <c r="BS259" i="7"/>
  <c r="BT259" i="7"/>
  <c r="BU259" i="7"/>
  <c r="BV259" i="7"/>
  <c r="BW259" i="7"/>
  <c r="BR260" i="7"/>
  <c r="BS260" i="7"/>
  <c r="BT260" i="7"/>
  <c r="BU260" i="7"/>
  <c r="BV260" i="7"/>
  <c r="BW260" i="7"/>
  <c r="BR261" i="7"/>
  <c r="BS261" i="7"/>
  <c r="BX261" i="7" s="1"/>
  <c r="BT261" i="7"/>
  <c r="BU261" i="7"/>
  <c r="BV261" i="7"/>
  <c r="BW261" i="7"/>
  <c r="BR262" i="7"/>
  <c r="BS262" i="7"/>
  <c r="BX262" i="7" s="1"/>
  <c r="BT262" i="7"/>
  <c r="BU262" i="7"/>
  <c r="BV262" i="7"/>
  <c r="BW262" i="7"/>
  <c r="BP262" i="7"/>
  <c r="BY262" i="7" s="1"/>
  <c r="BR263" i="7"/>
  <c r="BS263" i="7"/>
  <c r="BP263" i="7" s="1"/>
  <c r="BY263" i="7" s="1"/>
  <c r="BT263" i="7"/>
  <c r="BU263" i="7"/>
  <c r="BV263" i="7"/>
  <c r="BW263" i="7"/>
  <c r="BR264" i="7"/>
  <c r="BS264" i="7"/>
  <c r="BP264" i="7" s="1"/>
  <c r="BY264" i="7" s="1"/>
  <c r="BT264" i="7"/>
  <c r="BU264" i="7"/>
  <c r="BV264" i="7"/>
  <c r="BW264" i="7"/>
  <c r="BR265" i="7"/>
  <c r="BS265" i="7"/>
  <c r="BX265" i="7" s="1"/>
  <c r="BT265" i="7"/>
  <c r="BU265" i="7"/>
  <c r="BV265" i="7"/>
  <c r="BW265" i="7"/>
  <c r="BR266" i="7"/>
  <c r="BS266" i="7"/>
  <c r="BX266" i="7" s="1"/>
  <c r="BT266" i="7"/>
  <c r="BU266" i="7"/>
  <c r="BV266" i="7"/>
  <c r="BW266" i="7"/>
  <c r="BR267" i="7"/>
  <c r="BS267" i="7"/>
  <c r="BT267" i="7"/>
  <c r="BU267" i="7"/>
  <c r="BV267" i="7"/>
  <c r="BW267" i="7"/>
  <c r="BS268" i="7"/>
  <c r="BT268" i="7"/>
  <c r="BU268" i="7"/>
  <c r="BV268" i="7"/>
  <c r="BW268" i="7"/>
  <c r="BS269" i="7"/>
  <c r="BT269" i="7"/>
  <c r="BU269" i="7"/>
  <c r="BV269" i="7"/>
  <c r="BW269" i="7"/>
  <c r="BS270" i="7"/>
  <c r="BT270" i="7"/>
  <c r="BU270" i="7"/>
  <c r="BV270" i="7"/>
  <c r="BW270" i="7"/>
  <c r="BR271" i="7"/>
  <c r="BS271" i="7"/>
  <c r="BT271" i="7"/>
  <c r="BU271" i="7"/>
  <c r="BV271" i="7"/>
  <c r="BW271" i="7"/>
  <c r="BR272" i="7"/>
  <c r="BS272" i="7"/>
  <c r="BT272" i="7"/>
  <c r="BU272" i="7"/>
  <c r="BV272" i="7"/>
  <c r="BW272" i="7"/>
  <c r="BR273" i="7"/>
  <c r="BS273" i="7"/>
  <c r="BP273" i="7" s="1"/>
  <c r="BY273" i="7" s="1"/>
  <c r="BT273" i="7"/>
  <c r="BU273" i="7"/>
  <c r="BV273" i="7"/>
  <c r="BW273" i="7"/>
  <c r="BR274" i="7"/>
  <c r="BS274" i="7"/>
  <c r="BP274" i="7" s="1"/>
  <c r="BY274" i="7" s="1"/>
  <c r="BT274" i="7"/>
  <c r="BU274" i="7"/>
  <c r="BV274" i="7"/>
  <c r="BW274" i="7"/>
  <c r="BR275" i="7"/>
  <c r="BS275" i="7"/>
  <c r="BP275" i="7" s="1"/>
  <c r="BY275" i="7" s="1"/>
  <c r="BT275" i="7"/>
  <c r="BU275" i="7"/>
  <c r="BV275" i="7"/>
  <c r="BW275" i="7"/>
  <c r="BX275" i="7"/>
  <c r="BR276" i="7"/>
  <c r="BS276" i="7"/>
  <c r="BT276" i="7"/>
  <c r="BU276" i="7"/>
  <c r="BV276" i="7"/>
  <c r="BW276" i="7"/>
  <c r="BR277" i="7"/>
  <c r="BS277" i="7"/>
  <c r="BT277" i="7"/>
  <c r="BU277" i="7"/>
  <c r="BV277" i="7"/>
  <c r="BW277" i="7"/>
  <c r="BR278" i="7"/>
  <c r="BS278" i="7"/>
  <c r="BT278" i="7"/>
  <c r="BU278" i="7"/>
  <c r="BV278" i="7"/>
  <c r="BW278" i="7"/>
  <c r="BR279" i="7"/>
  <c r="BS279" i="7"/>
  <c r="BT279" i="7"/>
  <c r="BU279" i="7"/>
  <c r="BV279" i="7"/>
  <c r="BW279" i="7"/>
  <c r="BR280" i="7"/>
  <c r="BS280" i="7"/>
  <c r="BX280" i="7" s="1"/>
  <c r="BT280" i="7"/>
  <c r="BU280" i="7"/>
  <c r="BV280" i="7"/>
  <c r="BW280" i="7"/>
  <c r="BP280" i="7"/>
  <c r="BY280" i="7" s="1"/>
  <c r="BR281" i="7"/>
  <c r="BS281" i="7"/>
  <c r="BP281" i="7" s="1"/>
  <c r="BY281" i="7" s="1"/>
  <c r="BT281" i="7"/>
  <c r="BU281" i="7"/>
  <c r="BV281" i="7"/>
  <c r="BW281" i="7"/>
  <c r="BR282" i="7"/>
  <c r="BS282" i="7"/>
  <c r="BP282" i="7" s="1"/>
  <c r="BY282" i="7" s="1"/>
  <c r="BT282" i="7"/>
  <c r="BU282" i="7"/>
  <c r="BV282" i="7"/>
  <c r="BW282" i="7"/>
  <c r="BR283" i="7"/>
  <c r="BS283" i="7"/>
  <c r="BP283" i="7" s="1"/>
  <c r="BY283" i="7" s="1"/>
  <c r="BT283" i="7"/>
  <c r="BU283" i="7"/>
  <c r="BV283" i="7"/>
  <c r="BW283" i="7"/>
  <c r="BR284" i="7"/>
  <c r="BS284" i="7"/>
  <c r="BX284" i="7" s="1"/>
  <c r="BT284" i="7"/>
  <c r="BU284" i="7"/>
  <c r="BV284" i="7"/>
  <c r="BW284" i="7"/>
  <c r="BR285" i="7"/>
  <c r="BS285" i="7"/>
  <c r="BX285" i="7" s="1"/>
  <c r="BT285" i="7"/>
  <c r="BU285" i="7"/>
  <c r="BV285" i="7"/>
  <c r="BW285" i="7"/>
  <c r="BR286" i="7"/>
  <c r="BS286" i="7"/>
  <c r="BT286" i="7"/>
  <c r="BU286" i="7"/>
  <c r="BV286" i="7"/>
  <c r="BW286" i="7"/>
  <c r="BR287" i="7"/>
  <c r="BS287" i="7"/>
  <c r="BT287" i="7"/>
  <c r="BU287" i="7"/>
  <c r="BV287" i="7"/>
  <c r="BW287" i="7"/>
  <c r="BR288" i="7"/>
  <c r="BS288" i="7"/>
  <c r="BT288" i="7"/>
  <c r="BU288" i="7"/>
  <c r="BV288" i="7"/>
  <c r="BW288" i="7"/>
  <c r="BR289" i="7"/>
  <c r="BS289" i="7"/>
  <c r="BT289" i="7"/>
  <c r="BU289" i="7"/>
  <c r="BV289" i="7"/>
  <c r="BW289" i="7"/>
  <c r="BR290" i="7"/>
  <c r="BS290" i="7"/>
  <c r="BT290" i="7"/>
  <c r="BU290" i="7"/>
  <c r="BV290" i="7"/>
  <c r="BW290" i="7"/>
  <c r="BR291" i="7"/>
  <c r="BS291" i="7"/>
  <c r="BT291" i="7"/>
  <c r="BU291" i="7"/>
  <c r="BV291" i="7"/>
  <c r="BW291" i="7"/>
  <c r="BR292" i="7"/>
  <c r="BS292" i="7"/>
  <c r="BX292" i="7" s="1"/>
  <c r="BT292" i="7"/>
  <c r="BU292" i="7"/>
  <c r="BV292" i="7"/>
  <c r="BW292" i="7"/>
  <c r="BP292" i="7"/>
  <c r="BY292" i="7" s="1"/>
  <c r="BR293" i="7"/>
  <c r="BS293" i="7"/>
  <c r="BX293" i="7" s="1"/>
  <c r="BT293" i="7"/>
  <c r="BU293" i="7"/>
  <c r="BV293" i="7"/>
  <c r="BW293" i="7"/>
  <c r="BP293" i="7"/>
  <c r="BY293" i="7" s="1"/>
  <c r="BR294" i="7"/>
  <c r="BS294" i="7"/>
  <c r="BT294" i="7"/>
  <c r="BU294" i="7"/>
  <c r="BV294" i="7"/>
  <c r="BW294" i="7"/>
  <c r="BR295" i="7"/>
  <c r="BS295" i="7"/>
  <c r="BT295" i="7"/>
  <c r="BU295" i="7"/>
  <c r="BV295" i="7"/>
  <c r="BW295" i="7"/>
  <c r="BR296" i="7"/>
  <c r="BS296" i="7"/>
  <c r="BX296" i="7" s="1"/>
  <c r="BT296" i="7"/>
  <c r="BU296" i="7"/>
  <c r="BV296" i="7"/>
  <c r="BW296" i="7"/>
  <c r="BR297" i="7"/>
  <c r="BS297" i="7"/>
  <c r="BX297" i="7" s="1"/>
  <c r="BT297" i="7"/>
  <c r="BU297" i="7"/>
  <c r="BV297" i="7"/>
  <c r="BW297" i="7"/>
  <c r="BR298" i="7"/>
  <c r="BS298" i="7"/>
  <c r="BX298" i="7" s="1"/>
  <c r="BT298" i="7"/>
  <c r="BU298" i="7"/>
  <c r="BV298" i="7"/>
  <c r="BW298" i="7"/>
  <c r="BR299" i="7"/>
  <c r="BS299" i="7"/>
  <c r="BX299" i="7" s="1"/>
  <c r="BT299" i="7"/>
  <c r="BU299" i="7"/>
  <c r="BV299" i="7"/>
  <c r="BW299" i="7"/>
  <c r="BR300" i="7"/>
  <c r="BS300" i="7"/>
  <c r="BP300" i="7" s="1"/>
  <c r="BY300" i="7" s="1"/>
  <c r="BT300" i="7"/>
  <c r="BU300" i="7"/>
  <c r="BV300" i="7"/>
  <c r="BW300" i="7"/>
  <c r="BR301" i="7"/>
  <c r="BS301" i="7"/>
  <c r="BP301" i="7" s="1"/>
  <c r="BY301" i="7" s="1"/>
  <c r="BT301" i="7"/>
  <c r="BU301" i="7"/>
  <c r="BV301" i="7"/>
  <c r="BW301" i="7"/>
  <c r="BR302" i="7"/>
  <c r="BS302" i="7"/>
  <c r="BT302" i="7"/>
  <c r="BU302" i="7"/>
  <c r="BV302" i="7"/>
  <c r="BW302" i="7"/>
  <c r="BR303" i="7"/>
  <c r="BS303" i="7"/>
  <c r="BT303" i="7"/>
  <c r="BU303" i="7"/>
  <c r="BV303" i="7"/>
  <c r="BW303" i="7"/>
  <c r="BR304" i="7"/>
  <c r="BS304" i="7"/>
  <c r="BX304" i="7" s="1"/>
  <c r="BT304" i="7"/>
  <c r="BU304" i="7"/>
  <c r="BV304" i="7"/>
  <c r="BW304" i="7"/>
  <c r="BR305" i="7"/>
  <c r="BS305" i="7"/>
  <c r="BT305" i="7"/>
  <c r="BU305" i="7"/>
  <c r="BV305" i="7"/>
  <c r="BW305" i="7"/>
  <c r="BX305" i="7"/>
  <c r="BP305" i="7"/>
  <c r="BY305" i="7" s="1"/>
  <c r="BR306" i="7"/>
  <c r="BS306" i="7"/>
  <c r="BT306" i="7"/>
  <c r="BU306" i="7"/>
  <c r="BV306" i="7"/>
  <c r="BW306" i="7"/>
  <c r="BX306" i="7"/>
  <c r="BP306" i="7"/>
  <c r="BY306" i="7" s="1"/>
  <c r="BR307" i="7"/>
  <c r="BS307" i="7"/>
  <c r="BT307" i="7"/>
  <c r="BU307" i="7"/>
  <c r="BV307" i="7"/>
  <c r="BW307" i="7"/>
  <c r="BX307" i="7"/>
  <c r="BP307" i="7"/>
  <c r="BY307" i="7" s="1"/>
  <c r="BR308" i="7"/>
  <c r="BS308" i="7"/>
  <c r="BP308" i="7" s="1"/>
  <c r="BY308" i="7" s="1"/>
  <c r="BT308" i="7"/>
  <c r="BU308" i="7"/>
  <c r="BV308" i="7"/>
  <c r="BW308" i="7"/>
  <c r="BX308" i="7"/>
  <c r="BR309" i="7"/>
  <c r="BS309" i="7"/>
  <c r="BP309" i="7" s="1"/>
  <c r="BY309" i="7" s="1"/>
  <c r="BT309" i="7"/>
  <c r="BU309" i="7"/>
  <c r="BV309" i="7"/>
  <c r="BW309" i="7"/>
  <c r="BR310" i="7"/>
  <c r="BS310" i="7"/>
  <c r="BT310" i="7"/>
  <c r="BU310" i="7"/>
  <c r="BV310" i="7"/>
  <c r="BW310" i="7"/>
  <c r="BR311" i="7"/>
  <c r="BS311" i="7"/>
  <c r="BT311" i="7"/>
  <c r="BU311" i="7"/>
  <c r="BV311" i="7"/>
  <c r="BW311" i="7"/>
  <c r="BR312" i="7"/>
  <c r="BS312" i="7"/>
  <c r="BT312" i="7"/>
  <c r="BU312" i="7"/>
  <c r="BV312" i="7"/>
  <c r="BW312" i="7"/>
  <c r="BR313" i="7"/>
  <c r="BS313" i="7"/>
  <c r="BT313" i="7"/>
  <c r="BU313" i="7"/>
  <c r="BV313" i="7"/>
  <c r="BW313" i="7"/>
  <c r="BR314" i="7"/>
  <c r="BS314" i="7"/>
  <c r="BT314" i="7"/>
  <c r="BU314" i="7"/>
  <c r="BV314" i="7"/>
  <c r="BW314" i="7"/>
  <c r="BR315" i="7"/>
  <c r="BS315" i="7"/>
  <c r="BT315" i="7"/>
  <c r="BU315" i="7"/>
  <c r="BV315" i="7"/>
  <c r="BW315" i="7"/>
  <c r="BR316" i="7"/>
  <c r="BS316" i="7"/>
  <c r="BT316" i="7"/>
  <c r="BU316" i="7"/>
  <c r="BV316" i="7"/>
  <c r="BW316" i="7"/>
  <c r="BR317" i="7"/>
  <c r="BS317" i="7"/>
  <c r="BT317" i="7"/>
  <c r="BU317" i="7"/>
  <c r="BV317" i="7"/>
  <c r="BW317" i="7"/>
  <c r="BR318" i="7"/>
  <c r="BS318" i="7"/>
  <c r="BT318" i="7"/>
  <c r="BU318" i="7"/>
  <c r="BV318" i="7"/>
  <c r="BW318" i="7"/>
  <c r="BR319" i="7"/>
  <c r="BS319" i="7"/>
  <c r="BT319" i="7"/>
  <c r="BU319" i="7"/>
  <c r="BV319" i="7"/>
  <c r="BW319" i="7"/>
  <c r="BR320" i="7"/>
  <c r="BS320" i="7"/>
  <c r="BX320" i="7" s="1"/>
  <c r="BT320" i="7"/>
  <c r="BU320" i="7"/>
  <c r="BV320" i="7"/>
  <c r="BW320" i="7"/>
  <c r="BR321" i="7"/>
  <c r="BS321" i="7"/>
  <c r="BX321" i="7" s="1"/>
  <c r="BT321" i="7"/>
  <c r="BU321" i="7"/>
  <c r="BV321" i="7"/>
  <c r="BW321" i="7"/>
  <c r="BR322" i="7"/>
  <c r="BS322" i="7"/>
  <c r="BX322" i="7" s="1"/>
  <c r="BT322" i="7"/>
  <c r="BU322" i="7"/>
  <c r="BV322" i="7"/>
  <c r="BW322" i="7"/>
  <c r="BR323" i="7"/>
  <c r="BS323" i="7"/>
  <c r="BT323" i="7"/>
  <c r="BU323" i="7"/>
  <c r="BV323" i="7"/>
  <c r="BW323" i="7"/>
  <c r="BX323" i="7"/>
  <c r="BP323" i="7"/>
  <c r="BY323" i="7"/>
  <c r="BR324" i="7"/>
  <c r="BS324" i="7"/>
  <c r="BX324" i="7" s="1"/>
  <c r="BT324" i="7"/>
  <c r="BU324" i="7"/>
  <c r="BV324" i="7"/>
  <c r="BW324" i="7"/>
  <c r="BP324" i="7"/>
  <c r="BY324" i="7" s="1"/>
  <c r="BR325" i="7"/>
  <c r="BS325" i="7"/>
  <c r="BX325" i="7" s="1"/>
  <c r="BT325" i="7"/>
  <c r="BU325" i="7"/>
  <c r="BV325" i="7"/>
  <c r="BW325" i="7"/>
  <c r="BP325" i="7"/>
  <c r="BY325" i="7" s="1"/>
  <c r="BR326" i="7"/>
  <c r="BS326" i="7"/>
  <c r="BT326" i="7"/>
  <c r="BU326" i="7"/>
  <c r="BV326" i="7"/>
  <c r="BW326" i="7"/>
  <c r="BR327" i="7"/>
  <c r="BS327" i="7"/>
  <c r="BT327" i="7"/>
  <c r="BU327" i="7"/>
  <c r="BV327" i="7"/>
  <c r="BW327" i="7"/>
  <c r="BR328" i="7"/>
  <c r="BS328" i="7"/>
  <c r="BX328" i="7" s="1"/>
  <c r="BT328" i="7"/>
  <c r="BU328" i="7"/>
  <c r="BV328" i="7"/>
  <c r="BW328" i="7"/>
  <c r="BP328" i="7"/>
  <c r="BY328" i="7" s="1"/>
  <c r="BR329" i="7"/>
  <c r="BS329" i="7"/>
  <c r="BP329" i="7" s="1"/>
  <c r="BY329" i="7" s="1"/>
  <c r="BT329" i="7"/>
  <c r="BU329" i="7"/>
  <c r="BV329" i="7"/>
  <c r="BW329" i="7"/>
  <c r="BX329" i="7"/>
  <c r="BR330" i="7"/>
  <c r="BS330" i="7"/>
  <c r="BP330" i="7" s="1"/>
  <c r="BY330" i="7" s="1"/>
  <c r="BT330" i="7"/>
  <c r="BU330" i="7"/>
  <c r="BV330" i="7"/>
  <c r="BW330" i="7"/>
  <c r="BX330" i="7"/>
  <c r="BR331" i="7"/>
  <c r="BS331" i="7"/>
  <c r="BP331" i="7" s="1"/>
  <c r="BY331" i="7" s="1"/>
  <c r="BT331" i="7"/>
  <c r="BU331" i="7"/>
  <c r="BV331" i="7"/>
  <c r="BW331" i="7"/>
  <c r="BX331" i="7"/>
  <c r="BR332" i="7"/>
  <c r="BS332" i="7"/>
  <c r="BX332" i="7" s="1"/>
  <c r="BT332" i="7"/>
  <c r="BU332" i="7"/>
  <c r="BV332" i="7"/>
  <c r="BW332" i="7"/>
  <c r="BR333" i="7"/>
  <c r="BS333" i="7"/>
  <c r="BX333" i="7" s="1"/>
  <c r="BT333" i="7"/>
  <c r="BU333" i="7"/>
  <c r="BV333" i="7"/>
  <c r="BW333" i="7"/>
  <c r="BR334" i="7"/>
  <c r="BS334" i="7"/>
  <c r="BT334" i="7"/>
  <c r="BU334" i="7"/>
  <c r="BV334" i="7"/>
  <c r="BW334" i="7"/>
  <c r="BR335" i="7"/>
  <c r="BS335" i="7"/>
  <c r="BT335" i="7"/>
  <c r="BU335" i="7"/>
  <c r="BV335" i="7"/>
  <c r="BW335" i="7"/>
  <c r="BR336" i="7"/>
  <c r="BS336" i="7"/>
  <c r="BX336" i="7" s="1"/>
  <c r="BT336" i="7"/>
  <c r="BU336" i="7"/>
  <c r="BV336" i="7"/>
  <c r="BW336" i="7"/>
  <c r="BR337" i="7"/>
  <c r="BS337" i="7"/>
  <c r="BP337" i="7" s="1"/>
  <c r="BY337" i="7" s="1"/>
  <c r="BT337" i="7"/>
  <c r="BU337" i="7"/>
  <c r="BV337" i="7"/>
  <c r="BW337" i="7"/>
  <c r="BR338" i="7"/>
  <c r="BS338" i="7"/>
  <c r="BP338" i="7" s="1"/>
  <c r="BY338" i="7" s="1"/>
  <c r="BT338" i="7"/>
  <c r="BU338" i="7"/>
  <c r="BV338" i="7"/>
  <c r="BW338" i="7"/>
  <c r="BX338" i="7"/>
  <c r="BR339" i="7"/>
  <c r="BS339" i="7"/>
  <c r="BP339" i="7" s="1"/>
  <c r="BY339" i="7" s="1"/>
  <c r="BT339" i="7"/>
  <c r="BU339" i="7"/>
  <c r="BV339" i="7"/>
  <c r="BW339" i="7"/>
  <c r="BR340" i="7"/>
  <c r="BS340" i="7"/>
  <c r="BT340" i="7"/>
  <c r="BU340" i="7"/>
  <c r="BV340" i="7"/>
  <c r="BW340" i="7"/>
  <c r="BR341" i="7"/>
  <c r="BS341" i="7"/>
  <c r="BT341" i="7"/>
  <c r="BU341" i="7"/>
  <c r="BV341" i="7"/>
  <c r="BW341" i="7"/>
  <c r="BR342" i="7"/>
  <c r="BS342" i="7"/>
  <c r="BT342" i="7"/>
  <c r="BU342" i="7"/>
  <c r="BV342" i="7"/>
  <c r="BW342" i="7"/>
  <c r="BR343" i="7"/>
  <c r="BS343" i="7"/>
  <c r="BT343" i="7"/>
  <c r="BU343" i="7"/>
  <c r="BV343" i="7"/>
  <c r="BW343" i="7"/>
  <c r="BR344" i="7"/>
  <c r="BS344" i="7"/>
  <c r="BX344" i="7" s="1"/>
  <c r="BT344" i="7"/>
  <c r="BU344" i="7"/>
  <c r="BV344" i="7"/>
  <c r="BW344" i="7"/>
  <c r="BR345" i="7"/>
  <c r="BS345" i="7"/>
  <c r="BP345" i="7" s="1"/>
  <c r="BY345" i="7" s="1"/>
  <c r="BT345" i="7"/>
  <c r="BU345" i="7"/>
  <c r="BV345" i="7"/>
  <c r="BW345" i="7"/>
  <c r="BR346" i="7"/>
  <c r="BS346" i="7"/>
  <c r="BP346" i="7" s="1"/>
  <c r="BY346" i="7" s="1"/>
  <c r="BT346" i="7"/>
  <c r="BU346" i="7"/>
  <c r="BV346" i="7"/>
  <c r="BW346" i="7"/>
  <c r="BR347" i="7"/>
  <c r="BS347" i="7"/>
  <c r="BX347" i="7" s="1"/>
  <c r="BT347" i="7"/>
  <c r="BU347" i="7"/>
  <c r="BV347" i="7"/>
  <c r="BW347" i="7"/>
  <c r="BP347" i="7"/>
  <c r="BY347" i="7" s="1"/>
  <c r="BR348" i="7"/>
  <c r="BS348" i="7"/>
  <c r="BP348" i="7" s="1"/>
  <c r="BY348" i="7" s="1"/>
  <c r="BT348" i="7"/>
  <c r="BU348" i="7"/>
  <c r="BV348" i="7"/>
  <c r="BW348" i="7"/>
  <c r="BR349" i="7"/>
  <c r="BS349" i="7"/>
  <c r="BP349" i="7" s="1"/>
  <c r="BY349" i="7" s="1"/>
  <c r="BT349" i="7"/>
  <c r="BU349" i="7"/>
  <c r="BV349" i="7"/>
  <c r="BW349" i="7"/>
  <c r="BX349" i="7"/>
  <c r="BR350" i="7"/>
  <c r="BS350" i="7"/>
  <c r="BT350" i="7"/>
  <c r="BU350" i="7"/>
  <c r="BV350" i="7"/>
  <c r="BW350" i="7"/>
  <c r="BR351" i="7"/>
  <c r="BS351" i="7"/>
  <c r="BT351" i="7"/>
  <c r="BU351" i="7"/>
  <c r="BV351" i="7"/>
  <c r="BW351" i="7"/>
  <c r="BR352" i="7"/>
  <c r="BS352" i="7"/>
  <c r="BT352" i="7"/>
  <c r="BU352" i="7"/>
  <c r="BV352" i="7"/>
  <c r="BW352" i="7"/>
  <c r="BR353" i="7"/>
  <c r="BS353" i="7"/>
  <c r="BT353" i="7"/>
  <c r="BU353" i="7"/>
  <c r="BV353" i="7"/>
  <c r="BW353" i="7"/>
  <c r="BR354" i="7"/>
  <c r="BS354" i="7"/>
  <c r="BT354" i="7"/>
  <c r="BU354" i="7"/>
  <c r="BV354" i="7"/>
  <c r="BW354" i="7"/>
  <c r="BR355" i="7"/>
  <c r="BS355" i="7"/>
  <c r="BP355" i="7" s="1"/>
  <c r="BY355" i="7" s="1"/>
  <c r="BT355" i="7"/>
  <c r="BU355" i="7"/>
  <c r="BV355" i="7"/>
  <c r="BW355" i="7"/>
  <c r="BX355" i="7"/>
  <c r="BR356" i="7"/>
  <c r="BS356" i="7"/>
  <c r="BT356" i="7"/>
  <c r="BU356" i="7"/>
  <c r="BV356" i="7"/>
  <c r="BW356" i="7"/>
  <c r="BR357" i="7"/>
  <c r="BS357" i="7"/>
  <c r="BT357" i="7"/>
  <c r="BU357" i="7"/>
  <c r="BV357" i="7"/>
  <c r="BW357" i="7"/>
  <c r="BR358" i="7"/>
  <c r="BS358" i="7"/>
  <c r="BT358" i="7"/>
  <c r="BU358" i="7"/>
  <c r="BV358" i="7"/>
  <c r="BW358" i="7"/>
  <c r="BR359" i="7"/>
  <c r="BS359" i="7"/>
  <c r="BT359" i="7"/>
  <c r="BU359" i="7"/>
  <c r="BV359" i="7"/>
  <c r="BW359" i="7"/>
  <c r="BR360" i="7"/>
  <c r="BS360" i="7"/>
  <c r="BX360" i="7" s="1"/>
  <c r="BT360" i="7"/>
  <c r="BU360" i="7"/>
  <c r="BV360" i="7"/>
  <c r="BW360" i="7"/>
  <c r="BP360" i="7"/>
  <c r="BY360" i="7" s="1"/>
  <c r="BR361" i="7"/>
  <c r="BS361" i="7"/>
  <c r="BP361" i="7" s="1"/>
  <c r="BY361" i="7" s="1"/>
  <c r="BT361" i="7"/>
  <c r="BU361" i="7"/>
  <c r="BV361" i="7"/>
  <c r="BW361" i="7"/>
  <c r="BR362" i="7"/>
  <c r="BS362" i="7"/>
  <c r="BP362" i="7" s="1"/>
  <c r="BY362" i="7" s="1"/>
  <c r="BT362" i="7"/>
  <c r="BU362" i="7"/>
  <c r="BV362" i="7"/>
  <c r="BW362" i="7"/>
  <c r="BR363" i="7"/>
  <c r="BS363" i="7"/>
  <c r="BX363" i="7" s="1"/>
  <c r="BT363" i="7"/>
  <c r="BU363" i="7"/>
  <c r="BV363" i="7"/>
  <c r="BW363" i="7"/>
  <c r="BR364" i="7"/>
  <c r="BS364" i="7"/>
  <c r="BP364" i="7" s="1"/>
  <c r="BY364" i="7" s="1"/>
  <c r="BT364" i="7"/>
  <c r="BU364" i="7"/>
  <c r="BV364" i="7"/>
  <c r="BW364" i="7"/>
  <c r="BR365" i="7"/>
  <c r="BS365" i="7"/>
  <c r="BP365" i="7" s="1"/>
  <c r="BY365" i="7" s="1"/>
  <c r="BT365" i="7"/>
  <c r="BU365" i="7"/>
  <c r="BV365" i="7"/>
  <c r="BW365" i="7"/>
  <c r="BR366" i="7"/>
  <c r="BS366" i="7"/>
  <c r="BT366" i="7"/>
  <c r="BU366" i="7"/>
  <c r="BV366" i="7"/>
  <c r="BW366" i="7"/>
  <c r="BR367" i="7"/>
  <c r="BS367" i="7"/>
  <c r="BT367" i="7"/>
  <c r="BU367" i="7"/>
  <c r="BV367" i="7"/>
  <c r="BW367" i="7"/>
  <c r="BR368" i="7"/>
  <c r="BS368" i="7"/>
  <c r="BT368" i="7"/>
  <c r="BU368" i="7"/>
  <c r="BV368" i="7"/>
  <c r="BW368" i="7"/>
  <c r="BR369" i="7"/>
  <c r="BS369" i="7"/>
  <c r="BT369" i="7"/>
  <c r="BU369" i="7"/>
  <c r="BV369" i="7"/>
  <c r="BW369" i="7"/>
  <c r="BR370" i="7"/>
  <c r="BS370" i="7"/>
  <c r="BT370" i="7"/>
  <c r="BU370" i="7"/>
  <c r="BV370" i="7"/>
  <c r="BW370" i="7"/>
  <c r="BR371" i="7"/>
  <c r="BS371" i="7"/>
  <c r="BP371" i="7" s="1"/>
  <c r="BY371" i="7" s="1"/>
  <c r="BT371" i="7"/>
  <c r="BU371" i="7"/>
  <c r="BV371" i="7"/>
  <c r="BW371" i="7"/>
  <c r="BR372" i="7"/>
  <c r="BS372" i="7"/>
  <c r="BT372" i="7"/>
  <c r="BU372" i="7"/>
  <c r="BV372" i="7"/>
  <c r="BW372" i="7"/>
  <c r="BR373" i="7"/>
  <c r="BS373" i="7"/>
  <c r="BT373" i="7"/>
  <c r="BU373" i="7"/>
  <c r="BV373" i="7"/>
  <c r="BW373" i="7"/>
  <c r="BR374" i="7"/>
  <c r="BS374" i="7"/>
  <c r="BT374" i="7"/>
  <c r="BU374" i="7"/>
  <c r="BV374" i="7"/>
  <c r="BW374" i="7"/>
  <c r="BR375" i="7"/>
  <c r="BS375" i="7"/>
  <c r="BT375" i="7"/>
  <c r="BU375" i="7"/>
  <c r="BV375" i="7"/>
  <c r="BW375" i="7"/>
  <c r="BR376" i="7"/>
  <c r="BS376" i="7"/>
  <c r="BX376" i="7" s="1"/>
  <c r="BT376" i="7"/>
  <c r="BU376" i="7"/>
  <c r="BV376" i="7"/>
  <c r="BW376" i="7"/>
  <c r="BR377" i="7"/>
  <c r="BS377" i="7"/>
  <c r="BP377" i="7" s="1"/>
  <c r="BY377" i="7" s="1"/>
  <c r="BT377" i="7"/>
  <c r="BU377" i="7"/>
  <c r="BV377" i="7"/>
  <c r="BW377" i="7"/>
  <c r="BR378" i="7"/>
  <c r="BS378" i="7"/>
  <c r="BT378" i="7"/>
  <c r="BU378" i="7"/>
  <c r="BV378" i="7"/>
  <c r="BW378" i="7"/>
  <c r="BX378" i="7"/>
  <c r="BP378" i="7"/>
  <c r="BY378" i="7"/>
  <c r="BR379" i="7"/>
  <c r="BS379" i="7"/>
  <c r="BT379" i="7"/>
  <c r="BU379" i="7"/>
  <c r="BV379" i="7"/>
  <c r="BW379" i="7"/>
  <c r="BR380" i="7"/>
  <c r="BS380" i="7"/>
  <c r="BT380" i="7"/>
  <c r="BU380" i="7"/>
  <c r="BV380" i="7"/>
  <c r="BW380" i="7"/>
  <c r="BR381" i="7"/>
  <c r="BS381" i="7"/>
  <c r="BX381" i="7" s="1"/>
  <c r="BT381" i="7"/>
  <c r="BU381" i="7"/>
  <c r="BV381" i="7"/>
  <c r="BW381" i="7"/>
  <c r="BP381" i="7"/>
  <c r="BY381" i="7" s="1"/>
  <c r="BR382" i="7"/>
  <c r="BS382" i="7"/>
  <c r="BP382" i="7" s="1"/>
  <c r="BY382" i="7" s="1"/>
  <c r="BT382" i="7"/>
  <c r="BU382" i="7"/>
  <c r="BV382" i="7"/>
  <c r="BW382" i="7"/>
  <c r="BX382" i="7"/>
  <c r="BR383" i="7"/>
  <c r="BS383" i="7"/>
  <c r="BT383" i="7"/>
  <c r="BU383" i="7"/>
  <c r="BV383" i="7"/>
  <c r="BW383" i="7"/>
  <c r="BR384" i="7"/>
  <c r="BS384" i="7"/>
  <c r="BT384" i="7"/>
  <c r="BU384" i="7"/>
  <c r="BV384" i="7"/>
  <c r="BW384" i="7"/>
  <c r="BR385" i="7"/>
  <c r="BS385" i="7"/>
  <c r="BT385" i="7"/>
  <c r="BU385" i="7"/>
  <c r="BV385" i="7"/>
  <c r="BW385" i="7"/>
  <c r="BR386" i="7"/>
  <c r="BS386" i="7"/>
  <c r="BP386" i="7" s="1"/>
  <c r="BY386" i="7" s="1"/>
  <c r="BT386" i="7"/>
  <c r="BU386" i="7"/>
  <c r="BV386" i="7"/>
  <c r="BW386" i="7"/>
  <c r="BX386" i="7"/>
  <c r="BR387" i="7"/>
  <c r="BS387" i="7"/>
  <c r="BT387" i="7"/>
  <c r="BU387" i="7"/>
  <c r="BV387" i="7"/>
  <c r="BW387" i="7"/>
  <c r="BR388" i="7"/>
  <c r="BS388" i="7"/>
  <c r="BT388" i="7"/>
  <c r="BU388" i="7"/>
  <c r="BV388" i="7"/>
  <c r="BW388" i="7"/>
  <c r="BR389" i="7"/>
  <c r="BS389" i="7"/>
  <c r="BX389" i="7" s="1"/>
  <c r="BT389" i="7"/>
  <c r="BU389" i="7"/>
  <c r="BV389" i="7"/>
  <c r="BW389" i="7"/>
  <c r="BR390" i="7"/>
  <c r="BS390" i="7"/>
  <c r="BX390" i="7" s="1"/>
  <c r="BT390" i="7"/>
  <c r="BU390" i="7"/>
  <c r="BV390" i="7"/>
  <c r="BW390" i="7"/>
  <c r="BR391" i="7"/>
  <c r="BS391" i="7"/>
  <c r="BT391" i="7"/>
  <c r="BU391" i="7"/>
  <c r="BV391" i="7"/>
  <c r="BW391" i="7"/>
  <c r="BR392" i="7"/>
  <c r="BS392" i="7"/>
  <c r="BT392" i="7"/>
  <c r="BU392" i="7"/>
  <c r="BV392" i="7"/>
  <c r="BW392" i="7"/>
  <c r="BR393" i="7"/>
  <c r="BS393" i="7"/>
  <c r="BT393" i="7"/>
  <c r="BU393" i="7"/>
  <c r="BV393" i="7"/>
  <c r="BW393" i="7"/>
  <c r="BR394" i="7"/>
  <c r="BS394" i="7"/>
  <c r="BT394" i="7"/>
  <c r="BU394" i="7"/>
  <c r="BV394" i="7"/>
  <c r="BW394" i="7"/>
  <c r="BR395" i="7"/>
  <c r="BS395" i="7"/>
  <c r="BT395" i="7"/>
  <c r="BU395" i="7"/>
  <c r="BV395" i="7"/>
  <c r="BW395" i="7"/>
  <c r="BR396" i="7"/>
  <c r="BS396" i="7"/>
  <c r="BT396" i="7"/>
  <c r="BU396" i="7"/>
  <c r="BV396" i="7"/>
  <c r="BW396" i="7"/>
  <c r="BR397" i="7"/>
  <c r="BS397" i="7"/>
  <c r="BX397" i="7" s="1"/>
  <c r="BT397" i="7"/>
  <c r="BU397" i="7"/>
  <c r="BV397" i="7"/>
  <c r="BW397" i="7"/>
  <c r="BR398" i="7"/>
  <c r="BS398" i="7"/>
  <c r="BP398" i="7" s="1"/>
  <c r="BY398" i="7" s="1"/>
  <c r="BT398" i="7"/>
  <c r="BU398" i="7"/>
  <c r="BV398" i="7"/>
  <c r="BW398" i="7"/>
  <c r="BR399" i="7"/>
  <c r="BS399" i="7"/>
  <c r="BT399" i="7"/>
  <c r="BU399" i="7"/>
  <c r="BV399" i="7"/>
  <c r="BW399" i="7"/>
  <c r="BR400" i="7"/>
  <c r="BS400" i="7"/>
  <c r="BX400" i="7" s="1"/>
  <c r="BT400" i="7"/>
  <c r="BU400" i="7"/>
  <c r="BV400" i="7"/>
  <c r="BW400" i="7"/>
  <c r="BR401" i="7"/>
  <c r="BS401" i="7"/>
  <c r="BP401" i="7" s="1"/>
  <c r="BY401" i="7" s="1"/>
  <c r="BT401" i="7"/>
  <c r="BU401" i="7"/>
  <c r="BV401" i="7"/>
  <c r="BW401" i="7"/>
  <c r="BR402" i="7"/>
  <c r="BS402" i="7"/>
  <c r="BT402" i="7"/>
  <c r="BU402" i="7"/>
  <c r="BV402" i="7"/>
  <c r="BW402" i="7"/>
  <c r="BR403" i="7"/>
  <c r="BS403" i="7"/>
  <c r="BT403" i="7"/>
  <c r="BU403" i="7"/>
  <c r="BV403" i="7"/>
  <c r="BW403" i="7"/>
  <c r="BR404" i="7"/>
  <c r="BS404" i="7"/>
  <c r="BT404" i="7"/>
  <c r="BU404" i="7"/>
  <c r="BV404" i="7"/>
  <c r="BW404" i="7"/>
  <c r="BR405" i="7"/>
  <c r="BS405" i="7"/>
  <c r="BX405" i="7" s="1"/>
  <c r="BT405" i="7"/>
  <c r="BU405" i="7"/>
  <c r="BV405" i="7"/>
  <c r="BW405" i="7"/>
  <c r="BR406" i="7"/>
  <c r="BS406" i="7"/>
  <c r="BX406" i="7" s="1"/>
  <c r="BT406" i="7"/>
  <c r="BU406" i="7"/>
  <c r="BV406" i="7"/>
  <c r="BW406" i="7"/>
  <c r="BR407" i="7"/>
  <c r="BS407" i="7"/>
  <c r="BX407" i="7" s="1"/>
  <c r="BT407" i="7"/>
  <c r="BU407" i="7"/>
  <c r="BV407" i="7"/>
  <c r="BW407" i="7"/>
  <c r="BR408" i="7"/>
  <c r="BS408" i="7"/>
  <c r="BT408" i="7"/>
  <c r="BU408" i="7"/>
  <c r="BV408" i="7"/>
  <c r="BW408" i="7"/>
  <c r="BX408" i="7"/>
  <c r="BP408" i="7"/>
  <c r="BY408" i="7" s="1"/>
  <c r="BR409" i="7"/>
  <c r="BS409" i="7"/>
  <c r="BP409" i="7" s="1"/>
  <c r="BY409" i="7" s="1"/>
  <c r="BT409" i="7"/>
  <c r="BU409" i="7"/>
  <c r="BV409" i="7"/>
  <c r="BW409" i="7"/>
  <c r="BX409" i="7"/>
  <c r="BR410" i="7"/>
  <c r="BS410" i="7"/>
  <c r="BX410" i="7" s="1"/>
  <c r="BT410" i="7"/>
  <c r="BU410" i="7"/>
  <c r="BV410" i="7"/>
  <c r="BW410" i="7"/>
  <c r="BR411" i="7"/>
  <c r="BS411" i="7"/>
  <c r="BT411" i="7"/>
  <c r="BU411" i="7"/>
  <c r="BV411" i="7"/>
  <c r="BW411" i="7"/>
  <c r="BR412" i="7"/>
  <c r="BS412" i="7"/>
  <c r="BT412" i="7"/>
  <c r="BU412" i="7"/>
  <c r="BV412" i="7"/>
  <c r="BW412" i="7"/>
  <c r="BR413" i="7"/>
  <c r="BS413" i="7"/>
  <c r="BX413" i="7" s="1"/>
  <c r="BT413" i="7"/>
  <c r="BU413" i="7"/>
  <c r="BV413" i="7"/>
  <c r="BW413" i="7"/>
  <c r="BR414" i="7"/>
  <c r="BS414" i="7"/>
  <c r="BX414" i="7" s="1"/>
  <c r="BT414" i="7"/>
  <c r="BU414" i="7"/>
  <c r="BV414" i="7"/>
  <c r="BW414" i="7"/>
  <c r="BR415" i="7"/>
  <c r="BS415" i="7"/>
  <c r="BX415" i="7" s="1"/>
  <c r="BT415" i="7"/>
  <c r="BU415" i="7"/>
  <c r="BV415" i="7"/>
  <c r="BW415" i="7"/>
  <c r="BP415" i="7"/>
  <c r="BY415" i="7" s="1"/>
  <c r="BR416" i="7"/>
  <c r="BS416" i="7"/>
  <c r="BP416" i="7" s="1"/>
  <c r="BY416" i="7" s="1"/>
  <c r="BT416" i="7"/>
  <c r="BU416" i="7"/>
  <c r="BV416" i="7"/>
  <c r="BW416" i="7"/>
  <c r="BX416" i="7"/>
  <c r="BR417" i="7"/>
  <c r="BS417" i="7"/>
  <c r="BP417" i="7" s="1"/>
  <c r="BY417" i="7" s="1"/>
  <c r="BT417" i="7"/>
  <c r="BU417" i="7"/>
  <c r="BV417" i="7"/>
  <c r="BW417" i="7"/>
  <c r="BR418" i="7"/>
  <c r="BS418" i="7"/>
  <c r="BX418" i="7" s="1"/>
  <c r="BT418" i="7"/>
  <c r="BU418" i="7"/>
  <c r="BV418" i="7"/>
  <c r="BW418" i="7"/>
  <c r="BR419" i="7"/>
  <c r="BS419" i="7"/>
  <c r="BT419" i="7"/>
  <c r="BU419" i="7"/>
  <c r="BV419" i="7"/>
  <c r="BW419" i="7"/>
  <c r="BR420" i="7"/>
  <c r="BS420" i="7"/>
  <c r="BT420" i="7"/>
  <c r="BU420" i="7"/>
  <c r="BV420" i="7"/>
  <c r="BW420" i="7"/>
  <c r="BR421" i="7"/>
  <c r="BS421" i="7"/>
  <c r="BX421" i="7" s="1"/>
  <c r="BT421" i="7"/>
  <c r="BU421" i="7"/>
  <c r="BV421" i="7"/>
  <c r="BW421" i="7"/>
  <c r="BR422" i="7"/>
  <c r="BS422" i="7"/>
  <c r="BP422" i="7" s="1"/>
  <c r="BY422" i="7" s="1"/>
  <c r="BT422" i="7"/>
  <c r="BU422" i="7"/>
  <c r="BV422" i="7"/>
  <c r="BW422" i="7"/>
  <c r="BR423" i="7"/>
  <c r="BS423" i="7"/>
  <c r="BP423" i="7" s="1"/>
  <c r="BY423" i="7" s="1"/>
  <c r="BT423" i="7"/>
  <c r="BU423" i="7"/>
  <c r="BV423" i="7"/>
  <c r="BW423" i="7"/>
  <c r="BR424" i="7"/>
  <c r="BS424" i="7"/>
  <c r="BX424" i="7" s="1"/>
  <c r="BT424" i="7"/>
  <c r="BU424" i="7"/>
  <c r="BV424" i="7"/>
  <c r="BW424" i="7"/>
  <c r="BP424" i="7"/>
  <c r="BY424" i="7" s="1"/>
  <c r="BR425" i="7"/>
  <c r="BS425" i="7"/>
  <c r="BP425" i="7" s="1"/>
  <c r="BY425" i="7" s="1"/>
  <c r="BT425" i="7"/>
  <c r="BU425" i="7"/>
  <c r="BV425" i="7"/>
  <c r="BW425" i="7"/>
  <c r="BR426" i="7"/>
  <c r="BS426" i="7"/>
  <c r="BP426" i="7" s="1"/>
  <c r="BY426" i="7" s="1"/>
  <c r="BT426" i="7"/>
  <c r="BU426" i="7"/>
  <c r="BV426" i="7"/>
  <c r="BW426" i="7"/>
  <c r="BX426" i="7"/>
  <c r="BR427" i="7"/>
  <c r="BS427" i="7"/>
  <c r="BT427" i="7"/>
  <c r="BU427" i="7"/>
  <c r="BV427" i="7"/>
  <c r="BW427" i="7"/>
  <c r="BR428" i="7"/>
  <c r="BS428" i="7"/>
  <c r="BT428" i="7"/>
  <c r="BU428" i="7"/>
  <c r="BV428" i="7"/>
  <c r="BW428" i="7"/>
  <c r="BR429" i="7"/>
  <c r="BS429" i="7"/>
  <c r="BT429" i="7"/>
  <c r="BU429" i="7"/>
  <c r="BV429" i="7"/>
  <c r="BW429" i="7"/>
  <c r="BR430" i="7"/>
  <c r="BS430" i="7"/>
  <c r="BT430" i="7"/>
  <c r="BU430" i="7"/>
  <c r="BV430" i="7"/>
  <c r="BW430" i="7"/>
  <c r="BR431" i="7"/>
  <c r="BS431" i="7"/>
  <c r="BP431" i="7" s="1"/>
  <c r="BY431" i="7" s="1"/>
  <c r="BT431" i="7"/>
  <c r="BU431" i="7"/>
  <c r="BV431" i="7"/>
  <c r="BW431" i="7"/>
  <c r="BR432" i="7"/>
  <c r="BS432" i="7"/>
  <c r="BP432" i="7" s="1"/>
  <c r="BY432" i="7" s="1"/>
  <c r="BT432" i="7"/>
  <c r="BU432" i="7"/>
  <c r="BV432" i="7"/>
  <c r="BW432" i="7"/>
  <c r="BR433" i="7"/>
  <c r="BS433" i="7"/>
  <c r="BP433" i="7" s="1"/>
  <c r="BY433" i="7" s="1"/>
  <c r="BT433" i="7"/>
  <c r="BU433" i="7"/>
  <c r="BV433" i="7"/>
  <c r="BW433" i="7"/>
  <c r="BX433" i="7"/>
  <c r="BR434" i="7"/>
  <c r="BS434" i="7"/>
  <c r="BT434" i="7"/>
  <c r="BU434" i="7"/>
  <c r="BV434" i="7"/>
  <c r="BW434" i="7"/>
  <c r="BX434" i="7"/>
  <c r="BP434" i="7"/>
  <c r="BY434" i="7" s="1"/>
  <c r="BR435" i="7"/>
  <c r="BS435" i="7"/>
  <c r="BT435" i="7"/>
  <c r="BU435" i="7"/>
  <c r="BV435" i="7"/>
  <c r="BW435" i="7"/>
  <c r="BR436" i="7"/>
  <c r="BS436" i="7"/>
  <c r="BT436" i="7"/>
  <c r="BU436" i="7"/>
  <c r="BV436" i="7"/>
  <c r="BW436" i="7"/>
  <c r="BR437" i="7"/>
  <c r="BS437" i="7"/>
  <c r="BX437" i="7" s="1"/>
  <c r="BT437" i="7"/>
  <c r="BU437" i="7"/>
  <c r="BV437" i="7"/>
  <c r="BW437" i="7"/>
  <c r="BR438" i="7"/>
  <c r="BS438" i="7"/>
  <c r="BX438" i="7" s="1"/>
  <c r="BT438" i="7"/>
  <c r="BU438" i="7"/>
  <c r="BV438" i="7"/>
  <c r="BW438" i="7"/>
  <c r="BR439" i="7"/>
  <c r="BS439" i="7"/>
  <c r="BX439" i="7" s="1"/>
  <c r="BT439" i="7"/>
  <c r="BU439" i="7"/>
  <c r="BV439" i="7"/>
  <c r="BW439" i="7"/>
  <c r="BR440" i="7"/>
  <c r="BS440" i="7"/>
  <c r="BP440" i="7" s="1"/>
  <c r="BY440" i="7" s="1"/>
  <c r="BT440" i="7"/>
  <c r="BU440" i="7"/>
  <c r="BV440" i="7"/>
  <c r="BW440" i="7"/>
  <c r="BR441" i="7"/>
  <c r="BS441" i="7"/>
  <c r="BP441" i="7" s="1"/>
  <c r="BY441" i="7" s="1"/>
  <c r="BT441" i="7"/>
  <c r="BU441" i="7"/>
  <c r="BV441" i="7"/>
  <c r="BW441" i="7"/>
  <c r="BX441" i="7"/>
  <c r="BR442" i="7"/>
  <c r="BS442" i="7"/>
  <c r="BX442" i="7" s="1"/>
  <c r="BT442" i="7"/>
  <c r="BU442" i="7"/>
  <c r="BV442" i="7"/>
  <c r="BW442" i="7"/>
  <c r="BR443" i="7"/>
  <c r="BS443" i="7"/>
  <c r="BT443" i="7"/>
  <c r="BU443" i="7"/>
  <c r="BV443" i="7"/>
  <c r="BW443" i="7"/>
  <c r="BR444" i="7"/>
  <c r="BS444" i="7"/>
  <c r="BT444" i="7"/>
  <c r="BU444" i="7"/>
  <c r="BV444" i="7"/>
  <c r="BW444" i="7"/>
  <c r="BR445" i="7"/>
  <c r="BS445" i="7"/>
  <c r="BT445" i="7"/>
  <c r="BU445" i="7"/>
  <c r="BV445" i="7"/>
  <c r="BW445" i="7"/>
  <c r="BR446" i="7"/>
  <c r="BS446" i="7"/>
  <c r="BT446" i="7"/>
  <c r="BU446" i="7"/>
  <c r="BV446" i="7"/>
  <c r="BW446" i="7"/>
  <c r="BR447" i="7"/>
  <c r="BS447" i="7"/>
  <c r="BT447" i="7"/>
  <c r="BU447" i="7"/>
  <c r="BV447" i="7"/>
  <c r="BW447" i="7"/>
  <c r="BR448" i="7"/>
  <c r="BS448" i="7"/>
  <c r="BT448" i="7"/>
  <c r="BU448" i="7"/>
  <c r="BV448" i="7"/>
  <c r="BW448" i="7"/>
  <c r="BR449" i="7"/>
  <c r="BS449" i="7"/>
  <c r="BT449" i="7"/>
  <c r="BU449" i="7"/>
  <c r="BV449" i="7"/>
  <c r="BW449" i="7"/>
  <c r="BR450" i="7"/>
  <c r="BS450" i="7"/>
  <c r="BT450" i="7"/>
  <c r="BU450" i="7"/>
  <c r="BV450" i="7"/>
  <c r="BW450" i="7"/>
  <c r="BR451" i="7"/>
  <c r="BS451" i="7"/>
  <c r="BT451" i="7"/>
  <c r="BU451" i="7"/>
  <c r="BV451" i="7"/>
  <c r="BW451" i="7"/>
  <c r="BR452" i="7"/>
  <c r="BS452" i="7"/>
  <c r="BT452" i="7"/>
  <c r="BU452" i="7"/>
  <c r="BV452" i="7"/>
  <c r="BW452" i="7"/>
  <c r="BR453" i="7"/>
  <c r="BS453" i="7"/>
  <c r="BX453" i="7" s="1"/>
  <c r="BT453" i="7"/>
  <c r="BU453" i="7"/>
  <c r="BV453" i="7"/>
  <c r="BW453" i="7"/>
  <c r="BR454" i="7"/>
  <c r="BS454" i="7"/>
  <c r="BP454" i="7" s="1"/>
  <c r="BY454" i="7" s="1"/>
  <c r="BT454" i="7"/>
  <c r="BU454" i="7"/>
  <c r="BV454" i="7"/>
  <c r="BW454" i="7"/>
  <c r="BR455" i="7"/>
  <c r="BS455" i="7"/>
  <c r="BT455" i="7"/>
  <c r="BU455" i="7"/>
  <c r="BV455" i="7"/>
  <c r="BW455" i="7"/>
  <c r="BR456" i="7"/>
  <c r="BS456" i="7"/>
  <c r="BP456" i="7" s="1"/>
  <c r="BY456" i="7" s="1"/>
  <c r="BT456" i="7"/>
  <c r="BU456" i="7"/>
  <c r="BV456" i="7"/>
  <c r="BW456" i="7"/>
  <c r="BX456" i="7"/>
  <c r="BR457" i="7"/>
  <c r="BS457" i="7"/>
  <c r="BP457" i="7" s="1"/>
  <c r="BY457" i="7" s="1"/>
  <c r="BT457" i="7"/>
  <c r="BU457" i="7"/>
  <c r="BV457" i="7"/>
  <c r="BW457" i="7"/>
  <c r="BX457" i="7"/>
  <c r="BR458" i="7"/>
  <c r="BS458" i="7"/>
  <c r="BX458" i="7" s="1"/>
  <c r="BT458" i="7"/>
  <c r="BU458" i="7"/>
  <c r="BV458" i="7"/>
  <c r="BW458" i="7"/>
  <c r="BP458" i="7"/>
  <c r="BY458" i="7" s="1"/>
  <c r="BR459" i="7"/>
  <c r="BS459" i="7"/>
  <c r="BT459" i="7"/>
  <c r="BU459" i="7"/>
  <c r="BV459" i="7"/>
  <c r="BW459" i="7"/>
  <c r="BR460" i="7"/>
  <c r="BS460" i="7"/>
  <c r="BT460" i="7"/>
  <c r="BU460" i="7"/>
  <c r="BV460" i="7"/>
  <c r="BW460" i="7"/>
  <c r="BR461" i="7"/>
  <c r="BS461" i="7"/>
  <c r="BX461" i="7" s="1"/>
  <c r="BT461" i="7"/>
  <c r="BU461" i="7"/>
  <c r="BV461" i="7"/>
  <c r="BW461" i="7"/>
  <c r="BR462" i="7"/>
  <c r="BS462" i="7"/>
  <c r="BX462" i="7" s="1"/>
  <c r="BT462" i="7"/>
  <c r="BU462" i="7"/>
  <c r="BV462" i="7"/>
  <c r="BW462" i="7"/>
  <c r="BR463" i="7"/>
  <c r="BS463" i="7"/>
  <c r="BT463" i="7"/>
  <c r="BU463" i="7"/>
  <c r="BV463" i="7"/>
  <c r="BW463" i="7"/>
  <c r="BX463" i="7"/>
  <c r="BP463" i="7"/>
  <c r="BY463" i="7"/>
  <c r="BR464" i="7"/>
  <c r="BS464" i="7"/>
  <c r="BT464" i="7"/>
  <c r="BU464" i="7"/>
  <c r="BV464" i="7"/>
  <c r="BW464" i="7"/>
  <c r="BX464" i="7"/>
  <c r="BP464" i="7"/>
  <c r="BY464" i="7" s="1"/>
  <c r="BR465" i="7"/>
  <c r="BS465" i="7"/>
  <c r="BP465" i="7" s="1"/>
  <c r="BY465" i="7" s="1"/>
  <c r="BT465" i="7"/>
  <c r="BU465" i="7"/>
  <c r="BV465" i="7"/>
  <c r="BW465" i="7"/>
  <c r="BX465" i="7"/>
  <c r="BR466" i="7"/>
  <c r="BS466" i="7"/>
  <c r="BT466" i="7"/>
  <c r="BU466" i="7"/>
  <c r="BV466" i="7"/>
  <c r="BW466" i="7"/>
  <c r="BX466" i="7"/>
  <c r="BP466" i="7"/>
  <c r="BY466" i="7"/>
  <c r="BR467" i="7"/>
  <c r="BS467" i="7"/>
  <c r="BT467" i="7"/>
  <c r="BU467" i="7"/>
  <c r="BV467" i="7"/>
  <c r="BW467" i="7"/>
  <c r="BR468" i="7"/>
  <c r="BS468" i="7"/>
  <c r="BT468" i="7"/>
  <c r="BU468" i="7"/>
  <c r="BV468" i="7"/>
  <c r="BW468" i="7"/>
  <c r="BR469" i="7"/>
  <c r="BS469" i="7"/>
  <c r="BX469" i="7" s="1"/>
  <c r="BT469" i="7"/>
  <c r="BU469" i="7"/>
  <c r="BV469" i="7"/>
  <c r="BW469" i="7"/>
  <c r="BR470" i="7"/>
  <c r="BS470" i="7"/>
  <c r="BX470" i="7" s="1"/>
  <c r="BT470" i="7"/>
  <c r="BU470" i="7"/>
  <c r="BV470" i="7"/>
  <c r="BW470" i="7"/>
  <c r="BR471" i="7"/>
  <c r="BS471" i="7"/>
  <c r="BT471" i="7"/>
  <c r="BU471" i="7"/>
  <c r="BV471" i="7"/>
  <c r="BW471" i="7"/>
  <c r="BX471" i="7"/>
  <c r="BP471" i="7"/>
  <c r="BY471" i="7" s="1"/>
  <c r="BR472" i="7"/>
  <c r="BS472" i="7"/>
  <c r="BP472" i="7" s="1"/>
  <c r="BY472" i="7" s="1"/>
  <c r="BT472" i="7"/>
  <c r="BU472" i="7"/>
  <c r="BV472" i="7"/>
  <c r="BW472" i="7"/>
  <c r="BX472" i="7"/>
  <c r="BR473" i="7"/>
  <c r="BS473" i="7"/>
  <c r="BP473" i="7" s="1"/>
  <c r="BY473" i="7" s="1"/>
  <c r="BT473" i="7"/>
  <c r="BU473" i="7"/>
  <c r="BV473" i="7"/>
  <c r="BW473" i="7"/>
  <c r="BX473" i="7"/>
  <c r="BR474" i="7"/>
  <c r="BS474" i="7"/>
  <c r="BX474" i="7" s="1"/>
  <c r="BT474" i="7"/>
  <c r="BU474" i="7"/>
  <c r="BV474" i="7"/>
  <c r="BW474" i="7"/>
  <c r="BR475" i="7"/>
  <c r="BS475" i="7"/>
  <c r="BT475" i="7"/>
  <c r="BU475" i="7"/>
  <c r="BV475" i="7"/>
  <c r="BW475" i="7"/>
  <c r="BR476" i="7"/>
  <c r="BS476" i="7"/>
  <c r="BT476" i="7"/>
  <c r="BU476" i="7"/>
  <c r="BV476" i="7"/>
  <c r="BW476" i="7"/>
  <c r="BR477" i="7"/>
  <c r="BS477" i="7"/>
  <c r="BX477" i="7" s="1"/>
  <c r="BT477" i="7"/>
  <c r="BU477" i="7"/>
  <c r="BV477" i="7"/>
  <c r="BW477" i="7"/>
  <c r="BR478" i="7"/>
  <c r="BS478" i="7"/>
  <c r="BX478" i="7" s="1"/>
  <c r="BT478" i="7"/>
  <c r="BU478" i="7"/>
  <c r="BV478" i="7"/>
  <c r="BW478" i="7"/>
  <c r="BR479" i="7"/>
  <c r="BS479" i="7"/>
  <c r="BP479" i="7" s="1"/>
  <c r="BY479" i="7" s="1"/>
  <c r="BT479" i="7"/>
  <c r="BU479" i="7"/>
  <c r="BV479" i="7"/>
  <c r="BW479" i="7"/>
  <c r="BR480" i="7"/>
  <c r="BS480" i="7"/>
  <c r="BX480" i="7" s="1"/>
  <c r="BT480" i="7"/>
  <c r="BU480" i="7"/>
  <c r="BV480" i="7"/>
  <c r="BW480" i="7"/>
  <c r="BR481" i="7"/>
  <c r="BS481" i="7"/>
  <c r="BP481" i="7" s="1"/>
  <c r="BY481" i="7" s="1"/>
  <c r="BT481" i="7"/>
  <c r="BU481" i="7"/>
  <c r="BV481" i="7"/>
  <c r="BW481" i="7"/>
  <c r="BR482" i="7"/>
  <c r="BS482" i="7"/>
  <c r="BP482" i="7" s="1"/>
  <c r="BT482" i="7"/>
  <c r="BU482" i="7"/>
  <c r="BV482" i="7"/>
  <c r="BW482" i="7"/>
  <c r="BY482" i="7"/>
  <c r="BR483" i="7"/>
  <c r="BS483" i="7"/>
  <c r="BT483" i="7"/>
  <c r="BU483" i="7"/>
  <c r="BV483" i="7"/>
  <c r="BW483" i="7"/>
  <c r="BR484" i="7"/>
  <c r="BS484" i="7"/>
  <c r="BT484" i="7"/>
  <c r="BU484" i="7"/>
  <c r="BV484" i="7"/>
  <c r="BW484" i="7"/>
  <c r="BR485" i="7"/>
  <c r="BS485" i="7"/>
  <c r="BX485" i="7" s="1"/>
  <c r="BT485" i="7"/>
  <c r="BU485" i="7"/>
  <c r="BV485" i="7"/>
  <c r="BW485" i="7"/>
  <c r="BR486" i="7"/>
  <c r="BS486" i="7"/>
  <c r="BP486" i="7" s="1"/>
  <c r="BY486" i="7" s="1"/>
  <c r="BT486" i="7"/>
  <c r="BU486" i="7"/>
  <c r="BV486" i="7"/>
  <c r="BW486" i="7"/>
  <c r="BR487" i="7"/>
  <c r="BS487" i="7"/>
  <c r="BX487" i="7" s="1"/>
  <c r="BT487" i="7"/>
  <c r="BU487" i="7"/>
  <c r="BV487" i="7"/>
  <c r="BW487" i="7"/>
  <c r="BP487" i="7"/>
  <c r="BY487" i="7" s="1"/>
  <c r="BR488" i="7"/>
  <c r="BS488" i="7"/>
  <c r="BX488" i="7" s="1"/>
  <c r="BT488" i="7"/>
  <c r="BU488" i="7"/>
  <c r="BV488" i="7"/>
  <c r="BW488" i="7"/>
  <c r="BR489" i="7"/>
  <c r="BS489" i="7"/>
  <c r="BP489" i="7" s="1"/>
  <c r="BY489" i="7" s="1"/>
  <c r="BT489" i="7"/>
  <c r="BU489" i="7"/>
  <c r="BV489" i="7"/>
  <c r="BW489" i="7"/>
  <c r="BR490" i="7"/>
  <c r="BS490" i="7"/>
  <c r="BX490" i="7" s="1"/>
  <c r="BT490" i="7"/>
  <c r="BU490" i="7"/>
  <c r="BV490" i="7"/>
  <c r="BW490" i="7"/>
  <c r="BP490" i="7"/>
  <c r="BY490" i="7" s="1"/>
  <c r="BR491" i="7"/>
  <c r="BS491" i="7"/>
  <c r="BT491" i="7"/>
  <c r="BU491" i="7"/>
  <c r="BV491" i="7"/>
  <c r="BW491" i="7"/>
  <c r="BR492" i="7"/>
  <c r="BS492" i="7"/>
  <c r="BT492" i="7"/>
  <c r="BU492" i="7"/>
  <c r="BV492" i="7"/>
  <c r="BW492" i="7"/>
  <c r="BR493" i="7"/>
  <c r="BS493" i="7"/>
  <c r="BX493" i="7" s="1"/>
  <c r="BT493" i="7"/>
  <c r="BU493" i="7"/>
  <c r="BV493" i="7"/>
  <c r="BW493" i="7"/>
  <c r="BR494" i="7"/>
  <c r="BS494" i="7"/>
  <c r="BT494" i="7"/>
  <c r="BU494" i="7"/>
  <c r="BV494" i="7"/>
  <c r="BW494" i="7"/>
  <c r="BR495" i="7"/>
  <c r="BS495" i="7"/>
  <c r="BT495" i="7"/>
  <c r="BU495" i="7"/>
  <c r="BV495" i="7"/>
  <c r="BW495" i="7"/>
  <c r="BR496" i="7"/>
  <c r="BS496" i="7"/>
  <c r="BT496" i="7"/>
  <c r="BU496" i="7"/>
  <c r="BV496" i="7"/>
  <c r="BW496" i="7"/>
  <c r="BR497" i="7"/>
  <c r="BS497" i="7"/>
  <c r="BT497" i="7"/>
  <c r="BU497" i="7"/>
  <c r="BV497" i="7"/>
  <c r="BW497" i="7"/>
  <c r="BR498" i="7"/>
  <c r="BS498" i="7"/>
  <c r="BP498" i="7" s="1"/>
  <c r="BY498" i="7" s="1"/>
  <c r="BT498" i="7"/>
  <c r="BU498" i="7"/>
  <c r="BV498" i="7"/>
  <c r="BW498" i="7"/>
  <c r="BX498" i="7"/>
  <c r="BR499" i="7"/>
  <c r="BS499" i="7"/>
  <c r="BT499" i="7"/>
  <c r="BU499" i="7"/>
  <c r="BV499" i="7"/>
  <c r="BW499" i="7"/>
  <c r="BR500" i="7"/>
  <c r="BS500" i="7"/>
  <c r="BT500" i="7"/>
  <c r="BU500" i="7"/>
  <c r="BV500" i="7"/>
  <c r="BW500" i="7"/>
  <c r="BR501" i="7"/>
  <c r="BS501" i="7"/>
  <c r="BX501" i="7" s="1"/>
  <c r="BT501" i="7"/>
  <c r="BU501" i="7"/>
  <c r="BV501" i="7"/>
  <c r="BW501" i="7"/>
  <c r="BR502" i="7"/>
  <c r="BS502" i="7"/>
  <c r="BX502" i="7" s="1"/>
  <c r="BT502" i="7"/>
  <c r="BU502" i="7"/>
  <c r="BV502" i="7"/>
  <c r="BW502" i="7"/>
  <c r="BP502" i="7"/>
  <c r="BY502" i="7" s="1"/>
  <c r="BR503" i="7"/>
  <c r="BS503" i="7"/>
  <c r="BX503" i="7" s="1"/>
  <c r="BT503" i="7"/>
  <c r="BU503" i="7"/>
  <c r="BV503" i="7"/>
  <c r="BW503" i="7"/>
  <c r="BP503" i="7"/>
  <c r="BY503" i="7" s="1"/>
  <c r="BR504" i="7"/>
  <c r="BS504" i="7"/>
  <c r="BP504" i="7" s="1"/>
  <c r="BY504" i="7" s="1"/>
  <c r="BT504" i="7"/>
  <c r="BU504" i="7"/>
  <c r="BV504" i="7"/>
  <c r="BW504" i="7"/>
  <c r="BR505" i="7"/>
  <c r="BS505" i="7"/>
  <c r="BP505" i="7" s="1"/>
  <c r="BY505" i="7" s="1"/>
  <c r="BT505" i="7"/>
  <c r="BU505" i="7"/>
  <c r="BV505" i="7"/>
  <c r="BW505" i="7"/>
  <c r="BX505" i="7"/>
  <c r="BR506" i="7"/>
  <c r="BS506" i="7"/>
  <c r="BX506" i="7" s="1"/>
  <c r="BT506" i="7"/>
  <c r="BU506" i="7"/>
  <c r="BV506" i="7"/>
  <c r="BW506" i="7"/>
  <c r="BR507" i="7"/>
  <c r="BS507" i="7"/>
  <c r="BT507" i="7"/>
  <c r="BU507" i="7"/>
  <c r="BV507" i="7"/>
  <c r="BW507" i="7"/>
  <c r="BR508" i="7"/>
  <c r="BS508" i="7"/>
  <c r="BT508" i="7"/>
  <c r="BU508" i="7"/>
  <c r="BV508" i="7"/>
  <c r="BW508" i="7"/>
  <c r="BR509" i="7"/>
  <c r="BS509" i="7"/>
  <c r="BX509" i="7" s="1"/>
  <c r="BT509" i="7"/>
  <c r="BU509" i="7"/>
  <c r="BV509" i="7"/>
  <c r="BW509" i="7"/>
  <c r="BR510" i="7"/>
  <c r="BS510" i="7"/>
  <c r="BX510" i="7" s="1"/>
  <c r="BT510" i="7"/>
  <c r="BU510" i="7"/>
  <c r="BV510" i="7"/>
  <c r="BW510" i="7"/>
  <c r="BR511" i="7"/>
  <c r="BS511" i="7"/>
  <c r="BP511" i="7" s="1"/>
  <c r="BY511" i="7" s="1"/>
  <c r="BT511" i="7"/>
  <c r="BU511" i="7"/>
  <c r="BV511" i="7"/>
  <c r="BW511" i="7"/>
  <c r="BR512" i="7"/>
  <c r="BS512" i="7"/>
  <c r="BX512" i="7" s="1"/>
  <c r="BT512" i="7"/>
  <c r="BU512" i="7"/>
  <c r="BV512" i="7"/>
  <c r="BW512" i="7"/>
  <c r="BR513" i="7"/>
  <c r="BS513" i="7"/>
  <c r="BP513" i="7" s="1"/>
  <c r="BY513" i="7" s="1"/>
  <c r="BT513" i="7"/>
  <c r="BU513" i="7"/>
  <c r="BV513" i="7"/>
  <c r="BW513" i="7"/>
  <c r="BR514" i="7"/>
  <c r="BS514" i="7"/>
  <c r="BX514" i="7" s="1"/>
  <c r="BT514" i="7"/>
  <c r="BU514" i="7"/>
  <c r="BV514" i="7"/>
  <c r="BW514" i="7"/>
  <c r="BR515" i="7"/>
  <c r="BS515" i="7"/>
  <c r="BX515" i="7" s="1"/>
  <c r="BT515" i="7"/>
  <c r="BU515" i="7"/>
  <c r="BV515" i="7"/>
  <c r="BW515" i="7"/>
  <c r="BR516" i="7"/>
  <c r="BS516" i="7"/>
  <c r="BP516" i="7" s="1"/>
  <c r="BY516" i="7" s="1"/>
  <c r="BT516" i="7"/>
  <c r="BU516" i="7"/>
  <c r="BV516" i="7"/>
  <c r="BW516" i="7"/>
  <c r="BR517" i="7"/>
  <c r="BS517" i="7"/>
  <c r="BX517" i="7" s="1"/>
  <c r="BT517" i="7"/>
  <c r="BU517" i="7"/>
  <c r="BV517" i="7"/>
  <c r="BW517" i="7"/>
  <c r="BR518" i="7"/>
  <c r="BS518" i="7"/>
  <c r="BX518" i="7" s="1"/>
  <c r="BT518" i="7"/>
  <c r="BU518" i="7"/>
  <c r="BV518" i="7"/>
  <c r="BW518" i="7"/>
  <c r="CD19" i="7"/>
  <c r="CI19" i="7" s="1"/>
  <c r="CB19" i="7"/>
  <c r="CE19" i="7"/>
  <c r="CF19" i="7"/>
  <c r="CG19" i="7"/>
  <c r="CH19" i="7"/>
  <c r="BQ20" i="7"/>
  <c r="CC20" i="7"/>
  <c r="CD20" i="7"/>
  <c r="CE20" i="7"/>
  <c r="CF20" i="7"/>
  <c r="CG20" i="7"/>
  <c r="CH20" i="7"/>
  <c r="CC21" i="7"/>
  <c r="CD21" i="7"/>
  <c r="CI21" i="7" s="1"/>
  <c r="CB21" i="7"/>
  <c r="CE21" i="7"/>
  <c r="CF21" i="7"/>
  <c r="CG21" i="7"/>
  <c r="CH21" i="7"/>
  <c r="BQ22" i="7"/>
  <c r="CC22" i="7"/>
  <c r="CD22" i="7"/>
  <c r="CI22" i="7" s="1"/>
  <c r="CB22" i="7"/>
  <c r="CE22" i="7"/>
  <c r="CF22" i="7"/>
  <c r="CG22" i="7"/>
  <c r="CH22" i="7"/>
  <c r="BQ23" i="7"/>
  <c r="CC23" i="7"/>
  <c r="CD23" i="7"/>
  <c r="CI23" i="7" s="1"/>
  <c r="CB23" i="7" a="1"/>
  <c r="CB23" i="7"/>
  <c r="CE23" i="7"/>
  <c r="CF23" i="7"/>
  <c r="CG23" i="7"/>
  <c r="CH23" i="7"/>
  <c r="CC24" i="7"/>
  <c r="CD24" i="7"/>
  <c r="CI24" i="7" s="1"/>
  <c r="CE24" i="7"/>
  <c r="CF24" i="7"/>
  <c r="CG24" i="7"/>
  <c r="CH24" i="7"/>
  <c r="BQ25" i="7"/>
  <c r="CC25" i="7"/>
  <c r="CD25" i="7"/>
  <c r="CI25" i="7" s="1"/>
  <c r="CB25" i="7"/>
  <c r="CE25" i="7"/>
  <c r="CF25" i="7"/>
  <c r="CG25" i="7"/>
  <c r="CH25" i="7"/>
  <c r="CC26" i="7"/>
  <c r="CD26" i="7"/>
  <c r="CB26" i="7" s="1"/>
  <c r="CE26" i="7"/>
  <c r="CF26" i="7"/>
  <c r="CG26" i="7"/>
  <c r="CH26" i="7"/>
  <c r="BQ27" i="7"/>
  <c r="CC27" i="7"/>
  <c r="CD27" i="7"/>
  <c r="CI27" i="7" s="1"/>
  <c r="CE27" i="7"/>
  <c r="CF27" i="7"/>
  <c r="CG27" i="7"/>
  <c r="CH27" i="7"/>
  <c r="BQ28" i="7"/>
  <c r="CC28" i="7"/>
  <c r="CD28" i="7"/>
  <c r="CI28" i="7" s="1"/>
  <c r="CE28" i="7"/>
  <c r="CF28" i="7"/>
  <c r="CG28" i="7"/>
  <c r="CH28" i="7"/>
  <c r="C29" i="7"/>
  <c r="BP488" i="7" l="1"/>
  <c r="BY488" i="7" s="1"/>
  <c r="BP480" i="7"/>
  <c r="BY480" i="7" s="1"/>
  <c r="BP474" i="7"/>
  <c r="BY474" i="7" s="1"/>
  <c r="BP400" i="7"/>
  <c r="BY400" i="7" s="1"/>
  <c r="BX371" i="7"/>
  <c r="BX281" i="7"/>
  <c r="BX208" i="7"/>
  <c r="BP204" i="7"/>
  <c r="BY204" i="7" s="1"/>
  <c r="BX197" i="7"/>
  <c r="BP160" i="7"/>
  <c r="BY160" i="7" s="1"/>
  <c r="BP159" i="7"/>
  <c r="BY159" i="7" s="1"/>
  <c r="BP136" i="7"/>
  <c r="BY136" i="7" s="1"/>
  <c r="BX134" i="7"/>
  <c r="BP132" i="7"/>
  <c r="BY132" i="7" s="1"/>
  <c r="BP120" i="7"/>
  <c r="BY120" i="7" s="1"/>
  <c r="BP119" i="7"/>
  <c r="BY119" i="7" s="1"/>
  <c r="BP84" i="7"/>
  <c r="BY84" i="7" s="1"/>
  <c r="BX489" i="7"/>
  <c r="BX479" i="7"/>
  <c r="BX137" i="7"/>
  <c r="BP135" i="7"/>
  <c r="BY135" i="7" s="1"/>
  <c r="BX21" i="7"/>
  <c r="BP501" i="7"/>
  <c r="BY501" i="7" s="1"/>
  <c r="BX482" i="7"/>
  <c r="BX377" i="7"/>
  <c r="BP150" i="7"/>
  <c r="BY150" i="7" s="1"/>
  <c r="BP506" i="7"/>
  <c r="BY506" i="7" s="1"/>
  <c r="BP442" i="7"/>
  <c r="BY442" i="7" s="1"/>
  <c r="BP410" i="7"/>
  <c r="BY410" i="7" s="1"/>
  <c r="BP407" i="7"/>
  <c r="BY407" i="7" s="1"/>
  <c r="BP363" i="7"/>
  <c r="BY363" i="7" s="1"/>
  <c r="BP299" i="7"/>
  <c r="BY299" i="7" s="1"/>
  <c r="BP298" i="7"/>
  <c r="BY298" i="7" s="1"/>
  <c r="BP297" i="7"/>
  <c r="BY297" i="7" s="1"/>
  <c r="BP285" i="7"/>
  <c r="BY285" i="7" s="1"/>
  <c r="BP284" i="7"/>
  <c r="BY284" i="7" s="1"/>
  <c r="BX223" i="7"/>
  <c r="BX201" i="7"/>
  <c r="BX189" i="7"/>
  <c r="BP175" i="7"/>
  <c r="BY175" i="7" s="1"/>
  <c r="BP79" i="7"/>
  <c r="BY79" i="7" s="1"/>
  <c r="BP78" i="7"/>
  <c r="BY78" i="7" s="1"/>
  <c r="BP77" i="7"/>
  <c r="BY77" i="7" s="1"/>
  <c r="BX161" i="7"/>
  <c r="BX425" i="7"/>
  <c r="BX348" i="7"/>
  <c r="BX337" i="7"/>
  <c r="BP322" i="7"/>
  <c r="BY322" i="7" s="1"/>
  <c r="BP304" i="7"/>
  <c r="BY304" i="7" s="1"/>
  <c r="BX263" i="7"/>
  <c r="BX431" i="7"/>
  <c r="BX364" i="7"/>
  <c r="BX339" i="7"/>
  <c r="BP333" i="7"/>
  <c r="BY333" i="7" s="1"/>
  <c r="BP332" i="7"/>
  <c r="BY332" i="7" s="1"/>
  <c r="BX309" i="7"/>
  <c r="BX300" i="7"/>
  <c r="BP296" i="7"/>
  <c r="BY296" i="7" s="1"/>
  <c r="BX273" i="7"/>
  <c r="BP266" i="7"/>
  <c r="BY266" i="7" s="1"/>
  <c r="BP265" i="7"/>
  <c r="BY265" i="7" s="1"/>
  <c r="BX250" i="7"/>
  <c r="BX176" i="7"/>
  <c r="BP152" i="7"/>
  <c r="BY152" i="7" s="1"/>
  <c r="BP93" i="7"/>
  <c r="BY93" i="7" s="1"/>
  <c r="BP88" i="7"/>
  <c r="BY88" i="7" s="1"/>
  <c r="BP76" i="7"/>
  <c r="BY76" i="7" s="1"/>
  <c r="BX481" i="7"/>
  <c r="BX401" i="7"/>
  <c r="BP376" i="7"/>
  <c r="BY376" i="7" s="1"/>
  <c r="BP336" i="7"/>
  <c r="BY336" i="7" s="1"/>
  <c r="BP321" i="7"/>
  <c r="BY321" i="7" s="1"/>
  <c r="BP320" i="7"/>
  <c r="BY320" i="7" s="1"/>
  <c r="BX282" i="7"/>
  <c r="BP261" i="7"/>
  <c r="BY261" i="7" s="1"/>
  <c r="BX209" i="7"/>
  <c r="BX198" i="7"/>
  <c r="BX121" i="7"/>
  <c r="BX504" i="7"/>
  <c r="BX222" i="7"/>
  <c r="BP220" i="7"/>
  <c r="BY220" i="7" s="1"/>
  <c r="BX200" i="7"/>
  <c r="BP184" i="7"/>
  <c r="BY184" i="7" s="1"/>
  <c r="BX86" i="7"/>
  <c r="BP493" i="7"/>
  <c r="BY493" i="7" s="1"/>
  <c r="BX432" i="7"/>
  <c r="BX365" i="7"/>
  <c r="BP344" i="7"/>
  <c r="BY344" i="7" s="1"/>
  <c r="BX301" i="7"/>
  <c r="BX274" i="7"/>
  <c r="BX177" i="7"/>
  <c r="BP110" i="7"/>
  <c r="BY110" i="7" s="1"/>
  <c r="BP101" i="7"/>
  <c r="BY101" i="7" s="1"/>
  <c r="BX94" i="7"/>
  <c r="BX448" i="7"/>
  <c r="BP448" i="7"/>
  <c r="BY448" i="7" s="1"/>
  <c r="BX399" i="7"/>
  <c r="BP399" i="7"/>
  <c r="BY399" i="7" s="1"/>
  <c r="BX391" i="7"/>
  <c r="BP391" i="7"/>
  <c r="BY391" i="7" s="1"/>
  <c r="BX317" i="7"/>
  <c r="BP317" i="7"/>
  <c r="BY317" i="7" s="1"/>
  <c r="BX313" i="7"/>
  <c r="BP313" i="7"/>
  <c r="BY313" i="7" s="1"/>
  <c r="BX213" i="7"/>
  <c r="BP213" i="7"/>
  <c r="BY213" i="7" s="1"/>
  <c r="BX429" i="7"/>
  <c r="BP429" i="7"/>
  <c r="BY429" i="7" s="1"/>
  <c r="BX383" i="7"/>
  <c r="BP383" i="7"/>
  <c r="BY383" i="7" s="1"/>
  <c r="BX289" i="7"/>
  <c r="BP289" i="7"/>
  <c r="BY289" i="7" s="1"/>
  <c r="BX277" i="7"/>
  <c r="BP277" i="7"/>
  <c r="BY277" i="7" s="1"/>
  <c r="BX256" i="7"/>
  <c r="BP256" i="7"/>
  <c r="BY256" i="7" s="1"/>
  <c r="BX240" i="7"/>
  <c r="BP240" i="7"/>
  <c r="BY240" i="7" s="1"/>
  <c r="BX143" i="7"/>
  <c r="BP143" i="7"/>
  <c r="BY143" i="7" s="1"/>
  <c r="BP105" i="7"/>
  <c r="BY105" i="7" s="1"/>
  <c r="BX105" i="7"/>
  <c r="BX92" i="7"/>
  <c r="BP92" i="7"/>
  <c r="BY92" i="7" s="1"/>
  <c r="BX69" i="7"/>
  <c r="BP69" i="7"/>
  <c r="BY69" i="7" s="1"/>
  <c r="BP430" i="7"/>
  <c r="BY430" i="7" s="1"/>
  <c r="BX430" i="7"/>
  <c r="BX290" i="7"/>
  <c r="BP290" i="7"/>
  <c r="BY290" i="7" s="1"/>
  <c r="BX495" i="7"/>
  <c r="BP495" i="7"/>
  <c r="BY495" i="7" s="1"/>
  <c r="BX168" i="7"/>
  <c r="BP168" i="7"/>
  <c r="BY168" i="7" s="1"/>
  <c r="CB28" i="7"/>
  <c r="CB27" i="7"/>
  <c r="CB24" i="7"/>
  <c r="BX496" i="7"/>
  <c r="BP496" i="7"/>
  <c r="BY496" i="7" s="1"/>
  <c r="BP449" i="7"/>
  <c r="BY449" i="7" s="1"/>
  <c r="BX449" i="7"/>
  <c r="BX445" i="7"/>
  <c r="BP445" i="7"/>
  <c r="BY445" i="7" s="1"/>
  <c r="BX402" i="7"/>
  <c r="BP402" i="7"/>
  <c r="BY402" i="7" s="1"/>
  <c r="BX392" i="7"/>
  <c r="BP392" i="7"/>
  <c r="BY392" i="7" s="1"/>
  <c r="BX372" i="7"/>
  <c r="BP372" i="7"/>
  <c r="BY372" i="7" s="1"/>
  <c r="BX356" i="7"/>
  <c r="BP356" i="7"/>
  <c r="BY356" i="7" s="1"/>
  <c r="BX340" i="7"/>
  <c r="BP340" i="7"/>
  <c r="BY340" i="7" s="1"/>
  <c r="BX314" i="7"/>
  <c r="BP314" i="7"/>
  <c r="BY314" i="7" s="1"/>
  <c r="BX272" i="7"/>
  <c r="BP272" i="7"/>
  <c r="BY272" i="7" s="1"/>
  <c r="BX214" i="7"/>
  <c r="BP214" i="7"/>
  <c r="BY214" i="7" s="1"/>
  <c r="BX188" i="7"/>
  <c r="BP188" i="7"/>
  <c r="BY188" i="7" s="1"/>
  <c r="BP169" i="7"/>
  <c r="BY169" i="7" s="1"/>
  <c r="BX169" i="7"/>
  <c r="BX384" i="7"/>
  <c r="BP384" i="7"/>
  <c r="BY384" i="7" s="1"/>
  <c r="BX257" i="7"/>
  <c r="BP257" i="7"/>
  <c r="BY257" i="7" s="1"/>
  <c r="BX241" i="7"/>
  <c r="BP241" i="7"/>
  <c r="BY241" i="7" s="1"/>
  <c r="BP70" i="7"/>
  <c r="BY70" i="7" s="1"/>
  <c r="BX70" i="7"/>
  <c r="BX446" i="7"/>
  <c r="BP446" i="7"/>
  <c r="BY446" i="7" s="1"/>
  <c r="BX357" i="7"/>
  <c r="BP357" i="7"/>
  <c r="BY357" i="7" s="1"/>
  <c r="BX341" i="7"/>
  <c r="BP341" i="7"/>
  <c r="BY341" i="7" s="1"/>
  <c r="BP512" i="7"/>
  <c r="BY512" i="7" s="1"/>
  <c r="BP385" i="7"/>
  <c r="BY385" i="7" s="1"/>
  <c r="BX385" i="7"/>
  <c r="BX369" i="7"/>
  <c r="BP369" i="7"/>
  <c r="BY369" i="7" s="1"/>
  <c r="BX353" i="7"/>
  <c r="BP353" i="7"/>
  <c r="BY353" i="7" s="1"/>
  <c r="BX291" i="7"/>
  <c r="BP291" i="7"/>
  <c r="BY291" i="7" s="1"/>
  <c r="BX283" i="7"/>
  <c r="BX258" i="7"/>
  <c r="BP258" i="7"/>
  <c r="BY258" i="7" s="1"/>
  <c r="BX254" i="7"/>
  <c r="BP254" i="7"/>
  <c r="BY254" i="7" s="1"/>
  <c r="BP242" i="7"/>
  <c r="BY242" i="7" s="1"/>
  <c r="BX242" i="7"/>
  <c r="BX225" i="7"/>
  <c r="BP225" i="7"/>
  <c r="BY225" i="7" s="1"/>
  <c r="BX183" i="7"/>
  <c r="BP145" i="7"/>
  <c r="BY145" i="7" s="1"/>
  <c r="BX145" i="7"/>
  <c r="BX141" i="7"/>
  <c r="BP141" i="7"/>
  <c r="BY141" i="7" s="1"/>
  <c r="BX103" i="7"/>
  <c r="BP103" i="7"/>
  <c r="BY103" i="7" s="1"/>
  <c r="BX368" i="7"/>
  <c r="BP368" i="7"/>
  <c r="BY368" i="7" s="1"/>
  <c r="BX253" i="7"/>
  <c r="BP253" i="7"/>
  <c r="BY253" i="7" s="1"/>
  <c r="BP393" i="7"/>
  <c r="BY393" i="7" s="1"/>
  <c r="BX393" i="7"/>
  <c r="BX373" i="7"/>
  <c r="BP373" i="7"/>
  <c r="BY373" i="7" s="1"/>
  <c r="BX315" i="7"/>
  <c r="BP315" i="7"/>
  <c r="BY315" i="7" s="1"/>
  <c r="BQ24" i="7"/>
  <c r="BP518" i="7"/>
  <c r="BY518" i="7" s="1"/>
  <c r="BP515" i="7"/>
  <c r="BY515" i="7" s="1"/>
  <c r="BX513" i="7"/>
  <c r="BX511" i="7"/>
  <c r="BP510" i="7"/>
  <c r="BY510" i="7" s="1"/>
  <c r="BP494" i="7"/>
  <c r="BY494" i="7" s="1"/>
  <c r="BX494" i="7"/>
  <c r="BX455" i="7"/>
  <c r="BP455" i="7"/>
  <c r="BY455" i="7" s="1"/>
  <c r="BX447" i="7"/>
  <c r="BP447" i="7"/>
  <c r="BY447" i="7" s="1"/>
  <c r="BP439" i="7"/>
  <c r="BY439" i="7" s="1"/>
  <c r="BP438" i="7"/>
  <c r="BY438" i="7" s="1"/>
  <c r="BP418" i="7"/>
  <c r="BY418" i="7" s="1"/>
  <c r="BX417" i="7"/>
  <c r="BX394" i="7"/>
  <c r="BP394" i="7"/>
  <c r="BY394" i="7" s="1"/>
  <c r="BX361" i="7"/>
  <c r="BX345" i="7"/>
  <c r="BX316" i="7"/>
  <c r="BP316" i="7"/>
  <c r="BY316" i="7" s="1"/>
  <c r="BX312" i="7"/>
  <c r="BP312" i="7"/>
  <c r="BY312" i="7" s="1"/>
  <c r="BX247" i="7"/>
  <c r="BP228" i="7"/>
  <c r="BY228" i="7" s="1"/>
  <c r="BX212" i="7"/>
  <c r="BP212" i="7"/>
  <c r="BY212" i="7" s="1"/>
  <c r="BX167" i="7"/>
  <c r="BP167" i="7"/>
  <c r="BY167" i="7" s="1"/>
  <c r="BP148" i="7"/>
  <c r="BY148" i="7" s="1"/>
  <c r="BX352" i="7"/>
  <c r="BP352" i="7"/>
  <c r="BY352" i="7" s="1"/>
  <c r="BX224" i="7"/>
  <c r="BP224" i="7"/>
  <c r="BY224" i="7" s="1"/>
  <c r="BX144" i="7"/>
  <c r="BP144" i="7"/>
  <c r="BY144" i="7" s="1"/>
  <c r="BX140" i="7"/>
  <c r="BP140" i="7"/>
  <c r="BY140" i="7" s="1"/>
  <c r="BP497" i="7"/>
  <c r="BY497" i="7" s="1"/>
  <c r="BX497" i="7"/>
  <c r="BX450" i="7"/>
  <c r="BP450" i="7"/>
  <c r="BY450" i="7" s="1"/>
  <c r="BX215" i="7"/>
  <c r="BP215" i="7"/>
  <c r="BY215" i="7" s="1"/>
  <c r="BP514" i="7"/>
  <c r="BY514" i="7" s="1"/>
  <c r="BP517" i="7"/>
  <c r="BY517" i="7" s="1"/>
  <c r="BX516" i="7"/>
  <c r="BP509" i="7"/>
  <c r="BY509" i="7" s="1"/>
  <c r="BX440" i="7"/>
  <c r="BP437" i="7"/>
  <c r="BY437" i="7" s="1"/>
  <c r="BX423" i="7"/>
  <c r="BP370" i="7"/>
  <c r="BY370" i="7" s="1"/>
  <c r="BX370" i="7"/>
  <c r="BX362" i="7"/>
  <c r="BP354" i="7"/>
  <c r="BY354" i="7" s="1"/>
  <c r="BX354" i="7"/>
  <c r="BX346" i="7"/>
  <c r="BX288" i="7"/>
  <c r="BP288" i="7"/>
  <c r="BY288" i="7" s="1"/>
  <c r="BX276" i="7"/>
  <c r="BP276" i="7"/>
  <c r="BY276" i="7" s="1"/>
  <c r="BX264" i="7"/>
  <c r="BX255" i="7"/>
  <c r="BP255" i="7"/>
  <c r="BY255" i="7" s="1"/>
  <c r="BX248" i="7"/>
  <c r="BX239" i="7"/>
  <c r="BP239" i="7"/>
  <c r="BY239" i="7" s="1"/>
  <c r="BX196" i="7"/>
  <c r="BP196" i="7"/>
  <c r="BY196" i="7" s="1"/>
  <c r="BX149" i="7"/>
  <c r="BX142" i="7"/>
  <c r="BP142" i="7"/>
  <c r="BY142" i="7" s="1"/>
  <c r="BX104" i="7"/>
  <c r="BP104" i="7"/>
  <c r="BY104" i="7" s="1"/>
  <c r="BX193" i="7"/>
  <c r="BX185" i="7"/>
  <c r="BX153" i="7"/>
  <c r="BX125" i="7"/>
  <c r="BX89" i="7"/>
  <c r="BX404" i="7"/>
  <c r="BP404" i="7"/>
  <c r="BY404" i="7" s="1"/>
  <c r="BX358" i="7"/>
  <c r="BP358" i="7"/>
  <c r="BY358" i="7" s="1"/>
  <c r="BX302" i="7"/>
  <c r="BP302" i="7"/>
  <c r="BY302" i="7" s="1"/>
  <c r="BX270" i="7"/>
  <c r="BP270" i="7"/>
  <c r="BY270" i="7" s="1"/>
  <c r="BP226" i="7"/>
  <c r="BY226" i="7" s="1"/>
  <c r="BX226" i="7"/>
  <c r="BX427" i="7"/>
  <c r="BP427" i="7"/>
  <c r="BY427" i="7" s="1"/>
  <c r="BX412" i="7"/>
  <c r="BP412" i="7"/>
  <c r="BY412" i="7" s="1"/>
  <c r="BP390" i="7"/>
  <c r="BY390" i="7" s="1"/>
  <c r="BX166" i="7"/>
  <c r="BP166" i="7"/>
  <c r="BY166" i="7" s="1"/>
  <c r="BX278" i="7"/>
  <c r="BP278" i="7"/>
  <c r="BY278" i="7" s="1"/>
  <c r="BX60" i="7"/>
  <c r="BX507" i="7"/>
  <c r="BP507" i="7"/>
  <c r="BY507" i="7" s="1"/>
  <c r="BX486" i="7"/>
  <c r="BP485" i="7"/>
  <c r="BY485" i="7" s="1"/>
  <c r="BX467" i="7"/>
  <c r="BP467" i="7"/>
  <c r="BY467" i="7" s="1"/>
  <c r="BX452" i="7"/>
  <c r="BP452" i="7"/>
  <c r="BY452" i="7" s="1"/>
  <c r="BX422" i="7"/>
  <c r="BP421" i="7"/>
  <c r="BY421" i="7" s="1"/>
  <c r="BX403" i="7"/>
  <c r="BP403" i="7"/>
  <c r="BY403" i="7" s="1"/>
  <c r="BX388" i="7"/>
  <c r="BP388" i="7"/>
  <c r="BY388" i="7" s="1"/>
  <c r="BP374" i="7"/>
  <c r="BY374" i="7" s="1"/>
  <c r="BX374" i="7"/>
  <c r="BX326" i="7"/>
  <c r="BP326" i="7"/>
  <c r="BY326" i="7" s="1"/>
  <c r="BX294" i="7"/>
  <c r="BP294" i="7"/>
  <c r="BY294" i="7" s="1"/>
  <c r="BX218" i="7"/>
  <c r="BP218" i="7"/>
  <c r="BY218" i="7" s="1"/>
  <c r="BX138" i="7"/>
  <c r="BP138" i="7"/>
  <c r="BY138" i="7" s="1"/>
  <c r="BX117" i="7"/>
  <c r="BP117" i="7"/>
  <c r="BY117" i="7" s="1"/>
  <c r="BX460" i="7"/>
  <c r="BP460" i="7"/>
  <c r="BY460" i="7" s="1"/>
  <c r="BX396" i="7"/>
  <c r="BP396" i="7"/>
  <c r="BY396" i="7" s="1"/>
  <c r="BX334" i="7"/>
  <c r="BP334" i="7"/>
  <c r="BY334" i="7" s="1"/>
  <c r="BX107" i="7"/>
  <c r="BP107" i="7"/>
  <c r="BY107" i="7" s="1"/>
  <c r="BX173" i="7"/>
  <c r="BP173" i="7"/>
  <c r="BY173" i="7" s="1"/>
  <c r="BX156" i="7"/>
  <c r="BP156" i="7"/>
  <c r="BY156" i="7" s="1"/>
  <c r="BX42" i="7"/>
  <c r="BX499" i="7"/>
  <c r="BP499" i="7"/>
  <c r="BY499" i="7" s="1"/>
  <c r="BX484" i="7"/>
  <c r="BP484" i="7"/>
  <c r="BY484" i="7" s="1"/>
  <c r="BP462" i="7"/>
  <c r="BY462" i="7" s="1"/>
  <c r="BX454" i="7"/>
  <c r="BX435" i="7"/>
  <c r="BP435" i="7"/>
  <c r="BY435" i="7" s="1"/>
  <c r="BP389" i="7"/>
  <c r="BY389" i="7" s="1"/>
  <c r="BX259" i="7"/>
  <c r="BP259" i="7"/>
  <c r="BY259" i="7" s="1"/>
  <c r="BX492" i="7"/>
  <c r="BP492" i="7"/>
  <c r="BY492" i="7" s="1"/>
  <c r="BP470" i="7"/>
  <c r="BY470" i="7" s="1"/>
  <c r="BP461" i="7"/>
  <c r="BY461" i="7" s="1"/>
  <c r="BX443" i="7"/>
  <c r="BP443" i="7"/>
  <c r="BY443" i="7" s="1"/>
  <c r="BX428" i="7"/>
  <c r="BP428" i="7"/>
  <c r="BY428" i="7" s="1"/>
  <c r="BP406" i="7"/>
  <c r="BY406" i="7" s="1"/>
  <c r="BX398" i="7"/>
  <c r="BP397" i="7"/>
  <c r="BY397" i="7" s="1"/>
  <c r="BX379" i="7"/>
  <c r="BP379" i="7"/>
  <c r="BY379" i="7" s="1"/>
  <c r="BX366" i="7"/>
  <c r="BP366" i="7"/>
  <c r="BY366" i="7" s="1"/>
  <c r="BX237" i="7"/>
  <c r="BP237" i="7"/>
  <c r="BY237" i="7" s="1"/>
  <c r="BX190" i="7"/>
  <c r="BP190" i="7"/>
  <c r="BY190" i="7" s="1"/>
  <c r="BX182" i="7"/>
  <c r="BP182" i="7"/>
  <c r="BY182" i="7" s="1"/>
  <c r="BX178" i="7"/>
  <c r="BP178" i="7"/>
  <c r="BY178" i="7" s="1"/>
  <c r="BX170" i="7"/>
  <c r="BP170" i="7"/>
  <c r="BY170" i="7" s="1"/>
  <c r="BX163" i="7"/>
  <c r="BP163" i="7"/>
  <c r="BY163" i="7" s="1"/>
  <c r="BX35" i="7"/>
  <c r="BX475" i="7"/>
  <c r="BP475" i="7"/>
  <c r="BY475" i="7" s="1"/>
  <c r="BX165" i="7"/>
  <c r="BP165" i="7"/>
  <c r="BY165" i="7" s="1"/>
  <c r="BQ19" i="7"/>
  <c r="BP19" i="7"/>
  <c r="BX491" i="7"/>
  <c r="BP491" i="7"/>
  <c r="BY491" i="7" s="1"/>
  <c r="BX476" i="7"/>
  <c r="BP476" i="7"/>
  <c r="BY476" i="7" s="1"/>
  <c r="BX85" i="7"/>
  <c r="BP85" i="7"/>
  <c r="BY85" i="7" s="1"/>
  <c r="BX19" i="7"/>
  <c r="BP453" i="7"/>
  <c r="BY453" i="7" s="1"/>
  <c r="BX420" i="7"/>
  <c r="BP420" i="7"/>
  <c r="BY420" i="7" s="1"/>
  <c r="BX174" i="7"/>
  <c r="BP174" i="7"/>
  <c r="BY174" i="7" s="1"/>
  <c r="BX108" i="7"/>
  <c r="BP108" i="7"/>
  <c r="BY108" i="7" s="1"/>
  <c r="CI26" i="7"/>
  <c r="BX500" i="7"/>
  <c r="BP500" i="7"/>
  <c r="BY500" i="7" s="1"/>
  <c r="BP478" i="7"/>
  <c r="BY478" i="7" s="1"/>
  <c r="BP469" i="7"/>
  <c r="BY469" i="7" s="1"/>
  <c r="BX451" i="7"/>
  <c r="BP451" i="7"/>
  <c r="BY451" i="7" s="1"/>
  <c r="BX436" i="7"/>
  <c r="BP436" i="7"/>
  <c r="BY436" i="7" s="1"/>
  <c r="BP414" i="7"/>
  <c r="BY414" i="7" s="1"/>
  <c r="BP405" i="7"/>
  <c r="BY405" i="7" s="1"/>
  <c r="BX387" i="7"/>
  <c r="BP387" i="7"/>
  <c r="BY387" i="7" s="1"/>
  <c r="BX318" i="7"/>
  <c r="BP318" i="7"/>
  <c r="BY318" i="7" s="1"/>
  <c r="BX286" i="7"/>
  <c r="BP286" i="7"/>
  <c r="BY286" i="7" s="1"/>
  <c r="BX231" i="7"/>
  <c r="BP231" i="7"/>
  <c r="BY231" i="7" s="1"/>
  <c r="BP158" i="7"/>
  <c r="BY158" i="7" s="1"/>
  <c r="BX123" i="7"/>
  <c r="BP123" i="7"/>
  <c r="BY123" i="7" s="1"/>
  <c r="BX116" i="7"/>
  <c r="BP116" i="7"/>
  <c r="BY116" i="7" s="1"/>
  <c r="BX411" i="7"/>
  <c r="BP411" i="7"/>
  <c r="BY411" i="7" s="1"/>
  <c r="BX267" i="7"/>
  <c r="BP267" i="7"/>
  <c r="BY267" i="7" s="1"/>
  <c r="BX483" i="7"/>
  <c r="BP483" i="7"/>
  <c r="BY483" i="7" s="1"/>
  <c r="BX468" i="7"/>
  <c r="BP468" i="7"/>
  <c r="BY468" i="7" s="1"/>
  <c r="BX419" i="7"/>
  <c r="BP419" i="7"/>
  <c r="BY419" i="7" s="1"/>
  <c r="BX155" i="7"/>
  <c r="BP155" i="7"/>
  <c r="BY155" i="7" s="1"/>
  <c r="BX251" i="7"/>
  <c r="BP251" i="7"/>
  <c r="BY251" i="7" s="1"/>
  <c r="BX236" i="7"/>
  <c r="BP236" i="7"/>
  <c r="BY236" i="7" s="1"/>
  <c r="CB20" i="7"/>
  <c r="CI20" i="7"/>
  <c r="BX342" i="7"/>
  <c r="BP342" i="7"/>
  <c r="BY342" i="7" s="1"/>
  <c r="BX310" i="7"/>
  <c r="BP310" i="7"/>
  <c r="BY310" i="7" s="1"/>
  <c r="BX508" i="7"/>
  <c r="BP508" i="7"/>
  <c r="BY508" i="7" s="1"/>
  <c r="BP477" i="7"/>
  <c r="BY477" i="7" s="1"/>
  <c r="BX459" i="7"/>
  <c r="BP459" i="7"/>
  <c r="BY459" i="7" s="1"/>
  <c r="BX444" i="7"/>
  <c r="BP444" i="7"/>
  <c r="BY444" i="7" s="1"/>
  <c r="BP413" i="7"/>
  <c r="BY413" i="7" s="1"/>
  <c r="BX395" i="7"/>
  <c r="BP395" i="7"/>
  <c r="BY395" i="7" s="1"/>
  <c r="BX380" i="7"/>
  <c r="BP380" i="7"/>
  <c r="BY380" i="7" s="1"/>
  <c r="BX350" i="7"/>
  <c r="BP350" i="7"/>
  <c r="BY350" i="7" s="1"/>
  <c r="BX269" i="7"/>
  <c r="BP269" i="7"/>
  <c r="BY269" i="7" s="1"/>
  <c r="BX194" i="7"/>
  <c r="BP194" i="7"/>
  <c r="BY194" i="7" s="1"/>
  <c r="BX186" i="7"/>
  <c r="BP186" i="7"/>
  <c r="BY186" i="7" s="1"/>
  <c r="BX179" i="7"/>
  <c r="BP179" i="7"/>
  <c r="BY179" i="7" s="1"/>
  <c r="BX164" i="7"/>
  <c r="BP164" i="7"/>
  <c r="BY164" i="7" s="1"/>
  <c r="BP157" i="7"/>
  <c r="BY157" i="7" s="1"/>
  <c r="BX210" i="7"/>
  <c r="BP210" i="7"/>
  <c r="BY210" i="7" s="1"/>
  <c r="BX181" i="7"/>
  <c r="BP181" i="7"/>
  <c r="BY181" i="7" s="1"/>
  <c r="BX115" i="7"/>
  <c r="BP115" i="7"/>
  <c r="BY115" i="7" s="1"/>
  <c r="BX59" i="7"/>
  <c r="BX61" i="7"/>
  <c r="BX375" i="7"/>
  <c r="BP375" i="7"/>
  <c r="BY375" i="7" s="1"/>
  <c r="BX260" i="7"/>
  <c r="BP260" i="7"/>
  <c r="BY260" i="7" s="1"/>
  <c r="BX238" i="7"/>
  <c r="BP238" i="7"/>
  <c r="BY238" i="7" s="1"/>
  <c r="BP234" i="7"/>
  <c r="BY234" i="7" s="1"/>
  <c r="BX234" i="7"/>
  <c r="BX187" i="7"/>
  <c r="BP187" i="7"/>
  <c r="BY187" i="7" s="1"/>
  <c r="BX171" i="7"/>
  <c r="BP171" i="7"/>
  <c r="BY171" i="7" s="1"/>
  <c r="BX126" i="7"/>
  <c r="BP126" i="7"/>
  <c r="BY126" i="7" s="1"/>
  <c r="BX109" i="7"/>
  <c r="BP109" i="7"/>
  <c r="BY109" i="7" s="1"/>
  <c r="BX91" i="7"/>
  <c r="BP91" i="7"/>
  <c r="BY91" i="7" s="1"/>
  <c r="BX36" i="7"/>
  <c r="BX367" i="7"/>
  <c r="BP367" i="7"/>
  <c r="BY367" i="7" s="1"/>
  <c r="BX359" i="7"/>
  <c r="BP359" i="7"/>
  <c r="BY359" i="7" s="1"/>
  <c r="BX351" i="7"/>
  <c r="BP351" i="7"/>
  <c r="BY351" i="7" s="1"/>
  <c r="BX343" i="7"/>
  <c r="BP343" i="7"/>
  <c r="BY343" i="7" s="1"/>
  <c r="BX335" i="7"/>
  <c r="BP335" i="7"/>
  <c r="BY335" i="7" s="1"/>
  <c r="BX327" i="7"/>
  <c r="BP327" i="7"/>
  <c r="BY327" i="7" s="1"/>
  <c r="BX319" i="7"/>
  <c r="BP319" i="7"/>
  <c r="BY319" i="7" s="1"/>
  <c r="BX311" i="7"/>
  <c r="BP311" i="7"/>
  <c r="BY311" i="7" s="1"/>
  <c r="BX303" i="7"/>
  <c r="BP303" i="7"/>
  <c r="BY303" i="7" s="1"/>
  <c r="BX295" i="7"/>
  <c r="BP295" i="7"/>
  <c r="BY295" i="7" s="1"/>
  <c r="BX287" i="7"/>
  <c r="BP287" i="7"/>
  <c r="BY287" i="7" s="1"/>
  <c r="BX279" i="7"/>
  <c r="BP279" i="7"/>
  <c r="BY279" i="7" s="1"/>
  <c r="BX271" i="7"/>
  <c r="BP271" i="7"/>
  <c r="BY271" i="7" s="1"/>
  <c r="BX268" i="7"/>
  <c r="BP268" i="7"/>
  <c r="BY268" i="7" s="1"/>
  <c r="BX252" i="7"/>
  <c r="BP252" i="7"/>
  <c r="BY252" i="7" s="1"/>
  <c r="BX243" i="7"/>
  <c r="BP243" i="7"/>
  <c r="BY243" i="7" s="1"/>
  <c r="BX180" i="7"/>
  <c r="BP180" i="7"/>
  <c r="BY180" i="7" s="1"/>
  <c r="BX118" i="7"/>
  <c r="BP118" i="7"/>
  <c r="BY118" i="7" s="1"/>
  <c r="BX114" i="7"/>
  <c r="BP114" i="7"/>
  <c r="BY114" i="7" s="1"/>
  <c r="BX99" i="7"/>
  <c r="BP99" i="7"/>
  <c r="BY99" i="7" s="1"/>
  <c r="BX74" i="7"/>
  <c r="BP74" i="7"/>
  <c r="BY74" i="7" s="1"/>
  <c r="BX58" i="7"/>
  <c r="BX244" i="7"/>
  <c r="BP244" i="7"/>
  <c r="BY244" i="7" s="1"/>
  <c r="BX235" i="7"/>
  <c r="BP235" i="7"/>
  <c r="BY235" i="7" s="1"/>
  <c r="BX202" i="7"/>
  <c r="BP202" i="7"/>
  <c r="BY202" i="7" s="1"/>
  <c r="BX172" i="7"/>
  <c r="BP172" i="7"/>
  <c r="BY172" i="7" s="1"/>
  <c r="BX130" i="7"/>
  <c r="BP130" i="7"/>
  <c r="BY130" i="7" s="1"/>
  <c r="BX122" i="7"/>
  <c r="BP122" i="7"/>
  <c r="BY122" i="7" s="1"/>
  <c r="BX106" i="7"/>
  <c r="BP106" i="7"/>
  <c r="BY106" i="7" s="1"/>
  <c r="BX100" i="7"/>
  <c r="BP100" i="7"/>
  <c r="BY100" i="7" s="1"/>
  <c r="BX66" i="7"/>
  <c r="BX37" i="7"/>
  <c r="BX51" i="7"/>
  <c r="BX34" i="7"/>
  <c r="BX227" i="7"/>
  <c r="BP227" i="7"/>
  <c r="BY227" i="7" s="1"/>
  <c r="BX195" i="7"/>
  <c r="BP195" i="7"/>
  <c r="BY195" i="7" s="1"/>
  <c r="BX146" i="7"/>
  <c r="BP146" i="7"/>
  <c r="BY146" i="7" s="1"/>
  <c r="BX131" i="7"/>
  <c r="BP131" i="7"/>
  <c r="BY131" i="7" s="1"/>
  <c r="BX82" i="7"/>
  <c r="BP82" i="7"/>
  <c r="BY82" i="7" s="1"/>
  <c r="BX67" i="7"/>
  <c r="BX43" i="7"/>
  <c r="BX26" i="7"/>
  <c r="BX219" i="7"/>
  <c r="BP219" i="7"/>
  <c r="BY219" i="7" s="1"/>
  <c r="BX211" i="7"/>
  <c r="BP211" i="7"/>
  <c r="BY211" i="7" s="1"/>
  <c r="BX203" i="7"/>
  <c r="BP203" i="7"/>
  <c r="BY203" i="7" s="1"/>
  <c r="BX154" i="7"/>
  <c r="BP154" i="7"/>
  <c r="BY154" i="7" s="1"/>
  <c r="BX139" i="7"/>
  <c r="BP139" i="7"/>
  <c r="BY139" i="7" s="1"/>
  <c r="BX90" i="7"/>
  <c r="BP90" i="7"/>
  <c r="BY90" i="7" s="1"/>
  <c r="BX75" i="7"/>
  <c r="BP75" i="7"/>
  <c r="BY75" i="7" s="1"/>
  <c r="BX50" i="7"/>
  <c r="BX162" i="7"/>
  <c r="BP162" i="7"/>
  <c r="BY162" i="7" s="1"/>
  <c r="BX147" i="7"/>
  <c r="BP147" i="7"/>
  <c r="BY147" i="7" s="1"/>
  <c r="BX98" i="7"/>
  <c r="BP98" i="7"/>
  <c r="BY98" i="7" s="1"/>
  <c r="BX83" i="7"/>
  <c r="BP83" i="7"/>
  <c r="BY83" i="7" s="1"/>
  <c r="BX27" i="7"/>
  <c r="BQ29" i="7"/>
  <c r="CC29" i="7"/>
  <c r="CD29" i="7"/>
  <c r="CI29" i="7" s="1"/>
  <c r="CB29" i="7"/>
  <c r="CE29" i="7"/>
  <c r="CF29" i="7"/>
  <c r="CG29" i="7"/>
  <c r="CH29" i="7"/>
  <c r="C30" i="7"/>
  <c r="BY19" i="7" l="1"/>
  <c r="BP20" i="7"/>
  <c r="BQ30" i="7"/>
  <c r="CC30" i="7"/>
  <c r="CD30" i="7"/>
  <c r="CE30" i="7"/>
  <c r="CF30" i="7"/>
  <c r="CG30" i="7"/>
  <c r="CH30" i="7"/>
  <c r="BQ31" i="7"/>
  <c r="CC31" i="7"/>
  <c r="CD31" i="7"/>
  <c r="CB31" i="7" s="1"/>
  <c r="CE31" i="7"/>
  <c r="CF31" i="7"/>
  <c r="CG31" i="7"/>
  <c r="CH31" i="7"/>
  <c r="BQ32" i="7"/>
  <c r="CC32" i="7"/>
  <c r="CD32" i="7"/>
  <c r="CB32" i="7" s="1"/>
  <c r="CE32" i="7"/>
  <c r="CF32" i="7"/>
  <c r="CG32" i="7"/>
  <c r="CH32" i="7"/>
  <c r="BQ33" i="7"/>
  <c r="CC33" i="7"/>
  <c r="CD33" i="7"/>
  <c r="CB33" i="7" s="1"/>
  <c r="CE33" i="7"/>
  <c r="CF33" i="7"/>
  <c r="CG33" i="7"/>
  <c r="CH33" i="7"/>
  <c r="CI33" i="7"/>
  <c r="BQ34" i="7"/>
  <c r="CC34" i="7"/>
  <c r="CD34" i="7"/>
  <c r="CE34" i="7"/>
  <c r="CF34" i="7"/>
  <c r="CG34" i="7"/>
  <c r="CH34" i="7"/>
  <c r="BQ35" i="7"/>
  <c r="CC35" i="7"/>
  <c r="CD35" i="7"/>
  <c r="CE35" i="7"/>
  <c r="CF35" i="7"/>
  <c r="CG35" i="7"/>
  <c r="CH35" i="7"/>
  <c r="BQ36" i="7"/>
  <c r="CC36" i="7"/>
  <c r="CD36" i="7"/>
  <c r="CE36" i="7"/>
  <c r="CF36" i="7"/>
  <c r="CG36" i="7"/>
  <c r="CH36" i="7"/>
  <c r="BQ37" i="7"/>
  <c r="CC37" i="7"/>
  <c r="CD37" i="7"/>
  <c r="CE37" i="7"/>
  <c r="CF37" i="7"/>
  <c r="CG37" i="7"/>
  <c r="CH37" i="7"/>
  <c r="BQ38" i="7"/>
  <c r="CC38" i="7"/>
  <c r="CD38" i="7"/>
  <c r="CI38" i="7" s="1"/>
  <c r="CB38" i="7"/>
  <c r="CE38" i="7"/>
  <c r="CF38" i="7"/>
  <c r="CG38" i="7"/>
  <c r="CH38" i="7"/>
  <c r="BQ39" i="7"/>
  <c r="CC39" i="7"/>
  <c r="CD39" i="7"/>
  <c r="CE39" i="7"/>
  <c r="CF39" i="7"/>
  <c r="CG39" i="7"/>
  <c r="CH39" i="7"/>
  <c r="BQ40" i="7"/>
  <c r="CC40" i="7"/>
  <c r="CD40" i="7"/>
  <c r="CE40" i="7"/>
  <c r="CF40" i="7"/>
  <c r="CG40" i="7"/>
  <c r="CH40" i="7"/>
  <c r="BQ41" i="7"/>
  <c r="CC41" i="7"/>
  <c r="CD41" i="7"/>
  <c r="CE41" i="7"/>
  <c r="CF41" i="7"/>
  <c r="CG41" i="7"/>
  <c r="CH41" i="7"/>
  <c r="BQ42" i="7"/>
  <c r="CC42" i="7"/>
  <c r="CD42" i="7"/>
  <c r="CI42" i="7" s="1"/>
  <c r="CE42" i="7"/>
  <c r="CF42" i="7"/>
  <c r="CG42" i="7"/>
  <c r="CH42" i="7"/>
  <c r="BQ43" i="7"/>
  <c r="CC43" i="7"/>
  <c r="CD43" i="7"/>
  <c r="CE43" i="7"/>
  <c r="CF43" i="7"/>
  <c r="CG43" i="7"/>
  <c r="CH43" i="7"/>
  <c r="BQ44" i="7"/>
  <c r="CC44" i="7"/>
  <c r="CD44" i="7"/>
  <c r="CE44" i="7"/>
  <c r="CF44" i="7"/>
  <c r="CG44" i="7"/>
  <c r="CH44" i="7"/>
  <c r="BQ45" i="7"/>
  <c r="CC45" i="7"/>
  <c r="CD45" i="7"/>
  <c r="CE45" i="7"/>
  <c r="CF45" i="7"/>
  <c r="CG45" i="7"/>
  <c r="CH45" i="7"/>
  <c r="BQ46" i="7"/>
  <c r="CC46" i="7"/>
  <c r="CD46" i="7"/>
  <c r="CI46" i="7" s="1"/>
  <c r="CE46" i="7"/>
  <c r="CF46" i="7"/>
  <c r="CG46" i="7"/>
  <c r="CH46" i="7"/>
  <c r="BQ47" i="7"/>
  <c r="CC47" i="7"/>
  <c r="CD47" i="7"/>
  <c r="CE47" i="7"/>
  <c r="CF47" i="7"/>
  <c r="CG47" i="7"/>
  <c r="CH47" i="7"/>
  <c r="BQ48" i="7"/>
  <c r="CC48" i="7"/>
  <c r="CD48" i="7"/>
  <c r="CE48" i="7"/>
  <c r="CF48" i="7"/>
  <c r="CG48" i="7"/>
  <c r="CH48" i="7"/>
  <c r="BQ49" i="7"/>
  <c r="CC49" i="7"/>
  <c r="CD49" i="7"/>
  <c r="CE49" i="7"/>
  <c r="CF49" i="7"/>
  <c r="CG49" i="7"/>
  <c r="CH49" i="7"/>
  <c r="BQ50" i="7"/>
  <c r="CC50" i="7"/>
  <c r="CD50" i="7"/>
  <c r="CE50" i="7"/>
  <c r="CF50" i="7"/>
  <c r="CG50" i="7"/>
  <c r="CH50" i="7"/>
  <c r="BQ51" i="7"/>
  <c r="CC51" i="7"/>
  <c r="CD51" i="7"/>
  <c r="CB51" i="7" s="1"/>
  <c r="CE51" i="7"/>
  <c r="CF51" i="7"/>
  <c r="CG51" i="7"/>
  <c r="CH51" i="7"/>
  <c r="BQ52" i="7"/>
  <c r="CC52" i="7"/>
  <c r="CD52" i="7"/>
  <c r="CB52" i="7" s="1"/>
  <c r="CE52" i="7"/>
  <c r="CF52" i="7"/>
  <c r="CG52" i="7"/>
  <c r="CH52" i="7"/>
  <c r="BQ53" i="7"/>
  <c r="CC53" i="7"/>
  <c r="CD53" i="7"/>
  <c r="CB53" i="7"/>
  <c r="CE53" i="7"/>
  <c r="CF53" i="7"/>
  <c r="CG53" i="7"/>
  <c r="CH53" i="7"/>
  <c r="CI53" i="7"/>
  <c r="BQ54" i="7"/>
  <c r="CC54" i="7"/>
  <c r="CD54" i="7"/>
  <c r="CE54" i="7"/>
  <c r="CF54" i="7"/>
  <c r="CG54" i="7"/>
  <c r="CH54" i="7"/>
  <c r="BQ55" i="7"/>
  <c r="CC55" i="7"/>
  <c r="CD55" i="7"/>
  <c r="CB55" i="7" s="1"/>
  <c r="CE55" i="7"/>
  <c r="CF55" i="7"/>
  <c r="CG55" i="7"/>
  <c r="CH55" i="7"/>
  <c r="BQ56" i="7"/>
  <c r="CC56" i="7"/>
  <c r="CD56" i="7"/>
  <c r="CB56" i="7" s="1"/>
  <c r="CE56" i="7"/>
  <c r="CF56" i="7"/>
  <c r="CG56" i="7"/>
  <c r="CH56" i="7"/>
  <c r="BQ57" i="7"/>
  <c r="CC57" i="7"/>
  <c r="CD57" i="7"/>
  <c r="CB57" i="7"/>
  <c r="CE57" i="7"/>
  <c r="CF57" i="7"/>
  <c r="CG57" i="7"/>
  <c r="CH57" i="7"/>
  <c r="CI57" i="7"/>
  <c r="BQ58" i="7"/>
  <c r="CC58" i="7"/>
  <c r="CD58" i="7"/>
  <c r="CE58" i="7"/>
  <c r="CF58" i="7"/>
  <c r="CG58" i="7"/>
  <c r="CH58" i="7"/>
  <c r="BQ59" i="7"/>
  <c r="CC59" i="7"/>
  <c r="CD59" i="7"/>
  <c r="CE59" i="7"/>
  <c r="CF59" i="7"/>
  <c r="CG59" i="7"/>
  <c r="CH59" i="7"/>
  <c r="BQ60" i="7"/>
  <c r="CC60" i="7"/>
  <c r="CD60" i="7"/>
  <c r="CB60" i="7" s="1"/>
  <c r="CE60" i="7"/>
  <c r="CF60" i="7"/>
  <c r="CG60" i="7"/>
  <c r="CH60" i="7"/>
  <c r="BQ61" i="7"/>
  <c r="CC61" i="7"/>
  <c r="CD61" i="7"/>
  <c r="CI61" i="7" s="1"/>
  <c r="CB61" i="7"/>
  <c r="CE61" i="7"/>
  <c r="CF61" i="7"/>
  <c r="CG61" i="7"/>
  <c r="CH61" i="7"/>
  <c r="BQ62" i="7"/>
  <c r="CC62" i="7"/>
  <c r="CD62" i="7"/>
  <c r="CE62" i="7"/>
  <c r="CF62" i="7"/>
  <c r="CG62" i="7"/>
  <c r="CH62" i="7"/>
  <c r="BQ63" i="7"/>
  <c r="CC63" i="7"/>
  <c r="CD63" i="7"/>
  <c r="CE63" i="7"/>
  <c r="CF63" i="7"/>
  <c r="CG63" i="7"/>
  <c r="CH63" i="7"/>
  <c r="BQ64" i="7"/>
  <c r="CC64" i="7"/>
  <c r="CD64" i="7"/>
  <c r="CE64" i="7"/>
  <c r="CF64" i="7"/>
  <c r="CG64" i="7"/>
  <c r="CH64" i="7"/>
  <c r="BQ65" i="7"/>
  <c r="CC65" i="7"/>
  <c r="CD65" i="7"/>
  <c r="CE65" i="7"/>
  <c r="CF65" i="7"/>
  <c r="CG65" i="7"/>
  <c r="CH65" i="7"/>
  <c r="BQ66" i="7"/>
  <c r="CC66" i="7"/>
  <c r="CD66" i="7"/>
  <c r="CI66" i="7" s="1"/>
  <c r="CE66" i="7"/>
  <c r="CF66" i="7"/>
  <c r="CG66" i="7"/>
  <c r="CH66" i="7"/>
  <c r="BQ67" i="7"/>
  <c r="CC67" i="7"/>
  <c r="CD67" i="7"/>
  <c r="CB67" i="7" s="1"/>
  <c r="CE67" i="7"/>
  <c r="CF67" i="7"/>
  <c r="CG67" i="7"/>
  <c r="CH67" i="7"/>
  <c r="BQ68" i="7"/>
  <c r="CC68" i="7"/>
  <c r="CD68" i="7"/>
  <c r="CB68" i="7" s="1"/>
  <c r="CE68" i="7"/>
  <c r="CF68" i="7"/>
  <c r="CG68" i="7"/>
  <c r="CH68" i="7"/>
  <c r="BQ69" i="7"/>
  <c r="CC69" i="7"/>
  <c r="CD69" i="7"/>
  <c r="CB69" i="7" s="1"/>
  <c r="CE69" i="7"/>
  <c r="CF69" i="7"/>
  <c r="CG69" i="7"/>
  <c r="CH69" i="7"/>
  <c r="CI69" i="7"/>
  <c r="BQ70" i="7"/>
  <c r="CC70" i="7"/>
  <c r="CD70" i="7"/>
  <c r="CI70" i="7" s="1"/>
  <c r="CB70" i="7"/>
  <c r="CE70" i="7"/>
  <c r="CF70" i="7"/>
  <c r="CG70" i="7"/>
  <c r="CH70" i="7"/>
  <c r="BQ71" i="7"/>
  <c r="CC71" i="7"/>
  <c r="CD71" i="7"/>
  <c r="CE71" i="7"/>
  <c r="CF71" i="7"/>
  <c r="CG71" i="7"/>
  <c r="CH71" i="7"/>
  <c r="BQ72" i="7"/>
  <c r="CC72" i="7"/>
  <c r="CD72" i="7"/>
  <c r="CB72" i="7" s="1"/>
  <c r="CE72" i="7"/>
  <c r="CF72" i="7"/>
  <c r="CG72" i="7"/>
  <c r="CH72" i="7"/>
  <c r="BQ73" i="7"/>
  <c r="CC73" i="7"/>
  <c r="CD73" i="7"/>
  <c r="CB73" i="7" s="1"/>
  <c r="CE73" i="7"/>
  <c r="CF73" i="7"/>
  <c r="CG73" i="7"/>
  <c r="CH73" i="7"/>
  <c r="CI73" i="7"/>
  <c r="BQ74" i="7"/>
  <c r="CC74" i="7"/>
  <c r="CD74" i="7"/>
  <c r="CI74" i="7" s="1"/>
  <c r="CB74" i="7"/>
  <c r="CE74" i="7"/>
  <c r="CF74" i="7"/>
  <c r="CG74" i="7"/>
  <c r="CH74" i="7"/>
  <c r="BQ75" i="7"/>
  <c r="CC75" i="7"/>
  <c r="CD75" i="7"/>
  <c r="CB75" i="7" s="1"/>
  <c r="CE75" i="7"/>
  <c r="CF75" i="7"/>
  <c r="CG75" i="7"/>
  <c r="CH75" i="7"/>
  <c r="BQ76" i="7"/>
  <c r="CC76" i="7"/>
  <c r="CD76" i="7"/>
  <c r="CB76" i="7" s="1"/>
  <c r="CE76" i="7"/>
  <c r="CF76" i="7"/>
  <c r="CG76" i="7"/>
  <c r="CH76" i="7"/>
  <c r="BQ77" i="7"/>
  <c r="CC77" i="7"/>
  <c r="CD77" i="7"/>
  <c r="CB77" i="7" s="1"/>
  <c r="CE77" i="7"/>
  <c r="CF77" i="7"/>
  <c r="CG77" i="7"/>
  <c r="CH77" i="7"/>
  <c r="CI77" i="7"/>
  <c r="BQ78" i="7"/>
  <c r="CC78" i="7"/>
  <c r="CD78" i="7"/>
  <c r="CI78" i="7" s="1"/>
  <c r="CE78" i="7"/>
  <c r="CF78" i="7"/>
  <c r="CG78" i="7"/>
  <c r="CH78" i="7"/>
  <c r="BQ79" i="7"/>
  <c r="CC79" i="7"/>
  <c r="CD79" i="7"/>
  <c r="CB79" i="7" s="1"/>
  <c r="CE79" i="7"/>
  <c r="CF79" i="7"/>
  <c r="CG79" i="7"/>
  <c r="CH79" i="7"/>
  <c r="BQ80" i="7"/>
  <c r="CC80" i="7"/>
  <c r="CD80" i="7"/>
  <c r="CB80" i="7" s="1"/>
  <c r="CE80" i="7"/>
  <c r="CF80" i="7"/>
  <c r="CG80" i="7"/>
  <c r="CH80" i="7"/>
  <c r="BQ81" i="7"/>
  <c r="CC81" i="7"/>
  <c r="CD81" i="7"/>
  <c r="CB81" i="7" s="1"/>
  <c r="CE81" i="7"/>
  <c r="CF81" i="7"/>
  <c r="CG81" i="7"/>
  <c r="CH81" i="7"/>
  <c r="CI81" i="7"/>
  <c r="BQ82" i="7"/>
  <c r="CC82" i="7"/>
  <c r="CD82" i="7"/>
  <c r="CE82" i="7"/>
  <c r="CF82" i="7"/>
  <c r="CG82" i="7"/>
  <c r="CH82" i="7"/>
  <c r="BQ83" i="7"/>
  <c r="CC83" i="7"/>
  <c r="CD83" i="7"/>
  <c r="CB83" i="7" s="1"/>
  <c r="CE83" i="7"/>
  <c r="CF83" i="7"/>
  <c r="CG83" i="7"/>
  <c r="CH83" i="7"/>
  <c r="BQ84" i="7"/>
  <c r="CC84" i="7"/>
  <c r="CD84" i="7"/>
  <c r="CE84" i="7"/>
  <c r="CF84" i="7"/>
  <c r="CG84" i="7"/>
  <c r="CH84" i="7"/>
  <c r="BQ85" i="7"/>
  <c r="CC85" i="7"/>
  <c r="CD85" i="7"/>
  <c r="CE85" i="7"/>
  <c r="CF85" i="7"/>
  <c r="CG85" i="7"/>
  <c r="CH85" i="7"/>
  <c r="BQ86" i="7"/>
  <c r="CC86" i="7"/>
  <c r="CD86" i="7"/>
  <c r="CE86" i="7"/>
  <c r="CF86" i="7"/>
  <c r="CG86" i="7"/>
  <c r="CH86" i="7"/>
  <c r="BQ87" i="7"/>
  <c r="CC87" i="7"/>
  <c r="CD87" i="7"/>
  <c r="CE87" i="7"/>
  <c r="CF87" i="7"/>
  <c r="CG87" i="7"/>
  <c r="CH87" i="7"/>
  <c r="BQ88" i="7"/>
  <c r="CC88" i="7"/>
  <c r="CD88" i="7"/>
  <c r="CE88" i="7"/>
  <c r="CF88" i="7"/>
  <c r="CG88" i="7"/>
  <c r="CH88" i="7"/>
  <c r="BQ89" i="7"/>
  <c r="CC89" i="7"/>
  <c r="CD89" i="7"/>
  <c r="CE89" i="7"/>
  <c r="CF89" i="7"/>
  <c r="CG89" i="7"/>
  <c r="CH89" i="7"/>
  <c r="BQ90" i="7"/>
  <c r="CC90" i="7"/>
  <c r="CD90" i="7"/>
  <c r="CI90" i="7" s="1"/>
  <c r="CB90" i="7"/>
  <c r="CE90" i="7"/>
  <c r="CF90" i="7"/>
  <c r="CG90" i="7"/>
  <c r="CH90" i="7"/>
  <c r="BQ91" i="7"/>
  <c r="CC91" i="7"/>
  <c r="CD91" i="7"/>
  <c r="CE91" i="7"/>
  <c r="CF91" i="7"/>
  <c r="CG91" i="7"/>
  <c r="CH91" i="7"/>
  <c r="BQ92" i="7"/>
  <c r="CC92" i="7"/>
  <c r="CD92" i="7"/>
  <c r="CE92" i="7"/>
  <c r="CF92" i="7"/>
  <c r="CG92" i="7"/>
  <c r="CH92" i="7"/>
  <c r="BQ93" i="7"/>
  <c r="CC93" i="7"/>
  <c r="CD93" i="7"/>
  <c r="CE93" i="7"/>
  <c r="CF93" i="7"/>
  <c r="CG93" i="7"/>
  <c r="CH93" i="7"/>
  <c r="BQ94" i="7"/>
  <c r="CC94" i="7"/>
  <c r="CD94" i="7"/>
  <c r="CI94" i="7" s="1"/>
  <c r="CE94" i="7"/>
  <c r="CF94" i="7"/>
  <c r="CG94" i="7"/>
  <c r="CH94" i="7"/>
  <c r="BQ95" i="7"/>
  <c r="CC95" i="7"/>
  <c r="CD95" i="7"/>
  <c r="CB95" i="7" s="1"/>
  <c r="CE95" i="7"/>
  <c r="CF95" i="7"/>
  <c r="CG95" i="7"/>
  <c r="CH95" i="7"/>
  <c r="CI95" i="7"/>
  <c r="BQ96" i="7"/>
  <c r="CC96" i="7"/>
  <c r="CD96" i="7"/>
  <c r="CB96" i="7" s="1"/>
  <c r="CE96" i="7"/>
  <c r="CF96" i="7"/>
  <c r="CG96" i="7"/>
  <c r="CH96" i="7"/>
  <c r="CI96" i="7"/>
  <c r="BQ97" i="7"/>
  <c r="CC97" i="7"/>
  <c r="CD97" i="7"/>
  <c r="CB97" i="7" s="1"/>
  <c r="CE97" i="7"/>
  <c r="CF97" i="7"/>
  <c r="CG97" i="7"/>
  <c r="CH97" i="7"/>
  <c r="CI97" i="7"/>
  <c r="BQ98" i="7"/>
  <c r="CC98" i="7"/>
  <c r="CD98" i="7"/>
  <c r="CI98" i="7" s="1"/>
  <c r="CE98" i="7"/>
  <c r="CF98" i="7"/>
  <c r="CG98" i="7"/>
  <c r="CH98" i="7"/>
  <c r="BQ99" i="7"/>
  <c r="CC99" i="7"/>
  <c r="CD99" i="7"/>
  <c r="CE99" i="7"/>
  <c r="CF99" i="7"/>
  <c r="CG99" i="7"/>
  <c r="CH99" i="7"/>
  <c r="BQ100" i="7"/>
  <c r="CC100" i="7"/>
  <c r="CD100" i="7"/>
  <c r="CE100" i="7"/>
  <c r="CF100" i="7"/>
  <c r="CG100" i="7"/>
  <c r="CH100" i="7"/>
  <c r="BQ101" i="7"/>
  <c r="CC101" i="7"/>
  <c r="CD101" i="7"/>
  <c r="CI101" i="7" s="1"/>
  <c r="CE101" i="7"/>
  <c r="CF101" i="7"/>
  <c r="CG101" i="7"/>
  <c r="CH101" i="7"/>
  <c r="BQ102" i="7"/>
  <c r="CC102" i="7"/>
  <c r="CD102" i="7"/>
  <c r="CE102" i="7"/>
  <c r="CF102" i="7"/>
  <c r="CG102" i="7"/>
  <c r="CH102" i="7"/>
  <c r="BQ103" i="7"/>
  <c r="CC103" i="7"/>
  <c r="CD103" i="7"/>
  <c r="CE103" i="7"/>
  <c r="CF103" i="7"/>
  <c r="CG103" i="7"/>
  <c r="CH103" i="7"/>
  <c r="BQ104" i="7"/>
  <c r="CC104" i="7"/>
  <c r="CD104" i="7"/>
  <c r="CE104" i="7"/>
  <c r="CF104" i="7"/>
  <c r="CG104" i="7"/>
  <c r="CH104" i="7"/>
  <c r="BQ105" i="7"/>
  <c r="CC105" i="7"/>
  <c r="CD105" i="7"/>
  <c r="CI105" i="7" s="1"/>
  <c r="CE105" i="7"/>
  <c r="CF105" i="7"/>
  <c r="CG105" i="7"/>
  <c r="CH105" i="7"/>
  <c r="BQ106" i="7"/>
  <c r="CC106" i="7"/>
  <c r="CD106" i="7"/>
  <c r="CE106" i="7"/>
  <c r="CF106" i="7"/>
  <c r="CG106" i="7"/>
  <c r="CH106" i="7"/>
  <c r="BQ107" i="7"/>
  <c r="CC107" i="7"/>
  <c r="CD107" i="7"/>
  <c r="CB107" i="7" s="1"/>
  <c r="CE107" i="7"/>
  <c r="CF107" i="7"/>
  <c r="CG107" i="7"/>
  <c r="CH107" i="7"/>
  <c r="BQ108" i="7"/>
  <c r="CC108" i="7"/>
  <c r="CD108" i="7"/>
  <c r="CE108" i="7"/>
  <c r="CF108" i="7"/>
  <c r="CG108" i="7"/>
  <c r="CH108" i="7"/>
  <c r="BQ109" i="7"/>
  <c r="CC109" i="7"/>
  <c r="CD109" i="7"/>
  <c r="CI109" i="7" s="1"/>
  <c r="CE109" i="7"/>
  <c r="CF109" i="7"/>
  <c r="CG109" i="7"/>
  <c r="CH109" i="7"/>
  <c r="BQ110" i="7"/>
  <c r="CC110" i="7"/>
  <c r="CD110" i="7"/>
  <c r="CI110" i="7" s="1"/>
  <c r="CE110" i="7"/>
  <c r="CF110" i="7"/>
  <c r="CG110" i="7"/>
  <c r="CH110" i="7"/>
  <c r="BQ111" i="7"/>
  <c r="CC111" i="7"/>
  <c r="CD111" i="7"/>
  <c r="CE111" i="7"/>
  <c r="CF111" i="7"/>
  <c r="CG111" i="7"/>
  <c r="CH111" i="7"/>
  <c r="BQ112" i="7"/>
  <c r="CC112" i="7"/>
  <c r="CD112" i="7"/>
  <c r="CI112" i="7" s="1"/>
  <c r="CE112" i="7"/>
  <c r="CF112" i="7"/>
  <c r="CG112" i="7"/>
  <c r="CH112" i="7"/>
  <c r="BQ113" i="7"/>
  <c r="CC113" i="7"/>
  <c r="CD113" i="7"/>
  <c r="CE113" i="7"/>
  <c r="CF113" i="7"/>
  <c r="CG113" i="7"/>
  <c r="CH113" i="7"/>
  <c r="BQ114" i="7"/>
  <c r="CC114" i="7"/>
  <c r="CD114" i="7"/>
  <c r="CI114" i="7" s="1"/>
  <c r="CE114" i="7"/>
  <c r="CF114" i="7"/>
  <c r="CG114" i="7"/>
  <c r="CH114" i="7"/>
  <c r="BQ115" i="7"/>
  <c r="CC115" i="7"/>
  <c r="CD115" i="7"/>
  <c r="CB115" i="7" s="1"/>
  <c r="CE115" i="7"/>
  <c r="CF115" i="7"/>
  <c r="CG115" i="7"/>
  <c r="CH115" i="7"/>
  <c r="BQ116" i="7"/>
  <c r="CC116" i="7"/>
  <c r="CD116" i="7"/>
  <c r="CB116" i="7" s="1"/>
  <c r="CE116" i="7"/>
  <c r="CF116" i="7"/>
  <c r="CG116" i="7"/>
  <c r="CH116" i="7"/>
  <c r="BQ117" i="7"/>
  <c r="CC117" i="7"/>
  <c r="CD117" i="7"/>
  <c r="CI117" i="7" s="1"/>
  <c r="CE117" i="7"/>
  <c r="CF117" i="7"/>
  <c r="CG117" i="7"/>
  <c r="CH117" i="7"/>
  <c r="BQ118" i="7"/>
  <c r="CC118" i="7"/>
  <c r="CD118" i="7"/>
  <c r="CI118" i="7" s="1"/>
  <c r="CE118" i="7"/>
  <c r="CF118" i="7"/>
  <c r="CG118" i="7"/>
  <c r="CH118" i="7"/>
  <c r="BQ119" i="7"/>
  <c r="CC119" i="7"/>
  <c r="CA119" i="7" s="1"/>
  <c r="CD119" i="7"/>
  <c r="CB119" i="7" s="1"/>
  <c r="CE119" i="7"/>
  <c r="CF119" i="7"/>
  <c r="CG119" i="7"/>
  <c r="CH119" i="7"/>
  <c r="BQ120" i="7"/>
  <c r="CC120" i="7"/>
  <c r="CA120" i="7" s="1"/>
  <c r="CD120" i="7"/>
  <c r="CI120" i="7" s="1"/>
  <c r="CE120" i="7"/>
  <c r="CF120" i="7"/>
  <c r="CG120" i="7"/>
  <c r="CH120" i="7"/>
  <c r="BQ121" i="7"/>
  <c r="CC121" i="7"/>
  <c r="CA121" i="7" s="1"/>
  <c r="CD121" i="7"/>
  <c r="CI121" i="7" s="1"/>
  <c r="CE121" i="7"/>
  <c r="CF121" i="7"/>
  <c r="CG121" i="7"/>
  <c r="CH121" i="7"/>
  <c r="BQ122" i="7"/>
  <c r="CC122" i="7"/>
  <c r="CA122" i="7"/>
  <c r="CD122" i="7"/>
  <c r="CI122" i="7" s="1"/>
  <c r="CE122" i="7"/>
  <c r="CF122" i="7"/>
  <c r="CG122" i="7"/>
  <c r="CH122" i="7"/>
  <c r="BQ123" i="7"/>
  <c r="CC123" i="7"/>
  <c r="CA123" i="7"/>
  <c r="CD123" i="7"/>
  <c r="CB123" i="7" s="1"/>
  <c r="CE123" i="7"/>
  <c r="CF123" i="7"/>
  <c r="CG123" i="7"/>
  <c r="CH123" i="7"/>
  <c r="CI123" i="7"/>
  <c r="BQ124" i="7"/>
  <c r="CC124" i="7"/>
  <c r="CA124" i="7" s="1"/>
  <c r="CD124" i="7"/>
  <c r="CI124" i="7" s="1"/>
  <c r="CB124" i="7"/>
  <c r="CE124" i="7"/>
  <c r="CF124" i="7"/>
  <c r="CG124" i="7"/>
  <c r="CH124" i="7"/>
  <c r="BQ125" i="7"/>
  <c r="CC125" i="7"/>
  <c r="CA125" i="7"/>
  <c r="CD125" i="7"/>
  <c r="CE125" i="7"/>
  <c r="CF125" i="7"/>
  <c r="CG125" i="7"/>
  <c r="CH125" i="7"/>
  <c r="BQ126" i="7"/>
  <c r="CC126" i="7"/>
  <c r="CA126" i="7" s="1"/>
  <c r="CD126" i="7"/>
  <c r="CI126" i="7" s="1"/>
  <c r="CE126" i="7"/>
  <c r="CF126" i="7"/>
  <c r="CG126" i="7"/>
  <c r="CH126" i="7"/>
  <c r="BQ127" i="7"/>
  <c r="CC127" i="7"/>
  <c r="CA127" i="7" s="1"/>
  <c r="CD127" i="7"/>
  <c r="CE127" i="7"/>
  <c r="CF127" i="7"/>
  <c r="CG127" i="7"/>
  <c r="CH127" i="7"/>
  <c r="BQ128" i="7"/>
  <c r="CC128" i="7"/>
  <c r="CA128" i="7" s="1"/>
  <c r="CD128" i="7"/>
  <c r="CI128" i="7" s="1"/>
  <c r="CB128" i="7"/>
  <c r="CE128" i="7"/>
  <c r="CF128" i="7"/>
  <c r="CG128" i="7"/>
  <c r="CH128" i="7"/>
  <c r="BQ129" i="7"/>
  <c r="CC129" i="7"/>
  <c r="CA129" i="7"/>
  <c r="CD129" i="7"/>
  <c r="CI129" i="7" s="1"/>
  <c r="CB129" i="7"/>
  <c r="CE129" i="7"/>
  <c r="CF129" i="7"/>
  <c r="CG129" i="7"/>
  <c r="CH129" i="7"/>
  <c r="BQ130" i="7"/>
  <c r="CC130" i="7"/>
  <c r="CA130" i="7" s="1"/>
  <c r="CD130" i="7"/>
  <c r="CI130" i="7" s="1"/>
  <c r="CE130" i="7"/>
  <c r="CF130" i="7"/>
  <c r="CG130" i="7"/>
  <c r="CH130" i="7"/>
  <c r="BQ131" i="7"/>
  <c r="CC131" i="7"/>
  <c r="CA131" i="7" s="1"/>
  <c r="CD131" i="7"/>
  <c r="CE131" i="7"/>
  <c r="CF131" i="7"/>
  <c r="CG131" i="7"/>
  <c r="CH131" i="7"/>
  <c r="BQ132" i="7"/>
  <c r="CC132" i="7"/>
  <c r="CA132" i="7" s="1"/>
  <c r="CD132" i="7"/>
  <c r="CE132" i="7"/>
  <c r="CF132" i="7"/>
  <c r="CG132" i="7"/>
  <c r="CH132" i="7"/>
  <c r="BQ133" i="7"/>
  <c r="CC133" i="7"/>
  <c r="CA133" i="7" s="1"/>
  <c r="CD133" i="7"/>
  <c r="CI133" i="7" s="1"/>
  <c r="CE133" i="7"/>
  <c r="CF133" i="7"/>
  <c r="CG133" i="7"/>
  <c r="CH133" i="7"/>
  <c r="BQ134" i="7"/>
  <c r="CC134" i="7"/>
  <c r="CA134" i="7" s="1"/>
  <c r="CD134" i="7"/>
  <c r="CI134" i="7" s="1"/>
  <c r="CE134" i="7"/>
  <c r="CF134" i="7"/>
  <c r="CG134" i="7"/>
  <c r="CH134" i="7"/>
  <c r="BQ135" i="7"/>
  <c r="CC135" i="7"/>
  <c r="CA135" i="7" s="1"/>
  <c r="CD135" i="7"/>
  <c r="CB135" i="7" s="1"/>
  <c r="CE135" i="7"/>
  <c r="CF135" i="7"/>
  <c r="CG135" i="7"/>
  <c r="CH135" i="7"/>
  <c r="CI135" i="7"/>
  <c r="BQ136" i="7"/>
  <c r="CC136" i="7"/>
  <c r="CA136" i="7" s="1"/>
  <c r="CD136" i="7"/>
  <c r="CB136" i="7" s="1"/>
  <c r="CE136" i="7"/>
  <c r="CF136" i="7"/>
  <c r="CG136" i="7"/>
  <c r="CH136" i="7"/>
  <c r="CI136" i="7"/>
  <c r="BQ137" i="7"/>
  <c r="CC137" i="7"/>
  <c r="CA137" i="7" s="1"/>
  <c r="CD137" i="7"/>
  <c r="CI137" i="7" s="1"/>
  <c r="CB137" i="7"/>
  <c r="CE137" i="7"/>
  <c r="CF137" i="7"/>
  <c r="CG137" i="7"/>
  <c r="CH137" i="7"/>
  <c r="BQ138" i="7"/>
  <c r="CC138" i="7"/>
  <c r="CA138" i="7" s="1"/>
  <c r="CD138" i="7"/>
  <c r="CE138" i="7"/>
  <c r="CF138" i="7"/>
  <c r="CG138" i="7"/>
  <c r="CH138" i="7"/>
  <c r="BQ139" i="7"/>
  <c r="CC139" i="7"/>
  <c r="CA139" i="7" s="1"/>
  <c r="CD139" i="7"/>
  <c r="CE139" i="7"/>
  <c r="CF139" i="7"/>
  <c r="CG139" i="7"/>
  <c r="CH139" i="7"/>
  <c r="BQ140" i="7"/>
  <c r="CC140" i="7"/>
  <c r="CA140" i="7" s="1"/>
  <c r="CD140" i="7"/>
  <c r="CI140" i="7" s="1"/>
  <c r="CE140" i="7"/>
  <c r="CF140" i="7"/>
  <c r="CG140" i="7"/>
  <c r="CH140" i="7"/>
  <c r="BQ141" i="7"/>
  <c r="CC141" i="7"/>
  <c r="CA141" i="7"/>
  <c r="CD141" i="7"/>
  <c r="CB141" i="7"/>
  <c r="CE141" i="7"/>
  <c r="CF141" i="7"/>
  <c r="CG141" i="7"/>
  <c r="CH141" i="7"/>
  <c r="CI141" i="7"/>
  <c r="BQ142" i="7"/>
  <c r="CC142" i="7"/>
  <c r="CA142" i="7"/>
  <c r="CD142" i="7"/>
  <c r="CE142" i="7"/>
  <c r="CF142" i="7"/>
  <c r="CG142" i="7"/>
  <c r="CH142" i="7"/>
  <c r="BQ143" i="7"/>
  <c r="CC143" i="7"/>
  <c r="CA143" i="7" s="1"/>
  <c r="CD143" i="7"/>
  <c r="CE143" i="7"/>
  <c r="CF143" i="7"/>
  <c r="CG143" i="7"/>
  <c r="CH143" i="7"/>
  <c r="BQ144" i="7"/>
  <c r="CC144" i="7"/>
  <c r="CA144" i="7" s="1"/>
  <c r="CD144" i="7"/>
  <c r="CB144" i="7"/>
  <c r="CE144" i="7"/>
  <c r="CF144" i="7"/>
  <c r="CG144" i="7"/>
  <c r="CH144" i="7"/>
  <c r="CI144" i="7"/>
  <c r="BQ145" i="7"/>
  <c r="CC145" i="7"/>
  <c r="CA145" i="7"/>
  <c r="CD145" i="7"/>
  <c r="CB145" i="7"/>
  <c r="CE145" i="7"/>
  <c r="CF145" i="7"/>
  <c r="CG145" i="7"/>
  <c r="CH145" i="7"/>
  <c r="CI145" i="7"/>
  <c r="BQ146" i="7"/>
  <c r="CC146" i="7"/>
  <c r="CA146" i="7"/>
  <c r="CD146" i="7"/>
  <c r="CE146" i="7"/>
  <c r="CF146" i="7"/>
  <c r="CG146" i="7"/>
  <c r="CH146" i="7"/>
  <c r="BQ147" i="7"/>
  <c r="CC147" i="7"/>
  <c r="CA147" i="7"/>
  <c r="CD147" i="7"/>
  <c r="CB147" i="7" s="1"/>
  <c r="CE147" i="7"/>
  <c r="CF147" i="7"/>
  <c r="CG147" i="7"/>
  <c r="CH147" i="7"/>
  <c r="BQ148" i="7"/>
  <c r="CC148" i="7"/>
  <c r="CA148" i="7" s="1"/>
  <c r="CD148" i="7"/>
  <c r="CB148" i="7" s="1"/>
  <c r="CE148" i="7"/>
  <c r="CF148" i="7"/>
  <c r="CG148" i="7"/>
  <c r="CH148" i="7"/>
  <c r="CI148" i="7"/>
  <c r="BQ149" i="7"/>
  <c r="CC149" i="7"/>
  <c r="CA149" i="7" s="1"/>
  <c r="CD149" i="7"/>
  <c r="CI149" i="7" s="1"/>
  <c r="CB149" i="7"/>
  <c r="CE149" i="7"/>
  <c r="CF149" i="7"/>
  <c r="CG149" i="7"/>
  <c r="CH149" i="7"/>
  <c r="BQ150" i="7"/>
  <c r="CC150" i="7"/>
  <c r="CA150" i="7"/>
  <c r="CD150" i="7"/>
  <c r="CI150" i="7" s="1"/>
  <c r="CE150" i="7"/>
  <c r="CF150" i="7"/>
  <c r="CG150" i="7"/>
  <c r="CH150" i="7"/>
  <c r="BQ151" i="7"/>
  <c r="CC151" i="7"/>
  <c r="CA151" i="7" s="1"/>
  <c r="CD151" i="7"/>
  <c r="CE151" i="7"/>
  <c r="CF151" i="7"/>
  <c r="CG151" i="7"/>
  <c r="CH151" i="7"/>
  <c r="BQ152" i="7"/>
  <c r="CC152" i="7"/>
  <c r="CA152" i="7" s="1"/>
  <c r="CD152" i="7"/>
  <c r="CE152" i="7"/>
  <c r="CF152" i="7"/>
  <c r="CG152" i="7"/>
  <c r="CH152" i="7"/>
  <c r="BQ153" i="7"/>
  <c r="CC153" i="7"/>
  <c r="CA153" i="7" s="1"/>
  <c r="CD153" i="7"/>
  <c r="CB153" i="7" s="1"/>
  <c r="CE153" i="7"/>
  <c r="CF153" i="7"/>
  <c r="CG153" i="7"/>
  <c r="CH153" i="7"/>
  <c r="BQ154" i="7"/>
  <c r="CC154" i="7"/>
  <c r="CA154" i="7" s="1"/>
  <c r="CD154" i="7"/>
  <c r="CI154" i="7" s="1"/>
  <c r="CE154" i="7"/>
  <c r="CF154" i="7"/>
  <c r="CG154" i="7"/>
  <c r="CH154" i="7"/>
  <c r="BQ155" i="7"/>
  <c r="CC155" i="7"/>
  <c r="CA155" i="7" s="1"/>
  <c r="CD155" i="7"/>
  <c r="CB155" i="7" s="1"/>
  <c r="CE155" i="7"/>
  <c r="CF155" i="7"/>
  <c r="CG155" i="7"/>
  <c r="CH155" i="7"/>
  <c r="BQ156" i="7"/>
  <c r="CC156" i="7"/>
  <c r="CA156" i="7" s="1"/>
  <c r="CD156" i="7"/>
  <c r="CI156" i="7" s="1"/>
  <c r="CB156" i="7"/>
  <c r="CE156" i="7"/>
  <c r="CF156" i="7"/>
  <c r="CG156" i="7"/>
  <c r="CH156" i="7"/>
  <c r="BQ157" i="7"/>
  <c r="CC157" i="7"/>
  <c r="CA157" i="7"/>
  <c r="CD157" i="7"/>
  <c r="CI157" i="7" s="1"/>
  <c r="CE157" i="7"/>
  <c r="CF157" i="7"/>
  <c r="CG157" i="7"/>
  <c r="CH157" i="7"/>
  <c r="BQ158" i="7"/>
  <c r="CC158" i="7"/>
  <c r="CA158" i="7" s="1"/>
  <c r="CD158" i="7"/>
  <c r="CI158" i="7" s="1"/>
  <c r="CE158" i="7"/>
  <c r="CF158" i="7"/>
  <c r="CG158" i="7"/>
  <c r="CH158" i="7"/>
  <c r="BQ159" i="7"/>
  <c r="CC159" i="7"/>
  <c r="CA159" i="7" s="1"/>
  <c r="CD159" i="7"/>
  <c r="CE159" i="7"/>
  <c r="CF159" i="7"/>
  <c r="CG159" i="7"/>
  <c r="CH159" i="7"/>
  <c r="BQ160" i="7"/>
  <c r="CC160" i="7"/>
  <c r="CA160" i="7" s="1"/>
  <c r="CD160" i="7"/>
  <c r="CI160" i="7" s="1"/>
  <c r="CE160" i="7"/>
  <c r="CF160" i="7"/>
  <c r="CG160" i="7"/>
  <c r="CH160" i="7"/>
  <c r="BQ161" i="7"/>
  <c r="CC161" i="7"/>
  <c r="CA161" i="7"/>
  <c r="CD161" i="7"/>
  <c r="CI161" i="7" s="1"/>
  <c r="CB161" i="7"/>
  <c r="CE161" i="7"/>
  <c r="CF161" i="7"/>
  <c r="CG161" i="7"/>
  <c r="CH161" i="7"/>
  <c r="BQ162" i="7"/>
  <c r="CC162" i="7"/>
  <c r="CA162" i="7"/>
  <c r="CD162" i="7"/>
  <c r="CI162" i="7" s="1"/>
  <c r="CE162" i="7"/>
  <c r="CF162" i="7"/>
  <c r="CG162" i="7"/>
  <c r="CH162" i="7"/>
  <c r="BQ163" i="7"/>
  <c r="CC163" i="7"/>
  <c r="CA163" i="7" s="1"/>
  <c r="CD163" i="7"/>
  <c r="CE163" i="7"/>
  <c r="CF163" i="7"/>
  <c r="CG163" i="7"/>
  <c r="CH163" i="7"/>
  <c r="BQ164" i="7"/>
  <c r="CC164" i="7"/>
  <c r="CA164" i="7" s="1"/>
  <c r="CD164" i="7"/>
  <c r="CI164" i="7" s="1"/>
  <c r="CB164" i="7"/>
  <c r="CE164" i="7"/>
  <c r="CF164" i="7"/>
  <c r="CG164" i="7"/>
  <c r="CH164" i="7"/>
  <c r="BQ165" i="7"/>
  <c r="CC165" i="7"/>
  <c r="CA165" i="7"/>
  <c r="CD165" i="7"/>
  <c r="CB165" i="7"/>
  <c r="CE165" i="7"/>
  <c r="CF165" i="7"/>
  <c r="CG165" i="7"/>
  <c r="CH165" i="7"/>
  <c r="CI165" i="7"/>
  <c r="BQ166" i="7"/>
  <c r="CC166" i="7"/>
  <c r="CA166" i="7"/>
  <c r="CD166" i="7"/>
  <c r="CI166" i="7" s="1"/>
  <c r="CE166" i="7"/>
  <c r="CF166" i="7"/>
  <c r="CG166" i="7"/>
  <c r="CH166" i="7"/>
  <c r="BQ167" i="7"/>
  <c r="CC167" i="7"/>
  <c r="CA167" i="7" s="1"/>
  <c r="CD167" i="7"/>
  <c r="CB167" i="7" s="1"/>
  <c r="CE167" i="7"/>
  <c r="CF167" i="7"/>
  <c r="CG167" i="7"/>
  <c r="CH167" i="7"/>
  <c r="BQ168" i="7"/>
  <c r="CC168" i="7"/>
  <c r="CA168" i="7" s="1"/>
  <c r="CD168" i="7"/>
  <c r="CI168" i="7" s="1"/>
  <c r="CE168" i="7"/>
  <c r="CF168" i="7"/>
  <c r="CG168" i="7"/>
  <c r="CH168" i="7"/>
  <c r="BQ169" i="7"/>
  <c r="CC169" i="7"/>
  <c r="CA169" i="7" s="1"/>
  <c r="CD169" i="7"/>
  <c r="CE169" i="7"/>
  <c r="CF169" i="7"/>
  <c r="CG169" i="7"/>
  <c r="CH169" i="7"/>
  <c r="BQ170" i="7"/>
  <c r="CC170" i="7"/>
  <c r="CA170" i="7" s="1"/>
  <c r="CD170" i="7"/>
  <c r="CI170" i="7" s="1"/>
  <c r="CE170" i="7"/>
  <c r="CF170" i="7"/>
  <c r="CG170" i="7"/>
  <c r="CH170" i="7"/>
  <c r="BQ171" i="7"/>
  <c r="CC171" i="7"/>
  <c r="CA171" i="7" s="1"/>
  <c r="CD171" i="7"/>
  <c r="CE171" i="7"/>
  <c r="CF171" i="7"/>
  <c r="CG171" i="7"/>
  <c r="CH171" i="7"/>
  <c r="BQ172" i="7"/>
  <c r="CC172" i="7"/>
  <c r="CA172" i="7" s="1"/>
  <c r="CD172" i="7"/>
  <c r="CI172" i="7" s="1"/>
  <c r="CB172" i="7"/>
  <c r="CE172" i="7"/>
  <c r="CF172" i="7"/>
  <c r="CG172" i="7"/>
  <c r="CH172" i="7"/>
  <c r="BQ173" i="7"/>
  <c r="CC173" i="7"/>
  <c r="CA173" i="7"/>
  <c r="CD173" i="7"/>
  <c r="CE173" i="7"/>
  <c r="CF173" i="7"/>
  <c r="CG173" i="7"/>
  <c r="CH173" i="7"/>
  <c r="BQ174" i="7"/>
  <c r="CC174" i="7"/>
  <c r="CA174" i="7" s="1"/>
  <c r="CD174" i="7"/>
  <c r="CE174" i="7"/>
  <c r="CF174" i="7"/>
  <c r="CG174" i="7"/>
  <c r="CH174" i="7"/>
  <c r="BQ175" i="7"/>
  <c r="CC175" i="7"/>
  <c r="CA175" i="7" s="1"/>
  <c r="CD175" i="7"/>
  <c r="CB175" i="7" s="1"/>
  <c r="CE175" i="7"/>
  <c r="CF175" i="7"/>
  <c r="CG175" i="7"/>
  <c r="CH175" i="7"/>
  <c r="CI175" i="7"/>
  <c r="BQ176" i="7"/>
  <c r="CC176" i="7"/>
  <c r="CA176" i="7" s="1"/>
  <c r="CD176" i="7"/>
  <c r="CI176" i="7" s="1"/>
  <c r="CB176" i="7"/>
  <c r="CE176" i="7"/>
  <c r="CF176" i="7"/>
  <c r="CG176" i="7"/>
  <c r="CH176" i="7"/>
  <c r="BQ177" i="7"/>
  <c r="CC177" i="7"/>
  <c r="CA177" i="7"/>
  <c r="CD177" i="7"/>
  <c r="CI177" i="7" s="1"/>
  <c r="CB177" i="7"/>
  <c r="CE177" i="7"/>
  <c r="CF177" i="7"/>
  <c r="CG177" i="7"/>
  <c r="CH177" i="7"/>
  <c r="BQ178" i="7"/>
  <c r="CC178" i="7"/>
  <c r="CA178" i="7" s="1"/>
  <c r="CD178" i="7"/>
  <c r="CE178" i="7"/>
  <c r="CF178" i="7"/>
  <c r="CG178" i="7"/>
  <c r="CH178" i="7"/>
  <c r="BQ179" i="7"/>
  <c r="CC179" i="7"/>
  <c r="CA179" i="7" s="1"/>
  <c r="CD179" i="7"/>
  <c r="CB179" i="7" s="1"/>
  <c r="CE179" i="7"/>
  <c r="CF179" i="7"/>
  <c r="CG179" i="7"/>
  <c r="CH179" i="7"/>
  <c r="BQ180" i="7"/>
  <c r="CC180" i="7"/>
  <c r="CA180" i="7" s="1"/>
  <c r="CD180" i="7"/>
  <c r="CI180" i="7" s="1"/>
  <c r="CE180" i="7"/>
  <c r="CF180" i="7"/>
  <c r="CG180" i="7"/>
  <c r="CH180" i="7"/>
  <c r="BQ181" i="7"/>
  <c r="CC181" i="7"/>
  <c r="CA181" i="7"/>
  <c r="CD181" i="7"/>
  <c r="CB181" i="7"/>
  <c r="CE181" i="7"/>
  <c r="CF181" i="7"/>
  <c r="CG181" i="7"/>
  <c r="CH181" i="7"/>
  <c r="CI181" i="7"/>
  <c r="BQ182" i="7"/>
  <c r="CC182" i="7"/>
  <c r="CA182" i="7"/>
  <c r="CD182" i="7"/>
  <c r="CI182" i="7" s="1"/>
  <c r="CE182" i="7"/>
  <c r="CF182" i="7"/>
  <c r="CG182" i="7"/>
  <c r="CH182" i="7"/>
  <c r="BQ183" i="7"/>
  <c r="CC183" i="7"/>
  <c r="CA183" i="7"/>
  <c r="CD183" i="7"/>
  <c r="CB183" i="7" s="1"/>
  <c r="CE183" i="7"/>
  <c r="CF183" i="7"/>
  <c r="CG183" i="7"/>
  <c r="CH183" i="7"/>
  <c r="BQ184" i="7"/>
  <c r="CC184" i="7"/>
  <c r="CA184" i="7" s="1"/>
  <c r="CD184" i="7"/>
  <c r="CE184" i="7"/>
  <c r="CF184" i="7"/>
  <c r="CG184" i="7"/>
  <c r="CH184" i="7"/>
  <c r="BQ185" i="7"/>
  <c r="CC185" i="7"/>
  <c r="CA185" i="7" s="1"/>
  <c r="CD185" i="7"/>
  <c r="CI185" i="7" s="1"/>
  <c r="CB185" i="7"/>
  <c r="CE185" i="7"/>
  <c r="CF185" i="7"/>
  <c r="CG185" i="7"/>
  <c r="CH185" i="7"/>
  <c r="BQ186" i="7"/>
  <c r="CC186" i="7"/>
  <c r="CA186" i="7"/>
  <c r="CD186" i="7"/>
  <c r="CI186" i="7" s="1"/>
  <c r="CE186" i="7"/>
  <c r="CF186" i="7"/>
  <c r="CG186" i="7"/>
  <c r="CH186" i="7"/>
  <c r="BQ187" i="7"/>
  <c r="CC187" i="7"/>
  <c r="CA187" i="7"/>
  <c r="CD187" i="7"/>
  <c r="CB187" i="7" s="1"/>
  <c r="CE187" i="7"/>
  <c r="CF187" i="7"/>
  <c r="CG187" i="7"/>
  <c r="CH187" i="7"/>
  <c r="BQ188" i="7"/>
  <c r="CC188" i="7"/>
  <c r="CA188" i="7" s="1"/>
  <c r="CD188" i="7"/>
  <c r="CI188" i="7" s="1"/>
  <c r="CB188" i="7"/>
  <c r="CE188" i="7"/>
  <c r="CF188" i="7"/>
  <c r="CG188" i="7"/>
  <c r="CH188" i="7"/>
  <c r="BQ189" i="7"/>
  <c r="CC189" i="7"/>
  <c r="CA189" i="7"/>
  <c r="CD189" i="7"/>
  <c r="CI189" i="7" s="1"/>
  <c r="CE189" i="7"/>
  <c r="CF189" i="7"/>
  <c r="CG189" i="7"/>
  <c r="CH189" i="7"/>
  <c r="BQ190" i="7"/>
  <c r="CC190" i="7"/>
  <c r="CA190" i="7" s="1"/>
  <c r="CD190" i="7"/>
  <c r="CI190" i="7" s="1"/>
  <c r="CE190" i="7"/>
  <c r="CF190" i="7"/>
  <c r="CG190" i="7"/>
  <c r="CH190" i="7"/>
  <c r="BQ191" i="7"/>
  <c r="CC191" i="7"/>
  <c r="CA191" i="7" s="1"/>
  <c r="CD191" i="7"/>
  <c r="CE191" i="7"/>
  <c r="CF191" i="7"/>
  <c r="CG191" i="7"/>
  <c r="CH191" i="7"/>
  <c r="BQ192" i="7"/>
  <c r="CC192" i="7"/>
  <c r="CA192" i="7" s="1"/>
  <c r="CD192" i="7"/>
  <c r="CB192" i="7" s="1"/>
  <c r="CE192" i="7"/>
  <c r="CF192" i="7"/>
  <c r="CG192" i="7"/>
  <c r="CH192" i="7"/>
  <c r="BQ193" i="7"/>
  <c r="CC193" i="7"/>
  <c r="CA193" i="7" s="1"/>
  <c r="CD193" i="7"/>
  <c r="CI193" i="7" s="1"/>
  <c r="CE193" i="7"/>
  <c r="CF193" i="7"/>
  <c r="CG193" i="7"/>
  <c r="CH193" i="7"/>
  <c r="BQ194" i="7"/>
  <c r="CC194" i="7"/>
  <c r="CA194" i="7" s="1"/>
  <c r="CD194" i="7"/>
  <c r="CI194" i="7" s="1"/>
  <c r="CE194" i="7"/>
  <c r="CF194" i="7"/>
  <c r="CG194" i="7"/>
  <c r="CH194" i="7"/>
  <c r="BQ195" i="7"/>
  <c r="CC195" i="7"/>
  <c r="CA195" i="7" s="1"/>
  <c r="CD195" i="7"/>
  <c r="CB195" i="7" s="1"/>
  <c r="CE195" i="7"/>
  <c r="CF195" i="7"/>
  <c r="CG195" i="7"/>
  <c r="CH195" i="7"/>
  <c r="CI195" i="7"/>
  <c r="BQ196" i="7"/>
  <c r="CC196" i="7"/>
  <c r="CA196" i="7" s="1"/>
  <c r="CD196" i="7"/>
  <c r="CI196" i="7" s="1"/>
  <c r="CE196" i="7"/>
  <c r="CF196" i="7"/>
  <c r="CG196" i="7"/>
  <c r="CH196" i="7"/>
  <c r="BQ197" i="7"/>
  <c r="CC197" i="7"/>
  <c r="CA197" i="7" s="1"/>
  <c r="CD197" i="7"/>
  <c r="CE197" i="7"/>
  <c r="CF197" i="7"/>
  <c r="CG197" i="7"/>
  <c r="CH197" i="7"/>
  <c r="BQ198" i="7"/>
  <c r="CC198" i="7"/>
  <c r="CA198" i="7" s="1"/>
  <c r="CD198" i="7"/>
  <c r="CI198" i="7" s="1"/>
  <c r="CE198" i="7"/>
  <c r="CF198" i="7"/>
  <c r="CG198" i="7"/>
  <c r="CH198" i="7"/>
  <c r="BQ199" i="7"/>
  <c r="CC199" i="7"/>
  <c r="CA199" i="7" s="1"/>
  <c r="CD199" i="7"/>
  <c r="CB199" i="7" s="1"/>
  <c r="CE199" i="7"/>
  <c r="CF199" i="7"/>
  <c r="CG199" i="7"/>
  <c r="CH199" i="7"/>
  <c r="BQ200" i="7"/>
  <c r="CC200" i="7"/>
  <c r="CA200" i="7" s="1"/>
  <c r="CD200" i="7"/>
  <c r="CB200" i="7"/>
  <c r="CE200" i="7"/>
  <c r="CF200" i="7"/>
  <c r="CG200" i="7"/>
  <c r="CH200" i="7"/>
  <c r="CI200" i="7"/>
  <c r="BQ201" i="7"/>
  <c r="CC201" i="7"/>
  <c r="CA201" i="7"/>
  <c r="CD201" i="7"/>
  <c r="CE201" i="7"/>
  <c r="CF201" i="7"/>
  <c r="CG201" i="7"/>
  <c r="CH201" i="7"/>
  <c r="BQ202" i="7"/>
  <c r="CC202" i="7"/>
  <c r="CA202" i="7" s="1"/>
  <c r="CD202" i="7"/>
  <c r="CE202" i="7"/>
  <c r="CF202" i="7"/>
  <c r="CG202" i="7"/>
  <c r="CH202" i="7"/>
  <c r="BQ203" i="7"/>
  <c r="CC203" i="7"/>
  <c r="CA203" i="7" s="1"/>
  <c r="CD203" i="7"/>
  <c r="CB203" i="7"/>
  <c r="CE203" i="7"/>
  <c r="CF203" i="7"/>
  <c r="CG203" i="7"/>
  <c r="CH203" i="7"/>
  <c r="CI203" i="7"/>
  <c r="BQ204" i="7"/>
  <c r="CC204" i="7"/>
  <c r="CA204" i="7"/>
  <c r="CD204" i="7"/>
  <c r="CE204" i="7"/>
  <c r="CF204" i="7"/>
  <c r="CG204" i="7"/>
  <c r="CH204" i="7"/>
  <c r="BQ205" i="7"/>
  <c r="CC205" i="7"/>
  <c r="CA205" i="7" s="1"/>
  <c r="CD205" i="7"/>
  <c r="CI205" i="7" s="1"/>
  <c r="CE205" i="7"/>
  <c r="CF205" i="7"/>
  <c r="CG205" i="7"/>
  <c r="CH205" i="7"/>
  <c r="BQ206" i="7"/>
  <c r="CC206" i="7"/>
  <c r="CA206" i="7" s="1"/>
  <c r="CD206" i="7"/>
  <c r="CI206" i="7" s="1"/>
  <c r="CE206" i="7"/>
  <c r="CF206" i="7"/>
  <c r="CG206" i="7"/>
  <c r="CH206" i="7"/>
  <c r="BQ207" i="7"/>
  <c r="CC207" i="7"/>
  <c r="CA207" i="7" s="1"/>
  <c r="CD207" i="7"/>
  <c r="CE207" i="7"/>
  <c r="CF207" i="7"/>
  <c r="CG207" i="7"/>
  <c r="CH207" i="7"/>
  <c r="BQ208" i="7"/>
  <c r="CC208" i="7"/>
  <c r="CA208" i="7" s="1"/>
  <c r="CD208" i="7"/>
  <c r="CB208" i="7" s="1"/>
  <c r="CE208" i="7"/>
  <c r="CF208" i="7"/>
  <c r="CG208" i="7"/>
  <c r="CH208" i="7"/>
  <c r="BQ209" i="7"/>
  <c r="CC209" i="7"/>
  <c r="CA209" i="7" s="1"/>
  <c r="CD209" i="7"/>
  <c r="CI209" i="7" s="1"/>
  <c r="CE209" i="7"/>
  <c r="CF209" i="7"/>
  <c r="CG209" i="7"/>
  <c r="CH209" i="7"/>
  <c r="BQ210" i="7"/>
  <c r="CC210" i="7"/>
  <c r="CA210" i="7"/>
  <c r="CD210" i="7"/>
  <c r="CI210" i="7" s="1"/>
  <c r="CB210" i="7"/>
  <c r="CE210" i="7"/>
  <c r="CF210" i="7"/>
  <c r="CG210" i="7"/>
  <c r="CH210" i="7"/>
  <c r="BQ211" i="7"/>
  <c r="CC211" i="7"/>
  <c r="CA211" i="7" s="1"/>
  <c r="CD211" i="7"/>
  <c r="CI211" i="7" s="1"/>
  <c r="CB211" i="7"/>
  <c r="CE211" i="7"/>
  <c r="CF211" i="7"/>
  <c r="CG211" i="7"/>
  <c r="CH211" i="7"/>
  <c r="BQ212" i="7"/>
  <c r="CC212" i="7"/>
  <c r="CA212" i="7" s="1"/>
  <c r="CD212" i="7"/>
  <c r="CI212" i="7" s="1"/>
  <c r="CB212" i="7"/>
  <c r="CE212" i="7"/>
  <c r="CF212" i="7"/>
  <c r="CG212" i="7"/>
  <c r="CH212" i="7"/>
  <c r="BQ213" i="7"/>
  <c r="CC213" i="7"/>
  <c r="CA213" i="7"/>
  <c r="CD213" i="7"/>
  <c r="CB213" i="7"/>
  <c r="CE213" i="7"/>
  <c r="CF213" i="7"/>
  <c r="CG213" i="7"/>
  <c r="CH213" i="7"/>
  <c r="CI213" i="7"/>
  <c r="BQ214" i="7"/>
  <c r="CC214" i="7"/>
  <c r="CA214" i="7"/>
  <c r="CD214" i="7"/>
  <c r="CI214" i="7" s="1"/>
  <c r="CE214" i="7"/>
  <c r="CF214" i="7"/>
  <c r="CG214" i="7"/>
  <c r="CH214" i="7"/>
  <c r="BQ215" i="7"/>
  <c r="CC215" i="7"/>
  <c r="CA215" i="7"/>
  <c r="CD215" i="7"/>
  <c r="CI215" i="7" s="1"/>
  <c r="CE215" i="7"/>
  <c r="CF215" i="7"/>
  <c r="CG215" i="7"/>
  <c r="CH215" i="7"/>
  <c r="BQ216" i="7"/>
  <c r="CC216" i="7"/>
  <c r="CA216" i="7" s="1"/>
  <c r="CD216" i="7"/>
  <c r="CE216" i="7"/>
  <c r="CF216" i="7"/>
  <c r="CG216" i="7"/>
  <c r="CH216" i="7"/>
  <c r="BQ217" i="7"/>
  <c r="CC217" i="7"/>
  <c r="CA217" i="7" s="1"/>
  <c r="CD217" i="7"/>
  <c r="CI217" i="7" s="1"/>
  <c r="CB217" i="7"/>
  <c r="CE217" i="7"/>
  <c r="CF217" i="7"/>
  <c r="CG217" i="7"/>
  <c r="CH217" i="7"/>
  <c r="BQ218" i="7"/>
  <c r="CC218" i="7"/>
  <c r="CA218" i="7" s="1"/>
  <c r="CD218" i="7"/>
  <c r="CI218" i="7" s="1"/>
  <c r="CB218" i="7"/>
  <c r="CE218" i="7"/>
  <c r="CF218" i="7"/>
  <c r="CG218" i="7"/>
  <c r="CH218" i="7"/>
  <c r="BQ219" i="7"/>
  <c r="CC219" i="7"/>
  <c r="CA219" i="7" s="1"/>
  <c r="CD219" i="7"/>
  <c r="CB219" i="7" s="1"/>
  <c r="CE219" i="7"/>
  <c r="CF219" i="7"/>
  <c r="CG219" i="7"/>
  <c r="CH219" i="7"/>
  <c r="BQ220" i="7"/>
  <c r="CC220" i="7"/>
  <c r="CA220" i="7" s="1"/>
  <c r="CD220" i="7"/>
  <c r="CI220" i="7" s="1"/>
  <c r="CB220" i="7"/>
  <c r="CE220" i="7"/>
  <c r="CF220" i="7"/>
  <c r="CG220" i="7"/>
  <c r="CH220" i="7"/>
  <c r="BQ221" i="7"/>
  <c r="CC221" i="7"/>
  <c r="CA221" i="7" s="1"/>
  <c r="CD221" i="7"/>
  <c r="CB221" i="7" s="1"/>
  <c r="CE221" i="7"/>
  <c r="CF221" i="7"/>
  <c r="CG221" i="7"/>
  <c r="CH221" i="7"/>
  <c r="BQ222" i="7"/>
  <c r="CC222" i="7"/>
  <c r="CA222" i="7" s="1"/>
  <c r="CD222" i="7"/>
  <c r="CE222" i="7"/>
  <c r="CF222" i="7"/>
  <c r="CG222" i="7"/>
  <c r="CH222" i="7"/>
  <c r="BQ223" i="7"/>
  <c r="CC223" i="7"/>
  <c r="CA223" i="7" s="1"/>
  <c r="CD223" i="7"/>
  <c r="CB223" i="7"/>
  <c r="CE223" i="7"/>
  <c r="CF223" i="7"/>
  <c r="CG223" i="7"/>
  <c r="CH223" i="7"/>
  <c r="CI223" i="7"/>
  <c r="BQ224" i="7"/>
  <c r="CC224" i="7"/>
  <c r="CA224" i="7"/>
  <c r="CD224" i="7"/>
  <c r="CI224" i="7" s="1"/>
  <c r="CE224" i="7"/>
  <c r="CF224" i="7"/>
  <c r="CG224" i="7"/>
  <c r="CH224" i="7"/>
  <c r="BQ225" i="7"/>
  <c r="CC225" i="7"/>
  <c r="CA225" i="7" s="1"/>
  <c r="CD225" i="7"/>
  <c r="CE225" i="7"/>
  <c r="CF225" i="7"/>
  <c r="CG225" i="7"/>
  <c r="CH225" i="7"/>
  <c r="BQ226" i="7"/>
  <c r="CC226" i="7"/>
  <c r="CA226" i="7" s="1"/>
  <c r="CD226" i="7"/>
  <c r="CI226" i="7" s="1"/>
  <c r="CB226" i="7"/>
  <c r="CE226" i="7"/>
  <c r="CF226" i="7"/>
  <c r="CG226" i="7"/>
  <c r="CH226" i="7"/>
  <c r="BQ227" i="7"/>
  <c r="CC227" i="7"/>
  <c r="CA227" i="7" s="1"/>
  <c r="CD227" i="7"/>
  <c r="CE227" i="7"/>
  <c r="CF227" i="7"/>
  <c r="CG227" i="7"/>
  <c r="CH227" i="7"/>
  <c r="BQ228" i="7"/>
  <c r="CC228" i="7"/>
  <c r="CA228" i="7" s="1"/>
  <c r="CD228" i="7"/>
  <c r="CE228" i="7"/>
  <c r="CF228" i="7"/>
  <c r="CG228" i="7"/>
  <c r="CH228" i="7"/>
  <c r="BQ229" i="7"/>
  <c r="CC229" i="7"/>
  <c r="CA229" i="7" s="1"/>
  <c r="CD229" i="7"/>
  <c r="CB229" i="7" s="1"/>
  <c r="CE229" i="7"/>
  <c r="CF229" i="7"/>
  <c r="CG229" i="7"/>
  <c r="CH229" i="7"/>
  <c r="CI229" i="7"/>
  <c r="BQ230" i="7"/>
  <c r="CC230" i="7"/>
  <c r="CA230" i="7" s="1"/>
  <c r="CD230" i="7"/>
  <c r="CI230" i="7" s="1"/>
  <c r="CB230" i="7"/>
  <c r="CE230" i="7"/>
  <c r="CF230" i="7"/>
  <c r="CG230" i="7"/>
  <c r="CH230" i="7"/>
  <c r="BQ231" i="7"/>
  <c r="CC231" i="7"/>
  <c r="CA231" i="7" s="1"/>
  <c r="CD231" i="7"/>
  <c r="CI231" i="7" s="1"/>
  <c r="CE231" i="7"/>
  <c r="CF231" i="7"/>
  <c r="CG231" i="7"/>
  <c r="CH231" i="7"/>
  <c r="BQ232" i="7"/>
  <c r="CC232" i="7"/>
  <c r="CA232" i="7" s="1"/>
  <c r="CD232" i="7"/>
  <c r="CE232" i="7"/>
  <c r="CF232" i="7"/>
  <c r="CG232" i="7"/>
  <c r="CH232" i="7"/>
  <c r="BQ233" i="7"/>
  <c r="CC233" i="7"/>
  <c r="CA233" i="7" s="1"/>
  <c r="CD233" i="7"/>
  <c r="CB233" i="7" s="1"/>
  <c r="CE233" i="7"/>
  <c r="CF233" i="7"/>
  <c r="CG233" i="7"/>
  <c r="CH233" i="7"/>
  <c r="CI233" i="7"/>
  <c r="BQ234" i="7"/>
  <c r="CC234" i="7"/>
  <c r="CA234" i="7" s="1"/>
  <c r="CD234" i="7"/>
  <c r="CE234" i="7"/>
  <c r="CF234" i="7"/>
  <c r="CG234" i="7"/>
  <c r="CH234" i="7"/>
  <c r="BQ235" i="7"/>
  <c r="CC235" i="7"/>
  <c r="CA235" i="7" s="1"/>
  <c r="CD235" i="7"/>
  <c r="CI235" i="7" s="1"/>
  <c r="CB235" i="7"/>
  <c r="CE235" i="7"/>
  <c r="CF235" i="7"/>
  <c r="CG235" i="7"/>
  <c r="CH235" i="7"/>
  <c r="BQ236" i="7"/>
  <c r="CC236" i="7"/>
  <c r="CA236" i="7"/>
  <c r="CD236" i="7"/>
  <c r="CE236" i="7"/>
  <c r="CF236" i="7"/>
  <c r="CG236" i="7"/>
  <c r="CH236" i="7"/>
  <c r="BQ237" i="7"/>
  <c r="CC237" i="7"/>
  <c r="CA237" i="7" s="1"/>
  <c r="CD237" i="7"/>
  <c r="CE237" i="7"/>
  <c r="CF237" i="7"/>
  <c r="CG237" i="7"/>
  <c r="CH237" i="7"/>
  <c r="BQ238" i="7"/>
  <c r="CC238" i="7"/>
  <c r="CA238" i="7" s="1"/>
  <c r="CD238" i="7"/>
  <c r="CI238" i="7" s="1"/>
  <c r="CE238" i="7"/>
  <c r="CF238" i="7"/>
  <c r="CG238" i="7"/>
  <c r="CH238" i="7"/>
  <c r="BQ239" i="7"/>
  <c r="CC239" i="7"/>
  <c r="CA239" i="7" s="1"/>
  <c r="CD239" i="7"/>
  <c r="CE239" i="7"/>
  <c r="CF239" i="7"/>
  <c r="CG239" i="7"/>
  <c r="CH239" i="7"/>
  <c r="BQ240" i="7"/>
  <c r="CC240" i="7"/>
  <c r="CA240" i="7" s="1"/>
  <c r="CD240" i="7"/>
  <c r="CB240" i="7" s="1"/>
  <c r="CE240" i="7"/>
  <c r="CF240" i="7"/>
  <c r="CG240" i="7"/>
  <c r="CH240" i="7"/>
  <c r="CI240" i="7"/>
  <c r="BQ241" i="7"/>
  <c r="CC241" i="7"/>
  <c r="CA241" i="7" s="1"/>
  <c r="CD241" i="7"/>
  <c r="CI241" i="7" s="1"/>
  <c r="CB241" i="7"/>
  <c r="CE241" i="7"/>
  <c r="CF241" i="7"/>
  <c r="CG241" i="7"/>
  <c r="CH241" i="7"/>
  <c r="BQ242" i="7"/>
  <c r="CC242" i="7"/>
  <c r="CA242" i="7"/>
  <c r="CD242" i="7"/>
  <c r="CE242" i="7"/>
  <c r="CF242" i="7"/>
  <c r="CG242" i="7"/>
  <c r="CH242" i="7"/>
  <c r="BQ243" i="7"/>
  <c r="CC243" i="7"/>
  <c r="CA243" i="7" s="1"/>
  <c r="CD243" i="7"/>
  <c r="CE243" i="7"/>
  <c r="CF243" i="7"/>
  <c r="CG243" i="7"/>
  <c r="CH243" i="7"/>
  <c r="BQ244" i="7"/>
  <c r="CC244" i="7"/>
  <c r="CA244" i="7" s="1"/>
  <c r="CD244" i="7"/>
  <c r="CI244" i="7" s="1"/>
  <c r="CB244" i="7"/>
  <c r="CE244" i="7"/>
  <c r="CF244" i="7"/>
  <c r="CG244" i="7"/>
  <c r="CH244" i="7"/>
  <c r="BQ245" i="7"/>
  <c r="CC245" i="7"/>
  <c r="CA245" i="7"/>
  <c r="CD245" i="7"/>
  <c r="CI245" i="7" s="1"/>
  <c r="CE245" i="7"/>
  <c r="CF245" i="7"/>
  <c r="CG245" i="7"/>
  <c r="CH245" i="7"/>
  <c r="BQ246" i="7"/>
  <c r="CC246" i="7"/>
  <c r="CA246" i="7" s="1"/>
  <c r="CD246" i="7"/>
  <c r="CI246" i="7" s="1"/>
  <c r="CE246" i="7"/>
  <c r="CF246" i="7"/>
  <c r="CG246" i="7"/>
  <c r="CH246" i="7"/>
  <c r="BQ247" i="7"/>
  <c r="CC247" i="7"/>
  <c r="CA247" i="7" s="1"/>
  <c r="CD247" i="7"/>
  <c r="CE247" i="7"/>
  <c r="CF247" i="7"/>
  <c r="CG247" i="7"/>
  <c r="CH247" i="7"/>
  <c r="BQ248" i="7"/>
  <c r="CC248" i="7"/>
  <c r="CA248" i="7" s="1"/>
  <c r="CD248" i="7"/>
  <c r="CE248" i="7"/>
  <c r="CF248" i="7"/>
  <c r="CG248" i="7"/>
  <c r="CH248" i="7"/>
  <c r="BQ249" i="7"/>
  <c r="CC249" i="7"/>
  <c r="CA249" i="7" s="1"/>
  <c r="CD249" i="7"/>
  <c r="CB249" i="7"/>
  <c r="CE249" i="7"/>
  <c r="CF249" i="7"/>
  <c r="CG249" i="7"/>
  <c r="CH249" i="7"/>
  <c r="CI249" i="7"/>
  <c r="BQ250" i="7"/>
  <c r="CC250" i="7"/>
  <c r="CA250" i="7"/>
  <c r="CD250" i="7"/>
  <c r="CE250" i="7"/>
  <c r="CF250" i="7"/>
  <c r="CG250" i="7"/>
  <c r="CH250" i="7"/>
  <c r="BQ251" i="7"/>
  <c r="CC251" i="7"/>
  <c r="CA251" i="7" s="1"/>
  <c r="CD251" i="7"/>
  <c r="CB251" i="7" s="1"/>
  <c r="CE251" i="7"/>
  <c r="CF251" i="7"/>
  <c r="CG251" i="7"/>
  <c r="CH251" i="7"/>
  <c r="BQ252" i="7"/>
  <c r="CC252" i="7"/>
  <c r="CA252" i="7" s="1"/>
  <c r="CD252" i="7"/>
  <c r="CE252" i="7"/>
  <c r="CF252" i="7"/>
  <c r="CG252" i="7"/>
  <c r="CH252" i="7"/>
  <c r="BQ253" i="7"/>
  <c r="CC253" i="7"/>
  <c r="CA253" i="7"/>
  <c r="CD253" i="7"/>
  <c r="CB253" i="7"/>
  <c r="CE253" i="7"/>
  <c r="CF253" i="7"/>
  <c r="CG253" i="7"/>
  <c r="CH253" i="7"/>
  <c r="CI253" i="7"/>
  <c r="BQ254" i="7"/>
  <c r="CC254" i="7"/>
  <c r="CA254" i="7"/>
  <c r="CD254" i="7"/>
  <c r="CE254" i="7"/>
  <c r="CF254" i="7"/>
  <c r="CG254" i="7"/>
  <c r="CH254" i="7"/>
  <c r="BQ255" i="7"/>
  <c r="CC255" i="7"/>
  <c r="CA255" i="7"/>
  <c r="CD255" i="7"/>
  <c r="CI255" i="7" s="1"/>
  <c r="CE255" i="7"/>
  <c r="CF255" i="7"/>
  <c r="CG255" i="7"/>
  <c r="CH255" i="7"/>
  <c r="BQ256" i="7"/>
  <c r="CC256" i="7"/>
  <c r="CA256" i="7" s="1"/>
  <c r="CD256" i="7"/>
  <c r="CE256" i="7"/>
  <c r="CF256" i="7"/>
  <c r="CG256" i="7"/>
  <c r="CH256" i="7"/>
  <c r="BQ257" i="7"/>
  <c r="CC257" i="7"/>
  <c r="CA257" i="7" s="1"/>
  <c r="CD257" i="7"/>
  <c r="CB257" i="7" s="1"/>
  <c r="CE257" i="7"/>
  <c r="CF257" i="7"/>
  <c r="CG257" i="7"/>
  <c r="CH257" i="7"/>
  <c r="CI257" i="7"/>
  <c r="BQ258" i="7"/>
  <c r="CC258" i="7"/>
  <c r="CA258" i="7" s="1"/>
  <c r="CD258" i="7"/>
  <c r="CI258" i="7" s="1"/>
  <c r="CB258" i="7"/>
  <c r="CE258" i="7"/>
  <c r="CF258" i="7"/>
  <c r="CG258" i="7"/>
  <c r="CH258" i="7"/>
  <c r="BQ259" i="7"/>
  <c r="CC259" i="7"/>
  <c r="CA259" i="7" s="1"/>
  <c r="CD259" i="7"/>
  <c r="CE259" i="7"/>
  <c r="CF259" i="7"/>
  <c r="CG259" i="7"/>
  <c r="CH259" i="7"/>
  <c r="BQ260" i="7"/>
  <c r="CC260" i="7"/>
  <c r="CA260" i="7" s="1"/>
  <c r="CD260" i="7"/>
  <c r="CB260" i="7" s="1"/>
  <c r="CE260" i="7"/>
  <c r="CF260" i="7"/>
  <c r="CG260" i="7"/>
  <c r="CH260" i="7"/>
  <c r="BQ261" i="7"/>
  <c r="CC261" i="7"/>
  <c r="CA261" i="7" s="1"/>
  <c r="CD261" i="7"/>
  <c r="CI261" i="7" s="1"/>
  <c r="CE261" i="7"/>
  <c r="CF261" i="7"/>
  <c r="CG261" i="7"/>
  <c r="CH261" i="7"/>
  <c r="BQ262" i="7"/>
  <c r="CC262" i="7"/>
  <c r="CA262" i="7" s="1"/>
  <c r="CD262" i="7"/>
  <c r="CI262" i="7" s="1"/>
  <c r="CE262" i="7"/>
  <c r="CF262" i="7"/>
  <c r="CG262" i="7"/>
  <c r="CH262" i="7"/>
  <c r="BQ263" i="7"/>
  <c r="CC263" i="7"/>
  <c r="CA263" i="7" s="1"/>
  <c r="CD263" i="7"/>
  <c r="CI263" i="7" s="1"/>
  <c r="CE263" i="7"/>
  <c r="CF263" i="7"/>
  <c r="CG263" i="7"/>
  <c r="CH263" i="7"/>
  <c r="BQ264" i="7"/>
  <c r="CC264" i="7"/>
  <c r="CA264" i="7" s="1"/>
  <c r="CD264" i="7"/>
  <c r="CB264" i="7"/>
  <c r="CE264" i="7"/>
  <c r="CF264" i="7"/>
  <c r="CG264" i="7"/>
  <c r="CH264" i="7"/>
  <c r="CI264" i="7"/>
  <c r="BQ265" i="7"/>
  <c r="CC265" i="7"/>
  <c r="CA265" i="7"/>
  <c r="CD265" i="7"/>
  <c r="CI265" i="7" s="1"/>
  <c r="CB265" i="7"/>
  <c r="CE265" i="7"/>
  <c r="CF265" i="7"/>
  <c r="CG265" i="7"/>
  <c r="CH265" i="7"/>
  <c r="BQ266" i="7"/>
  <c r="CC266" i="7"/>
  <c r="CA266" i="7" s="1"/>
  <c r="CD266" i="7"/>
  <c r="CE266" i="7"/>
  <c r="CF266" i="7"/>
  <c r="CG266" i="7"/>
  <c r="CH266" i="7"/>
  <c r="BQ267" i="7"/>
  <c r="CC267" i="7"/>
  <c r="CA267" i="7" s="1"/>
  <c r="CD267" i="7"/>
  <c r="CB267" i="7" s="1"/>
  <c r="CE267" i="7"/>
  <c r="CF267" i="7"/>
  <c r="CG267" i="7"/>
  <c r="CH267" i="7"/>
  <c r="CI267" i="7"/>
  <c r="BQ268" i="7"/>
  <c r="CC268" i="7"/>
  <c r="CA268" i="7" s="1"/>
  <c r="CD268" i="7"/>
  <c r="CE268" i="7"/>
  <c r="CF268" i="7"/>
  <c r="CG268" i="7"/>
  <c r="CH268" i="7"/>
  <c r="BQ269" i="7"/>
  <c r="CC269" i="7"/>
  <c r="CA269" i="7" s="1"/>
  <c r="CD269" i="7"/>
  <c r="CB269" i="7"/>
  <c r="CE269" i="7"/>
  <c r="CF269" i="7"/>
  <c r="CG269" i="7"/>
  <c r="CH269" i="7"/>
  <c r="CI269" i="7"/>
  <c r="BQ270" i="7"/>
  <c r="CC270" i="7"/>
  <c r="CA270" i="7"/>
  <c r="CD270" i="7"/>
  <c r="CI270" i="7" s="1"/>
  <c r="CE270" i="7"/>
  <c r="CF270" i="7"/>
  <c r="CG270" i="7"/>
  <c r="CH270" i="7"/>
  <c r="BQ271" i="7"/>
  <c r="CC271" i="7"/>
  <c r="CA271" i="7"/>
  <c r="CD271" i="7"/>
  <c r="CE271" i="7"/>
  <c r="CF271" i="7"/>
  <c r="CG271" i="7"/>
  <c r="CH271" i="7"/>
  <c r="BQ272" i="7"/>
  <c r="CC272" i="7"/>
  <c r="CA272" i="7" s="1"/>
  <c r="CD272" i="7"/>
  <c r="CB272" i="7" s="1"/>
  <c r="CE272" i="7"/>
  <c r="CF272" i="7"/>
  <c r="CG272" i="7"/>
  <c r="CH272" i="7"/>
  <c r="BQ273" i="7"/>
  <c r="CC273" i="7"/>
  <c r="CA273" i="7" s="1"/>
  <c r="CD273" i="7"/>
  <c r="CE273" i="7"/>
  <c r="CF273" i="7"/>
  <c r="CG273" i="7"/>
  <c r="CH273" i="7"/>
  <c r="BQ274" i="7"/>
  <c r="CC274" i="7"/>
  <c r="CA274" i="7" s="1"/>
  <c r="CD274" i="7"/>
  <c r="CI274" i="7" s="1"/>
  <c r="CE274" i="7"/>
  <c r="CF274" i="7"/>
  <c r="CG274" i="7"/>
  <c r="CH274" i="7"/>
  <c r="BQ275" i="7"/>
  <c r="CC275" i="7"/>
  <c r="CA275" i="7" s="1"/>
  <c r="CD275" i="7"/>
  <c r="CI275" i="7" s="1"/>
  <c r="CE275" i="7"/>
  <c r="CF275" i="7"/>
  <c r="CG275" i="7"/>
  <c r="CH275" i="7"/>
  <c r="BQ276" i="7"/>
  <c r="CC276" i="7"/>
  <c r="CA276" i="7"/>
  <c r="CD276" i="7"/>
  <c r="CI276" i="7" s="1"/>
  <c r="CE276" i="7"/>
  <c r="CF276" i="7"/>
  <c r="CG276" i="7"/>
  <c r="CH276" i="7"/>
  <c r="BQ277" i="7"/>
  <c r="CC277" i="7"/>
  <c r="CA277" i="7" s="1"/>
  <c r="CD277" i="7"/>
  <c r="CE277" i="7"/>
  <c r="CF277" i="7"/>
  <c r="CG277" i="7"/>
  <c r="CH277" i="7"/>
  <c r="BQ278" i="7"/>
  <c r="CC278" i="7"/>
  <c r="CA278" i="7" s="1"/>
  <c r="CD278" i="7"/>
  <c r="CI278" i="7" s="1"/>
  <c r="CE278" i="7"/>
  <c r="CF278" i="7"/>
  <c r="CG278" i="7"/>
  <c r="CH278" i="7"/>
  <c r="BQ279" i="7"/>
  <c r="CC279" i="7"/>
  <c r="CA279" i="7" s="1"/>
  <c r="CD279" i="7"/>
  <c r="CI279" i="7" s="1"/>
  <c r="CE279" i="7"/>
  <c r="CF279" i="7"/>
  <c r="CG279" i="7"/>
  <c r="CH279" i="7"/>
  <c r="BQ280" i="7"/>
  <c r="CC280" i="7"/>
  <c r="CA280" i="7" s="1"/>
  <c r="CD280" i="7"/>
  <c r="CE280" i="7"/>
  <c r="CF280" i="7"/>
  <c r="CG280" i="7"/>
  <c r="CH280" i="7"/>
  <c r="BQ281" i="7"/>
  <c r="CC281" i="7"/>
  <c r="CA281" i="7" s="1"/>
  <c r="CD281" i="7"/>
  <c r="CE281" i="7"/>
  <c r="CF281" i="7"/>
  <c r="CG281" i="7"/>
  <c r="CH281" i="7"/>
  <c r="BQ282" i="7"/>
  <c r="CC282" i="7"/>
  <c r="CA282" i="7" s="1"/>
  <c r="CD282" i="7"/>
  <c r="CI282" i="7" s="1"/>
  <c r="CB282" i="7"/>
  <c r="CE282" i="7"/>
  <c r="CF282" i="7"/>
  <c r="CG282" i="7"/>
  <c r="CH282" i="7"/>
  <c r="BQ283" i="7"/>
  <c r="CC283" i="7"/>
  <c r="CA283" i="7" s="1"/>
  <c r="CD283" i="7"/>
  <c r="CB283" i="7" s="1"/>
  <c r="CE283" i="7"/>
  <c r="CF283" i="7"/>
  <c r="CG283" i="7"/>
  <c r="CH283" i="7"/>
  <c r="BQ284" i="7"/>
  <c r="CC284" i="7"/>
  <c r="CA284" i="7" s="1"/>
  <c r="CD284" i="7"/>
  <c r="CI284" i="7" s="1"/>
  <c r="CB284" i="7"/>
  <c r="CE284" i="7"/>
  <c r="CF284" i="7"/>
  <c r="CG284" i="7"/>
  <c r="CH284" i="7"/>
  <c r="BQ285" i="7"/>
  <c r="CC285" i="7"/>
  <c r="CA285" i="7"/>
  <c r="CD285" i="7"/>
  <c r="CI285" i="7" s="1"/>
  <c r="CE285" i="7"/>
  <c r="CF285" i="7"/>
  <c r="CG285" i="7"/>
  <c r="CH285" i="7"/>
  <c r="BQ286" i="7"/>
  <c r="CC286" i="7"/>
  <c r="CA286" i="7" s="1"/>
  <c r="CD286" i="7"/>
  <c r="CE286" i="7"/>
  <c r="CF286" i="7"/>
  <c r="CG286" i="7"/>
  <c r="CH286" i="7"/>
  <c r="BQ287" i="7"/>
  <c r="CC287" i="7"/>
  <c r="CA287" i="7" s="1"/>
  <c r="CD287" i="7"/>
  <c r="CE287" i="7"/>
  <c r="CF287" i="7"/>
  <c r="CG287" i="7"/>
  <c r="CH287" i="7"/>
  <c r="BQ288" i="7"/>
  <c r="CC288" i="7"/>
  <c r="CA288" i="7" s="1"/>
  <c r="CD288" i="7"/>
  <c r="CI288" i="7" s="1"/>
  <c r="CB288" i="7"/>
  <c r="CE288" i="7"/>
  <c r="CF288" i="7"/>
  <c r="CG288" i="7"/>
  <c r="CH288" i="7"/>
  <c r="BQ289" i="7"/>
  <c r="CC289" i="7"/>
  <c r="CA289" i="7" s="1"/>
  <c r="CD289" i="7"/>
  <c r="CI289" i="7" s="1"/>
  <c r="CB289" i="7"/>
  <c r="CE289" i="7"/>
  <c r="CF289" i="7"/>
  <c r="CG289" i="7"/>
  <c r="CH289" i="7"/>
  <c r="BQ290" i="7"/>
  <c r="CC290" i="7"/>
  <c r="CA290" i="7"/>
  <c r="CD290" i="7"/>
  <c r="CI290" i="7" s="1"/>
  <c r="CE290" i="7"/>
  <c r="CF290" i="7"/>
  <c r="CG290" i="7"/>
  <c r="CH290" i="7"/>
  <c r="BQ291" i="7"/>
  <c r="CC291" i="7"/>
  <c r="CA291" i="7"/>
  <c r="CD291" i="7"/>
  <c r="CE291" i="7"/>
  <c r="CF291" i="7"/>
  <c r="CG291" i="7"/>
  <c r="CH291" i="7"/>
  <c r="BQ292" i="7"/>
  <c r="CC292" i="7"/>
  <c r="CA292" i="7" s="1"/>
  <c r="CD292" i="7"/>
  <c r="CB292" i="7" s="1"/>
  <c r="CE292" i="7"/>
  <c r="CF292" i="7"/>
  <c r="CG292" i="7"/>
  <c r="CH292" i="7"/>
  <c r="BQ293" i="7"/>
  <c r="CC293" i="7"/>
  <c r="CA293" i="7" s="1"/>
  <c r="CD293" i="7"/>
  <c r="CI293" i="7" s="1"/>
  <c r="CE293" i="7"/>
  <c r="CF293" i="7"/>
  <c r="CG293" i="7"/>
  <c r="CH293" i="7"/>
  <c r="BQ294" i="7"/>
  <c r="CC294" i="7"/>
  <c r="CA294" i="7" s="1"/>
  <c r="CD294" i="7"/>
  <c r="CE294" i="7"/>
  <c r="CF294" i="7"/>
  <c r="CG294" i="7"/>
  <c r="CH294" i="7"/>
  <c r="BQ295" i="7"/>
  <c r="CC295" i="7"/>
  <c r="CA295" i="7" s="1"/>
  <c r="CD295" i="7"/>
  <c r="CB295" i="7" s="1"/>
  <c r="CE295" i="7"/>
  <c r="CF295" i="7"/>
  <c r="CG295" i="7"/>
  <c r="CH295" i="7"/>
  <c r="BQ296" i="7"/>
  <c r="CC296" i="7"/>
  <c r="CA296" i="7" s="1"/>
  <c r="CD296" i="7"/>
  <c r="CI296" i="7" s="1"/>
  <c r="CE296" i="7"/>
  <c r="CF296" i="7"/>
  <c r="CG296" i="7"/>
  <c r="CH296" i="7"/>
  <c r="BQ297" i="7"/>
  <c r="CC297" i="7"/>
  <c r="CA297" i="7"/>
  <c r="CD297" i="7"/>
  <c r="CB297" i="7"/>
  <c r="CE297" i="7"/>
  <c r="CF297" i="7"/>
  <c r="CG297" i="7"/>
  <c r="CH297" i="7"/>
  <c r="CI297" i="7"/>
  <c r="BQ298" i="7"/>
  <c r="CC298" i="7"/>
  <c r="CA298" i="7"/>
  <c r="CD298" i="7"/>
  <c r="CE298" i="7"/>
  <c r="CF298" i="7"/>
  <c r="CG298" i="7"/>
  <c r="CH298" i="7"/>
  <c r="BQ299" i="7"/>
  <c r="CC299" i="7"/>
  <c r="CA299" i="7"/>
  <c r="CD299" i="7"/>
  <c r="CE299" i="7"/>
  <c r="CF299" i="7"/>
  <c r="CG299" i="7"/>
  <c r="CH299" i="7"/>
  <c r="BQ300" i="7"/>
  <c r="CC300" i="7"/>
  <c r="CA300" i="7" s="1"/>
  <c r="CD300" i="7"/>
  <c r="CE300" i="7"/>
  <c r="CF300" i="7"/>
  <c r="CG300" i="7"/>
  <c r="CH300" i="7"/>
  <c r="BQ301" i="7"/>
  <c r="CC301" i="7"/>
  <c r="CA301" i="7" s="1"/>
  <c r="CD301" i="7"/>
  <c r="CB301" i="7"/>
  <c r="CE301" i="7"/>
  <c r="CF301" i="7"/>
  <c r="CG301" i="7"/>
  <c r="CH301" i="7"/>
  <c r="CI301" i="7"/>
  <c r="BQ302" i="7"/>
  <c r="CC302" i="7"/>
  <c r="CA302" i="7"/>
  <c r="CD302" i="7"/>
  <c r="CI302" i="7" s="1"/>
  <c r="CE302" i="7"/>
  <c r="CF302" i="7"/>
  <c r="CG302" i="7"/>
  <c r="CH302" i="7"/>
  <c r="BQ303" i="7"/>
  <c r="CC303" i="7"/>
  <c r="CA303" i="7"/>
  <c r="CD303" i="7"/>
  <c r="CE303" i="7"/>
  <c r="CF303" i="7"/>
  <c r="CG303" i="7"/>
  <c r="CH303" i="7"/>
  <c r="BQ304" i="7"/>
  <c r="CC304" i="7"/>
  <c r="CA304" i="7" s="1"/>
  <c r="CD304" i="7"/>
  <c r="CB304" i="7" s="1"/>
  <c r="CE304" i="7"/>
  <c r="CF304" i="7"/>
  <c r="CG304" i="7"/>
  <c r="CH304" i="7"/>
  <c r="BQ305" i="7"/>
  <c r="CC305" i="7"/>
  <c r="CA305" i="7" s="1"/>
  <c r="CD305" i="7"/>
  <c r="CI305" i="7" s="1"/>
  <c r="CB305" i="7"/>
  <c r="CE305" i="7"/>
  <c r="CF305" i="7"/>
  <c r="CG305" i="7"/>
  <c r="CH305" i="7"/>
  <c r="BQ306" i="7"/>
  <c r="CC306" i="7"/>
  <c r="CA306" i="7"/>
  <c r="CD306" i="7"/>
  <c r="CI306" i="7" s="1"/>
  <c r="CE306" i="7"/>
  <c r="CF306" i="7"/>
  <c r="CG306" i="7"/>
  <c r="CH306" i="7"/>
  <c r="BQ307" i="7"/>
  <c r="CC307" i="7"/>
  <c r="CA307" i="7" s="1"/>
  <c r="CD307" i="7"/>
  <c r="CI307" i="7" s="1"/>
  <c r="CE307" i="7"/>
  <c r="CF307" i="7"/>
  <c r="CG307" i="7"/>
  <c r="CH307" i="7"/>
  <c r="BQ308" i="7"/>
  <c r="CC308" i="7"/>
  <c r="CA308" i="7" s="1"/>
  <c r="CD308" i="7"/>
  <c r="CE308" i="7"/>
  <c r="CF308" i="7"/>
  <c r="CG308" i="7"/>
  <c r="CH308" i="7"/>
  <c r="BQ309" i="7"/>
  <c r="CC309" i="7"/>
  <c r="CA309" i="7" s="1"/>
  <c r="CD309" i="7"/>
  <c r="CI309" i="7" s="1"/>
  <c r="CB309" i="7"/>
  <c r="CE309" i="7"/>
  <c r="CF309" i="7"/>
  <c r="CG309" i="7"/>
  <c r="CH309" i="7"/>
  <c r="BQ310" i="7"/>
  <c r="CC310" i="7"/>
  <c r="CA310" i="7"/>
  <c r="CD310" i="7"/>
  <c r="CI310" i="7" s="1"/>
  <c r="CE310" i="7"/>
  <c r="CF310" i="7"/>
  <c r="CG310" i="7"/>
  <c r="CH310" i="7"/>
  <c r="BQ311" i="7"/>
  <c r="CC311" i="7"/>
  <c r="CA311" i="7"/>
  <c r="CD311" i="7"/>
  <c r="CB311" i="7"/>
  <c r="CE311" i="7"/>
  <c r="CF311" i="7"/>
  <c r="CG311" i="7"/>
  <c r="CH311" i="7"/>
  <c r="CI311" i="7"/>
  <c r="BQ312" i="7"/>
  <c r="CC312" i="7"/>
  <c r="CA312" i="7"/>
  <c r="CD312" i="7"/>
  <c r="CE312" i="7"/>
  <c r="CF312" i="7"/>
  <c r="CG312" i="7"/>
  <c r="CH312" i="7"/>
  <c r="BQ313" i="7"/>
  <c r="CC313" i="7"/>
  <c r="CA313" i="7" s="1"/>
  <c r="CD313" i="7"/>
  <c r="CB313" i="7" s="1"/>
  <c r="CE313" i="7"/>
  <c r="CF313" i="7"/>
  <c r="CG313" i="7"/>
  <c r="CH313" i="7"/>
  <c r="CI313" i="7"/>
  <c r="BQ314" i="7"/>
  <c r="CC314" i="7"/>
  <c r="CA314" i="7" s="1"/>
  <c r="CD314" i="7"/>
  <c r="CI314" i="7" s="1"/>
  <c r="CE314" i="7"/>
  <c r="CF314" i="7"/>
  <c r="CG314" i="7"/>
  <c r="CH314" i="7"/>
  <c r="BQ315" i="7"/>
  <c r="CC315" i="7"/>
  <c r="CA315" i="7" s="1"/>
  <c r="CD315" i="7"/>
  <c r="CB315" i="7" s="1"/>
  <c r="CE315" i="7"/>
  <c r="CF315" i="7"/>
  <c r="CG315" i="7"/>
  <c r="CH315" i="7"/>
  <c r="BQ316" i="7"/>
  <c r="CC316" i="7"/>
  <c r="CA316" i="7" s="1"/>
  <c r="CD316" i="7"/>
  <c r="CI316" i="7" s="1"/>
  <c r="CB316" i="7"/>
  <c r="CE316" i="7"/>
  <c r="CF316" i="7"/>
  <c r="CG316" i="7"/>
  <c r="CH316" i="7"/>
  <c r="BQ317" i="7"/>
  <c r="CC317" i="7"/>
  <c r="CA317" i="7" s="1"/>
  <c r="CD317" i="7"/>
  <c r="CE317" i="7"/>
  <c r="CF317" i="7"/>
  <c r="CG317" i="7"/>
  <c r="CH317" i="7"/>
  <c r="BQ318" i="7"/>
  <c r="CC318" i="7"/>
  <c r="CA318" i="7" s="1"/>
  <c r="CD318" i="7"/>
  <c r="CE318" i="7"/>
  <c r="CF318" i="7"/>
  <c r="CG318" i="7"/>
  <c r="CH318" i="7"/>
  <c r="BQ319" i="7"/>
  <c r="CC319" i="7"/>
  <c r="CA319" i="7" s="1"/>
  <c r="CD319" i="7"/>
  <c r="CB319" i="7" s="1"/>
  <c r="CE319" i="7"/>
  <c r="CF319" i="7"/>
  <c r="CG319" i="7"/>
  <c r="CH319" i="7"/>
  <c r="BQ320" i="7"/>
  <c r="CC320" i="7"/>
  <c r="CA320" i="7" s="1"/>
  <c r="CD320" i="7"/>
  <c r="CI320" i="7" s="1"/>
  <c r="CE320" i="7"/>
  <c r="CF320" i="7"/>
  <c r="CG320" i="7"/>
  <c r="CH320" i="7"/>
  <c r="BQ321" i="7"/>
  <c r="CC321" i="7"/>
  <c r="CA321" i="7" s="1"/>
  <c r="CD321" i="7"/>
  <c r="CI321" i="7" s="1"/>
  <c r="CE321" i="7"/>
  <c r="CF321" i="7"/>
  <c r="CG321" i="7"/>
  <c r="CH321" i="7"/>
  <c r="BQ322" i="7"/>
  <c r="CC322" i="7"/>
  <c r="CA322" i="7" s="1"/>
  <c r="CD322" i="7"/>
  <c r="CE322" i="7"/>
  <c r="CF322" i="7"/>
  <c r="CG322" i="7"/>
  <c r="CH322" i="7"/>
  <c r="BQ323" i="7"/>
  <c r="CC323" i="7"/>
  <c r="CA323" i="7"/>
  <c r="CD323" i="7"/>
  <c r="CE323" i="7"/>
  <c r="CF323" i="7"/>
  <c r="CG323" i="7"/>
  <c r="CH323" i="7"/>
  <c r="BQ324" i="7"/>
  <c r="CC324" i="7"/>
  <c r="CA324" i="7" s="1"/>
  <c r="CD324" i="7"/>
  <c r="CE324" i="7"/>
  <c r="CF324" i="7"/>
  <c r="CG324" i="7"/>
  <c r="CH324" i="7"/>
  <c r="BQ325" i="7"/>
  <c r="CC325" i="7"/>
  <c r="CA325" i="7" s="1"/>
  <c r="CD325" i="7"/>
  <c r="CE325" i="7"/>
  <c r="CF325" i="7"/>
  <c r="CG325" i="7"/>
  <c r="CH325" i="7"/>
  <c r="BQ326" i="7"/>
  <c r="CC326" i="7"/>
  <c r="CA326" i="7" s="1"/>
  <c r="CD326" i="7"/>
  <c r="CI326" i="7" s="1"/>
  <c r="CE326" i="7"/>
  <c r="CF326" i="7"/>
  <c r="CG326" i="7"/>
  <c r="CH326" i="7"/>
  <c r="BQ327" i="7"/>
  <c r="CC327" i="7"/>
  <c r="CA327" i="7" s="1"/>
  <c r="CD327" i="7"/>
  <c r="CB327" i="7" s="1"/>
  <c r="CE327" i="7"/>
  <c r="CF327" i="7"/>
  <c r="CG327" i="7"/>
  <c r="CH327" i="7"/>
  <c r="BQ328" i="7"/>
  <c r="CC328" i="7"/>
  <c r="CA328" i="7" s="1"/>
  <c r="CD328" i="7"/>
  <c r="CB328" i="7" s="1"/>
  <c r="CE328" i="7"/>
  <c r="CF328" i="7"/>
  <c r="CG328" i="7"/>
  <c r="CH328" i="7"/>
  <c r="CI328" i="7"/>
  <c r="BQ329" i="7"/>
  <c r="CC329" i="7"/>
  <c r="CA329" i="7" s="1"/>
  <c r="CD329" i="7"/>
  <c r="CE329" i="7"/>
  <c r="CF329" i="7"/>
  <c r="CG329" i="7"/>
  <c r="CH329" i="7"/>
  <c r="BQ330" i="7"/>
  <c r="CC330" i="7"/>
  <c r="CA330" i="7" s="1"/>
  <c r="CD330" i="7"/>
  <c r="CE330" i="7"/>
  <c r="CF330" i="7"/>
  <c r="CG330" i="7"/>
  <c r="CH330" i="7"/>
  <c r="BQ331" i="7"/>
  <c r="CC331" i="7"/>
  <c r="CA331" i="7" s="1"/>
  <c r="CD331" i="7"/>
  <c r="CB331" i="7" s="1"/>
  <c r="CE331" i="7"/>
  <c r="CF331" i="7"/>
  <c r="CG331" i="7"/>
  <c r="CH331" i="7"/>
  <c r="CI331" i="7"/>
  <c r="BQ332" i="7"/>
  <c r="CC332" i="7"/>
  <c r="CA332" i="7" s="1"/>
  <c r="CD332" i="7"/>
  <c r="CE332" i="7"/>
  <c r="CF332" i="7"/>
  <c r="CG332" i="7"/>
  <c r="CH332" i="7"/>
  <c r="BQ333" i="7"/>
  <c r="CC333" i="7"/>
  <c r="CA333" i="7" s="1"/>
  <c r="CD333" i="7"/>
  <c r="CI333" i="7" s="1"/>
  <c r="CE333" i="7"/>
  <c r="CF333" i="7"/>
  <c r="CG333" i="7"/>
  <c r="CH333" i="7"/>
  <c r="BQ334" i="7"/>
  <c r="CC334" i="7"/>
  <c r="CA334" i="7" s="1"/>
  <c r="CD334" i="7"/>
  <c r="CI334" i="7" s="1"/>
  <c r="CE334" i="7"/>
  <c r="CF334" i="7"/>
  <c r="CG334" i="7"/>
  <c r="CH334" i="7"/>
  <c r="BQ335" i="7"/>
  <c r="CC335" i="7"/>
  <c r="CA335" i="7" s="1"/>
  <c r="CD335" i="7"/>
  <c r="CE335" i="7"/>
  <c r="CF335" i="7"/>
  <c r="CG335" i="7"/>
  <c r="CH335" i="7"/>
  <c r="BQ336" i="7"/>
  <c r="CC336" i="7"/>
  <c r="CA336" i="7" s="1"/>
  <c r="CD336" i="7"/>
  <c r="CB336" i="7" s="1"/>
  <c r="CE336" i="7"/>
  <c r="CF336" i="7"/>
  <c r="CG336" i="7"/>
  <c r="CH336" i="7"/>
  <c r="BQ337" i="7"/>
  <c r="CC337" i="7"/>
  <c r="CA337" i="7" s="1"/>
  <c r="CD337" i="7"/>
  <c r="CI337" i="7" s="1"/>
  <c r="CB337" i="7"/>
  <c r="CE337" i="7"/>
  <c r="CF337" i="7"/>
  <c r="CG337" i="7"/>
  <c r="CH337" i="7"/>
  <c r="BQ338" i="7"/>
  <c r="CC338" i="7"/>
  <c r="CA338" i="7" s="1"/>
  <c r="CD338" i="7"/>
  <c r="CI338" i="7" s="1"/>
  <c r="CE338" i="7"/>
  <c r="CF338" i="7"/>
  <c r="CG338" i="7"/>
  <c r="CH338" i="7"/>
  <c r="BQ339" i="7"/>
  <c r="CC339" i="7"/>
  <c r="CA339" i="7" s="1"/>
  <c r="CD339" i="7"/>
  <c r="CI339" i="7" s="1"/>
  <c r="CE339" i="7"/>
  <c r="CF339" i="7"/>
  <c r="CG339" i="7"/>
  <c r="CH339" i="7"/>
  <c r="BQ340" i="7"/>
  <c r="CC340" i="7"/>
  <c r="CA340" i="7" s="1"/>
  <c r="CD340" i="7"/>
  <c r="CI340" i="7" s="1"/>
  <c r="CE340" i="7"/>
  <c r="CF340" i="7"/>
  <c r="CG340" i="7"/>
  <c r="CH340" i="7"/>
  <c r="BQ341" i="7"/>
  <c r="CC341" i="7"/>
  <c r="CA341" i="7" s="1"/>
  <c r="CD341" i="7"/>
  <c r="CB341" i="7"/>
  <c r="CE341" i="7"/>
  <c r="CF341" i="7"/>
  <c r="CG341" i="7"/>
  <c r="CH341" i="7"/>
  <c r="CI341" i="7"/>
  <c r="BQ342" i="7"/>
  <c r="CC342" i="7"/>
  <c r="CA342" i="7"/>
  <c r="CD342" i="7"/>
  <c r="CI342" i="7" s="1"/>
  <c r="CE342" i="7"/>
  <c r="CF342" i="7"/>
  <c r="CG342" i="7"/>
  <c r="CH342" i="7"/>
  <c r="BQ343" i="7"/>
  <c r="CC343" i="7"/>
  <c r="CA343" i="7"/>
  <c r="CD343" i="7"/>
  <c r="CI343" i="7" s="1"/>
  <c r="CE343" i="7"/>
  <c r="CF343" i="7"/>
  <c r="CG343" i="7"/>
  <c r="CH343" i="7"/>
  <c r="BQ344" i="7"/>
  <c r="CC344" i="7"/>
  <c r="CA344" i="7" s="1"/>
  <c r="CD344" i="7"/>
  <c r="CE344" i="7"/>
  <c r="CF344" i="7"/>
  <c r="CG344" i="7"/>
  <c r="CH344" i="7"/>
  <c r="BQ345" i="7"/>
  <c r="CC345" i="7"/>
  <c r="CA345" i="7" s="1"/>
  <c r="CD345" i="7"/>
  <c r="CI345" i="7" s="1"/>
  <c r="CB345" i="7"/>
  <c r="CE345" i="7"/>
  <c r="CF345" i="7"/>
  <c r="CG345" i="7"/>
  <c r="CH345" i="7"/>
  <c r="BQ346" i="7"/>
  <c r="CC346" i="7"/>
  <c r="CA346" i="7" s="1"/>
  <c r="CD346" i="7"/>
  <c r="CI346" i="7" s="1"/>
  <c r="CE346" i="7"/>
  <c r="CF346" i="7"/>
  <c r="CG346" i="7"/>
  <c r="CH346" i="7"/>
  <c r="BQ347" i="7"/>
  <c r="CC347" i="7"/>
  <c r="CA347" i="7" s="1"/>
  <c r="CD347" i="7"/>
  <c r="CB347" i="7" s="1"/>
  <c r="CE347" i="7"/>
  <c r="CF347" i="7"/>
  <c r="CG347" i="7"/>
  <c r="CH347" i="7"/>
  <c r="BQ348" i="7"/>
  <c r="CC348" i="7"/>
  <c r="CA348" i="7" s="1"/>
  <c r="CD348" i="7"/>
  <c r="CE348" i="7"/>
  <c r="CF348" i="7"/>
  <c r="CG348" i="7"/>
  <c r="CH348" i="7"/>
  <c r="BQ349" i="7"/>
  <c r="CC349" i="7"/>
  <c r="CA349" i="7"/>
  <c r="CD349" i="7"/>
  <c r="CB349" i="7"/>
  <c r="CE349" i="7"/>
  <c r="CF349" i="7"/>
  <c r="CG349" i="7"/>
  <c r="CH349" i="7"/>
  <c r="CI349" i="7"/>
  <c r="BQ350" i="7"/>
  <c r="CC350" i="7"/>
  <c r="CA350" i="7"/>
  <c r="CD350" i="7"/>
  <c r="CE350" i="7"/>
  <c r="CF350" i="7"/>
  <c r="CG350" i="7"/>
  <c r="CH350" i="7"/>
  <c r="BQ351" i="7"/>
  <c r="CC351" i="7"/>
  <c r="CA351" i="7"/>
  <c r="CD351" i="7"/>
  <c r="CE351" i="7"/>
  <c r="CF351" i="7"/>
  <c r="CG351" i="7"/>
  <c r="CH351" i="7"/>
  <c r="BQ352" i="7"/>
  <c r="CC352" i="7"/>
  <c r="CA352" i="7" s="1"/>
  <c r="CD352" i="7"/>
  <c r="CB352" i="7" s="1"/>
  <c r="CE352" i="7"/>
  <c r="CF352" i="7"/>
  <c r="CG352" i="7"/>
  <c r="CH352" i="7"/>
  <c r="CI352" i="7"/>
  <c r="BQ353" i="7"/>
  <c r="CC353" i="7"/>
  <c r="CA353" i="7" s="1"/>
  <c r="CD353" i="7"/>
  <c r="CI353" i="7" s="1"/>
  <c r="CE353" i="7"/>
  <c r="CF353" i="7"/>
  <c r="CG353" i="7"/>
  <c r="CH353" i="7"/>
  <c r="BQ354" i="7"/>
  <c r="CC354" i="7"/>
  <c r="CA354" i="7"/>
  <c r="CD354" i="7"/>
  <c r="CI354" i="7" s="1"/>
  <c r="CB354" i="7"/>
  <c r="CE354" i="7"/>
  <c r="CF354" i="7"/>
  <c r="CG354" i="7"/>
  <c r="CH354" i="7"/>
  <c r="BQ355" i="7"/>
  <c r="CC355" i="7"/>
  <c r="CA355" i="7" s="1"/>
  <c r="CD355" i="7"/>
  <c r="CE355" i="7"/>
  <c r="CF355" i="7"/>
  <c r="CG355" i="7"/>
  <c r="CH355" i="7"/>
  <c r="BQ356" i="7"/>
  <c r="CC356" i="7"/>
  <c r="CA356" i="7" s="1"/>
  <c r="CD356" i="7"/>
  <c r="CB356" i="7" s="1"/>
  <c r="CE356" i="7"/>
  <c r="CF356" i="7"/>
  <c r="CG356" i="7"/>
  <c r="CH356" i="7"/>
  <c r="BQ357" i="7"/>
  <c r="CC357" i="7"/>
  <c r="CA357" i="7" s="1"/>
  <c r="CD357" i="7"/>
  <c r="CE357" i="7"/>
  <c r="CF357" i="7"/>
  <c r="CG357" i="7"/>
  <c r="CH357" i="7"/>
  <c r="BQ358" i="7"/>
  <c r="CC358" i="7"/>
  <c r="CA358" i="7" s="1"/>
  <c r="CD358" i="7"/>
  <c r="CI358" i="7" s="1"/>
  <c r="CE358" i="7"/>
  <c r="CF358" i="7"/>
  <c r="CG358" i="7"/>
  <c r="CH358" i="7"/>
  <c r="BQ359" i="7"/>
  <c r="CC359" i="7"/>
  <c r="CA359" i="7" s="1"/>
  <c r="CD359" i="7"/>
  <c r="CE359" i="7"/>
  <c r="CF359" i="7"/>
  <c r="CG359" i="7"/>
  <c r="CH359" i="7"/>
  <c r="BQ360" i="7"/>
  <c r="CC360" i="7"/>
  <c r="CA360" i="7" s="1"/>
  <c r="CD360" i="7"/>
  <c r="CI360" i="7" s="1"/>
  <c r="CE360" i="7"/>
  <c r="CF360" i="7"/>
  <c r="CG360" i="7"/>
  <c r="CH360" i="7"/>
  <c r="BQ361" i="7"/>
  <c r="CC361" i="7"/>
  <c r="CA361" i="7" s="1"/>
  <c r="CD361" i="7"/>
  <c r="CB361" i="7" s="1"/>
  <c r="CE361" i="7"/>
  <c r="CF361" i="7"/>
  <c r="CG361" i="7"/>
  <c r="CH361" i="7"/>
  <c r="CI361" i="7"/>
  <c r="BQ362" i="7"/>
  <c r="CC362" i="7"/>
  <c r="CA362" i="7" s="1"/>
  <c r="CD362" i="7"/>
  <c r="CE362" i="7"/>
  <c r="CF362" i="7"/>
  <c r="CG362" i="7"/>
  <c r="CH362" i="7"/>
  <c r="BQ363" i="7"/>
  <c r="CC363" i="7"/>
  <c r="CA363" i="7" s="1"/>
  <c r="CD363" i="7"/>
  <c r="CI363" i="7" s="1"/>
  <c r="CE363" i="7"/>
  <c r="CF363" i="7"/>
  <c r="CG363" i="7"/>
  <c r="CH363" i="7"/>
  <c r="BQ364" i="7"/>
  <c r="CC364" i="7"/>
  <c r="CA364" i="7" s="1"/>
  <c r="CD364" i="7"/>
  <c r="CE364" i="7"/>
  <c r="CF364" i="7"/>
  <c r="CG364" i="7"/>
  <c r="CH364" i="7"/>
  <c r="BQ365" i="7"/>
  <c r="CC365" i="7"/>
  <c r="CA365" i="7" s="1"/>
  <c r="CD365" i="7"/>
  <c r="CI365" i="7" s="1"/>
  <c r="CE365" i="7"/>
  <c r="CF365" i="7"/>
  <c r="CG365" i="7"/>
  <c r="CH365" i="7"/>
  <c r="BQ366" i="7"/>
  <c r="CC366" i="7"/>
  <c r="CA366" i="7"/>
  <c r="CD366" i="7"/>
  <c r="CI366" i="7" s="1"/>
  <c r="CB366" i="7"/>
  <c r="CE366" i="7"/>
  <c r="CF366" i="7"/>
  <c r="CG366" i="7"/>
  <c r="CH366" i="7"/>
  <c r="BQ367" i="7"/>
  <c r="CC367" i="7"/>
  <c r="CA367" i="7" s="1"/>
  <c r="CD367" i="7"/>
  <c r="CE367" i="7"/>
  <c r="CF367" i="7"/>
  <c r="CG367" i="7"/>
  <c r="CH367" i="7"/>
  <c r="BQ368" i="7"/>
  <c r="CC368" i="7"/>
  <c r="CA368" i="7" s="1"/>
  <c r="CD368" i="7"/>
  <c r="CB368" i="7" s="1"/>
  <c r="CE368" i="7"/>
  <c r="CF368" i="7"/>
  <c r="CG368" i="7"/>
  <c r="CH368" i="7"/>
  <c r="CI368" i="7"/>
  <c r="BQ369" i="7"/>
  <c r="CC369" i="7"/>
  <c r="CA369" i="7" s="1"/>
  <c r="CD369" i="7"/>
  <c r="CE369" i="7"/>
  <c r="CF369" i="7"/>
  <c r="CG369" i="7"/>
  <c r="CH369" i="7"/>
  <c r="BQ370" i="7"/>
  <c r="CC370" i="7"/>
  <c r="CA370" i="7" s="1"/>
  <c r="CD370" i="7"/>
  <c r="CI370" i="7" s="1"/>
  <c r="CB370" i="7"/>
  <c r="CE370" i="7"/>
  <c r="CF370" i="7"/>
  <c r="CG370" i="7"/>
  <c r="CH370" i="7"/>
  <c r="BQ371" i="7"/>
  <c r="CC371" i="7"/>
  <c r="CA371" i="7"/>
  <c r="CD371" i="7"/>
  <c r="CE371" i="7"/>
  <c r="CF371" i="7"/>
  <c r="CG371" i="7"/>
  <c r="CH371" i="7"/>
  <c r="BQ372" i="7"/>
  <c r="CC372" i="7"/>
  <c r="CA372" i="7" s="1"/>
  <c r="CD372" i="7"/>
  <c r="CI372" i="7" s="1"/>
  <c r="CE372" i="7"/>
  <c r="CF372" i="7"/>
  <c r="CG372" i="7"/>
  <c r="CH372" i="7"/>
  <c r="BQ373" i="7"/>
  <c r="CC373" i="7"/>
  <c r="CA373" i="7" s="1"/>
  <c r="CD373" i="7"/>
  <c r="CI373" i="7" s="1"/>
  <c r="CE373" i="7"/>
  <c r="CF373" i="7"/>
  <c r="CG373" i="7"/>
  <c r="CH373" i="7"/>
  <c r="BQ374" i="7"/>
  <c r="CC374" i="7"/>
  <c r="CA374" i="7"/>
  <c r="CD374" i="7"/>
  <c r="CB374" i="7"/>
  <c r="CE374" i="7"/>
  <c r="CF374" i="7"/>
  <c r="CG374" i="7"/>
  <c r="CH374" i="7"/>
  <c r="CI374" i="7"/>
  <c r="BQ375" i="7"/>
  <c r="CC375" i="7"/>
  <c r="CA375" i="7"/>
  <c r="CD375" i="7"/>
  <c r="CE375" i="7"/>
  <c r="CF375" i="7"/>
  <c r="CG375" i="7"/>
  <c r="CH375" i="7"/>
  <c r="BQ376" i="7"/>
  <c r="CC376" i="7"/>
  <c r="CA376" i="7" s="1"/>
  <c r="CD376" i="7"/>
  <c r="CI376" i="7" s="1"/>
  <c r="CE376" i="7"/>
  <c r="CF376" i="7"/>
  <c r="CG376" i="7"/>
  <c r="CH376" i="7"/>
  <c r="BQ377" i="7"/>
  <c r="CC377" i="7"/>
  <c r="CA377" i="7" s="1"/>
  <c r="CD377" i="7"/>
  <c r="CB377" i="7"/>
  <c r="CE377" i="7"/>
  <c r="CF377" i="7"/>
  <c r="CG377" i="7"/>
  <c r="CH377" i="7"/>
  <c r="CI377" i="7"/>
  <c r="BQ378" i="7"/>
  <c r="CC378" i="7"/>
  <c r="CA378" i="7"/>
  <c r="CD378" i="7"/>
  <c r="CI378" i="7" s="1"/>
  <c r="CE378" i="7"/>
  <c r="CF378" i="7"/>
  <c r="CG378" i="7"/>
  <c r="CH378" i="7"/>
  <c r="BQ379" i="7"/>
  <c r="CC379" i="7"/>
  <c r="CA379" i="7" s="1"/>
  <c r="CD379" i="7"/>
  <c r="CE379" i="7"/>
  <c r="CF379" i="7"/>
  <c r="CG379" i="7"/>
  <c r="CH379" i="7"/>
  <c r="BQ380" i="7"/>
  <c r="CC380" i="7"/>
  <c r="CA380" i="7" s="1"/>
  <c r="CD380" i="7"/>
  <c r="CB380" i="7" s="1"/>
  <c r="CE380" i="7"/>
  <c r="CF380" i="7"/>
  <c r="CG380" i="7"/>
  <c r="CH380" i="7"/>
  <c r="BQ381" i="7"/>
  <c r="CC381" i="7"/>
  <c r="CA381" i="7" s="1"/>
  <c r="CD381" i="7"/>
  <c r="CI381" i="7" s="1"/>
  <c r="CE381" i="7"/>
  <c r="CF381" i="7"/>
  <c r="CG381" i="7"/>
  <c r="CH381" i="7"/>
  <c r="BQ382" i="7"/>
  <c r="CC382" i="7"/>
  <c r="CA382" i="7"/>
  <c r="CD382" i="7"/>
  <c r="CB382" i="7"/>
  <c r="CE382" i="7"/>
  <c r="CF382" i="7"/>
  <c r="CG382" i="7"/>
  <c r="CH382" i="7"/>
  <c r="CI382" i="7"/>
  <c r="BQ383" i="7"/>
  <c r="CC383" i="7"/>
  <c r="CA383" i="7"/>
  <c r="CD383" i="7"/>
  <c r="CE383" i="7"/>
  <c r="CF383" i="7"/>
  <c r="CG383" i="7"/>
  <c r="CH383" i="7"/>
  <c r="BQ384" i="7"/>
  <c r="CC384" i="7"/>
  <c r="CA384" i="7" s="1"/>
  <c r="CD384" i="7"/>
  <c r="CI384" i="7" s="1"/>
  <c r="CE384" i="7"/>
  <c r="CF384" i="7"/>
  <c r="CG384" i="7"/>
  <c r="CH384" i="7"/>
  <c r="BQ385" i="7"/>
  <c r="CC385" i="7"/>
  <c r="CA385" i="7" s="1"/>
  <c r="CD385" i="7"/>
  <c r="CE385" i="7"/>
  <c r="CF385" i="7"/>
  <c r="CG385" i="7"/>
  <c r="CH385" i="7"/>
  <c r="BQ386" i="7"/>
  <c r="CC386" i="7"/>
  <c r="CA386" i="7" s="1"/>
  <c r="CD386" i="7"/>
  <c r="CB386" i="7"/>
  <c r="CE386" i="7"/>
  <c r="CF386" i="7"/>
  <c r="CG386" i="7"/>
  <c r="CH386" i="7"/>
  <c r="CI386" i="7"/>
  <c r="BQ387" i="7"/>
  <c r="CC387" i="7"/>
  <c r="CA387" i="7"/>
  <c r="CD387" i="7"/>
  <c r="CE387" i="7"/>
  <c r="CF387" i="7"/>
  <c r="CG387" i="7"/>
  <c r="CH387" i="7"/>
  <c r="BQ388" i="7"/>
  <c r="CC388" i="7"/>
  <c r="CA388" i="7" s="1"/>
  <c r="CD388" i="7"/>
  <c r="CB388" i="7" s="1"/>
  <c r="CE388" i="7"/>
  <c r="CF388" i="7"/>
  <c r="CG388" i="7"/>
  <c r="CH388" i="7"/>
  <c r="BQ389" i="7"/>
  <c r="CC389" i="7"/>
  <c r="CA389" i="7" s="1"/>
  <c r="CD389" i="7"/>
  <c r="CE389" i="7"/>
  <c r="CF389" i="7"/>
  <c r="CG389" i="7"/>
  <c r="CH389" i="7"/>
  <c r="BQ390" i="7"/>
  <c r="CC390" i="7"/>
  <c r="CA390" i="7" s="1"/>
  <c r="CD390" i="7"/>
  <c r="CB390" i="7" s="1"/>
  <c r="CE390" i="7"/>
  <c r="CF390" i="7"/>
  <c r="CG390" i="7"/>
  <c r="CH390" i="7"/>
  <c r="BQ391" i="7"/>
  <c r="CC391" i="7"/>
  <c r="CA391" i="7" s="1"/>
  <c r="CD391" i="7"/>
  <c r="CE391" i="7"/>
  <c r="CF391" i="7"/>
  <c r="CG391" i="7"/>
  <c r="CH391" i="7"/>
  <c r="BQ392" i="7"/>
  <c r="CC392" i="7"/>
  <c r="CA392" i="7" s="1"/>
  <c r="CD392" i="7"/>
  <c r="CB392" i="7" s="1"/>
  <c r="CE392" i="7"/>
  <c r="CF392" i="7"/>
  <c r="CG392" i="7"/>
  <c r="CH392" i="7"/>
  <c r="BQ393" i="7"/>
  <c r="CC393" i="7"/>
  <c r="CA393" i="7" s="1"/>
  <c r="CD393" i="7"/>
  <c r="CB393" i="7" s="1"/>
  <c r="CE393" i="7"/>
  <c r="CF393" i="7"/>
  <c r="CG393" i="7"/>
  <c r="CH393" i="7"/>
  <c r="CI393" i="7"/>
  <c r="BQ394" i="7"/>
  <c r="CC394" i="7"/>
  <c r="CA394" i="7" s="1"/>
  <c r="CD394" i="7"/>
  <c r="CB394" i="7"/>
  <c r="CE394" i="7"/>
  <c r="CF394" i="7"/>
  <c r="CG394" i="7"/>
  <c r="CH394" i="7"/>
  <c r="CI394" i="7"/>
  <c r="BQ395" i="7"/>
  <c r="CC395" i="7"/>
  <c r="CA395" i="7"/>
  <c r="CD395" i="7"/>
  <c r="CE395" i="7"/>
  <c r="CF395" i="7"/>
  <c r="CG395" i="7"/>
  <c r="CH395" i="7"/>
  <c r="BQ396" i="7"/>
  <c r="CC396" i="7"/>
  <c r="CA396" i="7" s="1"/>
  <c r="CD396" i="7"/>
  <c r="CE396" i="7"/>
  <c r="CF396" i="7"/>
  <c r="CG396" i="7"/>
  <c r="CH396" i="7"/>
  <c r="BQ397" i="7"/>
  <c r="CC397" i="7"/>
  <c r="CA397" i="7" s="1"/>
  <c r="CD397" i="7"/>
  <c r="CB397" i="7"/>
  <c r="CE397" i="7"/>
  <c r="CF397" i="7"/>
  <c r="CG397" i="7"/>
  <c r="CH397" i="7"/>
  <c r="CI397" i="7"/>
  <c r="BQ398" i="7"/>
  <c r="CC398" i="7"/>
  <c r="CA398" i="7"/>
  <c r="CD398" i="7"/>
  <c r="CE398" i="7"/>
  <c r="CF398" i="7"/>
  <c r="CG398" i="7"/>
  <c r="CH398" i="7"/>
  <c r="BQ399" i="7"/>
  <c r="CC399" i="7"/>
  <c r="CA399" i="7" s="1"/>
  <c r="CD399" i="7"/>
  <c r="CE399" i="7"/>
  <c r="CF399" i="7"/>
  <c r="CG399" i="7"/>
  <c r="CH399" i="7"/>
  <c r="BQ400" i="7"/>
  <c r="CC400" i="7"/>
  <c r="CA400" i="7" s="1"/>
  <c r="CD400" i="7"/>
  <c r="CI400" i="7" s="1"/>
  <c r="CB400" i="7"/>
  <c r="CE400" i="7"/>
  <c r="CF400" i="7"/>
  <c r="CG400" i="7"/>
  <c r="CH400" i="7"/>
  <c r="BQ401" i="7"/>
  <c r="CC401" i="7"/>
  <c r="CA401" i="7" s="1"/>
  <c r="CD401" i="7"/>
  <c r="CB401" i="7" s="1"/>
  <c r="CE401" i="7"/>
  <c r="CF401" i="7"/>
  <c r="CG401" i="7"/>
  <c r="CH401" i="7"/>
  <c r="CI401" i="7"/>
  <c r="BQ402" i="7"/>
  <c r="CC402" i="7"/>
  <c r="CA402" i="7" s="1"/>
  <c r="CD402" i="7"/>
  <c r="CE402" i="7"/>
  <c r="CF402" i="7"/>
  <c r="CG402" i="7"/>
  <c r="CH402" i="7"/>
  <c r="BQ403" i="7"/>
  <c r="CC403" i="7"/>
  <c r="CA403" i="7" s="1"/>
  <c r="CD403" i="7"/>
  <c r="CE403" i="7"/>
  <c r="CF403" i="7"/>
  <c r="CG403" i="7"/>
  <c r="CH403" i="7"/>
  <c r="BQ404" i="7"/>
  <c r="CC404" i="7"/>
  <c r="CA404" i="7" s="1"/>
  <c r="CD404" i="7"/>
  <c r="CI404" i="7" s="1"/>
  <c r="CE404" i="7"/>
  <c r="CF404" i="7"/>
  <c r="CG404" i="7"/>
  <c r="CH404" i="7"/>
  <c r="BQ405" i="7"/>
  <c r="CC405" i="7"/>
  <c r="CA405" i="7" s="1"/>
  <c r="CD405" i="7"/>
  <c r="CB405" i="7" s="1"/>
  <c r="CE405" i="7"/>
  <c r="CF405" i="7"/>
  <c r="CG405" i="7"/>
  <c r="CH405" i="7"/>
  <c r="CI405" i="7"/>
  <c r="BQ406" i="7"/>
  <c r="CC406" i="7"/>
  <c r="CA406" i="7" s="1"/>
  <c r="CD406" i="7"/>
  <c r="CB406" i="7" s="1"/>
  <c r="CE406" i="7"/>
  <c r="CF406" i="7"/>
  <c r="CG406" i="7"/>
  <c r="CH406" i="7"/>
  <c r="CI406" i="7"/>
  <c r="BQ407" i="7"/>
  <c r="CC407" i="7"/>
  <c r="CA407" i="7" s="1"/>
  <c r="CD407" i="7"/>
  <c r="CE407" i="7"/>
  <c r="CF407" i="7"/>
  <c r="CG407" i="7"/>
  <c r="CH407" i="7"/>
  <c r="BQ408" i="7"/>
  <c r="CC408" i="7"/>
  <c r="CA408" i="7" s="1"/>
  <c r="CD408" i="7"/>
  <c r="CE408" i="7"/>
  <c r="CF408" i="7"/>
  <c r="CG408" i="7"/>
  <c r="CH408" i="7"/>
  <c r="BQ409" i="7"/>
  <c r="CC409" i="7"/>
  <c r="CA409" i="7" s="1"/>
  <c r="CD409" i="7"/>
  <c r="CE409" i="7"/>
  <c r="CF409" i="7"/>
  <c r="CG409" i="7"/>
  <c r="CH409" i="7"/>
  <c r="BQ410" i="7"/>
  <c r="CC410" i="7"/>
  <c r="CA410" i="7" s="1"/>
  <c r="CD410" i="7"/>
  <c r="CB410" i="7" s="1"/>
  <c r="CE410" i="7"/>
  <c r="CF410" i="7"/>
  <c r="CG410" i="7"/>
  <c r="CH410" i="7"/>
  <c r="CI410" i="7"/>
  <c r="BQ411" i="7"/>
  <c r="CC411" i="7"/>
  <c r="CA411" i="7" s="1"/>
  <c r="CD411" i="7"/>
  <c r="CE411" i="7"/>
  <c r="CF411" i="7"/>
  <c r="CG411" i="7"/>
  <c r="CH411" i="7"/>
  <c r="BQ412" i="7"/>
  <c r="CC412" i="7"/>
  <c r="CA412" i="7" s="1"/>
  <c r="CD412" i="7"/>
  <c r="CB412" i="7" s="1"/>
  <c r="CE412" i="7"/>
  <c r="CF412" i="7"/>
  <c r="CG412" i="7"/>
  <c r="CH412" i="7"/>
  <c r="CI412" i="7"/>
  <c r="BQ413" i="7"/>
  <c r="CC413" i="7"/>
  <c r="CA413" i="7" s="1"/>
  <c r="CD413" i="7"/>
  <c r="CE413" i="7"/>
  <c r="CF413" i="7"/>
  <c r="CG413" i="7"/>
  <c r="CH413" i="7"/>
  <c r="BQ414" i="7"/>
  <c r="CC414" i="7"/>
  <c r="CA414" i="7"/>
  <c r="CD414" i="7"/>
  <c r="CI414" i="7" s="1"/>
  <c r="CB414" i="7"/>
  <c r="CE414" i="7"/>
  <c r="CF414" i="7"/>
  <c r="CG414" i="7"/>
  <c r="CH414" i="7"/>
  <c r="BQ415" i="7"/>
  <c r="CC415" i="7"/>
  <c r="CA415" i="7"/>
  <c r="CD415" i="7"/>
  <c r="CI415" i="7" s="1"/>
  <c r="CE415" i="7"/>
  <c r="CF415" i="7"/>
  <c r="CG415" i="7"/>
  <c r="CH415" i="7"/>
  <c r="BQ416" i="7"/>
  <c r="CC416" i="7"/>
  <c r="CA416" i="7" s="1"/>
  <c r="CD416" i="7"/>
  <c r="CB416" i="7" s="1"/>
  <c r="CE416" i="7"/>
  <c r="CF416" i="7"/>
  <c r="CG416" i="7"/>
  <c r="CH416" i="7"/>
  <c r="CI416" i="7"/>
  <c r="BQ417" i="7"/>
  <c r="CC417" i="7"/>
  <c r="CA417" i="7" s="1"/>
  <c r="CD417" i="7"/>
  <c r="CI417" i="7" s="1"/>
  <c r="CB417" i="7"/>
  <c r="CE417" i="7"/>
  <c r="CF417" i="7"/>
  <c r="CG417" i="7"/>
  <c r="CH417" i="7"/>
  <c r="BQ418" i="7"/>
  <c r="CC418" i="7"/>
  <c r="CA418" i="7"/>
  <c r="CD418" i="7"/>
  <c r="CI418" i="7" s="1"/>
  <c r="CB418" i="7"/>
  <c r="CE418" i="7"/>
  <c r="CF418" i="7"/>
  <c r="CG418" i="7"/>
  <c r="CH418" i="7"/>
  <c r="BQ419" i="7"/>
  <c r="CC419" i="7"/>
  <c r="CA419" i="7"/>
  <c r="CD419" i="7"/>
  <c r="CI419" i="7" s="1"/>
  <c r="CE419" i="7"/>
  <c r="CF419" i="7"/>
  <c r="CG419" i="7"/>
  <c r="CH419" i="7"/>
  <c r="BQ420" i="7"/>
  <c r="CC420" i="7"/>
  <c r="CA420" i="7"/>
  <c r="CD420" i="7"/>
  <c r="CB420" i="7" s="1"/>
  <c r="CE420" i="7"/>
  <c r="CF420" i="7"/>
  <c r="CG420" i="7"/>
  <c r="CH420" i="7"/>
  <c r="BQ421" i="7"/>
  <c r="CC421" i="7"/>
  <c r="CA421" i="7" s="1"/>
  <c r="CD421" i="7"/>
  <c r="CB421" i="7" s="1"/>
  <c r="CE421" i="7"/>
  <c r="CF421" i="7"/>
  <c r="CG421" i="7"/>
  <c r="CH421" i="7"/>
  <c r="BQ422" i="7"/>
  <c r="CC422" i="7"/>
  <c r="CA422" i="7" s="1"/>
  <c r="CD422" i="7"/>
  <c r="CE422" i="7"/>
  <c r="CF422" i="7"/>
  <c r="CG422" i="7"/>
  <c r="CH422" i="7"/>
  <c r="BQ423" i="7"/>
  <c r="CC423" i="7"/>
  <c r="CA423" i="7" s="1"/>
  <c r="CD423" i="7"/>
  <c r="CI423" i="7" s="1"/>
  <c r="CB423" i="7"/>
  <c r="CE423" i="7"/>
  <c r="CF423" i="7"/>
  <c r="CG423" i="7"/>
  <c r="CH423" i="7"/>
  <c r="BQ424" i="7"/>
  <c r="CC424" i="7"/>
  <c r="CA424" i="7"/>
  <c r="CD424" i="7"/>
  <c r="CI424" i="7" s="1"/>
  <c r="CE424" i="7"/>
  <c r="CF424" i="7"/>
  <c r="CG424" i="7"/>
  <c r="CH424" i="7"/>
  <c r="BQ425" i="7"/>
  <c r="CC425" i="7"/>
  <c r="CA425" i="7" s="1"/>
  <c r="CD425" i="7"/>
  <c r="CI425" i="7" s="1"/>
  <c r="CB425" i="7"/>
  <c r="CE425" i="7"/>
  <c r="CF425" i="7"/>
  <c r="CG425" i="7"/>
  <c r="CH425" i="7"/>
  <c r="BQ426" i="7"/>
  <c r="CC426" i="7"/>
  <c r="CA426" i="7"/>
  <c r="CD426" i="7"/>
  <c r="CI426" i="7" s="1"/>
  <c r="CE426" i="7"/>
  <c r="CF426" i="7"/>
  <c r="CG426" i="7"/>
  <c r="CH426" i="7"/>
  <c r="BQ427" i="7"/>
  <c r="CC427" i="7"/>
  <c r="CA427" i="7"/>
  <c r="CD427" i="7"/>
  <c r="CI427" i="7" s="1"/>
  <c r="CE427" i="7"/>
  <c r="CF427" i="7"/>
  <c r="CG427" i="7"/>
  <c r="CH427" i="7"/>
  <c r="BQ428" i="7"/>
  <c r="CC428" i="7"/>
  <c r="CA428" i="7" s="1"/>
  <c r="CD428" i="7"/>
  <c r="CI428" i="7" s="1"/>
  <c r="CE428" i="7"/>
  <c r="CF428" i="7"/>
  <c r="CG428" i="7"/>
  <c r="CH428" i="7"/>
  <c r="BQ429" i="7"/>
  <c r="CC429" i="7"/>
  <c r="CA429" i="7"/>
  <c r="CD429" i="7"/>
  <c r="CB429" i="7" s="1"/>
  <c r="CE429" i="7"/>
  <c r="CF429" i="7"/>
  <c r="CG429" i="7"/>
  <c r="CH429" i="7"/>
  <c r="BQ430" i="7"/>
  <c r="CC430" i="7"/>
  <c r="CA430" i="7" s="1"/>
  <c r="CD430" i="7"/>
  <c r="CE430" i="7"/>
  <c r="CF430" i="7"/>
  <c r="CG430" i="7"/>
  <c r="CH430" i="7"/>
  <c r="BQ431" i="7"/>
  <c r="CC431" i="7"/>
  <c r="CA431" i="7" s="1"/>
  <c r="CD431" i="7"/>
  <c r="CI431" i="7" s="1"/>
  <c r="CB431" i="7"/>
  <c r="CE431" i="7"/>
  <c r="CF431" i="7"/>
  <c r="CG431" i="7"/>
  <c r="CH431" i="7"/>
  <c r="BQ432" i="7"/>
  <c r="CC432" i="7"/>
  <c r="CA432" i="7"/>
  <c r="CD432" i="7"/>
  <c r="CI432" i="7" s="1"/>
  <c r="CE432" i="7"/>
  <c r="CF432" i="7"/>
  <c r="CG432" i="7"/>
  <c r="CH432" i="7"/>
  <c r="BQ433" i="7"/>
  <c r="CC433" i="7"/>
  <c r="CA433" i="7"/>
  <c r="CD433" i="7"/>
  <c r="CB433" i="7" s="1"/>
  <c r="CE433" i="7"/>
  <c r="CF433" i="7"/>
  <c r="CG433" i="7"/>
  <c r="CH433" i="7"/>
  <c r="BQ434" i="7"/>
  <c r="CC434" i="7"/>
  <c r="CA434" i="7" s="1"/>
  <c r="CD434" i="7"/>
  <c r="CI434" i="7" s="1"/>
  <c r="CE434" i="7"/>
  <c r="CF434" i="7"/>
  <c r="CG434" i="7"/>
  <c r="CH434" i="7"/>
  <c r="BQ435" i="7"/>
  <c r="CC435" i="7"/>
  <c r="CA435" i="7" s="1"/>
  <c r="CD435" i="7"/>
  <c r="CE435" i="7"/>
  <c r="CF435" i="7"/>
  <c r="CG435" i="7"/>
  <c r="CH435" i="7"/>
  <c r="BQ436" i="7"/>
  <c r="CC436" i="7"/>
  <c r="CA436" i="7" s="1"/>
  <c r="CD436" i="7"/>
  <c r="CE436" i="7"/>
  <c r="CF436" i="7"/>
  <c r="CG436" i="7"/>
  <c r="CH436" i="7"/>
  <c r="BQ437" i="7"/>
  <c r="CC437" i="7"/>
  <c r="CA437" i="7" s="1"/>
  <c r="CD437" i="7"/>
  <c r="CI437" i="7" s="1"/>
  <c r="CB437" i="7"/>
  <c r="CE437" i="7"/>
  <c r="CF437" i="7"/>
  <c r="CG437" i="7"/>
  <c r="CH437" i="7"/>
  <c r="BQ438" i="7"/>
  <c r="CC438" i="7"/>
  <c r="CA438" i="7" s="1"/>
  <c r="CD438" i="7"/>
  <c r="CI438" i="7" s="1"/>
  <c r="CB438" i="7"/>
  <c r="CE438" i="7"/>
  <c r="CF438" i="7"/>
  <c r="CG438" i="7"/>
  <c r="CH438" i="7"/>
  <c r="BQ439" i="7"/>
  <c r="CC439" i="7"/>
  <c r="CA439" i="7"/>
  <c r="CD439" i="7"/>
  <c r="CI439" i="7" s="1"/>
  <c r="CE439" i="7"/>
  <c r="CF439" i="7"/>
  <c r="CG439" i="7"/>
  <c r="CH439" i="7"/>
  <c r="BQ440" i="7"/>
  <c r="CC440" i="7"/>
  <c r="CA440" i="7"/>
  <c r="CD440" i="7"/>
  <c r="CI440" i="7" s="1"/>
  <c r="CE440" i="7"/>
  <c r="CF440" i="7"/>
  <c r="CG440" i="7"/>
  <c r="CH440" i="7"/>
  <c r="BQ441" i="7"/>
  <c r="CC441" i="7"/>
  <c r="CA441" i="7" s="1"/>
  <c r="CD441" i="7"/>
  <c r="CI441" i="7" s="1"/>
  <c r="CE441" i="7"/>
  <c r="CF441" i="7"/>
  <c r="CG441" i="7"/>
  <c r="CH441" i="7"/>
  <c r="BQ442" i="7"/>
  <c r="CC442" i="7"/>
  <c r="CA442" i="7" s="1"/>
  <c r="CD442" i="7"/>
  <c r="CB442" i="7" s="1"/>
  <c r="CE442" i="7"/>
  <c r="CF442" i="7"/>
  <c r="CG442" i="7"/>
  <c r="CH442" i="7"/>
  <c r="CI442" i="7"/>
  <c r="BQ443" i="7"/>
  <c r="CC443" i="7"/>
  <c r="CA443" i="7" s="1"/>
  <c r="CD443" i="7"/>
  <c r="CI443" i="7" s="1"/>
  <c r="CE443" i="7"/>
  <c r="CF443" i="7"/>
  <c r="CG443" i="7"/>
  <c r="CH443" i="7"/>
  <c r="BQ444" i="7"/>
  <c r="CC444" i="7"/>
  <c r="CA444" i="7" s="1"/>
  <c r="CD444" i="7"/>
  <c r="CB444" i="7" s="1"/>
  <c r="CE444" i="7"/>
  <c r="CF444" i="7"/>
  <c r="CG444" i="7"/>
  <c r="CH444" i="7"/>
  <c r="BQ445" i="7"/>
  <c r="CC445" i="7"/>
  <c r="CA445" i="7" s="1"/>
  <c r="CD445" i="7"/>
  <c r="CI445" i="7" s="1"/>
  <c r="CE445" i="7"/>
  <c r="CF445" i="7"/>
  <c r="CG445" i="7"/>
  <c r="CH445" i="7"/>
  <c r="BQ446" i="7"/>
  <c r="CC446" i="7"/>
  <c r="CA446" i="7" s="1"/>
  <c r="CD446" i="7"/>
  <c r="CB446" i="7" s="1"/>
  <c r="CE446" i="7"/>
  <c r="CF446" i="7"/>
  <c r="CG446" i="7"/>
  <c r="CH446" i="7"/>
  <c r="BQ447" i="7"/>
  <c r="CC447" i="7"/>
  <c r="CA447" i="7" s="1"/>
  <c r="CD447" i="7"/>
  <c r="CI447" i="7" s="1"/>
  <c r="CE447" i="7"/>
  <c r="CF447" i="7"/>
  <c r="CG447" i="7"/>
  <c r="CH447" i="7"/>
  <c r="BQ448" i="7"/>
  <c r="CC448" i="7"/>
  <c r="CA448" i="7" s="1"/>
  <c r="CD448" i="7"/>
  <c r="CE448" i="7"/>
  <c r="CF448" i="7"/>
  <c r="CG448" i="7"/>
  <c r="CH448" i="7"/>
  <c r="BQ449" i="7"/>
  <c r="CC449" i="7"/>
  <c r="CA449" i="7" s="1"/>
  <c r="CD449" i="7"/>
  <c r="CB449" i="7" s="1"/>
  <c r="CE449" i="7"/>
  <c r="CF449" i="7"/>
  <c r="CG449" i="7"/>
  <c r="CH449" i="7"/>
  <c r="CI449" i="7"/>
  <c r="BQ450" i="7"/>
  <c r="CC450" i="7"/>
  <c r="CA450" i="7" s="1"/>
  <c r="CD450" i="7"/>
  <c r="CI450" i="7" s="1"/>
  <c r="CE450" i="7"/>
  <c r="CF450" i="7"/>
  <c r="CG450" i="7"/>
  <c r="CH450" i="7"/>
  <c r="BQ451" i="7"/>
  <c r="CC451" i="7"/>
  <c r="CA451" i="7"/>
  <c r="CD451" i="7"/>
  <c r="CI451" i="7" s="1"/>
  <c r="CE451" i="7"/>
  <c r="CF451" i="7"/>
  <c r="CG451" i="7"/>
  <c r="CH451" i="7"/>
  <c r="BQ452" i="7"/>
  <c r="CC452" i="7"/>
  <c r="CA452" i="7"/>
  <c r="CD452" i="7"/>
  <c r="CB452" i="7" s="1"/>
  <c r="CE452" i="7"/>
  <c r="CF452" i="7"/>
  <c r="CG452" i="7"/>
  <c r="CH452" i="7"/>
  <c r="CI452" i="7"/>
  <c r="BQ453" i="7"/>
  <c r="CC453" i="7"/>
  <c r="CA453" i="7" s="1"/>
  <c r="CD453" i="7"/>
  <c r="CB453" i="7" s="1"/>
  <c r="CE453" i="7"/>
  <c r="CF453" i="7"/>
  <c r="CG453" i="7"/>
  <c r="CH453" i="7"/>
  <c r="CI453" i="7"/>
  <c r="BQ454" i="7"/>
  <c r="CC454" i="7"/>
  <c r="CA454" i="7" s="1"/>
  <c r="CD454" i="7"/>
  <c r="CI454" i="7" s="1"/>
  <c r="CB454" i="7"/>
  <c r="CE454" i="7"/>
  <c r="CF454" i="7"/>
  <c r="CG454" i="7"/>
  <c r="CH454" i="7"/>
  <c r="BQ455" i="7"/>
  <c r="CC455" i="7"/>
  <c r="CA455" i="7"/>
  <c r="CD455" i="7"/>
  <c r="CE455" i="7"/>
  <c r="CF455" i="7"/>
  <c r="CG455" i="7"/>
  <c r="CH455" i="7"/>
  <c r="BQ456" i="7"/>
  <c r="CC456" i="7"/>
  <c r="CA456" i="7" s="1"/>
  <c r="CD456" i="7"/>
  <c r="CB456" i="7" s="1"/>
  <c r="CE456" i="7"/>
  <c r="CF456" i="7"/>
  <c r="CG456" i="7"/>
  <c r="CH456" i="7"/>
  <c r="BQ457" i="7"/>
  <c r="CC457" i="7"/>
  <c r="CA457" i="7" s="1"/>
  <c r="CD457" i="7"/>
  <c r="CE457" i="7"/>
  <c r="CF457" i="7"/>
  <c r="CG457" i="7"/>
  <c r="CH457" i="7"/>
  <c r="BQ458" i="7"/>
  <c r="CC458" i="7"/>
  <c r="CA458" i="7" s="1"/>
  <c r="CD458" i="7"/>
  <c r="CI458" i="7" s="1"/>
  <c r="CE458" i="7"/>
  <c r="CF458" i="7"/>
  <c r="CG458" i="7"/>
  <c r="CH458" i="7"/>
  <c r="BQ459" i="7"/>
  <c r="CC459" i="7"/>
  <c r="CA459" i="7" s="1"/>
  <c r="CD459" i="7"/>
  <c r="CI459" i="7" s="1"/>
  <c r="CB459" i="7"/>
  <c r="CE459" i="7"/>
  <c r="CF459" i="7"/>
  <c r="CG459" i="7"/>
  <c r="CH459" i="7"/>
  <c r="BQ460" i="7"/>
  <c r="CC460" i="7"/>
  <c r="CA460" i="7" s="1"/>
  <c r="CD460" i="7"/>
  <c r="CE460" i="7"/>
  <c r="CF460" i="7"/>
  <c r="CG460" i="7"/>
  <c r="CH460" i="7"/>
  <c r="BQ461" i="7"/>
  <c r="CC461" i="7"/>
  <c r="CA461" i="7" s="1"/>
  <c r="CD461" i="7"/>
  <c r="CB461" i="7" s="1"/>
  <c r="CE461" i="7"/>
  <c r="CF461" i="7"/>
  <c r="CG461" i="7"/>
  <c r="CH461" i="7"/>
  <c r="CI461" i="7"/>
  <c r="BQ462" i="7"/>
  <c r="CC462" i="7"/>
  <c r="CA462" i="7" s="1"/>
  <c r="CD462" i="7"/>
  <c r="CB462" i="7" s="1"/>
  <c r="CE462" i="7"/>
  <c r="CF462" i="7"/>
  <c r="CG462" i="7"/>
  <c r="CH462" i="7"/>
  <c r="CI462" i="7"/>
  <c r="BQ463" i="7"/>
  <c r="CC463" i="7"/>
  <c r="CA463" i="7" s="1"/>
  <c r="CD463" i="7"/>
  <c r="CE463" i="7"/>
  <c r="CF463" i="7"/>
  <c r="CG463" i="7"/>
  <c r="CH463" i="7"/>
  <c r="BQ464" i="7"/>
  <c r="CC464" i="7"/>
  <c r="CA464" i="7" s="1"/>
  <c r="CD464" i="7"/>
  <c r="CI464" i="7" s="1"/>
  <c r="CB464" i="7"/>
  <c r="CE464" i="7"/>
  <c r="CF464" i="7"/>
  <c r="CG464" i="7"/>
  <c r="CH464" i="7"/>
  <c r="BQ465" i="7"/>
  <c r="CC465" i="7"/>
  <c r="CA465" i="7" s="1"/>
  <c r="CD465" i="7"/>
  <c r="CB465" i="7" s="1"/>
  <c r="CE465" i="7"/>
  <c r="CF465" i="7"/>
  <c r="CG465" i="7"/>
  <c r="CH465" i="7"/>
  <c r="BQ466" i="7"/>
  <c r="CC466" i="7"/>
  <c r="CA466" i="7" s="1"/>
  <c r="CD466" i="7"/>
  <c r="CB466" i="7" s="1"/>
  <c r="CE466" i="7"/>
  <c r="CF466" i="7"/>
  <c r="CG466" i="7"/>
  <c r="CH466" i="7"/>
  <c r="CI466" i="7"/>
  <c r="BQ467" i="7"/>
  <c r="CC467" i="7"/>
  <c r="CA467" i="7" s="1"/>
  <c r="CD467" i="7"/>
  <c r="CI467" i="7" s="1"/>
  <c r="CE467" i="7"/>
  <c r="CF467" i="7"/>
  <c r="CG467" i="7"/>
  <c r="CH467" i="7"/>
  <c r="BQ468" i="7"/>
  <c r="CC468" i="7"/>
  <c r="CA468" i="7" s="1"/>
  <c r="CD468" i="7"/>
  <c r="CI468" i="7" s="1"/>
  <c r="CE468" i="7"/>
  <c r="CF468" i="7"/>
  <c r="CG468" i="7"/>
  <c r="CH468" i="7"/>
  <c r="BQ469" i="7"/>
  <c r="CC469" i="7"/>
  <c r="CA469" i="7"/>
  <c r="CD469" i="7"/>
  <c r="CI469" i="7" s="1"/>
  <c r="CB469" i="7"/>
  <c r="CE469" i="7"/>
  <c r="CF469" i="7"/>
  <c r="CG469" i="7"/>
  <c r="CH469" i="7"/>
  <c r="BQ470" i="7"/>
  <c r="CC470" i="7"/>
  <c r="CA470" i="7" s="1"/>
  <c r="CD470" i="7"/>
  <c r="CB470" i="7" s="1"/>
  <c r="CE470" i="7"/>
  <c r="CF470" i="7"/>
  <c r="CG470" i="7"/>
  <c r="CH470" i="7"/>
  <c r="BQ471" i="7"/>
  <c r="CC471" i="7"/>
  <c r="CA471" i="7" s="1"/>
  <c r="CD471" i="7"/>
  <c r="CI471" i="7" s="1"/>
  <c r="CE471" i="7"/>
  <c r="CF471" i="7"/>
  <c r="CG471" i="7"/>
  <c r="CH471" i="7"/>
  <c r="BQ472" i="7"/>
  <c r="CC472" i="7"/>
  <c r="CA472" i="7" s="1"/>
  <c r="CD472" i="7"/>
  <c r="CI472" i="7" s="1"/>
  <c r="CE472" i="7"/>
  <c r="CF472" i="7"/>
  <c r="CG472" i="7"/>
  <c r="CH472" i="7"/>
  <c r="BQ473" i="7"/>
  <c r="CC473" i="7"/>
  <c r="CA473" i="7"/>
  <c r="CD473" i="7"/>
  <c r="CI473" i="7" s="1"/>
  <c r="CB473" i="7"/>
  <c r="CE473" i="7"/>
  <c r="CF473" i="7"/>
  <c r="CG473" i="7"/>
  <c r="CH473" i="7"/>
  <c r="BQ474" i="7"/>
  <c r="CC474" i="7"/>
  <c r="CA474" i="7" s="1"/>
  <c r="CD474" i="7"/>
  <c r="CB474" i="7"/>
  <c r="CE474" i="7"/>
  <c r="CF474" i="7"/>
  <c r="CG474" i="7"/>
  <c r="CH474" i="7"/>
  <c r="CI474" i="7"/>
  <c r="BQ475" i="7"/>
  <c r="CC475" i="7"/>
  <c r="CA475" i="7"/>
  <c r="CD475" i="7"/>
  <c r="CI475" i="7" s="1"/>
  <c r="CE475" i="7"/>
  <c r="CF475" i="7"/>
  <c r="CG475" i="7"/>
  <c r="CH475" i="7"/>
  <c r="BQ476" i="7"/>
  <c r="CC476" i="7"/>
  <c r="CA476" i="7" s="1"/>
  <c r="CD476" i="7"/>
  <c r="CE476" i="7"/>
  <c r="CF476" i="7"/>
  <c r="CG476" i="7"/>
  <c r="CH476" i="7"/>
  <c r="BQ477" i="7"/>
  <c r="CC477" i="7"/>
  <c r="CA477" i="7" s="1"/>
  <c r="CD477" i="7"/>
  <c r="CI477" i="7" s="1"/>
  <c r="CB477" i="7"/>
  <c r="CE477" i="7"/>
  <c r="CF477" i="7"/>
  <c r="CG477" i="7"/>
  <c r="CH477" i="7"/>
  <c r="BQ478" i="7"/>
  <c r="CC478" i="7"/>
  <c r="CA478" i="7" s="1"/>
  <c r="CD478" i="7"/>
  <c r="CB478" i="7" s="1"/>
  <c r="CE478" i="7"/>
  <c r="CF478" i="7"/>
  <c r="CG478" i="7"/>
  <c r="CH478" i="7"/>
  <c r="BQ479" i="7"/>
  <c r="CC479" i="7"/>
  <c r="CA479" i="7" s="1"/>
  <c r="CD479" i="7"/>
  <c r="CI479" i="7" s="1"/>
  <c r="CE479" i="7"/>
  <c r="CF479" i="7"/>
  <c r="CG479" i="7"/>
  <c r="CH479" i="7"/>
  <c r="BQ480" i="7"/>
  <c r="CC480" i="7"/>
  <c r="CA480" i="7" s="1"/>
  <c r="CD480" i="7"/>
  <c r="CB480" i="7" s="1"/>
  <c r="CE480" i="7"/>
  <c r="CF480" i="7"/>
  <c r="CG480" i="7"/>
  <c r="CH480" i="7"/>
  <c r="BQ481" i="7"/>
  <c r="CC481" i="7"/>
  <c r="CA481" i="7" s="1"/>
  <c r="CD481" i="7"/>
  <c r="CB481" i="7" s="1"/>
  <c r="CE481" i="7"/>
  <c r="CF481" i="7"/>
  <c r="CG481" i="7"/>
  <c r="CH481" i="7"/>
  <c r="BQ482" i="7"/>
  <c r="CC482" i="7"/>
  <c r="CA482" i="7" s="1"/>
  <c r="CD482" i="7"/>
  <c r="CB482" i="7" s="1"/>
  <c r="CE482" i="7"/>
  <c r="CF482" i="7"/>
  <c r="CG482" i="7"/>
  <c r="CH482" i="7"/>
  <c r="CI482" i="7"/>
  <c r="BQ483" i="7"/>
  <c r="CC483" i="7"/>
  <c r="CA483" i="7" s="1"/>
  <c r="CD483" i="7"/>
  <c r="CI483" i="7" s="1"/>
  <c r="CE483" i="7"/>
  <c r="CF483" i="7"/>
  <c r="CG483" i="7"/>
  <c r="CH483" i="7"/>
  <c r="BQ484" i="7"/>
  <c r="CC484" i="7"/>
  <c r="CA484" i="7" s="1"/>
  <c r="CD484" i="7"/>
  <c r="CB484" i="7" s="1"/>
  <c r="CE484" i="7"/>
  <c r="CF484" i="7"/>
  <c r="CG484" i="7"/>
  <c r="CH484" i="7"/>
  <c r="BQ485" i="7"/>
  <c r="CC485" i="7"/>
  <c r="CA485" i="7" s="1"/>
  <c r="CD485" i="7"/>
  <c r="CB485" i="7" s="1"/>
  <c r="CE485" i="7"/>
  <c r="CF485" i="7"/>
  <c r="CG485" i="7"/>
  <c r="CH485" i="7"/>
  <c r="BQ486" i="7"/>
  <c r="CC486" i="7"/>
  <c r="CA486" i="7" s="1"/>
  <c r="CD486" i="7"/>
  <c r="CI486" i="7" s="1"/>
  <c r="CE486" i="7"/>
  <c r="CF486" i="7"/>
  <c r="CG486" i="7"/>
  <c r="CH486" i="7"/>
  <c r="BQ487" i="7"/>
  <c r="CC487" i="7"/>
  <c r="CA487" i="7"/>
  <c r="CD487" i="7"/>
  <c r="CI487" i="7" s="1"/>
  <c r="CB487" i="7"/>
  <c r="CE487" i="7"/>
  <c r="CF487" i="7"/>
  <c r="CG487" i="7"/>
  <c r="CH487" i="7"/>
  <c r="BQ488" i="7"/>
  <c r="CC488" i="7"/>
  <c r="CA488" i="7" s="1"/>
  <c r="CD488" i="7"/>
  <c r="CI488" i="7" s="1"/>
  <c r="CE488" i="7"/>
  <c r="CF488" i="7"/>
  <c r="CG488" i="7"/>
  <c r="CH488" i="7"/>
  <c r="BQ489" i="7"/>
  <c r="CC489" i="7"/>
  <c r="CA489" i="7" s="1"/>
  <c r="CD489" i="7"/>
  <c r="CB489" i="7" s="1"/>
  <c r="CE489" i="7"/>
  <c r="CF489" i="7"/>
  <c r="CG489" i="7"/>
  <c r="CH489" i="7"/>
  <c r="CI489" i="7"/>
  <c r="BQ490" i="7"/>
  <c r="CC490" i="7"/>
  <c r="CA490" i="7" s="1"/>
  <c r="CD490" i="7"/>
  <c r="CB490" i="7" s="1"/>
  <c r="CE490" i="7"/>
  <c r="CF490" i="7"/>
  <c r="CG490" i="7"/>
  <c r="CH490" i="7"/>
  <c r="BQ491" i="7"/>
  <c r="CC491" i="7"/>
  <c r="CA491" i="7" s="1"/>
  <c r="CD491" i="7"/>
  <c r="CI491" i="7" s="1"/>
  <c r="CB491" i="7"/>
  <c r="CE491" i="7"/>
  <c r="CF491" i="7"/>
  <c r="CG491" i="7"/>
  <c r="CH491" i="7"/>
  <c r="BQ492" i="7"/>
  <c r="CC492" i="7"/>
  <c r="CA492" i="7" s="1"/>
  <c r="CD492" i="7"/>
  <c r="CI492" i="7" s="1"/>
  <c r="CB492" i="7"/>
  <c r="CE492" i="7"/>
  <c r="CF492" i="7"/>
  <c r="CG492" i="7"/>
  <c r="CH492" i="7"/>
  <c r="BQ493" i="7"/>
  <c r="CC493" i="7"/>
  <c r="CA493" i="7"/>
  <c r="CD493" i="7"/>
  <c r="CB493" i="7" s="1"/>
  <c r="CE493" i="7"/>
  <c r="CF493" i="7"/>
  <c r="CG493" i="7"/>
  <c r="CH493" i="7"/>
  <c r="BQ494" i="7"/>
  <c r="CC494" i="7"/>
  <c r="CA494" i="7" s="1"/>
  <c r="CD494" i="7"/>
  <c r="CI494" i="7" s="1"/>
  <c r="CB494" i="7"/>
  <c r="CE494" i="7"/>
  <c r="CF494" i="7"/>
  <c r="CG494" i="7"/>
  <c r="CH494" i="7"/>
  <c r="BQ495" i="7"/>
  <c r="CC495" i="7"/>
  <c r="CA495" i="7"/>
  <c r="CD495" i="7"/>
  <c r="CI495" i="7" s="1"/>
  <c r="CB495" i="7"/>
  <c r="CE495" i="7"/>
  <c r="CF495" i="7"/>
  <c r="CG495" i="7"/>
  <c r="CH495" i="7"/>
  <c r="BQ496" i="7"/>
  <c r="CC496" i="7"/>
  <c r="CA496" i="7" s="1"/>
  <c r="CD496" i="7"/>
  <c r="CI496" i="7" s="1"/>
  <c r="CB496" i="7"/>
  <c r="CE496" i="7"/>
  <c r="CF496" i="7"/>
  <c r="CG496" i="7"/>
  <c r="CH496" i="7"/>
  <c r="BQ497" i="7"/>
  <c r="CC497" i="7"/>
  <c r="CA497" i="7"/>
  <c r="CD497" i="7"/>
  <c r="CB497" i="7" s="1"/>
  <c r="CE497" i="7"/>
  <c r="CF497" i="7"/>
  <c r="CG497" i="7"/>
  <c r="CH497" i="7"/>
  <c r="BQ498" i="7"/>
  <c r="CC498" i="7"/>
  <c r="CA498" i="7" s="1"/>
  <c r="CD498" i="7"/>
  <c r="CI498" i="7" s="1"/>
  <c r="CB498" i="7"/>
  <c r="CE498" i="7"/>
  <c r="CF498" i="7"/>
  <c r="CG498" i="7"/>
  <c r="CH498" i="7"/>
  <c r="BQ499" i="7"/>
  <c r="CC499" i="7"/>
  <c r="CA499" i="7"/>
  <c r="CD499" i="7"/>
  <c r="CI499" i="7" s="1"/>
  <c r="CB499" i="7"/>
  <c r="CE499" i="7"/>
  <c r="CF499" i="7"/>
  <c r="CG499" i="7"/>
  <c r="CH499" i="7"/>
  <c r="BQ500" i="7"/>
  <c r="CC500" i="7"/>
  <c r="CA500" i="7" s="1"/>
  <c r="CD500" i="7"/>
  <c r="CI500" i="7" s="1"/>
  <c r="CB500" i="7"/>
  <c r="CE500" i="7"/>
  <c r="CF500" i="7"/>
  <c r="CG500" i="7"/>
  <c r="CH500" i="7"/>
  <c r="BQ501" i="7"/>
  <c r="CC501" i="7"/>
  <c r="CA501" i="7" s="1"/>
  <c r="CD501" i="7"/>
  <c r="CI501" i="7" s="1"/>
  <c r="CB501" i="7"/>
  <c r="CE501" i="7"/>
  <c r="CF501" i="7"/>
  <c r="CG501" i="7"/>
  <c r="CH501" i="7"/>
  <c r="BQ502" i="7"/>
  <c r="CC502" i="7"/>
  <c r="CA502" i="7" s="1"/>
  <c r="CD502" i="7"/>
  <c r="CI502" i="7" s="1"/>
  <c r="CE502" i="7"/>
  <c r="CF502" i="7"/>
  <c r="CG502" i="7"/>
  <c r="CH502" i="7"/>
  <c r="BQ503" i="7"/>
  <c r="CC503" i="7"/>
  <c r="CA503" i="7"/>
  <c r="CD503" i="7"/>
  <c r="CI503" i="7" s="1"/>
  <c r="CE503" i="7"/>
  <c r="CF503" i="7"/>
  <c r="CG503" i="7"/>
  <c r="CH503" i="7"/>
  <c r="BQ504" i="7"/>
  <c r="CC504" i="7"/>
  <c r="CA504" i="7"/>
  <c r="CD504" i="7"/>
  <c r="CI504" i="7" s="1"/>
  <c r="CE504" i="7"/>
  <c r="CF504" i="7"/>
  <c r="CG504" i="7"/>
  <c r="CH504" i="7"/>
  <c r="BQ505" i="7"/>
  <c r="CC505" i="7"/>
  <c r="CA505" i="7" s="1"/>
  <c r="CD505" i="7"/>
  <c r="CI505" i="7" s="1"/>
  <c r="CE505" i="7"/>
  <c r="CF505" i="7"/>
  <c r="CG505" i="7"/>
  <c r="CH505" i="7"/>
  <c r="BQ506" i="7"/>
  <c r="CC506" i="7"/>
  <c r="CA506" i="7"/>
  <c r="CD506" i="7"/>
  <c r="CB506" i="7" s="1"/>
  <c r="CE506" i="7"/>
  <c r="CF506" i="7"/>
  <c r="CG506" i="7"/>
  <c r="CH506" i="7"/>
  <c r="BQ507" i="7"/>
  <c r="CC507" i="7"/>
  <c r="CA507" i="7" s="1"/>
  <c r="CD507" i="7"/>
  <c r="CI507" i="7" s="1"/>
  <c r="CE507" i="7"/>
  <c r="CF507" i="7"/>
  <c r="CG507" i="7"/>
  <c r="CH507" i="7"/>
  <c r="BQ508" i="7"/>
  <c r="CC508" i="7"/>
  <c r="CA508" i="7" s="1"/>
  <c r="CD508" i="7"/>
  <c r="CB508" i="7" s="1"/>
  <c r="CE508" i="7"/>
  <c r="CF508" i="7"/>
  <c r="CG508" i="7"/>
  <c r="CH508" i="7"/>
  <c r="CI508" i="7"/>
  <c r="BQ509" i="7"/>
  <c r="CC509" i="7"/>
  <c r="CA509" i="7" s="1"/>
  <c r="CD509" i="7"/>
  <c r="CI509" i="7" s="1"/>
  <c r="CE509" i="7"/>
  <c r="CF509" i="7"/>
  <c r="CG509" i="7"/>
  <c r="CH509" i="7"/>
  <c r="BQ510" i="7"/>
  <c r="CC510" i="7"/>
  <c r="CA510" i="7"/>
  <c r="CD510" i="7"/>
  <c r="CI510" i="7" s="1"/>
  <c r="CB510" i="7"/>
  <c r="CE510" i="7"/>
  <c r="CF510" i="7"/>
  <c r="CG510" i="7"/>
  <c r="CH510" i="7"/>
  <c r="BQ511" i="7"/>
  <c r="CC511" i="7"/>
  <c r="CA511" i="7" s="1"/>
  <c r="CD511" i="7"/>
  <c r="CI511" i="7" s="1"/>
  <c r="CE511" i="7"/>
  <c r="CF511" i="7"/>
  <c r="CG511" i="7"/>
  <c r="CH511" i="7"/>
  <c r="BQ512" i="7"/>
  <c r="CC512" i="7"/>
  <c r="CA512" i="7" s="1"/>
  <c r="CD512" i="7"/>
  <c r="CI512" i="7" s="1"/>
  <c r="CB512" i="7"/>
  <c r="CE512" i="7"/>
  <c r="CF512" i="7"/>
  <c r="CG512" i="7"/>
  <c r="CH512" i="7"/>
  <c r="BQ513" i="7"/>
  <c r="CC513" i="7"/>
  <c r="CA513" i="7" s="1"/>
  <c r="CD513" i="7"/>
  <c r="CB513" i="7" s="1"/>
  <c r="CE513" i="7"/>
  <c r="CF513" i="7"/>
  <c r="CG513" i="7"/>
  <c r="CH513" i="7"/>
  <c r="CI513" i="7"/>
  <c r="BQ514" i="7"/>
  <c r="CC514" i="7"/>
  <c r="CA514" i="7" s="1"/>
  <c r="CD514" i="7"/>
  <c r="CB514" i="7" s="1"/>
  <c r="CE514" i="7"/>
  <c r="CF514" i="7"/>
  <c r="CG514" i="7"/>
  <c r="CH514" i="7"/>
  <c r="BQ515" i="7"/>
  <c r="CC515" i="7"/>
  <c r="CA515" i="7" s="1"/>
  <c r="CD515" i="7"/>
  <c r="CI515" i="7" s="1"/>
  <c r="CE515" i="7"/>
  <c r="CF515" i="7"/>
  <c r="CG515" i="7"/>
  <c r="CH515" i="7"/>
  <c r="BQ516" i="7"/>
  <c r="CC516" i="7"/>
  <c r="CA516" i="7" s="1"/>
  <c r="CD516" i="7"/>
  <c r="CB516" i="7" s="1"/>
  <c r="CE516" i="7"/>
  <c r="CF516" i="7"/>
  <c r="CG516" i="7"/>
  <c r="CH516" i="7"/>
  <c r="BQ517" i="7"/>
  <c r="CC517" i="7"/>
  <c r="CA517" i="7" s="1"/>
  <c r="CD517" i="7"/>
  <c r="CB517" i="7" s="1"/>
  <c r="CE517" i="7"/>
  <c r="CF517" i="7"/>
  <c r="CG517" i="7"/>
  <c r="CH517" i="7"/>
  <c r="BQ518" i="7"/>
  <c r="CC518" i="7"/>
  <c r="CA518" i="7" s="1"/>
  <c r="CD518" i="7"/>
  <c r="CB518" i="7" s="1"/>
  <c r="CE518" i="7"/>
  <c r="CF518" i="7"/>
  <c r="CG518" i="7"/>
  <c r="CH518" i="7"/>
  <c r="CI518" i="7"/>
  <c r="BY519" i="7"/>
  <c r="CI517" i="7" l="1"/>
  <c r="CI516" i="7"/>
  <c r="CI481" i="7"/>
  <c r="CI446" i="7"/>
  <c r="CI444" i="7"/>
  <c r="CB440" i="7"/>
  <c r="CB434" i="7"/>
  <c r="CB432" i="7"/>
  <c r="CB427" i="7"/>
  <c r="CB360" i="7"/>
  <c r="CB320" i="7"/>
  <c r="CB307" i="7"/>
  <c r="CB306" i="7"/>
  <c r="CB261" i="7"/>
  <c r="CB193" i="7"/>
  <c r="CB189" i="7"/>
  <c r="CI153" i="7"/>
  <c r="CB140" i="7"/>
  <c r="CB120" i="7"/>
  <c r="CB117" i="7"/>
  <c r="CB114" i="7"/>
  <c r="CB112" i="7"/>
  <c r="CB101" i="7"/>
  <c r="CI80" i="7"/>
  <c r="CI79" i="7"/>
  <c r="CI76" i="7"/>
  <c r="CI72" i="7"/>
  <c r="CI68" i="7"/>
  <c r="CI67" i="7"/>
  <c r="CB486" i="7"/>
  <c r="CB472" i="7"/>
  <c r="CB468" i="7"/>
  <c r="CB467" i="7"/>
  <c r="CB445" i="7"/>
  <c r="CB443" i="7"/>
  <c r="CI429" i="7"/>
  <c r="CB381" i="7"/>
  <c r="CB373" i="7"/>
  <c r="CB353" i="7"/>
  <c r="CB314" i="7"/>
  <c r="CB296" i="7"/>
  <c r="CB275" i="7"/>
  <c r="CB274" i="7"/>
  <c r="CI260" i="7"/>
  <c r="CB180" i="7"/>
  <c r="CB170" i="7"/>
  <c r="CB154" i="7"/>
  <c r="CB126" i="7"/>
  <c r="CI119" i="7"/>
  <c r="CI116" i="7"/>
  <c r="CI115" i="7"/>
  <c r="CB66" i="7"/>
  <c r="CI292" i="7"/>
  <c r="CI283" i="7"/>
  <c r="CI183" i="7"/>
  <c r="CB509" i="7"/>
  <c r="CB507" i="7"/>
  <c r="CB505" i="7"/>
  <c r="CB502" i="7"/>
  <c r="CB450" i="7"/>
  <c r="CB441" i="7"/>
  <c r="CB404" i="7"/>
  <c r="CB365" i="7"/>
  <c r="CB346" i="7"/>
  <c r="CB339" i="7"/>
  <c r="CB338" i="7"/>
  <c r="CI304" i="7"/>
  <c r="CB262" i="7"/>
  <c r="CI221" i="7"/>
  <c r="CI219" i="7"/>
  <c r="CB209" i="7"/>
  <c r="CI167" i="7"/>
  <c r="CB160" i="7"/>
  <c r="CB121" i="7"/>
  <c r="CB109" i="7"/>
  <c r="CB94" i="7"/>
  <c r="CI460" i="7"/>
  <c r="CB460" i="7"/>
  <c r="CI409" i="7"/>
  <c r="CB409" i="7"/>
  <c r="CB359" i="7"/>
  <c r="CI359" i="7"/>
  <c r="CB273" i="7"/>
  <c r="CI273" i="7"/>
  <c r="CI102" i="7"/>
  <c r="CB102" i="7"/>
  <c r="CB100" i="7"/>
  <c r="CI100" i="7"/>
  <c r="CI85" i="7"/>
  <c r="CB85" i="7"/>
  <c r="CI58" i="7"/>
  <c r="CB58" i="7"/>
  <c r="CI37" i="7"/>
  <c r="CB37" i="7"/>
  <c r="CI455" i="7"/>
  <c r="CB455" i="7"/>
  <c r="CB422" i="7"/>
  <c r="CI422" i="7"/>
  <c r="CI396" i="7"/>
  <c r="CB396" i="7"/>
  <c r="CI348" i="7"/>
  <c r="CB348" i="7"/>
  <c r="CI308" i="7"/>
  <c r="CB308" i="7"/>
  <c r="CI277" i="7"/>
  <c r="CB277" i="7"/>
  <c r="CB143" i="7"/>
  <c r="CI143" i="7"/>
  <c r="CI138" i="7"/>
  <c r="CB138" i="7"/>
  <c r="CB131" i="7"/>
  <c r="CI131" i="7"/>
  <c r="CB125" i="7"/>
  <c r="CI125" i="7"/>
  <c r="CB47" i="7"/>
  <c r="CI47" i="7"/>
  <c r="CI514" i="7"/>
  <c r="CI506" i="7"/>
  <c r="CB504" i="7"/>
  <c r="CI490" i="7"/>
  <c r="CI480" i="7"/>
  <c r="CB458" i="7"/>
  <c r="CB457" i="7"/>
  <c r="CI457" i="7"/>
  <c r="CI388" i="7"/>
  <c r="CB376" i="7"/>
  <c r="CB340" i="7"/>
  <c r="CI319" i="7"/>
  <c r="CB299" i="7"/>
  <c r="CI299" i="7"/>
  <c r="CB281" i="7"/>
  <c r="CI281" i="7"/>
  <c r="CB279" i="7"/>
  <c r="CI251" i="7"/>
  <c r="CI192" i="7"/>
  <c r="CB184" i="7"/>
  <c r="CI184" i="7"/>
  <c r="CB133" i="7"/>
  <c r="CI132" i="7"/>
  <c r="CB132" i="7"/>
  <c r="CI106" i="7"/>
  <c r="CB106" i="7"/>
  <c r="CB105" i="7"/>
  <c r="CB104" i="7"/>
  <c r="CI104" i="7"/>
  <c r="CB87" i="7"/>
  <c r="CI87" i="7"/>
  <c r="CI62" i="7"/>
  <c r="CB62" i="7"/>
  <c r="CB48" i="7"/>
  <c r="CI48" i="7"/>
  <c r="CB40" i="7"/>
  <c r="CI40" i="7"/>
  <c r="CI49" i="7"/>
  <c r="CB49" i="7"/>
  <c r="CI30" i="7"/>
  <c r="CB30" i="7"/>
  <c r="CI237" i="7"/>
  <c r="CB237" i="7"/>
  <c r="CB108" i="7"/>
  <c r="CI108" i="7"/>
  <c r="CI435" i="7"/>
  <c r="CB435" i="7"/>
  <c r="CB369" i="7"/>
  <c r="CI369" i="7"/>
  <c r="CI322" i="7"/>
  <c r="CB322" i="7"/>
  <c r="CI242" i="7"/>
  <c r="CB242" i="7"/>
  <c r="CB232" i="7"/>
  <c r="CI232" i="7"/>
  <c r="CB228" i="7"/>
  <c r="CI228" i="7"/>
  <c r="CB163" i="7"/>
  <c r="CI163" i="7"/>
  <c r="CB151" i="7"/>
  <c r="CI151" i="7"/>
  <c r="CB113" i="7"/>
  <c r="CI113" i="7"/>
  <c r="CB111" i="7"/>
  <c r="CI111" i="7"/>
  <c r="CI65" i="7"/>
  <c r="CB65" i="7"/>
  <c r="CB43" i="7"/>
  <c r="CI43" i="7"/>
  <c r="CI34" i="7"/>
  <c r="CB34" i="7"/>
  <c r="CB476" i="7"/>
  <c r="CI476" i="7"/>
  <c r="CI272" i="7"/>
  <c r="CB88" i="7"/>
  <c r="CI88" i="7"/>
  <c r="CB63" i="7"/>
  <c r="CI63" i="7"/>
  <c r="CI41" i="7"/>
  <c r="CB41" i="7"/>
  <c r="CI420" i="7"/>
  <c r="CI287" i="7"/>
  <c r="CB287" i="7"/>
  <c r="CI225" i="7"/>
  <c r="CB225" i="7"/>
  <c r="CB64" i="7"/>
  <c r="CI64" i="7"/>
  <c r="CI470" i="7"/>
  <c r="CI463" i="7"/>
  <c r="CB463" i="7"/>
  <c r="CB448" i="7"/>
  <c r="CI448" i="7"/>
  <c r="CI436" i="7"/>
  <c r="CB436" i="7"/>
  <c r="CB430" i="7"/>
  <c r="CI430" i="7"/>
  <c r="CB428" i="7"/>
  <c r="CI411" i="7"/>
  <c r="CB411" i="7"/>
  <c r="CB402" i="7"/>
  <c r="CI402" i="7"/>
  <c r="CB324" i="7"/>
  <c r="CI324" i="7"/>
  <c r="CI317" i="7"/>
  <c r="CB317" i="7"/>
  <c r="CI256" i="7"/>
  <c r="CB256" i="7"/>
  <c r="CI250" i="7"/>
  <c r="CB250" i="7"/>
  <c r="CI247" i="7"/>
  <c r="CB247" i="7"/>
  <c r="CI243" i="7"/>
  <c r="CB243" i="7"/>
  <c r="CB201" i="7"/>
  <c r="CI201" i="7"/>
  <c r="CB198" i="7"/>
  <c r="CI197" i="7"/>
  <c r="CB197" i="7"/>
  <c r="CI152" i="7"/>
  <c r="CB152" i="7"/>
  <c r="CB98" i="7"/>
  <c r="CB92" i="7"/>
  <c r="CI92" i="7"/>
  <c r="CB44" i="7"/>
  <c r="CI44" i="7"/>
  <c r="CB35" i="7"/>
  <c r="CI35" i="7"/>
  <c r="CI478" i="7"/>
  <c r="CI390" i="7"/>
  <c r="CI294" i="7"/>
  <c r="CB294" i="7"/>
  <c r="CI421" i="7"/>
  <c r="CB173" i="7"/>
  <c r="CI173" i="7"/>
  <c r="CI169" i="7"/>
  <c r="CB169" i="7"/>
  <c r="CI89" i="7"/>
  <c r="CB89" i="7"/>
  <c r="CI493" i="7"/>
  <c r="CI485" i="7"/>
  <c r="CI484" i="7"/>
  <c r="CB475" i="7"/>
  <c r="CB426" i="7"/>
  <c r="CI413" i="7"/>
  <c r="CB413" i="7"/>
  <c r="CI408" i="7"/>
  <c r="CB408" i="7"/>
  <c r="CI398" i="7"/>
  <c r="CB398" i="7"/>
  <c r="CI389" i="7"/>
  <c r="CB389" i="7"/>
  <c r="CB385" i="7"/>
  <c r="CI385" i="7"/>
  <c r="CB384" i="7"/>
  <c r="CB358" i="7"/>
  <c r="CI357" i="7"/>
  <c r="CB357" i="7"/>
  <c r="CB351" i="7"/>
  <c r="CI351" i="7"/>
  <c r="CB329" i="7"/>
  <c r="CI329" i="7"/>
  <c r="CB326" i="7"/>
  <c r="CI325" i="7"/>
  <c r="CB325" i="7"/>
  <c r="CI252" i="7"/>
  <c r="CB252" i="7"/>
  <c r="CB99" i="7"/>
  <c r="CI99" i="7"/>
  <c r="CI93" i="7"/>
  <c r="CB93" i="7"/>
  <c r="CB84" i="7"/>
  <c r="CI84" i="7"/>
  <c r="CI45" i="7"/>
  <c r="CB45" i="7"/>
  <c r="CB36" i="7"/>
  <c r="CI36" i="7"/>
  <c r="CB378" i="7"/>
  <c r="CB372" i="7"/>
  <c r="CB363" i="7"/>
  <c r="CB343" i="7"/>
  <c r="CB333" i="7"/>
  <c r="CB321" i="7"/>
  <c r="CB293" i="7"/>
  <c r="CB290" i="7"/>
  <c r="CB285" i="7"/>
  <c r="CB276" i="7"/>
  <c r="CB255" i="7"/>
  <c r="CB245" i="7"/>
  <c r="CB224" i="7"/>
  <c r="CB215" i="7"/>
  <c r="CB205" i="7"/>
  <c r="CB196" i="7"/>
  <c r="CB194" i="7"/>
  <c r="CB168" i="7"/>
  <c r="CB166" i="7"/>
  <c r="CB157" i="7"/>
  <c r="CB134" i="7"/>
  <c r="CI380" i="7"/>
  <c r="CI336" i="7"/>
  <c r="CI315" i="7"/>
  <c r="CI208" i="7"/>
  <c r="CI187" i="7"/>
  <c r="CI60" i="7"/>
  <c r="CI56" i="7"/>
  <c r="CI55" i="7"/>
  <c r="CI52" i="7"/>
  <c r="CI32" i="7"/>
  <c r="CI254" i="7"/>
  <c r="CB254" i="7"/>
  <c r="CB236" i="7"/>
  <c r="CI236" i="7"/>
  <c r="CB204" i="7"/>
  <c r="CI204" i="7"/>
  <c r="CB139" i="7"/>
  <c r="CI139" i="7"/>
  <c r="CI82" i="7"/>
  <c r="CB82" i="7"/>
  <c r="CB59" i="7"/>
  <c r="CI59" i="7"/>
  <c r="CI362" i="7"/>
  <c r="CB362" i="7"/>
  <c r="CB291" i="7"/>
  <c r="CI291" i="7"/>
  <c r="CI497" i="7"/>
  <c r="CI465" i="7"/>
  <c r="CI456" i="7"/>
  <c r="CI433" i="7"/>
  <c r="CI395" i="7"/>
  <c r="CB395" i="7"/>
  <c r="CI392" i="7"/>
  <c r="CI327" i="7"/>
  <c r="CI295" i="7"/>
  <c r="CI234" i="7"/>
  <c r="CB234" i="7"/>
  <c r="CI202" i="7"/>
  <c r="CB202" i="7"/>
  <c r="CI199" i="7"/>
  <c r="CB127" i="7"/>
  <c r="CI127" i="7"/>
  <c r="CB171" i="7"/>
  <c r="CI171" i="7"/>
  <c r="CI107" i="7"/>
  <c r="CB515" i="7"/>
  <c r="CB488" i="7"/>
  <c r="CB483" i="7"/>
  <c r="CB451" i="7"/>
  <c r="CB424" i="7"/>
  <c r="CB419" i="7"/>
  <c r="CI391" i="7"/>
  <c r="CB391" i="7"/>
  <c r="CB364" i="7"/>
  <c r="CI364" i="7"/>
  <c r="CI350" i="7"/>
  <c r="CB350" i="7"/>
  <c r="CB263" i="7"/>
  <c r="CB231" i="7"/>
  <c r="CB191" i="7"/>
  <c r="CI191" i="7"/>
  <c r="CB190" i="7"/>
  <c r="CB122" i="7"/>
  <c r="CI86" i="7"/>
  <c r="CB86" i="7"/>
  <c r="CB300" i="7"/>
  <c r="CI300" i="7"/>
  <c r="CI286" i="7"/>
  <c r="CB286" i="7"/>
  <c r="CI174" i="7"/>
  <c r="CB174" i="7"/>
  <c r="CB259" i="7"/>
  <c r="CI259" i="7"/>
  <c r="CI54" i="7"/>
  <c r="CB54" i="7"/>
  <c r="CI375" i="7"/>
  <c r="CB375" i="7"/>
  <c r="CB71" i="7"/>
  <c r="CI71" i="7"/>
  <c r="CB503" i="7"/>
  <c r="CB471" i="7"/>
  <c r="CB439" i="7"/>
  <c r="CI387" i="7"/>
  <c r="CB387" i="7"/>
  <c r="CI356" i="7"/>
  <c r="CI344" i="7"/>
  <c r="CB344" i="7"/>
  <c r="CI312" i="7"/>
  <c r="CB312" i="7"/>
  <c r="CI280" i="7"/>
  <c r="CB280" i="7"/>
  <c r="CI248" i="7"/>
  <c r="CB248" i="7"/>
  <c r="CI216" i="7"/>
  <c r="CB216" i="7"/>
  <c r="CB186" i="7"/>
  <c r="CI178" i="7"/>
  <c r="CB178" i="7"/>
  <c r="CB42" i="7"/>
  <c r="CI31" i="7"/>
  <c r="CI403" i="7"/>
  <c r="CB403" i="7"/>
  <c r="CI371" i="7"/>
  <c r="CB371" i="7"/>
  <c r="CB332" i="7"/>
  <c r="CI332" i="7"/>
  <c r="CI318" i="7"/>
  <c r="CB318" i="7"/>
  <c r="CB103" i="7"/>
  <c r="CI103" i="7"/>
  <c r="CI298" i="7"/>
  <c r="CB298" i="7"/>
  <c r="CI399" i="7"/>
  <c r="CB399" i="7"/>
  <c r="CI367" i="7"/>
  <c r="CB367" i="7"/>
  <c r="CB159" i="7"/>
  <c r="CI159" i="7"/>
  <c r="CB158" i="7"/>
  <c r="CI155" i="7"/>
  <c r="CI142" i="7"/>
  <c r="CB142" i="7"/>
  <c r="CI75" i="7"/>
  <c r="CB39" i="7"/>
  <c r="CI39" i="7"/>
  <c r="CB355" i="7"/>
  <c r="CI355" i="7"/>
  <c r="CB268" i="7"/>
  <c r="CI268" i="7"/>
  <c r="CI222" i="7"/>
  <c r="CB222" i="7"/>
  <c r="CI383" i="7"/>
  <c r="CB383" i="7"/>
  <c r="CB323" i="7"/>
  <c r="CI323" i="7"/>
  <c r="CB227" i="7"/>
  <c r="CI227" i="7"/>
  <c r="CI146" i="7"/>
  <c r="CB146" i="7"/>
  <c r="CI330" i="7"/>
  <c r="CB330" i="7"/>
  <c r="CI266" i="7"/>
  <c r="CB266" i="7"/>
  <c r="CI50" i="7"/>
  <c r="CB50" i="7"/>
  <c r="CI407" i="7"/>
  <c r="CB407" i="7"/>
  <c r="CB511" i="7"/>
  <c r="CB479" i="7"/>
  <c r="CB447" i="7"/>
  <c r="CB415" i="7"/>
  <c r="CI379" i="7"/>
  <c r="CB379" i="7"/>
  <c r="CI347" i="7"/>
  <c r="CI335" i="7"/>
  <c r="CB335" i="7"/>
  <c r="CB334" i="7"/>
  <c r="CI303" i="7"/>
  <c r="CB303" i="7"/>
  <c r="CB302" i="7"/>
  <c r="CI271" i="7"/>
  <c r="CB271" i="7"/>
  <c r="CB270" i="7"/>
  <c r="CI239" i="7"/>
  <c r="CB239" i="7"/>
  <c r="CB238" i="7"/>
  <c r="CI207" i="7"/>
  <c r="CB207" i="7"/>
  <c r="CB206" i="7"/>
  <c r="CB91" i="7"/>
  <c r="CI91" i="7"/>
  <c r="CB342" i="7"/>
  <c r="CB310" i="7"/>
  <c r="CB278" i="7"/>
  <c r="CB246" i="7"/>
  <c r="CB214" i="7"/>
  <c r="CB182" i="7"/>
  <c r="CI179" i="7"/>
  <c r="CB150" i="7"/>
  <c r="CI147" i="7"/>
  <c r="CB118" i="7"/>
  <c r="CB110" i="7"/>
  <c r="CI83" i="7"/>
  <c r="CB78" i="7"/>
  <c r="CI51" i="7"/>
  <c r="CB46" i="7"/>
  <c r="CB162" i="7"/>
  <c r="CB130" i="7"/>
  <c r="BY20" i="7"/>
  <c r="BP21" i="7"/>
  <c r="CA19" i="7"/>
  <c r="CA20" i="7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T5" i="9"/>
  <c r="BX47" i="5"/>
  <c r="BX48" i="5"/>
  <c r="Z11" i="5"/>
  <c r="AA11" i="5" s="1"/>
  <c r="Z10" i="5"/>
  <c r="AA10" i="5" s="1"/>
  <c r="Z9" i="5"/>
  <c r="AA9" i="5" s="1"/>
  <c r="Z8" i="5"/>
  <c r="AA8" i="5" s="1"/>
  <c r="Z7" i="5"/>
  <c r="AA7" i="5" s="1"/>
  <c r="Z6" i="5"/>
  <c r="AA6" i="5" s="1"/>
  <c r="Z5" i="5"/>
  <c r="AA5" i="5" s="1"/>
  <c r="Z4" i="5"/>
  <c r="AA4" i="5" s="1"/>
  <c r="BY21" i="7" l="1"/>
  <c r="BP22" i="7"/>
  <c r="CA22" i="7"/>
  <c r="CA21" i="7"/>
  <c r="BY83" i="5"/>
  <c r="BR83" i="5"/>
  <c r="BX83" i="5" s="1"/>
  <c r="BY82" i="5"/>
  <c r="BR82" i="5"/>
  <c r="BX82" i="5" s="1"/>
  <c r="BY81" i="5"/>
  <c r="BR81" i="5"/>
  <c r="BX81" i="5" s="1"/>
  <c r="BY80" i="5"/>
  <c r="BR80" i="5"/>
  <c r="BX80" i="5" s="1"/>
  <c r="BY79" i="5"/>
  <c r="BR79" i="5"/>
  <c r="BX79" i="5" s="1"/>
  <c r="BY78" i="5"/>
  <c r="BR78" i="5"/>
  <c r="BX78" i="5" s="1"/>
  <c r="BY77" i="5"/>
  <c r="BR77" i="5"/>
  <c r="BX77" i="5" s="1"/>
  <c r="BY76" i="5"/>
  <c r="BR76" i="5"/>
  <c r="BX76" i="5" s="1"/>
  <c r="BY75" i="5"/>
  <c r="BR75" i="5"/>
  <c r="BX75" i="5" s="1"/>
  <c r="BY74" i="5"/>
  <c r="BR74" i="5"/>
  <c r="BX74" i="5" s="1"/>
  <c r="BY73" i="5"/>
  <c r="BR73" i="5"/>
  <c r="BX73" i="5" s="1"/>
  <c r="BY72" i="5"/>
  <c r="BR72" i="5"/>
  <c r="BX72" i="5" s="1"/>
  <c r="BY71" i="5"/>
  <c r="BR71" i="5"/>
  <c r="BX71" i="5" s="1"/>
  <c r="BY70" i="5"/>
  <c r="BR70" i="5"/>
  <c r="BX70" i="5" s="1"/>
  <c r="BY69" i="5"/>
  <c r="BR69" i="5"/>
  <c r="BX69" i="5" s="1"/>
  <c r="BY68" i="5"/>
  <c r="BR68" i="5"/>
  <c r="BX68" i="5" s="1"/>
  <c r="BG57" i="5"/>
  <c r="BA57" i="5"/>
  <c r="BF57" i="5" s="1"/>
  <c r="BG56" i="5"/>
  <c r="BA56" i="5"/>
  <c r="BF56" i="5" s="1"/>
  <c r="BG55" i="5"/>
  <c r="BA55" i="5"/>
  <c r="BF55" i="5" s="1"/>
  <c r="CP54" i="5"/>
  <c r="CL54" i="5"/>
  <c r="CA54" i="5"/>
  <c r="BZ54" i="5"/>
  <c r="BY54" i="5"/>
  <c r="BX54" i="5"/>
  <c r="BG54" i="5"/>
  <c r="BA54" i="5"/>
  <c r="BF54" i="5" s="1"/>
  <c r="DP53" i="5"/>
  <c r="DL53" i="5"/>
  <c r="DC53" i="5"/>
  <c r="CY53" i="5"/>
  <c r="DB53" i="5" s="1"/>
  <c r="CP53" i="5"/>
  <c r="CL53" i="5"/>
  <c r="CA53" i="5"/>
  <c r="BZ53" i="5"/>
  <c r="BY53" i="5"/>
  <c r="BX53" i="5"/>
  <c r="BG53" i="5"/>
  <c r="BA53" i="5"/>
  <c r="BF53" i="5" s="1"/>
  <c r="DP52" i="5"/>
  <c r="DL52" i="5"/>
  <c r="DC52" i="5"/>
  <c r="CY52" i="5"/>
  <c r="DB52" i="5" s="1"/>
  <c r="CP52" i="5"/>
  <c r="CL52" i="5"/>
  <c r="CA52" i="5"/>
  <c r="BZ52" i="5"/>
  <c r="BY52" i="5"/>
  <c r="BX52" i="5"/>
  <c r="BG52" i="5"/>
  <c r="BA52" i="5"/>
  <c r="BF52" i="5" s="1"/>
  <c r="DP51" i="5"/>
  <c r="DL51" i="5"/>
  <c r="DC51" i="5"/>
  <c r="CY51" i="5"/>
  <c r="DB51" i="5" s="1"/>
  <c r="CP51" i="5"/>
  <c r="CL51" i="5"/>
  <c r="CA51" i="5"/>
  <c r="BZ51" i="5"/>
  <c r="BY51" i="5"/>
  <c r="BX51" i="5"/>
  <c r="BG51" i="5"/>
  <c r="BA51" i="5"/>
  <c r="BF51" i="5" s="1"/>
  <c r="DP50" i="5"/>
  <c r="DL50" i="5"/>
  <c r="DC50" i="5"/>
  <c r="CY50" i="5"/>
  <c r="DO50" i="5" s="1"/>
  <c r="CP50" i="5"/>
  <c r="CL50" i="5"/>
  <c r="CA50" i="5"/>
  <c r="BZ50" i="5"/>
  <c r="BY50" i="5"/>
  <c r="BX50" i="5"/>
  <c r="BG50" i="5"/>
  <c r="BA50" i="5"/>
  <c r="BF50" i="5" s="1"/>
  <c r="DP49" i="5"/>
  <c r="DL49" i="5"/>
  <c r="DC49" i="5"/>
  <c r="CY49" i="5"/>
  <c r="DO49" i="5" s="1"/>
  <c r="CP49" i="5"/>
  <c r="CL49" i="5"/>
  <c r="CA49" i="5"/>
  <c r="BZ49" i="5"/>
  <c r="BY49" i="5"/>
  <c r="BX49" i="5"/>
  <c r="BG49" i="5"/>
  <c r="BA49" i="5"/>
  <c r="BF49" i="5" s="1"/>
  <c r="DP48" i="5"/>
  <c r="DL48" i="5"/>
  <c r="DC48" i="5"/>
  <c r="CY48" i="5"/>
  <c r="DB48" i="5" s="1"/>
  <c r="CP48" i="5"/>
  <c r="CL48" i="5"/>
  <c r="CA48" i="5"/>
  <c r="BZ48" i="5"/>
  <c r="BY48" i="5"/>
  <c r="BG48" i="5"/>
  <c r="BA48" i="5"/>
  <c r="BF48" i="5" s="1"/>
  <c r="DP47" i="5"/>
  <c r="DL47" i="5"/>
  <c r="DC47" i="5"/>
  <c r="CY47" i="5"/>
  <c r="DB47" i="5" s="1"/>
  <c r="CP47" i="5"/>
  <c r="CL47" i="5"/>
  <c r="CA47" i="5"/>
  <c r="BZ47" i="5"/>
  <c r="BY47" i="5"/>
  <c r="BG47" i="5"/>
  <c r="BA47" i="5"/>
  <c r="BF47" i="5" s="1"/>
  <c r="DP46" i="5"/>
  <c r="DL46" i="5"/>
  <c r="DC46" i="5"/>
  <c r="CY46" i="5"/>
  <c r="DB46" i="5" s="1"/>
  <c r="CP46" i="5"/>
  <c r="CL46" i="5"/>
  <c r="BG46" i="5"/>
  <c r="BA46" i="5"/>
  <c r="BF46" i="5" s="1"/>
  <c r="DP45" i="5"/>
  <c r="DL45" i="5"/>
  <c r="DC45" i="5"/>
  <c r="CY45" i="5"/>
  <c r="DB45" i="5" s="1"/>
  <c r="CP45" i="5"/>
  <c r="CL45" i="5"/>
  <c r="BG45" i="5"/>
  <c r="BA45" i="5"/>
  <c r="BF45" i="5" s="1"/>
  <c r="DP44" i="5"/>
  <c r="DL44" i="5"/>
  <c r="DC44" i="5"/>
  <c r="CY44" i="5"/>
  <c r="DO44" i="5" s="1"/>
  <c r="CP44" i="5"/>
  <c r="CL44" i="5"/>
  <c r="BG44" i="5"/>
  <c r="BA44" i="5"/>
  <c r="BF44" i="5" s="1"/>
  <c r="DP43" i="5"/>
  <c r="DL43" i="5"/>
  <c r="DC43" i="5"/>
  <c r="CY43" i="5"/>
  <c r="DB43" i="5" s="1"/>
  <c r="CP43" i="5"/>
  <c r="CL43" i="5"/>
  <c r="BG43" i="5"/>
  <c r="BA43" i="5"/>
  <c r="BF43" i="5" s="1"/>
  <c r="DP42" i="5"/>
  <c r="DL42" i="5"/>
  <c r="DC42" i="5"/>
  <c r="CY42" i="5"/>
  <c r="DO42" i="5" s="1"/>
  <c r="CP42" i="5"/>
  <c r="CL42" i="5"/>
  <c r="BG42" i="5"/>
  <c r="BA42" i="5"/>
  <c r="BF42" i="5" s="1"/>
  <c r="DP41" i="5"/>
  <c r="DL41" i="5"/>
  <c r="DC41" i="5"/>
  <c r="CY41" i="5"/>
  <c r="DB41" i="5" s="1"/>
  <c r="CP41" i="5"/>
  <c r="CL41" i="5"/>
  <c r="BI41" i="5"/>
  <c r="BH41" i="5"/>
  <c r="BG41" i="5"/>
  <c r="DP40" i="5"/>
  <c r="DL40" i="5"/>
  <c r="DC40" i="5"/>
  <c r="CY40" i="5"/>
  <c r="DO40" i="5" s="1"/>
  <c r="CP40" i="5"/>
  <c r="CL40" i="5"/>
  <c r="BI40" i="5"/>
  <c r="BH40" i="5"/>
  <c r="BG40" i="5"/>
  <c r="DP39" i="5"/>
  <c r="DL39" i="5"/>
  <c r="DC39" i="5"/>
  <c r="CY39" i="5"/>
  <c r="DB39" i="5" s="1"/>
  <c r="CP39" i="5"/>
  <c r="CL39" i="5"/>
  <c r="BI39" i="5"/>
  <c r="BH39" i="5"/>
  <c r="BG39" i="5"/>
  <c r="DP38" i="5"/>
  <c r="DL38" i="5"/>
  <c r="DC38" i="5"/>
  <c r="CY38" i="5"/>
  <c r="DO38" i="5" s="1"/>
  <c r="CP38" i="5"/>
  <c r="CL38" i="5"/>
  <c r="BU38" i="5"/>
  <c r="BI38" i="5"/>
  <c r="BH38" i="5"/>
  <c r="BG38" i="5"/>
  <c r="DP37" i="5"/>
  <c r="DL37" i="5"/>
  <c r="DC37" i="5"/>
  <c r="CY37" i="5"/>
  <c r="DB37" i="5" s="1"/>
  <c r="CP37" i="5"/>
  <c r="CL37" i="5"/>
  <c r="BU37" i="5"/>
  <c r="BI37" i="5"/>
  <c r="BH37" i="5"/>
  <c r="BG37" i="5"/>
  <c r="DP36" i="5"/>
  <c r="DL36" i="5"/>
  <c r="DC36" i="5"/>
  <c r="CY36" i="5"/>
  <c r="DB36" i="5" s="1"/>
  <c r="CP36" i="5"/>
  <c r="CL36" i="5"/>
  <c r="BU36" i="5"/>
  <c r="BI36" i="5"/>
  <c r="BH36" i="5"/>
  <c r="BG36" i="5"/>
  <c r="DJ35" i="5"/>
  <c r="BU35" i="5"/>
  <c r="BI35" i="5"/>
  <c r="BH35" i="5"/>
  <c r="BG35" i="5"/>
  <c r="I35" i="5"/>
  <c r="BY22" i="7" l="1"/>
  <c r="BP23" i="7"/>
  <c r="CA23" i="7"/>
  <c r="CA24" i="7"/>
  <c r="DO45" i="5"/>
  <c r="DO53" i="5"/>
  <c r="DO46" i="5"/>
  <c r="DO52" i="5"/>
  <c r="DB42" i="5"/>
  <c r="DO41" i="5"/>
  <c r="DB38" i="5"/>
  <c r="DB40" i="5"/>
  <c r="DB44" i="5"/>
  <c r="DB50" i="5"/>
  <c r="DO51" i="5"/>
  <c r="DO36" i="5"/>
  <c r="DO43" i="5"/>
  <c r="DB49" i="5"/>
  <c r="DO48" i="5"/>
  <c r="DO37" i="5"/>
  <c r="DO39" i="5"/>
  <c r="DO47" i="5"/>
  <c r="BI34" i="5"/>
  <c r="BH34" i="5"/>
  <c r="BG34" i="5"/>
  <c r="I34" i="5"/>
  <c r="BY23" i="7" l="1"/>
  <c r="BP24" i="7"/>
  <c r="CA26" i="7"/>
  <c r="CA25" i="7"/>
  <c r="K34" i="5"/>
  <c r="BG33" i="5"/>
  <c r="BA33" i="5"/>
  <c r="BF33" i="5" s="1"/>
  <c r="BG32" i="5"/>
  <c r="BA32" i="5"/>
  <c r="BF32" i="5" s="1"/>
  <c r="BG31" i="5"/>
  <c r="BA31" i="5"/>
  <c r="BF31" i="5" s="1"/>
  <c r="BG30" i="5"/>
  <c r="BA30" i="5"/>
  <c r="BF30" i="5" s="1"/>
  <c r="BG29" i="5"/>
  <c r="BA29" i="5"/>
  <c r="BF29" i="5" s="1"/>
  <c r="M28" i="5"/>
  <c r="CJ18" i="5" s="1"/>
  <c r="BP22" i="5"/>
  <c r="BP21" i="5"/>
  <c r="DJ20" i="5"/>
  <c r="CW20" i="5"/>
  <c r="CJ20" i="5"/>
  <c r="BP20" i="5"/>
  <c r="AX20" i="5"/>
  <c r="AX19" i="5"/>
  <c r="I33" i="5"/>
  <c r="M31" i="5"/>
  <c r="BY24" i="7" l="1"/>
  <c r="BP25" i="7"/>
  <c r="CA28" i="7"/>
  <c r="CA27" i="7"/>
  <c r="DJ18" i="5"/>
  <c r="AX17" i="5"/>
  <c r="CW18" i="5"/>
  <c r="BP18" i="5"/>
  <c r="DJ11" i="5"/>
  <c r="CW11" i="5"/>
  <c r="CJ11" i="5"/>
  <c r="BP11" i="5"/>
  <c r="BR54" i="5"/>
  <c r="AX10" i="5"/>
  <c r="BR53" i="5"/>
  <c r="BR52" i="5"/>
  <c r="AX8" i="5"/>
  <c r="BR51" i="5"/>
  <c r="BR50" i="5"/>
  <c r="BR49" i="5"/>
  <c r="BR48" i="5"/>
  <c r="BR47" i="5"/>
  <c r="AA32" i="5"/>
  <c r="AA30" i="5"/>
  <c r="AC31" i="5"/>
  <c r="AC30" i="5"/>
  <c r="AA31" i="5"/>
  <c r="AA33" i="5"/>
  <c r="AG5" i="5"/>
  <c r="AC33" i="5"/>
  <c r="AJ16" i="5"/>
  <c r="AJ17" i="5"/>
  <c r="AC32" i="5"/>
  <c r="AJ15" i="5"/>
  <c r="AG7" i="5"/>
  <c r="BY25" i="7" l="1"/>
  <c r="BP26" i="7"/>
  <c r="CA29" i="7"/>
  <c r="CA30" i="7"/>
  <c r="A5" i="12"/>
  <c r="H2" i="12"/>
  <c r="D4002" i="12"/>
  <c r="B5" i="12"/>
  <c r="D5" i="12"/>
  <c r="C5" i="12"/>
  <c r="BY26" i="7" l="1"/>
  <c r="BP27" i="7"/>
  <c r="CA32" i="7"/>
  <c r="CA31" i="7"/>
  <c r="A6" i="12"/>
  <c r="C6" i="12"/>
  <c r="D6" i="12"/>
  <c r="B6" i="12"/>
  <c r="BP28" i="7" l="1"/>
  <c r="BY27" i="7"/>
  <c r="CA34" i="7"/>
  <c r="CA33" i="7"/>
  <c r="A7" i="12"/>
  <c r="D7" i="12"/>
  <c r="B7" i="12"/>
  <c r="C7" i="12"/>
  <c r="CA36" i="7" l="1"/>
  <c r="CA35" i="7"/>
  <c r="BP29" i="7"/>
  <c r="BY28" i="7"/>
  <c r="A8" i="12"/>
  <c r="R40" i="9"/>
  <c r="R27" i="9"/>
  <c r="C8" i="12"/>
  <c r="D8" i="12"/>
  <c r="B8" i="12"/>
  <c r="CA38" i="7" l="1"/>
  <c r="CA37" i="7"/>
  <c r="BY29" i="7"/>
  <c r="BP30" i="7"/>
  <c r="A9" i="12"/>
  <c r="O68" i="11"/>
  <c r="I68" i="11"/>
  <c r="C68" i="11"/>
  <c r="O60" i="11"/>
  <c r="I60" i="11"/>
  <c r="C60" i="11"/>
  <c r="O58" i="11"/>
  <c r="I58" i="11"/>
  <c r="C58" i="11"/>
  <c r="C71" i="11" s="1"/>
  <c r="O47" i="11"/>
  <c r="I47" i="11"/>
  <c r="C47" i="11"/>
  <c r="O45" i="11"/>
  <c r="O54" i="11" s="1"/>
  <c r="I45" i="11"/>
  <c r="I54" i="11" s="1"/>
  <c r="C45" i="11"/>
  <c r="C54" i="11" s="1"/>
  <c r="O42" i="11"/>
  <c r="O56" i="11" s="1"/>
  <c r="I42" i="11"/>
  <c r="I56" i="11" s="1"/>
  <c r="C42" i="11"/>
  <c r="C56" i="11" s="1"/>
  <c r="N34" i="11"/>
  <c r="H34" i="11"/>
  <c r="B34" i="11"/>
  <c r="O19" i="11"/>
  <c r="I19" i="11"/>
  <c r="C19" i="11"/>
  <c r="C10" i="11"/>
  <c r="C49" i="11" s="1"/>
  <c r="C2" i="11"/>
  <c r="B9" i="12"/>
  <c r="D9" i="12"/>
  <c r="C9" i="12"/>
  <c r="D4" i="11"/>
  <c r="I9" i="11"/>
  <c r="O9" i="11"/>
  <c r="C9" i="11"/>
  <c r="C3" i="11"/>
  <c r="BY30" i="7" l="1"/>
  <c r="BP31" i="7"/>
  <c r="CA39" i="7"/>
  <c r="CA40" i="7"/>
  <c r="A10" i="12"/>
  <c r="I71" i="11"/>
  <c r="O71" i="11"/>
  <c r="I37" i="11"/>
  <c r="C37" i="11"/>
  <c r="O37" i="11"/>
  <c r="AE35" i="6"/>
  <c r="AE34" i="6"/>
  <c r="AE33" i="6"/>
  <c r="B10" i="12"/>
  <c r="C10" i="12"/>
  <c r="D10" i="12"/>
  <c r="I11" i="11"/>
  <c r="O11" i="11"/>
  <c r="C11" i="11"/>
  <c r="I10" i="11"/>
  <c r="O10" i="11"/>
  <c r="BY31" i="7" l="1"/>
  <c r="BP32" i="7"/>
  <c r="CA42" i="7"/>
  <c r="CA41" i="7"/>
  <c r="I38" i="11"/>
  <c r="L16" i="11"/>
  <c r="K18" i="11" s="1"/>
  <c r="O49" i="11"/>
  <c r="C38" i="11"/>
  <c r="F16" i="11"/>
  <c r="E18" i="11" s="1"/>
  <c r="A11" i="12"/>
  <c r="I49" i="11"/>
  <c r="O38" i="11"/>
  <c r="R16" i="11"/>
  <c r="R18" i="11" s="1"/>
  <c r="B131" i="9"/>
  <c r="BO129" i="9"/>
  <c r="BO128" i="9"/>
  <c r="BO127" i="9"/>
  <c r="BO126" i="9"/>
  <c r="BO125" i="9"/>
  <c r="BO124" i="9"/>
  <c r="BO123" i="9"/>
  <c r="BO122" i="9"/>
  <c r="BO121" i="9"/>
  <c r="BO120" i="9"/>
  <c r="BO119" i="9"/>
  <c r="BO118" i="9"/>
  <c r="BO117" i="9"/>
  <c r="BO116" i="9"/>
  <c r="BO115" i="9"/>
  <c r="BO114" i="9"/>
  <c r="BO113" i="9"/>
  <c r="BO112" i="9"/>
  <c r="BO111" i="9"/>
  <c r="BO110" i="9"/>
  <c r="BO109" i="9"/>
  <c r="BO108" i="9"/>
  <c r="BO107" i="9"/>
  <c r="BO106" i="9"/>
  <c r="BO105" i="9"/>
  <c r="BO104" i="9"/>
  <c r="BO103" i="9"/>
  <c r="BO102" i="9"/>
  <c r="BO101" i="9"/>
  <c r="BO100" i="9"/>
  <c r="BO99" i="9"/>
  <c r="BO98" i="9"/>
  <c r="BO97" i="9"/>
  <c r="BO96" i="9"/>
  <c r="BO95" i="9"/>
  <c r="BO94" i="9"/>
  <c r="BO93" i="9"/>
  <c r="BO92" i="9"/>
  <c r="BO91" i="9"/>
  <c r="BO90" i="9"/>
  <c r="BO89" i="9"/>
  <c r="BO88" i="9"/>
  <c r="BO87" i="9"/>
  <c r="BO86" i="9"/>
  <c r="BO85" i="9"/>
  <c r="BO84" i="9"/>
  <c r="BO83" i="9"/>
  <c r="BO82" i="9"/>
  <c r="BO81" i="9"/>
  <c r="BO80" i="9"/>
  <c r="BO79" i="9"/>
  <c r="BO78" i="9"/>
  <c r="BO77" i="9"/>
  <c r="BO76" i="9"/>
  <c r="BO75" i="9"/>
  <c r="BO74" i="9"/>
  <c r="BO73" i="9"/>
  <c r="BO72" i="9"/>
  <c r="BO71" i="9"/>
  <c r="BO70" i="9"/>
  <c r="BO69" i="9"/>
  <c r="BO68" i="9"/>
  <c r="BO67" i="9"/>
  <c r="BO66" i="9"/>
  <c r="D11" i="12"/>
  <c r="B11" i="12"/>
  <c r="C11" i="12"/>
  <c r="AA66" i="9" a="1"/>
  <c r="BY32" i="7" l="1"/>
  <c r="BP33" i="7"/>
  <c r="CA43" i="7"/>
  <c r="CA44" i="7"/>
  <c r="L18" i="11"/>
  <c r="F18" i="11"/>
  <c r="A12" i="12"/>
  <c r="Q18" i="11"/>
  <c r="AC80" i="9"/>
  <c r="AB77" i="9"/>
  <c r="AD75" i="9"/>
  <c r="AA74" i="9"/>
  <c r="AC72" i="9"/>
  <c r="AB69" i="9"/>
  <c r="AD67" i="9"/>
  <c r="AA66" i="9"/>
  <c r="AD81" i="9"/>
  <c r="AC78" i="9"/>
  <c r="AB67" i="9"/>
  <c r="AB78" i="9"/>
  <c r="AD76" i="9"/>
  <c r="AA75" i="9"/>
  <c r="AC73" i="9"/>
  <c r="AA67" i="9"/>
  <c r="AB80" i="9"/>
  <c r="AD78" i="9"/>
  <c r="AA77" i="9"/>
  <c r="AC75" i="9"/>
  <c r="AB72" i="9"/>
  <c r="AD70" i="9"/>
  <c r="AA69" i="9"/>
  <c r="AC67" i="9"/>
  <c r="AA80" i="9"/>
  <c r="AB75" i="9"/>
  <c r="AD73" i="9"/>
  <c r="AA72" i="9"/>
  <c r="AC70" i="9"/>
  <c r="AC81" i="9"/>
  <c r="AB70" i="9"/>
  <c r="AD68" i="9"/>
  <c r="AB81" i="9"/>
  <c r="AD79" i="9"/>
  <c r="AA78" i="9"/>
  <c r="AC76" i="9"/>
  <c r="AB73" i="9"/>
  <c r="AD71" i="9"/>
  <c r="AA70" i="9"/>
  <c r="AC68" i="9"/>
  <c r="AA81" i="9"/>
  <c r="AC79" i="9"/>
  <c r="AB76" i="9"/>
  <c r="AD74" i="9"/>
  <c r="AA73" i="9"/>
  <c r="AC71" i="9"/>
  <c r="AB68" i="9"/>
  <c r="AD66" i="9"/>
  <c r="AB79" i="9"/>
  <c r="AD77" i="9"/>
  <c r="AA76" i="9"/>
  <c r="AC74" i="9"/>
  <c r="AB71" i="9"/>
  <c r="AD69" i="9"/>
  <c r="AA68" i="9"/>
  <c r="AC66" i="9"/>
  <c r="AD80" i="9"/>
  <c r="AA79" i="9"/>
  <c r="AC77" i="9"/>
  <c r="AB74" i="9"/>
  <c r="AD72" i="9"/>
  <c r="AA71" i="9"/>
  <c r="AC69" i="9"/>
  <c r="AB66" i="9"/>
  <c r="BO65" i="9"/>
  <c r="BO64" i="9"/>
  <c r="BO63" i="9"/>
  <c r="BO62" i="9"/>
  <c r="BO61" i="9"/>
  <c r="BO60" i="9"/>
  <c r="BO59" i="9"/>
  <c r="BO58" i="9"/>
  <c r="BO57" i="9"/>
  <c r="BO56" i="9"/>
  <c r="BO55" i="9"/>
  <c r="BO54" i="9"/>
  <c r="BO53" i="9"/>
  <c r="BO52" i="9"/>
  <c r="BO51" i="9"/>
  <c r="BO50" i="9"/>
  <c r="BO49" i="9"/>
  <c r="BO48" i="9"/>
  <c r="BO47" i="9"/>
  <c r="BO46" i="9"/>
  <c r="BO45" i="9"/>
  <c r="BO44" i="9"/>
  <c r="BO43" i="9"/>
  <c r="BO42" i="9"/>
  <c r="BO41" i="9"/>
  <c r="D12" i="12"/>
  <c r="C12" i="12"/>
  <c r="B12" i="12"/>
  <c r="AA65" i="9"/>
  <c r="R20" i="11"/>
  <c r="R19" i="11"/>
  <c r="K19" i="11"/>
  <c r="E20" i="11"/>
  <c r="Q19" i="11"/>
  <c r="K20" i="11"/>
  <c r="L20" i="11"/>
  <c r="L19" i="11"/>
  <c r="F20" i="11"/>
  <c r="F19" i="11"/>
  <c r="Q20" i="11"/>
  <c r="E19" i="11"/>
  <c r="AA41" i="9" a="1"/>
  <c r="BY33" i="7" l="1"/>
  <c r="BP34" i="7"/>
  <c r="CA46" i="7"/>
  <c r="CA45" i="7"/>
  <c r="A13" i="12"/>
  <c r="I15" i="11"/>
  <c r="O15" i="11"/>
  <c r="AH58" i="9"/>
  <c r="AG57" i="9"/>
  <c r="AF56" i="9"/>
  <c r="AM55" i="9"/>
  <c r="AE55" i="9"/>
  <c r="AL54" i="9"/>
  <c r="AD54" i="9"/>
  <c r="AK53" i="9"/>
  <c r="AC53" i="9"/>
  <c r="AJ52" i="9"/>
  <c r="AB52" i="9"/>
  <c r="AI51" i="9"/>
  <c r="AA51" i="9"/>
  <c r="AH50" i="9"/>
  <c r="AG49" i="9"/>
  <c r="AF48" i="9"/>
  <c r="AM47" i="9"/>
  <c r="AE47" i="9"/>
  <c r="AL46" i="9"/>
  <c r="AD46" i="9"/>
  <c r="AK45" i="9"/>
  <c r="AC45" i="9"/>
  <c r="AJ44" i="9"/>
  <c r="AB44" i="9"/>
  <c r="AI43" i="9"/>
  <c r="AA43" i="9"/>
  <c r="AH42" i="9"/>
  <c r="AH41" i="9"/>
  <c r="AG58" i="9"/>
  <c r="AF57" i="9"/>
  <c r="AM56" i="9"/>
  <c r="AE56" i="9"/>
  <c r="AL55" i="9"/>
  <c r="AD55" i="9"/>
  <c r="AK54" i="9"/>
  <c r="AC54" i="9"/>
  <c r="AJ53" i="9"/>
  <c r="AB53" i="9"/>
  <c r="AA52" i="9"/>
  <c r="AH51" i="9"/>
  <c r="AG50" i="9"/>
  <c r="AM58" i="9"/>
  <c r="AE58" i="9"/>
  <c r="AL57" i="9"/>
  <c r="AD57" i="9"/>
  <c r="AK56" i="9"/>
  <c r="AC56" i="9"/>
  <c r="AJ55" i="9"/>
  <c r="AB55" i="9"/>
  <c r="AI54" i="9"/>
  <c r="AA54" i="9"/>
  <c r="AH53" i="9"/>
  <c r="AG52" i="9"/>
  <c r="AF51" i="9"/>
  <c r="AM50" i="9"/>
  <c r="AE50" i="9"/>
  <c r="AL49" i="9"/>
  <c r="AD49" i="9"/>
  <c r="AK48" i="9"/>
  <c r="AC48" i="9"/>
  <c r="AJ47" i="9"/>
  <c r="AB47" i="9"/>
  <c r="AI46" i="9"/>
  <c r="AA46" i="9"/>
  <c r="AH45" i="9"/>
  <c r="AG44" i="9"/>
  <c r="AF43" i="9"/>
  <c r="AM42" i="9"/>
  <c r="AE42" i="9"/>
  <c r="AM41" i="9"/>
  <c r="AE41" i="9"/>
  <c r="AL58" i="9"/>
  <c r="AD58" i="9"/>
  <c r="AK57" i="9"/>
  <c r="AC57" i="9"/>
  <c r="AJ56" i="9"/>
  <c r="AB56" i="9"/>
  <c r="AI55" i="9"/>
  <c r="AA55" i="9"/>
  <c r="AH54" i="9"/>
  <c r="AG53" i="9"/>
  <c r="AF52" i="9"/>
  <c r="AM51" i="9"/>
  <c r="AE51" i="9"/>
  <c r="AL50" i="9"/>
  <c r="AD50" i="9"/>
  <c r="AK49" i="9"/>
  <c r="AC49" i="9"/>
  <c r="AJ48" i="9"/>
  <c r="AB48" i="9"/>
  <c r="AI47" i="9"/>
  <c r="AA47" i="9"/>
  <c r="AH46" i="9"/>
  <c r="AG45" i="9"/>
  <c r="AF44" i="9"/>
  <c r="AM43" i="9"/>
  <c r="AE43" i="9"/>
  <c r="AL42" i="9"/>
  <c r="AD42" i="9"/>
  <c r="AL41" i="9"/>
  <c r="AD41" i="9"/>
  <c r="AK58" i="9"/>
  <c r="AC58" i="9"/>
  <c r="AJ57" i="9"/>
  <c r="AB57" i="9"/>
  <c r="AI56" i="9"/>
  <c r="AA56" i="9"/>
  <c r="AH55" i="9"/>
  <c r="AG54" i="9"/>
  <c r="AF53" i="9"/>
  <c r="AM52" i="9"/>
  <c r="AE52" i="9"/>
  <c r="AL51" i="9"/>
  <c r="AD51" i="9"/>
  <c r="AK50" i="9"/>
  <c r="AC50" i="9"/>
  <c r="AJ49" i="9"/>
  <c r="AB49" i="9"/>
  <c r="AL56" i="9"/>
  <c r="AF55" i="9"/>
  <c r="AL52" i="9"/>
  <c r="AK51" i="9"/>
  <c r="AF50" i="9"/>
  <c r="AE49" i="9"/>
  <c r="AG48" i="9"/>
  <c r="AH47" i="9"/>
  <c r="AK46" i="9"/>
  <c r="AM45" i="9"/>
  <c r="AA45" i="9"/>
  <c r="AD44" i="9"/>
  <c r="AH43" i="9"/>
  <c r="AJ42" i="9"/>
  <c r="AA41" i="9"/>
  <c r="AM57" i="9"/>
  <c r="AH56" i="9"/>
  <c r="AC55" i="9"/>
  <c r="AM53" i="9"/>
  <c r="AK52" i="9"/>
  <c r="AJ51" i="9"/>
  <c r="AB50" i="9"/>
  <c r="AA49" i="9"/>
  <c r="AE48" i="9"/>
  <c r="AG47" i="9"/>
  <c r="AJ46" i="9"/>
  <c r="AL45" i="9"/>
  <c r="AC44" i="9"/>
  <c r="AG43" i="9"/>
  <c r="AI42" i="9"/>
  <c r="AK41" i="9"/>
  <c r="AE44" i="9"/>
  <c r="AK42" i="9"/>
  <c r="AI57" i="9"/>
  <c r="AG56" i="9"/>
  <c r="AL53" i="9"/>
  <c r="AI52" i="9"/>
  <c r="AG51" i="9"/>
  <c r="AA50" i="9"/>
  <c r="AD48" i="9"/>
  <c r="AF47" i="9"/>
  <c r="AG46" i="9"/>
  <c r="AJ45" i="9"/>
  <c r="AM44" i="9"/>
  <c r="AA44" i="9"/>
  <c r="AD43" i="9"/>
  <c r="AG42" i="9"/>
  <c r="AJ41" i="9"/>
  <c r="AF58" i="9"/>
  <c r="AA57" i="9"/>
  <c r="AC52" i="9"/>
  <c r="AI49" i="9"/>
  <c r="AL48" i="9"/>
  <c r="AL43" i="9"/>
  <c r="AB58" i="9"/>
  <c r="AK55" i="9"/>
  <c r="AE54" i="9"/>
  <c r="AA53" i="9"/>
  <c r="AJ50" i="9"/>
  <c r="AH49" i="9"/>
  <c r="AI48" i="9"/>
  <c r="AL47" i="9"/>
  <c r="AB46" i="9"/>
  <c r="AD45" i="9"/>
  <c r="AH44" i="9"/>
  <c r="AK43" i="9"/>
  <c r="AA42" i="9"/>
  <c r="AC41" i="9"/>
  <c r="AB45" i="9"/>
  <c r="AB41" i="9"/>
  <c r="AJ58" i="9"/>
  <c r="AH57" i="9"/>
  <c r="AD56" i="9"/>
  <c r="AM54" i="9"/>
  <c r="AI53" i="9"/>
  <c r="AH52" i="9"/>
  <c r="AC51" i="9"/>
  <c r="AA48" i="9"/>
  <c r="AD47" i="9"/>
  <c r="AF46" i="9"/>
  <c r="AI45" i="9"/>
  <c r="AL44" i="9"/>
  <c r="AC43" i="9"/>
  <c r="AF42" i="9"/>
  <c r="AI41" i="9"/>
  <c r="AI58" i="9"/>
  <c r="AE57" i="9"/>
  <c r="AJ54" i="9"/>
  <c r="AE53" i="9"/>
  <c r="AD52" i="9"/>
  <c r="AB51" i="9"/>
  <c r="AM49" i="9"/>
  <c r="AM48" i="9"/>
  <c r="AC47" i="9"/>
  <c r="AE46" i="9"/>
  <c r="AF45" i="9"/>
  <c r="AK44" i="9"/>
  <c r="AB43" i="9"/>
  <c r="AC42" i="9"/>
  <c r="AG41" i="9"/>
  <c r="AF54" i="9"/>
  <c r="AD53" i="9"/>
  <c r="AC46" i="9"/>
  <c r="AE45" i="9"/>
  <c r="AI44" i="9"/>
  <c r="AB42" i="9"/>
  <c r="AF41" i="9"/>
  <c r="AA58" i="9"/>
  <c r="AG55" i="9"/>
  <c r="AB54" i="9"/>
  <c r="AI50" i="9"/>
  <c r="AF49" i="9"/>
  <c r="AH48" i="9"/>
  <c r="AK47" i="9"/>
  <c r="AM46" i="9"/>
  <c r="AJ43" i="9"/>
  <c r="BO40" i="9"/>
  <c r="BO39" i="9"/>
  <c r="BO38" i="9"/>
  <c r="BO37" i="9"/>
  <c r="BO36" i="9"/>
  <c r="BO35" i="9"/>
  <c r="BO34" i="9"/>
  <c r="BO33" i="9"/>
  <c r="BO32" i="9"/>
  <c r="BO31" i="9"/>
  <c r="BO30" i="9"/>
  <c r="BO29" i="9"/>
  <c r="BO28" i="9"/>
  <c r="BO27" i="9"/>
  <c r="Q27" i="9"/>
  <c r="BO26" i="9"/>
  <c r="BO25" i="9"/>
  <c r="BO24" i="9"/>
  <c r="BO23" i="9"/>
  <c r="BO22" i="9"/>
  <c r="BO21" i="9"/>
  <c r="BO20" i="9"/>
  <c r="BO19" i="9"/>
  <c r="BO18" i="9"/>
  <c r="BO17" i="9"/>
  <c r="BO16" i="9"/>
  <c r="BO15" i="9"/>
  <c r="BO14" i="9"/>
  <c r="BO13" i="9"/>
  <c r="BO12" i="9"/>
  <c r="BO11" i="9"/>
  <c r="BO10" i="9"/>
  <c r="BO9" i="9"/>
  <c r="BO8" i="9"/>
  <c r="BO7" i="9"/>
  <c r="D13" i="12"/>
  <c r="B13" i="12"/>
  <c r="C13" i="12"/>
  <c r="AA7" i="9" a="1"/>
  <c r="CA7" i="9" a="1"/>
  <c r="BY34" i="7" l="1"/>
  <c r="BP35" i="7"/>
  <c r="CA47" i="7"/>
  <c r="CA48" i="7"/>
  <c r="CA7" i="9"/>
  <c r="CI7" i="9"/>
  <c r="CG8" i="9"/>
  <c r="CE9" i="9"/>
  <c r="CC10" i="9"/>
  <c r="CA11" i="9"/>
  <c r="CI11" i="9"/>
  <c r="CG12" i="9"/>
  <c r="CE13" i="9"/>
  <c r="CC14" i="9"/>
  <c r="CA15" i="9"/>
  <c r="CI15" i="9"/>
  <c r="CG16" i="9"/>
  <c r="CE17" i="9"/>
  <c r="CC18" i="9"/>
  <c r="CA19" i="9"/>
  <c r="CI19" i="9"/>
  <c r="CG20" i="9"/>
  <c r="CE21" i="9"/>
  <c r="CC22" i="9"/>
  <c r="CA23" i="9"/>
  <c r="CI23" i="9"/>
  <c r="CG24" i="9"/>
  <c r="CE25" i="9"/>
  <c r="CC26" i="9"/>
  <c r="CA27" i="9"/>
  <c r="CI27" i="9"/>
  <c r="CG28" i="9"/>
  <c r="CE29" i="9"/>
  <c r="CC30" i="9"/>
  <c r="CA31" i="9"/>
  <c r="CI31" i="9"/>
  <c r="CG32" i="9"/>
  <c r="CE33" i="9"/>
  <c r="CC34" i="9"/>
  <c r="CA35" i="9"/>
  <c r="CI35" i="9"/>
  <c r="CG36" i="9"/>
  <c r="CE37" i="9"/>
  <c r="CC38" i="9"/>
  <c r="CA39" i="9"/>
  <c r="CI39" i="9"/>
  <c r="CG40" i="9"/>
  <c r="CE41" i="9"/>
  <c r="CC42" i="9"/>
  <c r="CA43" i="9"/>
  <c r="CI43" i="9"/>
  <c r="CG44" i="9"/>
  <c r="CE45" i="9"/>
  <c r="CC46" i="9"/>
  <c r="CA47" i="9"/>
  <c r="CI47" i="9"/>
  <c r="CG48" i="9"/>
  <c r="CE49" i="9"/>
  <c r="CC50" i="9"/>
  <c r="CA51" i="9"/>
  <c r="CI51" i="9"/>
  <c r="CG52" i="9"/>
  <c r="CE53" i="9"/>
  <c r="CC54" i="9"/>
  <c r="CB7" i="9"/>
  <c r="CJ7" i="9"/>
  <c r="CH8" i="9"/>
  <c r="CF9" i="9"/>
  <c r="CD10" i="9"/>
  <c r="CB11" i="9"/>
  <c r="CJ11" i="9"/>
  <c r="CH12" i="9"/>
  <c r="CF13" i="9"/>
  <c r="CD14" i="9"/>
  <c r="CB15" i="9"/>
  <c r="CJ15" i="9"/>
  <c r="CH16" i="9"/>
  <c r="CF17" i="9"/>
  <c r="CD18" i="9"/>
  <c r="CB19" i="9"/>
  <c r="CJ19" i="9"/>
  <c r="CH20" i="9"/>
  <c r="CF21" i="9"/>
  <c r="CD22" i="9"/>
  <c r="CB23" i="9"/>
  <c r="CJ23" i="9"/>
  <c r="CH24" i="9"/>
  <c r="CF25" i="9"/>
  <c r="CD26" i="9"/>
  <c r="CC7" i="9"/>
  <c r="CA8" i="9"/>
  <c r="CI8" i="9"/>
  <c r="CG9" i="9"/>
  <c r="CE10" i="9"/>
  <c r="CC11" i="9"/>
  <c r="CA12" i="9"/>
  <c r="CI12" i="9"/>
  <c r="CG13" i="9"/>
  <c r="CE14" i="9"/>
  <c r="CC15" i="9"/>
  <c r="CA16" i="9"/>
  <c r="CI16" i="9"/>
  <c r="CG17" i="9"/>
  <c r="CE18" i="9"/>
  <c r="CC19" i="9"/>
  <c r="CA20" i="9"/>
  <c r="CI20" i="9"/>
  <c r="CG21" i="9"/>
  <c r="CE22" i="9"/>
  <c r="CC23" i="9"/>
  <c r="CA24" i="9"/>
  <c r="CI24" i="9"/>
  <c r="CG25" i="9"/>
  <c r="CE26" i="9"/>
  <c r="CC27" i="9"/>
  <c r="CA28" i="9"/>
  <c r="CI28" i="9"/>
  <c r="CG29" i="9"/>
  <c r="CE30" i="9"/>
  <c r="CC31" i="9"/>
  <c r="CA32" i="9"/>
  <c r="CI32" i="9"/>
  <c r="CG33" i="9"/>
  <c r="CE34" i="9"/>
  <c r="CC35" i="9"/>
  <c r="CA36" i="9"/>
  <c r="CI36" i="9"/>
  <c r="CG37" i="9"/>
  <c r="CE38" i="9"/>
  <c r="CC39" i="9"/>
  <c r="CA40" i="9"/>
  <c r="CI40" i="9"/>
  <c r="CG41" i="9"/>
  <c r="CE42" i="9"/>
  <c r="CC43" i="9"/>
  <c r="CA44" i="9"/>
  <c r="CI44" i="9"/>
  <c r="CG45" i="9"/>
  <c r="CE46" i="9"/>
  <c r="CC47" i="9"/>
  <c r="CA48" i="9"/>
  <c r="CI48" i="9"/>
  <c r="CG49" i="9"/>
  <c r="CE50" i="9"/>
  <c r="CC51" i="9"/>
  <c r="CA52" i="9"/>
  <c r="CI52" i="9"/>
  <c r="CG53" i="9"/>
  <c r="CE54" i="9"/>
  <c r="CD7" i="9"/>
  <c r="CB8" i="9"/>
  <c r="CJ8" i="9"/>
  <c r="CH9" i="9"/>
  <c r="CF10" i="9"/>
  <c r="CD11" i="9"/>
  <c r="CB12" i="9"/>
  <c r="CJ12" i="9"/>
  <c r="CH13" i="9"/>
  <c r="CF14" i="9"/>
  <c r="CD15" i="9"/>
  <c r="CB16" i="9"/>
  <c r="CJ16" i="9"/>
  <c r="CH17" i="9"/>
  <c r="CF18" i="9"/>
  <c r="CD19" i="9"/>
  <c r="CB20" i="9"/>
  <c r="CJ20" i="9"/>
  <c r="CH21" i="9"/>
  <c r="CF22" i="9"/>
  <c r="CD23" i="9"/>
  <c r="CB24" i="9"/>
  <c r="CJ24" i="9"/>
  <c r="CF8" i="9"/>
  <c r="CB10" i="9"/>
  <c r="CH11" i="9"/>
  <c r="CD13" i="9"/>
  <c r="CJ14" i="9"/>
  <c r="CF16" i="9"/>
  <c r="CB18" i="9"/>
  <c r="CH19" i="9"/>
  <c r="CD21" i="9"/>
  <c r="CJ22" i="9"/>
  <c r="CF24" i="9"/>
  <c r="CA26" i="9"/>
  <c r="CD27" i="9"/>
  <c r="CD28" i="9"/>
  <c r="CD29" i="9"/>
  <c r="CF30" i="9"/>
  <c r="CF31" i="9"/>
  <c r="CF32" i="9"/>
  <c r="CH33" i="9"/>
  <c r="CH34" i="9"/>
  <c r="CH35" i="9"/>
  <c r="CJ36" i="9"/>
  <c r="CJ37" i="9"/>
  <c r="CJ38" i="9"/>
  <c r="CB40" i="9"/>
  <c r="CB41" i="9"/>
  <c r="CB42" i="9"/>
  <c r="CD43" i="9"/>
  <c r="CD44" i="9"/>
  <c r="CD45" i="9"/>
  <c r="CF46" i="9"/>
  <c r="CF47" i="9"/>
  <c r="CF48" i="9"/>
  <c r="CH49" i="9"/>
  <c r="CH50" i="9"/>
  <c r="CH51" i="9"/>
  <c r="CJ52" i="9"/>
  <c r="CJ53" i="9"/>
  <c r="CJ54" i="9"/>
  <c r="CE7" i="9"/>
  <c r="CA9" i="9"/>
  <c r="CG10" i="9"/>
  <c r="CC12" i="9"/>
  <c r="CI13" i="9"/>
  <c r="CE15" i="9"/>
  <c r="CA17" i="9"/>
  <c r="CG18" i="9"/>
  <c r="CC20" i="9"/>
  <c r="CI21" i="9"/>
  <c r="CE23" i="9"/>
  <c r="CA25" i="9"/>
  <c r="CB26" i="9"/>
  <c r="CE27" i="9"/>
  <c r="CE28" i="9"/>
  <c r="CF29" i="9"/>
  <c r="CG30" i="9"/>
  <c r="CG31" i="9"/>
  <c r="CH32" i="9"/>
  <c r="CI33" i="9"/>
  <c r="CI34" i="9"/>
  <c r="CJ35" i="9"/>
  <c r="CA37" i="9"/>
  <c r="CA38" i="9"/>
  <c r="CB39" i="9"/>
  <c r="CC40" i="9"/>
  <c r="CC41" i="9"/>
  <c r="CD42" i="9"/>
  <c r="CE43" i="9"/>
  <c r="CE44" i="9"/>
  <c r="CF45" i="9"/>
  <c r="CG46" i="9"/>
  <c r="CG47" i="9"/>
  <c r="CH48" i="9"/>
  <c r="CI49" i="9"/>
  <c r="CI50" i="9"/>
  <c r="CJ51" i="9"/>
  <c r="CA53" i="9"/>
  <c r="CA54" i="9"/>
  <c r="CF7" i="9"/>
  <c r="CB9" i="9"/>
  <c r="CH10" i="9"/>
  <c r="CD12" i="9"/>
  <c r="CJ13" i="9"/>
  <c r="CF15" i="9"/>
  <c r="CB17" i="9"/>
  <c r="CH18" i="9"/>
  <c r="CD20" i="9"/>
  <c r="CJ21" i="9"/>
  <c r="CF23" i="9"/>
  <c r="CB25" i="9"/>
  <c r="CF26" i="9"/>
  <c r="CF27" i="9"/>
  <c r="CF28" i="9"/>
  <c r="CH29" i="9"/>
  <c r="CH30" i="9"/>
  <c r="CH31" i="9"/>
  <c r="CJ32" i="9"/>
  <c r="CJ33" i="9"/>
  <c r="CJ34" i="9"/>
  <c r="CB36" i="9"/>
  <c r="CB37" i="9"/>
  <c r="CB38" i="9"/>
  <c r="CD39" i="9"/>
  <c r="CD40" i="9"/>
  <c r="CD41" i="9"/>
  <c r="CF42" i="9"/>
  <c r="CF43" i="9"/>
  <c r="CF44" i="9"/>
  <c r="CH45" i="9"/>
  <c r="CH46" i="9"/>
  <c r="CH47" i="9"/>
  <c r="CJ48" i="9"/>
  <c r="CJ49" i="9"/>
  <c r="CJ50" i="9"/>
  <c r="CB52" i="9"/>
  <c r="CB53" i="9"/>
  <c r="CB54" i="9"/>
  <c r="CG7" i="9"/>
  <c r="CC9" i="9"/>
  <c r="CI10" i="9"/>
  <c r="CE12" i="9"/>
  <c r="CA14" i="9"/>
  <c r="CG15" i="9"/>
  <c r="CC17" i="9"/>
  <c r="CI18" i="9"/>
  <c r="CE20" i="9"/>
  <c r="CA22" i="9"/>
  <c r="CG23" i="9"/>
  <c r="CC25" i="9"/>
  <c r="CG26" i="9"/>
  <c r="CG27" i="9"/>
  <c r="CH28" i="9"/>
  <c r="CI29" i="9"/>
  <c r="CI30" i="9"/>
  <c r="CJ31" i="9"/>
  <c r="CA33" i="9"/>
  <c r="CA34" i="9"/>
  <c r="CB35" i="9"/>
  <c r="CC36" i="9"/>
  <c r="CC37" i="9"/>
  <c r="CD38" i="9"/>
  <c r="CE39" i="9"/>
  <c r="CE40" i="9"/>
  <c r="CF41" i="9"/>
  <c r="CG42" i="9"/>
  <c r="CG43" i="9"/>
  <c r="CH44" i="9"/>
  <c r="CI45" i="9"/>
  <c r="CI46" i="9"/>
  <c r="CJ47" i="9"/>
  <c r="CA49" i="9"/>
  <c r="CA50" i="9"/>
  <c r="CB51" i="9"/>
  <c r="CC52" i="9"/>
  <c r="CC53" i="9"/>
  <c r="CD54" i="9"/>
  <c r="CH7" i="9"/>
  <c r="CD9" i="9"/>
  <c r="CJ10" i="9"/>
  <c r="CF12" i="9"/>
  <c r="CB14" i="9"/>
  <c r="CH15" i="9"/>
  <c r="CD17" i="9"/>
  <c r="CJ18" i="9"/>
  <c r="CF20" i="9"/>
  <c r="CB22" i="9"/>
  <c r="CH23" i="9"/>
  <c r="CD25" i="9"/>
  <c r="CH26" i="9"/>
  <c r="CH27" i="9"/>
  <c r="CJ28" i="9"/>
  <c r="CJ29" i="9"/>
  <c r="CJ30" i="9"/>
  <c r="CB32" i="9"/>
  <c r="CB33" i="9"/>
  <c r="CB34" i="9"/>
  <c r="CD35" i="9"/>
  <c r="CD36" i="9"/>
  <c r="CD37" i="9"/>
  <c r="CF38" i="9"/>
  <c r="CF39" i="9"/>
  <c r="CF40" i="9"/>
  <c r="CH41" i="9"/>
  <c r="CH42" i="9"/>
  <c r="CH43" i="9"/>
  <c r="CJ44" i="9"/>
  <c r="CJ45" i="9"/>
  <c r="CJ46" i="9"/>
  <c r="CB48" i="9"/>
  <c r="CB49" i="9"/>
  <c r="CB50" i="9"/>
  <c r="CD51" i="9"/>
  <c r="CD52" i="9"/>
  <c r="CD53" i="9"/>
  <c r="CF54" i="9"/>
  <c r="CC8" i="9"/>
  <c r="CI9" i="9"/>
  <c r="CE11" i="9"/>
  <c r="CA13" i="9"/>
  <c r="CD8" i="9"/>
  <c r="CG14" i="9"/>
  <c r="CA18" i="9"/>
  <c r="CH22" i="9"/>
  <c r="CI26" i="9"/>
  <c r="CC29" i="9"/>
  <c r="CD32" i="9"/>
  <c r="CE35" i="9"/>
  <c r="CI37" i="9"/>
  <c r="CJ40" i="9"/>
  <c r="CJ43" i="9"/>
  <c r="CD46" i="9"/>
  <c r="CD49" i="9"/>
  <c r="CE52" i="9"/>
  <c r="CI54" i="9"/>
  <c r="CH25" i="9"/>
  <c r="CI17" i="9"/>
  <c r="CE31" i="9"/>
  <c r="CF37" i="9"/>
  <c r="CA46" i="9"/>
  <c r="CF51" i="9"/>
  <c r="CC13" i="9"/>
  <c r="CB29" i="9"/>
  <c r="CH37" i="9"/>
  <c r="CB43" i="9"/>
  <c r="CC49" i="9"/>
  <c r="CH54" i="9"/>
  <c r="CE8" i="9"/>
  <c r="CH14" i="9"/>
  <c r="CE19" i="9"/>
  <c r="CI22" i="9"/>
  <c r="CJ26" i="9"/>
  <c r="CA30" i="9"/>
  <c r="CE32" i="9"/>
  <c r="CF35" i="9"/>
  <c r="CG38" i="9"/>
  <c r="CA41" i="9"/>
  <c r="CB44" i="9"/>
  <c r="CB47" i="9"/>
  <c r="CF49" i="9"/>
  <c r="CF52" i="9"/>
  <c r="CJ9" i="9"/>
  <c r="CI14" i="9"/>
  <c r="CF19" i="9"/>
  <c r="CC24" i="9"/>
  <c r="CB27" i="9"/>
  <c r="CB30" i="9"/>
  <c r="CC33" i="9"/>
  <c r="CG35" i="9"/>
  <c r="CH38" i="9"/>
  <c r="CI41" i="9"/>
  <c r="CC44" i="9"/>
  <c r="CD47" i="9"/>
  <c r="CD50" i="9"/>
  <c r="CH52" i="9"/>
  <c r="CE16" i="9"/>
  <c r="CI42" i="9"/>
  <c r="CI53" i="9"/>
  <c r="CC21" i="9"/>
  <c r="CJ42" i="9"/>
  <c r="CJ17" i="9"/>
  <c r="CJ25" i="9"/>
  <c r="CC32" i="9"/>
  <c r="CG34" i="9"/>
  <c r="CH40" i="9"/>
  <c r="CB46" i="9"/>
  <c r="CG51" i="9"/>
  <c r="CA10" i="9"/>
  <c r="CC16" i="9"/>
  <c r="CG19" i="9"/>
  <c r="CD24" i="9"/>
  <c r="CJ27" i="9"/>
  <c r="CD30" i="9"/>
  <c r="CD33" i="9"/>
  <c r="CE36" i="9"/>
  <c r="CI38" i="9"/>
  <c r="CJ41" i="9"/>
  <c r="CA45" i="9"/>
  <c r="CE47" i="9"/>
  <c r="CF50" i="9"/>
  <c r="CF53" i="9"/>
  <c r="CF11" i="9"/>
  <c r="CD16" i="9"/>
  <c r="CA21" i="9"/>
  <c r="CE24" i="9"/>
  <c r="CB28" i="9"/>
  <c r="CB31" i="9"/>
  <c r="CF33" i="9"/>
  <c r="CF36" i="9"/>
  <c r="CG39" i="9"/>
  <c r="CA42" i="9"/>
  <c r="CB45" i="9"/>
  <c r="CC48" i="9"/>
  <c r="CG50" i="9"/>
  <c r="CH53" i="9"/>
  <c r="CG11" i="9"/>
  <c r="CB21" i="9"/>
  <c r="CC28" i="9"/>
  <c r="CD31" i="9"/>
  <c r="CD34" i="9"/>
  <c r="CH36" i="9"/>
  <c r="CH39" i="9"/>
  <c r="CC45" i="9"/>
  <c r="CD48" i="9"/>
  <c r="CE51" i="9"/>
  <c r="CB13" i="9"/>
  <c r="CI25" i="9"/>
  <c r="CA29" i="9"/>
  <c r="CF34" i="9"/>
  <c r="CJ39" i="9"/>
  <c r="CE48" i="9"/>
  <c r="CG54" i="9"/>
  <c r="CG22" i="9"/>
  <c r="A14" i="12"/>
  <c r="I16" i="11"/>
  <c r="I43" i="11" s="1"/>
  <c r="O16" i="11"/>
  <c r="O43" i="11" s="1"/>
  <c r="AN32" i="9"/>
  <c r="AF32" i="9"/>
  <c r="AL31" i="9"/>
  <c r="AD31" i="9"/>
  <c r="AK30" i="9"/>
  <c r="AC30" i="9"/>
  <c r="AQ29" i="9"/>
  <c r="AI29" i="9"/>
  <c r="AA29" i="9"/>
  <c r="Z29" i="9" s="1"/>
  <c r="AP28" i="9"/>
  <c r="AH28" i="9"/>
  <c r="AQ27" i="9"/>
  <c r="AI27" i="9"/>
  <c r="AA27" i="9"/>
  <c r="Z27" i="9" s="1"/>
  <c r="AO26" i="9"/>
  <c r="AG26" i="9"/>
  <c r="AK25" i="9"/>
  <c r="AC25" i="9"/>
  <c r="AO24" i="9"/>
  <c r="AG24" i="9"/>
  <c r="AK23" i="9"/>
  <c r="AC23" i="9"/>
  <c r="AO22" i="9"/>
  <c r="AG22" i="9"/>
  <c r="AN21" i="9"/>
  <c r="AF21" i="9"/>
  <c r="AM20" i="9"/>
  <c r="AE20" i="9"/>
  <c r="AL19" i="9"/>
  <c r="AD19" i="9"/>
  <c r="AK18" i="9"/>
  <c r="AC18" i="9"/>
  <c r="AR17" i="9"/>
  <c r="AJ17" i="9"/>
  <c r="AB17" i="9"/>
  <c r="AQ16" i="9"/>
  <c r="AI16" i="9"/>
  <c r="AA16" i="9"/>
  <c r="Z16" i="9" s="1"/>
  <c r="AP15" i="9"/>
  <c r="AH15" i="9"/>
  <c r="AO14" i="9"/>
  <c r="AG14" i="9"/>
  <c r="AN13" i="9"/>
  <c r="AF13" i="9"/>
  <c r="AM12" i="9"/>
  <c r="AE12" i="9"/>
  <c r="AL11" i="9"/>
  <c r="AD11" i="9"/>
  <c r="AK10" i="9"/>
  <c r="AC10" i="9"/>
  <c r="AR9" i="9"/>
  <c r="AJ9" i="9"/>
  <c r="AB9" i="9"/>
  <c r="AQ8" i="9"/>
  <c r="AI8" i="9"/>
  <c r="AA8" i="9"/>
  <c r="Z8" i="9" s="1"/>
  <c r="AP7" i="9"/>
  <c r="AH7" i="9"/>
  <c r="AM13" i="9"/>
  <c r="AE13" i="9"/>
  <c r="AD12" i="9"/>
  <c r="AK11" i="9"/>
  <c r="AC11" i="9"/>
  <c r="AR10" i="9"/>
  <c r="AJ10" i="9"/>
  <c r="AB10" i="9"/>
  <c r="AQ9" i="9"/>
  <c r="AI9" i="9"/>
  <c r="AA9" i="9"/>
  <c r="Z9" i="9" s="1"/>
  <c r="AP8" i="9"/>
  <c r="AH8" i="9"/>
  <c r="AM32" i="9"/>
  <c r="AE32" i="9"/>
  <c r="AK31" i="9"/>
  <c r="AC31" i="9"/>
  <c r="AR30" i="9"/>
  <c r="AJ30" i="9"/>
  <c r="AB30" i="9"/>
  <c r="AP29" i="9"/>
  <c r="AH29" i="9"/>
  <c r="AO28" i="9"/>
  <c r="AG28" i="9"/>
  <c r="AP27" i="9"/>
  <c r="AH27" i="9"/>
  <c r="AN26" i="9"/>
  <c r="AF26" i="9"/>
  <c r="AR25" i="9"/>
  <c r="AJ25" i="9"/>
  <c r="AB25" i="9"/>
  <c r="AN24" i="9"/>
  <c r="AF24" i="9"/>
  <c r="AR23" i="9"/>
  <c r="AJ23" i="9"/>
  <c r="AB23" i="9"/>
  <c r="AN22" i="9"/>
  <c r="AF22" i="9"/>
  <c r="AM21" i="9"/>
  <c r="AE21" i="9"/>
  <c r="AL20" i="9"/>
  <c r="AD20" i="9"/>
  <c r="AK19" i="9"/>
  <c r="AC19" i="9"/>
  <c r="AR18" i="9"/>
  <c r="AJ18" i="9"/>
  <c r="AB18" i="9"/>
  <c r="AQ17" i="9"/>
  <c r="AI17" i="9"/>
  <c r="AA17" i="9"/>
  <c r="Z17" i="9" s="1"/>
  <c r="AP16" i="9"/>
  <c r="AH16" i="9"/>
  <c r="AO15" i="9"/>
  <c r="AG15" i="9"/>
  <c r="AN14" i="9"/>
  <c r="AF14" i="9"/>
  <c r="AL12" i="9"/>
  <c r="AK32" i="9"/>
  <c r="AC32" i="9"/>
  <c r="AQ31" i="9"/>
  <c r="AI31" i="9"/>
  <c r="AA31" i="9"/>
  <c r="Z31" i="9" s="1"/>
  <c r="AP30" i="9"/>
  <c r="AH30" i="9"/>
  <c r="AN29" i="9"/>
  <c r="AF29" i="9"/>
  <c r="AM28" i="9"/>
  <c r="AE28" i="9"/>
  <c r="AN27" i="9"/>
  <c r="AF27" i="9"/>
  <c r="AL26" i="9"/>
  <c r="AD26" i="9"/>
  <c r="AP25" i="9"/>
  <c r="AH25" i="9"/>
  <c r="AL24" i="9"/>
  <c r="AD24" i="9"/>
  <c r="AP23" i="9"/>
  <c r="AH23" i="9"/>
  <c r="AL22" i="9"/>
  <c r="AD22" i="9"/>
  <c r="AK21" i="9"/>
  <c r="AC21" i="9"/>
  <c r="AR20" i="9"/>
  <c r="AJ20" i="9"/>
  <c r="AB20" i="9"/>
  <c r="AQ19" i="9"/>
  <c r="AI19" i="9"/>
  <c r="AA19" i="9"/>
  <c r="Z19" i="9" s="1"/>
  <c r="AP18" i="9"/>
  <c r="AH18" i="9"/>
  <c r="AO17" i="9"/>
  <c r="AG17" i="9"/>
  <c r="AN16" i="9"/>
  <c r="AF16" i="9"/>
  <c r="AM15" i="9"/>
  <c r="AE15" i="9"/>
  <c r="AL14" i="9"/>
  <c r="AD14" i="9"/>
  <c r="AK13" i="9"/>
  <c r="AC13" i="9"/>
  <c r="AR12" i="9"/>
  <c r="AJ12" i="9"/>
  <c r="AB12" i="9"/>
  <c r="AQ11" i="9"/>
  <c r="AI11" i="9"/>
  <c r="AA11" i="9"/>
  <c r="Z11" i="9" s="1"/>
  <c r="AP10" i="9"/>
  <c r="AH10" i="9"/>
  <c r="AO9" i="9"/>
  <c r="AG9" i="9"/>
  <c r="AN8" i="9"/>
  <c r="AF8" i="9"/>
  <c r="AM7" i="9"/>
  <c r="AE7" i="9"/>
  <c r="AQ32" i="9"/>
  <c r="AI32" i="9"/>
  <c r="AA32" i="9"/>
  <c r="Z32" i="9" s="1"/>
  <c r="AO31" i="9"/>
  <c r="AG31" i="9"/>
  <c r="AN30" i="9"/>
  <c r="AF30" i="9"/>
  <c r="AL29" i="9"/>
  <c r="AD29" i="9"/>
  <c r="AK28" i="9"/>
  <c r="AC28" i="9"/>
  <c r="AL27" i="9"/>
  <c r="AD27" i="9"/>
  <c r="AR26" i="9"/>
  <c r="AJ26" i="9"/>
  <c r="AB26" i="9"/>
  <c r="AN25" i="9"/>
  <c r="AF25" i="9"/>
  <c r="AR24" i="9"/>
  <c r="AJ24" i="9"/>
  <c r="AB24" i="9"/>
  <c r="AN23" i="9"/>
  <c r="AF23" i="9"/>
  <c r="AR22" i="9"/>
  <c r="AJ22" i="9"/>
  <c r="AB22" i="9"/>
  <c r="AQ21" i="9"/>
  <c r="AI21" i="9"/>
  <c r="AA21" i="9"/>
  <c r="Z21" i="9" s="1"/>
  <c r="AP20" i="9"/>
  <c r="AH20" i="9"/>
  <c r="AO19" i="9"/>
  <c r="AG19" i="9"/>
  <c r="AN18" i="9"/>
  <c r="AF18" i="9"/>
  <c r="AM17" i="9"/>
  <c r="AE17" i="9"/>
  <c r="AL16" i="9"/>
  <c r="AD16" i="9"/>
  <c r="AK15" i="9"/>
  <c r="AC15" i="9"/>
  <c r="AR14" i="9"/>
  <c r="AJ14" i="9"/>
  <c r="AB14" i="9"/>
  <c r="AQ13" i="9"/>
  <c r="AI13" i="9"/>
  <c r="AA13" i="9"/>
  <c r="Z13" i="9" s="1"/>
  <c r="AP12" i="9"/>
  <c r="AH12" i="9"/>
  <c r="AO11" i="9"/>
  <c r="AG11" i="9"/>
  <c r="AN10" i="9"/>
  <c r="AF10" i="9"/>
  <c r="AM9" i="9"/>
  <c r="AE9" i="9"/>
  <c r="AL8" i="9"/>
  <c r="AD8" i="9"/>
  <c r="AK7" i="9"/>
  <c r="AC7" i="9"/>
  <c r="AH32" i="9"/>
  <c r="AP31" i="9"/>
  <c r="AI30" i="9"/>
  <c r="AO29" i="9"/>
  <c r="AI28" i="9"/>
  <c r="AR27" i="9"/>
  <c r="AB27" i="9"/>
  <c r="AI26" i="9"/>
  <c r="AO25" i="9"/>
  <c r="AC24" i="9"/>
  <c r="AI23" i="9"/>
  <c r="AM22" i="9"/>
  <c r="AG21" i="9"/>
  <c r="AN20" i="9"/>
  <c r="AF19" i="9"/>
  <c r="AO18" i="9"/>
  <c r="AF17" i="9"/>
  <c r="AM16" i="9"/>
  <c r="AF15" i="9"/>
  <c r="AM14" i="9"/>
  <c r="AG13" i="9"/>
  <c r="AN12" i="9"/>
  <c r="AF11" i="9"/>
  <c r="AO10" i="9"/>
  <c r="AF9" i="9"/>
  <c r="AM8" i="9"/>
  <c r="AJ7" i="9"/>
  <c r="AE30" i="9"/>
  <c r="AM27" i="9"/>
  <c r="AE26" i="9"/>
  <c r="AL25" i="9"/>
  <c r="AP24" i="9"/>
  <c r="AE23" i="9"/>
  <c r="AI22" i="9"/>
  <c r="AR21" i="9"/>
  <c r="AB21" i="9"/>
  <c r="AI20" i="9"/>
  <c r="AR19" i="9"/>
  <c r="AL18" i="9"/>
  <c r="AR11" i="9"/>
  <c r="AC9" i="9"/>
  <c r="AJ8" i="9"/>
  <c r="AG7" i="9"/>
  <c r="AG32" i="9"/>
  <c r="AN31" i="9"/>
  <c r="AG30" i="9"/>
  <c r="AM29" i="9"/>
  <c r="AF28" i="9"/>
  <c r="AO27" i="9"/>
  <c r="AH26" i="9"/>
  <c r="AM25" i="9"/>
  <c r="AQ24" i="9"/>
  <c r="AA24" i="9"/>
  <c r="Z24" i="9" s="1"/>
  <c r="AG23" i="9"/>
  <c r="AK22" i="9"/>
  <c r="AD21" i="9"/>
  <c r="AK20" i="9"/>
  <c r="AE19" i="9"/>
  <c r="AM18" i="9"/>
  <c r="AD17" i="9"/>
  <c r="AK16" i="9"/>
  <c r="AD15" i="9"/>
  <c r="AK14" i="9"/>
  <c r="AD13" i="9"/>
  <c r="AK12" i="9"/>
  <c r="AE11" i="9"/>
  <c r="AM10" i="9"/>
  <c r="AD9" i="9"/>
  <c r="AK8" i="9"/>
  <c r="AI7" i="9"/>
  <c r="AD32" i="9"/>
  <c r="AM31" i="9"/>
  <c r="AK29" i="9"/>
  <c r="AD28" i="9"/>
  <c r="AB19" i="9"/>
  <c r="AC17" i="9"/>
  <c r="AJ16" i="9"/>
  <c r="AR15" i="9"/>
  <c r="AB15" i="9"/>
  <c r="AI14" i="9"/>
  <c r="AR13" i="9"/>
  <c r="AB13" i="9"/>
  <c r="AI12" i="9"/>
  <c r="AB11" i="9"/>
  <c r="AL10" i="9"/>
  <c r="AR32" i="9"/>
  <c r="AB32" i="9"/>
  <c r="AJ31" i="9"/>
  <c r="AD30" i="9"/>
  <c r="AJ29" i="9"/>
  <c r="AR28" i="9"/>
  <c r="AB28" i="9"/>
  <c r="AK27" i="9"/>
  <c r="AC26" i="9"/>
  <c r="AI25" i="9"/>
  <c r="AM24" i="9"/>
  <c r="AD23" i="9"/>
  <c r="AH22" i="9"/>
  <c r="AP21" i="9"/>
  <c r="AG20" i="9"/>
  <c r="AP19" i="9"/>
  <c r="AI18" i="9"/>
  <c r="AP17" i="9"/>
  <c r="AG16" i="9"/>
  <c r="AQ15" i="9"/>
  <c r="AA15" i="9"/>
  <c r="Z15" i="9" s="1"/>
  <c r="AH14" i="9"/>
  <c r="AP13" i="9"/>
  <c r="AG12" i="9"/>
  <c r="AP11" i="9"/>
  <c r="AI10" i="9"/>
  <c r="AP9" i="9"/>
  <c r="AG8" i="9"/>
  <c r="AR7" i="9"/>
  <c r="AF7" i="9"/>
  <c r="AP32" i="9"/>
  <c r="AH31" i="9"/>
  <c r="AQ30" i="9"/>
  <c r="AA30" i="9"/>
  <c r="AG29" i="9"/>
  <c r="AQ28" i="9"/>
  <c r="AA28" i="9"/>
  <c r="Z28" i="9" s="1"/>
  <c r="AJ27" i="9"/>
  <c r="AQ26" i="9"/>
  <c r="AA26" i="9"/>
  <c r="Z26" i="9" s="1"/>
  <c r="AG25" i="9"/>
  <c r="AK24" i="9"/>
  <c r="AQ23" i="9"/>
  <c r="AA23" i="9"/>
  <c r="Z23" i="9" s="1"/>
  <c r="AE22" i="9"/>
  <c r="AO21" i="9"/>
  <c r="AF20" i="9"/>
  <c r="AN19" i="9"/>
  <c r="AG18" i="9"/>
  <c r="AN17" i="9"/>
  <c r="AE16" i="9"/>
  <c r="AN15" i="9"/>
  <c r="AE14" i="9"/>
  <c r="AO13" i="9"/>
  <c r="AF12" i="9"/>
  <c r="AN11" i="9"/>
  <c r="AG10" i="9"/>
  <c r="AN9" i="9"/>
  <c r="AE8" i="9"/>
  <c r="AQ7" i="9"/>
  <c r="AD7" i="9"/>
  <c r="AJ32" i="9"/>
  <c r="AR31" i="9"/>
  <c r="AB31" i="9"/>
  <c r="AL30" i="9"/>
  <c r="AR29" i="9"/>
  <c r="AB29" i="9"/>
  <c r="AJ28" i="9"/>
  <c r="AC27" i="9"/>
  <c r="AK26" i="9"/>
  <c r="AQ25" i="9"/>
  <c r="AA25" i="9"/>
  <c r="Z25" i="9" s="1"/>
  <c r="AE24" i="9"/>
  <c r="AL23" i="9"/>
  <c r="AP22" i="9"/>
  <c r="AH21" i="9"/>
  <c r="AO20" i="9"/>
  <c r="AQ18" i="9"/>
  <c r="AA18" i="9"/>
  <c r="Z18" i="9" s="1"/>
  <c r="AH17" i="9"/>
  <c r="AO16" i="9"/>
  <c r="AI15" i="9"/>
  <c r="AP14" i="9"/>
  <c r="AH13" i="9"/>
  <c r="AH11" i="9"/>
  <c r="AQ10" i="9"/>
  <c r="AA10" i="9"/>
  <c r="Z10" i="9" s="1"/>
  <c r="AO8" i="9"/>
  <c r="AO32" i="9"/>
  <c r="AF31" i="9"/>
  <c r="AO30" i="9"/>
  <c r="AE29" i="9"/>
  <c r="AN28" i="9"/>
  <c r="AG27" i="9"/>
  <c r="AP26" i="9"/>
  <c r="AE25" i="9"/>
  <c r="AI24" i="9"/>
  <c r="AO23" i="9"/>
  <c r="AC22" i="9"/>
  <c r="AL21" i="9"/>
  <c r="AC20" i="9"/>
  <c r="AM19" i="9"/>
  <c r="AE18" i="9"/>
  <c r="AL17" i="9"/>
  <c r="AC16" i="9"/>
  <c r="AL15" i="9"/>
  <c r="AC14" i="9"/>
  <c r="AL13" i="9"/>
  <c r="AC12" i="9"/>
  <c r="AM11" i="9"/>
  <c r="AE10" i="9"/>
  <c r="AL9" i="9"/>
  <c r="AC8" i="9"/>
  <c r="AO7" i="9"/>
  <c r="AB7" i="9"/>
  <c r="AL32" i="9"/>
  <c r="AE31" i="9"/>
  <c r="AM30" i="9"/>
  <c r="AC29" i="9"/>
  <c r="AL28" i="9"/>
  <c r="AE27" i="9"/>
  <c r="AM26" i="9"/>
  <c r="AD25" i="9"/>
  <c r="AH24" i="9"/>
  <c r="AM23" i="9"/>
  <c r="AQ22" i="9"/>
  <c r="AA22" i="9"/>
  <c r="Z22" i="9" s="1"/>
  <c r="AJ21" i="9"/>
  <c r="AQ20" i="9"/>
  <c r="AA20" i="9"/>
  <c r="Z20" i="9" s="1"/>
  <c r="AJ19" i="9"/>
  <c r="AD18" i="9"/>
  <c r="AK17" i="9"/>
  <c r="AR16" i="9"/>
  <c r="AB16" i="9"/>
  <c r="AJ15" i="9"/>
  <c r="AQ14" i="9"/>
  <c r="AA14" i="9"/>
  <c r="Z14" i="9" s="1"/>
  <c r="AJ13" i="9"/>
  <c r="AQ12" i="9"/>
  <c r="AA12" i="9"/>
  <c r="Z12" i="9" s="1"/>
  <c r="AJ11" i="9"/>
  <c r="AD10" i="9"/>
  <c r="AK9" i="9"/>
  <c r="AR8" i="9"/>
  <c r="AB8" i="9"/>
  <c r="AN7" i="9"/>
  <c r="AA7" i="9"/>
  <c r="AH19" i="9"/>
  <c r="AO12" i="9"/>
  <c r="AH9" i="9"/>
  <c r="AL7" i="9"/>
  <c r="C14" i="12"/>
  <c r="D14" i="12"/>
  <c r="B14" i="12"/>
  <c r="I103" i="11"/>
  <c r="I75" i="11"/>
  <c r="I76" i="11"/>
  <c r="O89" i="11"/>
  <c r="I90" i="11"/>
  <c r="O90" i="11"/>
  <c r="O75" i="11"/>
  <c r="O76" i="11"/>
  <c r="AA6" i="9"/>
  <c r="I104" i="11"/>
  <c r="I89" i="11"/>
  <c r="O104" i="11"/>
  <c r="O103" i="11"/>
  <c r="BY35" i="7" l="1"/>
  <c r="BP36" i="7"/>
  <c r="CA50" i="7"/>
  <c r="CA49" i="7"/>
  <c r="A15" i="12"/>
  <c r="AG33" i="9"/>
  <c r="O35" i="11"/>
  <c r="O22" i="11" s="1"/>
  <c r="I35" i="11"/>
  <c r="I22" i="11" s="1"/>
  <c r="I17" i="11"/>
  <c r="I18" i="11" s="1"/>
  <c r="O17" i="11"/>
  <c r="O18" i="11" s="1"/>
  <c r="AR33" i="9"/>
  <c r="AF33" i="9"/>
  <c r="AJ33" i="9"/>
  <c r="AM33" i="9"/>
  <c r="AN33" i="9"/>
  <c r="U28" i="9"/>
  <c r="V28" i="9" s="1"/>
  <c r="U30" i="9"/>
  <c r="V30" i="9" s="1"/>
  <c r="Q28" i="9" a="1"/>
  <c r="U31" i="9"/>
  <c r="V31" i="9" s="1"/>
  <c r="P28" i="9" a="1"/>
  <c r="U29" i="9"/>
  <c r="V29" i="9" s="1"/>
  <c r="U27" i="9"/>
  <c r="V27" i="9" s="1"/>
  <c r="U34" i="9"/>
  <c r="AE33" i="9"/>
  <c r="AH33" i="9"/>
  <c r="AI33" i="9"/>
  <c r="AB33" i="9"/>
  <c r="AP33" i="9"/>
  <c r="AQ33" i="9"/>
  <c r="AC33" i="9"/>
  <c r="AD33" i="9"/>
  <c r="AO33" i="9"/>
  <c r="AK33" i="9"/>
  <c r="AL33" i="9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D24" i="8"/>
  <c r="D23" i="8"/>
  <c r="D15" i="12"/>
  <c r="B15" i="12"/>
  <c r="C15" i="12"/>
  <c r="BY36" i="7" l="1"/>
  <c r="BP37" i="7"/>
  <c r="CA51" i="7"/>
  <c r="CA52" i="7"/>
  <c r="I23" i="11"/>
  <c r="J23" i="11" s="1"/>
  <c r="A16" i="12"/>
  <c r="O23" i="11"/>
  <c r="P23" i="11" s="1"/>
  <c r="Z42" i="9" a="1"/>
  <c r="Z58" i="9" s="1"/>
  <c r="P32" i="9"/>
  <c r="P38" i="9"/>
  <c r="P30" i="9"/>
  <c r="R30" i="9" s="1"/>
  <c r="P36" i="9"/>
  <c r="R36" i="9" s="1"/>
  <c r="P33" i="9"/>
  <c r="R33" i="9" s="1"/>
  <c r="P29" i="9"/>
  <c r="R29" i="9" s="1"/>
  <c r="P31" i="9"/>
  <c r="P39" i="9"/>
  <c r="P35" i="9"/>
  <c r="P28" i="9"/>
  <c r="R28" i="9" s="1"/>
  <c r="P37" i="9"/>
  <c r="R37" i="9" s="1"/>
  <c r="P34" i="9"/>
  <c r="R34" i="9" s="1"/>
  <c r="Q38" i="9"/>
  <c r="Q35" i="9"/>
  <c r="Q33" i="9"/>
  <c r="Q37" i="9"/>
  <c r="Q29" i="9"/>
  <c r="Q39" i="9"/>
  <c r="Q34" i="9"/>
  <c r="Q36" i="9"/>
  <c r="Q31" i="9"/>
  <c r="Q32" i="9"/>
  <c r="Q30" i="9"/>
  <c r="Q28" i="9"/>
  <c r="C16" i="12"/>
  <c r="D16" i="12"/>
  <c r="B16" i="12"/>
  <c r="BY37" i="7" l="1"/>
  <c r="BP38" i="7"/>
  <c r="CA54" i="7"/>
  <c r="CA53" i="7"/>
  <c r="A17" i="12"/>
  <c r="R35" i="9"/>
  <c r="R32" i="9"/>
  <c r="R38" i="9"/>
  <c r="R39" i="9"/>
  <c r="R31" i="9"/>
  <c r="Z47" i="9"/>
  <c r="Z48" i="9"/>
  <c r="Z54" i="9"/>
  <c r="Z44" i="9"/>
  <c r="Z53" i="9"/>
  <c r="Z52" i="9"/>
  <c r="Z51" i="9"/>
  <c r="Z57" i="9"/>
  <c r="Z42" i="9"/>
  <c r="AC59" i="9" s="1"/>
  <c r="Z46" i="9"/>
  <c r="Z45" i="9"/>
  <c r="Z49" i="9"/>
  <c r="Z50" i="9"/>
  <c r="Z56" i="9"/>
  <c r="Z43" i="9"/>
  <c r="Z55" i="9"/>
  <c r="AK59" i="9"/>
  <c r="Q40" i="9"/>
  <c r="D17" i="12"/>
  <c r="B17" i="12"/>
  <c r="C17" i="12"/>
  <c r="BP39" i="7" l="1"/>
  <c r="BY38" i="7"/>
  <c r="CA55" i="7"/>
  <c r="CA56" i="7"/>
  <c r="A18" i="12"/>
  <c r="AH59" i="9"/>
  <c r="AJ59" i="9"/>
  <c r="AL59" i="9"/>
  <c r="AD59" i="9"/>
  <c r="AE59" i="9"/>
  <c r="AF59" i="9"/>
  <c r="AG59" i="9"/>
  <c r="AM59" i="9"/>
  <c r="AB59" i="9"/>
  <c r="AI59" i="9"/>
  <c r="C18" i="12"/>
  <c r="B18" i="12"/>
  <c r="D18" i="12"/>
  <c r="CA58" i="7" l="1"/>
  <c r="CA57" i="7"/>
  <c r="BY39" i="7"/>
  <c r="BP40" i="7"/>
  <c r="A19" i="12"/>
  <c r="D13" i="8"/>
  <c r="D21" i="8"/>
  <c r="C19" i="12"/>
  <c r="B19" i="12"/>
  <c r="D19" i="12"/>
  <c r="D4" i="8"/>
  <c r="T3" i="8" a="1"/>
  <c r="D7" i="8"/>
  <c r="D9" i="8"/>
  <c r="F3" i="8" a="1"/>
  <c r="CA59" i="7" l="1"/>
  <c r="CA60" i="7"/>
  <c r="BY40" i="7"/>
  <c r="BP41" i="7"/>
  <c r="A20" i="12"/>
  <c r="H3" i="8"/>
  <c r="P3" i="8"/>
  <c r="K4" i="8"/>
  <c r="F5" i="8"/>
  <c r="N5" i="8"/>
  <c r="I6" i="8"/>
  <c r="Q6" i="8"/>
  <c r="L7" i="8"/>
  <c r="G8" i="8"/>
  <c r="O8" i="8"/>
  <c r="J9" i="8"/>
  <c r="R9" i="8"/>
  <c r="M10" i="8"/>
  <c r="H11" i="8"/>
  <c r="P11" i="8"/>
  <c r="K12" i="8"/>
  <c r="F13" i="8"/>
  <c r="N13" i="8"/>
  <c r="I14" i="8"/>
  <c r="Q14" i="8"/>
  <c r="L15" i="8"/>
  <c r="G16" i="8"/>
  <c r="O16" i="8"/>
  <c r="J17" i="8"/>
  <c r="R17" i="8"/>
  <c r="M18" i="8"/>
  <c r="H19" i="8"/>
  <c r="P19" i="8"/>
  <c r="K20" i="8"/>
  <c r="F21" i="8"/>
  <c r="N21" i="8"/>
  <c r="I22" i="8"/>
  <c r="Q22" i="8"/>
  <c r="L23" i="8"/>
  <c r="G24" i="8"/>
  <c r="O24" i="8"/>
  <c r="J25" i="8"/>
  <c r="R25" i="8"/>
  <c r="M26" i="8"/>
  <c r="H27" i="8"/>
  <c r="P27" i="8"/>
  <c r="K28" i="8"/>
  <c r="F29" i="8"/>
  <c r="N29" i="8"/>
  <c r="I30" i="8"/>
  <c r="Q30" i="8"/>
  <c r="L31" i="8"/>
  <c r="G32" i="8"/>
  <c r="O32" i="8"/>
  <c r="J33" i="8"/>
  <c r="R33" i="8"/>
  <c r="M34" i="8"/>
  <c r="H35" i="8"/>
  <c r="P35" i="8"/>
  <c r="K36" i="8"/>
  <c r="F37" i="8"/>
  <c r="N37" i="8"/>
  <c r="I38" i="8"/>
  <c r="Q38" i="8"/>
  <c r="L39" i="8"/>
  <c r="G40" i="8"/>
  <c r="O40" i="8"/>
  <c r="J41" i="8"/>
  <c r="R41" i="8"/>
  <c r="M42" i="8"/>
  <c r="H43" i="8"/>
  <c r="P43" i="8"/>
  <c r="K44" i="8"/>
  <c r="F45" i="8"/>
  <c r="N45" i="8"/>
  <c r="I46" i="8"/>
  <c r="Q46" i="8"/>
  <c r="L47" i="8"/>
  <c r="G48" i="8"/>
  <c r="O48" i="8"/>
  <c r="J49" i="8"/>
  <c r="R49" i="8"/>
  <c r="M50" i="8"/>
  <c r="H51" i="8"/>
  <c r="P51" i="8"/>
  <c r="K52" i="8"/>
  <c r="F53" i="8"/>
  <c r="N53" i="8"/>
  <c r="I54" i="8"/>
  <c r="Q54" i="8"/>
  <c r="K3" i="8"/>
  <c r="F4" i="8"/>
  <c r="N4" i="8"/>
  <c r="I5" i="8"/>
  <c r="Q5" i="8"/>
  <c r="L6" i="8"/>
  <c r="G7" i="8"/>
  <c r="O7" i="8"/>
  <c r="J8" i="8"/>
  <c r="R8" i="8"/>
  <c r="M9" i="8"/>
  <c r="H10" i="8"/>
  <c r="P10" i="8"/>
  <c r="K11" i="8"/>
  <c r="F12" i="8"/>
  <c r="N12" i="8"/>
  <c r="I13" i="8"/>
  <c r="Q13" i="8"/>
  <c r="L14" i="8"/>
  <c r="G15" i="8"/>
  <c r="O15" i="8"/>
  <c r="J16" i="8"/>
  <c r="R16" i="8"/>
  <c r="M17" i="8"/>
  <c r="H18" i="8"/>
  <c r="P18" i="8"/>
  <c r="K19" i="8"/>
  <c r="F20" i="8"/>
  <c r="N20" i="8"/>
  <c r="I21" i="8"/>
  <c r="Q21" i="8"/>
  <c r="L22" i="8"/>
  <c r="G23" i="8"/>
  <c r="O23" i="8"/>
  <c r="J24" i="8"/>
  <c r="R24" i="8"/>
  <c r="M25" i="8"/>
  <c r="H26" i="8"/>
  <c r="P26" i="8"/>
  <c r="K27" i="8"/>
  <c r="F28" i="8"/>
  <c r="N28" i="8"/>
  <c r="I29" i="8"/>
  <c r="Q29" i="8"/>
  <c r="L30" i="8"/>
  <c r="G31" i="8"/>
  <c r="O31" i="8"/>
  <c r="J32" i="8"/>
  <c r="R32" i="8"/>
  <c r="M33" i="8"/>
  <c r="H34" i="8"/>
  <c r="P34" i="8"/>
  <c r="K35" i="8"/>
  <c r="F36" i="8"/>
  <c r="N36" i="8"/>
  <c r="I37" i="8"/>
  <c r="Q37" i="8"/>
  <c r="L38" i="8"/>
  <c r="G39" i="8"/>
  <c r="O39" i="8"/>
  <c r="J40" i="8"/>
  <c r="R40" i="8"/>
  <c r="M41" i="8"/>
  <c r="H42" i="8"/>
  <c r="P42" i="8"/>
  <c r="K43" i="8"/>
  <c r="F44" i="8"/>
  <c r="N44" i="8"/>
  <c r="I45" i="8"/>
  <c r="Q45" i="8"/>
  <c r="L46" i="8"/>
  <c r="G47" i="8"/>
  <c r="O47" i="8"/>
  <c r="J48" i="8"/>
  <c r="R48" i="8"/>
  <c r="M49" i="8"/>
  <c r="H50" i="8"/>
  <c r="P50" i="8"/>
  <c r="K51" i="8"/>
  <c r="F52" i="8"/>
  <c r="N52" i="8"/>
  <c r="I53" i="8"/>
  <c r="Q53" i="8"/>
  <c r="L54" i="8"/>
  <c r="G55" i="8"/>
  <c r="I3" i="8"/>
  <c r="G4" i="8"/>
  <c r="Q4" i="8"/>
  <c r="O5" i="8"/>
  <c r="M6" i="8"/>
  <c r="J7" i="8"/>
  <c r="H8" i="8"/>
  <c r="F9" i="8"/>
  <c r="P9" i="8"/>
  <c r="N10" i="8"/>
  <c r="L11" i="8"/>
  <c r="I12" i="8"/>
  <c r="G13" i="8"/>
  <c r="R13" i="8"/>
  <c r="O14" i="8"/>
  <c r="M15" i="8"/>
  <c r="K16" i="8"/>
  <c r="H17" i="8"/>
  <c r="F18" i="8"/>
  <c r="Q18" i="8"/>
  <c r="N19" i="8"/>
  <c r="L20" i="8"/>
  <c r="J21" i="8"/>
  <c r="G22" i="8"/>
  <c r="R22" i="8"/>
  <c r="P23" i="8"/>
  <c r="M24" i="8"/>
  <c r="K25" i="8"/>
  <c r="I26" i="8"/>
  <c r="F27" i="8"/>
  <c r="Q27" i="8"/>
  <c r="O28" i="8"/>
  <c r="L29" i="8"/>
  <c r="J30" i="8"/>
  <c r="H31" i="8"/>
  <c r="R31" i="8"/>
  <c r="P32" i="8"/>
  <c r="N33" i="8"/>
  <c r="K34" i="8"/>
  <c r="I35" i="8"/>
  <c r="G36" i="8"/>
  <c r="Q36" i="8"/>
  <c r="O37" i="8"/>
  <c r="M38" i="8"/>
  <c r="J39" i="8"/>
  <c r="H40" i="8"/>
  <c r="F41" i="8"/>
  <c r="P41" i="8"/>
  <c r="N42" i="8"/>
  <c r="L43" i="8"/>
  <c r="I44" i="8"/>
  <c r="G45" i="8"/>
  <c r="R45" i="8"/>
  <c r="O46" i="8"/>
  <c r="M47" i="8"/>
  <c r="K48" i="8"/>
  <c r="H49" i="8"/>
  <c r="F50" i="8"/>
  <c r="Q50" i="8"/>
  <c r="N51" i="8"/>
  <c r="L52" i="8"/>
  <c r="J53" i="8"/>
  <c r="G54" i="8"/>
  <c r="R54" i="8"/>
  <c r="N55" i="8"/>
  <c r="I56" i="8"/>
  <c r="Q56" i="8"/>
  <c r="L57" i="8"/>
  <c r="G58" i="8"/>
  <c r="O58" i="8"/>
  <c r="J59" i="8"/>
  <c r="R59" i="8"/>
  <c r="M60" i="8"/>
  <c r="H61" i="8"/>
  <c r="P61" i="8"/>
  <c r="K62" i="8"/>
  <c r="F63" i="8"/>
  <c r="N63" i="8"/>
  <c r="I64" i="8"/>
  <c r="Q64" i="8"/>
  <c r="L65" i="8"/>
  <c r="G66" i="8"/>
  <c r="O66" i="8"/>
  <c r="J67" i="8"/>
  <c r="R67" i="8"/>
  <c r="M68" i="8"/>
  <c r="H69" i="8"/>
  <c r="P69" i="8"/>
  <c r="K70" i="8"/>
  <c r="F71" i="8"/>
  <c r="N71" i="8"/>
  <c r="I72" i="8"/>
  <c r="Q72" i="8"/>
  <c r="L73" i="8"/>
  <c r="G74" i="8"/>
  <c r="O74" i="8"/>
  <c r="J75" i="8"/>
  <c r="R75" i="8"/>
  <c r="M76" i="8"/>
  <c r="H77" i="8"/>
  <c r="P77" i="8"/>
  <c r="K78" i="8"/>
  <c r="F79" i="8"/>
  <c r="N79" i="8"/>
  <c r="I80" i="8"/>
  <c r="Q80" i="8"/>
  <c r="L81" i="8"/>
  <c r="G82" i="8"/>
  <c r="O82" i="8"/>
  <c r="J83" i="8"/>
  <c r="R83" i="8"/>
  <c r="M84" i="8"/>
  <c r="H85" i="8"/>
  <c r="P85" i="8"/>
  <c r="K86" i="8"/>
  <c r="F87" i="8"/>
  <c r="N87" i="8"/>
  <c r="I88" i="8"/>
  <c r="Q88" i="8"/>
  <c r="L89" i="8"/>
  <c r="G90" i="8"/>
  <c r="O90" i="8"/>
  <c r="J91" i="8"/>
  <c r="R91" i="8"/>
  <c r="M92" i="8"/>
  <c r="H93" i="8"/>
  <c r="P93" i="8"/>
  <c r="K94" i="8"/>
  <c r="F95" i="8"/>
  <c r="N95" i="8"/>
  <c r="I96" i="8"/>
  <c r="Q96" i="8"/>
  <c r="L97" i="8"/>
  <c r="G98" i="8"/>
  <c r="O98" i="8"/>
  <c r="J99" i="8"/>
  <c r="R99" i="8"/>
  <c r="M100" i="8"/>
  <c r="H101" i="8"/>
  <c r="P101" i="8"/>
  <c r="K102" i="8"/>
  <c r="F103" i="8"/>
  <c r="N103" i="8"/>
  <c r="I104" i="8"/>
  <c r="Q104" i="8"/>
  <c r="L105" i="8"/>
  <c r="G106" i="8"/>
  <c r="O106" i="8"/>
  <c r="J107" i="8"/>
  <c r="R107" i="8"/>
  <c r="M108" i="8"/>
  <c r="H109" i="8"/>
  <c r="P109" i="8"/>
  <c r="K110" i="8"/>
  <c r="F111" i="8"/>
  <c r="N111" i="8"/>
  <c r="I112" i="8"/>
  <c r="Q112" i="8"/>
  <c r="L113" i="8"/>
  <c r="G114" i="8"/>
  <c r="O114" i="8"/>
  <c r="J115" i="8"/>
  <c r="R115" i="8"/>
  <c r="M116" i="8"/>
  <c r="H117" i="8"/>
  <c r="P117" i="8"/>
  <c r="K118" i="8"/>
  <c r="F119" i="8"/>
  <c r="N119" i="8"/>
  <c r="I120" i="8"/>
  <c r="F3" i="8"/>
  <c r="R3" i="8"/>
  <c r="R4" i="8"/>
  <c r="R5" i="8"/>
  <c r="P6" i="8"/>
  <c r="P7" i="8"/>
  <c r="N8" i="8"/>
  <c r="N9" i="8"/>
  <c r="L10" i="8"/>
  <c r="M11" i="8"/>
  <c r="L12" i="8"/>
  <c r="K13" i="8"/>
  <c r="J14" i="8"/>
  <c r="I15" i="8"/>
  <c r="H16" i="8"/>
  <c r="G17" i="8"/>
  <c r="G18" i="8"/>
  <c r="F19" i="8"/>
  <c r="R19" i="8"/>
  <c r="Q20" i="8"/>
  <c r="P21" i="8"/>
  <c r="O22" i="8"/>
  <c r="N23" i="8"/>
  <c r="N24" i="8"/>
  <c r="N25" i="8"/>
  <c r="L26" i="8"/>
  <c r="L27" i="8"/>
  <c r="J28" i="8"/>
  <c r="J29" i="8"/>
  <c r="H30" i="8"/>
  <c r="I31" i="8"/>
  <c r="H32" i="8"/>
  <c r="G33" i="8"/>
  <c r="F34" i="8"/>
  <c r="R34" i="8"/>
  <c r="Q35" i="8"/>
  <c r="P36" i="8"/>
  <c r="P37" i="8"/>
  <c r="O38" i="8"/>
  <c r="N39" i="8"/>
  <c r="M40" i="8"/>
  <c r="L41" i="8"/>
  <c r="K42" i="8"/>
  <c r="J43" i="8"/>
  <c r="J44" i="8"/>
  <c r="J45" i="8"/>
  <c r="H46" i="8"/>
  <c r="H47" i="8"/>
  <c r="F48" i="8"/>
  <c r="F49" i="8"/>
  <c r="Q49" i="8"/>
  <c r="R50" i="8"/>
  <c r="Q51" i="8"/>
  <c r="P52" i="8"/>
  <c r="O53" i="8"/>
  <c r="N54" i="8"/>
  <c r="L55" i="8"/>
  <c r="H56" i="8"/>
  <c r="R56" i="8"/>
  <c r="N57" i="8"/>
  <c r="J58" i="8"/>
  <c r="F59" i="8"/>
  <c r="O59" i="8"/>
  <c r="K60" i="8"/>
  <c r="G61" i="8"/>
  <c r="Q61" i="8"/>
  <c r="M62" i="8"/>
  <c r="I63" i="8"/>
  <c r="R63" i="8"/>
  <c r="N64" i="8"/>
  <c r="J65" i="8"/>
  <c r="F66" i="8"/>
  <c r="P66" i="8"/>
  <c r="L67" i="8"/>
  <c r="H68" i="8"/>
  <c r="Q68" i="8"/>
  <c r="M69" i="8"/>
  <c r="I70" i="8"/>
  <c r="R70" i="8"/>
  <c r="O71" i="8"/>
  <c r="K72" i="8"/>
  <c r="G73" i="8"/>
  <c r="P73" i="8"/>
  <c r="L74" i="8"/>
  <c r="H75" i="8"/>
  <c r="G3" i="8"/>
  <c r="H4" i="8"/>
  <c r="G5" i="8"/>
  <c r="F6" i="8"/>
  <c r="R6" i="8"/>
  <c r="Q7" i="8"/>
  <c r="P8" i="8"/>
  <c r="O9" i="8"/>
  <c r="O10" i="8"/>
  <c r="N11" i="8"/>
  <c r="M12" i="8"/>
  <c r="L13" i="8"/>
  <c r="K14" i="8"/>
  <c r="J15" i="8"/>
  <c r="I16" i="8"/>
  <c r="I17" i="8"/>
  <c r="I18" i="8"/>
  <c r="G19" i="8"/>
  <c r="G20" i="8"/>
  <c r="R20" i="8"/>
  <c r="R21" i="8"/>
  <c r="P22" i="8"/>
  <c r="Q23" i="8"/>
  <c r="P24" i="8"/>
  <c r="O25" i="8"/>
  <c r="N26" i="8"/>
  <c r="M27" i="8"/>
  <c r="L28" i="8"/>
  <c r="K29" i="8"/>
  <c r="K30" i="8"/>
  <c r="J31" i="8"/>
  <c r="I32" i="8"/>
  <c r="H33" i="8"/>
  <c r="G34" i="8"/>
  <c r="F35" i="8"/>
  <c r="R35" i="8"/>
  <c r="R36" i="8"/>
  <c r="R37" i="8"/>
  <c r="P38" i="8"/>
  <c r="P39" i="8"/>
  <c r="N40" i="8"/>
  <c r="N41" i="8"/>
  <c r="L42" i="8"/>
  <c r="M43" i="8"/>
  <c r="L44" i="8"/>
  <c r="K45" i="8"/>
  <c r="J46" i="8"/>
  <c r="I47" i="8"/>
  <c r="H48" i="8"/>
  <c r="G49" i="8"/>
  <c r="G50" i="8"/>
  <c r="F51" i="8"/>
  <c r="R51" i="8"/>
  <c r="Q52" i="8"/>
  <c r="P53" i="8"/>
  <c r="O54" i="8"/>
  <c r="M55" i="8"/>
  <c r="J56" i="8"/>
  <c r="F57" i="8"/>
  <c r="O57" i="8"/>
  <c r="K58" i="8"/>
  <c r="G59" i="8"/>
  <c r="P59" i="8"/>
  <c r="L60" i="8"/>
  <c r="I61" i="8"/>
  <c r="R61" i="8"/>
  <c r="J3" i="8"/>
  <c r="I4" i="8"/>
  <c r="H5" i="8"/>
  <c r="G6" i="8"/>
  <c r="F7" i="8"/>
  <c r="R7" i="8"/>
  <c r="Q8" i="8"/>
  <c r="Q9" i="8"/>
  <c r="Q10" i="8"/>
  <c r="O11" i="8"/>
  <c r="O12" i="8"/>
  <c r="M13" i="8"/>
  <c r="M14" i="8"/>
  <c r="K15" i="8"/>
  <c r="L16" i="8"/>
  <c r="K17" i="8"/>
  <c r="J18" i="8"/>
  <c r="I19" i="8"/>
  <c r="H20" i="8"/>
  <c r="G21" i="8"/>
  <c r="F22" i="8"/>
  <c r="F23" i="8"/>
  <c r="R23" i="8"/>
  <c r="Q24" i="8"/>
  <c r="P25" i="8"/>
  <c r="O26" i="8"/>
  <c r="N27" i="8"/>
  <c r="M28" i="8"/>
  <c r="M29" i="8"/>
  <c r="M30" i="8"/>
  <c r="K31" i="8"/>
  <c r="K32" i="8"/>
  <c r="I33" i="8"/>
  <c r="I34" i="8"/>
  <c r="G35" i="8"/>
  <c r="H36" i="8"/>
  <c r="G37" i="8"/>
  <c r="F38" i="8"/>
  <c r="R38" i="8"/>
  <c r="Q39" i="8"/>
  <c r="P40" i="8"/>
  <c r="O41" i="8"/>
  <c r="O42" i="8"/>
  <c r="N43" i="8"/>
  <c r="M44" i="8"/>
  <c r="L45" i="8"/>
  <c r="K46" i="8"/>
  <c r="J47" i="8"/>
  <c r="I48" i="8"/>
  <c r="I49" i="8"/>
  <c r="I50" i="8"/>
  <c r="G51" i="8"/>
  <c r="G52" i="8"/>
  <c r="R52" i="8"/>
  <c r="R53" i="8"/>
  <c r="P54" i="8"/>
  <c r="O55" i="8"/>
  <c r="K56" i="8"/>
  <c r="G57" i="8"/>
  <c r="P57" i="8"/>
  <c r="L58" i="8"/>
  <c r="H59" i="8"/>
  <c r="Q59" i="8"/>
  <c r="N60" i="8"/>
  <c r="J61" i="8"/>
  <c r="F62" i="8"/>
  <c r="O62" i="8"/>
  <c r="K63" i="8"/>
  <c r="G64" i="8"/>
  <c r="P64" i="8"/>
  <c r="M65" i="8"/>
  <c r="I66" i="8"/>
  <c r="R66" i="8"/>
  <c r="N67" i="8"/>
  <c r="J68" i="8"/>
  <c r="F69" i="8"/>
  <c r="O69" i="8"/>
  <c r="L70" i="8"/>
  <c r="H71" i="8"/>
  <c r="Q71" i="8"/>
  <c r="M72" i="8"/>
  <c r="I73" i="8"/>
  <c r="R73" i="8"/>
  <c r="N74" i="8"/>
  <c r="K75" i="8"/>
  <c r="G76" i="8"/>
  <c r="P76" i="8"/>
  <c r="L77" i="8"/>
  <c r="H78" i="8"/>
  <c r="Q78" i="8"/>
  <c r="M79" i="8"/>
  <c r="J80" i="8"/>
  <c r="F81" i="8"/>
  <c r="O81" i="8"/>
  <c r="K82" i="8"/>
  <c r="G83" i="8"/>
  <c r="P83" i="8"/>
  <c r="L84" i="8"/>
  <c r="I85" i="8"/>
  <c r="R85" i="8"/>
  <c r="N86" i="8"/>
  <c r="J87" i="8"/>
  <c r="F88" i="8"/>
  <c r="O88" i="8"/>
  <c r="K89" i="8"/>
  <c r="H90" i="8"/>
  <c r="Q90" i="8"/>
  <c r="M91" i="8"/>
  <c r="I92" i="8"/>
  <c r="R92" i="8"/>
  <c r="N93" i="8"/>
  <c r="J94" i="8"/>
  <c r="G95" i="8"/>
  <c r="P95" i="8"/>
  <c r="L96" i="8"/>
  <c r="H97" i="8"/>
  <c r="Q97" i="8"/>
  <c r="M98" i="8"/>
  <c r="I99" i="8"/>
  <c r="F100" i="8"/>
  <c r="O100" i="8"/>
  <c r="K101" i="8"/>
  <c r="G102" i="8"/>
  <c r="P102" i="8"/>
  <c r="L103" i="8"/>
  <c r="H104" i="8"/>
  <c r="R104" i="8"/>
  <c r="N105" i="8"/>
  <c r="J106" i="8"/>
  <c r="F107" i="8"/>
  <c r="O107" i="8"/>
  <c r="K108" i="8"/>
  <c r="G109" i="8"/>
  <c r="Q109" i="8"/>
  <c r="M110" i="8"/>
  <c r="I111" i="8"/>
  <c r="R111" i="8"/>
  <c r="N112" i="8"/>
  <c r="J113" i="8"/>
  <c r="F114" i="8"/>
  <c r="P114" i="8"/>
  <c r="L115" i="8"/>
  <c r="H116" i="8"/>
  <c r="Q116" i="8"/>
  <c r="M117" i="8"/>
  <c r="I118" i="8"/>
  <c r="R118" i="8"/>
  <c r="O119" i="8"/>
  <c r="K120" i="8"/>
  <c r="F121" i="8"/>
  <c r="N121" i="8"/>
  <c r="I122" i="8"/>
  <c r="Q122" i="8"/>
  <c r="L123" i="8"/>
  <c r="G124" i="8"/>
  <c r="O124" i="8"/>
  <c r="J125" i="8"/>
  <c r="R125" i="8"/>
  <c r="M126" i="8"/>
  <c r="H127" i="8"/>
  <c r="P127" i="8"/>
  <c r="K128" i="8"/>
  <c r="F129" i="8"/>
  <c r="N129" i="8"/>
  <c r="I130" i="8"/>
  <c r="Q130" i="8"/>
  <c r="L131" i="8"/>
  <c r="G132" i="8"/>
  <c r="O132" i="8"/>
  <c r="J133" i="8"/>
  <c r="R133" i="8"/>
  <c r="M134" i="8"/>
  <c r="H135" i="8"/>
  <c r="P135" i="8"/>
  <c r="K136" i="8"/>
  <c r="F137" i="8"/>
  <c r="N137" i="8"/>
  <c r="I138" i="8"/>
  <c r="Q138" i="8"/>
  <c r="L139" i="8"/>
  <c r="G140" i="8"/>
  <c r="O140" i="8"/>
  <c r="J141" i="8"/>
  <c r="R141" i="8"/>
  <c r="M142" i="8"/>
  <c r="H143" i="8"/>
  <c r="P143" i="8"/>
  <c r="K144" i="8"/>
  <c r="F145" i="8"/>
  <c r="N145" i="8"/>
  <c r="I146" i="8"/>
  <c r="Q146" i="8"/>
  <c r="L147" i="8"/>
  <c r="G148" i="8"/>
  <c r="O148" i="8"/>
  <c r="J149" i="8"/>
  <c r="R149" i="8"/>
  <c r="M150" i="8"/>
  <c r="H151" i="8"/>
  <c r="P151" i="8"/>
  <c r="K152" i="8"/>
  <c r="F153" i="8"/>
  <c r="N153" i="8"/>
  <c r="I154" i="8"/>
  <c r="Q154" i="8"/>
  <c r="L155" i="8"/>
  <c r="G156" i="8"/>
  <c r="O156" i="8"/>
  <c r="J157" i="8"/>
  <c r="R157" i="8"/>
  <c r="M158" i="8"/>
  <c r="H159" i="8"/>
  <c r="P159" i="8"/>
  <c r="K160" i="8"/>
  <c r="F161" i="8"/>
  <c r="N161" i="8"/>
  <c r="I162" i="8"/>
  <c r="Q162" i="8"/>
  <c r="L163" i="8"/>
  <c r="G164" i="8"/>
  <c r="O164" i="8"/>
  <c r="J165" i="8"/>
  <c r="R165" i="8"/>
  <c r="M166" i="8"/>
  <c r="H167" i="8"/>
  <c r="P167" i="8"/>
  <c r="K168" i="8"/>
  <c r="F169" i="8"/>
  <c r="N169" i="8"/>
  <c r="I170" i="8"/>
  <c r="Q170" i="8"/>
  <c r="L171" i="8"/>
  <c r="G172" i="8"/>
  <c r="O172" i="8"/>
  <c r="J173" i="8"/>
  <c r="R173" i="8"/>
  <c r="M174" i="8"/>
  <c r="H175" i="8"/>
  <c r="P175" i="8"/>
  <c r="K176" i="8"/>
  <c r="F177" i="8"/>
  <c r="N177" i="8"/>
  <c r="I178" i="8"/>
  <c r="Q178" i="8"/>
  <c r="L179" i="8"/>
  <c r="G180" i="8"/>
  <c r="O180" i="8"/>
  <c r="J181" i="8"/>
  <c r="R181" i="8"/>
  <c r="M182" i="8"/>
  <c r="H183" i="8"/>
  <c r="P183" i="8"/>
  <c r="K184" i="8"/>
  <c r="F185" i="8"/>
  <c r="N185" i="8"/>
  <c r="I186" i="8"/>
  <c r="Q186" i="8"/>
  <c r="L187" i="8"/>
  <c r="G188" i="8"/>
  <c r="O188" i="8"/>
  <c r="J189" i="8"/>
  <c r="R189" i="8"/>
  <c r="M190" i="8"/>
  <c r="H191" i="8"/>
  <c r="P191" i="8"/>
  <c r="K192" i="8"/>
  <c r="F193" i="8"/>
  <c r="N193" i="8"/>
  <c r="I194" i="8"/>
  <c r="Q194" i="8"/>
  <c r="L195" i="8"/>
  <c r="G196" i="8"/>
  <c r="O196" i="8"/>
  <c r="J197" i="8"/>
  <c r="R197" i="8"/>
  <c r="M198" i="8"/>
  <c r="H199" i="8"/>
  <c r="P199" i="8"/>
  <c r="K200" i="8"/>
  <c r="J4" i="8"/>
  <c r="M5" i="8"/>
  <c r="I7" i="8"/>
  <c r="M8" i="8"/>
  <c r="I10" i="8"/>
  <c r="Q11" i="8"/>
  <c r="H13" i="8"/>
  <c r="P14" i="8"/>
  <c r="F16" i="8"/>
  <c r="O17" i="8"/>
  <c r="J19" i="8"/>
  <c r="O20" i="8"/>
  <c r="J22" i="8"/>
  <c r="M23" i="8"/>
  <c r="H25" i="8"/>
  <c r="Q26" i="8"/>
  <c r="H28" i="8"/>
  <c r="P29" i="8"/>
  <c r="F31" i="8"/>
  <c r="N32" i="8"/>
  <c r="J34" i="8"/>
  <c r="N35" i="8"/>
  <c r="J37" i="8"/>
  <c r="N38" i="8"/>
  <c r="I40" i="8"/>
  <c r="Q41" i="8"/>
  <c r="G43" i="8"/>
  <c r="P44" i="8"/>
  <c r="G46" i="8"/>
  <c r="P47" i="8"/>
  <c r="K49" i="8"/>
  <c r="N50" i="8"/>
  <c r="I52" i="8"/>
  <c r="M53" i="8"/>
  <c r="I55" i="8"/>
  <c r="L56" i="8"/>
  <c r="K57" i="8"/>
  <c r="N58" i="8"/>
  <c r="N59" i="8"/>
  <c r="Q60" i="8"/>
  <c r="G62" i="8"/>
  <c r="R62" i="8"/>
  <c r="Q63" i="8"/>
  <c r="R64" i="8"/>
  <c r="P65" i="8"/>
  <c r="N66" i="8"/>
  <c r="O67" i="8"/>
  <c r="N68" i="8"/>
  <c r="L69" i="8"/>
  <c r="M70" i="8"/>
  <c r="K71" i="8"/>
  <c r="J72" i="8"/>
  <c r="J73" i="8"/>
  <c r="I74" i="8"/>
  <c r="G75" i="8"/>
  <c r="F76" i="8"/>
  <c r="Q76" i="8"/>
  <c r="N77" i="8"/>
  <c r="L78" i="8"/>
  <c r="I79" i="8"/>
  <c r="F80" i="8"/>
  <c r="P80" i="8"/>
  <c r="N81" i="8"/>
  <c r="L82" i="8"/>
  <c r="I83" i="8"/>
  <c r="G84" i="8"/>
  <c r="Q84" i="8"/>
  <c r="N85" i="8"/>
  <c r="L86" i="8"/>
  <c r="I87" i="8"/>
  <c r="G88" i="8"/>
  <c r="R88" i="8"/>
  <c r="O89" i="8"/>
  <c r="L90" i="8"/>
  <c r="I91" i="8"/>
  <c r="G92" i="8"/>
  <c r="Q92" i="8"/>
  <c r="O93" i="8"/>
  <c r="M94" i="8"/>
  <c r="J95" i="8"/>
  <c r="G96" i="8"/>
  <c r="R96" i="8"/>
  <c r="O97" i="8"/>
  <c r="L98" i="8"/>
  <c r="K99" i="8"/>
  <c r="M4" i="8"/>
  <c r="J6" i="8"/>
  <c r="F8" i="8"/>
  <c r="L9" i="8"/>
  <c r="I11" i="8"/>
  <c r="R12" i="8"/>
  <c r="R14" i="8"/>
  <c r="N16" i="8"/>
  <c r="K18" i="8"/>
  <c r="Q19" i="8"/>
  <c r="M21" i="8"/>
  <c r="J23" i="8"/>
  <c r="G25" i="8"/>
  <c r="R26" i="8"/>
  <c r="P28" i="8"/>
  <c r="G30" i="8"/>
  <c r="Q31" i="8"/>
  <c r="O33" i="8"/>
  <c r="L35" i="8"/>
  <c r="H37" i="8"/>
  <c r="F39" i="8"/>
  <c r="L40" i="8"/>
  <c r="I42" i="8"/>
  <c r="R43" i="8"/>
  <c r="O45" i="8"/>
  <c r="K47" i="8"/>
  <c r="Q48" i="8"/>
  <c r="O50" i="8"/>
  <c r="M52" i="8"/>
  <c r="J54" i="8"/>
  <c r="Q55" i="8"/>
  <c r="H57" i="8"/>
  <c r="I58" i="8"/>
  <c r="M59" i="8"/>
  <c r="R60" i="8"/>
  <c r="I62" i="8"/>
  <c r="J63" i="8"/>
  <c r="K64" i="8"/>
  <c r="K65" i="8"/>
  <c r="L66" i="8"/>
  <c r="M67" i="8"/>
  <c r="O68" i="8"/>
  <c r="Q69" i="8"/>
  <c r="P70" i="8"/>
  <c r="R71" i="8"/>
  <c r="R72" i="8"/>
  <c r="F74" i="8"/>
  <c r="F75" i="8"/>
  <c r="H76" i="8"/>
  <c r="F77" i="8"/>
  <c r="R77" i="8"/>
  <c r="P78" i="8"/>
  <c r="P79" i="8"/>
  <c r="N80" i="8"/>
  <c r="M81" i="8"/>
  <c r="M82" i="8"/>
  <c r="L83" i="8"/>
  <c r="J84" i="8"/>
  <c r="J85" i="8"/>
  <c r="H86" i="8"/>
  <c r="G87" i="8"/>
  <c r="R87" i="8"/>
  <c r="F89" i="8"/>
  <c r="Q89" i="8"/>
  <c r="P90" i="8"/>
  <c r="O91" i="8"/>
  <c r="N92" i="8"/>
  <c r="L93" i="8"/>
  <c r="L94" i="8"/>
  <c r="K95" i="8"/>
  <c r="J96" i="8"/>
  <c r="I97" i="8"/>
  <c r="H98" i="8"/>
  <c r="F99" i="8"/>
  <c r="Q99" i="8"/>
  <c r="P100" i="8"/>
  <c r="M101" i="8"/>
  <c r="J102" i="8"/>
  <c r="H103" i="8"/>
  <c r="R103" i="8"/>
  <c r="O104" i="8"/>
  <c r="M105" i="8"/>
  <c r="K106" i="8"/>
  <c r="H107" i="8"/>
  <c r="F108" i="8"/>
  <c r="P108" i="8"/>
  <c r="M109" i="8"/>
  <c r="J110" i="8"/>
  <c r="H111" i="8"/>
  <c r="F112" i="8"/>
  <c r="P112" i="8"/>
  <c r="N113" i="8"/>
  <c r="K114" i="8"/>
  <c r="H115" i="8"/>
  <c r="F116" i="8"/>
  <c r="P116" i="8"/>
  <c r="N117" i="8"/>
  <c r="L118" i="8"/>
  <c r="I119" i="8"/>
  <c r="F120" i="8"/>
  <c r="P120" i="8"/>
  <c r="L121" i="8"/>
  <c r="H122" i="8"/>
  <c r="R122" i="8"/>
  <c r="N123" i="8"/>
  <c r="J124" i="8"/>
  <c r="F125" i="8"/>
  <c r="O125" i="8"/>
  <c r="K126" i="8"/>
  <c r="G127" i="8"/>
  <c r="Q127" i="8"/>
  <c r="M128" i="8"/>
  <c r="I129" i="8"/>
  <c r="R129" i="8"/>
  <c r="N130" i="8"/>
  <c r="J131" i="8"/>
  <c r="F132" i="8"/>
  <c r="P132" i="8"/>
  <c r="L133" i="8"/>
  <c r="H134" i="8"/>
  <c r="Q134" i="8"/>
  <c r="M135" i="8"/>
  <c r="I136" i="8"/>
  <c r="R136" i="8"/>
  <c r="O137" i="8"/>
  <c r="K138" i="8"/>
  <c r="G139" i="8"/>
  <c r="P139" i="8"/>
  <c r="L140" i="8"/>
  <c r="H141" i="8"/>
  <c r="Q141" i="8"/>
  <c r="N142" i="8"/>
  <c r="J143" i="8"/>
  <c r="F144" i="8"/>
  <c r="O144" i="8"/>
  <c r="K145" i="8"/>
  <c r="G146" i="8"/>
  <c r="P146" i="8"/>
  <c r="M147" i="8"/>
  <c r="I148" i="8"/>
  <c r="R148" i="8"/>
  <c r="N149" i="8"/>
  <c r="J150" i="8"/>
  <c r="F151" i="8"/>
  <c r="O151" i="8"/>
  <c r="L152" i="8"/>
  <c r="H153" i="8"/>
  <c r="Q153" i="8"/>
  <c r="M154" i="8"/>
  <c r="I155" i="8"/>
  <c r="R155" i="8"/>
  <c r="N156" i="8"/>
  <c r="K157" i="8"/>
  <c r="G158" i="8"/>
  <c r="P158" i="8"/>
  <c r="L159" i="8"/>
  <c r="H160" i="8"/>
  <c r="Q160" i="8"/>
  <c r="M161" i="8"/>
  <c r="J162" i="8"/>
  <c r="F163" i="8"/>
  <c r="O163" i="8"/>
  <c r="K164" i="8"/>
  <c r="G165" i="8"/>
  <c r="P165" i="8"/>
  <c r="L166" i="8"/>
  <c r="I167" i="8"/>
  <c r="R167" i="8"/>
  <c r="N168" i="8"/>
  <c r="J169" i="8"/>
  <c r="N3" i="8"/>
  <c r="L5" i="8"/>
  <c r="M7" i="8"/>
  <c r="K9" i="8"/>
  <c r="J11" i="8"/>
  <c r="O13" i="8"/>
  <c r="N15" i="8"/>
  <c r="L17" i="8"/>
  <c r="L19" i="8"/>
  <c r="K21" i="8"/>
  <c r="I23" i="8"/>
  <c r="I25" i="8"/>
  <c r="I27" i="8"/>
  <c r="G29" i="8"/>
  <c r="R30" i="8"/>
  <c r="F33" i="8"/>
  <c r="Q34" i="8"/>
  <c r="O36" i="8"/>
  <c r="H39" i="8"/>
  <c r="G41" i="8"/>
  <c r="R42" i="8"/>
  <c r="Q44" i="8"/>
  <c r="P46" i="8"/>
  <c r="N48" i="8"/>
  <c r="L50" i="8"/>
  <c r="O52" i="8"/>
  <c r="M54" i="8"/>
  <c r="G56" i="8"/>
  <c r="Q57" i="8"/>
  <c r="I59" i="8"/>
  <c r="O60" i="8"/>
  <c r="H62" i="8"/>
  <c r="L63" i="8"/>
  <c r="M64" i="8"/>
  <c r="Q65" i="8"/>
  <c r="G67" i="8"/>
  <c r="I68" i="8"/>
  <c r="K69" i="8"/>
  <c r="O70" i="8"/>
  <c r="F72" i="8"/>
  <c r="H73" i="8"/>
  <c r="K74" i="8"/>
  <c r="N75" i="8"/>
  <c r="N76" i="8"/>
  <c r="O77" i="8"/>
  <c r="O78" i="8"/>
  <c r="Q79" i="8"/>
  <c r="R80" i="8"/>
  <c r="R81" i="8"/>
  <c r="R82" i="8"/>
  <c r="F84" i="8"/>
  <c r="F85" i="8"/>
  <c r="G86" i="8"/>
  <c r="H87" i="8"/>
  <c r="J88" i="8"/>
  <c r="I89" i="8"/>
  <c r="J90" i="8"/>
  <c r="K91" i="8"/>
  <c r="K92" i="8"/>
  <c r="K93" i="8"/>
  <c r="N94" i="8"/>
  <c r="M95" i="8"/>
  <c r="N96" i="8"/>
  <c r="N97" i="8"/>
  <c r="P98" i="8"/>
  <c r="O99" i="8"/>
  <c r="N100" i="8"/>
  <c r="N101" i="8"/>
  <c r="M102" i="8"/>
  <c r="K103" i="8"/>
  <c r="K104" i="8"/>
  <c r="I105" i="8"/>
  <c r="H106" i="8"/>
  <c r="G107" i="8"/>
  <c r="G108" i="8"/>
  <c r="R108" i="8"/>
  <c r="R109" i="8"/>
  <c r="P110" i="8"/>
  <c r="O111" i="8"/>
  <c r="M112" i="8"/>
  <c r="M113" i="8"/>
  <c r="L114" i="8"/>
  <c r="K115" i="8"/>
  <c r="J116" i="8"/>
  <c r="I117" i="8"/>
  <c r="O4" i="8"/>
  <c r="N6" i="8"/>
  <c r="L8" i="8"/>
  <c r="K10" i="8"/>
  <c r="J12" i="8"/>
  <c r="H14" i="8"/>
  <c r="M16" i="8"/>
  <c r="L18" i="8"/>
  <c r="J20" i="8"/>
  <c r="K22" i="8"/>
  <c r="I24" i="8"/>
  <c r="G26" i="8"/>
  <c r="G28" i="8"/>
  <c r="F30" i="8"/>
  <c r="F32" i="8"/>
  <c r="Q33" i="8"/>
  <c r="I36" i="8"/>
  <c r="G38" i="8"/>
  <c r="R39" i="8"/>
  <c r="F42" i="8"/>
  <c r="Q43" i="8"/>
  <c r="P45" i="8"/>
  <c r="Q47" i="8"/>
  <c r="O49" i="8"/>
  <c r="M51" i="8"/>
  <c r="L53" i="8"/>
  <c r="K55" i="8"/>
  <c r="P56" i="8"/>
  <c r="M58" i="8"/>
  <c r="G60" i="8"/>
  <c r="L61" i="8"/>
  <c r="P62" i="8"/>
  <c r="F64" i="8"/>
  <c r="H65" i="8"/>
  <c r="K66" i="8"/>
  <c r="P67" i="8"/>
  <c r="R68" i="8"/>
  <c r="G70" i="8"/>
  <c r="J71" i="8"/>
  <c r="N72" i="8"/>
  <c r="O73" i="8"/>
  <c r="R74" i="8"/>
  <c r="I76" i="8"/>
  <c r="I77" i="8"/>
  <c r="I78" i="8"/>
  <c r="J79" i="8"/>
  <c r="K80" i="8"/>
  <c r="J81" i="8"/>
  <c r="J82" i="8"/>
  <c r="M83" i="8"/>
  <c r="N84" i="8"/>
  <c r="M85" i="8"/>
  <c r="O86" i="8"/>
  <c r="O87" i="8"/>
  <c r="N88" i="8"/>
  <c r="P89" i="8"/>
  <c r="R90" i="8"/>
  <c r="Q91" i="8"/>
  <c r="F93" i="8"/>
  <c r="F94" i="8"/>
  <c r="R94" i="8"/>
  <c r="F96" i="8"/>
  <c r="G97" i="8"/>
  <c r="I98" i="8"/>
  <c r="H99" i="8"/>
  <c r="I100" i="8"/>
  <c r="G101" i="8"/>
  <c r="F102" i="8"/>
  <c r="R102" i="8"/>
  <c r="Q103" i="8"/>
  <c r="P104" i="8"/>
  <c r="P105" i="8"/>
  <c r="N106" i="8"/>
  <c r="M107" i="8"/>
  <c r="L108" i="8"/>
  <c r="K109" i="8"/>
  <c r="I110" i="8"/>
  <c r="J111" i="8"/>
  <c r="H112" i="8"/>
  <c r="G113" i="8"/>
  <c r="R113" i="8"/>
  <c r="R114" i="8"/>
  <c r="P115" i="8"/>
  <c r="O116" i="8"/>
  <c r="O117" i="8"/>
  <c r="N118" i="8"/>
  <c r="L119" i="8"/>
  <c r="L120" i="8"/>
  <c r="I121" i="8"/>
  <c r="F122" i="8"/>
  <c r="P122" i="8"/>
  <c r="O123" i="8"/>
  <c r="L124" i="8"/>
  <c r="I125" i="8"/>
  <c r="G126" i="8"/>
  <c r="Q126" i="8"/>
  <c r="N127" i="8"/>
  <c r="L128" i="8"/>
  <c r="J129" i="8"/>
  <c r="G130" i="8"/>
  <c r="R130" i="8"/>
  <c r="O131" i="8"/>
  <c r="L132" i="8"/>
  <c r="I133" i="8"/>
  <c r="G134" i="8"/>
  <c r="R134" i="8"/>
  <c r="O135" i="8"/>
  <c r="M136" i="8"/>
  <c r="J137" i="8"/>
  <c r="G138" i="8"/>
  <c r="R138" i="8"/>
  <c r="O139" i="8"/>
  <c r="M140" i="8"/>
  <c r="K141" i="8"/>
  <c r="H142" i="8"/>
  <c r="R142" i="8"/>
  <c r="O143" i="8"/>
  <c r="M144" i="8"/>
  <c r="J145" i="8"/>
  <c r="H146" i="8"/>
  <c r="F147" i="8"/>
  <c r="P147" i="8"/>
  <c r="M148" i="8"/>
  <c r="K149" i="8"/>
  <c r="H150" i="8"/>
  <c r="R150" i="8"/>
  <c r="Q151" i="8"/>
  <c r="N152" i="8"/>
  <c r="K153" i="8"/>
  <c r="H154" i="8"/>
  <c r="F155" i="8"/>
  <c r="P155" i="8"/>
  <c r="M156" i="8"/>
  <c r="L157" i="8"/>
  <c r="I158" i="8"/>
  <c r="F159" i="8"/>
  <c r="Q159" i="8"/>
  <c r="N160" i="8"/>
  <c r="K161" i="8"/>
  <c r="H162" i="8"/>
  <c r="G163" i="8"/>
  <c r="Q163" i="8"/>
  <c r="N164" i="8"/>
  <c r="L165" i="8"/>
  <c r="I166" i="8"/>
  <c r="F167" i="8"/>
  <c r="Q167" i="8"/>
  <c r="O168" i="8"/>
  <c r="L169" i="8"/>
  <c r="H170" i="8"/>
  <c r="R170" i="8"/>
  <c r="N171" i="8"/>
  <c r="J172" i="8"/>
  <c r="F173" i="8"/>
  <c r="O173" i="8"/>
  <c r="K174" i="8"/>
  <c r="G175" i="8"/>
  <c r="Q175" i="8"/>
  <c r="M176" i="8"/>
  <c r="I177" i="8"/>
  <c r="R177" i="8"/>
  <c r="N178" i="8"/>
  <c r="J179" i="8"/>
  <c r="F180" i="8"/>
  <c r="P180" i="8"/>
  <c r="L181" i="8"/>
  <c r="H182" i="8"/>
  <c r="Q182" i="8"/>
  <c r="M183" i="8"/>
  <c r="I184" i="8"/>
  <c r="R184" i="8"/>
  <c r="O185" i="8"/>
  <c r="K186" i="8"/>
  <c r="G187" i="8"/>
  <c r="P187" i="8"/>
  <c r="L188" i="8"/>
  <c r="H189" i="8"/>
  <c r="Q189" i="8"/>
  <c r="N190" i="8"/>
  <c r="J191" i="8"/>
  <c r="F192" i="8"/>
  <c r="O192" i="8"/>
  <c r="K193" i="8"/>
  <c r="G194" i="8"/>
  <c r="P194" i="8"/>
  <c r="M195" i="8"/>
  <c r="I196" i="8"/>
  <c r="R196" i="8"/>
  <c r="L3" i="8"/>
  <c r="P5" i="8"/>
  <c r="K8" i="8"/>
  <c r="F11" i="8"/>
  <c r="P13" i="8"/>
  <c r="R15" i="8"/>
  <c r="O18" i="8"/>
  <c r="L21" i="8"/>
  <c r="H24" i="8"/>
  <c r="K26" i="8"/>
  <c r="H29" i="8"/>
  <c r="P31" i="8"/>
  <c r="N34" i="8"/>
  <c r="K37" i="8"/>
  <c r="M39" i="8"/>
  <c r="J42" i="8"/>
  <c r="R44" i="8"/>
  <c r="N47" i="8"/>
  <c r="J50" i="8"/>
  <c r="G53" i="8"/>
  <c r="J55" i="8"/>
  <c r="J57" i="8"/>
  <c r="K59" i="8"/>
  <c r="K61" i="8"/>
  <c r="G63" i="8"/>
  <c r="O64" i="8"/>
  <c r="J66" i="8"/>
  <c r="F68" i="8"/>
  <c r="N69" i="8"/>
  <c r="I71" i="8"/>
  <c r="P72" i="8"/>
  <c r="M74" i="8"/>
  <c r="Q75" i="8"/>
  <c r="K77" i="8"/>
  <c r="R78" i="8"/>
  <c r="H80" i="8"/>
  <c r="P81" i="8"/>
  <c r="F83" i="8"/>
  <c r="K84" i="8"/>
  <c r="Q85" i="8"/>
  <c r="K87" i="8"/>
  <c r="M88" i="8"/>
  <c r="F90" i="8"/>
  <c r="L91" i="8"/>
  <c r="P92" i="8"/>
  <c r="H94" i="8"/>
  <c r="O95" i="8"/>
  <c r="F97" i="8"/>
  <c r="K98" i="8"/>
  <c r="P99" i="8"/>
  <c r="F101" i="8"/>
  <c r="I102" i="8"/>
  <c r="M103" i="8"/>
  <c r="N104" i="8"/>
  <c r="R105" i="8"/>
  <c r="I107" i="8"/>
  <c r="J108" i="8"/>
  <c r="N109" i="8"/>
  <c r="Q110" i="8"/>
  <c r="G112" i="8"/>
  <c r="I113" i="8"/>
  <c r="M114" i="8"/>
  <c r="O115" i="8"/>
  <c r="F117" i="8"/>
  <c r="G118" i="8"/>
  <c r="H119" i="8"/>
  <c r="H120" i="8"/>
  <c r="H121" i="8"/>
  <c r="G122" i="8"/>
  <c r="G123" i="8"/>
  <c r="R123" i="8"/>
  <c r="Q124" i="8"/>
  <c r="P125" i="8"/>
  <c r="O126" i="8"/>
  <c r="M127" i="8"/>
  <c r="N128" i="8"/>
  <c r="L129" i="8"/>
  <c r="K130" i="8"/>
  <c r="I131" i="8"/>
  <c r="I132" i="8"/>
  <c r="G133" i="8"/>
  <c r="F134" i="8"/>
  <c r="F135" i="8"/>
  <c r="R135" i="8"/>
  <c r="P136" i="8"/>
  <c r="J5" i="8"/>
  <c r="N7" i="8"/>
  <c r="J10" i="8"/>
  <c r="Q12" i="8"/>
  <c r="P15" i="8"/>
  <c r="Q17" i="8"/>
  <c r="P20" i="8"/>
  <c r="K23" i="8"/>
  <c r="F26" i="8"/>
  <c r="Q28" i="8"/>
  <c r="M31" i="8"/>
  <c r="P33" i="8"/>
  <c r="L36" i="8"/>
  <c r="I39" i="8"/>
  <c r="K41" i="8"/>
  <c r="H44" i="8"/>
  <c r="R46" i="8"/>
  <c r="N49" i="8"/>
  <c r="H52" i="8"/>
  <c r="F55" i="8"/>
  <c r="O56" i="8"/>
  <c r="Q58" i="8"/>
  <c r="P60" i="8"/>
  <c r="N62" i="8"/>
  <c r="J64" i="8"/>
  <c r="R65" i="8"/>
  <c r="K67" i="8"/>
  <c r="I69" i="8"/>
  <c r="Q70" i="8"/>
  <c r="L72" i="8"/>
  <c r="H74" i="8"/>
  <c r="O75" i="8"/>
  <c r="G77" i="8"/>
  <c r="M78" i="8"/>
  <c r="R79" i="8"/>
  <c r="I81" i="8"/>
  <c r="P82" i="8"/>
  <c r="H84" i="8"/>
  <c r="L85" i="8"/>
  <c r="Q86" i="8"/>
  <c r="K88" i="8"/>
  <c r="N89" i="8"/>
  <c r="G91" i="8"/>
  <c r="L92" i="8"/>
  <c r="R93" i="8"/>
  <c r="I95" i="8"/>
  <c r="O96" i="8"/>
  <c r="F98" i="8"/>
  <c r="M99" i="8"/>
  <c r="Q100" i="8"/>
  <c r="R101" i="8"/>
  <c r="I103" i="8"/>
  <c r="L104" i="8"/>
  <c r="O105" i="8"/>
  <c r="Q106" i="8"/>
  <c r="H108" i="8"/>
  <c r="J109" i="8"/>
  <c r="N110" i="8"/>
  <c r="P111" i="8"/>
  <c r="F113" i="8"/>
  <c r="I114" i="8"/>
  <c r="M115" i="8"/>
  <c r="N116" i="8"/>
  <c r="R117" i="8"/>
  <c r="Q118" i="8"/>
  <c r="R119" i="8"/>
  <c r="R120" i="8"/>
  <c r="Q121" i="8"/>
  <c r="O122" i="8"/>
  <c r="P123" i="8"/>
  <c r="N124" i="8"/>
  <c r="M125" i="8"/>
  <c r="L126" i="8"/>
  <c r="K127" i="8"/>
  <c r="I128" i="8"/>
  <c r="H129" i="8"/>
  <c r="H130" i="8"/>
  <c r="G131" i="8"/>
  <c r="R131" i="8"/>
  <c r="R132" i="8"/>
  <c r="P133" i="8"/>
  <c r="O134" i="8"/>
  <c r="N135" i="8"/>
  <c r="N136" i="8"/>
  <c r="L137" i="8"/>
  <c r="L138" i="8"/>
  <c r="J139" i="8"/>
  <c r="I140" i="8"/>
  <c r="G141" i="8"/>
  <c r="G142" i="8"/>
  <c r="F143" i="8"/>
  <c r="R143" i="8"/>
  <c r="Q144" i="8"/>
  <c r="P145" i="8"/>
  <c r="N146" i="8"/>
  <c r="N147" i="8"/>
  <c r="L148" i="8"/>
  <c r="L149" i="8"/>
  <c r="K150" i="8"/>
  <c r="J151" i="8"/>
  <c r="H152" i="8"/>
  <c r="G153" i="8"/>
  <c r="F154" i="8"/>
  <c r="R154" i="8"/>
  <c r="Q155" i="8"/>
  <c r="Q156" i="8"/>
  <c r="O157" i="8"/>
  <c r="N158" i="8"/>
  <c r="M159" i="8"/>
  <c r="L160" i="8"/>
  <c r="J161" i="8"/>
  <c r="K162" i="8"/>
  <c r="I163" i="8"/>
  <c r="H164" i="8"/>
  <c r="F165" i="8"/>
  <c r="F166" i="8"/>
  <c r="Q166" i="8"/>
  <c r="O167" i="8"/>
  <c r="P168" i="8"/>
  <c r="O169" i="8"/>
  <c r="L170" i="8"/>
  <c r="I171" i="8"/>
  <c r="F172" i="8"/>
  <c r="Q172" i="8"/>
  <c r="N173" i="8"/>
  <c r="L174" i="8"/>
  <c r="J175" i="8"/>
  <c r="G176" i="8"/>
  <c r="Q176" i="8"/>
  <c r="O177" i="8"/>
  <c r="L178" i="8"/>
  <c r="I179" i="8"/>
  <c r="H180" i="8"/>
  <c r="R180" i="8"/>
  <c r="O181" i="8"/>
  <c r="L182" i="8"/>
  <c r="J183" i="8"/>
  <c r="G184" i="8"/>
  <c r="Q184" i="8"/>
  <c r="O3" i="8"/>
  <c r="H7" i="8"/>
  <c r="R10" i="8"/>
  <c r="G14" i="8"/>
  <c r="N17" i="8"/>
  <c r="H21" i="8"/>
  <c r="L24" i="8"/>
  <c r="R27" i="8"/>
  <c r="N31" i="8"/>
  <c r="J35" i="8"/>
  <c r="J38" i="8"/>
  <c r="G42" i="8"/>
  <c r="M45" i="8"/>
  <c r="P48" i="8"/>
  <c r="J52" i="8"/>
  <c r="R55" i="8"/>
  <c r="H58" i="8"/>
  <c r="F61" i="8"/>
  <c r="M63" i="8"/>
  <c r="N65" i="8"/>
  <c r="Q67" i="8"/>
  <c r="F70" i="8"/>
  <c r="G72" i="8"/>
  <c r="J74" i="8"/>
  <c r="K76" i="8"/>
  <c r="G78" i="8"/>
  <c r="G80" i="8"/>
  <c r="F82" i="8"/>
  <c r="O83" i="8"/>
  <c r="O85" i="8"/>
  <c r="M87" i="8"/>
  <c r="J89" i="8"/>
  <c r="H91" i="8"/>
  <c r="I93" i="8"/>
  <c r="Q94" i="8"/>
  <c r="P96" i="8"/>
  <c r="Q98" i="8"/>
  <c r="K100" i="8"/>
  <c r="H102" i="8"/>
  <c r="P103" i="8"/>
  <c r="J105" i="8"/>
  <c r="R106" i="8"/>
  <c r="O108" i="8"/>
  <c r="H110" i="8"/>
  <c r="Q111" i="8"/>
  <c r="O113" i="8"/>
  <c r="G115" i="8"/>
  <c r="R116" i="8"/>
  <c r="J118" i="8"/>
  <c r="P119" i="8"/>
  <c r="G121" i="8"/>
  <c r="K122" i="8"/>
  <c r="K123" i="8"/>
  <c r="P124" i="8"/>
  <c r="F126" i="8"/>
  <c r="I127" i="8"/>
  <c r="J128" i="8"/>
  <c r="O129" i="8"/>
  <c r="P130" i="8"/>
  <c r="H132" i="8"/>
  <c r="K133" i="8"/>
  <c r="L134" i="8"/>
  <c r="Q135" i="8"/>
  <c r="G137" i="8"/>
  <c r="F138" i="8"/>
  <c r="H139" i="8"/>
  <c r="H140" i="8"/>
  <c r="I141" i="8"/>
  <c r="J142" i="8"/>
  <c r="K143" i="8"/>
  <c r="J144" i="8"/>
  <c r="L145" i="8"/>
  <c r="L146" i="8"/>
  <c r="K147" i="8"/>
  <c r="N148" i="8"/>
  <c r="O149" i="8"/>
  <c r="O150" i="8"/>
  <c r="N151" i="8"/>
  <c r="P152" i="8"/>
  <c r="P153" i="8"/>
  <c r="P154" i="8"/>
  <c r="F156" i="8"/>
  <c r="F157" i="8"/>
  <c r="F158" i="8"/>
  <c r="G159" i="8"/>
  <c r="G160" i="8"/>
  <c r="H161" i="8"/>
  <c r="G162" i="8"/>
  <c r="J163" i="8"/>
  <c r="J164" i="8"/>
  <c r="K165" i="8"/>
  <c r="K166" i="8"/>
  <c r="L167" i="8"/>
  <c r="L168" i="8"/>
  <c r="M169" i="8"/>
  <c r="M170" i="8"/>
  <c r="K171" i="8"/>
  <c r="K172" i="8"/>
  <c r="I173" i="8"/>
  <c r="H174" i="8"/>
  <c r="F175" i="8"/>
  <c r="F176" i="8"/>
  <c r="R176" i="8"/>
  <c r="Q177" i="8"/>
  <c r="P178" i="8"/>
  <c r="O179" i="8"/>
  <c r="M180" i="8"/>
  <c r="M181" i="8"/>
  <c r="K182" i="8"/>
  <c r="K183" i="8"/>
  <c r="J184" i="8"/>
  <c r="I185" i="8"/>
  <c r="F186" i="8"/>
  <c r="P186" i="8"/>
  <c r="N187" i="8"/>
  <c r="K188" i="8"/>
  <c r="I189" i="8"/>
  <c r="G190" i="8"/>
  <c r="Q190" i="8"/>
  <c r="N191" i="8"/>
  <c r="L192" i="8"/>
  <c r="I193" i="8"/>
  <c r="F194" i="8"/>
  <c r="R194" i="8"/>
  <c r="O195" i="8"/>
  <c r="L196" i="8"/>
  <c r="I197" i="8"/>
  <c r="F198" i="8"/>
  <c r="O198" i="8"/>
  <c r="K199" i="8"/>
  <c r="G200" i="8"/>
  <c r="P200" i="8"/>
  <c r="K201" i="8"/>
  <c r="F202" i="8"/>
  <c r="N202" i="8"/>
  <c r="I203" i="8"/>
  <c r="Q203" i="8"/>
  <c r="L204" i="8"/>
  <c r="G205" i="8"/>
  <c r="O205" i="8"/>
  <c r="J206" i="8"/>
  <c r="R206" i="8"/>
  <c r="M207" i="8"/>
  <c r="H208" i="8"/>
  <c r="P208" i="8"/>
  <c r="K209" i="8"/>
  <c r="F210" i="8"/>
  <c r="N210" i="8"/>
  <c r="I211" i="8"/>
  <c r="Q211" i="8"/>
  <c r="L212" i="8"/>
  <c r="G213" i="8"/>
  <c r="O213" i="8"/>
  <c r="J214" i="8"/>
  <c r="R214" i="8"/>
  <c r="M215" i="8"/>
  <c r="H216" i="8"/>
  <c r="P216" i="8"/>
  <c r="K217" i="8"/>
  <c r="F218" i="8"/>
  <c r="N218" i="8"/>
  <c r="I219" i="8"/>
  <c r="Q219" i="8"/>
  <c r="L220" i="8"/>
  <c r="G221" i="8"/>
  <c r="O221" i="8"/>
  <c r="J222" i="8"/>
  <c r="R222" i="8"/>
  <c r="M223" i="8"/>
  <c r="H224" i="8"/>
  <c r="H6" i="8"/>
  <c r="I9" i="8"/>
  <c r="P12" i="8"/>
  <c r="P16" i="8"/>
  <c r="O19" i="8"/>
  <c r="H23" i="8"/>
  <c r="G27" i="8"/>
  <c r="N30" i="8"/>
  <c r="L33" i="8"/>
  <c r="L37" i="8"/>
  <c r="Q40" i="8"/>
  <c r="G44" i="8"/>
  <c r="R47" i="8"/>
  <c r="J51" i="8"/>
  <c r="K54" i="8"/>
  <c r="M57" i="8"/>
  <c r="H60" i="8"/>
  <c r="L62" i="8"/>
  <c r="F65" i="8"/>
  <c r="F67" i="8"/>
  <c r="G69" i="8"/>
  <c r="L71" i="8"/>
  <c r="M73" i="8"/>
  <c r="M75" i="8"/>
  <c r="M77" i="8"/>
  <c r="K79" i="8"/>
  <c r="H81" i="8"/>
  <c r="H83" i="8"/>
  <c r="R84" i="8"/>
  <c r="P86" i="8"/>
  <c r="P88" i="8"/>
  <c r="M90" i="8"/>
  <c r="J92" i="8"/>
  <c r="I94" i="8"/>
  <c r="H96" i="8"/>
  <c r="R97" i="8"/>
  <c r="G100" i="8"/>
  <c r="L101" i="8"/>
  <c r="G103" i="8"/>
  <c r="F105" i="8"/>
  <c r="L106" i="8"/>
  <c r="Q107" i="8"/>
  <c r="O109" i="8"/>
  <c r="K111" i="8"/>
  <c r="R112" i="8"/>
  <c r="N114" i="8"/>
  <c r="I116" i="8"/>
  <c r="Q117" i="8"/>
  <c r="J119" i="8"/>
  <c r="N120" i="8"/>
  <c r="P121" i="8"/>
  <c r="H123" i="8"/>
  <c r="I124" i="8"/>
  <c r="L125" i="8"/>
  <c r="P126" i="8"/>
  <c r="F128" i="8"/>
  <c r="G129" i="8"/>
  <c r="L130" i="8"/>
  <c r="N131" i="8"/>
  <c r="Q132" i="8"/>
  <c r="I134" i="8"/>
  <c r="J135" i="8"/>
  <c r="L136" i="8"/>
  <c r="P137" i="8"/>
  <c r="O138" i="8"/>
  <c r="Q139" i="8"/>
  <c r="Q140" i="8"/>
  <c r="P141" i="8"/>
  <c r="Q142" i="8"/>
  <c r="G144" i="8"/>
  <c r="G145" i="8"/>
  <c r="F146" i="8"/>
  <c r="H147" i="8"/>
  <c r="H148" i="8"/>
  <c r="H149" i="8"/>
  <c r="I150" i="8"/>
  <c r="K151" i="8"/>
  <c r="J152" i="8"/>
  <c r="L153" i="8"/>
  <c r="L154" i="8"/>
  <c r="M155" i="8"/>
  <c r="L156" i="8"/>
  <c r="N157" i="8"/>
  <c r="O158" i="8"/>
  <c r="O159" i="8"/>
  <c r="P160" i="8"/>
  <c r="Q161" i="8"/>
  <c r="P162" i="8"/>
  <c r="R163" i="8"/>
  <c r="R164" i="8"/>
  <c r="G166" i="8"/>
  <c r="G167" i="8"/>
  <c r="H168" i="8"/>
  <c r="H169" i="8"/>
  <c r="G170" i="8"/>
  <c r="G171" i="8"/>
  <c r="R171" i="8"/>
  <c r="R172" i="8"/>
  <c r="Q173" i="8"/>
  <c r="P174" i="8"/>
  <c r="N175" i="8"/>
  <c r="N176" i="8"/>
  <c r="L177" i="8"/>
  <c r="K178" i="8"/>
  <c r="K179" i="8"/>
  <c r="J180" i="8"/>
  <c r="H181" i="8"/>
  <c r="G182" i="8"/>
  <c r="F183" i="8"/>
  <c r="R183" i="8"/>
  <c r="P184" i="8"/>
  <c r="P185" i="8"/>
  <c r="M186" i="8"/>
  <c r="J187" i="8"/>
  <c r="H188" i="8"/>
  <c r="R188" i="8"/>
  <c r="O189" i="8"/>
  <c r="L190" i="8"/>
  <c r="K191" i="8"/>
  <c r="H192" i="8"/>
  <c r="R192" i="8"/>
  <c r="P193" i="8"/>
  <c r="M194" i="8"/>
  <c r="J195" i="8"/>
  <c r="H196" i="8"/>
  <c r="F197" i="8"/>
  <c r="O197" i="8"/>
  <c r="K198" i="8"/>
  <c r="G199" i="8"/>
  <c r="Q199" i="8"/>
  <c r="M200" i="8"/>
  <c r="H201" i="8"/>
  <c r="P201" i="8"/>
  <c r="K202" i="8"/>
  <c r="F203" i="8"/>
  <c r="N203" i="8"/>
  <c r="I204" i="8"/>
  <c r="Q204" i="8"/>
  <c r="L205" i="8"/>
  <c r="G206" i="8"/>
  <c r="O206" i="8"/>
  <c r="J207" i="8"/>
  <c r="R207" i="8"/>
  <c r="M208" i="8"/>
  <c r="H209" i="8"/>
  <c r="P209" i="8"/>
  <c r="K210" i="8"/>
  <c r="F211" i="8"/>
  <c r="N211" i="8"/>
  <c r="I212" i="8"/>
  <c r="Q212" i="8"/>
  <c r="L213" i="8"/>
  <c r="G214" i="8"/>
  <c r="O214" i="8"/>
  <c r="J215" i="8"/>
  <c r="R215" i="8"/>
  <c r="M216" i="8"/>
  <c r="H217" i="8"/>
  <c r="P217" i="8"/>
  <c r="K218" i="8"/>
  <c r="F219" i="8"/>
  <c r="N219" i="8"/>
  <c r="I220" i="8"/>
  <c r="Q220" i="8"/>
  <c r="L221" i="8"/>
  <c r="G222" i="8"/>
  <c r="O222" i="8"/>
  <c r="J223" i="8"/>
  <c r="R223" i="8"/>
  <c r="M224" i="8"/>
  <c r="H225" i="8"/>
  <c r="P225" i="8"/>
  <c r="K226" i="8"/>
  <c r="F227" i="8"/>
  <c r="N227" i="8"/>
  <c r="I228" i="8"/>
  <c r="Q228" i="8"/>
  <c r="L229" i="8"/>
  <c r="G230" i="8"/>
  <c r="O230" i="8"/>
  <c r="J231" i="8"/>
  <c r="R231" i="8"/>
  <c r="M232" i="8"/>
  <c r="H233" i="8"/>
  <c r="P233" i="8"/>
  <c r="K234" i="8"/>
  <c r="F235" i="8"/>
  <c r="N235" i="8"/>
  <c r="I236" i="8"/>
  <c r="Q236" i="8"/>
  <c r="L237" i="8"/>
  <c r="G238" i="8"/>
  <c r="O238" i="8"/>
  <c r="J239" i="8"/>
  <c r="R239" i="8"/>
  <c r="M240" i="8"/>
  <c r="H241" i="8"/>
  <c r="P241" i="8"/>
  <c r="K242" i="8"/>
  <c r="F243" i="8"/>
  <c r="N243" i="8"/>
  <c r="I244" i="8"/>
  <c r="M3" i="8"/>
  <c r="I8" i="8"/>
  <c r="H12" i="8"/>
  <c r="F17" i="8"/>
  <c r="H22" i="8"/>
  <c r="J26" i="8"/>
  <c r="P30" i="8"/>
  <c r="O35" i="8"/>
  <c r="K40" i="8"/>
  <c r="H45" i="8"/>
  <c r="P49" i="8"/>
  <c r="H54" i="8"/>
  <c r="F58" i="8"/>
  <c r="N61" i="8"/>
  <c r="L64" i="8"/>
  <c r="I67" i="8"/>
  <c r="J70" i="8"/>
  <c r="K73" i="8"/>
  <c r="J76" i="8"/>
  <c r="N78" i="8"/>
  <c r="G81" i="8"/>
  <c r="N83" i="8"/>
  <c r="I86" i="8"/>
  <c r="L88" i="8"/>
  <c r="F91" i="8"/>
  <c r="M93" i="8"/>
  <c r="R95" i="8"/>
  <c r="N98" i="8"/>
  <c r="R100" i="8"/>
  <c r="Q102" i="8"/>
  <c r="H105" i="8"/>
  <c r="L107" i="8"/>
  <c r="L109" i="8"/>
  <c r="M111" i="8"/>
  <c r="Q113" i="8"/>
  <c r="G116" i="8"/>
  <c r="H118" i="8"/>
  <c r="G120" i="8"/>
  <c r="O121" i="8"/>
  <c r="J123" i="8"/>
  <c r="G125" i="8"/>
  <c r="N126" i="8"/>
  <c r="H128" i="8"/>
  <c r="Q129" i="8"/>
  <c r="M131" i="8"/>
  <c r="H133" i="8"/>
  <c r="P134" i="8"/>
  <c r="J136" i="8"/>
  <c r="R137" i="8"/>
  <c r="K139" i="8"/>
  <c r="P140" i="8"/>
  <c r="I142" i="8"/>
  <c r="M143" i="8"/>
  <c r="R144" i="8"/>
  <c r="K146" i="8"/>
  <c r="Q147" i="8"/>
  <c r="G149" i="8"/>
  <c r="N150" i="8"/>
  <c r="F152" i="8"/>
  <c r="J153" i="8"/>
  <c r="O154" i="8"/>
  <c r="I156" i="8"/>
  <c r="M157" i="8"/>
  <c r="R158" i="8"/>
  <c r="J160" i="8"/>
  <c r="P161" i="8"/>
  <c r="H163" i="8"/>
  <c r="M164" i="8"/>
  <c r="Q165" i="8"/>
  <c r="K167" i="8"/>
  <c r="Q168" i="8"/>
  <c r="F170" i="8"/>
  <c r="J171" i="8"/>
  <c r="M172" i="8"/>
  <c r="P173" i="8"/>
  <c r="R174" i="8"/>
  <c r="I176" i="8"/>
  <c r="K177" i="8"/>
  <c r="O178" i="8"/>
  <c r="Q179" i="8"/>
  <c r="G181" i="8"/>
  <c r="J182" i="8"/>
  <c r="N183" i="8"/>
  <c r="O184" i="8"/>
  <c r="R185" i="8"/>
  <c r="F187" i="8"/>
  <c r="F188" i="8"/>
  <c r="G189" i="8"/>
  <c r="I190" i="8"/>
  <c r="I191" i="8"/>
  <c r="J192" i="8"/>
  <c r="L193" i="8"/>
  <c r="L194" i="8"/>
  <c r="N195" i="8"/>
  <c r="N196" i="8"/>
  <c r="N197" i="8"/>
  <c r="N198" i="8"/>
  <c r="M199" i="8"/>
  <c r="L200" i="8"/>
  <c r="J201" i="8"/>
  <c r="H202" i="8"/>
  <c r="R202" i="8"/>
  <c r="P203" i="8"/>
  <c r="N204" i="8"/>
  <c r="K205" i="8"/>
  <c r="I206" i="8"/>
  <c r="G207" i="8"/>
  <c r="Q207" i="8"/>
  <c r="O208" i="8"/>
  <c r="M209" i="8"/>
  <c r="J210" i="8"/>
  <c r="H211" i="8"/>
  <c r="F212" i="8"/>
  <c r="P212" i="8"/>
  <c r="N213" i="8"/>
  <c r="L214" i="8"/>
  <c r="I215" i="8"/>
  <c r="G216" i="8"/>
  <c r="R216" i="8"/>
  <c r="O217" i="8"/>
  <c r="M218" i="8"/>
  <c r="K219" i="8"/>
  <c r="H220" i="8"/>
  <c r="F221" i="8"/>
  <c r="Q221" i="8"/>
  <c r="N222" i="8"/>
  <c r="L223" i="8"/>
  <c r="J224" i="8"/>
  <c r="F225" i="8"/>
  <c r="O225" i="8"/>
  <c r="L226" i="8"/>
  <c r="H227" i="8"/>
  <c r="Q227" i="8"/>
  <c r="M228" i="8"/>
  <c r="I229" i="8"/>
  <c r="R229" i="8"/>
  <c r="N230" i="8"/>
  <c r="K231" i="8"/>
  <c r="G232" i="8"/>
  <c r="P232" i="8"/>
  <c r="L233" i="8"/>
  <c r="H234" i="8"/>
  <c r="Q234" i="8"/>
  <c r="M235" i="8"/>
  <c r="J236" i="8"/>
  <c r="F237" i="8"/>
  <c r="O237" i="8"/>
  <c r="K238" i="8"/>
  <c r="G239" i="8"/>
  <c r="P239" i="8"/>
  <c r="L240" i="8"/>
  <c r="I241" i="8"/>
  <c r="R241" i="8"/>
  <c r="N242" i="8"/>
  <c r="J243" i="8"/>
  <c r="F244" i="8"/>
  <c r="O244" i="8"/>
  <c r="J245" i="8"/>
  <c r="R245" i="8"/>
  <c r="M246" i="8"/>
  <c r="H247" i="8"/>
  <c r="P247" i="8"/>
  <c r="K248" i="8"/>
  <c r="F249" i="8"/>
  <c r="N249" i="8"/>
  <c r="I250" i="8"/>
  <c r="Q250" i="8"/>
  <c r="L251" i="8"/>
  <c r="G252" i="8"/>
  <c r="O252" i="8"/>
  <c r="Q3" i="8"/>
  <c r="G9" i="8"/>
  <c r="J13" i="8"/>
  <c r="P17" i="8"/>
  <c r="M22" i="8"/>
  <c r="J27" i="8"/>
  <c r="L32" i="8"/>
  <c r="J36" i="8"/>
  <c r="H41" i="8"/>
  <c r="F46" i="8"/>
  <c r="K50" i="8"/>
  <c r="H55" i="8"/>
  <c r="P58" i="8"/>
  <c r="O61" i="8"/>
  <c r="G65" i="8"/>
  <c r="G68" i="8"/>
  <c r="N70" i="8"/>
  <c r="N73" i="8"/>
  <c r="L76" i="8"/>
  <c r="G79" i="8"/>
  <c r="K81" i="8"/>
  <c r="Q83" i="8"/>
  <c r="J86" i="8"/>
  <c r="G89" i="8"/>
  <c r="N91" i="8"/>
  <c r="Q93" i="8"/>
  <c r="K96" i="8"/>
  <c r="R98" i="8"/>
  <c r="I101" i="8"/>
  <c r="J103" i="8"/>
  <c r="K105" i="8"/>
  <c r="N107" i="8"/>
  <c r="F110" i="8"/>
  <c r="J112" i="8"/>
  <c r="H114" i="8"/>
  <c r="K116" i="8"/>
  <c r="M118" i="8"/>
  <c r="J120" i="8"/>
  <c r="R121" i="8"/>
  <c r="M123" i="8"/>
  <c r="H125" i="8"/>
  <c r="R126" i="8"/>
  <c r="O128" i="8"/>
  <c r="F130" i="8"/>
  <c r="P131" i="8"/>
  <c r="M133" i="8"/>
  <c r="G135" i="8"/>
  <c r="O136" i="8"/>
  <c r="H138" i="8"/>
  <c r="M139" i="8"/>
  <c r="R140" i="8"/>
  <c r="K142" i="8"/>
  <c r="N143" i="8"/>
  <c r="H145" i="8"/>
  <c r="M146" i="8"/>
  <c r="R147" i="8"/>
  <c r="I149" i="8"/>
  <c r="P150" i="8"/>
  <c r="G152" i="8"/>
  <c r="M153" i="8"/>
  <c r="G155" i="8"/>
  <c r="J156" i="8"/>
  <c r="P157" i="8"/>
  <c r="I159" i="8"/>
  <c r="M160" i="8"/>
  <c r="R161" i="8"/>
  <c r="K163" i="8"/>
  <c r="P164" i="8"/>
  <c r="H166" i="8"/>
  <c r="M167" i="8"/>
  <c r="R168" i="8"/>
  <c r="J170" i="8"/>
  <c r="M171" i="8"/>
  <c r="N172" i="8"/>
  <c r="F174" i="8"/>
  <c r="I175" i="8"/>
  <c r="J176" i="8"/>
  <c r="M177" i="8"/>
  <c r="R178" i="8"/>
  <c r="R179" i="8"/>
  <c r="I181" i="8"/>
  <c r="N182" i="8"/>
  <c r="O183" i="8"/>
  <c r="G185" i="8"/>
  <c r="G186" i="8"/>
  <c r="H187" i="8"/>
  <c r="I188" i="8"/>
  <c r="K189" i="8"/>
  <c r="J190" i="8"/>
  <c r="L191" i="8"/>
  <c r="M192" i="8"/>
  <c r="M193" i="8"/>
  <c r="N194" i="8"/>
  <c r="P195" i="8"/>
  <c r="P196" i="8"/>
  <c r="P197" i="8"/>
  <c r="P198" i="8"/>
  <c r="N199" i="8"/>
  <c r="N200" i="8"/>
  <c r="L201" i="8"/>
  <c r="I202" i="8"/>
  <c r="G203" i="8"/>
  <c r="R203" i="8"/>
  <c r="O204" i="8"/>
  <c r="M205" i="8"/>
  <c r="K206" i="8"/>
  <c r="H207" i="8"/>
  <c r="F208" i="8"/>
  <c r="Q208" i="8"/>
  <c r="N209" i="8"/>
  <c r="L210" i="8"/>
  <c r="J211" i="8"/>
  <c r="G212" i="8"/>
  <c r="R212" i="8"/>
  <c r="P213" i="8"/>
  <c r="M214" i="8"/>
  <c r="K215" i="8"/>
  <c r="I216" i="8"/>
  <c r="F217" i="8"/>
  <c r="Q217" i="8"/>
  <c r="O218" i="8"/>
  <c r="L219" i="8"/>
  <c r="J220" i="8"/>
  <c r="H221" i="8"/>
  <c r="R221" i="8"/>
  <c r="P222" i="8"/>
  <c r="N223" i="8"/>
  <c r="K224" i="8"/>
  <c r="G225" i="8"/>
  <c r="Q225" i="8"/>
  <c r="M226" i="8"/>
  <c r="I227" i="8"/>
  <c r="R227" i="8"/>
  <c r="N228" i="8"/>
  <c r="J229" i="8"/>
  <c r="F230" i="8"/>
  <c r="P230" i="8"/>
  <c r="L231" i="8"/>
  <c r="H232" i="8"/>
  <c r="Q232" i="8"/>
  <c r="M233" i="8"/>
  <c r="I234" i="8"/>
  <c r="R234" i="8"/>
  <c r="O235" i="8"/>
  <c r="K236" i="8"/>
  <c r="G237" i="8"/>
  <c r="P237" i="8"/>
  <c r="L238" i="8"/>
  <c r="H239" i="8"/>
  <c r="Q239" i="8"/>
  <c r="N240" i="8"/>
  <c r="J241" i="8"/>
  <c r="F242" i="8"/>
  <c r="O242" i="8"/>
  <c r="K243" i="8"/>
  <c r="G244" i="8"/>
  <c r="P244" i="8"/>
  <c r="K245" i="8"/>
  <c r="F246" i="8"/>
  <c r="N246" i="8"/>
  <c r="I247" i="8"/>
  <c r="Q247" i="8"/>
  <c r="L248" i="8"/>
  <c r="G249" i="8"/>
  <c r="O249" i="8"/>
  <c r="J250" i="8"/>
  <c r="R250" i="8"/>
  <c r="O6" i="8"/>
  <c r="R11" i="8"/>
  <c r="Q15" i="8"/>
  <c r="M20" i="8"/>
  <c r="L25" i="8"/>
  <c r="R29" i="8"/>
  <c r="O34" i="8"/>
  <c r="K39" i="8"/>
  <c r="O43" i="8"/>
  <c r="M48" i="8"/>
  <c r="K53" i="8"/>
  <c r="I57" i="8"/>
  <c r="J60" i="8"/>
  <c r="P63" i="8"/>
  <c r="Q66" i="8"/>
  <c r="R69" i="8"/>
  <c r="O72" i="8"/>
  <c r="L75" i="8"/>
  <c r="F78" i="8"/>
  <c r="M80" i="8"/>
  <c r="Q82" i="8"/>
  <c r="K85" i="8"/>
  <c r="Q87" i="8"/>
  <c r="K90" i="8"/>
  <c r="G93" i="8"/>
  <c r="L95" i="8"/>
  <c r="P97" i="8"/>
  <c r="J100" i="8"/>
  <c r="N102" i="8"/>
  <c r="M104" i="8"/>
  <c r="P106" i="8"/>
  <c r="F109" i="8"/>
  <c r="G111" i="8"/>
  <c r="K113" i="8"/>
  <c r="N115" i="8"/>
  <c r="L117" i="8"/>
  <c r="M119" i="8"/>
  <c r="K121" i="8"/>
  <c r="F123" i="8"/>
  <c r="M124" i="8"/>
  <c r="I126" i="8"/>
  <c r="R127" i="8"/>
  <c r="M129" i="8"/>
  <c r="H131" i="8"/>
  <c r="N132" i="8"/>
  <c r="K134" i="8"/>
  <c r="G136" i="8"/>
  <c r="M137" i="8"/>
  <c r="F139" i="8"/>
  <c r="K140" i="8"/>
  <c r="O141" i="8"/>
  <c r="I143" i="8"/>
  <c r="N144" i="8"/>
  <c r="R145" i="8"/>
  <c r="J147" i="8"/>
  <c r="Q148" i="8"/>
  <c r="G150" i="8"/>
  <c r="M151" i="8"/>
  <c r="R152" i="8"/>
  <c r="K154" i="8"/>
  <c r="O155" i="8"/>
  <c r="H157" i="8"/>
  <c r="L158" i="8"/>
  <c r="F160" i="8"/>
  <c r="L161" i="8"/>
  <c r="O162" i="8"/>
  <c r="I164" i="8"/>
  <c r="N165" i="8"/>
  <c r="R166" i="8"/>
  <c r="J168" i="8"/>
  <c r="Q169" i="8"/>
  <c r="F171" i="8"/>
  <c r="I172" i="8"/>
  <c r="L173" i="8"/>
  <c r="O174" i="8"/>
  <c r="R175" i="8"/>
  <c r="H177" i="8"/>
  <c r="J178" i="8"/>
  <c r="N179" i="8"/>
  <c r="Q180" i="8"/>
  <c r="F182" i="8"/>
  <c r="I183" i="8"/>
  <c r="M184" i="8"/>
  <c r="M185" i="8"/>
  <c r="O186" i="8"/>
  <c r="Q187" i="8"/>
  <c r="Q188" i="8"/>
  <c r="F190" i="8"/>
  <c r="F191" i="8"/>
  <c r="G192" i="8"/>
  <c r="H193" i="8"/>
  <c r="J194" i="8"/>
  <c r="I195" i="8"/>
  <c r="K196" i="8"/>
  <c r="L197" i="8"/>
  <c r="J198" i="8"/>
  <c r="J199" i="8"/>
  <c r="I200" i="8"/>
  <c r="G201" i="8"/>
  <c r="R201" i="8"/>
  <c r="P202" i="8"/>
  <c r="M203" i="8"/>
  <c r="K204" i="8"/>
  <c r="I205" i="8"/>
  <c r="F206" i="8"/>
  <c r="Q206" i="8"/>
  <c r="O207" i="8"/>
  <c r="L208" i="8"/>
  <c r="J209" i="8"/>
  <c r="H210" i="8"/>
  <c r="R210" i="8"/>
  <c r="P211" i="8"/>
  <c r="N212" i="8"/>
  <c r="K213" i="8"/>
  <c r="I214" i="8"/>
  <c r="G215" i="8"/>
  <c r="Q215" i="8"/>
  <c r="O216" i="8"/>
  <c r="M217" i="8"/>
  <c r="J218" i="8"/>
  <c r="H219" i="8"/>
  <c r="F220" i="8"/>
  <c r="P220" i="8"/>
  <c r="N221" i="8"/>
  <c r="L222" i="8"/>
  <c r="I223" i="8"/>
  <c r="G224" i="8"/>
  <c r="Q224" i="8"/>
  <c r="M225" i="8"/>
  <c r="I226" i="8"/>
  <c r="R226" i="8"/>
  <c r="O227" i="8"/>
  <c r="K228" i="8"/>
  <c r="G229" i="8"/>
  <c r="P229" i="8"/>
  <c r="L230" i="8"/>
  <c r="H231" i="8"/>
  <c r="Q231" i="8"/>
  <c r="N232" i="8"/>
  <c r="J233" i="8"/>
  <c r="F234" i="8"/>
  <c r="O234" i="8"/>
  <c r="K235" i="8"/>
  <c r="G236" i="8"/>
  <c r="P236" i="8"/>
  <c r="M237" i="8"/>
  <c r="I238" i="8"/>
  <c r="R238" i="8"/>
  <c r="N239" i="8"/>
  <c r="J240" i="8"/>
  <c r="F241" i="8"/>
  <c r="O241" i="8"/>
  <c r="L242" i="8"/>
  <c r="H243" i="8"/>
  <c r="Q243" i="8"/>
  <c r="M244" i="8"/>
  <c r="H245" i="8"/>
  <c r="P245" i="8"/>
  <c r="K246" i="8"/>
  <c r="F247" i="8"/>
  <c r="N247" i="8"/>
  <c r="I248" i="8"/>
  <c r="Q248" i="8"/>
  <c r="L249" i="8"/>
  <c r="G250" i="8"/>
  <c r="O250" i="8"/>
  <c r="J251" i="8"/>
  <c r="R251" i="8"/>
  <c r="M252" i="8"/>
  <c r="H253" i="8"/>
  <c r="P253" i="8"/>
  <c r="K254" i="8"/>
  <c r="F255" i="8"/>
  <c r="N255" i="8"/>
  <c r="I256" i="8"/>
  <c r="Q256" i="8"/>
  <c r="L257" i="8"/>
  <c r="G258" i="8"/>
  <c r="O258" i="8"/>
  <c r="J259" i="8"/>
  <c r="R259" i="8"/>
  <c r="M260" i="8"/>
  <c r="H261" i="8"/>
  <c r="P261" i="8"/>
  <c r="K262" i="8"/>
  <c r="F263" i="8"/>
  <c r="N263" i="8"/>
  <c r="I264" i="8"/>
  <c r="Q264" i="8"/>
  <c r="L265" i="8"/>
  <c r="G266" i="8"/>
  <c r="O266" i="8"/>
  <c r="J267" i="8"/>
  <c r="R267" i="8"/>
  <c r="M268" i="8"/>
  <c r="H269" i="8"/>
  <c r="P269" i="8"/>
  <c r="K270" i="8"/>
  <c r="L4" i="8"/>
  <c r="G11" i="8"/>
  <c r="R18" i="8"/>
  <c r="Q25" i="8"/>
  <c r="K33" i="8"/>
  <c r="I41" i="8"/>
  <c r="L48" i="8"/>
  <c r="F56" i="8"/>
  <c r="M61" i="8"/>
  <c r="H66" i="8"/>
  <c r="G71" i="8"/>
  <c r="I75" i="8"/>
  <c r="L79" i="8"/>
  <c r="K83" i="8"/>
  <c r="L87" i="8"/>
  <c r="P91" i="8"/>
  <c r="H95" i="8"/>
  <c r="P4" i="8"/>
  <c r="G12" i="8"/>
  <c r="M19" i="8"/>
  <c r="O27" i="8"/>
  <c r="L34" i="8"/>
  <c r="Q42" i="8"/>
  <c r="L49" i="8"/>
  <c r="M56" i="8"/>
  <c r="J62" i="8"/>
  <c r="M66" i="8"/>
  <c r="M71" i="8"/>
  <c r="P75" i="8"/>
  <c r="O79" i="8"/>
  <c r="I84" i="8"/>
  <c r="P87" i="8"/>
  <c r="F92" i="8"/>
  <c r="Q95" i="8"/>
  <c r="N99" i="8"/>
  <c r="O103" i="8"/>
  <c r="M106" i="8"/>
  <c r="L110" i="8"/>
  <c r="P113" i="8"/>
  <c r="J117" i="8"/>
  <c r="M120" i="8"/>
  <c r="N122" i="8"/>
  <c r="N125" i="8"/>
  <c r="G128" i="8"/>
  <c r="O130" i="8"/>
  <c r="N133" i="8"/>
  <c r="F136" i="8"/>
  <c r="M138" i="8"/>
  <c r="N140" i="8"/>
  <c r="P142" i="8"/>
  <c r="I145" i="8"/>
  <c r="I147" i="8"/>
  <c r="P149" i="8"/>
  <c r="R151" i="8"/>
  <c r="G154" i="8"/>
  <c r="K156" i="8"/>
  <c r="K158" i="8"/>
  <c r="R160" i="8"/>
  <c r="R162" i="8"/>
  <c r="I165" i="8"/>
  <c r="N167" i="8"/>
  <c r="P169" i="8"/>
  <c r="P171" i="8"/>
  <c r="M173" i="8"/>
  <c r="M175" i="8"/>
  <c r="P177" i="8"/>
  <c r="M179" i="8"/>
  <c r="N181" i="8"/>
  <c r="L183" i="8"/>
  <c r="K185" i="8"/>
  <c r="I187" i="8"/>
  <c r="P188" i="8"/>
  <c r="O190" i="8"/>
  <c r="I192" i="8"/>
  <c r="R193" i="8"/>
  <c r="Q195" i="8"/>
  <c r="K197" i="8"/>
  <c r="R198" i="8"/>
  <c r="J200" i="8"/>
  <c r="O201" i="8"/>
  <c r="H203" i="8"/>
  <c r="J204" i="8"/>
  <c r="P205" i="8"/>
  <c r="F207" i="8"/>
  <c r="J208" i="8"/>
  <c r="O209" i="8"/>
  <c r="Q210" i="8"/>
  <c r="J212" i="8"/>
  <c r="M213" i="8"/>
  <c r="Q214" i="8"/>
  <c r="J216" i="8"/>
  <c r="L217" i="8"/>
  <c r="Q218" i="8"/>
  <c r="G220" i="8"/>
  <c r="K221" i="8"/>
  <c r="Q222" i="8"/>
  <c r="F224" i="8"/>
  <c r="J225" i="8"/>
  <c r="J226" i="8"/>
  <c r="L227" i="8"/>
  <c r="O228" i="8"/>
  <c r="O229" i="8"/>
  <c r="R230" i="8"/>
  <c r="F232" i="8"/>
  <c r="G233" i="8"/>
  <c r="J234" i="8"/>
  <c r="J235" i="8"/>
  <c r="M236" i="8"/>
  <c r="N237" i="8"/>
  <c r="P238" i="8"/>
  <c r="F240" i="8"/>
  <c r="R240" i="8"/>
  <c r="H242" i="8"/>
  <c r="I243" i="8"/>
  <c r="K244" i="8"/>
  <c r="L245" i="8"/>
  <c r="J246" i="8"/>
  <c r="K247" i="8"/>
  <c r="J248" i="8"/>
  <c r="J249" i="8"/>
  <c r="K250" i="8"/>
  <c r="I251" i="8"/>
  <c r="H252" i="8"/>
  <c r="R252" i="8"/>
  <c r="N253" i="8"/>
  <c r="J254" i="8"/>
  <c r="G255" i="8"/>
  <c r="P255" i="8"/>
  <c r="L256" i="8"/>
  <c r="H257" i="8"/>
  <c r="Q257" i="8"/>
  <c r="M258" i="8"/>
  <c r="I259" i="8"/>
  <c r="F260" i="8"/>
  <c r="O260" i="8"/>
  <c r="K261" i="8"/>
  <c r="G262" i="8"/>
  <c r="P262" i="8"/>
  <c r="L263" i="8"/>
  <c r="H264" i="8"/>
  <c r="R264" i="8"/>
  <c r="N265" i="8"/>
  <c r="J266" i="8"/>
  <c r="F267" i="8"/>
  <c r="O267" i="8"/>
  <c r="K268" i="8"/>
  <c r="G269" i="8"/>
  <c r="Q269" i="8"/>
  <c r="M270" i="8"/>
  <c r="H271" i="8"/>
  <c r="P271" i="8"/>
  <c r="K272" i="8"/>
  <c r="F273" i="8"/>
  <c r="N273" i="8"/>
  <c r="I274" i="8"/>
  <c r="Q274" i="8"/>
  <c r="L275" i="8"/>
  <c r="G276" i="8"/>
  <c r="O276" i="8"/>
  <c r="J277" i="8"/>
  <c r="R277" i="8"/>
  <c r="M278" i="8"/>
  <c r="H279" i="8"/>
  <c r="P279" i="8"/>
  <c r="K280" i="8"/>
  <c r="F281" i="8"/>
  <c r="N281" i="8"/>
  <c r="I282" i="8"/>
  <c r="Q282" i="8"/>
  <c r="L283" i="8"/>
  <c r="G284" i="8"/>
  <c r="O284" i="8"/>
  <c r="J285" i="8"/>
  <c r="R285" i="8"/>
  <c r="M286" i="8"/>
  <c r="H287" i="8"/>
  <c r="P287" i="8"/>
  <c r="K288" i="8"/>
  <c r="F289" i="8"/>
  <c r="N289" i="8"/>
  <c r="I290" i="8"/>
  <c r="Q290" i="8"/>
  <c r="L291" i="8"/>
  <c r="G292" i="8"/>
  <c r="O292" i="8"/>
  <c r="J293" i="8"/>
  <c r="R293" i="8"/>
  <c r="M294" i="8"/>
  <c r="K5" i="8"/>
  <c r="F14" i="8"/>
  <c r="I20" i="8"/>
  <c r="I28" i="8"/>
  <c r="M35" i="8"/>
  <c r="F43" i="8"/>
  <c r="I51" i="8"/>
  <c r="N56" i="8"/>
  <c r="Q62" i="8"/>
  <c r="H67" i="8"/>
  <c r="P71" i="8"/>
  <c r="O76" i="8"/>
  <c r="L80" i="8"/>
  <c r="O84" i="8"/>
  <c r="H88" i="8"/>
  <c r="H92" i="8"/>
  <c r="M96" i="8"/>
  <c r="H100" i="8"/>
  <c r="F104" i="8"/>
  <c r="K107" i="8"/>
  <c r="O110" i="8"/>
  <c r="J114" i="8"/>
  <c r="K117" i="8"/>
  <c r="O120" i="8"/>
  <c r="I123" i="8"/>
  <c r="Q125" i="8"/>
  <c r="P128" i="8"/>
  <c r="F131" i="8"/>
  <c r="O133" i="8"/>
  <c r="H136" i="8"/>
  <c r="N138" i="8"/>
  <c r="F141" i="8"/>
  <c r="G143" i="8"/>
  <c r="M145" i="8"/>
  <c r="O147" i="8"/>
  <c r="Q149" i="8"/>
  <c r="I152" i="8"/>
  <c r="J154" i="8"/>
  <c r="P156" i="8"/>
  <c r="Q158" i="8"/>
  <c r="G161" i="8"/>
  <c r="M163" i="8"/>
  <c r="M165" i="8"/>
  <c r="F168" i="8"/>
  <c r="R169" i="8"/>
  <c r="Q171" i="8"/>
  <c r="G174" i="8"/>
  <c r="O175" i="8"/>
  <c r="F178" i="8"/>
  <c r="P179" i="8"/>
  <c r="P181" i="8"/>
  <c r="Q183" i="8"/>
  <c r="L185" i="8"/>
  <c r="K187" i="8"/>
  <c r="F189" i="8"/>
  <c r="P190" i="8"/>
  <c r="N192" i="8"/>
  <c r="H194" i="8"/>
  <c r="R195" i="8"/>
  <c r="M197" i="8"/>
  <c r="F199" i="8"/>
  <c r="O200" i="8"/>
  <c r="Q201" i="8"/>
  <c r="J203" i="8"/>
  <c r="M204" i="8"/>
  <c r="Q205" i="8"/>
  <c r="I207" i="8"/>
  <c r="K208" i="8"/>
  <c r="Q209" i="8"/>
  <c r="G211" i="8"/>
  <c r="K212" i="8"/>
  <c r="Q213" i="8"/>
  <c r="F215" i="8"/>
  <c r="K216" i="8"/>
  <c r="N217" i="8"/>
  <c r="R218" i="8"/>
  <c r="K220" i="8"/>
  <c r="M221" i="8"/>
  <c r="F223" i="8"/>
  <c r="I224" i="8"/>
  <c r="K225" i="8"/>
  <c r="N226" i="8"/>
  <c r="M227" i="8"/>
  <c r="P228" i="8"/>
  <c r="Q229" i="8"/>
  <c r="F231" i="8"/>
  <c r="I232" i="8"/>
  <c r="I233" i="8"/>
  <c r="L234" i="8"/>
  <c r="L235" i="8"/>
  <c r="N236" i="8"/>
  <c r="Q237" i="8"/>
  <c r="Q238" i="8"/>
  <c r="G240" i="8"/>
  <c r="G241" i="8"/>
  <c r="I242" i="8"/>
  <c r="L243" i="8"/>
  <c r="L244" i="8"/>
  <c r="M245" i="8"/>
  <c r="L246" i="8"/>
  <c r="L247" i="8"/>
  <c r="M248" i="8"/>
  <c r="K249" i="8"/>
  <c r="L250" i="8"/>
  <c r="K251" i="8"/>
  <c r="I252" i="8"/>
  <c r="F253" i="8"/>
  <c r="O253" i="8"/>
  <c r="L254" i="8"/>
  <c r="H255" i="8"/>
  <c r="Q255" i="8"/>
  <c r="M256" i="8"/>
  <c r="I257" i="8"/>
  <c r="R257" i="8"/>
  <c r="N258" i="8"/>
  <c r="K259" i="8"/>
  <c r="G260" i="8"/>
  <c r="P260" i="8"/>
  <c r="L261" i="8"/>
  <c r="H262" i="8"/>
  <c r="Q262" i="8"/>
  <c r="M263" i="8"/>
  <c r="J264" i="8"/>
  <c r="F265" i="8"/>
  <c r="O265" i="8"/>
  <c r="K266" i="8"/>
  <c r="G267" i="8"/>
  <c r="P267" i="8"/>
  <c r="L268" i="8"/>
  <c r="I269" i="8"/>
  <c r="R269" i="8"/>
  <c r="N270" i="8"/>
  <c r="I271" i="8"/>
  <c r="Q271" i="8"/>
  <c r="L272" i="8"/>
  <c r="G273" i="8"/>
  <c r="O273" i="8"/>
  <c r="J274" i="8"/>
  <c r="R274" i="8"/>
  <c r="M275" i="8"/>
  <c r="H276" i="8"/>
  <c r="P276" i="8"/>
  <c r="K277" i="8"/>
  <c r="F278" i="8"/>
  <c r="N278" i="8"/>
  <c r="I279" i="8"/>
  <c r="Q279" i="8"/>
  <c r="L280" i="8"/>
  <c r="G281" i="8"/>
  <c r="O281" i="8"/>
  <c r="J282" i="8"/>
  <c r="R282" i="8"/>
  <c r="M283" i="8"/>
  <c r="H284" i="8"/>
  <c r="P284" i="8"/>
  <c r="K285" i="8"/>
  <c r="F286" i="8"/>
  <c r="N286" i="8"/>
  <c r="I287" i="8"/>
  <c r="Q287" i="8"/>
  <c r="L288" i="8"/>
  <c r="G289" i="8"/>
  <c r="O289" i="8"/>
  <c r="J290" i="8"/>
  <c r="R290" i="8"/>
  <c r="M291" i="8"/>
  <c r="H292" i="8"/>
  <c r="P292" i="8"/>
  <c r="K293" i="8"/>
  <c r="F294" i="8"/>
  <c r="F10" i="8"/>
  <c r="Q16" i="8"/>
  <c r="K24" i="8"/>
  <c r="M32" i="8"/>
  <c r="K38" i="8"/>
  <c r="N46" i="8"/>
  <c r="F54" i="8"/>
  <c r="F60" i="8"/>
  <c r="I65" i="8"/>
  <c r="J69" i="8"/>
  <c r="P74" i="8"/>
  <c r="J78" i="8"/>
  <c r="I82" i="8"/>
  <c r="M86" i="8"/>
  <c r="I90" i="8"/>
  <c r="O94" i="8"/>
  <c r="J98" i="8"/>
  <c r="Q101" i="8"/>
  <c r="Q105" i="8"/>
  <c r="Q108" i="8"/>
  <c r="L112" i="8"/>
  <c r="Q115" i="8"/>
  <c r="G119" i="8"/>
  <c r="J122" i="8"/>
  <c r="K124" i="8"/>
  <c r="J127" i="8"/>
  <c r="P129" i="8"/>
  <c r="K132" i="8"/>
  <c r="I135" i="8"/>
  <c r="K137" i="8"/>
  <c r="R139" i="8"/>
  <c r="F142" i="8"/>
  <c r="I144" i="8"/>
  <c r="O146" i="8"/>
  <c r="P148" i="8"/>
  <c r="G151" i="8"/>
  <c r="I153" i="8"/>
  <c r="K155" i="8"/>
  <c r="Q157" i="8"/>
  <c r="R159" i="8"/>
  <c r="L162" i="8"/>
  <c r="L164" i="8"/>
  <c r="O166" i="8"/>
  <c r="G169" i="8"/>
  <c r="P170" i="8"/>
  <c r="G173" i="8"/>
  <c r="Q174" i="8"/>
  <c r="P176" i="8"/>
  <c r="F179" i="8"/>
  <c r="N180" i="8"/>
  <c r="P182" i="8"/>
  <c r="N184" i="8"/>
  <c r="L186" i="8"/>
  <c r="J188" i="8"/>
  <c r="P189" i="8"/>
  <c r="O191" i="8"/>
  <c r="J193" i="8"/>
  <c r="G195" i="8"/>
  <c r="Q196" i="8"/>
  <c r="I198" i="8"/>
  <c r="R199" i="8"/>
  <c r="I201" i="8"/>
  <c r="M202" i="8"/>
  <c r="F204" i="8"/>
  <c r="H205" i="8"/>
  <c r="M206" i="8"/>
  <c r="P207" i="8"/>
  <c r="G209" i="8"/>
  <c r="M210" i="8"/>
  <c r="O211" i="8"/>
  <c r="H213" i="8"/>
  <c r="K214" i="8"/>
  <c r="O215" i="8"/>
  <c r="G217" i="8"/>
  <c r="I218" i="8"/>
  <c r="O219" i="8"/>
  <c r="R220" i="8"/>
  <c r="I222" i="8"/>
  <c r="O223" i="8"/>
  <c r="P224" i="8"/>
  <c r="F226" i="8"/>
  <c r="G227" i="8"/>
  <c r="H228" i="8"/>
  <c r="K229" i="8"/>
  <c r="K230" i="8"/>
  <c r="N231" i="8"/>
  <c r="O232" i="8"/>
  <c r="Q233" i="8"/>
  <c r="G235" i="8"/>
  <c r="F236" i="8"/>
  <c r="I237" i="8"/>
  <c r="J238" i="8"/>
  <c r="L239" i="8"/>
  <c r="O240" i="8"/>
  <c r="N241" i="8"/>
  <c r="Q242" i="8"/>
  <c r="R243" i="8"/>
  <c r="F245" i="8"/>
  <c r="G246" i="8"/>
  <c r="R246" i="8"/>
  <c r="F248" i="8"/>
  <c r="R248" i="8"/>
  <c r="R249" i="8"/>
  <c r="F251" i="8"/>
  <c r="P251" i="8"/>
  <c r="N252" i="8"/>
  <c r="K253" i="8"/>
  <c r="G254" i="8"/>
  <c r="P254" i="8"/>
  <c r="L255" i="8"/>
  <c r="H256" i="8"/>
  <c r="R256" i="8"/>
  <c r="N257" i="8"/>
  <c r="J258" i="8"/>
  <c r="F259" i="8"/>
  <c r="O259" i="8"/>
  <c r="K260" i="8"/>
  <c r="G261" i="8"/>
  <c r="Q261" i="8"/>
  <c r="M262" i="8"/>
  <c r="I263" i="8"/>
  <c r="R263" i="8"/>
  <c r="N264" i="8"/>
  <c r="J265" i="8"/>
  <c r="F266" i="8"/>
  <c r="P266" i="8"/>
  <c r="L267" i="8"/>
  <c r="H268" i="8"/>
  <c r="Q268" i="8"/>
  <c r="M269" i="8"/>
  <c r="I270" i="8"/>
  <c r="R270" i="8"/>
  <c r="M271" i="8"/>
  <c r="H272" i="8"/>
  <c r="P272" i="8"/>
  <c r="K273" i="8"/>
  <c r="F274" i="8"/>
  <c r="N274" i="8"/>
  <c r="I275" i="8"/>
  <c r="Q275" i="8"/>
  <c r="L276" i="8"/>
  <c r="G277" i="8"/>
  <c r="O277" i="8"/>
  <c r="J278" i="8"/>
  <c r="R278" i="8"/>
  <c r="M279" i="8"/>
  <c r="H280" i="8"/>
  <c r="P280" i="8"/>
  <c r="K281" i="8"/>
  <c r="F282" i="8"/>
  <c r="N282" i="8"/>
  <c r="I283" i="8"/>
  <c r="Q283" i="8"/>
  <c r="L284" i="8"/>
  <c r="G285" i="8"/>
  <c r="O285" i="8"/>
  <c r="J286" i="8"/>
  <c r="R286" i="8"/>
  <c r="M287" i="8"/>
  <c r="H288" i="8"/>
  <c r="P288" i="8"/>
  <c r="K289" i="8"/>
  <c r="F290" i="8"/>
  <c r="N290" i="8"/>
  <c r="I291" i="8"/>
  <c r="Q291" i="8"/>
  <c r="L292" i="8"/>
  <c r="G293" i="8"/>
  <c r="O293" i="8"/>
  <c r="J294" i="8"/>
  <c r="R294" i="8"/>
  <c r="M295" i="8"/>
  <c r="H296" i="8"/>
  <c r="P296" i="8"/>
  <c r="K297" i="8"/>
  <c r="F298" i="8"/>
  <c r="N298" i="8"/>
  <c r="I299" i="8"/>
  <c r="Q299" i="8"/>
  <c r="L300" i="8"/>
  <c r="G301" i="8"/>
  <c r="O301" i="8"/>
  <c r="J302" i="8"/>
  <c r="R302" i="8"/>
  <c r="K6" i="8"/>
  <c r="O21" i="8"/>
  <c r="M36" i="8"/>
  <c r="L51" i="8"/>
  <c r="H63" i="8"/>
  <c r="H72" i="8"/>
  <c r="O80" i="8"/>
  <c r="H89" i="8"/>
  <c r="J97" i="8"/>
  <c r="L102" i="8"/>
  <c r="I108" i="8"/>
  <c r="H113" i="8"/>
  <c r="P118" i="8"/>
  <c r="Q123" i="8"/>
  <c r="L127" i="8"/>
  <c r="Q131" i="8"/>
  <c r="L135" i="8"/>
  <c r="N139" i="8"/>
  <c r="L143" i="8"/>
  <c r="R146" i="8"/>
  <c r="L150" i="8"/>
  <c r="R153" i="8"/>
  <c r="I157" i="8"/>
  <c r="I161" i="8"/>
  <c r="Q164" i="8"/>
  <c r="I168" i="8"/>
  <c r="O171" i="8"/>
  <c r="N174" i="8"/>
  <c r="G178" i="8"/>
  <c r="F181" i="8"/>
  <c r="H184" i="8"/>
  <c r="R186" i="8"/>
  <c r="N189" i="8"/>
  <c r="P192" i="8"/>
  <c r="H195" i="8"/>
  <c r="G198" i="8"/>
  <c r="H200" i="8"/>
  <c r="L202" i="8"/>
  <c r="P204" i="8"/>
  <c r="N206" i="8"/>
  <c r="R208" i="8"/>
  <c r="P210" i="8"/>
  <c r="F213" i="8"/>
  <c r="H215" i="8"/>
  <c r="I217" i="8"/>
  <c r="J219" i="8"/>
  <c r="J221" i="8"/>
  <c r="K223" i="8"/>
  <c r="L225" i="8"/>
  <c r="J227" i="8"/>
  <c r="F229" i="8"/>
  <c r="Q230" i="8"/>
  <c r="L232" i="8"/>
  <c r="M234" i="8"/>
  <c r="H236" i="8"/>
  <c r="F238" i="8"/>
  <c r="O239" i="8"/>
  <c r="M241" i="8"/>
  <c r="M243" i="8"/>
  <c r="G245" i="8"/>
  <c r="P246" i="8"/>
  <c r="H248" i="8"/>
  <c r="Q249" i="8"/>
  <c r="M251" i="8"/>
  <c r="P252" i="8"/>
  <c r="R253" i="8"/>
  <c r="R254" i="8"/>
  <c r="G256" i="8"/>
  <c r="J257" i="8"/>
  <c r="K258" i="8"/>
  <c r="M259" i="8"/>
  <c r="N260" i="8"/>
  <c r="O261" i="8"/>
  <c r="R262" i="8"/>
  <c r="F264" i="8"/>
  <c r="H265" i="8"/>
  <c r="I266" i="8"/>
  <c r="K267" i="8"/>
  <c r="N268" i="8"/>
  <c r="N269" i="8"/>
  <c r="P270" i="8"/>
  <c r="O271" i="8"/>
  <c r="O272" i="8"/>
  <c r="P273" i="8"/>
  <c r="O274" i="8"/>
  <c r="O275" i="8"/>
  <c r="N276" i="8"/>
  <c r="N277" i="8"/>
  <c r="O278" i="8"/>
  <c r="N279" i="8"/>
  <c r="N280" i="8"/>
  <c r="M281" i="8"/>
  <c r="M282" i="8"/>
  <c r="N283" i="8"/>
  <c r="M284" i="8"/>
  <c r="M285" i="8"/>
  <c r="L286" i="8"/>
  <c r="L287" i="8"/>
  <c r="M288" i="8"/>
  <c r="L289" i="8"/>
  <c r="L290" i="8"/>
  <c r="K291" i="8"/>
  <c r="K292" i="8"/>
  <c r="L293" i="8"/>
  <c r="K294" i="8"/>
  <c r="H295" i="8"/>
  <c r="Q295" i="8"/>
  <c r="M296" i="8"/>
  <c r="I297" i="8"/>
  <c r="R297" i="8"/>
  <c r="O298" i="8"/>
  <c r="K299" i="8"/>
  <c r="G300" i="8"/>
  <c r="P300" i="8"/>
  <c r="L301" i="8"/>
  <c r="H302" i="8"/>
  <c r="Q302" i="8"/>
  <c r="M303" i="8"/>
  <c r="H304" i="8"/>
  <c r="P304" i="8"/>
  <c r="K305" i="8"/>
  <c r="F306" i="8"/>
  <c r="N306" i="8"/>
  <c r="I307" i="8"/>
  <c r="Q307" i="8"/>
  <c r="L308" i="8"/>
  <c r="G309" i="8"/>
  <c r="O309" i="8"/>
  <c r="J310" i="8"/>
  <c r="R310" i="8"/>
  <c r="M311" i="8"/>
  <c r="H312" i="8"/>
  <c r="P312" i="8"/>
  <c r="K313" i="8"/>
  <c r="F314" i="8"/>
  <c r="N314" i="8"/>
  <c r="I315" i="8"/>
  <c r="Q315" i="8"/>
  <c r="L316" i="8"/>
  <c r="G317" i="8"/>
  <c r="O317" i="8"/>
  <c r="J318" i="8"/>
  <c r="R318" i="8"/>
  <c r="M319" i="8"/>
  <c r="H320" i="8"/>
  <c r="P320" i="8"/>
  <c r="K321" i="8"/>
  <c r="F322" i="8"/>
  <c r="N322" i="8"/>
  <c r="I323" i="8"/>
  <c r="Q323" i="8"/>
  <c r="L324" i="8"/>
  <c r="G325" i="8"/>
  <c r="O325" i="8"/>
  <c r="J326" i="8"/>
  <c r="R326" i="8"/>
  <c r="M327" i="8"/>
  <c r="H328" i="8"/>
  <c r="P328" i="8"/>
  <c r="K329" i="8"/>
  <c r="F330" i="8"/>
  <c r="N330" i="8"/>
  <c r="I331" i="8"/>
  <c r="Q331" i="8"/>
  <c r="L332" i="8"/>
  <c r="G333" i="8"/>
  <c r="O333" i="8"/>
  <c r="J334" i="8"/>
  <c r="R334" i="8"/>
  <c r="M335" i="8"/>
  <c r="H336" i="8"/>
  <c r="P336" i="8"/>
  <c r="K337" i="8"/>
  <c r="F338" i="8"/>
  <c r="N338" i="8"/>
  <c r="I339" i="8"/>
  <c r="Q339" i="8"/>
  <c r="L340" i="8"/>
  <c r="G341" i="8"/>
  <c r="O341" i="8"/>
  <c r="J342" i="8"/>
  <c r="R342" i="8"/>
  <c r="M343" i="8"/>
  <c r="H344" i="8"/>
  <c r="P344" i="8"/>
  <c r="K345" i="8"/>
  <c r="F346" i="8"/>
  <c r="N346" i="8"/>
  <c r="I347" i="8"/>
  <c r="Q347" i="8"/>
  <c r="L348" i="8"/>
  <c r="G349" i="8"/>
  <c r="O349" i="8"/>
  <c r="J350" i="8"/>
  <c r="R350" i="8"/>
  <c r="M351" i="8"/>
  <c r="H352" i="8"/>
  <c r="P352" i="8"/>
  <c r="K353" i="8"/>
  <c r="F354" i="8"/>
  <c r="N354" i="8"/>
  <c r="I355" i="8"/>
  <c r="Q355" i="8"/>
  <c r="L356" i="8"/>
  <c r="G357" i="8"/>
  <c r="O357" i="8"/>
  <c r="J358" i="8"/>
  <c r="R358" i="8"/>
  <c r="M359" i="8"/>
  <c r="H360" i="8"/>
  <c r="P360" i="8"/>
  <c r="K361" i="8"/>
  <c r="F362" i="8"/>
  <c r="N362" i="8"/>
  <c r="I363" i="8"/>
  <c r="Q363" i="8"/>
  <c r="L364" i="8"/>
  <c r="G365" i="8"/>
  <c r="O365" i="8"/>
  <c r="J366" i="8"/>
  <c r="R366" i="8"/>
  <c r="M367" i="8"/>
  <c r="H368" i="8"/>
  <c r="P368" i="8"/>
  <c r="K369" i="8"/>
  <c r="F370" i="8"/>
  <c r="N370" i="8"/>
  <c r="I371" i="8"/>
  <c r="Q371" i="8"/>
  <c r="L372" i="8"/>
  <c r="G373" i="8"/>
  <c r="O373" i="8"/>
  <c r="J374" i="8"/>
  <c r="R374" i="8"/>
  <c r="M375" i="8"/>
  <c r="H376" i="8"/>
  <c r="P376" i="8"/>
  <c r="K377" i="8"/>
  <c r="F378" i="8"/>
  <c r="N378" i="8"/>
  <c r="I379" i="8"/>
  <c r="Q379" i="8"/>
  <c r="L380" i="8"/>
  <c r="G381" i="8"/>
  <c r="O381" i="8"/>
  <c r="J382" i="8"/>
  <c r="R382" i="8"/>
  <c r="M383" i="8"/>
  <c r="H384" i="8"/>
  <c r="P384" i="8"/>
  <c r="K385" i="8"/>
  <c r="F386" i="8"/>
  <c r="N386" i="8"/>
  <c r="I387" i="8"/>
  <c r="Q387" i="8"/>
  <c r="L388" i="8"/>
  <c r="G389" i="8"/>
  <c r="O389" i="8"/>
  <c r="J390" i="8"/>
  <c r="R390" i="8"/>
  <c r="M391" i="8"/>
  <c r="H392" i="8"/>
  <c r="P392" i="8"/>
  <c r="K393" i="8"/>
  <c r="F394" i="8"/>
  <c r="N394" i="8"/>
  <c r="I395" i="8"/>
  <c r="Q395" i="8"/>
  <c r="L396" i="8"/>
  <c r="G397" i="8"/>
  <c r="O397" i="8"/>
  <c r="J398" i="8"/>
  <c r="R398" i="8"/>
  <c r="M399" i="8"/>
  <c r="H400" i="8"/>
  <c r="P400" i="8"/>
  <c r="K401" i="8"/>
  <c r="F402" i="8"/>
  <c r="N402" i="8"/>
  <c r="I403" i="8"/>
  <c r="Q403" i="8"/>
  <c r="L404" i="8"/>
  <c r="G405" i="8"/>
  <c r="O405" i="8"/>
  <c r="J406" i="8"/>
  <c r="R406" i="8"/>
  <c r="M407" i="8"/>
  <c r="H408" i="8"/>
  <c r="P408" i="8"/>
  <c r="K409" i="8"/>
  <c r="F410" i="8"/>
  <c r="N410" i="8"/>
  <c r="I411" i="8"/>
  <c r="Q411" i="8"/>
  <c r="L412" i="8"/>
  <c r="G413" i="8"/>
  <c r="O413" i="8"/>
  <c r="J414" i="8"/>
  <c r="R414" i="8"/>
  <c r="M415" i="8"/>
  <c r="H416" i="8"/>
  <c r="P416" i="8"/>
  <c r="K417" i="8"/>
  <c r="F418" i="8"/>
  <c r="N418" i="8"/>
  <c r="I419" i="8"/>
  <c r="Q419" i="8"/>
  <c r="L420" i="8"/>
  <c r="G421" i="8"/>
  <c r="O421" i="8"/>
  <c r="J422" i="8"/>
  <c r="R422" i="8"/>
  <c r="M423" i="8"/>
  <c r="H424" i="8"/>
  <c r="P424" i="8"/>
  <c r="K425" i="8"/>
  <c r="F426" i="8"/>
  <c r="N426" i="8"/>
  <c r="I427" i="8"/>
  <c r="Q427" i="8"/>
  <c r="L428" i="8"/>
  <c r="G429" i="8"/>
  <c r="O429" i="8"/>
  <c r="J430" i="8"/>
  <c r="R430" i="8"/>
  <c r="M431" i="8"/>
  <c r="H432" i="8"/>
  <c r="P432" i="8"/>
  <c r="K433" i="8"/>
  <c r="F434" i="8"/>
  <c r="N434" i="8"/>
  <c r="I435" i="8"/>
  <c r="Q435" i="8"/>
  <c r="L436" i="8"/>
  <c r="G437" i="8"/>
  <c r="O437" i="8"/>
  <c r="J438" i="8"/>
  <c r="R438" i="8"/>
  <c r="M439" i="8"/>
  <c r="H440" i="8"/>
  <c r="P440" i="8"/>
  <c r="K7" i="8"/>
  <c r="N22" i="8"/>
  <c r="M37" i="8"/>
  <c r="O51" i="8"/>
  <c r="O63" i="8"/>
  <c r="F73" i="8"/>
  <c r="Q81" i="8"/>
  <c r="M89" i="8"/>
  <c r="K97" i="8"/>
  <c r="O102" i="8"/>
  <c r="N108" i="8"/>
  <c r="Q114" i="8"/>
  <c r="K119" i="8"/>
  <c r="F124" i="8"/>
  <c r="O127" i="8"/>
  <c r="J132" i="8"/>
  <c r="Q136" i="8"/>
  <c r="F140" i="8"/>
  <c r="Q143" i="8"/>
  <c r="G147" i="8"/>
  <c r="Q150" i="8"/>
  <c r="N154" i="8"/>
  <c r="H158" i="8"/>
  <c r="O161" i="8"/>
  <c r="H165" i="8"/>
  <c r="M168" i="8"/>
  <c r="H172" i="8"/>
  <c r="K175" i="8"/>
  <c r="H178" i="8"/>
  <c r="K181" i="8"/>
  <c r="L184" i="8"/>
  <c r="M187" i="8"/>
  <c r="H190" i="8"/>
  <c r="Q192" i="8"/>
  <c r="K195" i="8"/>
  <c r="H198" i="8"/>
  <c r="Q200" i="8"/>
  <c r="O202" i="8"/>
  <c r="R204" i="8"/>
  <c r="P206" i="8"/>
  <c r="F209" i="8"/>
  <c r="K211" i="8"/>
  <c r="I213" i="8"/>
  <c r="L215" i="8"/>
  <c r="J217" i="8"/>
  <c r="M219" i="8"/>
  <c r="P221" i="8"/>
  <c r="P223" i="8"/>
  <c r="N225" i="8"/>
  <c r="K227" i="8"/>
  <c r="H229" i="8"/>
  <c r="G231" i="8"/>
  <c r="R232" i="8"/>
  <c r="N234" i="8"/>
  <c r="L236" i="8"/>
  <c r="H238" i="8"/>
  <c r="H240" i="8"/>
  <c r="Q241" i="8"/>
  <c r="O243" i="8"/>
  <c r="I245" i="8"/>
  <c r="Q246" i="8"/>
  <c r="N248" i="8"/>
  <c r="F250" i="8"/>
  <c r="N251" i="8"/>
  <c r="Q252" i="8"/>
  <c r="F254" i="8"/>
  <c r="I255" i="8"/>
  <c r="J256" i="8"/>
  <c r="K257" i="8"/>
  <c r="L258" i="8"/>
  <c r="N259" i="8"/>
  <c r="Q260" i="8"/>
  <c r="R261" i="8"/>
  <c r="G263" i="8"/>
  <c r="G264" i="8"/>
  <c r="I265" i="8"/>
  <c r="L266" i="8"/>
  <c r="M267" i="8"/>
  <c r="O268" i="8"/>
  <c r="O269" i="8"/>
  <c r="Q270" i="8"/>
  <c r="R271" i="8"/>
  <c r="Q272" i="8"/>
  <c r="Q273" i="8"/>
  <c r="P274" i="8"/>
  <c r="P275" i="8"/>
  <c r="Q276" i="8"/>
  <c r="P277" i="8"/>
  <c r="P278" i="8"/>
  <c r="O279" i="8"/>
  <c r="O280" i="8"/>
  <c r="P281" i="8"/>
  <c r="O282" i="8"/>
  <c r="O283" i="8"/>
  <c r="N284" i="8"/>
  <c r="N285" i="8"/>
  <c r="O286" i="8"/>
  <c r="N287" i="8"/>
  <c r="N288" i="8"/>
  <c r="M289" i="8"/>
  <c r="M290" i="8"/>
  <c r="N291" i="8"/>
  <c r="M292" i="8"/>
  <c r="M293" i="8"/>
  <c r="L294" i="8"/>
  <c r="I295" i="8"/>
  <c r="R295" i="8"/>
  <c r="N296" i="8"/>
  <c r="J297" i="8"/>
  <c r="G298" i="8"/>
  <c r="P298" i="8"/>
  <c r="L299" i="8"/>
  <c r="H300" i="8"/>
  <c r="Q300" i="8"/>
  <c r="M301" i="8"/>
  <c r="I302" i="8"/>
  <c r="F303" i="8"/>
  <c r="N303" i="8"/>
  <c r="I304" i="8"/>
  <c r="Q304" i="8"/>
  <c r="L305" i="8"/>
  <c r="G306" i="8"/>
  <c r="O306" i="8"/>
  <c r="J307" i="8"/>
  <c r="R307" i="8"/>
  <c r="M308" i="8"/>
  <c r="H309" i="8"/>
  <c r="P309" i="8"/>
  <c r="K310" i="8"/>
  <c r="F311" i="8"/>
  <c r="N311" i="8"/>
  <c r="I312" i="8"/>
  <c r="Q312" i="8"/>
  <c r="L313" i="8"/>
  <c r="G314" i="8"/>
  <c r="O314" i="8"/>
  <c r="J315" i="8"/>
  <c r="R315" i="8"/>
  <c r="M316" i="8"/>
  <c r="H317" i="8"/>
  <c r="P317" i="8"/>
  <c r="K318" i="8"/>
  <c r="F319" i="8"/>
  <c r="N319" i="8"/>
  <c r="I320" i="8"/>
  <c r="Q320" i="8"/>
  <c r="L321" i="8"/>
  <c r="G322" i="8"/>
  <c r="O322" i="8"/>
  <c r="J323" i="8"/>
  <c r="R323" i="8"/>
  <c r="M324" i="8"/>
  <c r="H325" i="8"/>
  <c r="P325" i="8"/>
  <c r="K326" i="8"/>
  <c r="F327" i="8"/>
  <c r="N327" i="8"/>
  <c r="I328" i="8"/>
  <c r="Q328" i="8"/>
  <c r="L329" i="8"/>
  <c r="G330" i="8"/>
  <c r="O330" i="8"/>
  <c r="J331" i="8"/>
  <c r="R331" i="8"/>
  <c r="M332" i="8"/>
  <c r="H333" i="8"/>
  <c r="P333" i="8"/>
  <c r="K334" i="8"/>
  <c r="F335" i="8"/>
  <c r="N335" i="8"/>
  <c r="I336" i="8"/>
  <c r="Q336" i="8"/>
  <c r="L337" i="8"/>
  <c r="G338" i="8"/>
  <c r="O338" i="8"/>
  <c r="J339" i="8"/>
  <c r="R339" i="8"/>
  <c r="M340" i="8"/>
  <c r="H341" i="8"/>
  <c r="P341" i="8"/>
  <c r="K342" i="8"/>
  <c r="F343" i="8"/>
  <c r="N343" i="8"/>
  <c r="I344" i="8"/>
  <c r="Q344" i="8"/>
  <c r="L345" i="8"/>
  <c r="G346" i="8"/>
  <c r="O346" i="8"/>
  <c r="J347" i="8"/>
  <c r="R347" i="8"/>
  <c r="M348" i="8"/>
  <c r="H349" i="8"/>
  <c r="P349" i="8"/>
  <c r="K350" i="8"/>
  <c r="F351" i="8"/>
  <c r="N351" i="8"/>
  <c r="I352" i="8"/>
  <c r="Q352" i="8"/>
  <c r="L353" i="8"/>
  <c r="G354" i="8"/>
  <c r="O354" i="8"/>
  <c r="J355" i="8"/>
  <c r="R355" i="8"/>
  <c r="M356" i="8"/>
  <c r="H357" i="8"/>
  <c r="P357" i="8"/>
  <c r="K358" i="8"/>
  <c r="F359" i="8"/>
  <c r="N359" i="8"/>
  <c r="I360" i="8"/>
  <c r="Q360" i="8"/>
  <c r="L361" i="8"/>
  <c r="G362" i="8"/>
  <c r="O362" i="8"/>
  <c r="J363" i="8"/>
  <c r="R363" i="8"/>
  <c r="M364" i="8"/>
  <c r="H365" i="8"/>
  <c r="P365" i="8"/>
  <c r="K366" i="8"/>
  <c r="F367" i="8"/>
  <c r="N367" i="8"/>
  <c r="I368" i="8"/>
  <c r="Q368" i="8"/>
  <c r="L369" i="8"/>
  <c r="G370" i="8"/>
  <c r="O370" i="8"/>
  <c r="J371" i="8"/>
  <c r="R371" i="8"/>
  <c r="M372" i="8"/>
  <c r="H373" i="8"/>
  <c r="P373" i="8"/>
  <c r="K374" i="8"/>
  <c r="F375" i="8"/>
  <c r="N375" i="8"/>
  <c r="I376" i="8"/>
  <c r="Q376" i="8"/>
  <c r="L377" i="8"/>
  <c r="G378" i="8"/>
  <c r="O378" i="8"/>
  <c r="J379" i="8"/>
  <c r="R379" i="8"/>
  <c r="M380" i="8"/>
  <c r="H381" i="8"/>
  <c r="P381" i="8"/>
  <c r="K382" i="8"/>
  <c r="F383" i="8"/>
  <c r="N383" i="8"/>
  <c r="I384" i="8"/>
  <c r="Q384" i="8"/>
  <c r="L385" i="8"/>
  <c r="G386" i="8"/>
  <c r="O386" i="8"/>
  <c r="J387" i="8"/>
  <c r="R387" i="8"/>
  <c r="M388" i="8"/>
  <c r="H389" i="8"/>
  <c r="P389" i="8"/>
  <c r="K390" i="8"/>
  <c r="F391" i="8"/>
  <c r="N391" i="8"/>
  <c r="I392" i="8"/>
  <c r="Q392" i="8"/>
  <c r="L393" i="8"/>
  <c r="G394" i="8"/>
  <c r="O394" i="8"/>
  <c r="J395" i="8"/>
  <c r="R395" i="8"/>
  <c r="M396" i="8"/>
  <c r="H397" i="8"/>
  <c r="P397" i="8"/>
  <c r="K398" i="8"/>
  <c r="F399" i="8"/>
  <c r="N399" i="8"/>
  <c r="I400" i="8"/>
  <c r="Q400" i="8"/>
  <c r="L401" i="8"/>
  <c r="G402" i="8"/>
  <c r="O402" i="8"/>
  <c r="J403" i="8"/>
  <c r="R403" i="8"/>
  <c r="M404" i="8"/>
  <c r="H405" i="8"/>
  <c r="P405" i="8"/>
  <c r="K406" i="8"/>
  <c r="F407" i="8"/>
  <c r="N407" i="8"/>
  <c r="I408" i="8"/>
  <c r="Q408" i="8"/>
  <c r="L409" i="8"/>
  <c r="G410" i="8"/>
  <c r="O410" i="8"/>
  <c r="J411" i="8"/>
  <c r="R411" i="8"/>
  <c r="M412" i="8"/>
  <c r="H413" i="8"/>
  <c r="P413" i="8"/>
  <c r="K414" i="8"/>
  <c r="F415" i="8"/>
  <c r="N415" i="8"/>
  <c r="I416" i="8"/>
  <c r="Q416" i="8"/>
  <c r="L417" i="8"/>
  <c r="G418" i="8"/>
  <c r="O418" i="8"/>
  <c r="J419" i="8"/>
  <c r="R419" i="8"/>
  <c r="M420" i="8"/>
  <c r="H421" i="8"/>
  <c r="P421" i="8"/>
  <c r="K422" i="8"/>
  <c r="F423" i="8"/>
  <c r="N423" i="8"/>
  <c r="I424" i="8"/>
  <c r="H9" i="8"/>
  <c r="F24" i="8"/>
  <c r="H38" i="8"/>
  <c r="H53" i="8"/>
  <c r="H64" i="8"/>
  <c r="Q73" i="8"/>
  <c r="H82" i="8"/>
  <c r="R89" i="8"/>
  <c r="M97" i="8"/>
  <c r="G104" i="8"/>
  <c r="I109" i="8"/>
  <c r="F115" i="8"/>
  <c r="Q119" i="8"/>
  <c r="H124" i="8"/>
  <c r="Q128" i="8"/>
  <c r="M132" i="8"/>
  <c r="H137" i="8"/>
  <c r="J140" i="8"/>
  <c r="H144" i="8"/>
  <c r="F148" i="8"/>
  <c r="I151" i="8"/>
  <c r="H155" i="8"/>
  <c r="J158" i="8"/>
  <c r="F162" i="8"/>
  <c r="O165" i="8"/>
  <c r="I169" i="8"/>
  <c r="L172" i="8"/>
  <c r="L175" i="8"/>
  <c r="M178" i="8"/>
  <c r="Q181" i="8"/>
  <c r="H185" i="8"/>
  <c r="O187" i="8"/>
  <c r="K190" i="8"/>
  <c r="G193" i="8"/>
  <c r="F196" i="8"/>
  <c r="L198" i="8"/>
  <c r="R200" i="8"/>
  <c r="Q202" i="8"/>
  <c r="F205" i="8"/>
  <c r="K207" i="8"/>
  <c r="I209" i="8"/>
  <c r="L211" i="8"/>
  <c r="J213" i="8"/>
  <c r="N215" i="8"/>
  <c r="R217" i="8"/>
  <c r="P219" i="8"/>
  <c r="F222" i="8"/>
  <c r="Q223" i="8"/>
  <c r="R225" i="8"/>
  <c r="P227" i="8"/>
  <c r="M229" i="8"/>
  <c r="I231" i="8"/>
  <c r="F233" i="8"/>
  <c r="P234" i="8"/>
  <c r="O236" i="8"/>
  <c r="M238" i="8"/>
  <c r="I240" i="8"/>
  <c r="G242" i="8"/>
  <c r="P243" i="8"/>
  <c r="N245" i="8"/>
  <c r="G247" i="8"/>
  <c r="O248" i="8"/>
  <c r="H250" i="8"/>
  <c r="O251" i="8"/>
  <c r="G253" i="8"/>
  <c r="H254" i="8"/>
  <c r="J255" i="8"/>
  <c r="K256" i="8"/>
  <c r="M257" i="8"/>
  <c r="P258" i="8"/>
  <c r="P259" i="8"/>
  <c r="R260" i="8"/>
  <c r="F262" i="8"/>
  <c r="H263" i="8"/>
  <c r="K264" i="8"/>
  <c r="K265" i="8"/>
  <c r="M266" i="8"/>
  <c r="N267" i="8"/>
  <c r="P268" i="8"/>
  <c r="F270" i="8"/>
  <c r="F271" i="8"/>
  <c r="F272" i="8"/>
  <c r="R272" i="8"/>
  <c r="R273" i="8"/>
  <c r="F275" i="8"/>
  <c r="R275" i="8"/>
  <c r="R276" i="8"/>
  <c r="Q277" i="8"/>
  <c r="Q278" i="8"/>
  <c r="R279" i="8"/>
  <c r="Q280" i="8"/>
  <c r="Q281" i="8"/>
  <c r="P282" i="8"/>
  <c r="P283" i="8"/>
  <c r="Q284" i="8"/>
  <c r="P285" i="8"/>
  <c r="P286" i="8"/>
  <c r="O287" i="8"/>
  <c r="O288" i="8"/>
  <c r="P289" i="8"/>
  <c r="O290" i="8"/>
  <c r="O291" i="8"/>
  <c r="N292" i="8"/>
  <c r="N293" i="8"/>
  <c r="N294" i="8"/>
  <c r="J295" i="8"/>
  <c r="F296" i="8"/>
  <c r="O296" i="8"/>
  <c r="L297" i="8"/>
  <c r="H298" i="8"/>
  <c r="Q298" i="8"/>
  <c r="M299" i="8"/>
  <c r="I300" i="8"/>
  <c r="R300" i="8"/>
  <c r="N301" i="8"/>
  <c r="K302" i="8"/>
  <c r="G303" i="8"/>
  <c r="O303" i="8"/>
  <c r="J304" i="8"/>
  <c r="R304" i="8"/>
  <c r="M305" i="8"/>
  <c r="H306" i="8"/>
  <c r="P306" i="8"/>
  <c r="K307" i="8"/>
  <c r="F308" i="8"/>
  <c r="N308" i="8"/>
  <c r="I309" i="8"/>
  <c r="Q309" i="8"/>
  <c r="L310" i="8"/>
  <c r="G311" i="8"/>
  <c r="O311" i="8"/>
  <c r="J312" i="8"/>
  <c r="R312" i="8"/>
  <c r="M313" i="8"/>
  <c r="H314" i="8"/>
  <c r="P314" i="8"/>
  <c r="K315" i="8"/>
  <c r="F316" i="8"/>
  <c r="N316" i="8"/>
  <c r="I317" i="8"/>
  <c r="Q317" i="8"/>
  <c r="L318" i="8"/>
  <c r="G319" i="8"/>
  <c r="O319" i="8"/>
  <c r="J320" i="8"/>
  <c r="R320" i="8"/>
  <c r="M321" i="8"/>
  <c r="H322" i="8"/>
  <c r="P322" i="8"/>
  <c r="K323" i="8"/>
  <c r="F324" i="8"/>
  <c r="N324" i="8"/>
  <c r="I325" i="8"/>
  <c r="Q325" i="8"/>
  <c r="L326" i="8"/>
  <c r="G327" i="8"/>
  <c r="O327" i="8"/>
  <c r="J328" i="8"/>
  <c r="R328" i="8"/>
  <c r="M329" i="8"/>
  <c r="H330" i="8"/>
  <c r="P330" i="8"/>
  <c r="K331" i="8"/>
  <c r="F332" i="8"/>
  <c r="N332" i="8"/>
  <c r="I333" i="8"/>
  <c r="Q333" i="8"/>
  <c r="L334" i="8"/>
  <c r="G335" i="8"/>
  <c r="O335" i="8"/>
  <c r="J336" i="8"/>
  <c r="R336" i="8"/>
  <c r="M337" i="8"/>
  <c r="H338" i="8"/>
  <c r="P338" i="8"/>
  <c r="K339" i="8"/>
  <c r="F340" i="8"/>
  <c r="N340" i="8"/>
  <c r="I341" i="8"/>
  <c r="Q341" i="8"/>
  <c r="L342" i="8"/>
  <c r="G343" i="8"/>
  <c r="O343" i="8"/>
  <c r="J344" i="8"/>
  <c r="R344" i="8"/>
  <c r="M345" i="8"/>
  <c r="H346" i="8"/>
  <c r="P346" i="8"/>
  <c r="K347" i="8"/>
  <c r="F348" i="8"/>
  <c r="N348" i="8"/>
  <c r="I349" i="8"/>
  <c r="Q349" i="8"/>
  <c r="L350" i="8"/>
  <c r="G351" i="8"/>
  <c r="O351" i="8"/>
  <c r="J352" i="8"/>
  <c r="R352" i="8"/>
  <c r="M353" i="8"/>
  <c r="H354" i="8"/>
  <c r="P354" i="8"/>
  <c r="K355" i="8"/>
  <c r="F356" i="8"/>
  <c r="N356" i="8"/>
  <c r="I357" i="8"/>
  <c r="Q357" i="8"/>
  <c r="L358" i="8"/>
  <c r="G359" i="8"/>
  <c r="O359" i="8"/>
  <c r="J360" i="8"/>
  <c r="R360" i="8"/>
  <c r="M361" i="8"/>
  <c r="H362" i="8"/>
  <c r="P362" i="8"/>
  <c r="K363" i="8"/>
  <c r="F364" i="8"/>
  <c r="N364" i="8"/>
  <c r="I365" i="8"/>
  <c r="Q365" i="8"/>
  <c r="L366" i="8"/>
  <c r="G367" i="8"/>
  <c r="O367" i="8"/>
  <c r="J368" i="8"/>
  <c r="R368" i="8"/>
  <c r="M369" i="8"/>
  <c r="H370" i="8"/>
  <c r="P370" i="8"/>
  <c r="K371" i="8"/>
  <c r="F372" i="8"/>
  <c r="N372" i="8"/>
  <c r="I373" i="8"/>
  <c r="Q373" i="8"/>
  <c r="L374" i="8"/>
  <c r="G375" i="8"/>
  <c r="O375" i="8"/>
  <c r="J376" i="8"/>
  <c r="R376" i="8"/>
  <c r="M377" i="8"/>
  <c r="H378" i="8"/>
  <c r="P378" i="8"/>
  <c r="K379" i="8"/>
  <c r="F380" i="8"/>
  <c r="N380" i="8"/>
  <c r="I381" i="8"/>
  <c r="Q381" i="8"/>
  <c r="L382" i="8"/>
  <c r="G383" i="8"/>
  <c r="O383" i="8"/>
  <c r="J384" i="8"/>
  <c r="R384" i="8"/>
  <c r="M385" i="8"/>
  <c r="H386" i="8"/>
  <c r="P386" i="8"/>
  <c r="K387" i="8"/>
  <c r="F388" i="8"/>
  <c r="N388" i="8"/>
  <c r="I389" i="8"/>
  <c r="Q389" i="8"/>
  <c r="L390" i="8"/>
  <c r="G391" i="8"/>
  <c r="O391" i="8"/>
  <c r="J392" i="8"/>
  <c r="R392" i="8"/>
  <c r="M393" i="8"/>
  <c r="H394" i="8"/>
  <c r="P394" i="8"/>
  <c r="K395" i="8"/>
  <c r="F396" i="8"/>
  <c r="N396" i="8"/>
  <c r="I397" i="8"/>
  <c r="Q397" i="8"/>
  <c r="L398" i="8"/>
  <c r="G399" i="8"/>
  <c r="O399" i="8"/>
  <c r="J400" i="8"/>
  <c r="R400" i="8"/>
  <c r="M401" i="8"/>
  <c r="H402" i="8"/>
  <c r="P402" i="8"/>
  <c r="K403" i="8"/>
  <c r="F404" i="8"/>
  <c r="N404" i="8"/>
  <c r="I405" i="8"/>
  <c r="Q405" i="8"/>
  <c r="L406" i="8"/>
  <c r="G407" i="8"/>
  <c r="O407" i="8"/>
  <c r="J408" i="8"/>
  <c r="R408" i="8"/>
  <c r="M409" i="8"/>
  <c r="H410" i="8"/>
  <c r="P410" i="8"/>
  <c r="K411" i="8"/>
  <c r="F412" i="8"/>
  <c r="N412" i="8"/>
  <c r="I413" i="8"/>
  <c r="Q413" i="8"/>
  <c r="L414" i="8"/>
  <c r="G415" i="8"/>
  <c r="O415" i="8"/>
  <c r="J416" i="8"/>
  <c r="R416" i="8"/>
  <c r="M417" i="8"/>
  <c r="H418" i="8"/>
  <c r="P418" i="8"/>
  <c r="K419" i="8"/>
  <c r="F420" i="8"/>
  <c r="N420" i="8"/>
  <c r="I421" i="8"/>
  <c r="G10" i="8"/>
  <c r="F25" i="8"/>
  <c r="F40" i="8"/>
  <c r="P55" i="8"/>
  <c r="O65" i="8"/>
  <c r="Q74" i="8"/>
  <c r="N82" i="8"/>
  <c r="N90" i="8"/>
  <c r="G99" i="8"/>
  <c r="J104" i="8"/>
  <c r="G110" i="8"/>
  <c r="I115" i="8"/>
  <c r="Q120" i="8"/>
  <c r="R124" i="8"/>
  <c r="R128" i="8"/>
  <c r="F133" i="8"/>
  <c r="I137" i="8"/>
  <c r="L141" i="8"/>
  <c r="L144" i="8"/>
  <c r="J148" i="8"/>
  <c r="L151" i="8"/>
  <c r="J155" i="8"/>
  <c r="J159" i="8"/>
  <c r="M162" i="8"/>
  <c r="J166" i="8"/>
  <c r="K169" i="8"/>
  <c r="P172" i="8"/>
  <c r="H176" i="8"/>
  <c r="G179" i="8"/>
  <c r="I182" i="8"/>
  <c r="J185" i="8"/>
  <c r="R187" i="8"/>
  <c r="R190" i="8"/>
  <c r="O193" i="8"/>
  <c r="J196" i="8"/>
  <c r="Q198" i="8"/>
  <c r="F201" i="8"/>
  <c r="K203" i="8"/>
  <c r="J205" i="8"/>
  <c r="L207" i="8"/>
  <c r="L209" i="8"/>
  <c r="M211" i="8"/>
  <c r="R213" i="8"/>
  <c r="P215" i="8"/>
  <c r="G218" i="8"/>
  <c r="R219" i="8"/>
  <c r="H222" i="8"/>
  <c r="L224" i="8"/>
  <c r="G226" i="8"/>
  <c r="F228" i="8"/>
  <c r="N229" i="8"/>
  <c r="M231" i="8"/>
  <c r="K233" i="8"/>
  <c r="H235" i="8"/>
  <c r="R236" i="8"/>
  <c r="N238" i="8"/>
  <c r="K240" i="8"/>
  <c r="J242" i="8"/>
  <c r="H244" i="8"/>
  <c r="O245" i="8"/>
  <c r="J247" i="8"/>
  <c r="P248" i="8"/>
  <c r="M250" i="8"/>
  <c r="Q251" i="8"/>
  <c r="I253" i="8"/>
  <c r="I254" i="8"/>
  <c r="K255" i="8"/>
  <c r="N256" i="8"/>
  <c r="O257" i="8"/>
  <c r="Q258" i="8"/>
  <c r="Q259" i="8"/>
  <c r="F261" i="8"/>
  <c r="I262" i="8"/>
  <c r="J263" i="8"/>
  <c r="L264" i="8"/>
  <c r="M265" i="8"/>
  <c r="N266" i="8"/>
  <c r="Q267" i="8"/>
  <c r="R268" i="8"/>
  <c r="G270" i="8"/>
  <c r="G271" i="8"/>
  <c r="G272" i="8"/>
  <c r="H273" i="8"/>
  <c r="G274" i="8"/>
  <c r="G275" i="8"/>
  <c r="F276" i="8"/>
  <c r="F277" i="8"/>
  <c r="G278" i="8"/>
  <c r="F279" i="8"/>
  <c r="F280" i="8"/>
  <c r="R280" i="8"/>
  <c r="R281" i="8"/>
  <c r="F283" i="8"/>
  <c r="R283" i="8"/>
  <c r="R284" i="8"/>
  <c r="Q285" i="8"/>
  <c r="Q286" i="8"/>
  <c r="R287" i="8"/>
  <c r="Q288" i="8"/>
  <c r="Q289" i="8"/>
  <c r="P290" i="8"/>
  <c r="P291" i="8"/>
  <c r="Q292" i="8"/>
  <c r="P293" i="8"/>
  <c r="O294" i="8"/>
  <c r="K295" i="8"/>
  <c r="G296" i="8"/>
  <c r="Q296" i="8"/>
  <c r="M297" i="8"/>
  <c r="I298" i="8"/>
  <c r="R298" i="8"/>
  <c r="N299" i="8"/>
  <c r="J300" i="8"/>
  <c r="F301" i="8"/>
  <c r="P301" i="8"/>
  <c r="L302" i="8"/>
  <c r="H303" i="8"/>
  <c r="P303" i="8"/>
  <c r="K304" i="8"/>
  <c r="F305" i="8"/>
  <c r="N305" i="8"/>
  <c r="I306" i="8"/>
  <c r="Q306" i="8"/>
  <c r="L307" i="8"/>
  <c r="G308" i="8"/>
  <c r="O308" i="8"/>
  <c r="J309" i="8"/>
  <c r="R309" i="8"/>
  <c r="M310" i="8"/>
  <c r="H311" i="8"/>
  <c r="P311" i="8"/>
  <c r="K312" i="8"/>
  <c r="F313" i="8"/>
  <c r="N313" i="8"/>
  <c r="I314" i="8"/>
  <c r="Q314" i="8"/>
  <c r="L315" i="8"/>
  <c r="G316" i="8"/>
  <c r="O316" i="8"/>
  <c r="J317" i="8"/>
  <c r="R317" i="8"/>
  <c r="M318" i="8"/>
  <c r="H319" i="8"/>
  <c r="P319" i="8"/>
  <c r="K320" i="8"/>
  <c r="F321" i="8"/>
  <c r="N321" i="8"/>
  <c r="I322" i="8"/>
  <c r="Q322" i="8"/>
  <c r="L323" i="8"/>
  <c r="G324" i="8"/>
  <c r="O324" i="8"/>
  <c r="J325" i="8"/>
  <c r="R325" i="8"/>
  <c r="M326" i="8"/>
  <c r="H327" i="8"/>
  <c r="P327" i="8"/>
  <c r="K328" i="8"/>
  <c r="F329" i="8"/>
  <c r="N329" i="8"/>
  <c r="I330" i="8"/>
  <c r="Q330" i="8"/>
  <c r="L331" i="8"/>
  <c r="G332" i="8"/>
  <c r="O332" i="8"/>
  <c r="J333" i="8"/>
  <c r="R333" i="8"/>
  <c r="M334" i="8"/>
  <c r="H335" i="8"/>
  <c r="P335" i="8"/>
  <c r="K336" i="8"/>
  <c r="F337" i="8"/>
  <c r="N337" i="8"/>
  <c r="I338" i="8"/>
  <c r="Q338" i="8"/>
  <c r="L339" i="8"/>
  <c r="G340" i="8"/>
  <c r="O340" i="8"/>
  <c r="J341" i="8"/>
  <c r="R341" i="8"/>
  <c r="M342" i="8"/>
  <c r="H343" i="8"/>
  <c r="P343" i="8"/>
  <c r="K344" i="8"/>
  <c r="F345" i="8"/>
  <c r="N345" i="8"/>
  <c r="I346" i="8"/>
  <c r="Q346" i="8"/>
  <c r="L347" i="8"/>
  <c r="G348" i="8"/>
  <c r="O348" i="8"/>
  <c r="J349" i="8"/>
  <c r="R349" i="8"/>
  <c r="M350" i="8"/>
  <c r="H351" i="8"/>
  <c r="P351" i="8"/>
  <c r="K352" i="8"/>
  <c r="F353" i="8"/>
  <c r="N353" i="8"/>
  <c r="I354" i="8"/>
  <c r="Q354" i="8"/>
  <c r="L355" i="8"/>
  <c r="G356" i="8"/>
  <c r="O356" i="8"/>
  <c r="J357" i="8"/>
  <c r="R357" i="8"/>
  <c r="M358" i="8"/>
  <c r="H359" i="8"/>
  <c r="P359" i="8"/>
  <c r="K360" i="8"/>
  <c r="F361" i="8"/>
  <c r="N361" i="8"/>
  <c r="I362" i="8"/>
  <c r="Q362" i="8"/>
  <c r="L363" i="8"/>
  <c r="G364" i="8"/>
  <c r="O364" i="8"/>
  <c r="J365" i="8"/>
  <c r="R365" i="8"/>
  <c r="M366" i="8"/>
  <c r="H367" i="8"/>
  <c r="P367" i="8"/>
  <c r="K368" i="8"/>
  <c r="F369" i="8"/>
  <c r="N369" i="8"/>
  <c r="I370" i="8"/>
  <c r="Q370" i="8"/>
  <c r="L371" i="8"/>
  <c r="G372" i="8"/>
  <c r="O372" i="8"/>
  <c r="J373" i="8"/>
  <c r="R373" i="8"/>
  <c r="M374" i="8"/>
  <c r="H375" i="8"/>
  <c r="P375" i="8"/>
  <c r="K376" i="8"/>
  <c r="F377" i="8"/>
  <c r="N377" i="8"/>
  <c r="I378" i="8"/>
  <c r="Q378" i="8"/>
  <c r="L379" i="8"/>
  <c r="G380" i="8"/>
  <c r="O380" i="8"/>
  <c r="J381" i="8"/>
  <c r="R381" i="8"/>
  <c r="M382" i="8"/>
  <c r="H383" i="8"/>
  <c r="P383" i="8"/>
  <c r="K384" i="8"/>
  <c r="F385" i="8"/>
  <c r="N385" i="8"/>
  <c r="I386" i="8"/>
  <c r="Q386" i="8"/>
  <c r="L387" i="8"/>
  <c r="G388" i="8"/>
  <c r="O388" i="8"/>
  <c r="J389" i="8"/>
  <c r="R389" i="8"/>
  <c r="M390" i="8"/>
  <c r="H391" i="8"/>
  <c r="P391" i="8"/>
  <c r="K392" i="8"/>
  <c r="F393" i="8"/>
  <c r="N393" i="8"/>
  <c r="I394" i="8"/>
  <c r="Q394" i="8"/>
  <c r="L395" i="8"/>
  <c r="G396" i="8"/>
  <c r="O396" i="8"/>
  <c r="J397" i="8"/>
  <c r="R397" i="8"/>
  <c r="M398" i="8"/>
  <c r="H399" i="8"/>
  <c r="P399" i="8"/>
  <c r="K400" i="8"/>
  <c r="F401" i="8"/>
  <c r="N401" i="8"/>
  <c r="I402" i="8"/>
  <c r="Q402" i="8"/>
  <c r="L403" i="8"/>
  <c r="G404" i="8"/>
  <c r="O404" i="8"/>
  <c r="J405" i="8"/>
  <c r="R405" i="8"/>
  <c r="M406" i="8"/>
  <c r="H407" i="8"/>
  <c r="P407" i="8"/>
  <c r="K408" i="8"/>
  <c r="F409" i="8"/>
  <c r="N409" i="8"/>
  <c r="I410" i="8"/>
  <c r="Q410" i="8"/>
  <c r="L411" i="8"/>
  <c r="G412" i="8"/>
  <c r="O412" i="8"/>
  <c r="J413" i="8"/>
  <c r="R413" i="8"/>
  <c r="M414" i="8"/>
  <c r="H415" i="8"/>
  <c r="P415" i="8"/>
  <c r="K416" i="8"/>
  <c r="F417" i="8"/>
  <c r="N417" i="8"/>
  <c r="I418" i="8"/>
  <c r="Q418" i="8"/>
  <c r="L419" i="8"/>
  <c r="G420" i="8"/>
  <c r="O420" i="8"/>
  <c r="J421" i="8"/>
  <c r="R421" i="8"/>
  <c r="M422" i="8"/>
  <c r="H423" i="8"/>
  <c r="P423" i="8"/>
  <c r="K424" i="8"/>
  <c r="F425" i="8"/>
  <c r="N425" i="8"/>
  <c r="I426" i="8"/>
  <c r="Q426" i="8"/>
  <c r="L427" i="8"/>
  <c r="G428" i="8"/>
  <c r="O428" i="8"/>
  <c r="J429" i="8"/>
  <c r="R429" i="8"/>
  <c r="M430" i="8"/>
  <c r="H431" i="8"/>
  <c r="P431" i="8"/>
  <c r="K432" i="8"/>
  <c r="F433" i="8"/>
  <c r="N433" i="8"/>
  <c r="I434" i="8"/>
  <c r="Q434" i="8"/>
  <c r="L435" i="8"/>
  <c r="G436" i="8"/>
  <c r="O436" i="8"/>
  <c r="J437" i="8"/>
  <c r="R437" i="8"/>
  <c r="M438" i="8"/>
  <c r="H439" i="8"/>
  <c r="P439" i="8"/>
  <c r="K440" i="8"/>
  <c r="F441" i="8"/>
  <c r="F15" i="8"/>
  <c r="O44" i="8"/>
  <c r="L68" i="8"/>
  <c r="G85" i="8"/>
  <c r="L100" i="8"/>
  <c r="L111" i="8"/>
  <c r="M121" i="8"/>
  <c r="J130" i="8"/>
  <c r="J138" i="8"/>
  <c r="O145" i="8"/>
  <c r="O152" i="8"/>
  <c r="N159" i="8"/>
  <c r="P166" i="8"/>
  <c r="K173" i="8"/>
  <c r="I180" i="8"/>
  <c r="H186" i="8"/>
  <c r="M191" i="8"/>
  <c r="G197" i="8"/>
  <c r="N201" i="8"/>
  <c r="R205" i="8"/>
  <c r="G210" i="8"/>
  <c r="H214" i="8"/>
  <c r="L218" i="8"/>
  <c r="M222" i="8"/>
  <c r="O226" i="8"/>
  <c r="I230" i="8"/>
  <c r="O233" i="8"/>
  <c r="J237" i="8"/>
  <c r="Q240" i="8"/>
  <c r="N244" i="8"/>
  <c r="O247" i="8"/>
  <c r="P250" i="8"/>
  <c r="L253" i="8"/>
  <c r="O255" i="8"/>
  <c r="F258" i="8"/>
  <c r="I260" i="8"/>
  <c r="L262" i="8"/>
  <c r="O264" i="8"/>
  <c r="R266" i="8"/>
  <c r="J269" i="8"/>
  <c r="K271" i="8"/>
  <c r="J273" i="8"/>
  <c r="J275" i="8"/>
  <c r="I277" i="8"/>
  <c r="J279" i="8"/>
  <c r="I281" i="8"/>
  <c r="H283" i="8"/>
  <c r="H285" i="8"/>
  <c r="G287" i="8"/>
  <c r="H289" i="8"/>
  <c r="G291" i="8"/>
  <c r="F293" i="8"/>
  <c r="Q294" i="8"/>
  <c r="J296" i="8"/>
  <c r="O297" i="8"/>
  <c r="G299" i="8"/>
  <c r="M300" i="8"/>
  <c r="R301" i="8"/>
  <c r="J303" i="8"/>
  <c r="M304" i="8"/>
  <c r="P305" i="8"/>
  <c r="F307" i="8"/>
  <c r="I308" i="8"/>
  <c r="L309" i="8"/>
  <c r="O310" i="8"/>
  <c r="R311" i="8"/>
  <c r="H313" i="8"/>
  <c r="K314" i="8"/>
  <c r="N315" i="8"/>
  <c r="Q316" i="8"/>
  <c r="G318" i="8"/>
  <c r="J319" i="8"/>
  <c r="M320" i="8"/>
  <c r="P321" i="8"/>
  <c r="F323" i="8"/>
  <c r="I324" i="8"/>
  <c r="L325" i="8"/>
  <c r="O326" i="8"/>
  <c r="R327" i="8"/>
  <c r="H329" i="8"/>
  <c r="K330" i="8"/>
  <c r="N331" i="8"/>
  <c r="Q332" i="8"/>
  <c r="G334" i="8"/>
  <c r="J335" i="8"/>
  <c r="M336" i="8"/>
  <c r="P337" i="8"/>
  <c r="F339" i="8"/>
  <c r="I340" i="8"/>
  <c r="L341" i="8"/>
  <c r="O342" i="8"/>
  <c r="R343" i="8"/>
  <c r="H345" i="8"/>
  <c r="K346" i="8"/>
  <c r="N347" i="8"/>
  <c r="Q348" i="8"/>
  <c r="G350" i="8"/>
  <c r="J351" i="8"/>
  <c r="M352" i="8"/>
  <c r="P353" i="8"/>
  <c r="F355" i="8"/>
  <c r="I356" i="8"/>
  <c r="L357" i="8"/>
  <c r="O358" i="8"/>
  <c r="R359" i="8"/>
  <c r="H361" i="8"/>
  <c r="K362" i="8"/>
  <c r="N363" i="8"/>
  <c r="Q364" i="8"/>
  <c r="G366" i="8"/>
  <c r="J367" i="8"/>
  <c r="M368" i="8"/>
  <c r="P369" i="8"/>
  <c r="F371" i="8"/>
  <c r="I372" i="8"/>
  <c r="L373" i="8"/>
  <c r="O374" i="8"/>
  <c r="R375" i="8"/>
  <c r="H377" i="8"/>
  <c r="K378" i="8"/>
  <c r="N379" i="8"/>
  <c r="Q380" i="8"/>
  <c r="G382" i="8"/>
  <c r="J383" i="8"/>
  <c r="M384" i="8"/>
  <c r="P385" i="8"/>
  <c r="F387" i="8"/>
  <c r="I388" i="8"/>
  <c r="L389" i="8"/>
  <c r="O390" i="8"/>
  <c r="R391" i="8"/>
  <c r="H393" i="8"/>
  <c r="K394" i="8"/>
  <c r="N395" i="8"/>
  <c r="Q396" i="8"/>
  <c r="G398" i="8"/>
  <c r="J399" i="8"/>
  <c r="M400" i="8"/>
  <c r="P401" i="8"/>
  <c r="F403" i="8"/>
  <c r="I404" i="8"/>
  <c r="L405" i="8"/>
  <c r="O406" i="8"/>
  <c r="R407" i="8"/>
  <c r="H409" i="8"/>
  <c r="K410" i="8"/>
  <c r="N411" i="8"/>
  <c r="Q412" i="8"/>
  <c r="G414" i="8"/>
  <c r="J415" i="8"/>
  <c r="M416" i="8"/>
  <c r="P417" i="8"/>
  <c r="F419" i="8"/>
  <c r="I420" i="8"/>
  <c r="L421" i="8"/>
  <c r="L422" i="8"/>
  <c r="K423" i="8"/>
  <c r="L424" i="8"/>
  <c r="I425" i="8"/>
  <c r="G426" i="8"/>
  <c r="R426" i="8"/>
  <c r="O427" i="8"/>
  <c r="M428" i="8"/>
  <c r="K429" i="8"/>
  <c r="H430" i="8"/>
  <c r="F431" i="8"/>
  <c r="Q431" i="8"/>
  <c r="N432" i="8"/>
  <c r="L433" i="8"/>
  <c r="J434" i="8"/>
  <c r="G435" i="8"/>
  <c r="R435" i="8"/>
  <c r="P436" i="8"/>
  <c r="M437" i="8"/>
  <c r="K438" i="8"/>
  <c r="I439" i="8"/>
  <c r="F440" i="8"/>
  <c r="Q440" i="8"/>
  <c r="M441" i="8"/>
  <c r="H442" i="8"/>
  <c r="P442" i="8"/>
  <c r="K443" i="8"/>
  <c r="F444" i="8"/>
  <c r="N444" i="8"/>
  <c r="I445" i="8"/>
  <c r="Q445" i="8"/>
  <c r="L446" i="8"/>
  <c r="G447" i="8"/>
  <c r="O447" i="8"/>
  <c r="J448" i="8"/>
  <c r="R448" i="8"/>
  <c r="M449" i="8"/>
  <c r="H450" i="8"/>
  <c r="P450" i="8"/>
  <c r="K451" i="8"/>
  <c r="F452" i="8"/>
  <c r="N452" i="8"/>
  <c r="I453" i="8"/>
  <c r="Q453" i="8"/>
  <c r="L454" i="8"/>
  <c r="G455" i="8"/>
  <c r="O455" i="8"/>
  <c r="J456" i="8"/>
  <c r="R456" i="8"/>
  <c r="M457" i="8"/>
  <c r="H458" i="8"/>
  <c r="P458" i="8"/>
  <c r="K459" i="8"/>
  <c r="F460" i="8"/>
  <c r="N460" i="8"/>
  <c r="I461" i="8"/>
  <c r="Q461" i="8"/>
  <c r="L462" i="8"/>
  <c r="G463" i="8"/>
  <c r="O463" i="8"/>
  <c r="J464" i="8"/>
  <c r="R464" i="8"/>
  <c r="M465" i="8"/>
  <c r="H466" i="8"/>
  <c r="P466" i="8"/>
  <c r="K467" i="8"/>
  <c r="F468" i="8"/>
  <c r="N468" i="8"/>
  <c r="I469" i="8"/>
  <c r="Q469" i="8"/>
  <c r="L470" i="8"/>
  <c r="G471" i="8"/>
  <c r="O471" i="8"/>
  <c r="J472" i="8"/>
  <c r="R472" i="8"/>
  <c r="M473" i="8"/>
  <c r="H474" i="8"/>
  <c r="P474" i="8"/>
  <c r="K475" i="8"/>
  <c r="F476" i="8"/>
  <c r="N476" i="8"/>
  <c r="I477" i="8"/>
  <c r="Q477" i="8"/>
  <c r="L478" i="8"/>
  <c r="G479" i="8"/>
  <c r="O479" i="8"/>
  <c r="J480" i="8"/>
  <c r="R480" i="8"/>
  <c r="M481" i="8"/>
  <c r="H482" i="8"/>
  <c r="P482" i="8"/>
  <c r="K483" i="8"/>
  <c r="F484" i="8"/>
  <c r="N484" i="8"/>
  <c r="I485" i="8"/>
  <c r="Q485" i="8"/>
  <c r="L486" i="8"/>
  <c r="G487" i="8"/>
  <c r="O487" i="8"/>
  <c r="J488" i="8"/>
  <c r="R488" i="8"/>
  <c r="M489" i="8"/>
  <c r="H490" i="8"/>
  <c r="P490" i="8"/>
  <c r="K491" i="8"/>
  <c r="F492" i="8"/>
  <c r="N492" i="8"/>
  <c r="I493" i="8"/>
  <c r="Q493" i="8"/>
  <c r="L494" i="8"/>
  <c r="G495" i="8"/>
  <c r="O495" i="8"/>
  <c r="J496" i="8"/>
  <c r="R496" i="8"/>
  <c r="M497" i="8"/>
  <c r="H498" i="8"/>
  <c r="P498" i="8"/>
  <c r="K499" i="8"/>
  <c r="F500" i="8"/>
  <c r="N500" i="8"/>
  <c r="I501" i="8"/>
  <c r="Q501" i="8"/>
  <c r="L502" i="8"/>
  <c r="G503" i="8"/>
  <c r="O503" i="8"/>
  <c r="J504" i="8"/>
  <c r="R504" i="8"/>
  <c r="M505" i="8"/>
  <c r="H506" i="8"/>
  <c r="P506" i="8"/>
  <c r="K507" i="8"/>
  <c r="F508" i="8"/>
  <c r="N508" i="8"/>
  <c r="I509" i="8"/>
  <c r="Q509" i="8"/>
  <c r="L510" i="8"/>
  <c r="G511" i="8"/>
  <c r="O511" i="8"/>
  <c r="J512" i="8"/>
  <c r="R512" i="8"/>
  <c r="M513" i="8"/>
  <c r="H15" i="8"/>
  <c r="M46" i="8"/>
  <c r="P68" i="8"/>
  <c r="F86" i="8"/>
  <c r="J101" i="8"/>
  <c r="K112" i="8"/>
  <c r="L122" i="8"/>
  <c r="M130" i="8"/>
  <c r="P138" i="8"/>
  <c r="Q145" i="8"/>
  <c r="Q152" i="8"/>
  <c r="I160" i="8"/>
  <c r="J167" i="8"/>
  <c r="I174" i="8"/>
  <c r="K180" i="8"/>
  <c r="J186" i="8"/>
  <c r="Q191" i="8"/>
  <c r="H197" i="8"/>
  <c r="G202" i="8"/>
  <c r="H206" i="8"/>
  <c r="I210" i="8"/>
  <c r="N214" i="8"/>
  <c r="P218" i="8"/>
  <c r="G223" i="8"/>
  <c r="P226" i="8"/>
  <c r="J230" i="8"/>
  <c r="R233" i="8"/>
  <c r="K237" i="8"/>
  <c r="K241" i="8"/>
  <c r="Q244" i="8"/>
  <c r="R247" i="8"/>
  <c r="G251" i="8"/>
  <c r="M253" i="8"/>
  <c r="R255" i="8"/>
  <c r="H258" i="8"/>
  <c r="J260" i="8"/>
  <c r="N262" i="8"/>
  <c r="P264" i="8"/>
  <c r="H267" i="8"/>
  <c r="K269" i="8"/>
  <c r="L271" i="8"/>
  <c r="L273" i="8"/>
  <c r="K275" i="8"/>
  <c r="L277" i="8"/>
  <c r="K279" i="8"/>
  <c r="J281" i="8"/>
  <c r="J283" i="8"/>
  <c r="I285" i="8"/>
  <c r="J287" i="8"/>
  <c r="I289" i="8"/>
  <c r="H291" i="8"/>
  <c r="H293" i="8"/>
  <c r="F295" i="8"/>
  <c r="K296" i="8"/>
  <c r="P297" i="8"/>
  <c r="H299" i="8"/>
  <c r="N300" i="8"/>
  <c r="F302" i="8"/>
  <c r="K303" i="8"/>
  <c r="N304" i="8"/>
  <c r="Q305" i="8"/>
  <c r="G307" i="8"/>
  <c r="J308" i="8"/>
  <c r="M309" i="8"/>
  <c r="P310" i="8"/>
  <c r="F312" i="8"/>
  <c r="I313" i="8"/>
  <c r="L314" i="8"/>
  <c r="O315" i="8"/>
  <c r="R316" i="8"/>
  <c r="H318" i="8"/>
  <c r="K319" i="8"/>
  <c r="N320" i="8"/>
  <c r="Q321" i="8"/>
  <c r="G323" i="8"/>
  <c r="J324" i="8"/>
  <c r="M325" i="8"/>
  <c r="P326" i="8"/>
  <c r="F328" i="8"/>
  <c r="I329" i="8"/>
  <c r="L330" i="8"/>
  <c r="O331" i="8"/>
  <c r="R332" i="8"/>
  <c r="H334" i="8"/>
  <c r="K335" i="8"/>
  <c r="N336" i="8"/>
  <c r="Q337" i="8"/>
  <c r="G339" i="8"/>
  <c r="J340" i="8"/>
  <c r="M341" i="8"/>
  <c r="P342" i="8"/>
  <c r="F344" i="8"/>
  <c r="I345" i="8"/>
  <c r="L346" i="8"/>
  <c r="O347" i="8"/>
  <c r="R348" i="8"/>
  <c r="H350" i="8"/>
  <c r="K351" i="8"/>
  <c r="N352" i="8"/>
  <c r="Q353" i="8"/>
  <c r="G355" i="8"/>
  <c r="J356" i="8"/>
  <c r="M357" i="8"/>
  <c r="P358" i="8"/>
  <c r="F360" i="8"/>
  <c r="I361" i="8"/>
  <c r="L362" i="8"/>
  <c r="O363" i="8"/>
  <c r="R364" i="8"/>
  <c r="H366" i="8"/>
  <c r="K367" i="8"/>
  <c r="N368" i="8"/>
  <c r="Q369" i="8"/>
  <c r="G371" i="8"/>
  <c r="J372" i="8"/>
  <c r="M373" i="8"/>
  <c r="P374" i="8"/>
  <c r="F376" i="8"/>
  <c r="I377" i="8"/>
  <c r="L378" i="8"/>
  <c r="O379" i="8"/>
  <c r="R380" i="8"/>
  <c r="H382" i="8"/>
  <c r="K383" i="8"/>
  <c r="N384" i="8"/>
  <c r="Q385" i="8"/>
  <c r="G387" i="8"/>
  <c r="J388" i="8"/>
  <c r="M389" i="8"/>
  <c r="P390" i="8"/>
  <c r="F392" i="8"/>
  <c r="I393" i="8"/>
  <c r="L394" i="8"/>
  <c r="O395" i="8"/>
  <c r="R396" i="8"/>
  <c r="H398" i="8"/>
  <c r="K399" i="8"/>
  <c r="N400" i="8"/>
  <c r="Q401" i="8"/>
  <c r="G403" i="8"/>
  <c r="J404" i="8"/>
  <c r="M405" i="8"/>
  <c r="P406" i="8"/>
  <c r="F408" i="8"/>
  <c r="I409" i="8"/>
  <c r="L410" i="8"/>
  <c r="O411" i="8"/>
  <c r="R412" i="8"/>
  <c r="H414" i="8"/>
  <c r="K415" i="8"/>
  <c r="N416" i="8"/>
  <c r="Q417" i="8"/>
  <c r="G419" i="8"/>
  <c r="J420" i="8"/>
  <c r="M421" i="8"/>
  <c r="N422" i="8"/>
  <c r="L423" i="8"/>
  <c r="M424" i="8"/>
  <c r="J425" i="8"/>
  <c r="H426" i="8"/>
  <c r="F427" i="8"/>
  <c r="P427" i="8"/>
  <c r="N428" i="8"/>
  <c r="L429" i="8"/>
  <c r="I430" i="8"/>
  <c r="G431" i="8"/>
  <c r="R431" i="8"/>
  <c r="O432" i="8"/>
  <c r="M433" i="8"/>
  <c r="K434" i="8"/>
  <c r="H435" i="8"/>
  <c r="F436" i="8"/>
  <c r="Q436" i="8"/>
  <c r="N437" i="8"/>
  <c r="L438" i="8"/>
  <c r="J439" i="8"/>
  <c r="G440" i="8"/>
  <c r="R440" i="8"/>
  <c r="N441" i="8"/>
  <c r="I442" i="8"/>
  <c r="Q442" i="8"/>
  <c r="L443" i="8"/>
  <c r="G444" i="8"/>
  <c r="O444" i="8"/>
  <c r="J445" i="8"/>
  <c r="R445" i="8"/>
  <c r="M446" i="8"/>
  <c r="H447" i="8"/>
  <c r="P447" i="8"/>
  <c r="K448" i="8"/>
  <c r="F449" i="8"/>
  <c r="N449" i="8"/>
  <c r="I450" i="8"/>
  <c r="Q450" i="8"/>
  <c r="L451" i="8"/>
  <c r="G452" i="8"/>
  <c r="O452" i="8"/>
  <c r="J453" i="8"/>
  <c r="R453" i="8"/>
  <c r="M454" i="8"/>
  <c r="H455" i="8"/>
  <c r="P455" i="8"/>
  <c r="K456" i="8"/>
  <c r="F457" i="8"/>
  <c r="N457" i="8"/>
  <c r="I458" i="8"/>
  <c r="Q458" i="8"/>
  <c r="L459" i="8"/>
  <c r="G460" i="8"/>
  <c r="O460" i="8"/>
  <c r="J461" i="8"/>
  <c r="R461" i="8"/>
  <c r="M462" i="8"/>
  <c r="H463" i="8"/>
  <c r="P463" i="8"/>
  <c r="K464" i="8"/>
  <c r="F465" i="8"/>
  <c r="N465" i="8"/>
  <c r="I466" i="8"/>
  <c r="Q466" i="8"/>
  <c r="L467" i="8"/>
  <c r="G468" i="8"/>
  <c r="O468" i="8"/>
  <c r="J469" i="8"/>
  <c r="R469" i="8"/>
  <c r="M470" i="8"/>
  <c r="H471" i="8"/>
  <c r="P471" i="8"/>
  <c r="K472" i="8"/>
  <c r="F473" i="8"/>
  <c r="N473" i="8"/>
  <c r="I474" i="8"/>
  <c r="Q474" i="8"/>
  <c r="L475" i="8"/>
  <c r="G476" i="8"/>
  <c r="O476" i="8"/>
  <c r="J477" i="8"/>
  <c r="R477" i="8"/>
  <c r="M478" i="8"/>
  <c r="H479" i="8"/>
  <c r="P479" i="8"/>
  <c r="K480" i="8"/>
  <c r="F481" i="8"/>
  <c r="N481" i="8"/>
  <c r="I482" i="8"/>
  <c r="Q482" i="8"/>
  <c r="L483" i="8"/>
  <c r="G484" i="8"/>
  <c r="O484" i="8"/>
  <c r="J485" i="8"/>
  <c r="R485" i="8"/>
  <c r="M486" i="8"/>
  <c r="H487" i="8"/>
  <c r="P487" i="8"/>
  <c r="K488" i="8"/>
  <c r="F489" i="8"/>
  <c r="N489" i="8"/>
  <c r="I490" i="8"/>
  <c r="Q490" i="8"/>
  <c r="L491" i="8"/>
  <c r="G492" i="8"/>
  <c r="O492" i="8"/>
  <c r="J493" i="8"/>
  <c r="R493" i="8"/>
  <c r="M494" i="8"/>
  <c r="H495" i="8"/>
  <c r="P495" i="8"/>
  <c r="K496" i="8"/>
  <c r="F497" i="8"/>
  <c r="N497" i="8"/>
  <c r="I498" i="8"/>
  <c r="Q498" i="8"/>
  <c r="L499" i="8"/>
  <c r="G500" i="8"/>
  <c r="O500" i="8"/>
  <c r="J501" i="8"/>
  <c r="R501" i="8"/>
  <c r="M502" i="8"/>
  <c r="H503" i="8"/>
  <c r="P503" i="8"/>
  <c r="K504" i="8"/>
  <c r="F505" i="8"/>
  <c r="N505" i="8"/>
  <c r="I506" i="8"/>
  <c r="Q506" i="8"/>
  <c r="L507" i="8"/>
  <c r="G508" i="8"/>
  <c r="O508" i="8"/>
  <c r="J509" i="8"/>
  <c r="R509" i="8"/>
  <c r="M510" i="8"/>
  <c r="H511" i="8"/>
  <c r="P511" i="8"/>
  <c r="K512" i="8"/>
  <c r="F513" i="8"/>
  <c r="N513" i="8"/>
  <c r="O30" i="8"/>
  <c r="L59" i="8"/>
  <c r="Q77" i="8"/>
  <c r="G94" i="8"/>
  <c r="I106" i="8"/>
  <c r="F118" i="8"/>
  <c r="J126" i="8"/>
  <c r="N134" i="8"/>
  <c r="L142" i="8"/>
  <c r="M149" i="8"/>
  <c r="R156" i="8"/>
  <c r="P163" i="8"/>
  <c r="O170" i="8"/>
  <c r="G177" i="8"/>
  <c r="G183" i="8"/>
  <c r="L189" i="8"/>
  <c r="O194" i="8"/>
  <c r="O199" i="8"/>
  <c r="G204" i="8"/>
  <c r="I208" i="8"/>
  <c r="M212" i="8"/>
  <c r="N216" i="8"/>
  <c r="O220" i="8"/>
  <c r="R224" i="8"/>
  <c r="L228" i="8"/>
  <c r="J232" i="8"/>
  <c r="Q235" i="8"/>
  <c r="K239" i="8"/>
  <c r="R242" i="8"/>
  <c r="I246" i="8"/>
  <c r="M249" i="8"/>
  <c r="K252" i="8"/>
  <c r="O254" i="8"/>
  <c r="F257" i="8"/>
  <c r="H259" i="8"/>
  <c r="M261" i="8"/>
  <c r="P263" i="8"/>
  <c r="R265" i="8"/>
  <c r="I268" i="8"/>
  <c r="L270" i="8"/>
  <c r="M272" i="8"/>
  <c r="L274" i="8"/>
  <c r="K276" i="8"/>
  <c r="K278" i="8"/>
  <c r="J280" i="8"/>
  <c r="K282" i="8"/>
  <c r="J284" i="8"/>
  <c r="I286" i="8"/>
  <c r="I288" i="8"/>
  <c r="H290" i="8"/>
  <c r="I292" i="8"/>
  <c r="H294" i="8"/>
  <c r="O295" i="8"/>
  <c r="G297" i="8"/>
  <c r="L298" i="8"/>
  <c r="R299" i="8"/>
  <c r="J301" i="8"/>
  <c r="O302" i="8"/>
  <c r="F304" i="8"/>
  <c r="I305" i="8"/>
  <c r="L306" i="8"/>
  <c r="O307" i="8"/>
  <c r="R308" i="8"/>
  <c r="H310" i="8"/>
  <c r="K311" i="8"/>
  <c r="N312" i="8"/>
  <c r="Q313" i="8"/>
  <c r="G315" i="8"/>
  <c r="J316" i="8"/>
  <c r="M317" i="8"/>
  <c r="P318" i="8"/>
  <c r="F320" i="8"/>
  <c r="I321" i="8"/>
  <c r="L322" i="8"/>
  <c r="O323" i="8"/>
  <c r="R324" i="8"/>
  <c r="H326" i="8"/>
  <c r="K327" i="8"/>
  <c r="N328" i="8"/>
  <c r="Q329" i="8"/>
  <c r="G331" i="8"/>
  <c r="J332" i="8"/>
  <c r="M333" i="8"/>
  <c r="P334" i="8"/>
  <c r="F336" i="8"/>
  <c r="I337" i="8"/>
  <c r="L338" i="8"/>
  <c r="O339" i="8"/>
  <c r="R340" i="8"/>
  <c r="H342" i="8"/>
  <c r="K343" i="8"/>
  <c r="N344" i="8"/>
  <c r="Q345" i="8"/>
  <c r="G347" i="8"/>
  <c r="J348" i="8"/>
  <c r="M349" i="8"/>
  <c r="P350" i="8"/>
  <c r="F352" i="8"/>
  <c r="I353" i="8"/>
  <c r="L354" i="8"/>
  <c r="O355" i="8"/>
  <c r="R356" i="8"/>
  <c r="H358" i="8"/>
  <c r="K359" i="8"/>
  <c r="N360" i="8"/>
  <c r="Q361" i="8"/>
  <c r="G363" i="8"/>
  <c r="J364" i="8"/>
  <c r="M365" i="8"/>
  <c r="P366" i="8"/>
  <c r="F368" i="8"/>
  <c r="I369" i="8"/>
  <c r="L370" i="8"/>
  <c r="O371" i="8"/>
  <c r="R372" i="8"/>
  <c r="H374" i="8"/>
  <c r="K375" i="8"/>
  <c r="N376" i="8"/>
  <c r="Q377" i="8"/>
  <c r="G379" i="8"/>
  <c r="J380" i="8"/>
  <c r="M381" i="8"/>
  <c r="P382" i="8"/>
  <c r="F384" i="8"/>
  <c r="I385" i="8"/>
  <c r="L386" i="8"/>
  <c r="O387" i="8"/>
  <c r="R388" i="8"/>
  <c r="H390" i="8"/>
  <c r="K391" i="8"/>
  <c r="N392" i="8"/>
  <c r="Q393" i="8"/>
  <c r="G395" i="8"/>
  <c r="J396" i="8"/>
  <c r="M397" i="8"/>
  <c r="P398" i="8"/>
  <c r="F400" i="8"/>
  <c r="I401" i="8"/>
  <c r="L402" i="8"/>
  <c r="O403" i="8"/>
  <c r="R404" i="8"/>
  <c r="H406" i="8"/>
  <c r="K407" i="8"/>
  <c r="N408" i="8"/>
  <c r="Q409" i="8"/>
  <c r="G411" i="8"/>
  <c r="J412" i="8"/>
  <c r="M413" i="8"/>
  <c r="P414" i="8"/>
  <c r="F416" i="8"/>
  <c r="I417" i="8"/>
  <c r="L418" i="8"/>
  <c r="O419" i="8"/>
  <c r="R420" i="8"/>
  <c r="G422" i="8"/>
  <c r="G423" i="8"/>
  <c r="F424" i="8"/>
  <c r="R424" i="8"/>
  <c r="P425" i="8"/>
  <c r="M426" i="8"/>
  <c r="K427" i="8"/>
  <c r="I428" i="8"/>
  <c r="F429" i="8"/>
  <c r="Q429" i="8"/>
  <c r="O430" i="8"/>
  <c r="L431" i="8"/>
  <c r="J432" i="8"/>
  <c r="H433" i="8"/>
  <c r="R433" i="8"/>
  <c r="P434" i="8"/>
  <c r="N435" i="8"/>
  <c r="K436" i="8"/>
  <c r="I437" i="8"/>
  <c r="G438" i="8"/>
  <c r="Q438" i="8"/>
  <c r="O439" i="8"/>
  <c r="M440" i="8"/>
  <c r="J441" i="8"/>
  <c r="R441" i="8"/>
  <c r="M442" i="8"/>
  <c r="H443" i="8"/>
  <c r="P443" i="8"/>
  <c r="K444" i="8"/>
  <c r="F445" i="8"/>
  <c r="N445" i="8"/>
  <c r="I446" i="8"/>
  <c r="Q446" i="8"/>
  <c r="L447" i="8"/>
  <c r="G448" i="8"/>
  <c r="O448" i="8"/>
  <c r="J449" i="8"/>
  <c r="R449" i="8"/>
  <c r="M450" i="8"/>
  <c r="H451" i="8"/>
  <c r="P451" i="8"/>
  <c r="K452" i="8"/>
  <c r="F453" i="8"/>
  <c r="N453" i="8"/>
  <c r="I454" i="8"/>
  <c r="Q454" i="8"/>
  <c r="L455" i="8"/>
  <c r="G456" i="8"/>
  <c r="O456" i="8"/>
  <c r="J457" i="8"/>
  <c r="R457" i="8"/>
  <c r="M458" i="8"/>
  <c r="H459" i="8"/>
  <c r="P459" i="8"/>
  <c r="K460" i="8"/>
  <c r="F461" i="8"/>
  <c r="N461" i="8"/>
  <c r="I462" i="8"/>
  <c r="Q462" i="8"/>
  <c r="L463" i="8"/>
  <c r="G464" i="8"/>
  <c r="O464" i="8"/>
  <c r="J465" i="8"/>
  <c r="R465" i="8"/>
  <c r="M466" i="8"/>
  <c r="H467" i="8"/>
  <c r="P467" i="8"/>
  <c r="K468" i="8"/>
  <c r="F469" i="8"/>
  <c r="N469" i="8"/>
  <c r="I470" i="8"/>
  <c r="Q470" i="8"/>
  <c r="L471" i="8"/>
  <c r="G472" i="8"/>
  <c r="O472" i="8"/>
  <c r="J473" i="8"/>
  <c r="R473" i="8"/>
  <c r="M474" i="8"/>
  <c r="H475" i="8"/>
  <c r="P475" i="8"/>
  <c r="K476" i="8"/>
  <c r="F477" i="8"/>
  <c r="N477" i="8"/>
  <c r="I478" i="8"/>
  <c r="Q478" i="8"/>
  <c r="L479" i="8"/>
  <c r="G480" i="8"/>
  <c r="O480" i="8"/>
  <c r="J481" i="8"/>
  <c r="R481" i="8"/>
  <c r="M482" i="8"/>
  <c r="H483" i="8"/>
  <c r="P483" i="8"/>
  <c r="K484" i="8"/>
  <c r="F485" i="8"/>
  <c r="N485" i="8"/>
  <c r="I486" i="8"/>
  <c r="Q486" i="8"/>
  <c r="L487" i="8"/>
  <c r="G488" i="8"/>
  <c r="O488" i="8"/>
  <c r="J489" i="8"/>
  <c r="R489" i="8"/>
  <c r="M490" i="8"/>
  <c r="H491" i="8"/>
  <c r="P491" i="8"/>
  <c r="K492" i="8"/>
  <c r="F493" i="8"/>
  <c r="N493" i="8"/>
  <c r="I494" i="8"/>
  <c r="Q494" i="8"/>
  <c r="L495" i="8"/>
  <c r="G496" i="8"/>
  <c r="O496" i="8"/>
  <c r="J497" i="8"/>
  <c r="R497" i="8"/>
  <c r="M498" i="8"/>
  <c r="H499" i="8"/>
  <c r="P499" i="8"/>
  <c r="K500" i="8"/>
  <c r="F501" i="8"/>
  <c r="N501" i="8"/>
  <c r="I502" i="8"/>
  <c r="Q502" i="8"/>
  <c r="L503" i="8"/>
  <c r="G504" i="8"/>
  <c r="O504" i="8"/>
  <c r="J505" i="8"/>
  <c r="R505" i="8"/>
  <c r="M506" i="8"/>
  <c r="H507" i="8"/>
  <c r="P507" i="8"/>
  <c r="K508" i="8"/>
  <c r="F509" i="8"/>
  <c r="N509" i="8"/>
  <c r="I510" i="8"/>
  <c r="Q510" i="8"/>
  <c r="L511" i="8"/>
  <c r="G512" i="8"/>
  <c r="O512" i="8"/>
  <c r="J513" i="8"/>
  <c r="R513" i="8"/>
  <c r="N14" i="8"/>
  <c r="R58" i="8"/>
  <c r="R86" i="8"/>
  <c r="P107" i="8"/>
  <c r="K125" i="8"/>
  <c r="Q137" i="8"/>
  <c r="F149" i="8"/>
  <c r="O160" i="8"/>
  <c r="H171" i="8"/>
  <c r="O182" i="8"/>
  <c r="G191" i="8"/>
  <c r="L199" i="8"/>
  <c r="L206" i="8"/>
  <c r="O212" i="8"/>
  <c r="M220" i="8"/>
  <c r="H226" i="8"/>
  <c r="P231" i="8"/>
  <c r="R237" i="8"/>
  <c r="G243" i="8"/>
  <c r="H249" i="8"/>
  <c r="J253" i="8"/>
  <c r="P256" i="8"/>
  <c r="L260" i="8"/>
  <c r="Q263" i="8"/>
  <c r="F268" i="8"/>
  <c r="J271" i="8"/>
  <c r="K274" i="8"/>
  <c r="M277" i="8"/>
  <c r="M280" i="8"/>
  <c r="F284" i="8"/>
  <c r="F287" i="8"/>
  <c r="G290" i="8"/>
  <c r="I293" i="8"/>
  <c r="P295" i="8"/>
  <c r="J298" i="8"/>
  <c r="K300" i="8"/>
  <c r="N302" i="8"/>
  <c r="O304" i="8"/>
  <c r="M306" i="8"/>
  <c r="P308" i="8"/>
  <c r="N310" i="8"/>
  <c r="M312" i="8"/>
  <c r="M314" i="8"/>
  <c r="K316" i="8"/>
  <c r="N318" i="8"/>
  <c r="L320" i="8"/>
  <c r="K322" i="8"/>
  <c r="K324" i="8"/>
  <c r="I326" i="8"/>
  <c r="L328" i="8"/>
  <c r="J330" i="8"/>
  <c r="I332" i="8"/>
  <c r="I334" i="8"/>
  <c r="G336" i="8"/>
  <c r="J338" i="8"/>
  <c r="H340" i="8"/>
  <c r="G342" i="8"/>
  <c r="G344" i="8"/>
  <c r="R345" i="8"/>
  <c r="H348" i="8"/>
  <c r="F350" i="8"/>
  <c r="R351" i="8"/>
  <c r="R353" i="8"/>
  <c r="P355" i="8"/>
  <c r="F358" i="8"/>
  <c r="Q359" i="8"/>
  <c r="P361" i="8"/>
  <c r="P363" i="8"/>
  <c r="N365" i="8"/>
  <c r="Q367" i="8"/>
  <c r="O369" i="8"/>
  <c r="N371" i="8"/>
  <c r="N373" i="8"/>
  <c r="L375" i="8"/>
  <c r="O377" i="8"/>
  <c r="M379" i="8"/>
  <c r="L381" i="8"/>
  <c r="L383" i="8"/>
  <c r="J385" i="8"/>
  <c r="M387" i="8"/>
  <c r="K389" i="8"/>
  <c r="J391" i="8"/>
  <c r="J393" i="8"/>
  <c r="H395" i="8"/>
  <c r="K397" i="8"/>
  <c r="I399" i="8"/>
  <c r="H401" i="8"/>
  <c r="H403" i="8"/>
  <c r="F405" i="8"/>
  <c r="I407" i="8"/>
  <c r="G409" i="8"/>
  <c r="F411" i="8"/>
  <c r="F413" i="8"/>
  <c r="Q414" i="8"/>
  <c r="G417" i="8"/>
  <c r="R418" i="8"/>
  <c r="Q420" i="8"/>
  <c r="O422" i="8"/>
  <c r="G424" i="8"/>
  <c r="M425" i="8"/>
  <c r="P426" i="8"/>
  <c r="H428" i="8"/>
  <c r="M429" i="8"/>
  <c r="P430" i="8"/>
  <c r="G432" i="8"/>
  <c r="J433" i="8"/>
  <c r="O434" i="8"/>
  <c r="H436" i="8"/>
  <c r="K437" i="8"/>
  <c r="O438" i="8"/>
  <c r="R439" i="8"/>
  <c r="I441" i="8"/>
  <c r="J442" i="8"/>
  <c r="I443" i="8"/>
  <c r="I444" i="8"/>
  <c r="H445" i="8"/>
  <c r="H446" i="8"/>
  <c r="I447" i="8"/>
  <c r="H448" i="8"/>
  <c r="H449" i="8"/>
  <c r="G450" i="8"/>
  <c r="G451" i="8"/>
  <c r="H452" i="8"/>
  <c r="G453" i="8"/>
  <c r="G454" i="8"/>
  <c r="F455" i="8"/>
  <c r="F456" i="8"/>
  <c r="G457" i="8"/>
  <c r="F458" i="8"/>
  <c r="F459" i="8"/>
  <c r="R459" i="8"/>
  <c r="R460" i="8"/>
  <c r="F462" i="8"/>
  <c r="R462" i="8"/>
  <c r="R463" i="8"/>
  <c r="Q464" i="8"/>
  <c r="Q465" i="8"/>
  <c r="R466" i="8"/>
  <c r="Q467" i="8"/>
  <c r="Q468" i="8"/>
  <c r="P469" i="8"/>
  <c r="P470" i="8"/>
  <c r="Q471" i="8"/>
  <c r="P472" i="8"/>
  <c r="P473" i="8"/>
  <c r="O474" i="8"/>
  <c r="O475" i="8"/>
  <c r="P476" i="8"/>
  <c r="O477" i="8"/>
  <c r="O478" i="8"/>
  <c r="N479" i="8"/>
  <c r="N480" i="8"/>
  <c r="O481" i="8"/>
  <c r="N482" i="8"/>
  <c r="N483" i="8"/>
  <c r="M484" i="8"/>
  <c r="M485" i="8"/>
  <c r="N486" i="8"/>
  <c r="M487" i="8"/>
  <c r="M488" i="8"/>
  <c r="L489" i="8"/>
  <c r="L490" i="8"/>
  <c r="M491" i="8"/>
  <c r="L492" i="8"/>
  <c r="L493" i="8"/>
  <c r="K494" i="8"/>
  <c r="K495" i="8"/>
  <c r="L496" i="8"/>
  <c r="K497" i="8"/>
  <c r="K498" i="8"/>
  <c r="J499" i="8"/>
  <c r="J500" i="8"/>
  <c r="K501" i="8"/>
  <c r="J502" i="8"/>
  <c r="J503" i="8"/>
  <c r="I504" i="8"/>
  <c r="I505" i="8"/>
  <c r="J506" i="8"/>
  <c r="I507" i="8"/>
  <c r="I508" i="8"/>
  <c r="H509" i="8"/>
  <c r="H510" i="8"/>
  <c r="I511" i="8"/>
  <c r="H512" i="8"/>
  <c r="H513" i="8"/>
  <c r="N18" i="8"/>
  <c r="I60" i="8"/>
  <c r="O92" i="8"/>
  <c r="R110" i="8"/>
  <c r="H126" i="8"/>
  <c r="I139" i="8"/>
  <c r="F150" i="8"/>
  <c r="N162" i="8"/>
  <c r="H173" i="8"/>
  <c r="R182" i="8"/>
  <c r="R191" i="8"/>
  <c r="F200" i="8"/>
  <c r="N207" i="8"/>
  <c r="F214" i="8"/>
  <c r="N220" i="8"/>
  <c r="Q226" i="8"/>
  <c r="K232" i="8"/>
  <c r="F239" i="8"/>
  <c r="J244" i="8"/>
  <c r="I249" i="8"/>
  <c r="Q253" i="8"/>
  <c r="G257" i="8"/>
  <c r="I261" i="8"/>
  <c r="M264" i="8"/>
  <c r="G268" i="8"/>
  <c r="N271" i="8"/>
  <c r="M274" i="8"/>
  <c r="H278" i="8"/>
  <c r="H281" i="8"/>
  <c r="I284" i="8"/>
  <c r="K287" i="8"/>
  <c r="K290" i="8"/>
  <c r="Q293" i="8"/>
  <c r="I296" i="8"/>
  <c r="K298" i="8"/>
  <c r="O300" i="8"/>
  <c r="P302" i="8"/>
  <c r="G305" i="8"/>
  <c r="R306" i="8"/>
  <c r="Q308" i="8"/>
  <c r="Q310" i="8"/>
  <c r="O312" i="8"/>
  <c r="R314" i="8"/>
  <c r="P316" i="8"/>
  <c r="O318" i="8"/>
  <c r="O320" i="8"/>
  <c r="M322" i="8"/>
  <c r="P324" i="8"/>
  <c r="N326" i="8"/>
  <c r="M328" i="8"/>
  <c r="M330" i="8"/>
  <c r="K332" i="8"/>
  <c r="N334" i="8"/>
  <c r="L336" i="8"/>
  <c r="K338" i="8"/>
  <c r="K340" i="8"/>
  <c r="I342" i="8"/>
  <c r="L344" i="8"/>
  <c r="J346" i="8"/>
  <c r="I348" i="8"/>
  <c r="I350" i="8"/>
  <c r="G352" i="8"/>
  <c r="J354" i="8"/>
  <c r="H356" i="8"/>
  <c r="G358" i="8"/>
  <c r="G360" i="8"/>
  <c r="R361" i="8"/>
  <c r="H364" i="8"/>
  <c r="F366" i="8"/>
  <c r="R367" i="8"/>
  <c r="R369" i="8"/>
  <c r="P371" i="8"/>
  <c r="F374" i="8"/>
  <c r="Q375" i="8"/>
  <c r="P377" i="8"/>
  <c r="P379" i="8"/>
  <c r="N381" i="8"/>
  <c r="Q383" i="8"/>
  <c r="O385" i="8"/>
  <c r="N387" i="8"/>
  <c r="N389" i="8"/>
  <c r="L391" i="8"/>
  <c r="O393" i="8"/>
  <c r="M395" i="8"/>
  <c r="L397" i="8"/>
  <c r="L399" i="8"/>
  <c r="J401" i="8"/>
  <c r="M403" i="8"/>
  <c r="K405" i="8"/>
  <c r="J407" i="8"/>
  <c r="J409" i="8"/>
  <c r="H411" i="8"/>
  <c r="K413" i="8"/>
  <c r="I415" i="8"/>
  <c r="H417" i="8"/>
  <c r="H419" i="8"/>
  <c r="F421" i="8"/>
  <c r="P422" i="8"/>
  <c r="J424" i="8"/>
  <c r="O425" i="8"/>
  <c r="G427" i="8"/>
  <c r="J428" i="8"/>
  <c r="N429" i="8"/>
  <c r="Q430" i="8"/>
  <c r="I432" i="8"/>
  <c r="O433" i="8"/>
  <c r="R434" i="8"/>
  <c r="I436" i="8"/>
  <c r="L437" i="8"/>
  <c r="P438" i="8"/>
  <c r="I440" i="8"/>
  <c r="K441" i="8"/>
  <c r="K442" i="8"/>
  <c r="J443" i="8"/>
  <c r="J444" i="8"/>
  <c r="K445" i="8"/>
  <c r="J446" i="8"/>
  <c r="J447" i="8"/>
  <c r="I448" i="8"/>
  <c r="I449" i="8"/>
  <c r="J450" i="8"/>
  <c r="I451" i="8"/>
  <c r="I452" i="8"/>
  <c r="H453" i="8"/>
  <c r="H454" i="8"/>
  <c r="I455" i="8"/>
  <c r="H456" i="8"/>
  <c r="H457" i="8"/>
  <c r="G458" i="8"/>
  <c r="G459" i="8"/>
  <c r="H460" i="8"/>
  <c r="G461" i="8"/>
  <c r="G462" i="8"/>
  <c r="F463" i="8"/>
  <c r="F464" i="8"/>
  <c r="G465" i="8"/>
  <c r="F466" i="8"/>
  <c r="F467" i="8"/>
  <c r="R467" i="8"/>
  <c r="R468" i="8"/>
  <c r="F470" i="8"/>
  <c r="R470" i="8"/>
  <c r="R471" i="8"/>
  <c r="Q472" i="8"/>
  <c r="Q473" i="8"/>
  <c r="R474" i="8"/>
  <c r="Q475" i="8"/>
  <c r="Q476" i="8"/>
  <c r="P477" i="8"/>
  <c r="P478" i="8"/>
  <c r="Q479" i="8"/>
  <c r="P480" i="8"/>
  <c r="P481" i="8"/>
  <c r="O482" i="8"/>
  <c r="O483" i="8"/>
  <c r="P484" i="8"/>
  <c r="O485" i="8"/>
  <c r="O486" i="8"/>
  <c r="N487" i="8"/>
  <c r="N488" i="8"/>
  <c r="O489" i="8"/>
  <c r="N490" i="8"/>
  <c r="N491" i="8"/>
  <c r="M492" i="8"/>
  <c r="M493" i="8"/>
  <c r="N494" i="8"/>
  <c r="M495" i="8"/>
  <c r="M496" i="8"/>
  <c r="L497" i="8"/>
  <c r="L498" i="8"/>
  <c r="M499" i="8"/>
  <c r="L500" i="8"/>
  <c r="L501" i="8"/>
  <c r="K502" i="8"/>
  <c r="K503" i="8"/>
  <c r="L504" i="8"/>
  <c r="K505" i="8"/>
  <c r="K506" i="8"/>
  <c r="J507" i="8"/>
  <c r="J508" i="8"/>
  <c r="K509" i="8"/>
  <c r="J510" i="8"/>
  <c r="J511" i="8"/>
  <c r="I512" i="8"/>
  <c r="I513" i="8"/>
  <c r="R28" i="8"/>
  <c r="K68" i="8"/>
  <c r="J93" i="8"/>
  <c r="O112" i="8"/>
  <c r="F127" i="8"/>
  <c r="M141" i="8"/>
  <c r="M152" i="8"/>
  <c r="N163" i="8"/>
  <c r="J174" i="8"/>
  <c r="F184" i="8"/>
  <c r="Q193" i="8"/>
  <c r="M201" i="8"/>
  <c r="G208" i="8"/>
  <c r="P214" i="8"/>
  <c r="I221" i="8"/>
  <c r="G228" i="8"/>
  <c r="N233" i="8"/>
  <c r="I239" i="8"/>
  <c r="R244" i="8"/>
  <c r="P249" i="8"/>
  <c r="M254" i="8"/>
  <c r="P257" i="8"/>
  <c r="J261" i="8"/>
  <c r="G265" i="8"/>
  <c r="J268" i="8"/>
  <c r="I272" i="8"/>
  <c r="H275" i="8"/>
  <c r="I278" i="8"/>
  <c r="L281" i="8"/>
  <c r="K284" i="8"/>
  <c r="F288" i="8"/>
  <c r="F291" i="8"/>
  <c r="G294" i="8"/>
  <c r="L296" i="8"/>
  <c r="M298" i="8"/>
  <c r="H301" i="8"/>
  <c r="I303" i="8"/>
  <c r="H305" i="8"/>
  <c r="H307" i="8"/>
  <c r="F309" i="8"/>
  <c r="I311" i="8"/>
  <c r="G313" i="8"/>
  <c r="F315" i="8"/>
  <c r="F317" i="8"/>
  <c r="Q318" i="8"/>
  <c r="G321" i="8"/>
  <c r="R322" i="8"/>
  <c r="Q324" i="8"/>
  <c r="Q326" i="8"/>
  <c r="O328" i="8"/>
  <c r="R330" i="8"/>
  <c r="P332" i="8"/>
  <c r="O334" i="8"/>
  <c r="O336" i="8"/>
  <c r="M338" i="8"/>
  <c r="P340" i="8"/>
  <c r="N342" i="8"/>
  <c r="M344" i="8"/>
  <c r="M346" i="8"/>
  <c r="K348" i="8"/>
  <c r="N350" i="8"/>
  <c r="L352" i="8"/>
  <c r="K354" i="8"/>
  <c r="K356" i="8"/>
  <c r="I358" i="8"/>
  <c r="L360" i="8"/>
  <c r="J362" i="8"/>
  <c r="I364" i="8"/>
  <c r="I366" i="8"/>
  <c r="G368" i="8"/>
  <c r="J370" i="8"/>
  <c r="H372" i="8"/>
  <c r="G374" i="8"/>
  <c r="G376" i="8"/>
  <c r="R377" i="8"/>
  <c r="H380" i="8"/>
  <c r="F382" i="8"/>
  <c r="R383" i="8"/>
  <c r="R385" i="8"/>
  <c r="P387" i="8"/>
  <c r="F390" i="8"/>
  <c r="Q391" i="8"/>
  <c r="P393" i="8"/>
  <c r="P395" i="8"/>
  <c r="N397" i="8"/>
  <c r="Q399" i="8"/>
  <c r="O401" i="8"/>
  <c r="N403" i="8"/>
  <c r="N405" i="8"/>
  <c r="L407" i="8"/>
  <c r="O409" i="8"/>
  <c r="M411" i="8"/>
  <c r="L413" i="8"/>
  <c r="L415" i="8"/>
  <c r="J417" i="8"/>
  <c r="M419" i="8"/>
  <c r="K421" i="8"/>
  <c r="Q422" i="8"/>
  <c r="N424" i="8"/>
  <c r="Q425" i="8"/>
  <c r="H427" i="8"/>
  <c r="K428" i="8"/>
  <c r="P429" i="8"/>
  <c r="I431" i="8"/>
  <c r="L432" i="8"/>
  <c r="P433" i="8"/>
  <c r="F435" i="8"/>
  <c r="J436" i="8"/>
  <c r="P437" i="8"/>
  <c r="F439" i="8"/>
  <c r="J440" i="8"/>
  <c r="L441" i="8"/>
  <c r="L442" i="8"/>
  <c r="M443" i="8"/>
  <c r="L444" i="8"/>
  <c r="L445" i="8"/>
  <c r="K446" i="8"/>
  <c r="K447" i="8"/>
  <c r="L448" i="8"/>
  <c r="K449" i="8"/>
  <c r="K450" i="8"/>
  <c r="J451" i="8"/>
  <c r="J452" i="8"/>
  <c r="K453" i="8"/>
  <c r="J454" i="8"/>
  <c r="J455" i="8"/>
  <c r="I456" i="8"/>
  <c r="I457" i="8"/>
  <c r="J458" i="8"/>
  <c r="I459" i="8"/>
  <c r="I460" i="8"/>
  <c r="H461" i="8"/>
  <c r="H462" i="8"/>
  <c r="I463" i="8"/>
  <c r="H464" i="8"/>
  <c r="H465" i="8"/>
  <c r="G466" i="8"/>
  <c r="G467" i="8"/>
  <c r="H468" i="8"/>
  <c r="G469" i="8"/>
  <c r="G470" i="8"/>
  <c r="F471" i="8"/>
  <c r="F472" i="8"/>
  <c r="G473" i="8"/>
  <c r="F474" i="8"/>
  <c r="F475" i="8"/>
  <c r="R475" i="8"/>
  <c r="R476" i="8"/>
  <c r="F478" i="8"/>
  <c r="R478" i="8"/>
  <c r="R479" i="8"/>
  <c r="Q480" i="8"/>
  <c r="Q481" i="8"/>
  <c r="R482" i="8"/>
  <c r="Q483" i="8"/>
  <c r="Q484" i="8"/>
  <c r="P485" i="8"/>
  <c r="P486" i="8"/>
  <c r="Q487" i="8"/>
  <c r="P488" i="8"/>
  <c r="P489" i="8"/>
  <c r="O490" i="8"/>
  <c r="O491" i="8"/>
  <c r="P492" i="8"/>
  <c r="O493" i="8"/>
  <c r="O494" i="8"/>
  <c r="N495" i="8"/>
  <c r="N496" i="8"/>
  <c r="O497" i="8"/>
  <c r="N498" i="8"/>
  <c r="N499" i="8"/>
  <c r="M500" i="8"/>
  <c r="M501" i="8"/>
  <c r="N502" i="8"/>
  <c r="M503" i="8"/>
  <c r="M504" i="8"/>
  <c r="L505" i="8"/>
  <c r="L506" i="8"/>
  <c r="M507" i="8"/>
  <c r="L508" i="8"/>
  <c r="L509" i="8"/>
  <c r="K510" i="8"/>
  <c r="K511" i="8"/>
  <c r="L512" i="8"/>
  <c r="K513" i="8"/>
  <c r="O29" i="8"/>
  <c r="H79" i="8"/>
  <c r="G117" i="8"/>
  <c r="K135" i="8"/>
  <c r="H156" i="8"/>
  <c r="L176" i="8"/>
  <c r="N188" i="8"/>
  <c r="L203" i="8"/>
  <c r="H212" i="8"/>
  <c r="N224" i="8"/>
  <c r="G234" i="8"/>
  <c r="M242" i="8"/>
  <c r="H251" i="8"/>
  <c r="O256" i="8"/>
  <c r="O262" i="8"/>
  <c r="F269" i="8"/>
  <c r="M273" i="8"/>
  <c r="G279" i="8"/>
  <c r="K283" i="8"/>
  <c r="R288" i="8"/>
  <c r="I294" i="8"/>
  <c r="N297" i="8"/>
  <c r="K301" i="8"/>
  <c r="L304" i="8"/>
  <c r="P307" i="8"/>
  <c r="J311" i="8"/>
  <c r="R313" i="8"/>
  <c r="L317" i="8"/>
  <c r="G320" i="8"/>
  <c r="N323" i="8"/>
  <c r="I327" i="8"/>
  <c r="P329" i="8"/>
  <c r="K333" i="8"/>
  <c r="R335" i="8"/>
  <c r="M339" i="8"/>
  <c r="Q342" i="8"/>
  <c r="O345" i="8"/>
  <c r="F349" i="8"/>
  <c r="Q351" i="8"/>
  <c r="H355" i="8"/>
  <c r="N358" i="8"/>
  <c r="J361" i="8"/>
  <c r="P364" i="8"/>
  <c r="L367" i="8"/>
  <c r="R370" i="8"/>
  <c r="I374" i="8"/>
  <c r="G377" i="8"/>
  <c r="K380" i="8"/>
  <c r="I383" i="8"/>
  <c r="M386" i="8"/>
  <c r="G390" i="8"/>
  <c r="O392" i="8"/>
  <c r="I396" i="8"/>
  <c r="Q398" i="8"/>
  <c r="K402" i="8"/>
  <c r="F406" i="8"/>
  <c r="M408" i="8"/>
  <c r="H412" i="8"/>
  <c r="O414" i="8"/>
  <c r="J418" i="8"/>
  <c r="N421" i="8"/>
  <c r="Q423" i="8"/>
  <c r="J426" i="8"/>
  <c r="F428" i="8"/>
  <c r="K430" i="8"/>
  <c r="M432" i="8"/>
  <c r="L434" i="8"/>
  <c r="N436" i="8"/>
  <c r="N438" i="8"/>
  <c r="O440" i="8"/>
  <c r="N442" i="8"/>
  <c r="R443" i="8"/>
  <c r="O445" i="8"/>
  <c r="F447" i="8"/>
  <c r="P448" i="8"/>
  <c r="L450" i="8"/>
  <c r="Q451" i="8"/>
  <c r="M453" i="8"/>
  <c r="R454" i="8"/>
  <c r="N456" i="8"/>
  <c r="K458" i="8"/>
  <c r="O459" i="8"/>
  <c r="L461" i="8"/>
  <c r="P462" i="8"/>
  <c r="M464" i="8"/>
  <c r="J466" i="8"/>
  <c r="N467" i="8"/>
  <c r="K469" i="8"/>
  <c r="O470" i="8"/>
  <c r="L472" i="8"/>
  <c r="G474" i="8"/>
  <c r="M475" i="8"/>
  <c r="H477" i="8"/>
  <c r="N478" i="8"/>
  <c r="I480" i="8"/>
  <c r="F482" i="8"/>
  <c r="J483" i="8"/>
  <c r="G485" i="8"/>
  <c r="K486" i="8"/>
  <c r="H488" i="8"/>
  <c r="Q489" i="8"/>
  <c r="I491" i="8"/>
  <c r="R492" i="8"/>
  <c r="J494" i="8"/>
  <c r="F496" i="8"/>
  <c r="P497" i="8"/>
  <c r="G499" i="8"/>
  <c r="Q500" i="8"/>
  <c r="H502" i="8"/>
  <c r="R503" i="8"/>
  <c r="O505" i="8"/>
  <c r="F507" i="8"/>
  <c r="P508" i="8"/>
  <c r="G510" i="8"/>
  <c r="Q511" i="8"/>
  <c r="L513" i="8"/>
  <c r="Q32" i="8"/>
  <c r="P84" i="8"/>
  <c r="O118" i="8"/>
  <c r="N141" i="8"/>
  <c r="G157" i="8"/>
  <c r="O176" i="8"/>
  <c r="M189" i="8"/>
  <c r="O203" i="8"/>
  <c r="F216" i="8"/>
  <c r="O224" i="8"/>
  <c r="I235" i="8"/>
  <c r="P242" i="8"/>
  <c r="F252" i="8"/>
  <c r="I258" i="8"/>
  <c r="K263" i="8"/>
  <c r="L269" i="8"/>
  <c r="H274" i="8"/>
  <c r="L279" i="8"/>
  <c r="F285" i="8"/>
  <c r="J289" i="8"/>
  <c r="P294" i="8"/>
  <c r="Q297" i="8"/>
  <c r="Q301" i="8"/>
  <c r="J305" i="8"/>
  <c r="H308" i="8"/>
  <c r="L311" i="8"/>
  <c r="J314" i="8"/>
  <c r="N317" i="8"/>
  <c r="H321" i="8"/>
  <c r="P323" i="8"/>
  <c r="J327" i="8"/>
  <c r="R329" i="8"/>
  <c r="L333" i="8"/>
  <c r="G337" i="8"/>
  <c r="N339" i="8"/>
  <c r="I343" i="8"/>
  <c r="P345" i="8"/>
  <c r="K349" i="8"/>
  <c r="O352" i="8"/>
  <c r="M355" i="8"/>
  <c r="Q358" i="8"/>
  <c r="O361" i="8"/>
  <c r="F365" i="8"/>
  <c r="L368" i="8"/>
  <c r="H371" i="8"/>
  <c r="N374" i="8"/>
  <c r="J377" i="8"/>
  <c r="P380" i="8"/>
  <c r="G384" i="8"/>
  <c r="R386" i="8"/>
  <c r="I390" i="8"/>
  <c r="G393" i="8"/>
  <c r="K396" i="8"/>
  <c r="R399" i="8"/>
  <c r="M402" i="8"/>
  <c r="G406" i="8"/>
  <c r="O408" i="8"/>
  <c r="I412" i="8"/>
  <c r="Q415" i="8"/>
  <c r="K418" i="8"/>
  <c r="Q421" i="8"/>
  <c r="R423" i="8"/>
  <c r="K426" i="8"/>
  <c r="P428" i="8"/>
  <c r="L430" i="8"/>
  <c r="Q432" i="8"/>
  <c r="M434" i="8"/>
  <c r="R436" i="8"/>
  <c r="G439" i="8"/>
  <c r="G441" i="8"/>
  <c r="O442" i="8"/>
  <c r="H444" i="8"/>
  <c r="P445" i="8"/>
  <c r="M447" i="8"/>
  <c r="Q448" i="8"/>
  <c r="N450" i="8"/>
  <c r="R451" i="8"/>
  <c r="O453" i="8"/>
  <c r="K455" i="8"/>
  <c r="P456" i="8"/>
  <c r="L458" i="8"/>
  <c r="Q459" i="8"/>
  <c r="M461" i="8"/>
  <c r="J463" i="8"/>
  <c r="N464" i="8"/>
  <c r="K466" i="8"/>
  <c r="O467" i="8"/>
  <c r="L469" i="8"/>
  <c r="I471" i="8"/>
  <c r="M472" i="8"/>
  <c r="J474" i="8"/>
  <c r="N475" i="8"/>
  <c r="K477" i="8"/>
  <c r="F479" i="8"/>
  <c r="L480" i="8"/>
  <c r="G482" i="8"/>
  <c r="M483" i="8"/>
  <c r="H485" i="8"/>
  <c r="R486" i="8"/>
  <c r="I488" i="8"/>
  <c r="F490" i="8"/>
  <c r="J491" i="8"/>
  <c r="G493" i="8"/>
  <c r="P494" i="8"/>
  <c r="H496" i="8"/>
  <c r="Q497" i="8"/>
  <c r="I499" i="8"/>
  <c r="R500" i="8"/>
  <c r="O502" i="8"/>
  <c r="F504" i="8"/>
  <c r="P505" i="8"/>
  <c r="G507" i="8"/>
  <c r="Q508" i="8"/>
  <c r="N510" i="8"/>
  <c r="R511" i="8"/>
  <c r="O513" i="8"/>
  <c r="I43" i="8"/>
  <c r="P94" i="8"/>
  <c r="J121" i="8"/>
  <c r="O142" i="8"/>
  <c r="K159" i="8"/>
  <c r="J177" i="8"/>
  <c r="K194" i="8"/>
  <c r="H204" i="8"/>
  <c r="L216" i="8"/>
  <c r="I225" i="8"/>
  <c r="P235" i="8"/>
  <c r="Q245" i="8"/>
  <c r="J252" i="8"/>
  <c r="R258" i="8"/>
  <c r="O263" i="8"/>
  <c r="H270" i="8"/>
  <c r="N275" i="8"/>
  <c r="G280" i="8"/>
  <c r="L285" i="8"/>
  <c r="R289" i="8"/>
  <c r="G295" i="8"/>
  <c r="F299" i="8"/>
  <c r="G302" i="8"/>
  <c r="O305" i="8"/>
  <c r="K308" i="8"/>
  <c r="Q311" i="8"/>
  <c r="H315" i="8"/>
  <c r="F318" i="8"/>
  <c r="J321" i="8"/>
  <c r="H324" i="8"/>
  <c r="L327" i="8"/>
  <c r="F331" i="8"/>
  <c r="N333" i="8"/>
  <c r="H337" i="8"/>
  <c r="P339" i="8"/>
  <c r="J343" i="8"/>
  <c r="R346" i="8"/>
  <c r="L349" i="8"/>
  <c r="G353" i="8"/>
  <c r="N355" i="8"/>
  <c r="I359" i="8"/>
  <c r="M362" i="8"/>
  <c r="K365" i="8"/>
  <c r="O368" i="8"/>
  <c r="M371" i="8"/>
  <c r="Q374" i="8"/>
  <c r="J378" i="8"/>
  <c r="F381" i="8"/>
  <c r="L384" i="8"/>
  <c r="H387" i="8"/>
  <c r="N390" i="8"/>
  <c r="R393" i="8"/>
  <c r="P396" i="8"/>
  <c r="G400" i="8"/>
  <c r="R402" i="8"/>
  <c r="I406" i="8"/>
  <c r="P409" i="8"/>
  <c r="K412" i="8"/>
  <c r="R415" i="8"/>
  <c r="M418" i="8"/>
  <c r="F422" i="8"/>
  <c r="O424" i="8"/>
  <c r="L426" i="8"/>
  <c r="Q428" i="8"/>
  <c r="N430" i="8"/>
  <c r="R432" i="8"/>
  <c r="J435" i="8"/>
  <c r="F437" i="8"/>
  <c r="K439" i="8"/>
  <c r="H441" i="8"/>
  <c r="R442" i="8"/>
  <c r="M444" i="8"/>
  <c r="F446" i="8"/>
  <c r="N447" i="8"/>
  <c r="G449" i="8"/>
  <c r="O450" i="8"/>
  <c r="L452" i="8"/>
  <c r="P453" i="8"/>
  <c r="M455" i="8"/>
  <c r="Q456" i="8"/>
  <c r="N458" i="8"/>
  <c r="J460" i="8"/>
  <c r="O461" i="8"/>
  <c r="K463" i="8"/>
  <c r="P464" i="8"/>
  <c r="L466" i="8"/>
  <c r="I468" i="8"/>
  <c r="M469" i="8"/>
  <c r="J471" i="8"/>
  <c r="N472" i="8"/>
  <c r="K474" i="8"/>
  <c r="H476" i="8"/>
  <c r="L477" i="8"/>
  <c r="I479" i="8"/>
  <c r="M480" i="8"/>
  <c r="J482" i="8"/>
  <c r="R483" i="8"/>
  <c r="K485" i="8"/>
  <c r="F487" i="8"/>
  <c r="L488" i="8"/>
  <c r="G490" i="8"/>
  <c r="Q491" i="8"/>
  <c r="H493" i="8"/>
  <c r="R494" i="8"/>
  <c r="I496" i="8"/>
  <c r="F498" i="8"/>
  <c r="O499" i="8"/>
  <c r="G501" i="8"/>
  <c r="P502" i="8"/>
  <c r="H504" i="8"/>
  <c r="Q505" i="8"/>
  <c r="N507" i="8"/>
  <c r="R508" i="8"/>
  <c r="O510" i="8"/>
  <c r="F512" i="8"/>
  <c r="P513" i="8"/>
  <c r="R57" i="8"/>
  <c r="L116" i="8"/>
  <c r="K148" i="8"/>
  <c r="H179" i="8"/>
  <c r="I199" i="8"/>
  <c r="H218" i="8"/>
  <c r="O231" i="8"/>
  <c r="M247" i="8"/>
  <c r="G259" i="8"/>
  <c r="Q266" i="8"/>
  <c r="J276" i="8"/>
  <c r="G283" i="8"/>
  <c r="F292" i="8"/>
  <c r="J299" i="8"/>
  <c r="R303" i="8"/>
  <c r="N309" i="8"/>
  <c r="P313" i="8"/>
  <c r="L319" i="8"/>
  <c r="F325" i="8"/>
  <c r="J329" i="8"/>
  <c r="Q334" i="8"/>
  <c r="H339" i="8"/>
  <c r="O344" i="8"/>
  <c r="N349" i="8"/>
  <c r="M354" i="8"/>
  <c r="L359" i="8"/>
  <c r="K364" i="8"/>
  <c r="J369" i="8"/>
  <c r="I375" i="8"/>
  <c r="H379" i="8"/>
  <c r="G385" i="8"/>
  <c r="F389" i="8"/>
  <c r="R394" i="8"/>
  <c r="L400" i="8"/>
  <c r="P404" i="8"/>
  <c r="J410" i="8"/>
  <c r="N414" i="8"/>
  <c r="H420" i="8"/>
  <c r="Q424" i="8"/>
  <c r="N427" i="8"/>
  <c r="K431" i="8"/>
  <c r="H434" i="8"/>
  <c r="F438" i="8"/>
  <c r="O441" i="8"/>
  <c r="O443" i="8"/>
  <c r="N446" i="8"/>
  <c r="N448" i="8"/>
  <c r="M451" i="8"/>
  <c r="F454" i="8"/>
  <c r="L456" i="8"/>
  <c r="R458" i="8"/>
  <c r="K461" i="8"/>
  <c r="Q463" i="8"/>
  <c r="N466" i="8"/>
  <c r="P468" i="8"/>
  <c r="M471" i="8"/>
  <c r="O473" i="8"/>
  <c r="L476" i="8"/>
  <c r="J479" i="8"/>
  <c r="K481" i="8"/>
  <c r="I484" i="8"/>
  <c r="J486" i="8"/>
  <c r="H489" i="8"/>
  <c r="R491" i="8"/>
  <c r="G494" i="8"/>
  <c r="Q496" i="8"/>
  <c r="F499" i="8"/>
  <c r="P501" i="8"/>
  <c r="N504" i="8"/>
  <c r="O506" i="8"/>
  <c r="M509" i="8"/>
  <c r="N511" i="8"/>
  <c r="H70" i="8"/>
  <c r="M122" i="8"/>
  <c r="O153" i="8"/>
  <c r="L180" i="8"/>
  <c r="J202" i="8"/>
  <c r="G219" i="8"/>
  <c r="R235" i="8"/>
  <c r="G248" i="8"/>
  <c r="L259" i="8"/>
  <c r="I267" i="8"/>
  <c r="M276" i="8"/>
  <c r="G286" i="8"/>
  <c r="J292" i="8"/>
  <c r="O299" i="8"/>
  <c r="G304" i="8"/>
  <c r="F310" i="8"/>
  <c r="M315" i="8"/>
  <c r="Q319" i="8"/>
  <c r="K325" i="8"/>
  <c r="O329" i="8"/>
  <c r="I335" i="8"/>
  <c r="Q340" i="8"/>
  <c r="G345" i="8"/>
  <c r="O350" i="8"/>
  <c r="R354" i="8"/>
  <c r="M360" i="8"/>
  <c r="L365" i="8"/>
  <c r="K370" i="8"/>
  <c r="J375" i="8"/>
  <c r="I380" i="8"/>
  <c r="H385" i="8"/>
  <c r="Q390" i="8"/>
  <c r="F395" i="8"/>
  <c r="O400" i="8"/>
  <c r="Q404" i="8"/>
  <c r="M410" i="8"/>
  <c r="G416" i="8"/>
  <c r="K420" i="8"/>
  <c r="G425" i="8"/>
  <c r="R427" i="8"/>
  <c r="N431" i="8"/>
  <c r="K435" i="8"/>
  <c r="H438" i="8"/>
  <c r="P441" i="8"/>
  <c r="Q443" i="8"/>
  <c r="O446" i="8"/>
  <c r="L449" i="8"/>
  <c r="N451" i="8"/>
  <c r="K454" i="8"/>
  <c r="M456" i="8"/>
  <c r="J459" i="8"/>
  <c r="P461" i="8"/>
  <c r="I464" i="8"/>
  <c r="O466" i="8"/>
  <c r="H469" i="8"/>
  <c r="N471" i="8"/>
  <c r="L474" i="8"/>
  <c r="M476" i="8"/>
  <c r="K479" i="8"/>
  <c r="L481" i="8"/>
  <c r="J484" i="8"/>
  <c r="I487" i="8"/>
  <c r="I489" i="8"/>
  <c r="H492" i="8"/>
  <c r="H494" i="8"/>
  <c r="G497" i="8"/>
  <c r="Q499" i="8"/>
  <c r="F502" i="8"/>
  <c r="P504" i="8"/>
  <c r="R506" i="8"/>
  <c r="O509" i="8"/>
  <c r="M512" i="8"/>
  <c r="O101" i="8"/>
  <c r="J134" i="8"/>
  <c r="G168" i="8"/>
  <c r="F195" i="8"/>
  <c r="O210" i="8"/>
  <c r="R228" i="8"/>
  <c r="L241" i="8"/>
  <c r="Q254" i="8"/>
  <c r="P265" i="8"/>
  <c r="N272" i="8"/>
  <c r="G282" i="8"/>
  <c r="J288" i="8"/>
  <c r="R296" i="8"/>
  <c r="M302" i="8"/>
  <c r="M307" i="8"/>
  <c r="L312" i="8"/>
  <c r="K317" i="8"/>
  <c r="J322" i="8"/>
  <c r="Q327" i="8"/>
  <c r="H332" i="8"/>
  <c r="O337" i="8"/>
  <c r="F342" i="8"/>
  <c r="M347" i="8"/>
  <c r="H353" i="8"/>
  <c r="K357" i="8"/>
  <c r="F363" i="8"/>
  <c r="I367" i="8"/>
  <c r="Q372" i="8"/>
  <c r="M378" i="8"/>
  <c r="O382" i="8"/>
  <c r="K388" i="8"/>
  <c r="M392" i="8"/>
  <c r="I398" i="8"/>
  <c r="P403" i="8"/>
  <c r="G408" i="8"/>
  <c r="N413" i="8"/>
  <c r="R417" i="8"/>
  <c r="I423" i="8"/>
  <c r="O426" i="8"/>
  <c r="F430" i="8"/>
  <c r="I433" i="8"/>
  <c r="M436" i="8"/>
  <c r="Q439" i="8"/>
  <c r="F443" i="8"/>
  <c r="G445" i="8"/>
  <c r="R447" i="8"/>
  <c r="F450" i="8"/>
  <c r="Q452" i="8"/>
  <c r="N455" i="8"/>
  <c r="P457" i="8"/>
  <c r="M460" i="8"/>
  <c r="O462" i="8"/>
  <c r="L465" i="8"/>
  <c r="J468" i="8"/>
  <c r="K470" i="8"/>
  <c r="I473" i="8"/>
  <c r="J475" i="8"/>
  <c r="H478" i="8"/>
  <c r="G481" i="8"/>
  <c r="G483" i="8"/>
  <c r="F486" i="8"/>
  <c r="F488" i="8"/>
  <c r="R490" i="8"/>
  <c r="K493" i="8"/>
  <c r="Q495" i="8"/>
  <c r="J498" i="8"/>
  <c r="P500" i="8"/>
  <c r="I503" i="8"/>
  <c r="F506" i="8"/>
  <c r="H508" i="8"/>
  <c r="R510" i="8"/>
  <c r="G513" i="8"/>
  <c r="R76" i="8"/>
  <c r="P144" i="8"/>
  <c r="N186" i="8"/>
  <c r="Q216" i="8"/>
  <c r="P240" i="8"/>
  <c r="H260" i="8"/>
  <c r="I273" i="8"/>
  <c r="K286" i="8"/>
  <c r="H297" i="8"/>
  <c r="K306" i="8"/>
  <c r="P315" i="8"/>
  <c r="H323" i="8"/>
  <c r="M331" i="8"/>
  <c r="R338" i="8"/>
  <c r="H347" i="8"/>
  <c r="P356" i="8"/>
  <c r="H363" i="8"/>
  <c r="K372" i="8"/>
  <c r="F379" i="8"/>
  <c r="H388" i="8"/>
  <c r="H396" i="8"/>
  <c r="H404" i="8"/>
  <c r="P411" i="8"/>
  <c r="P419" i="8"/>
  <c r="R425" i="8"/>
  <c r="O431" i="8"/>
  <c r="H437" i="8"/>
  <c r="F442" i="8"/>
  <c r="G446" i="8"/>
  <c r="Q449" i="8"/>
  <c r="N454" i="8"/>
  <c r="Q457" i="8"/>
  <c r="K462" i="8"/>
  <c r="P465" i="8"/>
  <c r="J470" i="8"/>
  <c r="N474" i="8"/>
  <c r="J478" i="8"/>
  <c r="L482" i="8"/>
  <c r="H486" i="8"/>
  <c r="K490" i="8"/>
  <c r="F495" i="8"/>
  <c r="O498" i="8"/>
  <c r="R502" i="8"/>
  <c r="N506" i="8"/>
  <c r="P510" i="8"/>
  <c r="J77" i="8"/>
  <c r="J146" i="8"/>
  <c r="M188" i="8"/>
  <c r="K222" i="8"/>
  <c r="H246" i="8"/>
  <c r="N261" i="8"/>
  <c r="I276" i="8"/>
  <c r="G288" i="8"/>
  <c r="P299" i="8"/>
  <c r="N307" i="8"/>
  <c r="H316" i="8"/>
  <c r="M323" i="8"/>
  <c r="P331" i="8"/>
  <c r="F341" i="8"/>
  <c r="P347" i="8"/>
  <c r="Q356" i="8"/>
  <c r="M363" i="8"/>
  <c r="P372" i="8"/>
  <c r="K381" i="8"/>
  <c r="P388" i="8"/>
  <c r="F397" i="8"/>
  <c r="K404" i="8"/>
  <c r="P412" i="8"/>
  <c r="P420" i="8"/>
  <c r="J427" i="8"/>
  <c r="F432" i="8"/>
  <c r="Q437" i="8"/>
  <c r="G442" i="8"/>
  <c r="P446" i="8"/>
  <c r="R450" i="8"/>
  <c r="O454" i="8"/>
  <c r="O458" i="8"/>
  <c r="N462" i="8"/>
  <c r="I467" i="8"/>
  <c r="N470" i="8"/>
  <c r="G475" i="8"/>
  <c r="K478" i="8"/>
  <c r="F483" i="8"/>
  <c r="J487" i="8"/>
  <c r="F491" i="8"/>
  <c r="I495" i="8"/>
  <c r="R498" i="8"/>
  <c r="F503" i="8"/>
  <c r="O507" i="8"/>
  <c r="F511" i="8"/>
  <c r="K129" i="8"/>
  <c r="K170" i="8"/>
  <c r="N208" i="8"/>
  <c r="M230" i="8"/>
  <c r="N254" i="8"/>
  <c r="J270" i="8"/>
  <c r="H282" i="8"/>
  <c r="L295" i="8"/>
  <c r="Q303" i="8"/>
  <c r="G312" i="8"/>
  <c r="R319" i="8"/>
  <c r="G328" i="8"/>
  <c r="Q335" i="8"/>
  <c r="Q343" i="8"/>
  <c r="L351" i="8"/>
  <c r="O360" i="8"/>
  <c r="G369" i="8"/>
  <c r="M376" i="8"/>
  <c r="O384" i="8"/>
  <c r="L392" i="8"/>
  <c r="G401" i="8"/>
  <c r="L408" i="8"/>
  <c r="O416" i="8"/>
  <c r="O423" i="8"/>
  <c r="I429" i="8"/>
  <c r="M435" i="8"/>
  <c r="L440" i="8"/>
  <c r="Q444" i="8"/>
  <c r="M448" i="8"/>
  <c r="P452" i="8"/>
  <c r="K457" i="8"/>
  <c r="P460" i="8"/>
  <c r="I465" i="8"/>
  <c r="M468" i="8"/>
  <c r="H473" i="8"/>
  <c r="G477" i="8"/>
  <c r="H481" i="8"/>
  <c r="R484" i="8"/>
  <c r="G489" i="8"/>
  <c r="Q492" i="8"/>
  <c r="H497" i="8"/>
  <c r="H501" i="8"/>
  <c r="G505" i="8"/>
  <c r="G509" i="8"/>
  <c r="Q512" i="8"/>
  <c r="K131" i="8"/>
  <c r="N170" i="8"/>
  <c r="R209" i="8"/>
  <c r="H237" i="8"/>
  <c r="M255" i="8"/>
  <c r="O270" i="8"/>
  <c r="L282" i="8"/>
  <c r="N295" i="8"/>
  <c r="R305" i="8"/>
  <c r="J313" i="8"/>
  <c r="O321" i="8"/>
  <c r="G329" i="8"/>
  <c r="J337" i="8"/>
  <c r="J345" i="8"/>
  <c r="J353" i="8"/>
  <c r="G361" i="8"/>
  <c r="H369" i="8"/>
  <c r="O376" i="8"/>
  <c r="J386" i="8"/>
  <c r="F47" i="8"/>
  <c r="Q185" i="8"/>
  <c r="M239" i="8"/>
  <c r="J272" i="8"/>
  <c r="F297" i="8"/>
  <c r="O313" i="8"/>
  <c r="H331" i="8"/>
  <c r="F347" i="8"/>
  <c r="R362" i="8"/>
  <c r="R378" i="8"/>
  <c r="J394" i="8"/>
  <c r="Q406" i="8"/>
  <c r="N419" i="8"/>
  <c r="H429" i="8"/>
  <c r="I438" i="8"/>
  <c r="R444" i="8"/>
  <c r="O451" i="8"/>
  <c r="O457" i="8"/>
  <c r="L464" i="8"/>
  <c r="K471" i="8"/>
  <c r="M477" i="8"/>
  <c r="H484" i="8"/>
  <c r="J490" i="8"/>
  <c r="P496" i="8"/>
  <c r="N503" i="8"/>
  <c r="P509" i="8"/>
  <c r="L252" i="8"/>
  <c r="R211" i="8"/>
  <c r="H223" i="8"/>
  <c r="Q513" i="8"/>
  <c r="F164" i="8"/>
  <c r="R291" i="8"/>
  <c r="N341" i="8"/>
  <c r="K373" i="8"/>
  <c r="J402" i="8"/>
  <c r="M427" i="8"/>
  <c r="P449" i="8"/>
  <c r="M463" i="8"/>
  <c r="I476" i="8"/>
  <c r="J495" i="8"/>
  <c r="R507" i="8"/>
  <c r="L99" i="8"/>
  <c r="M196" i="8"/>
  <c r="O246" i="8"/>
  <c r="H277" i="8"/>
  <c r="F300" i="8"/>
  <c r="I316" i="8"/>
  <c r="F333" i="8"/>
  <c r="P348" i="8"/>
  <c r="N366" i="8"/>
  <c r="I382" i="8"/>
  <c r="M394" i="8"/>
  <c r="Q407" i="8"/>
  <c r="H422" i="8"/>
  <c r="G430" i="8"/>
  <c r="L439" i="8"/>
  <c r="M445" i="8"/>
  <c r="M452" i="8"/>
  <c r="M459" i="8"/>
  <c r="K465" i="8"/>
  <c r="H472" i="8"/>
  <c r="G478" i="8"/>
  <c r="L484" i="8"/>
  <c r="G491" i="8"/>
  <c r="I497" i="8"/>
  <c r="Q503" i="8"/>
  <c r="F510" i="8"/>
  <c r="N205" i="8"/>
  <c r="F256" i="8"/>
  <c r="J262" i="8"/>
  <c r="J228" i="8"/>
  <c r="N443" i="8"/>
  <c r="Q488" i="8"/>
  <c r="G105" i="8"/>
  <c r="Q197" i="8"/>
  <c r="N250" i="8"/>
  <c r="L278" i="8"/>
  <c r="I301" i="8"/>
  <c r="I318" i="8"/>
  <c r="F334" i="8"/>
  <c r="Q350" i="8"/>
  <c r="O366" i="8"/>
  <c r="N382" i="8"/>
  <c r="F398" i="8"/>
  <c r="R409" i="8"/>
  <c r="I422" i="8"/>
  <c r="J431" i="8"/>
  <c r="N439" i="8"/>
  <c r="R446" i="8"/>
  <c r="R452" i="8"/>
  <c r="N459" i="8"/>
  <c r="O465" i="8"/>
  <c r="I472" i="8"/>
  <c r="M479" i="8"/>
  <c r="L485" i="8"/>
  <c r="I492" i="8"/>
  <c r="G498" i="8"/>
  <c r="Q504" i="8"/>
  <c r="M511" i="8"/>
  <c r="F106" i="8"/>
  <c r="I280" i="8"/>
  <c r="L303" i="8"/>
  <c r="I319" i="8"/>
  <c r="L335" i="8"/>
  <c r="I351" i="8"/>
  <c r="Q366" i="8"/>
  <c r="Q382" i="8"/>
  <c r="N398" i="8"/>
  <c r="R410" i="8"/>
  <c r="J423" i="8"/>
  <c r="G433" i="8"/>
  <c r="N440" i="8"/>
  <c r="Q447" i="8"/>
  <c r="L453" i="8"/>
  <c r="L460" i="8"/>
  <c r="J467" i="8"/>
  <c r="K473" i="8"/>
  <c r="F480" i="8"/>
  <c r="G486" i="8"/>
  <c r="J492" i="8"/>
  <c r="R499" i="8"/>
  <c r="H505" i="8"/>
  <c r="N512" i="8"/>
  <c r="Q133" i="8"/>
  <c r="H286" i="8"/>
  <c r="J306" i="8"/>
  <c r="R321" i="8"/>
  <c r="R337" i="8"/>
  <c r="O353" i="8"/>
  <c r="M370" i="8"/>
  <c r="K386" i="8"/>
  <c r="O398" i="8"/>
  <c r="F414" i="8"/>
  <c r="H425" i="8"/>
  <c r="Q433" i="8"/>
  <c r="Q441" i="8"/>
  <c r="F448" i="8"/>
  <c r="P454" i="8"/>
  <c r="Q460" i="8"/>
  <c r="M467" i="8"/>
  <c r="L473" i="8"/>
  <c r="H480" i="8"/>
  <c r="K487" i="8"/>
  <c r="P493" i="8"/>
  <c r="H500" i="8"/>
  <c r="G506" i="8"/>
  <c r="P512" i="8"/>
  <c r="N155" i="8"/>
  <c r="J291" i="8"/>
  <c r="K309" i="8"/>
  <c r="N325" i="8"/>
  <c r="K341" i="8"/>
  <c r="F357" i="8"/>
  <c r="F373" i="8"/>
  <c r="Q388" i="8"/>
  <c r="R401" i="8"/>
  <c r="I414" i="8"/>
  <c r="L425" i="8"/>
  <c r="G434" i="8"/>
  <c r="G443" i="8"/>
  <c r="O449" i="8"/>
  <c r="Q455" i="8"/>
  <c r="J462" i="8"/>
  <c r="L468" i="8"/>
  <c r="I475" i="8"/>
  <c r="I481" i="8"/>
  <c r="R487" i="8"/>
  <c r="F494" i="8"/>
  <c r="I500" i="8"/>
  <c r="Q507" i="8"/>
  <c r="Q265" i="8"/>
  <c r="G310" i="8"/>
  <c r="F326" i="8"/>
  <c r="N357" i="8"/>
  <c r="I391" i="8"/>
  <c r="L416" i="8"/>
  <c r="O435" i="8"/>
  <c r="R455" i="8"/>
  <c r="O469" i="8"/>
  <c r="K482" i="8"/>
  <c r="O501" i="8"/>
  <c r="H230" i="8"/>
  <c r="G392" i="8"/>
  <c r="N463" i="8"/>
  <c r="O417" i="8"/>
  <c r="J476" i="8"/>
  <c r="R428" i="8"/>
  <c r="K489" i="8"/>
  <c r="H266" i="8"/>
  <c r="N406" i="8"/>
  <c r="H470" i="8"/>
  <c r="R292" i="8"/>
  <c r="I310" i="8"/>
  <c r="I483" i="8"/>
  <c r="P435" i="8"/>
  <c r="L343" i="8"/>
  <c r="P444" i="8"/>
  <c r="R495" i="8"/>
  <c r="J359" i="8"/>
  <c r="F451" i="8"/>
  <c r="G502" i="8"/>
  <c r="N166" i="8"/>
  <c r="L376" i="8"/>
  <c r="L457" i="8"/>
  <c r="M508" i="8"/>
  <c r="G326" i="8"/>
  <c r="U3" i="8"/>
  <c r="AC3" i="8"/>
  <c r="V4" i="8"/>
  <c r="AD4" i="8"/>
  <c r="W5" i="8"/>
  <c r="AE5" i="8"/>
  <c r="X6" i="8"/>
  <c r="AF6" i="8"/>
  <c r="Y7" i="8"/>
  <c r="AG7" i="8"/>
  <c r="Z8" i="8"/>
  <c r="AH8" i="8"/>
  <c r="AA9" i="8"/>
  <c r="T10" i="8"/>
  <c r="AB10" i="8"/>
  <c r="U11" i="8"/>
  <c r="AC11" i="8"/>
  <c r="V12" i="8"/>
  <c r="AD12" i="8"/>
  <c r="W13" i="8"/>
  <c r="AE13" i="8"/>
  <c r="X14" i="8"/>
  <c r="AF14" i="8"/>
  <c r="Y15" i="8"/>
  <c r="AG15" i="8"/>
  <c r="Z16" i="8"/>
  <c r="AH16" i="8"/>
  <c r="AA17" i="8"/>
  <c r="T18" i="8"/>
  <c r="AB18" i="8"/>
  <c r="U19" i="8"/>
  <c r="AC19" i="8"/>
  <c r="V20" i="8"/>
  <c r="AD20" i="8"/>
  <c r="W21" i="8"/>
  <c r="AE21" i="8"/>
  <c r="X22" i="8"/>
  <c r="AF22" i="8"/>
  <c r="Y23" i="8"/>
  <c r="AG23" i="8"/>
  <c r="Z24" i="8"/>
  <c r="AH24" i="8"/>
  <c r="AA25" i="8"/>
  <c r="T26" i="8"/>
  <c r="AB26" i="8"/>
  <c r="V3" i="8"/>
  <c r="AD3" i="8"/>
  <c r="W4" i="8"/>
  <c r="AE4" i="8"/>
  <c r="X5" i="8"/>
  <c r="AF5" i="8"/>
  <c r="Y6" i="8"/>
  <c r="AG6" i="8"/>
  <c r="Z7" i="8"/>
  <c r="AH7" i="8"/>
  <c r="AA8" i="8"/>
  <c r="T9" i="8"/>
  <c r="AB9" i="8"/>
  <c r="U10" i="8"/>
  <c r="AC10" i="8"/>
  <c r="V11" i="8"/>
  <c r="AD11" i="8"/>
  <c r="W12" i="8"/>
  <c r="AE12" i="8"/>
  <c r="X13" i="8"/>
  <c r="AF13" i="8"/>
  <c r="Y14" i="8"/>
  <c r="AG14" i="8"/>
  <c r="Z15" i="8"/>
  <c r="AH15" i="8"/>
  <c r="AA16" i="8"/>
  <c r="T17" i="8"/>
  <c r="AB17" i="8"/>
  <c r="U18" i="8"/>
  <c r="AC18" i="8"/>
  <c r="V19" i="8"/>
  <c r="AD19" i="8"/>
  <c r="W20" i="8"/>
  <c r="AE20" i="8"/>
  <c r="X21" i="8"/>
  <c r="AF21" i="8"/>
  <c r="Y22" i="8"/>
  <c r="AG22" i="8"/>
  <c r="Z23" i="8"/>
  <c r="AH23" i="8"/>
  <c r="AA24" i="8"/>
  <c r="T25" i="8"/>
  <c r="AB25" i="8"/>
  <c r="U26" i="8"/>
  <c r="AC26" i="8"/>
  <c r="Z3" i="8"/>
  <c r="AH3" i="8"/>
  <c r="AA4" i="8"/>
  <c r="T5" i="8"/>
  <c r="AB5" i="8"/>
  <c r="U6" i="8"/>
  <c r="AC6" i="8"/>
  <c r="V7" i="8"/>
  <c r="AD7" i="8"/>
  <c r="W8" i="8"/>
  <c r="AE8" i="8"/>
  <c r="X9" i="8"/>
  <c r="AF9" i="8"/>
  <c r="Y10" i="8"/>
  <c r="AG10" i="8"/>
  <c r="Z11" i="8"/>
  <c r="AH11" i="8"/>
  <c r="AA12" i="8"/>
  <c r="T13" i="8"/>
  <c r="AB13" i="8"/>
  <c r="U14" i="8"/>
  <c r="AC14" i="8"/>
  <c r="V15" i="8"/>
  <c r="AD15" i="8"/>
  <c r="W16" i="8"/>
  <c r="AE16" i="8"/>
  <c r="X17" i="8"/>
  <c r="AF17" i="8"/>
  <c r="Y18" i="8"/>
  <c r="AG18" i="8"/>
  <c r="Z19" i="8"/>
  <c r="AH19" i="8"/>
  <c r="AA20" i="8"/>
  <c r="T21" i="8"/>
  <c r="AB21" i="8"/>
  <c r="U22" i="8"/>
  <c r="AC22" i="8"/>
  <c r="V23" i="8"/>
  <c r="AD23" i="8"/>
  <c r="W24" i="8"/>
  <c r="AE24" i="8"/>
  <c r="X25" i="8"/>
  <c r="AF25" i="8"/>
  <c r="Y26" i="8"/>
  <c r="AG26" i="8"/>
  <c r="T3" i="8"/>
  <c r="AG3" i="8"/>
  <c r="AF4" i="8"/>
  <c r="AC5" i="8"/>
  <c r="AA6" i="8"/>
  <c r="X7" i="8"/>
  <c r="V8" i="8"/>
  <c r="U9" i="8"/>
  <c r="AG9" i="8"/>
  <c r="AE10" i="8"/>
  <c r="AB11" i="8"/>
  <c r="Z12" i="8"/>
  <c r="Y13" i="8"/>
  <c r="V14" i="8"/>
  <c r="T15" i="8"/>
  <c r="AF15" i="8"/>
  <c r="AD16" i="8"/>
  <c r="AC17" i="8"/>
  <c r="Z18" i="8"/>
  <c r="X19" i="8"/>
  <c r="U20" i="8"/>
  <c r="AH20" i="8"/>
  <c r="AG21" i="8"/>
  <c r="W3" i="8"/>
  <c r="T4" i="8"/>
  <c r="AG4" i="8"/>
  <c r="AD5" i="8"/>
  <c r="AB6" i="8"/>
  <c r="AA7" i="8"/>
  <c r="X8" i="8"/>
  <c r="V9" i="8"/>
  <c r="AH9" i="8"/>
  <c r="AF10" i="8"/>
  <c r="AE11" i="8"/>
  <c r="AB12" i="8"/>
  <c r="Z13" i="8"/>
  <c r="W14" i="8"/>
  <c r="U15" i="8"/>
  <c r="T16" i="8"/>
  <c r="AF16" i="8"/>
  <c r="AD17" i="8"/>
  <c r="AA18" i="8"/>
  <c r="Y19" i="8"/>
  <c r="X20" i="8"/>
  <c r="X3" i="8"/>
  <c r="U4" i="8"/>
  <c r="AH4" i="8"/>
  <c r="AG5" i="8"/>
  <c r="AD6" i="8"/>
  <c r="AB7" i="8"/>
  <c r="Y8" i="8"/>
  <c r="W9" i="8"/>
  <c r="V10" i="8"/>
  <c r="AH10" i="8"/>
  <c r="AF11" i="8"/>
  <c r="AC12" i="8"/>
  <c r="AA13" i="8"/>
  <c r="Z14" i="8"/>
  <c r="W15" i="8"/>
  <c r="U16" i="8"/>
  <c r="AG16" i="8"/>
  <c r="AE17" i="8"/>
  <c r="AD18" i="8"/>
  <c r="AA19" i="8"/>
  <c r="Y20" i="8"/>
  <c r="V21" i="8"/>
  <c r="T22" i="8"/>
  <c r="AH22" i="8"/>
  <c r="AE23" i="8"/>
  <c r="AC24" i="8"/>
  <c r="Z25" i="8"/>
  <c r="X26" i="8"/>
  <c r="U27" i="8"/>
  <c r="AC27" i="8"/>
  <c r="V28" i="8"/>
  <c r="AD28" i="8"/>
  <c r="W29" i="8"/>
  <c r="AE29" i="8"/>
  <c r="X30" i="8"/>
  <c r="AF30" i="8"/>
  <c r="Y31" i="8"/>
  <c r="AG31" i="8"/>
  <c r="Z32" i="8"/>
  <c r="AH32" i="8"/>
  <c r="AA33" i="8"/>
  <c r="T34" i="8"/>
  <c r="AB34" i="8"/>
  <c r="U35" i="8"/>
  <c r="AC35" i="8"/>
  <c r="V36" i="8"/>
  <c r="AD36" i="8"/>
  <c r="W37" i="8"/>
  <c r="AE37" i="8"/>
  <c r="X38" i="8"/>
  <c r="AF38" i="8"/>
  <c r="Y39" i="8"/>
  <c r="AG39" i="8"/>
  <c r="Z40" i="8"/>
  <c r="AH40" i="8"/>
  <c r="AA41" i="8"/>
  <c r="T42" i="8"/>
  <c r="AB42" i="8"/>
  <c r="U43" i="8"/>
  <c r="AC43" i="8"/>
  <c r="V44" i="8"/>
  <c r="AD44" i="8"/>
  <c r="W45" i="8"/>
  <c r="AE45" i="8"/>
  <c r="X46" i="8"/>
  <c r="AF46" i="8"/>
  <c r="Y47" i="8"/>
  <c r="AG47" i="8"/>
  <c r="Z48" i="8"/>
  <c r="AH48" i="8"/>
  <c r="AA49" i="8"/>
  <c r="T50" i="8"/>
  <c r="AB50" i="8"/>
  <c r="U51" i="8"/>
  <c r="AC51" i="8"/>
  <c r="V52" i="8"/>
  <c r="AD52" i="8"/>
  <c r="W53" i="8"/>
  <c r="AE53" i="8"/>
  <c r="X54" i="8"/>
  <c r="AF54" i="8"/>
  <c r="Y55" i="8"/>
  <c r="AG55" i="8"/>
  <c r="Z56" i="8"/>
  <c r="AH56" i="8"/>
  <c r="AA57" i="8"/>
  <c r="T58" i="8"/>
  <c r="AB58" i="8"/>
  <c r="U59" i="8"/>
  <c r="AC59" i="8"/>
  <c r="V60" i="8"/>
  <c r="AD60" i="8"/>
  <c r="W61" i="8"/>
  <c r="AE61" i="8"/>
  <c r="X62" i="8"/>
  <c r="AF62" i="8"/>
  <c r="Y63" i="8"/>
  <c r="AG63" i="8"/>
  <c r="Z64" i="8"/>
  <c r="AH64" i="8"/>
  <c r="AA65" i="8"/>
  <c r="T66" i="8"/>
  <c r="AB66" i="8"/>
  <c r="U67" i="8"/>
  <c r="AC67" i="8"/>
  <c r="V68" i="8"/>
  <c r="AD68" i="8"/>
  <c r="W69" i="8"/>
  <c r="AE69" i="8"/>
  <c r="X70" i="8"/>
  <c r="AF70" i="8"/>
  <c r="Y71" i="8"/>
  <c r="AG71" i="8"/>
  <c r="Z72" i="8"/>
  <c r="AH72" i="8"/>
  <c r="AA73" i="8"/>
  <c r="T74" i="8"/>
  <c r="AB74" i="8"/>
  <c r="U75" i="8"/>
  <c r="AC75" i="8"/>
  <c r="V76" i="8"/>
  <c r="AD76" i="8"/>
  <c r="W77" i="8"/>
  <c r="AE77" i="8"/>
  <c r="X78" i="8"/>
  <c r="AF78" i="8"/>
  <c r="Y79" i="8"/>
  <c r="AG79" i="8"/>
  <c r="Z80" i="8"/>
  <c r="AH80" i="8"/>
  <c r="AA81" i="8"/>
  <c r="T82" i="8"/>
  <c r="AB82" i="8"/>
  <c r="U83" i="8"/>
  <c r="AC83" i="8"/>
  <c r="V84" i="8"/>
  <c r="AD84" i="8"/>
  <c r="W85" i="8"/>
  <c r="AE85" i="8"/>
  <c r="X86" i="8"/>
  <c r="AF86" i="8"/>
  <c r="Y87" i="8"/>
  <c r="AG87" i="8"/>
  <c r="Z88" i="8"/>
  <c r="AH88" i="8"/>
  <c r="AA89" i="8"/>
  <c r="T90" i="8"/>
  <c r="AB90" i="8"/>
  <c r="U91" i="8"/>
  <c r="AC91" i="8"/>
  <c r="V92" i="8"/>
  <c r="AD92" i="8"/>
  <c r="W93" i="8"/>
  <c r="AE93" i="8"/>
  <c r="X94" i="8"/>
  <c r="AF94" i="8"/>
  <c r="AE3" i="8"/>
  <c r="V5" i="8"/>
  <c r="Z6" i="8"/>
  <c r="AF7" i="8"/>
  <c r="Y9" i="8"/>
  <c r="AA10" i="8"/>
  <c r="T12" i="8"/>
  <c r="V13" i="8"/>
  <c r="AD14" i="8"/>
  <c r="V16" i="8"/>
  <c r="Y17" i="8"/>
  <c r="AF18" i="8"/>
  <c r="T20" i="8"/>
  <c r="Z21" i="8"/>
  <c r="AA22" i="8"/>
  <c r="AA23" i="8"/>
  <c r="Y24" i="8"/>
  <c r="Y25" i="8"/>
  <c r="Z26" i="8"/>
  <c r="W27" i="8"/>
  <c r="AF27" i="8"/>
  <c r="Z28" i="8"/>
  <c r="T29" i="8"/>
  <c r="AC29" i="8"/>
  <c r="W30" i="8"/>
  <c r="AG30" i="8"/>
  <c r="AA31" i="8"/>
  <c r="U32" i="8"/>
  <c r="AD32" i="8"/>
  <c r="X33" i="8"/>
  <c r="AG33" i="8"/>
  <c r="AA34" i="8"/>
  <c r="V35" i="8"/>
  <c r="AE35" i="8"/>
  <c r="Y36" i="8"/>
  <c r="AH36" i="8"/>
  <c r="AB37" i="8"/>
  <c r="V38" i="8"/>
  <c r="AE38" i="8"/>
  <c r="Z39" i="8"/>
  <c r="T40" i="8"/>
  <c r="AC40" i="8"/>
  <c r="W41" i="8"/>
  <c r="AF41" i="8"/>
  <c r="Z42" i="8"/>
  <c r="T43" i="8"/>
  <c r="AD43" i="8"/>
  <c r="X44" i="8"/>
  <c r="AG44" i="8"/>
  <c r="AA45" i="8"/>
  <c r="U46" i="8"/>
  <c r="AD46" i="8"/>
  <c r="X47" i="8"/>
  <c r="AH47" i="8"/>
  <c r="AB48" i="8"/>
  <c r="V49" i="8"/>
  <c r="AE49" i="8"/>
  <c r="Y50" i="8"/>
  <c r="AH50" i="8"/>
  <c r="AB51" i="8"/>
  <c r="W52" i="8"/>
  <c r="AF52" i="8"/>
  <c r="Z53" i="8"/>
  <c r="T54" i="8"/>
  <c r="AC54" i="8"/>
  <c r="W55" i="8"/>
  <c r="AF55" i="8"/>
  <c r="AA56" i="8"/>
  <c r="U57" i="8"/>
  <c r="AD57" i="8"/>
  <c r="X58" i="8"/>
  <c r="AG58" i="8"/>
  <c r="AA59" i="8"/>
  <c r="U60" i="8"/>
  <c r="AE60" i="8"/>
  <c r="Y61" i="8"/>
  <c r="AH61" i="8"/>
  <c r="AB62" i="8"/>
  <c r="V63" i="8"/>
  <c r="AE63" i="8"/>
  <c r="Y64" i="8"/>
  <c r="T65" i="8"/>
  <c r="AC65" i="8"/>
  <c r="W66" i="8"/>
  <c r="AF66" i="8"/>
  <c r="Z67" i="8"/>
  <c r="T68" i="8"/>
  <c r="AC68" i="8"/>
  <c r="X69" i="8"/>
  <c r="AG69" i="8"/>
  <c r="AA70" i="8"/>
  <c r="U71" i="8"/>
  <c r="AD71" i="8"/>
  <c r="X72" i="8"/>
  <c r="AG72" i="8"/>
  <c r="AB73" i="8"/>
  <c r="V74" i="8"/>
  <c r="AE74" i="8"/>
  <c r="Y75" i="8"/>
  <c r="AH75" i="8"/>
  <c r="AB76" i="8"/>
  <c r="V77" i="8"/>
  <c r="AF77" i="8"/>
  <c r="Z78" i="8"/>
  <c r="T79" i="8"/>
  <c r="AC79" i="8"/>
  <c r="W80" i="8"/>
  <c r="AF80" i="8"/>
  <c r="Z81" i="8"/>
  <c r="U82" i="8"/>
  <c r="AD82" i="8"/>
  <c r="X83" i="8"/>
  <c r="AG83" i="8"/>
  <c r="AA84" i="8"/>
  <c r="U85" i="8"/>
  <c r="AD85" i="8"/>
  <c r="Y86" i="8"/>
  <c r="AH86" i="8"/>
  <c r="AB87" i="8"/>
  <c r="V88" i="8"/>
  <c r="AE88" i="8"/>
  <c r="Y89" i="8"/>
  <c r="AH89" i="8"/>
  <c r="AC90" i="8"/>
  <c r="W91" i="8"/>
  <c r="AF91" i="8"/>
  <c r="Z92" i="8"/>
  <c r="T93" i="8"/>
  <c r="AC93" i="8"/>
  <c r="W94" i="8"/>
  <c r="AG94" i="8"/>
  <c r="Z95" i="8"/>
  <c r="AH95" i="8"/>
  <c r="AA96" i="8"/>
  <c r="T97" i="8"/>
  <c r="AB97" i="8"/>
  <c r="U98" i="8"/>
  <c r="AC98" i="8"/>
  <c r="V99" i="8"/>
  <c r="AD99" i="8"/>
  <c r="W100" i="8"/>
  <c r="AE100" i="8"/>
  <c r="X101" i="8"/>
  <c r="AF101" i="8"/>
  <c r="Y102" i="8"/>
  <c r="AG102" i="8"/>
  <c r="Z103" i="8"/>
  <c r="AH103" i="8"/>
  <c r="AA104" i="8"/>
  <c r="T105" i="8"/>
  <c r="AB105" i="8"/>
  <c r="U106" i="8"/>
  <c r="AC106" i="8"/>
  <c r="V107" i="8"/>
  <c r="AD107" i="8"/>
  <c r="W108" i="8"/>
  <c r="AE108" i="8"/>
  <c r="X109" i="8"/>
  <c r="AF109" i="8"/>
  <c r="Y110" i="8"/>
  <c r="AG110" i="8"/>
  <c r="Z111" i="8"/>
  <c r="AH111" i="8"/>
  <c r="AA112" i="8"/>
  <c r="T113" i="8"/>
  <c r="AB113" i="8"/>
  <c r="U114" i="8"/>
  <c r="AC114" i="8"/>
  <c r="V115" i="8"/>
  <c r="AD115" i="8"/>
  <c r="W116" i="8"/>
  <c r="AE116" i="8"/>
  <c r="X117" i="8"/>
  <c r="AF117" i="8"/>
  <c r="Y118" i="8"/>
  <c r="AG118" i="8"/>
  <c r="Z119" i="8"/>
  <c r="AH119" i="8"/>
  <c r="AA120" i="8"/>
  <c r="T121" i="8"/>
  <c r="AB121" i="8"/>
  <c r="U122" i="8"/>
  <c r="AC122" i="8"/>
  <c r="V123" i="8"/>
  <c r="AD123" i="8"/>
  <c r="W124" i="8"/>
  <c r="AE124" i="8"/>
  <c r="X125" i="8"/>
  <c r="AF125" i="8"/>
  <c r="Y126" i="8"/>
  <c r="AG126" i="8"/>
  <c r="Z127" i="8"/>
  <c r="AH127" i="8"/>
  <c r="AA128" i="8"/>
  <c r="T129" i="8"/>
  <c r="AB129" i="8"/>
  <c r="U130" i="8"/>
  <c r="AC130" i="8"/>
  <c r="V131" i="8"/>
  <c r="AD131" i="8"/>
  <c r="W132" i="8"/>
  <c r="AE132" i="8"/>
  <c r="X133" i="8"/>
  <c r="AF133" i="8"/>
  <c r="Y134" i="8"/>
  <c r="AG134" i="8"/>
  <c r="Z135" i="8"/>
  <c r="AH135" i="8"/>
  <c r="AA136" i="8"/>
  <c r="T137" i="8"/>
  <c r="AB137" i="8"/>
  <c r="U138" i="8"/>
  <c r="AC138" i="8"/>
  <c r="V139" i="8"/>
  <c r="AD139" i="8"/>
  <c r="W140" i="8"/>
  <c r="AE140" i="8"/>
  <c r="X141" i="8"/>
  <c r="AF141" i="8"/>
  <c r="Y142" i="8"/>
  <c r="AG142" i="8"/>
  <c r="Z143" i="8"/>
  <c r="AH143" i="8"/>
  <c r="AA144" i="8"/>
  <c r="T145" i="8"/>
  <c r="AB145" i="8"/>
  <c r="U146" i="8"/>
  <c r="AC146" i="8"/>
  <c r="V147" i="8"/>
  <c r="AD147" i="8"/>
  <c r="W148" i="8"/>
  <c r="AE148" i="8"/>
  <c r="X149" i="8"/>
  <c r="AF149" i="8"/>
  <c r="Y150" i="8"/>
  <c r="AG150" i="8"/>
  <c r="Z151" i="8"/>
  <c r="AH151" i="8"/>
  <c r="AA152" i="8"/>
  <c r="T153" i="8"/>
  <c r="AB153" i="8"/>
  <c r="U154" i="8"/>
  <c r="AC154" i="8"/>
  <c r="V155" i="8"/>
  <c r="AD155" i="8"/>
  <c r="W156" i="8"/>
  <c r="AE156" i="8"/>
  <c r="X157" i="8"/>
  <c r="AF157" i="8"/>
  <c r="Y158" i="8"/>
  <c r="AG158" i="8"/>
  <c r="Z159" i="8"/>
  <c r="AH159" i="8"/>
  <c r="AA160" i="8"/>
  <c r="T161" i="8"/>
  <c r="AB161" i="8"/>
  <c r="U162" i="8"/>
  <c r="AC162" i="8"/>
  <c r="V163" i="8"/>
  <c r="AD163" i="8"/>
  <c r="W164" i="8"/>
  <c r="AE164" i="8"/>
  <c r="X165" i="8"/>
  <c r="AF165" i="8"/>
  <c r="Y166" i="8"/>
  <c r="AG166" i="8"/>
  <c r="Z167" i="8"/>
  <c r="AH167" i="8"/>
  <c r="AA168" i="8"/>
  <c r="T169" i="8"/>
  <c r="AB169" i="8"/>
  <c r="U170" i="8"/>
  <c r="AC170" i="8"/>
  <c r="V171" i="8"/>
  <c r="AD171" i="8"/>
  <c r="W172" i="8"/>
  <c r="AE172" i="8"/>
  <c r="X173" i="8"/>
  <c r="AF173" i="8"/>
  <c r="Y174" i="8"/>
  <c r="AG174" i="8"/>
  <c r="Z175" i="8"/>
  <c r="AH175" i="8"/>
  <c r="AA176" i="8"/>
  <c r="T177" i="8"/>
  <c r="AB177" i="8"/>
  <c r="U178" i="8"/>
  <c r="AC178" i="8"/>
  <c r="V179" i="8"/>
  <c r="AD179" i="8"/>
  <c r="W180" i="8"/>
  <c r="AE180" i="8"/>
  <c r="X181" i="8"/>
  <c r="AF181" i="8"/>
  <c r="Y182" i="8"/>
  <c r="AG182" i="8"/>
  <c r="Z183" i="8"/>
  <c r="AH183" i="8"/>
  <c r="AA184" i="8"/>
  <c r="T185" i="8"/>
  <c r="AB185" i="8"/>
  <c r="U186" i="8"/>
  <c r="AC186" i="8"/>
  <c r="V187" i="8"/>
  <c r="AD187" i="8"/>
  <c r="W188" i="8"/>
  <c r="AE188" i="8"/>
  <c r="X189" i="8"/>
  <c r="AF189" i="8"/>
  <c r="Y190" i="8"/>
  <c r="AG190" i="8"/>
  <c r="Z191" i="8"/>
  <c r="AH191" i="8"/>
  <c r="AA192" i="8"/>
  <c r="T193" i="8"/>
  <c r="AB193" i="8"/>
  <c r="U194" i="8"/>
  <c r="AC194" i="8"/>
  <c r="V195" i="8"/>
  <c r="AD195" i="8"/>
  <c r="W196" i="8"/>
  <c r="AE196" i="8"/>
  <c r="X197" i="8"/>
  <c r="AF197" i="8"/>
  <c r="Y198" i="8"/>
  <c r="AG198" i="8"/>
  <c r="Z199" i="8"/>
  <c r="AH199" i="8"/>
  <c r="AA200" i="8"/>
  <c r="T201" i="8"/>
  <c r="AB201" i="8"/>
  <c r="U202" i="8"/>
  <c r="AC202" i="8"/>
  <c r="V203" i="8"/>
  <c r="AD203" i="8"/>
  <c r="W204" i="8"/>
  <c r="AE204" i="8"/>
  <c r="X205" i="8"/>
  <c r="AF205" i="8"/>
  <c r="Y206" i="8"/>
  <c r="AG206" i="8"/>
  <c r="Z207" i="8"/>
  <c r="AH207" i="8"/>
  <c r="AA208" i="8"/>
  <c r="T209" i="8"/>
  <c r="AB209" i="8"/>
  <c r="U210" i="8"/>
  <c r="AC210" i="8"/>
  <c r="V211" i="8"/>
  <c r="AD211" i="8"/>
  <c r="W212" i="8"/>
  <c r="AE212" i="8"/>
  <c r="X213" i="8"/>
  <c r="AF213" i="8"/>
  <c r="Y214" i="8"/>
  <c r="AG214" i="8"/>
  <c r="Z215" i="8"/>
  <c r="AH215" i="8"/>
  <c r="AA216" i="8"/>
  <c r="T217" i="8"/>
  <c r="AB217" i="8"/>
  <c r="U218" i="8"/>
  <c r="AC218" i="8"/>
  <c r="V219" i="8"/>
  <c r="AD219" i="8"/>
  <c r="W220" i="8"/>
  <c r="AE220" i="8"/>
  <c r="X221" i="8"/>
  <c r="AF221" i="8"/>
  <c r="Y222" i="8"/>
  <c r="AG222" i="8"/>
  <c r="Z223" i="8"/>
  <c r="AH223" i="8"/>
  <c r="AA224" i="8"/>
  <c r="T225" i="8"/>
  <c r="AB225" i="8"/>
  <c r="U226" i="8"/>
  <c r="AC226" i="8"/>
  <c r="V227" i="8"/>
  <c r="AD227" i="8"/>
  <c r="W228" i="8"/>
  <c r="AE228" i="8"/>
  <c r="X229" i="8"/>
  <c r="AF229" i="8"/>
  <c r="Y230" i="8"/>
  <c r="AG230" i="8"/>
  <c r="Z231" i="8"/>
  <c r="AH231" i="8"/>
  <c r="AA232" i="8"/>
  <c r="T233" i="8"/>
  <c r="AB233" i="8"/>
  <c r="U234" i="8"/>
  <c r="AC234" i="8"/>
  <c r="V235" i="8"/>
  <c r="AD235" i="8"/>
  <c r="W236" i="8"/>
  <c r="AE236" i="8"/>
  <c r="X237" i="8"/>
  <c r="AF237" i="8"/>
  <c r="Y238" i="8"/>
  <c r="AG238" i="8"/>
  <c r="Z239" i="8"/>
  <c r="AH239" i="8"/>
  <c r="AA240" i="8"/>
  <c r="T241" i="8"/>
  <c r="AB241" i="8"/>
  <c r="U242" i="8"/>
  <c r="AC242" i="8"/>
  <c r="V243" i="8"/>
  <c r="AD243" i="8"/>
  <c r="W244" i="8"/>
  <c r="AE244" i="8"/>
  <c r="X245" i="8"/>
  <c r="AF245" i="8"/>
  <c r="Y246" i="8"/>
  <c r="AG246" i="8"/>
  <c r="Z247" i="8"/>
  <c r="AH247" i="8"/>
  <c r="AA248" i="8"/>
  <c r="T249" i="8"/>
  <c r="AB249" i="8"/>
  <c r="U250" i="8"/>
  <c r="AC250" i="8"/>
  <c r="V251" i="8"/>
  <c r="AD251" i="8"/>
  <c r="W252" i="8"/>
  <c r="AE252" i="8"/>
  <c r="X253" i="8"/>
  <c r="AF253" i="8"/>
  <c r="Y254" i="8"/>
  <c r="AG254" i="8"/>
  <c r="Z255" i="8"/>
  <c r="AH255" i="8"/>
  <c r="AA256" i="8"/>
  <c r="T257" i="8"/>
  <c r="AB257" i="8"/>
  <c r="U258" i="8"/>
  <c r="AC258" i="8"/>
  <c r="V259" i="8"/>
  <c r="AD259" i="8"/>
  <c r="W260" i="8"/>
  <c r="AE260" i="8"/>
  <c r="X261" i="8"/>
  <c r="AF261" i="8"/>
  <c r="Y262" i="8"/>
  <c r="AG262" i="8"/>
  <c r="Z263" i="8"/>
  <c r="AH263" i="8"/>
  <c r="AA264" i="8"/>
  <c r="T265" i="8"/>
  <c r="AB265" i="8"/>
  <c r="U266" i="8"/>
  <c r="AC266" i="8"/>
  <c r="V267" i="8"/>
  <c r="AD267" i="8"/>
  <c r="W268" i="8"/>
  <c r="AE268" i="8"/>
  <c r="X269" i="8"/>
  <c r="AF269" i="8"/>
  <c r="Y270" i="8"/>
  <c r="AG270" i="8"/>
  <c r="Z271" i="8"/>
  <c r="AH271" i="8"/>
  <c r="AA272" i="8"/>
  <c r="T273" i="8"/>
  <c r="AB273" i="8"/>
  <c r="U274" i="8"/>
  <c r="AC274" i="8"/>
  <c r="V275" i="8"/>
  <c r="AD275" i="8"/>
  <c r="W276" i="8"/>
  <c r="AE276" i="8"/>
  <c r="X277" i="8"/>
  <c r="AF277" i="8"/>
  <c r="Y278" i="8"/>
  <c r="AG278" i="8"/>
  <c r="Z279" i="8"/>
  <c r="AH279" i="8"/>
  <c r="AA280" i="8"/>
  <c r="T281" i="8"/>
  <c r="AB281" i="8"/>
  <c r="U282" i="8"/>
  <c r="AC282" i="8"/>
  <c r="V283" i="8"/>
  <c r="AD283" i="8"/>
  <c r="AF3" i="8"/>
  <c r="Y5" i="8"/>
  <c r="AE6" i="8"/>
  <c r="T8" i="8"/>
  <c r="Z9" i="8"/>
  <c r="AD10" i="8"/>
  <c r="U12" i="8"/>
  <c r="AC13" i="8"/>
  <c r="AE14" i="8"/>
  <c r="X16" i="8"/>
  <c r="Z17" i="8"/>
  <c r="AH18" i="8"/>
  <c r="Z20" i="8"/>
  <c r="AA21" i="8"/>
  <c r="AB22" i="8"/>
  <c r="AB23" i="8"/>
  <c r="AB24" i="8"/>
  <c r="AC25" i="8"/>
  <c r="AA26" i="8"/>
  <c r="X27" i="8"/>
  <c r="AG27" i="8"/>
  <c r="AA28" i="8"/>
  <c r="U29" i="8"/>
  <c r="AD29" i="8"/>
  <c r="Y30" i="8"/>
  <c r="AH30" i="8"/>
  <c r="AB31" i="8"/>
  <c r="V32" i="8"/>
  <c r="AE32" i="8"/>
  <c r="Y33" i="8"/>
  <c r="AH33" i="8"/>
  <c r="AC34" i="8"/>
  <c r="W35" i="8"/>
  <c r="AF35" i="8"/>
  <c r="Z36" i="8"/>
  <c r="T37" i="8"/>
  <c r="AC37" i="8"/>
  <c r="W38" i="8"/>
  <c r="AG38" i="8"/>
  <c r="AA39" i="8"/>
  <c r="U40" i="8"/>
  <c r="AD40" i="8"/>
  <c r="X41" i="8"/>
  <c r="AG41" i="8"/>
  <c r="AA42" i="8"/>
  <c r="V43" i="8"/>
  <c r="AE43" i="8"/>
  <c r="Y44" i="8"/>
  <c r="AH44" i="8"/>
  <c r="AB45" i="8"/>
  <c r="V46" i="8"/>
  <c r="AE46" i="8"/>
  <c r="Z47" i="8"/>
  <c r="T48" i="8"/>
  <c r="AC48" i="8"/>
  <c r="W49" i="8"/>
  <c r="AF49" i="8"/>
  <c r="Z50" i="8"/>
  <c r="T51" i="8"/>
  <c r="AD51" i="8"/>
  <c r="X52" i="8"/>
  <c r="AG52" i="8"/>
  <c r="AA53" i="8"/>
  <c r="U54" i="8"/>
  <c r="AD54" i="8"/>
  <c r="X55" i="8"/>
  <c r="AH55" i="8"/>
  <c r="AB56" i="8"/>
  <c r="V57" i="8"/>
  <c r="AE57" i="8"/>
  <c r="Y58" i="8"/>
  <c r="AH58" i="8"/>
  <c r="AB59" i="8"/>
  <c r="W60" i="8"/>
  <c r="AF60" i="8"/>
  <c r="Z61" i="8"/>
  <c r="T62" i="8"/>
  <c r="AC62" i="8"/>
  <c r="W63" i="8"/>
  <c r="AF63" i="8"/>
  <c r="AA64" i="8"/>
  <c r="U65" i="8"/>
  <c r="AD65" i="8"/>
  <c r="X66" i="8"/>
  <c r="AG66" i="8"/>
  <c r="AA67" i="8"/>
  <c r="U68" i="8"/>
  <c r="AE68" i="8"/>
  <c r="Y69" i="8"/>
  <c r="AH69" i="8"/>
  <c r="AB70" i="8"/>
  <c r="V71" i="8"/>
  <c r="AE71" i="8"/>
  <c r="Y72" i="8"/>
  <c r="T73" i="8"/>
  <c r="AC73" i="8"/>
  <c r="W74" i="8"/>
  <c r="AF74" i="8"/>
  <c r="Z75" i="8"/>
  <c r="T76" i="8"/>
  <c r="AC76" i="8"/>
  <c r="X77" i="8"/>
  <c r="AG77" i="8"/>
  <c r="AA78" i="8"/>
  <c r="U79" i="8"/>
  <c r="AD79" i="8"/>
  <c r="X80" i="8"/>
  <c r="AG80" i="8"/>
  <c r="AB81" i="8"/>
  <c r="V82" i="8"/>
  <c r="AE82" i="8"/>
  <c r="Y83" i="8"/>
  <c r="AH83" i="8"/>
  <c r="AB84" i="8"/>
  <c r="V85" i="8"/>
  <c r="AF85" i="8"/>
  <c r="Z86" i="8"/>
  <c r="T87" i="8"/>
  <c r="AC87" i="8"/>
  <c r="W88" i="8"/>
  <c r="AF88" i="8"/>
  <c r="Z89" i="8"/>
  <c r="U90" i="8"/>
  <c r="AD90" i="8"/>
  <c r="X91" i="8"/>
  <c r="AG91" i="8"/>
  <c r="AA92" i="8"/>
  <c r="U93" i="8"/>
  <c r="AD93" i="8"/>
  <c r="Y94" i="8"/>
  <c r="AH94" i="8"/>
  <c r="AA95" i="8"/>
  <c r="T96" i="8"/>
  <c r="AB96" i="8"/>
  <c r="U97" i="8"/>
  <c r="AC97" i="8"/>
  <c r="V98" i="8"/>
  <c r="AD98" i="8"/>
  <c r="W99" i="8"/>
  <c r="AE99" i="8"/>
  <c r="X100" i="8"/>
  <c r="AF100" i="8"/>
  <c r="Y101" i="8"/>
  <c r="AG101" i="8"/>
  <c r="Z102" i="8"/>
  <c r="AH102" i="8"/>
  <c r="AA103" i="8"/>
  <c r="T104" i="8"/>
  <c r="AB104" i="8"/>
  <c r="U105" i="8"/>
  <c r="AC105" i="8"/>
  <c r="V106" i="8"/>
  <c r="AD106" i="8"/>
  <c r="W107" i="8"/>
  <c r="AE107" i="8"/>
  <c r="X108" i="8"/>
  <c r="AF108" i="8"/>
  <c r="Y109" i="8"/>
  <c r="AG109" i="8"/>
  <c r="Z110" i="8"/>
  <c r="AH110" i="8"/>
  <c r="AA111" i="8"/>
  <c r="T112" i="8"/>
  <c r="AB112" i="8"/>
  <c r="U113" i="8"/>
  <c r="AC113" i="8"/>
  <c r="V114" i="8"/>
  <c r="AD114" i="8"/>
  <c r="W115" i="8"/>
  <c r="AE115" i="8"/>
  <c r="X116" i="8"/>
  <c r="AF116" i="8"/>
  <c r="Y117" i="8"/>
  <c r="AG117" i="8"/>
  <c r="Z118" i="8"/>
  <c r="AH118" i="8"/>
  <c r="AA119" i="8"/>
  <c r="T120" i="8"/>
  <c r="AB120" i="8"/>
  <c r="U121" i="8"/>
  <c r="AC121" i="8"/>
  <c r="V122" i="8"/>
  <c r="AD122" i="8"/>
  <c r="W123" i="8"/>
  <c r="AE123" i="8"/>
  <c r="X124" i="8"/>
  <c r="AF124" i="8"/>
  <c r="Y125" i="8"/>
  <c r="AG125" i="8"/>
  <c r="Z126" i="8"/>
  <c r="AH126" i="8"/>
  <c r="AA127" i="8"/>
  <c r="T128" i="8"/>
  <c r="AB128" i="8"/>
  <c r="U129" i="8"/>
  <c r="AC129" i="8"/>
  <c r="V130" i="8"/>
  <c r="AD130" i="8"/>
  <c r="W131" i="8"/>
  <c r="AE131" i="8"/>
  <c r="X132" i="8"/>
  <c r="AF132" i="8"/>
  <c r="Y133" i="8"/>
  <c r="AG133" i="8"/>
  <c r="Z134" i="8"/>
  <c r="AH134" i="8"/>
  <c r="AA135" i="8"/>
  <c r="T136" i="8"/>
  <c r="AB136" i="8"/>
  <c r="U137" i="8"/>
  <c r="AC137" i="8"/>
  <c r="V138" i="8"/>
  <c r="AD138" i="8"/>
  <c r="W139" i="8"/>
  <c r="AE139" i="8"/>
  <c r="X140" i="8"/>
  <c r="AF140" i="8"/>
  <c r="Y141" i="8"/>
  <c r="AG141" i="8"/>
  <c r="Z142" i="8"/>
  <c r="AH142" i="8"/>
  <c r="AA143" i="8"/>
  <c r="T144" i="8"/>
  <c r="AB144" i="8"/>
  <c r="U145" i="8"/>
  <c r="AC145" i="8"/>
  <c r="V146" i="8"/>
  <c r="AD146" i="8"/>
  <c r="W147" i="8"/>
  <c r="AE147" i="8"/>
  <c r="X148" i="8"/>
  <c r="AF148" i="8"/>
  <c r="Y149" i="8"/>
  <c r="AG149" i="8"/>
  <c r="Z150" i="8"/>
  <c r="AH150" i="8"/>
  <c r="AA151" i="8"/>
  <c r="T152" i="8"/>
  <c r="AB152" i="8"/>
  <c r="U153" i="8"/>
  <c r="AC153" i="8"/>
  <c r="V154" i="8"/>
  <c r="AD154" i="8"/>
  <c r="W155" i="8"/>
  <c r="AE155" i="8"/>
  <c r="X156" i="8"/>
  <c r="AF156" i="8"/>
  <c r="Y157" i="8"/>
  <c r="AG157" i="8"/>
  <c r="Z158" i="8"/>
  <c r="AH158" i="8"/>
  <c r="AA159" i="8"/>
  <c r="T160" i="8"/>
  <c r="AB160" i="8"/>
  <c r="U161" i="8"/>
  <c r="AC161" i="8"/>
  <c r="V162" i="8"/>
  <c r="AD162" i="8"/>
  <c r="W163" i="8"/>
  <c r="AE163" i="8"/>
  <c r="X164" i="8"/>
  <c r="AF164" i="8"/>
  <c r="Y165" i="8"/>
  <c r="AG165" i="8"/>
  <c r="Z166" i="8"/>
  <c r="AH166" i="8"/>
  <c r="AA167" i="8"/>
  <c r="T168" i="8"/>
  <c r="AB168" i="8"/>
  <c r="U169" i="8"/>
  <c r="AC169" i="8"/>
  <c r="V170" i="8"/>
  <c r="AD170" i="8"/>
  <c r="W171" i="8"/>
  <c r="AE171" i="8"/>
  <c r="X172" i="8"/>
  <c r="AF172" i="8"/>
  <c r="Y173" i="8"/>
  <c r="AG173" i="8"/>
  <c r="Z174" i="8"/>
  <c r="AH174" i="8"/>
  <c r="AA175" i="8"/>
  <c r="T176" i="8"/>
  <c r="AB176" i="8"/>
  <c r="U177" i="8"/>
  <c r="AC177" i="8"/>
  <c r="V178" i="8"/>
  <c r="AD178" i="8"/>
  <c r="W179" i="8"/>
  <c r="AE179" i="8"/>
  <c r="X180" i="8"/>
  <c r="AF180" i="8"/>
  <c r="Y181" i="8"/>
  <c r="AG181" i="8"/>
  <c r="Z182" i="8"/>
  <c r="AH182" i="8"/>
  <c r="AA183" i="8"/>
  <c r="T184" i="8"/>
  <c r="AB184" i="8"/>
  <c r="U185" i="8"/>
  <c r="AC185" i="8"/>
  <c r="V186" i="8"/>
  <c r="AD186" i="8"/>
  <c r="W187" i="8"/>
  <c r="AE187" i="8"/>
  <c r="X188" i="8"/>
  <c r="AF188" i="8"/>
  <c r="Y189" i="8"/>
  <c r="AG189" i="8"/>
  <c r="Z190" i="8"/>
  <c r="AH190" i="8"/>
  <c r="AA191" i="8"/>
  <c r="T192" i="8"/>
  <c r="AB192" i="8"/>
  <c r="U193" i="8"/>
  <c r="AC193" i="8"/>
  <c r="V194" i="8"/>
  <c r="AD194" i="8"/>
  <c r="W195" i="8"/>
  <c r="AE195" i="8"/>
  <c r="X196" i="8"/>
  <c r="AF196" i="8"/>
  <c r="Y197" i="8"/>
  <c r="AG197" i="8"/>
  <c r="Z198" i="8"/>
  <c r="AH198" i="8"/>
  <c r="AA199" i="8"/>
  <c r="T200" i="8"/>
  <c r="AB200" i="8"/>
  <c r="U201" i="8"/>
  <c r="AC201" i="8"/>
  <c r="V202" i="8"/>
  <c r="AD202" i="8"/>
  <c r="W203" i="8"/>
  <c r="AE203" i="8"/>
  <c r="X204" i="8"/>
  <c r="AF204" i="8"/>
  <c r="Y205" i="8"/>
  <c r="AG205" i="8"/>
  <c r="Z206" i="8"/>
  <c r="AH206" i="8"/>
  <c r="AA207" i="8"/>
  <c r="T208" i="8"/>
  <c r="AB208" i="8"/>
  <c r="U209" i="8"/>
  <c r="AC209" i="8"/>
  <c r="V210" i="8"/>
  <c r="AD210" i="8"/>
  <c r="W211" i="8"/>
  <c r="AE211" i="8"/>
  <c r="X212" i="8"/>
  <c r="AF212" i="8"/>
  <c r="Y213" i="8"/>
  <c r="AG213" i="8"/>
  <c r="Z214" i="8"/>
  <c r="AH214" i="8"/>
  <c r="AA215" i="8"/>
  <c r="T216" i="8"/>
  <c r="AB216" i="8"/>
  <c r="U217" i="8"/>
  <c r="AC217" i="8"/>
  <c r="V218" i="8"/>
  <c r="AD218" i="8"/>
  <c r="W219" i="8"/>
  <c r="AE219" i="8"/>
  <c r="X220" i="8"/>
  <c r="AF220" i="8"/>
  <c r="Y221" i="8"/>
  <c r="AG221" i="8"/>
  <c r="Z222" i="8"/>
  <c r="AH222" i="8"/>
  <c r="AA223" i="8"/>
  <c r="T224" i="8"/>
  <c r="AB224" i="8"/>
  <c r="U225" i="8"/>
  <c r="AC225" i="8"/>
  <c r="V226" i="8"/>
  <c r="AD226" i="8"/>
  <c r="W227" i="8"/>
  <c r="AE227" i="8"/>
  <c r="X228" i="8"/>
  <c r="AF228" i="8"/>
  <c r="Y229" i="8"/>
  <c r="AG229" i="8"/>
  <c r="Z230" i="8"/>
  <c r="AH230" i="8"/>
  <c r="AA231" i="8"/>
  <c r="T232" i="8"/>
  <c r="AB232" i="8"/>
  <c r="U233" i="8"/>
  <c r="AC233" i="8"/>
  <c r="V234" i="8"/>
  <c r="AD234" i="8"/>
  <c r="W235" i="8"/>
  <c r="AE235" i="8"/>
  <c r="X236" i="8"/>
  <c r="AF236" i="8"/>
  <c r="Y237" i="8"/>
  <c r="AG237" i="8"/>
  <c r="Z238" i="8"/>
  <c r="AH238" i="8"/>
  <c r="AA239" i="8"/>
  <c r="T240" i="8"/>
  <c r="AB240" i="8"/>
  <c r="U241" i="8"/>
  <c r="AC241" i="8"/>
  <c r="V242" i="8"/>
  <c r="AD242" i="8"/>
  <c r="W243" i="8"/>
  <c r="AE243" i="8"/>
  <c r="X244" i="8"/>
  <c r="AF244" i="8"/>
  <c r="Y245" i="8"/>
  <c r="AG245" i="8"/>
  <c r="Z246" i="8"/>
  <c r="AH246" i="8"/>
  <c r="AA247" i="8"/>
  <c r="T248" i="8"/>
  <c r="AB248" i="8"/>
  <c r="U249" i="8"/>
  <c r="AC249" i="8"/>
  <c r="V250" i="8"/>
  <c r="AD250" i="8"/>
  <c r="W251" i="8"/>
  <c r="AE251" i="8"/>
  <c r="X252" i="8"/>
  <c r="AF252" i="8"/>
  <c r="Y253" i="8"/>
  <c r="AG253" i="8"/>
  <c r="Z254" i="8"/>
  <c r="AH254" i="8"/>
  <c r="AA255" i="8"/>
  <c r="T256" i="8"/>
  <c r="AB256" i="8"/>
  <c r="U257" i="8"/>
  <c r="AC257" i="8"/>
  <c r="V258" i="8"/>
  <c r="AD258" i="8"/>
  <c r="W259" i="8"/>
  <c r="AE259" i="8"/>
  <c r="X260" i="8"/>
  <c r="AF260" i="8"/>
  <c r="Y261" i="8"/>
  <c r="AG261" i="8"/>
  <c r="Z262" i="8"/>
  <c r="AH262" i="8"/>
  <c r="AA263" i="8"/>
  <c r="T264" i="8"/>
  <c r="AB264" i="8"/>
  <c r="U265" i="8"/>
  <c r="AC265" i="8"/>
  <c r="V266" i="8"/>
  <c r="AD266" i="8"/>
  <c r="W267" i="8"/>
  <c r="AE267" i="8"/>
  <c r="X268" i="8"/>
  <c r="AF268" i="8"/>
  <c r="Y269" i="8"/>
  <c r="AG269" i="8"/>
  <c r="Z270" i="8"/>
  <c r="AH270" i="8"/>
  <c r="AA271" i="8"/>
  <c r="T272" i="8"/>
  <c r="AB272" i="8"/>
  <c r="U273" i="8"/>
  <c r="AC273" i="8"/>
  <c r="V274" i="8"/>
  <c r="AD274" i="8"/>
  <c r="W275" i="8"/>
  <c r="AE275" i="8"/>
  <c r="X276" i="8"/>
  <c r="AF276" i="8"/>
  <c r="Y277" i="8"/>
  <c r="AG277" i="8"/>
  <c r="Z278" i="8"/>
  <c r="AH278" i="8"/>
  <c r="AA279" i="8"/>
  <c r="T280" i="8"/>
  <c r="AB280" i="8"/>
  <c r="U281" i="8"/>
  <c r="AC281" i="8"/>
  <c r="V282" i="8"/>
  <c r="AD282" i="8"/>
  <c r="W283" i="8"/>
  <c r="AE283" i="8"/>
  <c r="X284" i="8"/>
  <c r="AF284" i="8"/>
  <c r="Y285" i="8"/>
  <c r="AG285" i="8"/>
  <c r="Z286" i="8"/>
  <c r="AH286" i="8"/>
  <c r="AA287" i="8"/>
  <c r="T288" i="8"/>
  <c r="AB288" i="8"/>
  <c r="U289" i="8"/>
  <c r="AC289" i="8"/>
  <c r="V290" i="8"/>
  <c r="AD290" i="8"/>
  <c r="W291" i="8"/>
  <c r="AE291" i="8"/>
  <c r="X292" i="8"/>
  <c r="AF292" i="8"/>
  <c r="Y293" i="8"/>
  <c r="AG293" i="8"/>
  <c r="Z294" i="8"/>
  <c r="AH294" i="8"/>
  <c r="AA295" i="8"/>
  <c r="T296" i="8"/>
  <c r="AB296" i="8"/>
  <c r="U297" i="8"/>
  <c r="AC297" i="8"/>
  <c r="V298" i="8"/>
  <c r="AD298" i="8"/>
  <c r="W299" i="8"/>
  <c r="AE299" i="8"/>
  <c r="X300" i="8"/>
  <c r="AF300" i="8"/>
  <c r="Y301" i="8"/>
  <c r="AG301" i="8"/>
  <c r="Z302" i="8"/>
  <c r="AH302" i="8"/>
  <c r="AA303" i="8"/>
  <c r="T304" i="8"/>
  <c r="AB304" i="8"/>
  <c r="U305" i="8"/>
  <c r="AC305" i="8"/>
  <c r="V306" i="8"/>
  <c r="AD306" i="8"/>
  <c r="W307" i="8"/>
  <c r="AE307" i="8"/>
  <c r="X308" i="8"/>
  <c r="AF308" i="8"/>
  <c r="Y309" i="8"/>
  <c r="AG309" i="8"/>
  <c r="Z310" i="8"/>
  <c r="AH310" i="8"/>
  <c r="AA311" i="8"/>
  <c r="T312" i="8"/>
  <c r="AB312" i="8"/>
  <c r="U313" i="8"/>
  <c r="AC313" i="8"/>
  <c r="V314" i="8"/>
  <c r="AD314" i="8"/>
  <c r="W315" i="8"/>
  <c r="AE315" i="8"/>
  <c r="X316" i="8"/>
  <c r="AF316" i="8"/>
  <c r="X4" i="8"/>
  <c r="Z5" i="8"/>
  <c r="AH6" i="8"/>
  <c r="U8" i="8"/>
  <c r="AC9" i="8"/>
  <c r="T11" i="8"/>
  <c r="X12" i="8"/>
  <c r="AD13" i="8"/>
  <c r="AH14" i="8"/>
  <c r="Y16" i="8"/>
  <c r="AG17" i="8"/>
  <c r="T19" i="8"/>
  <c r="AB20" i="8"/>
  <c r="AC21" i="8"/>
  <c r="AD22" i="8"/>
  <c r="AC23" i="8"/>
  <c r="AD24" i="8"/>
  <c r="AD25" i="8"/>
  <c r="AD26" i="8"/>
  <c r="Y27" i="8"/>
  <c r="AH27" i="8"/>
  <c r="AB28" i="8"/>
  <c r="V29" i="8"/>
  <c r="AF29" i="8"/>
  <c r="Z30" i="8"/>
  <c r="T31" i="8"/>
  <c r="AC31" i="8"/>
  <c r="W32" i="8"/>
  <c r="AF32" i="8"/>
  <c r="Z33" i="8"/>
  <c r="U34" i="8"/>
  <c r="AD34" i="8"/>
  <c r="X35" i="8"/>
  <c r="AG35" i="8"/>
  <c r="AA36" i="8"/>
  <c r="U37" i="8"/>
  <c r="AD37" i="8"/>
  <c r="Y38" i="8"/>
  <c r="AH38" i="8"/>
  <c r="AB39" i="8"/>
  <c r="V40" i="8"/>
  <c r="AE40" i="8"/>
  <c r="Y41" i="8"/>
  <c r="AH41" i="8"/>
  <c r="AC42" i="8"/>
  <c r="W43" i="8"/>
  <c r="AF43" i="8"/>
  <c r="Z44" i="8"/>
  <c r="T45" i="8"/>
  <c r="AC45" i="8"/>
  <c r="W46" i="8"/>
  <c r="AG46" i="8"/>
  <c r="AA47" i="8"/>
  <c r="U48" i="8"/>
  <c r="AD48" i="8"/>
  <c r="X49" i="8"/>
  <c r="AG49" i="8"/>
  <c r="AA50" i="8"/>
  <c r="V51" i="8"/>
  <c r="AE51" i="8"/>
  <c r="Y52" i="8"/>
  <c r="AH52" i="8"/>
  <c r="AB53" i="8"/>
  <c r="V54" i="8"/>
  <c r="AE54" i="8"/>
  <c r="Z55" i="8"/>
  <c r="T56" i="8"/>
  <c r="AC56" i="8"/>
  <c r="W57" i="8"/>
  <c r="AF57" i="8"/>
  <c r="Z58" i="8"/>
  <c r="T59" i="8"/>
  <c r="AD59" i="8"/>
  <c r="X60" i="8"/>
  <c r="AG60" i="8"/>
  <c r="AA61" i="8"/>
  <c r="U62" i="8"/>
  <c r="AD62" i="8"/>
  <c r="X63" i="8"/>
  <c r="AH63" i="8"/>
  <c r="AB64" i="8"/>
  <c r="V65" i="8"/>
  <c r="AE65" i="8"/>
  <c r="Y66" i="8"/>
  <c r="AH66" i="8"/>
  <c r="AB67" i="8"/>
  <c r="W68" i="8"/>
  <c r="AF68" i="8"/>
  <c r="Z69" i="8"/>
  <c r="T70" i="8"/>
  <c r="AC70" i="8"/>
  <c r="W71" i="8"/>
  <c r="AF71" i="8"/>
  <c r="AA72" i="8"/>
  <c r="U73" i="8"/>
  <c r="AD73" i="8"/>
  <c r="X74" i="8"/>
  <c r="AG74" i="8"/>
  <c r="AA75" i="8"/>
  <c r="U76" i="8"/>
  <c r="AE76" i="8"/>
  <c r="Y77" i="8"/>
  <c r="AH77" i="8"/>
  <c r="AB78" i="8"/>
  <c r="V79" i="8"/>
  <c r="AE79" i="8"/>
  <c r="Y80" i="8"/>
  <c r="T81" i="8"/>
  <c r="AC81" i="8"/>
  <c r="W82" i="8"/>
  <c r="AF82" i="8"/>
  <c r="Z83" i="8"/>
  <c r="T84" i="8"/>
  <c r="AC84" i="8"/>
  <c r="X85" i="8"/>
  <c r="AG85" i="8"/>
  <c r="AA86" i="8"/>
  <c r="U87" i="8"/>
  <c r="AD87" i="8"/>
  <c r="X88" i="8"/>
  <c r="AG88" i="8"/>
  <c r="AB89" i="8"/>
  <c r="V90" i="8"/>
  <c r="AE90" i="8"/>
  <c r="Y91" i="8"/>
  <c r="AH91" i="8"/>
  <c r="AB92" i="8"/>
  <c r="V93" i="8"/>
  <c r="AF93" i="8"/>
  <c r="Z94" i="8"/>
  <c r="T95" i="8"/>
  <c r="AB95" i="8"/>
  <c r="U96" i="8"/>
  <c r="AC96" i="8"/>
  <c r="V97" i="8"/>
  <c r="AD97" i="8"/>
  <c r="W98" i="8"/>
  <c r="AE98" i="8"/>
  <c r="X99" i="8"/>
  <c r="AF99" i="8"/>
  <c r="Y100" i="8"/>
  <c r="AG100" i="8"/>
  <c r="Z101" i="8"/>
  <c r="AH101" i="8"/>
  <c r="AA102" i="8"/>
  <c r="T103" i="8"/>
  <c r="AB103" i="8"/>
  <c r="U104" i="8"/>
  <c r="AC104" i="8"/>
  <c r="V105" i="8"/>
  <c r="AD105" i="8"/>
  <c r="W106" i="8"/>
  <c r="AE106" i="8"/>
  <c r="X107" i="8"/>
  <c r="AF107" i="8"/>
  <c r="Y108" i="8"/>
  <c r="AG108" i="8"/>
  <c r="Z109" i="8"/>
  <c r="AH109" i="8"/>
  <c r="AA110" i="8"/>
  <c r="T111" i="8"/>
  <c r="AB111" i="8"/>
  <c r="U112" i="8"/>
  <c r="AC112" i="8"/>
  <c r="V113" i="8"/>
  <c r="AD113" i="8"/>
  <c r="W114" i="8"/>
  <c r="AE114" i="8"/>
  <c r="X115" i="8"/>
  <c r="AF115" i="8"/>
  <c r="Y116" i="8"/>
  <c r="AG116" i="8"/>
  <c r="Z117" i="8"/>
  <c r="AH117" i="8"/>
  <c r="AA118" i="8"/>
  <c r="T119" i="8"/>
  <c r="AB119" i="8"/>
  <c r="U120" i="8"/>
  <c r="AC120" i="8"/>
  <c r="V121" i="8"/>
  <c r="AD121" i="8"/>
  <c r="W122" i="8"/>
  <c r="AE122" i="8"/>
  <c r="X123" i="8"/>
  <c r="AF123" i="8"/>
  <c r="Y124" i="8"/>
  <c r="AG124" i="8"/>
  <c r="Z125" i="8"/>
  <c r="AH125" i="8"/>
  <c r="AA126" i="8"/>
  <c r="T127" i="8"/>
  <c r="AB127" i="8"/>
  <c r="U128" i="8"/>
  <c r="AC128" i="8"/>
  <c r="V129" i="8"/>
  <c r="AD129" i="8"/>
  <c r="W130" i="8"/>
  <c r="AE130" i="8"/>
  <c r="X131" i="8"/>
  <c r="AF131" i="8"/>
  <c r="Y132" i="8"/>
  <c r="AG132" i="8"/>
  <c r="Z133" i="8"/>
  <c r="AH133" i="8"/>
  <c r="AA134" i="8"/>
  <c r="T135" i="8"/>
  <c r="AB135" i="8"/>
  <c r="U136" i="8"/>
  <c r="AC136" i="8"/>
  <c r="V137" i="8"/>
  <c r="AD137" i="8"/>
  <c r="W138" i="8"/>
  <c r="AE138" i="8"/>
  <c r="X139" i="8"/>
  <c r="AF139" i="8"/>
  <c r="Y140" i="8"/>
  <c r="AG140" i="8"/>
  <c r="Z141" i="8"/>
  <c r="AH141" i="8"/>
  <c r="AA142" i="8"/>
  <c r="T143" i="8"/>
  <c r="AB143" i="8"/>
  <c r="U144" i="8"/>
  <c r="AC144" i="8"/>
  <c r="V145" i="8"/>
  <c r="AD145" i="8"/>
  <c r="W146" i="8"/>
  <c r="AE146" i="8"/>
  <c r="X147" i="8"/>
  <c r="AF147" i="8"/>
  <c r="Y148" i="8"/>
  <c r="AG148" i="8"/>
  <c r="Z149" i="8"/>
  <c r="AH149" i="8"/>
  <c r="AA150" i="8"/>
  <c r="T151" i="8"/>
  <c r="AB151" i="8"/>
  <c r="U152" i="8"/>
  <c r="AC152" i="8"/>
  <c r="V153" i="8"/>
  <c r="AD153" i="8"/>
  <c r="W154" i="8"/>
  <c r="AE154" i="8"/>
  <c r="X155" i="8"/>
  <c r="AF155" i="8"/>
  <c r="Y156" i="8"/>
  <c r="AG156" i="8"/>
  <c r="Z157" i="8"/>
  <c r="AH157" i="8"/>
  <c r="AA158" i="8"/>
  <c r="T159" i="8"/>
  <c r="AB159" i="8"/>
  <c r="U160" i="8"/>
  <c r="AC160" i="8"/>
  <c r="V161" i="8"/>
  <c r="AD161" i="8"/>
  <c r="W162" i="8"/>
  <c r="AE162" i="8"/>
  <c r="X163" i="8"/>
  <c r="AF163" i="8"/>
  <c r="Y164" i="8"/>
  <c r="AG164" i="8"/>
  <c r="Z165" i="8"/>
  <c r="AH165" i="8"/>
  <c r="AA166" i="8"/>
  <c r="T167" i="8"/>
  <c r="AB167" i="8"/>
  <c r="U168" i="8"/>
  <c r="AC168" i="8"/>
  <c r="V169" i="8"/>
  <c r="AD169" i="8"/>
  <c r="W170" i="8"/>
  <c r="AE170" i="8"/>
  <c r="X171" i="8"/>
  <c r="AF171" i="8"/>
  <c r="Y172" i="8"/>
  <c r="AG172" i="8"/>
  <c r="Z173" i="8"/>
  <c r="AH173" i="8"/>
  <c r="AA174" i="8"/>
  <c r="T175" i="8"/>
  <c r="AB175" i="8"/>
  <c r="U176" i="8"/>
  <c r="AC176" i="8"/>
  <c r="V177" i="8"/>
  <c r="AD177" i="8"/>
  <c r="W178" i="8"/>
  <c r="AE178" i="8"/>
  <c r="X179" i="8"/>
  <c r="AF179" i="8"/>
  <c r="Y180" i="8"/>
  <c r="AG180" i="8"/>
  <c r="Z181" i="8"/>
  <c r="AH181" i="8"/>
  <c r="AA182" i="8"/>
  <c r="T183" i="8"/>
  <c r="AB183" i="8"/>
  <c r="U184" i="8"/>
  <c r="AC184" i="8"/>
  <c r="V185" i="8"/>
  <c r="AD185" i="8"/>
  <c r="W186" i="8"/>
  <c r="AE186" i="8"/>
  <c r="X187" i="8"/>
  <c r="AF187" i="8"/>
  <c r="Y188" i="8"/>
  <c r="AG188" i="8"/>
  <c r="Z189" i="8"/>
  <c r="AH189" i="8"/>
  <c r="AA190" i="8"/>
  <c r="T191" i="8"/>
  <c r="AB191" i="8"/>
  <c r="U192" i="8"/>
  <c r="AC192" i="8"/>
  <c r="V193" i="8"/>
  <c r="AD193" i="8"/>
  <c r="W194" i="8"/>
  <c r="AE194" i="8"/>
  <c r="X195" i="8"/>
  <c r="AF195" i="8"/>
  <c r="Y196" i="8"/>
  <c r="AG196" i="8"/>
  <c r="Z197" i="8"/>
  <c r="AH197" i="8"/>
  <c r="AA198" i="8"/>
  <c r="T199" i="8"/>
  <c r="AB199" i="8"/>
  <c r="U200" i="8"/>
  <c r="AC200" i="8"/>
  <c r="V201" i="8"/>
  <c r="AD201" i="8"/>
  <c r="W202" i="8"/>
  <c r="AE202" i="8"/>
  <c r="X203" i="8"/>
  <c r="AF203" i="8"/>
  <c r="Y204" i="8"/>
  <c r="AG204" i="8"/>
  <c r="Z205" i="8"/>
  <c r="AH205" i="8"/>
  <c r="AA206" i="8"/>
  <c r="T207" i="8"/>
  <c r="AB207" i="8"/>
  <c r="U208" i="8"/>
  <c r="AC208" i="8"/>
  <c r="V209" i="8"/>
  <c r="AD209" i="8"/>
  <c r="W210" i="8"/>
  <c r="AE210" i="8"/>
  <c r="X211" i="8"/>
  <c r="AF211" i="8"/>
  <c r="Y212" i="8"/>
  <c r="AG212" i="8"/>
  <c r="Z213" i="8"/>
  <c r="AH213" i="8"/>
  <c r="AA214" i="8"/>
  <c r="T215" i="8"/>
  <c r="AB215" i="8"/>
  <c r="U216" i="8"/>
  <c r="AC216" i="8"/>
  <c r="V217" i="8"/>
  <c r="AD217" i="8"/>
  <c r="W218" i="8"/>
  <c r="AE218" i="8"/>
  <c r="X219" i="8"/>
  <c r="AF219" i="8"/>
  <c r="Y220" i="8"/>
  <c r="AG220" i="8"/>
  <c r="Z221" i="8"/>
  <c r="AH221" i="8"/>
  <c r="AA222" i="8"/>
  <c r="T223" i="8"/>
  <c r="AB223" i="8"/>
  <c r="U224" i="8"/>
  <c r="AC224" i="8"/>
  <c r="V225" i="8"/>
  <c r="AD225" i="8"/>
  <c r="W226" i="8"/>
  <c r="AE226" i="8"/>
  <c r="X227" i="8"/>
  <c r="AF227" i="8"/>
  <c r="Y228" i="8"/>
  <c r="AG228" i="8"/>
  <c r="Z229" i="8"/>
  <c r="AH229" i="8"/>
  <c r="AA230" i="8"/>
  <c r="T231" i="8"/>
  <c r="AB231" i="8"/>
  <c r="U232" i="8"/>
  <c r="AC232" i="8"/>
  <c r="V233" i="8"/>
  <c r="AD233" i="8"/>
  <c r="W234" i="8"/>
  <c r="AE234" i="8"/>
  <c r="X235" i="8"/>
  <c r="AF235" i="8"/>
  <c r="Y236" i="8"/>
  <c r="AG236" i="8"/>
  <c r="Z237" i="8"/>
  <c r="AH237" i="8"/>
  <c r="AA238" i="8"/>
  <c r="T239" i="8"/>
  <c r="AB239" i="8"/>
  <c r="U240" i="8"/>
  <c r="AC240" i="8"/>
  <c r="V241" i="8"/>
  <c r="AD241" i="8"/>
  <c r="W242" i="8"/>
  <c r="AE242" i="8"/>
  <c r="X243" i="8"/>
  <c r="AF243" i="8"/>
  <c r="Y244" i="8"/>
  <c r="AG244" i="8"/>
  <c r="Z245" i="8"/>
  <c r="AH245" i="8"/>
  <c r="AA246" i="8"/>
  <c r="T247" i="8"/>
  <c r="AB247" i="8"/>
  <c r="U248" i="8"/>
  <c r="AC248" i="8"/>
  <c r="V249" i="8"/>
  <c r="AD249" i="8"/>
  <c r="W250" i="8"/>
  <c r="AE250" i="8"/>
  <c r="X251" i="8"/>
  <c r="AF251" i="8"/>
  <c r="Y252" i="8"/>
  <c r="AG252" i="8"/>
  <c r="Z253" i="8"/>
  <c r="AH253" i="8"/>
  <c r="AA254" i="8"/>
  <c r="T255" i="8"/>
  <c r="AB255" i="8"/>
  <c r="U256" i="8"/>
  <c r="AC256" i="8"/>
  <c r="V257" i="8"/>
  <c r="AD257" i="8"/>
  <c r="W258" i="8"/>
  <c r="AE258" i="8"/>
  <c r="X259" i="8"/>
  <c r="AF259" i="8"/>
  <c r="Y260" i="8"/>
  <c r="AG260" i="8"/>
  <c r="Z261" i="8"/>
  <c r="AH261" i="8"/>
  <c r="AA262" i="8"/>
  <c r="T263" i="8"/>
  <c r="AB263" i="8"/>
  <c r="U264" i="8"/>
  <c r="AC264" i="8"/>
  <c r="V265" i="8"/>
  <c r="AD265" i="8"/>
  <c r="W266" i="8"/>
  <c r="AE266" i="8"/>
  <c r="X267" i="8"/>
  <c r="AF267" i="8"/>
  <c r="Y268" i="8"/>
  <c r="AG268" i="8"/>
  <c r="Z269" i="8"/>
  <c r="AH269" i="8"/>
  <c r="AA270" i="8"/>
  <c r="T271" i="8"/>
  <c r="AB271" i="8"/>
  <c r="U272" i="8"/>
  <c r="AC272" i="8"/>
  <c r="V273" i="8"/>
  <c r="AD273" i="8"/>
  <c r="W274" i="8"/>
  <c r="AE274" i="8"/>
  <c r="X275" i="8"/>
  <c r="AF275" i="8"/>
  <c r="Y276" i="8"/>
  <c r="AG276" i="8"/>
  <c r="Z277" i="8"/>
  <c r="AH277" i="8"/>
  <c r="AA278" i="8"/>
  <c r="T279" i="8"/>
  <c r="AB279" i="8"/>
  <c r="U280" i="8"/>
  <c r="AC280" i="8"/>
  <c r="V281" i="8"/>
  <c r="AD281" i="8"/>
  <c r="W282" i="8"/>
  <c r="AE282" i="8"/>
  <c r="X283" i="8"/>
  <c r="AF283" i="8"/>
  <c r="Y284" i="8"/>
  <c r="AG284" i="8"/>
  <c r="Z285" i="8"/>
  <c r="AH285" i="8"/>
  <c r="AA286" i="8"/>
  <c r="T287" i="8"/>
  <c r="AB287" i="8"/>
  <c r="U288" i="8"/>
  <c r="AC288" i="8"/>
  <c r="V289" i="8"/>
  <c r="AD289" i="8"/>
  <c r="W290" i="8"/>
  <c r="AE290" i="8"/>
  <c r="X291" i="8"/>
  <c r="AF291" i="8"/>
  <c r="Y292" i="8"/>
  <c r="AG292" i="8"/>
  <c r="Z293" i="8"/>
  <c r="AH293" i="8"/>
  <c r="AA294" i="8"/>
  <c r="T295" i="8"/>
  <c r="AB295" i="8"/>
  <c r="U296" i="8"/>
  <c r="AC296" i="8"/>
  <c r="V297" i="8"/>
  <c r="AD297" i="8"/>
  <c r="W298" i="8"/>
  <c r="AE298" i="8"/>
  <c r="X299" i="8"/>
  <c r="AF299" i="8"/>
  <c r="Y300" i="8"/>
  <c r="AG300" i="8"/>
  <c r="Z301" i="8"/>
  <c r="AH301" i="8"/>
  <c r="AA302" i="8"/>
  <c r="T303" i="8"/>
  <c r="AB303" i="8"/>
  <c r="U304" i="8"/>
  <c r="AC304" i="8"/>
  <c r="V305" i="8"/>
  <c r="AD305" i="8"/>
  <c r="W306" i="8"/>
  <c r="AE306" i="8"/>
  <c r="X307" i="8"/>
  <c r="AF307" i="8"/>
  <c r="Y308" i="8"/>
  <c r="AG308" i="8"/>
  <c r="Z309" i="8"/>
  <c r="AH309" i="8"/>
  <c r="AA310" i="8"/>
  <c r="T311" i="8"/>
  <c r="AB311" i="8"/>
  <c r="U312" i="8"/>
  <c r="AC312" i="8"/>
  <c r="V313" i="8"/>
  <c r="AD313" i="8"/>
  <c r="W314" i="8"/>
  <c r="AE314" i="8"/>
  <c r="X315" i="8"/>
  <c r="AF315" i="8"/>
  <c r="Y316" i="8"/>
  <c r="AG316" i="8"/>
  <c r="Z317" i="8"/>
  <c r="AH317" i="8"/>
  <c r="AA318" i="8"/>
  <c r="T319" i="8"/>
  <c r="AB319" i="8"/>
  <c r="U320" i="8"/>
  <c r="AC320" i="8"/>
  <c r="V321" i="8"/>
  <c r="AD321" i="8"/>
  <c r="W322" i="8"/>
  <c r="AE322" i="8"/>
  <c r="X323" i="8"/>
  <c r="AF323" i="8"/>
  <c r="Y324" i="8"/>
  <c r="AG324" i="8"/>
  <c r="Z325" i="8"/>
  <c r="AH325" i="8"/>
  <c r="AA326" i="8"/>
  <c r="T327" i="8"/>
  <c r="Y3" i="8"/>
  <c r="AA5" i="8"/>
  <c r="AC7" i="8"/>
  <c r="AE9" i="8"/>
  <c r="AG11" i="8"/>
  <c r="T14" i="8"/>
  <c r="AB16" i="8"/>
  <c r="X18" i="8"/>
  <c r="AF20" i="8"/>
  <c r="Z22" i="8"/>
  <c r="U24" i="8"/>
  <c r="AE25" i="8"/>
  <c r="T27" i="8"/>
  <c r="U28" i="8"/>
  <c r="AH28" i="8"/>
  <c r="T30" i="8"/>
  <c r="U31" i="8"/>
  <c r="AH31" i="8"/>
  <c r="T33" i="8"/>
  <c r="AF33" i="8"/>
  <c r="AG34" i="8"/>
  <c r="AH35" i="8"/>
  <c r="AF36" i="8"/>
  <c r="AG37" i="8"/>
  <c r="AD38" i="8"/>
  <c r="AE39" i="8"/>
  <c r="AF40" i="8"/>
  <c r="AD41" i="8"/>
  <c r="AE42" i="8"/>
  <c r="AB43" i="8"/>
  <c r="AC44" i="8"/>
  <c r="AD45" i="8"/>
  <c r="AB46" i="8"/>
  <c r="AC47" i="8"/>
  <c r="AA48" i="8"/>
  <c r="AB49" i="8"/>
  <c r="AC50" i="8"/>
  <c r="Z51" i="8"/>
  <c r="AA52" i="8"/>
  <c r="Y53" i="8"/>
  <c r="Z54" i="8"/>
  <c r="AA55" i="8"/>
  <c r="X56" i="8"/>
  <c r="Y57" i="8"/>
  <c r="W58" i="8"/>
  <c r="X59" i="8"/>
  <c r="Y60" i="8"/>
  <c r="V61" i="8"/>
  <c r="W62" i="8"/>
  <c r="U63" i="8"/>
  <c r="V64" i="8"/>
  <c r="W65" i="8"/>
  <c r="U66" i="8"/>
  <c r="V67" i="8"/>
  <c r="AH67" i="8"/>
  <c r="T69" i="8"/>
  <c r="U70" i="8"/>
  <c r="AH70" i="8"/>
  <c r="T72" i="8"/>
  <c r="AF72" i="8"/>
  <c r="AG73" i="8"/>
  <c r="AH74" i="8"/>
  <c r="AF75" i="8"/>
  <c r="AG76" i="8"/>
  <c r="AD77" i="8"/>
  <c r="AE78" i="8"/>
  <c r="AF79" i="8"/>
  <c r="AD80" i="8"/>
  <c r="AE81" i="8"/>
  <c r="AC82" i="8"/>
  <c r="AD83" i="8"/>
  <c r="AE84" i="8"/>
  <c r="AB85" i="8"/>
  <c r="AC86" i="8"/>
  <c r="AA87" i="8"/>
  <c r="AB88" i="8"/>
  <c r="AC89" i="8"/>
  <c r="Z90" i="8"/>
  <c r="AA91" i="8"/>
  <c r="Y92" i="8"/>
  <c r="Z93" i="8"/>
  <c r="AA94" i="8"/>
  <c r="X95" i="8"/>
  <c r="W96" i="8"/>
  <c r="AH96" i="8"/>
  <c r="AG97" i="8"/>
  <c r="AF98" i="8"/>
  <c r="AB99" i="8"/>
  <c r="AA100" i="8"/>
  <c r="W101" i="8"/>
  <c r="V102" i="8"/>
  <c r="U103" i="8"/>
  <c r="AF103" i="8"/>
  <c r="AE104" i="8"/>
  <c r="AA105" i="8"/>
  <c r="Z106" i="8"/>
  <c r="Y107" i="8"/>
  <c r="U108" i="8"/>
  <c r="T109" i="8"/>
  <c r="AE109" i="8"/>
  <c r="AD110" i="8"/>
  <c r="AC111" i="8"/>
  <c r="Y112" i="8"/>
  <c r="X113" i="8"/>
  <c r="T114" i="8"/>
  <c r="AH114" i="8"/>
  <c r="AG115" i="8"/>
  <c r="AC116" i="8"/>
  <c r="AB117" i="8"/>
  <c r="X118" i="8"/>
  <c r="W119" i="8"/>
  <c r="V120" i="8"/>
  <c r="AG120" i="8"/>
  <c r="AF121" i="8"/>
  <c r="AB122" i="8"/>
  <c r="AA123" i="8"/>
  <c r="Z124" i="8"/>
  <c r="V125" i="8"/>
  <c r="U126" i="8"/>
  <c r="AF126" i="8"/>
  <c r="AE127" i="8"/>
  <c r="AD128" i="8"/>
  <c r="Z129" i="8"/>
  <c r="Y130" i="8"/>
  <c r="U131" i="8"/>
  <c r="T132" i="8"/>
  <c r="AH132" i="8"/>
  <c r="AD133" i="8"/>
  <c r="AC134" i="8"/>
  <c r="Y135" i="8"/>
  <c r="X136" i="8"/>
  <c r="W137" i="8"/>
  <c r="AH137" i="8"/>
  <c r="AG138" i="8"/>
  <c r="AC139" i="8"/>
  <c r="AB140" i="8"/>
  <c r="AA141" i="8"/>
  <c r="W142" i="8"/>
  <c r="V143" i="8"/>
  <c r="AG143" i="8"/>
  <c r="AF144" i="8"/>
  <c r="AE145" i="8"/>
  <c r="AA146" i="8"/>
  <c r="Z147" i="8"/>
  <c r="V148" i="8"/>
  <c r="U149" i="8"/>
  <c r="T150" i="8"/>
  <c r="AE150" i="8"/>
  <c r="AD151" i="8"/>
  <c r="Z152" i="8"/>
  <c r="Y153" i="8"/>
  <c r="X154" i="8"/>
  <c r="T155" i="8"/>
  <c r="AH155" i="8"/>
  <c r="AD156" i="8"/>
  <c r="AC157" i="8"/>
  <c r="AB158" i="8"/>
  <c r="X159" i="8"/>
  <c r="W160" i="8"/>
  <c r="AH160" i="8"/>
  <c r="AG161" i="8"/>
  <c r="AF162" i="8"/>
  <c r="AB163" i="8"/>
  <c r="AA164" i="8"/>
  <c r="W165" i="8"/>
  <c r="V166" i="8"/>
  <c r="U167" i="8"/>
  <c r="AF167" i="8"/>
  <c r="AE168" i="8"/>
  <c r="AA169" i="8"/>
  <c r="Z170" i="8"/>
  <c r="Y171" i="8"/>
  <c r="U172" i="8"/>
  <c r="T173" i="8"/>
  <c r="AE173" i="8"/>
  <c r="AD174" i="8"/>
  <c r="AC175" i="8"/>
  <c r="Y176" i="8"/>
  <c r="X177" i="8"/>
  <c r="T178" i="8"/>
  <c r="AH178" i="8"/>
  <c r="AG179" i="8"/>
  <c r="AC180" i="8"/>
  <c r="AB181" i="8"/>
  <c r="X182" i="8"/>
  <c r="W183" i="8"/>
  <c r="V184" i="8"/>
  <c r="AG184" i="8"/>
  <c r="AF185" i="8"/>
  <c r="AB186" i="8"/>
  <c r="AA187" i="8"/>
  <c r="Z188" i="8"/>
  <c r="V189" i="8"/>
  <c r="U190" i="8"/>
  <c r="AF190" i="8"/>
  <c r="AE191" i="8"/>
  <c r="AD192" i="8"/>
  <c r="Z193" i="8"/>
  <c r="Y194" i="8"/>
  <c r="U195" i="8"/>
  <c r="T196" i="8"/>
  <c r="AH196" i="8"/>
  <c r="AD197" i="8"/>
  <c r="AC198" i="8"/>
  <c r="Y199" i="8"/>
  <c r="X200" i="8"/>
  <c r="W201" i="8"/>
  <c r="AH201" i="8"/>
  <c r="AG202" i="8"/>
  <c r="AC203" i="8"/>
  <c r="AB204" i="8"/>
  <c r="AA205" i="8"/>
  <c r="W206" i="8"/>
  <c r="V207" i="8"/>
  <c r="AG207" i="8"/>
  <c r="AF208" i="8"/>
  <c r="AE209" i="8"/>
  <c r="AA210" i="8"/>
  <c r="Z211" i="8"/>
  <c r="V212" i="8"/>
  <c r="U213" i="8"/>
  <c r="T214" i="8"/>
  <c r="AE214" i="8"/>
  <c r="AD215" i="8"/>
  <c r="Z216" i="8"/>
  <c r="Y217" i="8"/>
  <c r="X218" i="8"/>
  <c r="T219" i="8"/>
  <c r="AH219" i="8"/>
  <c r="AD220" i="8"/>
  <c r="AC221" i="8"/>
  <c r="AB222" i="8"/>
  <c r="X223" i="8"/>
  <c r="W224" i="8"/>
  <c r="AH224" i="8"/>
  <c r="AG225" i="8"/>
  <c r="AF226" i="8"/>
  <c r="AB227" i="8"/>
  <c r="AA228" i="8"/>
  <c r="W229" i="8"/>
  <c r="V230" i="8"/>
  <c r="U231" i="8"/>
  <c r="AF231" i="8"/>
  <c r="AE232" i="8"/>
  <c r="AA233" i="8"/>
  <c r="Z234" i="8"/>
  <c r="Y235" i="8"/>
  <c r="U236" i="8"/>
  <c r="T237" i="8"/>
  <c r="AE237" i="8"/>
  <c r="AD238" i="8"/>
  <c r="AC239" i="8"/>
  <c r="Y240" i="8"/>
  <c r="X241" i="8"/>
  <c r="T242" i="8"/>
  <c r="AH242" i="8"/>
  <c r="AG243" i="8"/>
  <c r="AC244" i="8"/>
  <c r="AB245" i="8"/>
  <c r="X246" i="8"/>
  <c r="W247" i="8"/>
  <c r="V248" i="8"/>
  <c r="AG248" i="8"/>
  <c r="AF249" i="8"/>
  <c r="AB250" i="8"/>
  <c r="AA251" i="8"/>
  <c r="Z252" i="8"/>
  <c r="V253" i="8"/>
  <c r="U254" i="8"/>
  <c r="AF254" i="8"/>
  <c r="AE255" i="8"/>
  <c r="AD256" i="8"/>
  <c r="Z257" i="8"/>
  <c r="Y258" i="8"/>
  <c r="U259" i="8"/>
  <c r="T260" i="8"/>
  <c r="AH260" i="8"/>
  <c r="AD261" i="8"/>
  <c r="AC262" i="8"/>
  <c r="Y263" i="8"/>
  <c r="X264" i="8"/>
  <c r="W265" i="8"/>
  <c r="AH265" i="8"/>
  <c r="AG266" i="8"/>
  <c r="AC267" i="8"/>
  <c r="AB268" i="8"/>
  <c r="AA269" i="8"/>
  <c r="W270" i="8"/>
  <c r="V271" i="8"/>
  <c r="AG271" i="8"/>
  <c r="AF272" i="8"/>
  <c r="AE273" i="8"/>
  <c r="AA274" i="8"/>
  <c r="Z275" i="8"/>
  <c r="V276" i="8"/>
  <c r="U277" i="8"/>
  <c r="T278" i="8"/>
  <c r="AE278" i="8"/>
  <c r="AD279" i="8"/>
  <c r="Z280" i="8"/>
  <c r="Y281" i="8"/>
  <c r="AA3" i="8"/>
  <c r="AH5" i="8"/>
  <c r="AE7" i="8"/>
  <c r="W10" i="8"/>
  <c r="Y12" i="8"/>
  <c r="AA14" i="8"/>
  <c r="AC16" i="8"/>
  <c r="AE18" i="8"/>
  <c r="AG20" i="8"/>
  <c r="AE22" i="8"/>
  <c r="V24" i="8"/>
  <c r="AG25" i="8"/>
  <c r="V27" i="8"/>
  <c r="W28" i="8"/>
  <c r="X29" i="8"/>
  <c r="U30" i="8"/>
  <c r="V31" i="8"/>
  <c r="T32" i="8"/>
  <c r="U33" i="8"/>
  <c r="V34" i="8"/>
  <c r="AH34" i="8"/>
  <c r="T36" i="8"/>
  <c r="AG36" i="8"/>
  <c r="AH37" i="8"/>
  <c r="T39" i="8"/>
  <c r="AF39" i="8"/>
  <c r="AG40" i="8"/>
  <c r="AE41" i="8"/>
  <c r="AF42" i="8"/>
  <c r="AG43" i="8"/>
  <c r="AE44" i="8"/>
  <c r="AF45" i="8"/>
  <c r="AC46" i="8"/>
  <c r="AD47" i="8"/>
  <c r="AE48" i="8"/>
  <c r="AC49" i="8"/>
  <c r="AD50" i="8"/>
  <c r="AA51" i="8"/>
  <c r="AB52" i="8"/>
  <c r="AC53" i="8"/>
  <c r="AA54" i="8"/>
  <c r="AB55" i="8"/>
  <c r="Y56" i="8"/>
  <c r="Z57" i="8"/>
  <c r="AA58" i="8"/>
  <c r="Y59" i="8"/>
  <c r="Z60" i="8"/>
  <c r="X61" i="8"/>
  <c r="Y62" i="8"/>
  <c r="Z63" i="8"/>
  <c r="W64" i="8"/>
  <c r="X65" i="8"/>
  <c r="V66" i="8"/>
  <c r="W67" i="8"/>
  <c r="X68" i="8"/>
  <c r="U69" i="8"/>
  <c r="V70" i="8"/>
  <c r="T71" i="8"/>
  <c r="U72" i="8"/>
  <c r="V73" i="8"/>
  <c r="AH73" i="8"/>
  <c r="T75" i="8"/>
  <c r="AG75" i="8"/>
  <c r="AH76" i="8"/>
  <c r="T78" i="8"/>
  <c r="AG78" i="8"/>
  <c r="AH79" i="8"/>
  <c r="AE80" i="8"/>
  <c r="AF81" i="8"/>
  <c r="AG82" i="8"/>
  <c r="AE83" i="8"/>
  <c r="AF84" i="8"/>
  <c r="AC85" i="8"/>
  <c r="AD86" i="8"/>
  <c r="AE87" i="8"/>
  <c r="AC88" i="8"/>
  <c r="AD89" i="8"/>
  <c r="AA90" i="8"/>
  <c r="AB91" i="8"/>
  <c r="AC92" i="8"/>
  <c r="AA93" i="8"/>
  <c r="AB94" i="8"/>
  <c r="Y95" i="8"/>
  <c r="X96" i="8"/>
  <c r="W97" i="8"/>
  <c r="AH97" i="8"/>
  <c r="AG98" i="8"/>
  <c r="AC99" i="8"/>
  <c r="AB100" i="8"/>
  <c r="AA101" i="8"/>
  <c r="W102" i="8"/>
  <c r="V103" i="8"/>
  <c r="AG103" i="8"/>
  <c r="AF104" i="8"/>
  <c r="AE105" i="8"/>
  <c r="AA106" i="8"/>
  <c r="Z107" i="8"/>
  <c r="V108" i="8"/>
  <c r="U109" i="8"/>
  <c r="T110" i="8"/>
  <c r="AE110" i="8"/>
  <c r="AD111" i="8"/>
  <c r="Z112" i="8"/>
  <c r="Y113" i="8"/>
  <c r="X114" i="8"/>
  <c r="T115" i="8"/>
  <c r="AH115" i="8"/>
  <c r="AD116" i="8"/>
  <c r="AC117" i="8"/>
  <c r="AB118" i="8"/>
  <c r="X119" i="8"/>
  <c r="W120" i="8"/>
  <c r="AH120" i="8"/>
  <c r="AG121" i="8"/>
  <c r="AF122" i="8"/>
  <c r="AB123" i="8"/>
  <c r="AA124" i="8"/>
  <c r="W125" i="8"/>
  <c r="V126" i="8"/>
  <c r="U127" i="8"/>
  <c r="AF127" i="8"/>
  <c r="AE128" i="8"/>
  <c r="AA129" i="8"/>
  <c r="Z130" i="8"/>
  <c r="Y131" i="8"/>
  <c r="U132" i="8"/>
  <c r="T133" i="8"/>
  <c r="AE133" i="8"/>
  <c r="AD134" i="8"/>
  <c r="AC135" i="8"/>
  <c r="Y136" i="8"/>
  <c r="X137" i="8"/>
  <c r="T138" i="8"/>
  <c r="AH138" i="8"/>
  <c r="AG139" i="8"/>
  <c r="AC140" i="8"/>
  <c r="AB141" i="8"/>
  <c r="X142" i="8"/>
  <c r="W143" i="8"/>
  <c r="V144" i="8"/>
  <c r="AG144" i="8"/>
  <c r="AF145" i="8"/>
  <c r="AB146" i="8"/>
  <c r="AA147" i="8"/>
  <c r="Z148" i="8"/>
  <c r="V149" i="8"/>
  <c r="U150" i="8"/>
  <c r="AF150" i="8"/>
  <c r="AE151" i="8"/>
  <c r="AD152" i="8"/>
  <c r="Z153" i="8"/>
  <c r="Y154" i="8"/>
  <c r="U155" i="8"/>
  <c r="T156" i="8"/>
  <c r="AH156" i="8"/>
  <c r="AD157" i="8"/>
  <c r="AC158" i="8"/>
  <c r="Y159" i="8"/>
  <c r="X160" i="8"/>
  <c r="W161" i="8"/>
  <c r="AH161" i="8"/>
  <c r="AG162" i="8"/>
  <c r="AC163" i="8"/>
  <c r="AB164" i="8"/>
  <c r="AA165" i="8"/>
  <c r="W166" i="8"/>
  <c r="V167" i="8"/>
  <c r="AG167" i="8"/>
  <c r="AF168" i="8"/>
  <c r="AE169" i="8"/>
  <c r="AA170" i="8"/>
  <c r="Z171" i="8"/>
  <c r="V172" i="8"/>
  <c r="U173" i="8"/>
  <c r="T174" i="8"/>
  <c r="AE174" i="8"/>
  <c r="AD175" i="8"/>
  <c r="Z176" i="8"/>
  <c r="Y177" i="8"/>
  <c r="X178" i="8"/>
  <c r="T179" i="8"/>
  <c r="AH179" i="8"/>
  <c r="AD180" i="8"/>
  <c r="AC181" i="8"/>
  <c r="AB182" i="8"/>
  <c r="X183" i="8"/>
  <c r="W184" i="8"/>
  <c r="AH184" i="8"/>
  <c r="AG185" i="8"/>
  <c r="AF186" i="8"/>
  <c r="AB187" i="8"/>
  <c r="AA188" i="8"/>
  <c r="W189" i="8"/>
  <c r="V190" i="8"/>
  <c r="U191" i="8"/>
  <c r="AF191" i="8"/>
  <c r="AE192" i="8"/>
  <c r="AA193" i="8"/>
  <c r="Z194" i="8"/>
  <c r="Y195" i="8"/>
  <c r="U196" i="8"/>
  <c r="T197" i="8"/>
  <c r="AE197" i="8"/>
  <c r="AD198" i="8"/>
  <c r="AC199" i="8"/>
  <c r="Y200" i="8"/>
  <c r="X201" i="8"/>
  <c r="T202" i="8"/>
  <c r="AH202" i="8"/>
  <c r="AG203" i="8"/>
  <c r="AC204" i="8"/>
  <c r="AB205" i="8"/>
  <c r="X206" i="8"/>
  <c r="W207" i="8"/>
  <c r="V208" i="8"/>
  <c r="AG208" i="8"/>
  <c r="AF209" i="8"/>
  <c r="AB210" i="8"/>
  <c r="AA211" i="8"/>
  <c r="Z212" i="8"/>
  <c r="AB4" i="8"/>
  <c r="T7" i="8"/>
  <c r="AF8" i="8"/>
  <c r="X11" i="8"/>
  <c r="U13" i="8"/>
  <c r="AB15" i="8"/>
  <c r="AH17" i="8"/>
  <c r="AF19" i="8"/>
  <c r="AH21" i="8"/>
  <c r="X23" i="8"/>
  <c r="U25" i="8"/>
  <c r="AE26" i="8"/>
  <c r="AD27" i="8"/>
  <c r="AE28" i="8"/>
  <c r="AB29" i="8"/>
  <c r="AC30" i="8"/>
  <c r="AD31" i="8"/>
  <c r="AB32" i="8"/>
  <c r="AC33" i="8"/>
  <c r="Z34" i="8"/>
  <c r="AA35" i="8"/>
  <c r="AB36" i="8"/>
  <c r="Z37" i="8"/>
  <c r="AA38" i="8"/>
  <c r="X39" i="8"/>
  <c r="Y40" i="8"/>
  <c r="Z41" i="8"/>
  <c r="X42" i="8"/>
  <c r="Y43" i="8"/>
  <c r="W44" i="8"/>
  <c r="X45" i="8"/>
  <c r="Y46" i="8"/>
  <c r="V47" i="8"/>
  <c r="W48" i="8"/>
  <c r="U49" i="8"/>
  <c r="V50" i="8"/>
  <c r="W51" i="8"/>
  <c r="T52" i="8"/>
  <c r="U53" i="8"/>
  <c r="AH53" i="8"/>
  <c r="T55" i="8"/>
  <c r="U56" i="8"/>
  <c r="AG56" i="8"/>
  <c r="AH57" i="8"/>
  <c r="AF58" i="8"/>
  <c r="AG59" i="8"/>
  <c r="AH60" i="8"/>
  <c r="AF61" i="8"/>
  <c r="AG62" i="8"/>
  <c r="AD63" i="8"/>
  <c r="AE64" i="8"/>
  <c r="AF65" i="8"/>
  <c r="AD66" i="8"/>
  <c r="AE67" i="8"/>
  <c r="AB68" i="8"/>
  <c r="AC69" i="8"/>
  <c r="AD70" i="8"/>
  <c r="AB71" i="8"/>
  <c r="AC72" i="8"/>
  <c r="Z73" i="8"/>
  <c r="AA74" i="8"/>
  <c r="AB75" i="8"/>
  <c r="Z76" i="8"/>
  <c r="AA77" i="8"/>
  <c r="Y78" i="8"/>
  <c r="Z79" i="8"/>
  <c r="AA80" i="8"/>
  <c r="X81" i="8"/>
  <c r="Y82" i="8"/>
  <c r="W83" i="8"/>
  <c r="X84" i="8"/>
  <c r="Y85" i="8"/>
  <c r="V86" i="8"/>
  <c r="W87" i="8"/>
  <c r="U88" i="8"/>
  <c r="V89" i="8"/>
  <c r="W90" i="8"/>
  <c r="T91" i="8"/>
  <c r="U92" i="8"/>
  <c r="AH92" i="8"/>
  <c r="T94" i="8"/>
  <c r="U95" i="8"/>
  <c r="AF95" i="8"/>
  <c r="AE96" i="8"/>
  <c r="AA97" i="8"/>
  <c r="Z98" i="8"/>
  <c r="Y99" i="8"/>
  <c r="U100" i="8"/>
  <c r="T101" i="8"/>
  <c r="AE101" i="8"/>
  <c r="AD102" i="8"/>
  <c r="AC103" i="8"/>
  <c r="Y104" i="8"/>
  <c r="X105" i="8"/>
  <c r="T106" i="8"/>
  <c r="AH106" i="8"/>
  <c r="AG107" i="8"/>
  <c r="AC108" i="8"/>
  <c r="AB109" i="8"/>
  <c r="X110" i="8"/>
  <c r="W111" i="8"/>
  <c r="V112" i="8"/>
  <c r="AG112" i="8"/>
  <c r="AF113" i="8"/>
  <c r="AB114" i="8"/>
  <c r="AA115" i="8"/>
  <c r="Z116" i="8"/>
  <c r="V117" i="8"/>
  <c r="U118" i="8"/>
  <c r="AF118" i="8"/>
  <c r="AE119" i="8"/>
  <c r="AD120" i="8"/>
  <c r="Z121" i="8"/>
  <c r="Y122" i="8"/>
  <c r="U123" i="8"/>
  <c r="T124" i="8"/>
  <c r="AH124" i="8"/>
  <c r="AD125" i="8"/>
  <c r="AC126" i="8"/>
  <c r="Y127" i="8"/>
  <c r="X128" i="8"/>
  <c r="W129" i="8"/>
  <c r="AH129" i="8"/>
  <c r="AG130" i="8"/>
  <c r="AC131" i="8"/>
  <c r="AB132" i="8"/>
  <c r="AA133" i="8"/>
  <c r="W134" i="8"/>
  <c r="V135" i="8"/>
  <c r="AG135" i="8"/>
  <c r="AF136" i="8"/>
  <c r="AE137" i="8"/>
  <c r="AA138" i="8"/>
  <c r="Z139" i="8"/>
  <c r="V140" i="8"/>
  <c r="U141" i="8"/>
  <c r="T142" i="8"/>
  <c r="AE142" i="8"/>
  <c r="AD143" i="8"/>
  <c r="Z144" i="8"/>
  <c r="Y145" i="8"/>
  <c r="X146" i="8"/>
  <c r="T147" i="8"/>
  <c r="AH147" i="8"/>
  <c r="AD148" i="8"/>
  <c r="AC149" i="8"/>
  <c r="AB150" i="8"/>
  <c r="X151" i="8"/>
  <c r="W152" i="8"/>
  <c r="AH152" i="8"/>
  <c r="AG153" i="8"/>
  <c r="AF154" i="8"/>
  <c r="AB155" i="8"/>
  <c r="AA156" i="8"/>
  <c r="W157" i="8"/>
  <c r="V158" i="8"/>
  <c r="U159" i="8"/>
  <c r="AF159" i="8"/>
  <c r="AE160" i="8"/>
  <c r="AA161" i="8"/>
  <c r="Z162" i="8"/>
  <c r="Y163" i="8"/>
  <c r="U164" i="8"/>
  <c r="T165" i="8"/>
  <c r="AE165" i="8"/>
  <c r="AD166" i="8"/>
  <c r="AC167" i="8"/>
  <c r="Y168" i="8"/>
  <c r="X169" i="8"/>
  <c r="T170" i="8"/>
  <c r="AH170" i="8"/>
  <c r="AG171" i="8"/>
  <c r="AC172" i="8"/>
  <c r="AB173" i="8"/>
  <c r="X174" i="8"/>
  <c r="W175" i="8"/>
  <c r="V176" i="8"/>
  <c r="AG176" i="8"/>
  <c r="AF177" i="8"/>
  <c r="AB178" i="8"/>
  <c r="AA179" i="8"/>
  <c r="Z180" i="8"/>
  <c r="V181" i="8"/>
  <c r="U182" i="8"/>
  <c r="AF182" i="8"/>
  <c r="AE183" i="8"/>
  <c r="AD184" i="8"/>
  <c r="Z185" i="8"/>
  <c r="Y186" i="8"/>
  <c r="U187" i="8"/>
  <c r="T188" i="8"/>
  <c r="AH188" i="8"/>
  <c r="AD189" i="8"/>
  <c r="AC190" i="8"/>
  <c r="Y191" i="8"/>
  <c r="X192" i="8"/>
  <c r="W193" i="8"/>
  <c r="AH193" i="8"/>
  <c r="AG194" i="8"/>
  <c r="AC195" i="8"/>
  <c r="AB196" i="8"/>
  <c r="AA197" i="8"/>
  <c r="W198" i="8"/>
  <c r="V199" i="8"/>
  <c r="AG199" i="8"/>
  <c r="AF200" i="8"/>
  <c r="AE201" i="8"/>
  <c r="AA202" i="8"/>
  <c r="Z203" i="8"/>
  <c r="V204" i="8"/>
  <c r="U205" i="8"/>
  <c r="T206" i="8"/>
  <c r="AE206" i="8"/>
  <c r="AD207" i="8"/>
  <c r="Z208" i="8"/>
  <c r="Y209" i="8"/>
  <c r="X210" i="8"/>
  <c r="T211" i="8"/>
  <c r="AH211" i="8"/>
  <c r="AD212" i="8"/>
  <c r="AC213" i="8"/>
  <c r="AB214" i="8"/>
  <c r="X215" i="8"/>
  <c r="W216" i="8"/>
  <c r="AH216" i="8"/>
  <c r="AG217" i="8"/>
  <c r="AF218" i="8"/>
  <c r="AB219" i="8"/>
  <c r="AA220" i="8"/>
  <c r="W221" i="8"/>
  <c r="V222" i="8"/>
  <c r="U223" i="8"/>
  <c r="AF223" i="8"/>
  <c r="AE224" i="8"/>
  <c r="AA225" i="8"/>
  <c r="Z226" i="8"/>
  <c r="Y227" i="8"/>
  <c r="U228" i="8"/>
  <c r="T229" i="8"/>
  <c r="AE229" i="8"/>
  <c r="AD230" i="8"/>
  <c r="AC231" i="8"/>
  <c r="Y232" i="8"/>
  <c r="X233" i="8"/>
  <c r="T234" i="8"/>
  <c r="AH234" i="8"/>
  <c r="AG235" i="8"/>
  <c r="AC236" i="8"/>
  <c r="AB237" i="8"/>
  <c r="X238" i="8"/>
  <c r="W239" i="8"/>
  <c r="V240" i="8"/>
  <c r="AG240" i="8"/>
  <c r="AF241" i="8"/>
  <c r="AB242" i="8"/>
  <c r="AA243" i="8"/>
  <c r="Z244" i="8"/>
  <c r="V245" i="8"/>
  <c r="U246" i="8"/>
  <c r="AF246" i="8"/>
  <c r="AE247" i="8"/>
  <c r="AD248" i="8"/>
  <c r="Z249" i="8"/>
  <c r="Y250" i="8"/>
  <c r="U251" i="8"/>
  <c r="T252" i="8"/>
  <c r="AH252" i="8"/>
  <c r="AD253" i="8"/>
  <c r="AC254" i="8"/>
  <c r="AB3" i="8"/>
  <c r="U7" i="8"/>
  <c r="Z10" i="8"/>
  <c r="AH13" i="8"/>
  <c r="W17" i="8"/>
  <c r="U21" i="8"/>
  <c r="AF23" i="8"/>
  <c r="V26" i="8"/>
  <c r="T28" i="8"/>
  <c r="AA29" i="8"/>
  <c r="W31" i="8"/>
  <c r="AC32" i="8"/>
  <c r="X34" i="8"/>
  <c r="AD35" i="8"/>
  <c r="Y37" i="8"/>
  <c r="U39" i="8"/>
  <c r="AA40" i="8"/>
  <c r="V42" i="8"/>
  <c r="AA43" i="8"/>
  <c r="V45" i="8"/>
  <c r="AH46" i="8"/>
  <c r="X48" i="8"/>
  <c r="AH49" i="8"/>
  <c r="Y51" i="8"/>
  <c r="T53" i="8"/>
  <c r="AB54" i="8"/>
  <c r="V56" i="8"/>
  <c r="AC57" i="8"/>
  <c r="W59" i="8"/>
  <c r="AC60" i="8"/>
  <c r="Z62" i="8"/>
  <c r="T64" i="8"/>
  <c r="Z65" i="8"/>
  <c r="T67" i="8"/>
  <c r="AA68" i="8"/>
  <c r="W70" i="8"/>
  <c r="AC71" i="8"/>
  <c r="X73" i="8"/>
  <c r="AD74" i="8"/>
  <c r="Y76" i="8"/>
  <c r="U78" i="8"/>
  <c r="AA79" i="8"/>
  <c r="V81" i="8"/>
  <c r="AA82" i="8"/>
  <c r="W84" i="8"/>
  <c r="AH85" i="8"/>
  <c r="X87" i="8"/>
  <c r="T89" i="8"/>
  <c r="Y90" i="8"/>
  <c r="T92" i="8"/>
  <c r="AB93" i="8"/>
  <c r="V95" i="8"/>
  <c r="Z96" i="8"/>
  <c r="AF97" i="8"/>
  <c r="U99" i="8"/>
  <c r="AC100" i="8"/>
  <c r="T102" i="8"/>
  <c r="X103" i="8"/>
  <c r="AD104" i="8"/>
  <c r="AH105" i="8"/>
  <c r="AA107" i="8"/>
  <c r="AD108" i="8"/>
  <c r="V110" i="8"/>
  <c r="Y111" i="8"/>
  <c r="AF112" i="8"/>
  <c r="Y114" i="8"/>
  <c r="AB115" i="8"/>
  <c r="T117" i="8"/>
  <c r="W118" i="8"/>
  <c r="AD119" i="8"/>
  <c r="W121" i="8"/>
  <c r="Z122" i="8"/>
  <c r="AG123" i="8"/>
  <c r="U125" i="8"/>
  <c r="AB126" i="8"/>
  <c r="AG127" i="8"/>
  <c r="X129" i="8"/>
  <c r="AB130" i="8"/>
  <c r="AH131" i="8"/>
  <c r="W133" i="8"/>
  <c r="AE134" i="8"/>
  <c r="V136" i="8"/>
  <c r="Z137" i="8"/>
  <c r="AF138" i="8"/>
  <c r="U140" i="8"/>
  <c r="AC141" i="8"/>
  <c r="AF142" i="8"/>
  <c r="X144" i="8"/>
  <c r="AA145" i="8"/>
  <c r="AH146" i="8"/>
  <c r="AA148" i="8"/>
  <c r="AD149" i="8"/>
  <c r="V151" i="8"/>
  <c r="Y152" i="8"/>
  <c r="AF153" i="8"/>
  <c r="Y155" i="8"/>
  <c r="AB156" i="8"/>
  <c r="T158" i="8"/>
  <c r="W159" i="8"/>
  <c r="AD160" i="8"/>
  <c r="T162" i="8"/>
  <c r="Z163" i="8"/>
  <c r="AD164" i="8"/>
  <c r="U166" i="8"/>
  <c r="Y167" i="8"/>
  <c r="AG168" i="8"/>
  <c r="X170" i="8"/>
  <c r="AB171" i="8"/>
  <c r="AH172" i="8"/>
  <c r="W174" i="8"/>
  <c r="AE175" i="8"/>
  <c r="AH176" i="8"/>
  <c r="Z178" i="8"/>
  <c r="AC179" i="8"/>
  <c r="U181" i="8"/>
  <c r="AC182" i="8"/>
  <c r="AF183" i="8"/>
  <c r="X185" i="8"/>
  <c r="AA186" i="8"/>
  <c r="AH187" i="8"/>
  <c r="AA189" i="8"/>
  <c r="AD190" i="8"/>
  <c r="V192" i="8"/>
  <c r="Y193" i="8"/>
  <c r="AF194" i="8"/>
  <c r="V196" i="8"/>
  <c r="AB197" i="8"/>
  <c r="AF198" i="8"/>
  <c r="W200" i="8"/>
  <c r="AA201" i="8"/>
  <c r="T203" i="8"/>
  <c r="Z204" i="8"/>
  <c r="AD205" i="8"/>
  <c r="U207" i="8"/>
  <c r="Y208" i="8"/>
  <c r="AG209" i="8"/>
  <c r="U211" i="8"/>
  <c r="AB212" i="8"/>
  <c r="AD213" i="8"/>
  <c r="AF214" i="8"/>
  <c r="AG215" i="8"/>
  <c r="W217" i="8"/>
  <c r="Y218" i="8"/>
  <c r="Z219" i="8"/>
  <c r="AB220" i="8"/>
  <c r="AD221" i="8"/>
  <c r="AE222" i="8"/>
  <c r="AG223" i="8"/>
  <c r="W225" i="8"/>
  <c r="X226" i="8"/>
  <c r="Z227" i="8"/>
  <c r="AB228" i="8"/>
  <c r="AC229" i="8"/>
  <c r="AE230" i="8"/>
  <c r="AG231" i="8"/>
  <c r="AH232" i="8"/>
  <c r="X234" i="8"/>
  <c r="Z235" i="8"/>
  <c r="AA236" i="8"/>
  <c r="AC237" i="8"/>
  <c r="AE238" i="8"/>
  <c r="AF239" i="8"/>
  <c r="AH240" i="8"/>
  <c r="X242" i="8"/>
  <c r="Y243" i="8"/>
  <c r="AA244" i="8"/>
  <c r="AC245" i="8"/>
  <c r="AD246" i="8"/>
  <c r="AF247" i="8"/>
  <c r="AH248" i="8"/>
  <c r="T250" i="8"/>
  <c r="Y251" i="8"/>
  <c r="AA252" i="8"/>
  <c r="AB253" i="8"/>
  <c r="AD254" i="8"/>
  <c r="AD255" i="8"/>
  <c r="AE256" i="8"/>
  <c r="AE257" i="8"/>
  <c r="AB258" i="8"/>
  <c r="AB259" i="8"/>
  <c r="AB260" i="8"/>
  <c r="AB261" i="8"/>
  <c r="AB262" i="8"/>
  <c r="AC263" i="8"/>
  <c r="Z264" i="8"/>
  <c r="Z265" i="8"/>
  <c r="Z266" i="8"/>
  <c r="Z267" i="8"/>
  <c r="Z268" i="8"/>
  <c r="W269" i="8"/>
  <c r="X270" i="8"/>
  <c r="X271" i="8"/>
  <c r="X272" i="8"/>
  <c r="X273" i="8"/>
  <c r="X274" i="8"/>
  <c r="U275" i="8"/>
  <c r="U276" i="8"/>
  <c r="V277" i="8"/>
  <c r="V278" i="8"/>
  <c r="V279" i="8"/>
  <c r="V280" i="8"/>
  <c r="AH280" i="8"/>
  <c r="AH281" i="8"/>
  <c r="AG282" i="8"/>
  <c r="AC283" i="8"/>
  <c r="AA284" i="8"/>
  <c r="V285" i="8"/>
  <c r="AF285" i="8"/>
  <c r="AC286" i="8"/>
  <c r="X287" i="8"/>
  <c r="AH287" i="8"/>
  <c r="AE288" i="8"/>
  <c r="Z289" i="8"/>
  <c r="U290" i="8"/>
  <c r="AG290" i="8"/>
  <c r="AB291" i="8"/>
  <c r="W292" i="8"/>
  <c r="T293" i="8"/>
  <c r="AD293" i="8"/>
  <c r="Y294" i="8"/>
  <c r="V295" i="8"/>
  <c r="AF295" i="8"/>
  <c r="AA296" i="8"/>
  <c r="X297" i="8"/>
  <c r="AH297" i="8"/>
  <c r="AC298" i="8"/>
  <c r="Z299" i="8"/>
  <c r="U300" i="8"/>
  <c r="AE300" i="8"/>
  <c r="AB301" i="8"/>
  <c r="W302" i="8"/>
  <c r="AG302" i="8"/>
  <c r="AD303" i="8"/>
  <c r="Y304" i="8"/>
  <c r="T305" i="8"/>
  <c r="AF305" i="8"/>
  <c r="AA306" i="8"/>
  <c r="V307" i="8"/>
  <c r="AH307" i="8"/>
  <c r="AC308" i="8"/>
  <c r="X309" i="8"/>
  <c r="U310" i="8"/>
  <c r="AE310" i="8"/>
  <c r="Z311" i="8"/>
  <c r="W312" i="8"/>
  <c r="AG312" i="8"/>
  <c r="AB313" i="8"/>
  <c r="Y314" i="8"/>
  <c r="T315" i="8"/>
  <c r="AD315" i="8"/>
  <c r="AA316" i="8"/>
  <c r="V317" i="8"/>
  <c r="AE317" i="8"/>
  <c r="Y318" i="8"/>
  <c r="AH318" i="8"/>
  <c r="AC319" i="8"/>
  <c r="W320" i="8"/>
  <c r="AF320" i="8"/>
  <c r="Z321" i="8"/>
  <c r="T322" i="8"/>
  <c r="AC322" i="8"/>
  <c r="W323" i="8"/>
  <c r="AG323" i="8"/>
  <c r="AA324" i="8"/>
  <c r="U325" i="8"/>
  <c r="AD325" i="8"/>
  <c r="X326" i="8"/>
  <c r="AG326" i="8"/>
  <c r="AA327" i="8"/>
  <c r="T328" i="8"/>
  <c r="AB328" i="8"/>
  <c r="U329" i="8"/>
  <c r="AC329" i="8"/>
  <c r="V330" i="8"/>
  <c r="AD330" i="8"/>
  <c r="W331" i="8"/>
  <c r="AE331" i="8"/>
  <c r="X332" i="8"/>
  <c r="AF332" i="8"/>
  <c r="Y333" i="8"/>
  <c r="AG333" i="8"/>
  <c r="Z334" i="8"/>
  <c r="AH334" i="8"/>
  <c r="AA335" i="8"/>
  <c r="T336" i="8"/>
  <c r="AB336" i="8"/>
  <c r="U337" i="8"/>
  <c r="AC337" i="8"/>
  <c r="V338" i="8"/>
  <c r="AD338" i="8"/>
  <c r="W339" i="8"/>
  <c r="AE339" i="8"/>
  <c r="X340" i="8"/>
  <c r="AF340" i="8"/>
  <c r="Y341" i="8"/>
  <c r="AG341" i="8"/>
  <c r="Z342" i="8"/>
  <c r="AH342" i="8"/>
  <c r="AA343" i="8"/>
  <c r="T344" i="8"/>
  <c r="AB344" i="8"/>
  <c r="U345" i="8"/>
  <c r="AC345" i="8"/>
  <c r="V346" i="8"/>
  <c r="AD346" i="8"/>
  <c r="W347" i="8"/>
  <c r="AE347" i="8"/>
  <c r="X348" i="8"/>
  <c r="AF348" i="8"/>
  <c r="Y349" i="8"/>
  <c r="AG349" i="8"/>
  <c r="Z350" i="8"/>
  <c r="AH350" i="8"/>
  <c r="AA351" i="8"/>
  <c r="T352" i="8"/>
  <c r="AB352" i="8"/>
  <c r="U353" i="8"/>
  <c r="AC353" i="8"/>
  <c r="V354" i="8"/>
  <c r="AD354" i="8"/>
  <c r="W355" i="8"/>
  <c r="AE355" i="8"/>
  <c r="X356" i="8"/>
  <c r="AF356" i="8"/>
  <c r="Y357" i="8"/>
  <c r="AG357" i="8"/>
  <c r="Z358" i="8"/>
  <c r="AH358" i="8"/>
  <c r="AA359" i="8"/>
  <c r="T360" i="8"/>
  <c r="AB360" i="8"/>
  <c r="U361" i="8"/>
  <c r="AC361" i="8"/>
  <c r="V362" i="8"/>
  <c r="AD362" i="8"/>
  <c r="W363" i="8"/>
  <c r="AE363" i="8"/>
  <c r="X364" i="8"/>
  <c r="AF364" i="8"/>
  <c r="Y365" i="8"/>
  <c r="AG365" i="8"/>
  <c r="Z366" i="8"/>
  <c r="AH366" i="8"/>
  <c r="AA367" i="8"/>
  <c r="T368" i="8"/>
  <c r="AB368" i="8"/>
  <c r="U369" i="8"/>
  <c r="AC369" i="8"/>
  <c r="V370" i="8"/>
  <c r="AD370" i="8"/>
  <c r="W371" i="8"/>
  <c r="AE371" i="8"/>
  <c r="X372" i="8"/>
  <c r="AF372" i="8"/>
  <c r="Y373" i="8"/>
  <c r="AG373" i="8"/>
  <c r="Z374" i="8"/>
  <c r="AH374" i="8"/>
  <c r="AA375" i="8"/>
  <c r="T376" i="8"/>
  <c r="AB376" i="8"/>
  <c r="U377" i="8"/>
  <c r="AC377" i="8"/>
  <c r="V378" i="8"/>
  <c r="AD378" i="8"/>
  <c r="W379" i="8"/>
  <c r="AE379" i="8"/>
  <c r="X380" i="8"/>
  <c r="AF380" i="8"/>
  <c r="Y381" i="8"/>
  <c r="AG381" i="8"/>
  <c r="Z382" i="8"/>
  <c r="AH382" i="8"/>
  <c r="AA383" i="8"/>
  <c r="T384" i="8"/>
  <c r="AB384" i="8"/>
  <c r="U385" i="8"/>
  <c r="AC385" i="8"/>
  <c r="V386" i="8"/>
  <c r="AD386" i="8"/>
  <c r="W387" i="8"/>
  <c r="AE387" i="8"/>
  <c r="X388" i="8"/>
  <c r="AF388" i="8"/>
  <c r="Y389" i="8"/>
  <c r="AG389" i="8"/>
  <c r="Z390" i="8"/>
  <c r="AH390" i="8"/>
  <c r="AA391" i="8"/>
  <c r="T392" i="8"/>
  <c r="AB392" i="8"/>
  <c r="U393" i="8"/>
  <c r="AC393" i="8"/>
  <c r="V394" i="8"/>
  <c r="AD394" i="8"/>
  <c r="W395" i="8"/>
  <c r="AE395" i="8"/>
  <c r="X396" i="8"/>
  <c r="AF396" i="8"/>
  <c r="Y397" i="8"/>
  <c r="AG397" i="8"/>
  <c r="Z398" i="8"/>
  <c r="AH398" i="8"/>
  <c r="AA399" i="8"/>
  <c r="T400" i="8"/>
  <c r="AB400" i="8"/>
  <c r="U401" i="8"/>
  <c r="AC401" i="8"/>
  <c r="V402" i="8"/>
  <c r="AD402" i="8"/>
  <c r="W403" i="8"/>
  <c r="AE403" i="8"/>
  <c r="X404" i="8"/>
  <c r="AF404" i="8"/>
  <c r="Y405" i="8"/>
  <c r="AG405" i="8"/>
  <c r="Z406" i="8"/>
  <c r="AH406" i="8"/>
  <c r="AA407" i="8"/>
  <c r="T408" i="8"/>
  <c r="AB408" i="8"/>
  <c r="U409" i="8"/>
  <c r="AC409" i="8"/>
  <c r="V410" i="8"/>
  <c r="AD410" i="8"/>
  <c r="W411" i="8"/>
  <c r="AE411" i="8"/>
  <c r="X412" i="8"/>
  <c r="AF412" i="8"/>
  <c r="Y413" i="8"/>
  <c r="AG413" i="8"/>
  <c r="Z414" i="8"/>
  <c r="AH414" i="8"/>
  <c r="AA415" i="8"/>
  <c r="T416" i="8"/>
  <c r="AB416" i="8"/>
  <c r="U417" i="8"/>
  <c r="AC417" i="8"/>
  <c r="V418" i="8"/>
  <c r="AD418" i="8"/>
  <c r="W419" i="8"/>
  <c r="AE419" i="8"/>
  <c r="X420" i="8"/>
  <c r="AF420" i="8"/>
  <c r="Y421" i="8"/>
  <c r="AG421" i="8"/>
  <c r="Z422" i="8"/>
  <c r="AH422" i="8"/>
  <c r="AA423" i="8"/>
  <c r="T424" i="8"/>
  <c r="AB424" i="8"/>
  <c r="U425" i="8"/>
  <c r="AC425" i="8"/>
  <c r="V426" i="8"/>
  <c r="AD426" i="8"/>
  <c r="W427" i="8"/>
  <c r="AE427" i="8"/>
  <c r="X428" i="8"/>
  <c r="AF428" i="8"/>
  <c r="Y429" i="8"/>
  <c r="AG429" i="8"/>
  <c r="Z430" i="8"/>
  <c r="AH430" i="8"/>
  <c r="AA431" i="8"/>
  <c r="T432" i="8"/>
  <c r="AB432" i="8"/>
  <c r="U433" i="8"/>
  <c r="AC433" i="8"/>
  <c r="V434" i="8"/>
  <c r="AD434" i="8"/>
  <c r="W435" i="8"/>
  <c r="AE435" i="8"/>
  <c r="X436" i="8"/>
  <c r="AF436" i="8"/>
  <c r="Y437" i="8"/>
  <c r="AG437" i="8"/>
  <c r="Z438" i="8"/>
  <c r="AH438" i="8"/>
  <c r="AA439" i="8"/>
  <c r="T440" i="8"/>
  <c r="AB440" i="8"/>
  <c r="U441" i="8"/>
  <c r="AC441" i="8"/>
  <c r="V442" i="8"/>
  <c r="AD442" i="8"/>
  <c r="W443" i="8"/>
  <c r="AE443" i="8"/>
  <c r="X444" i="8"/>
  <c r="AF444" i="8"/>
  <c r="Y445" i="8"/>
  <c r="AG445" i="8"/>
  <c r="Z446" i="8"/>
  <c r="AH446" i="8"/>
  <c r="AA447" i="8"/>
  <c r="T448" i="8"/>
  <c r="AB448" i="8"/>
  <c r="U449" i="8"/>
  <c r="AC449" i="8"/>
  <c r="V450" i="8"/>
  <c r="AD450" i="8"/>
  <c r="W451" i="8"/>
  <c r="AE451" i="8"/>
  <c r="X452" i="8"/>
  <c r="AF452" i="8"/>
  <c r="Y453" i="8"/>
  <c r="AG453" i="8"/>
  <c r="Z454" i="8"/>
  <c r="AH454" i="8"/>
  <c r="AA455" i="8"/>
  <c r="T456" i="8"/>
  <c r="AB456" i="8"/>
  <c r="U457" i="8"/>
  <c r="AC457" i="8"/>
  <c r="V458" i="8"/>
  <c r="AD458" i="8"/>
  <c r="W459" i="8"/>
  <c r="AE459" i="8"/>
  <c r="X460" i="8"/>
  <c r="AF460" i="8"/>
  <c r="Y461" i="8"/>
  <c r="AG461" i="8"/>
  <c r="Z462" i="8"/>
  <c r="AH462" i="8"/>
  <c r="AA463" i="8"/>
  <c r="T464" i="8"/>
  <c r="AB464" i="8"/>
  <c r="U465" i="8"/>
  <c r="AC465" i="8"/>
  <c r="V466" i="8"/>
  <c r="AD466" i="8"/>
  <c r="W467" i="8"/>
  <c r="AE467" i="8"/>
  <c r="X468" i="8"/>
  <c r="AF468" i="8"/>
  <c r="Y469" i="8"/>
  <c r="AG469" i="8"/>
  <c r="Z470" i="8"/>
  <c r="AH470" i="8"/>
  <c r="AA471" i="8"/>
  <c r="T472" i="8"/>
  <c r="AB472" i="8"/>
  <c r="U473" i="8"/>
  <c r="AC473" i="8"/>
  <c r="V474" i="8"/>
  <c r="AD474" i="8"/>
  <c r="W475" i="8"/>
  <c r="AE475" i="8"/>
  <c r="X476" i="8"/>
  <c r="AF476" i="8"/>
  <c r="Y477" i="8"/>
  <c r="AG477" i="8"/>
  <c r="Z478" i="8"/>
  <c r="AH478" i="8"/>
  <c r="AA479" i="8"/>
  <c r="T480" i="8"/>
  <c r="AB480" i="8"/>
  <c r="U481" i="8"/>
  <c r="AC481" i="8"/>
  <c r="V482" i="8"/>
  <c r="AD482" i="8"/>
  <c r="W483" i="8"/>
  <c r="AE483" i="8"/>
  <c r="X484" i="8"/>
  <c r="AF484" i="8"/>
  <c r="Y485" i="8"/>
  <c r="AG485" i="8"/>
  <c r="Z486" i="8"/>
  <c r="AH486" i="8"/>
  <c r="AA487" i="8"/>
  <c r="T488" i="8"/>
  <c r="AB488" i="8"/>
  <c r="U489" i="8"/>
  <c r="AC489" i="8"/>
  <c r="V490" i="8"/>
  <c r="AD490" i="8"/>
  <c r="W491" i="8"/>
  <c r="AE491" i="8"/>
  <c r="X492" i="8"/>
  <c r="AF492" i="8"/>
  <c r="Y493" i="8"/>
  <c r="AG493" i="8"/>
  <c r="Z494" i="8"/>
  <c r="AH494" i="8"/>
  <c r="AA495" i="8"/>
  <c r="T496" i="8"/>
  <c r="AB496" i="8"/>
  <c r="U497" i="8"/>
  <c r="AC497" i="8"/>
  <c r="V498" i="8"/>
  <c r="AD498" i="8"/>
  <c r="W499" i="8"/>
  <c r="AE499" i="8"/>
  <c r="X500" i="8"/>
  <c r="AF500" i="8"/>
  <c r="Y501" i="8"/>
  <c r="AG501" i="8"/>
  <c r="Z502" i="8"/>
  <c r="AH502" i="8"/>
  <c r="AA503" i="8"/>
  <c r="T504" i="8"/>
  <c r="AB504" i="8"/>
  <c r="U505" i="8"/>
  <c r="AC505" i="8"/>
  <c r="V506" i="8"/>
  <c r="AD506" i="8"/>
  <c r="W507" i="8"/>
  <c r="AE507" i="8"/>
  <c r="X508" i="8"/>
  <c r="AF508" i="8"/>
  <c r="Y509" i="8"/>
  <c r="AG509" i="8"/>
  <c r="Z510" i="8"/>
  <c r="AH510" i="8"/>
  <c r="AA511" i="8"/>
  <c r="T512" i="8"/>
  <c r="AB512" i="8"/>
  <c r="U513" i="8"/>
  <c r="AC513" i="8"/>
  <c r="Y4" i="8"/>
  <c r="W7" i="8"/>
  <c r="W11" i="8"/>
  <c r="AB14" i="8"/>
  <c r="V18" i="8"/>
  <c r="Y21" i="8"/>
  <c r="T24" i="8"/>
  <c r="W26" i="8"/>
  <c r="X28" i="8"/>
  <c r="AG29" i="8"/>
  <c r="X31" i="8"/>
  <c r="AG32" i="8"/>
  <c r="Y34" i="8"/>
  <c r="U36" i="8"/>
  <c r="AA37" i="8"/>
  <c r="V39" i="8"/>
  <c r="AB40" i="8"/>
  <c r="W42" i="8"/>
  <c r="AH43" i="8"/>
  <c r="Y45" i="8"/>
  <c r="T47" i="8"/>
  <c r="Y48" i="8"/>
  <c r="U50" i="8"/>
  <c r="AF51" i="8"/>
  <c r="V53" i="8"/>
  <c r="AG54" i="8"/>
  <c r="W56" i="8"/>
  <c r="AG57" i="8"/>
  <c r="Z59" i="8"/>
  <c r="T61" i="8"/>
  <c r="AA62" i="8"/>
  <c r="U64" i="8"/>
  <c r="AB65" i="8"/>
  <c r="X67" i="8"/>
  <c r="AG68" i="8"/>
  <c r="Y70" i="8"/>
  <c r="AH71" i="8"/>
  <c r="Y73" i="8"/>
  <c r="V75" i="8"/>
  <c r="AA76" i="8"/>
  <c r="V78" i="8"/>
  <c r="AB79" i="8"/>
  <c r="W81" i="8"/>
  <c r="AH82" i="8"/>
  <c r="Y84" i="8"/>
  <c r="T86" i="8"/>
  <c r="Z87" i="8"/>
  <c r="U89" i="8"/>
  <c r="AF90" i="8"/>
  <c r="W92" i="8"/>
  <c r="AG93" i="8"/>
  <c r="W95" i="8"/>
  <c r="AD96" i="8"/>
  <c r="T98" i="8"/>
  <c r="Z99" i="8"/>
  <c r="AD100" i="8"/>
  <c r="U102" i="8"/>
  <c r="Y103" i="8"/>
  <c r="AG104" i="8"/>
  <c r="X106" i="8"/>
  <c r="AB107" i="8"/>
  <c r="AH108" i="8"/>
  <c r="W110" i="8"/>
  <c r="AE111" i="8"/>
  <c r="AH112" i="8"/>
  <c r="Z114" i="8"/>
  <c r="AC115" i="8"/>
  <c r="U117" i="8"/>
  <c r="AC118" i="8"/>
  <c r="AF119" i="8"/>
  <c r="X121" i="8"/>
  <c r="AA122" i="8"/>
  <c r="AH123" i="8"/>
  <c r="AA125" i="8"/>
  <c r="AD126" i="8"/>
  <c r="V128" i="8"/>
  <c r="Y129" i="8"/>
  <c r="AF130" i="8"/>
  <c r="V132" i="8"/>
  <c r="AB133" i="8"/>
  <c r="AF134" i="8"/>
  <c r="W136" i="8"/>
  <c r="AA137" i="8"/>
  <c r="T139" i="8"/>
  <c r="Z140" i="8"/>
  <c r="AD141" i="8"/>
  <c r="U143" i="8"/>
  <c r="Y144" i="8"/>
  <c r="AG145" i="8"/>
  <c r="U147" i="8"/>
  <c r="AB148" i="8"/>
  <c r="AE149" i="8"/>
  <c r="W151" i="8"/>
  <c r="AE152" i="8"/>
  <c r="AH153" i="8"/>
  <c r="Z155" i="8"/>
  <c r="AC156" i="8"/>
  <c r="U158" i="8"/>
  <c r="AC159" i="8"/>
  <c r="AF160" i="8"/>
  <c r="X162" i="8"/>
  <c r="AA163" i="8"/>
  <c r="AH164" i="8"/>
  <c r="X166" i="8"/>
  <c r="AD167" i="8"/>
  <c r="AH168" i="8"/>
  <c r="Y170" i="8"/>
  <c r="AC171" i="8"/>
  <c r="V173" i="8"/>
  <c r="AB174" i="8"/>
  <c r="AF175" i="8"/>
  <c r="W177" i="8"/>
  <c r="AA178" i="8"/>
  <c r="T180" i="8"/>
  <c r="W181" i="8"/>
  <c r="AD182" i="8"/>
  <c r="AG183" i="8"/>
  <c r="Y185" i="8"/>
  <c r="AG186" i="8"/>
  <c r="U188" i="8"/>
  <c r="AB189" i="8"/>
  <c r="AE190" i="8"/>
  <c r="W192" i="8"/>
  <c r="AE193" i="8"/>
  <c r="AH194" i="8"/>
  <c r="Z196" i="8"/>
  <c r="AC197" i="8"/>
  <c r="U199" i="8"/>
  <c r="Z200" i="8"/>
  <c r="AF201" i="8"/>
  <c r="U203" i="8"/>
  <c r="AA204" i="8"/>
  <c r="AE205" i="8"/>
  <c r="X207" i="8"/>
  <c r="AD208" i="8"/>
  <c r="AH209" i="8"/>
  <c r="Y211" i="8"/>
  <c r="AC212" i="8"/>
  <c r="AE213" i="8"/>
  <c r="U215" i="8"/>
  <c r="V216" i="8"/>
  <c r="X217" i="8"/>
  <c r="Z218" i="8"/>
  <c r="AA219" i="8"/>
  <c r="AC220" i="8"/>
  <c r="AE221" i="8"/>
  <c r="AF222" i="8"/>
  <c r="V224" i="8"/>
  <c r="X225" i="8"/>
  <c r="Y226" i="8"/>
  <c r="AA227" i="8"/>
  <c r="AC228" i="8"/>
  <c r="AD229" i="8"/>
  <c r="AF230" i="8"/>
  <c r="V232" i="8"/>
  <c r="W233" i="8"/>
  <c r="Y234" i="8"/>
  <c r="AA235" i="8"/>
  <c r="AB236" i="8"/>
  <c r="AD237" i="8"/>
  <c r="AF238" i="8"/>
  <c r="AG239" i="8"/>
  <c r="W241" i="8"/>
  <c r="Y242" i="8"/>
  <c r="Z243" i="8"/>
  <c r="AB244" i="8"/>
  <c r="AD245" i="8"/>
  <c r="AE246" i="8"/>
  <c r="AG247" i="8"/>
  <c r="W249" i="8"/>
  <c r="X250" i="8"/>
  <c r="Z251" i="8"/>
  <c r="AB252" i="8"/>
  <c r="AC253" i="8"/>
  <c r="AE254" i="8"/>
  <c r="AF255" i="8"/>
  <c r="AF256" i="8"/>
  <c r="AF257" i="8"/>
  <c r="AF258" i="8"/>
  <c r="AC259" i="8"/>
  <c r="AC260" i="8"/>
  <c r="AC261" i="8"/>
  <c r="AD262" i="8"/>
  <c r="AD263" i="8"/>
  <c r="AD264" i="8"/>
  <c r="AA265" i="8"/>
  <c r="AA266" i="8"/>
  <c r="AA267" i="8"/>
  <c r="AA268" i="8"/>
  <c r="AB269" i="8"/>
  <c r="AB270" i="8"/>
  <c r="Y271" i="8"/>
  <c r="Y272" i="8"/>
  <c r="Y273" i="8"/>
  <c r="Y274" i="8"/>
  <c r="Y275" i="8"/>
  <c r="Z276" i="8"/>
  <c r="W277" i="8"/>
  <c r="W278" i="8"/>
  <c r="W279" i="8"/>
  <c r="W280" i="8"/>
  <c r="W281" i="8"/>
  <c r="T282" i="8"/>
  <c r="AH282" i="8"/>
  <c r="AG283" i="8"/>
  <c r="AB284" i="8"/>
  <c r="W285" i="8"/>
  <c r="T286" i="8"/>
  <c r="AD286" i="8"/>
  <c r="Y287" i="8"/>
  <c r="V288" i="8"/>
  <c r="AF288" i="8"/>
  <c r="AA289" i="8"/>
  <c r="X290" i="8"/>
  <c r="AH290" i="8"/>
  <c r="AC291" i="8"/>
  <c r="Z292" i="8"/>
  <c r="U293" i="8"/>
  <c r="AE293" i="8"/>
  <c r="AB294" i="8"/>
  <c r="W295" i="8"/>
  <c r="AG295" i="8"/>
  <c r="AD296" i="8"/>
  <c r="Y297" i="8"/>
  <c r="T298" i="8"/>
  <c r="AF298" i="8"/>
  <c r="AA299" i="8"/>
  <c r="V300" i="8"/>
  <c r="AH300" i="8"/>
  <c r="AC301" i="8"/>
  <c r="X302" i="8"/>
  <c r="U303" i="8"/>
  <c r="AE303" i="8"/>
  <c r="Z304" i="8"/>
  <c r="W305" i="8"/>
  <c r="AG305" i="8"/>
  <c r="AB306" i="8"/>
  <c r="Y307" i="8"/>
  <c r="T308" i="8"/>
  <c r="AD308" i="8"/>
  <c r="AA309" i="8"/>
  <c r="V310" i="8"/>
  <c r="AF310" i="8"/>
  <c r="AC311" i="8"/>
  <c r="X312" i="8"/>
  <c r="AH312" i="8"/>
  <c r="AE313" i="8"/>
  <c r="Z314" i="8"/>
  <c r="U315" i="8"/>
  <c r="AG315" i="8"/>
  <c r="AB316" i="8"/>
  <c r="W317" i="8"/>
  <c r="AF317" i="8"/>
  <c r="Z318" i="8"/>
  <c r="U319" i="8"/>
  <c r="AD319" i="8"/>
  <c r="X320" i="8"/>
  <c r="AG320" i="8"/>
  <c r="AA321" i="8"/>
  <c r="U322" i="8"/>
  <c r="AD322" i="8"/>
  <c r="Y323" i="8"/>
  <c r="AH323" i="8"/>
  <c r="AB324" i="8"/>
  <c r="V325" i="8"/>
  <c r="AE325" i="8"/>
  <c r="Y326" i="8"/>
  <c r="AH326" i="8"/>
  <c r="AB327" i="8"/>
  <c r="U328" i="8"/>
  <c r="AC328" i="8"/>
  <c r="V329" i="8"/>
  <c r="AD329" i="8"/>
  <c r="W330" i="8"/>
  <c r="AE330" i="8"/>
  <c r="X331" i="8"/>
  <c r="AF331" i="8"/>
  <c r="Y332" i="8"/>
  <c r="AG332" i="8"/>
  <c r="Z333" i="8"/>
  <c r="AH333" i="8"/>
  <c r="AA334" i="8"/>
  <c r="T335" i="8"/>
  <c r="AB335" i="8"/>
  <c r="U336" i="8"/>
  <c r="AC336" i="8"/>
  <c r="V337" i="8"/>
  <c r="AD337" i="8"/>
  <c r="W338" i="8"/>
  <c r="AE338" i="8"/>
  <c r="X339" i="8"/>
  <c r="AF339" i="8"/>
  <c r="Y340" i="8"/>
  <c r="AG340" i="8"/>
  <c r="Z341" i="8"/>
  <c r="AH341" i="8"/>
  <c r="AA342" i="8"/>
  <c r="T343" i="8"/>
  <c r="AB343" i="8"/>
  <c r="U344" i="8"/>
  <c r="AC344" i="8"/>
  <c r="V345" i="8"/>
  <c r="AD345" i="8"/>
  <c r="W346" i="8"/>
  <c r="AE346" i="8"/>
  <c r="X347" i="8"/>
  <c r="AF347" i="8"/>
  <c r="Y348" i="8"/>
  <c r="AG348" i="8"/>
  <c r="Z349" i="8"/>
  <c r="AH349" i="8"/>
  <c r="AA350" i="8"/>
  <c r="T351" i="8"/>
  <c r="AB351" i="8"/>
  <c r="U352" i="8"/>
  <c r="AC352" i="8"/>
  <c r="V353" i="8"/>
  <c r="AD353" i="8"/>
  <c r="W354" i="8"/>
  <c r="AE354" i="8"/>
  <c r="X355" i="8"/>
  <c r="AF355" i="8"/>
  <c r="Y356" i="8"/>
  <c r="AG356" i="8"/>
  <c r="Z357" i="8"/>
  <c r="AH357" i="8"/>
  <c r="AA358" i="8"/>
  <c r="T359" i="8"/>
  <c r="AB359" i="8"/>
  <c r="U360" i="8"/>
  <c r="AC360" i="8"/>
  <c r="V361" i="8"/>
  <c r="AD361" i="8"/>
  <c r="W362" i="8"/>
  <c r="AE362" i="8"/>
  <c r="X363" i="8"/>
  <c r="AF363" i="8"/>
  <c r="Y364" i="8"/>
  <c r="AG364" i="8"/>
  <c r="Z365" i="8"/>
  <c r="AH365" i="8"/>
  <c r="AA366" i="8"/>
  <c r="T367" i="8"/>
  <c r="AB367" i="8"/>
  <c r="U368" i="8"/>
  <c r="AC368" i="8"/>
  <c r="V369" i="8"/>
  <c r="AD369" i="8"/>
  <c r="W370" i="8"/>
  <c r="AE370" i="8"/>
  <c r="X371" i="8"/>
  <c r="AF371" i="8"/>
  <c r="Y372" i="8"/>
  <c r="AG372" i="8"/>
  <c r="Z373" i="8"/>
  <c r="AH373" i="8"/>
  <c r="AA374" i="8"/>
  <c r="T375" i="8"/>
  <c r="AB375" i="8"/>
  <c r="U376" i="8"/>
  <c r="AC376" i="8"/>
  <c r="V377" i="8"/>
  <c r="AD377" i="8"/>
  <c r="W378" i="8"/>
  <c r="AE378" i="8"/>
  <c r="X379" i="8"/>
  <c r="AF379" i="8"/>
  <c r="Y380" i="8"/>
  <c r="AG380" i="8"/>
  <c r="Z381" i="8"/>
  <c r="AH381" i="8"/>
  <c r="AA382" i="8"/>
  <c r="T383" i="8"/>
  <c r="AB383" i="8"/>
  <c r="U384" i="8"/>
  <c r="AC384" i="8"/>
  <c r="V385" i="8"/>
  <c r="AD385" i="8"/>
  <c r="W386" i="8"/>
  <c r="AE386" i="8"/>
  <c r="X387" i="8"/>
  <c r="AF387" i="8"/>
  <c r="Y388" i="8"/>
  <c r="AG388" i="8"/>
  <c r="Z389" i="8"/>
  <c r="AH389" i="8"/>
  <c r="AA390" i="8"/>
  <c r="T391" i="8"/>
  <c r="AB391" i="8"/>
  <c r="U392" i="8"/>
  <c r="AC392" i="8"/>
  <c r="V393" i="8"/>
  <c r="AD393" i="8"/>
  <c r="W394" i="8"/>
  <c r="AE394" i="8"/>
  <c r="X395" i="8"/>
  <c r="AF395" i="8"/>
  <c r="Y396" i="8"/>
  <c r="AG396" i="8"/>
  <c r="Z397" i="8"/>
  <c r="AH397" i="8"/>
  <c r="AA398" i="8"/>
  <c r="T399" i="8"/>
  <c r="AB399" i="8"/>
  <c r="U400" i="8"/>
  <c r="AC400" i="8"/>
  <c r="V401" i="8"/>
  <c r="AD401" i="8"/>
  <c r="W402" i="8"/>
  <c r="AE402" i="8"/>
  <c r="X403" i="8"/>
  <c r="AF403" i="8"/>
  <c r="Y404" i="8"/>
  <c r="AG404" i="8"/>
  <c r="Z405" i="8"/>
  <c r="AH405" i="8"/>
  <c r="AA406" i="8"/>
  <c r="T407" i="8"/>
  <c r="AB407" i="8"/>
  <c r="U408" i="8"/>
  <c r="AC408" i="8"/>
  <c r="V409" i="8"/>
  <c r="AD409" i="8"/>
  <c r="W410" i="8"/>
  <c r="AE410" i="8"/>
  <c r="X411" i="8"/>
  <c r="AF411" i="8"/>
  <c r="Y412" i="8"/>
  <c r="AG412" i="8"/>
  <c r="Z413" i="8"/>
  <c r="AH413" i="8"/>
  <c r="AA414" i="8"/>
  <c r="T415" i="8"/>
  <c r="AB415" i="8"/>
  <c r="U416" i="8"/>
  <c r="AC416" i="8"/>
  <c r="V417" i="8"/>
  <c r="AD417" i="8"/>
  <c r="W418" i="8"/>
  <c r="AE418" i="8"/>
  <c r="X419" i="8"/>
  <c r="AF419" i="8"/>
  <c r="Y420" i="8"/>
  <c r="AG420" i="8"/>
  <c r="Z421" i="8"/>
  <c r="AH421" i="8"/>
  <c r="AA422" i="8"/>
  <c r="T423" i="8"/>
  <c r="AB423" i="8"/>
  <c r="U424" i="8"/>
  <c r="AC424" i="8"/>
  <c r="V425" i="8"/>
  <c r="AD425" i="8"/>
  <c r="W426" i="8"/>
  <c r="AE426" i="8"/>
  <c r="X427" i="8"/>
  <c r="AF427" i="8"/>
  <c r="Y428" i="8"/>
  <c r="AG428" i="8"/>
  <c r="Z429" i="8"/>
  <c r="AH429" i="8"/>
  <c r="AA430" i="8"/>
  <c r="T431" i="8"/>
  <c r="AB431" i="8"/>
  <c r="U432" i="8"/>
  <c r="AC432" i="8"/>
  <c r="V433" i="8"/>
  <c r="AD433" i="8"/>
  <c r="W434" i="8"/>
  <c r="AE434" i="8"/>
  <c r="X435" i="8"/>
  <c r="AF435" i="8"/>
  <c r="Y436" i="8"/>
  <c r="AG436" i="8"/>
  <c r="Z437" i="8"/>
  <c r="AH437" i="8"/>
  <c r="AA438" i="8"/>
  <c r="T439" i="8"/>
  <c r="AB439" i="8"/>
  <c r="U440" i="8"/>
  <c r="AC440" i="8"/>
  <c r="V441" i="8"/>
  <c r="AD441" i="8"/>
  <c r="W442" i="8"/>
  <c r="AE442" i="8"/>
  <c r="X443" i="8"/>
  <c r="AF443" i="8"/>
  <c r="Y444" i="8"/>
  <c r="AG444" i="8"/>
  <c r="Z445" i="8"/>
  <c r="AH445" i="8"/>
  <c r="AA446" i="8"/>
  <c r="T447" i="8"/>
  <c r="AB447" i="8"/>
  <c r="U448" i="8"/>
  <c r="AC448" i="8"/>
  <c r="V449" i="8"/>
  <c r="AD449" i="8"/>
  <c r="W450" i="8"/>
  <c r="AE450" i="8"/>
  <c r="X451" i="8"/>
  <c r="AF451" i="8"/>
  <c r="Y452" i="8"/>
  <c r="AG452" i="8"/>
  <c r="Z453" i="8"/>
  <c r="AH453" i="8"/>
  <c r="AA454" i="8"/>
  <c r="T455" i="8"/>
  <c r="AB455" i="8"/>
  <c r="U456" i="8"/>
  <c r="AC456" i="8"/>
  <c r="V457" i="8"/>
  <c r="AD457" i="8"/>
  <c r="W458" i="8"/>
  <c r="AE458" i="8"/>
  <c r="X459" i="8"/>
  <c r="AF459" i="8"/>
  <c r="Y460" i="8"/>
  <c r="AG460" i="8"/>
  <c r="Z461" i="8"/>
  <c r="AH461" i="8"/>
  <c r="AA462" i="8"/>
  <c r="T463" i="8"/>
  <c r="AB463" i="8"/>
  <c r="U464" i="8"/>
  <c r="AC464" i="8"/>
  <c r="V465" i="8"/>
  <c r="AD465" i="8"/>
  <c r="W466" i="8"/>
  <c r="AE466" i="8"/>
  <c r="X467" i="8"/>
  <c r="AF467" i="8"/>
  <c r="Y468" i="8"/>
  <c r="AG468" i="8"/>
  <c r="Z469" i="8"/>
  <c r="AH469" i="8"/>
  <c r="AA470" i="8"/>
  <c r="T471" i="8"/>
  <c r="AB471" i="8"/>
  <c r="U472" i="8"/>
  <c r="AC472" i="8"/>
  <c r="V473" i="8"/>
  <c r="AD473" i="8"/>
  <c r="W474" i="8"/>
  <c r="AE474" i="8"/>
  <c r="X475" i="8"/>
  <c r="AF475" i="8"/>
  <c r="Y476" i="8"/>
  <c r="AG476" i="8"/>
  <c r="Z477" i="8"/>
  <c r="AH477" i="8"/>
  <c r="AA478" i="8"/>
  <c r="T479" i="8"/>
  <c r="AB479" i="8"/>
  <c r="U480" i="8"/>
  <c r="AC480" i="8"/>
  <c r="V481" i="8"/>
  <c r="AD481" i="8"/>
  <c r="W482" i="8"/>
  <c r="AE482" i="8"/>
  <c r="X483" i="8"/>
  <c r="AF483" i="8"/>
  <c r="Y484" i="8"/>
  <c r="AG484" i="8"/>
  <c r="Z485" i="8"/>
  <c r="AH485" i="8"/>
  <c r="AA486" i="8"/>
  <c r="T487" i="8"/>
  <c r="AB487" i="8"/>
  <c r="U488" i="8"/>
  <c r="AC488" i="8"/>
  <c r="V489" i="8"/>
  <c r="AD489" i="8"/>
  <c r="W490" i="8"/>
  <c r="AE490" i="8"/>
  <c r="X491" i="8"/>
  <c r="AF491" i="8"/>
  <c r="Y492" i="8"/>
  <c r="AG492" i="8"/>
  <c r="Z493" i="8"/>
  <c r="AH493" i="8"/>
  <c r="AA494" i="8"/>
  <c r="T495" i="8"/>
  <c r="AB495" i="8"/>
  <c r="U496" i="8"/>
  <c r="AC496" i="8"/>
  <c r="V497" i="8"/>
  <c r="AD497" i="8"/>
  <c r="W498" i="8"/>
  <c r="AE498" i="8"/>
  <c r="X499" i="8"/>
  <c r="AF499" i="8"/>
  <c r="Y500" i="8"/>
  <c r="AG500" i="8"/>
  <c r="Z501" i="8"/>
  <c r="AH501" i="8"/>
  <c r="AA502" i="8"/>
  <c r="T503" i="8"/>
  <c r="AB503" i="8"/>
  <c r="U504" i="8"/>
  <c r="AC504" i="8"/>
  <c r="V505" i="8"/>
  <c r="AD505" i="8"/>
  <c r="W506" i="8"/>
  <c r="AE506" i="8"/>
  <c r="X507" i="8"/>
  <c r="AF507" i="8"/>
  <c r="Y508" i="8"/>
  <c r="AG508" i="8"/>
  <c r="Z509" i="8"/>
  <c r="AH509" i="8"/>
  <c r="AA510" i="8"/>
  <c r="T511" i="8"/>
  <c r="AB511" i="8"/>
  <c r="U512" i="8"/>
  <c r="AC512" i="8"/>
  <c r="V513" i="8"/>
  <c r="AD513" i="8"/>
  <c r="T6" i="8"/>
  <c r="AG8" i="8"/>
  <c r="AG12" i="8"/>
  <c r="AE15" i="8"/>
  <c r="AE19" i="8"/>
  <c r="T23" i="8"/>
  <c r="V25" i="8"/>
  <c r="AA27" i="8"/>
  <c r="AG28" i="8"/>
  <c r="AB30" i="8"/>
  <c r="X32" i="8"/>
  <c r="AD33" i="8"/>
  <c r="Y35" i="8"/>
  <c r="AE36" i="8"/>
  <c r="Z38" i="8"/>
  <c r="AH39" i="8"/>
  <c r="AB41" i="8"/>
  <c r="AH42" i="8"/>
  <c r="AB44" i="8"/>
  <c r="T46" i="8"/>
  <c r="AE47" i="8"/>
  <c r="Y49" i="8"/>
  <c r="AF50" i="8"/>
  <c r="Z52" i="8"/>
  <c r="AG53" i="8"/>
  <c r="AC55" i="8"/>
  <c r="T57" i="8"/>
  <c r="AD58" i="8"/>
  <c r="T60" i="8"/>
  <c r="AD61" i="8"/>
  <c r="AA63" i="8"/>
  <c r="AF64" i="8"/>
  <c r="AA66" i="8"/>
  <c r="AG67" i="8"/>
  <c r="AB69" i="8"/>
  <c r="X71" i="8"/>
  <c r="AD72" i="8"/>
  <c r="Y74" i="8"/>
  <c r="AE75" i="8"/>
  <c r="Z77" i="8"/>
  <c r="AH78" i="8"/>
  <c r="AB80" i="8"/>
  <c r="AH81" i="8"/>
  <c r="AB83" i="8"/>
  <c r="T85" i="8"/>
  <c r="AE86" i="8"/>
  <c r="Y88" i="8"/>
  <c r="AF89" i="8"/>
  <c r="Z91" i="8"/>
  <c r="AG92" i="8"/>
  <c r="AC94" i="8"/>
  <c r="AG95" i="8"/>
  <c r="Y97" i="8"/>
  <c r="AB98" i="8"/>
  <c r="T100" i="8"/>
  <c r="AB101" i="8"/>
  <c r="AE102" i="8"/>
  <c r="W104" i="8"/>
  <c r="Z105" i="8"/>
  <c r="AG106" i="8"/>
  <c r="Z108" i="8"/>
  <c r="AC109" i="8"/>
  <c r="U111" i="8"/>
  <c r="X112" i="8"/>
  <c r="AE113" i="8"/>
  <c r="U115" i="8"/>
  <c r="AA116" i="8"/>
  <c r="AE117" i="8"/>
  <c r="V119" i="8"/>
  <c r="Z120" i="8"/>
  <c r="AH121" i="8"/>
  <c r="Y123" i="8"/>
  <c r="AC124" i="8"/>
  <c r="T126" i="8"/>
  <c r="X127" i="8"/>
  <c r="AF128" i="8"/>
  <c r="T130" i="8"/>
  <c r="AA131" i="8"/>
  <c r="AD132" i="8"/>
  <c r="V134" i="8"/>
  <c r="AD135" i="8"/>
  <c r="AG136" i="8"/>
  <c r="Y138" i="8"/>
  <c r="AB139" i="8"/>
  <c r="T141" i="8"/>
  <c r="AB142" i="8"/>
  <c r="AE143" i="8"/>
  <c r="W145" i="8"/>
  <c r="Z146" i="8"/>
  <c r="AG147" i="8"/>
  <c r="W149" i="8"/>
  <c r="AC150" i="8"/>
  <c r="AG151" i="8"/>
  <c r="X153" i="8"/>
  <c r="AB154" i="8"/>
  <c r="U156" i="8"/>
  <c r="AA157" i="8"/>
  <c r="AE158" i="8"/>
  <c r="V160" i="8"/>
  <c r="Z161" i="8"/>
  <c r="AH162" i="8"/>
  <c r="V164" i="8"/>
  <c r="AC165" i="8"/>
  <c r="AF166" i="8"/>
  <c r="X168" i="8"/>
  <c r="AF169" i="8"/>
  <c r="T171" i="8"/>
  <c r="AA172" i="8"/>
  <c r="AD173" i="8"/>
  <c r="V175" i="8"/>
  <c r="AD176" i="8"/>
  <c r="AG177" i="8"/>
  <c r="Y179" i="8"/>
  <c r="AB180" i="8"/>
  <c r="T182" i="8"/>
  <c r="Y183" i="8"/>
  <c r="AE184" i="8"/>
  <c r="T186" i="8"/>
  <c r="Z187" i="8"/>
  <c r="AD188" i="8"/>
  <c r="W190" i="8"/>
  <c r="AC191" i="8"/>
  <c r="AG192" i="8"/>
  <c r="X194" i="8"/>
  <c r="AB195" i="8"/>
  <c r="U197" i="8"/>
  <c r="X198" i="8"/>
  <c r="AE199" i="8"/>
  <c r="AH200" i="8"/>
  <c r="Z202" i="8"/>
  <c r="AH203" i="8"/>
  <c r="V205" i="8"/>
  <c r="AC206" i="8"/>
  <c r="AF207" i="8"/>
  <c r="X209" i="8"/>
  <c r="AF210" i="8"/>
  <c r="T212" i="8"/>
  <c r="W213" i="8"/>
  <c r="X214" i="8"/>
  <c r="AC215" i="8"/>
  <c r="AE216" i="8"/>
  <c r="AF217" i="8"/>
  <c r="AH218" i="8"/>
  <c r="U220" i="8"/>
  <c r="V221" i="8"/>
  <c r="X222" i="8"/>
  <c r="AC223" i="8"/>
  <c r="AD224" i="8"/>
  <c r="AF225" i="8"/>
  <c r="AH226" i="8"/>
  <c r="T228" i="8"/>
  <c r="V229" i="8"/>
  <c r="X230" i="8"/>
  <c r="Y231" i="8"/>
  <c r="AD232" i="8"/>
  <c r="AF233" i="8"/>
  <c r="AG234" i="8"/>
  <c r="T236" i="8"/>
  <c r="V237" i="8"/>
  <c r="W238" i="8"/>
  <c r="Y239" i="8"/>
  <c r="AD240" i="8"/>
  <c r="AE241" i="8"/>
  <c r="AG242" i="8"/>
  <c r="T244" i="8"/>
  <c r="U245" i="8"/>
  <c r="W246" i="8"/>
  <c r="Y247" i="8"/>
  <c r="Z248" i="8"/>
  <c r="AE249" i="8"/>
  <c r="AG250" i="8"/>
  <c r="AH251" i="8"/>
  <c r="U253" i="8"/>
  <c r="W254" i="8"/>
  <c r="X255" i="8"/>
  <c r="X256" i="8"/>
  <c r="X257" i="8"/>
  <c r="X258" i="8"/>
  <c r="Y259" i="8"/>
  <c r="V260" i="8"/>
  <c r="V261" i="8"/>
  <c r="V262" i="8"/>
  <c r="V263" i="8"/>
  <c r="V264" i="8"/>
  <c r="AH264" i="8"/>
  <c r="T266" i="8"/>
  <c r="T267" i="8"/>
  <c r="T268" i="8"/>
  <c r="T269" i="8"/>
  <c r="T270" i="8"/>
  <c r="AF270" i="8"/>
  <c r="AF271" i="8"/>
  <c r="AG272" i="8"/>
  <c r="AG273" i="8"/>
  <c r="AG274" i="8"/>
  <c r="AG275" i="8"/>
  <c r="AD276" i="8"/>
  <c r="AD277" i="8"/>
  <c r="AD278" i="8"/>
  <c r="AE279" i="8"/>
  <c r="AE280" i="8"/>
  <c r="AE281" i="8"/>
  <c r="AA282" i="8"/>
  <c r="Z283" i="8"/>
  <c r="V284" i="8"/>
  <c r="AH284" i="8"/>
  <c r="AC285" i="8"/>
  <c r="X286" i="8"/>
  <c r="U287" i="8"/>
  <c r="AE287" i="8"/>
  <c r="Z288" i="8"/>
  <c r="W289" i="8"/>
  <c r="AG289" i="8"/>
  <c r="AB290" i="8"/>
  <c r="Y291" i="8"/>
  <c r="T292" i="8"/>
  <c r="AD292" i="8"/>
  <c r="AA293" i="8"/>
  <c r="V294" i="8"/>
  <c r="AF294" i="8"/>
  <c r="AC295" i="8"/>
  <c r="X296" i="8"/>
  <c r="AH296" i="8"/>
  <c r="AE297" i="8"/>
  <c r="Z298" i="8"/>
  <c r="U299" i="8"/>
  <c r="AG299" i="8"/>
  <c r="AB300" i="8"/>
  <c r="W301" i="8"/>
  <c r="T302" i="8"/>
  <c r="AD302" i="8"/>
  <c r="Y303" i="8"/>
  <c r="V304" i="8"/>
  <c r="AF304" i="8"/>
  <c r="AA305" i="8"/>
  <c r="X306" i="8"/>
  <c r="AH306" i="8"/>
  <c r="AC307" i="8"/>
  <c r="Z308" i="8"/>
  <c r="U309" i="8"/>
  <c r="AE309" i="8"/>
  <c r="AB310" i="8"/>
  <c r="W311" i="8"/>
  <c r="AG311" i="8"/>
  <c r="AD312" i="8"/>
  <c r="Y313" i="8"/>
  <c r="T314" i="8"/>
  <c r="AF314" i="8"/>
  <c r="AA315" i="8"/>
  <c r="V316" i="8"/>
  <c r="AH316" i="8"/>
  <c r="AB317" i="8"/>
  <c r="V318" i="8"/>
  <c r="AE318" i="8"/>
  <c r="Y319" i="8"/>
  <c r="AH319" i="8"/>
  <c r="AB320" i="8"/>
  <c r="W321" i="8"/>
  <c r="AF321" i="8"/>
  <c r="Z322" i="8"/>
  <c r="T323" i="8"/>
  <c r="AC323" i="8"/>
  <c r="W324" i="8"/>
  <c r="AF324" i="8"/>
  <c r="AA325" i="8"/>
  <c r="U326" i="8"/>
  <c r="AD326" i="8"/>
  <c r="X327" i="8"/>
  <c r="AF327" i="8"/>
  <c r="Y328" i="8"/>
  <c r="AG328" i="8"/>
  <c r="Z329" i="8"/>
  <c r="AH329" i="8"/>
  <c r="AA330" i="8"/>
  <c r="T331" i="8"/>
  <c r="AB331" i="8"/>
  <c r="U332" i="8"/>
  <c r="AC332" i="8"/>
  <c r="V333" i="8"/>
  <c r="AD333" i="8"/>
  <c r="W334" i="8"/>
  <c r="AE334" i="8"/>
  <c r="X335" i="8"/>
  <c r="AF335" i="8"/>
  <c r="Y336" i="8"/>
  <c r="AG336" i="8"/>
  <c r="Z337" i="8"/>
  <c r="AH337" i="8"/>
  <c r="AA338" i="8"/>
  <c r="T339" i="8"/>
  <c r="AB339" i="8"/>
  <c r="U340" i="8"/>
  <c r="AC340" i="8"/>
  <c r="V341" i="8"/>
  <c r="AD341" i="8"/>
  <c r="W342" i="8"/>
  <c r="AE342" i="8"/>
  <c r="X343" i="8"/>
  <c r="AF343" i="8"/>
  <c r="Y344" i="8"/>
  <c r="AG344" i="8"/>
  <c r="Z345" i="8"/>
  <c r="AH345" i="8"/>
  <c r="AA346" i="8"/>
  <c r="T347" i="8"/>
  <c r="AB347" i="8"/>
  <c r="U348" i="8"/>
  <c r="AC348" i="8"/>
  <c r="V349" i="8"/>
  <c r="AD349" i="8"/>
  <c r="W350" i="8"/>
  <c r="AE350" i="8"/>
  <c r="X351" i="8"/>
  <c r="AF351" i="8"/>
  <c r="Y352" i="8"/>
  <c r="AG352" i="8"/>
  <c r="Z353" i="8"/>
  <c r="AH353" i="8"/>
  <c r="AA354" i="8"/>
  <c r="T355" i="8"/>
  <c r="AB355" i="8"/>
  <c r="U356" i="8"/>
  <c r="AC356" i="8"/>
  <c r="V357" i="8"/>
  <c r="AD357" i="8"/>
  <c r="W358" i="8"/>
  <c r="AE358" i="8"/>
  <c r="X359" i="8"/>
  <c r="AF359" i="8"/>
  <c r="Y360" i="8"/>
  <c r="AG360" i="8"/>
  <c r="Z361" i="8"/>
  <c r="AH361" i="8"/>
  <c r="AA362" i="8"/>
  <c r="T363" i="8"/>
  <c r="AB363" i="8"/>
  <c r="U364" i="8"/>
  <c r="AC364" i="8"/>
  <c r="V365" i="8"/>
  <c r="AD365" i="8"/>
  <c r="W366" i="8"/>
  <c r="AE366" i="8"/>
  <c r="X367" i="8"/>
  <c r="AF367" i="8"/>
  <c r="Y368" i="8"/>
  <c r="AG368" i="8"/>
  <c r="Z369" i="8"/>
  <c r="AH369" i="8"/>
  <c r="AA370" i="8"/>
  <c r="T371" i="8"/>
  <c r="AB371" i="8"/>
  <c r="U372" i="8"/>
  <c r="AC372" i="8"/>
  <c r="V373" i="8"/>
  <c r="AD373" i="8"/>
  <c r="W374" i="8"/>
  <c r="AE374" i="8"/>
  <c r="X375" i="8"/>
  <c r="AF375" i="8"/>
  <c r="Y376" i="8"/>
  <c r="AG376" i="8"/>
  <c r="Z377" i="8"/>
  <c r="AH377" i="8"/>
  <c r="AA378" i="8"/>
  <c r="T379" i="8"/>
  <c r="AB379" i="8"/>
  <c r="U380" i="8"/>
  <c r="AC380" i="8"/>
  <c r="V381" i="8"/>
  <c r="AD381" i="8"/>
  <c r="W382" i="8"/>
  <c r="AE382" i="8"/>
  <c r="X383" i="8"/>
  <c r="AF383" i="8"/>
  <c r="Y384" i="8"/>
  <c r="AG384" i="8"/>
  <c r="Z385" i="8"/>
  <c r="AH385" i="8"/>
  <c r="AA386" i="8"/>
  <c r="T387" i="8"/>
  <c r="AB387" i="8"/>
  <c r="U388" i="8"/>
  <c r="AC388" i="8"/>
  <c r="V389" i="8"/>
  <c r="AD389" i="8"/>
  <c r="W390" i="8"/>
  <c r="AE390" i="8"/>
  <c r="X391" i="8"/>
  <c r="AF391" i="8"/>
  <c r="Y392" i="8"/>
  <c r="AG392" i="8"/>
  <c r="Z393" i="8"/>
  <c r="AH393" i="8"/>
  <c r="AA394" i="8"/>
  <c r="T395" i="8"/>
  <c r="AB395" i="8"/>
  <c r="U396" i="8"/>
  <c r="AC396" i="8"/>
  <c r="V397" i="8"/>
  <c r="AD397" i="8"/>
  <c r="W398" i="8"/>
  <c r="AE398" i="8"/>
  <c r="X399" i="8"/>
  <c r="AF399" i="8"/>
  <c r="Y400" i="8"/>
  <c r="AG400" i="8"/>
  <c r="Z401" i="8"/>
  <c r="AH401" i="8"/>
  <c r="AA402" i="8"/>
  <c r="T403" i="8"/>
  <c r="AB403" i="8"/>
  <c r="U404" i="8"/>
  <c r="AC404" i="8"/>
  <c r="V405" i="8"/>
  <c r="AD405" i="8"/>
  <c r="W406" i="8"/>
  <c r="AE406" i="8"/>
  <c r="X407" i="8"/>
  <c r="AF407" i="8"/>
  <c r="Y408" i="8"/>
  <c r="AG408" i="8"/>
  <c r="Z409" i="8"/>
  <c r="AH409" i="8"/>
  <c r="AA410" i="8"/>
  <c r="T411" i="8"/>
  <c r="AB411" i="8"/>
  <c r="U412" i="8"/>
  <c r="AC412" i="8"/>
  <c r="V413" i="8"/>
  <c r="AD413" i="8"/>
  <c r="W414" i="8"/>
  <c r="AE414" i="8"/>
  <c r="X415" i="8"/>
  <c r="AF415" i="8"/>
  <c r="Y416" i="8"/>
  <c r="AG416" i="8"/>
  <c r="Z417" i="8"/>
  <c r="AH417" i="8"/>
  <c r="AA418" i="8"/>
  <c r="T419" i="8"/>
  <c r="AB419" i="8"/>
  <c r="U420" i="8"/>
  <c r="AC420" i="8"/>
  <c r="V421" i="8"/>
  <c r="AD421" i="8"/>
  <c r="W422" i="8"/>
  <c r="AE422" i="8"/>
  <c r="X423" i="8"/>
  <c r="AF423" i="8"/>
  <c r="Y424" i="8"/>
  <c r="AG424" i="8"/>
  <c r="Z425" i="8"/>
  <c r="AH425" i="8"/>
  <c r="AA426" i="8"/>
  <c r="T427" i="8"/>
  <c r="AB427" i="8"/>
  <c r="U428" i="8"/>
  <c r="AC428" i="8"/>
  <c r="V429" i="8"/>
  <c r="AD429" i="8"/>
  <c r="W430" i="8"/>
  <c r="AE430" i="8"/>
  <c r="X431" i="8"/>
  <c r="AF431" i="8"/>
  <c r="Y432" i="8"/>
  <c r="AG432" i="8"/>
  <c r="Z433" i="8"/>
  <c r="AH433" i="8"/>
  <c r="AA434" i="8"/>
  <c r="T435" i="8"/>
  <c r="AB435" i="8"/>
  <c r="U436" i="8"/>
  <c r="AC436" i="8"/>
  <c r="V437" i="8"/>
  <c r="AD437" i="8"/>
  <c r="W438" i="8"/>
  <c r="AE438" i="8"/>
  <c r="X439" i="8"/>
  <c r="AF439" i="8"/>
  <c r="Y440" i="8"/>
  <c r="AG440" i="8"/>
  <c r="Z441" i="8"/>
  <c r="AH441" i="8"/>
  <c r="AA442" i="8"/>
  <c r="T443" i="8"/>
  <c r="AB443" i="8"/>
  <c r="U444" i="8"/>
  <c r="AC444" i="8"/>
  <c r="V445" i="8"/>
  <c r="AD445" i="8"/>
  <c r="W446" i="8"/>
  <c r="AE446" i="8"/>
  <c r="X447" i="8"/>
  <c r="AF447" i="8"/>
  <c r="Y448" i="8"/>
  <c r="AG448" i="8"/>
  <c r="Z449" i="8"/>
  <c r="AH449" i="8"/>
  <c r="AA450" i="8"/>
  <c r="T451" i="8"/>
  <c r="AB451" i="8"/>
  <c r="U452" i="8"/>
  <c r="AC452" i="8"/>
  <c r="V453" i="8"/>
  <c r="AD453" i="8"/>
  <c r="W454" i="8"/>
  <c r="AE454" i="8"/>
  <c r="X455" i="8"/>
  <c r="AF455" i="8"/>
  <c r="Y456" i="8"/>
  <c r="AG456" i="8"/>
  <c r="Z457" i="8"/>
  <c r="AH457" i="8"/>
  <c r="AA458" i="8"/>
  <c r="T459" i="8"/>
  <c r="AB459" i="8"/>
  <c r="U460" i="8"/>
  <c r="AC460" i="8"/>
  <c r="V461" i="8"/>
  <c r="AD461" i="8"/>
  <c r="W462" i="8"/>
  <c r="AE462" i="8"/>
  <c r="X463" i="8"/>
  <c r="AF463" i="8"/>
  <c r="Y464" i="8"/>
  <c r="AG464" i="8"/>
  <c r="Z465" i="8"/>
  <c r="AH465" i="8"/>
  <c r="AA466" i="8"/>
  <c r="T467" i="8"/>
  <c r="AB467" i="8"/>
  <c r="U468" i="8"/>
  <c r="AC468" i="8"/>
  <c r="V469" i="8"/>
  <c r="AD469" i="8"/>
  <c r="W470" i="8"/>
  <c r="AE470" i="8"/>
  <c r="X471" i="8"/>
  <c r="AF471" i="8"/>
  <c r="Y472" i="8"/>
  <c r="AG472" i="8"/>
  <c r="Z473" i="8"/>
  <c r="AH473" i="8"/>
  <c r="AA474" i="8"/>
  <c r="T475" i="8"/>
  <c r="AB475" i="8"/>
  <c r="U476" i="8"/>
  <c r="AC476" i="8"/>
  <c r="V477" i="8"/>
  <c r="AD477" i="8"/>
  <c r="W478" i="8"/>
  <c r="AE478" i="8"/>
  <c r="X479" i="8"/>
  <c r="AF479" i="8"/>
  <c r="Y480" i="8"/>
  <c r="AG480" i="8"/>
  <c r="Z481" i="8"/>
  <c r="AH481" i="8"/>
  <c r="AA482" i="8"/>
  <c r="T483" i="8"/>
  <c r="AB483" i="8"/>
  <c r="U484" i="8"/>
  <c r="AC484" i="8"/>
  <c r="V485" i="8"/>
  <c r="AD485" i="8"/>
  <c r="W486" i="8"/>
  <c r="AE486" i="8"/>
  <c r="X487" i="8"/>
  <c r="AF487" i="8"/>
  <c r="Y488" i="8"/>
  <c r="AG488" i="8"/>
  <c r="Z489" i="8"/>
  <c r="AH489" i="8"/>
  <c r="AA490" i="8"/>
  <c r="T491" i="8"/>
  <c r="AB491" i="8"/>
  <c r="U492" i="8"/>
  <c r="AC492" i="8"/>
  <c r="V493" i="8"/>
  <c r="AD493" i="8"/>
  <c r="W494" i="8"/>
  <c r="AE494" i="8"/>
  <c r="X495" i="8"/>
  <c r="AF495" i="8"/>
  <c r="Y496" i="8"/>
  <c r="AG496" i="8"/>
  <c r="Z497" i="8"/>
  <c r="AH497" i="8"/>
  <c r="AA498" i="8"/>
  <c r="T499" i="8"/>
  <c r="AB499" i="8"/>
  <c r="U500" i="8"/>
  <c r="AC500" i="8"/>
  <c r="V501" i="8"/>
  <c r="AD501" i="8"/>
  <c r="W502" i="8"/>
  <c r="AE502" i="8"/>
  <c r="X503" i="8"/>
  <c r="AF503" i="8"/>
  <c r="Y504" i="8"/>
  <c r="AG504" i="8"/>
  <c r="Z505" i="8"/>
  <c r="AH505" i="8"/>
  <c r="AA506" i="8"/>
  <c r="T507" i="8"/>
  <c r="AB507" i="8"/>
  <c r="U508" i="8"/>
  <c r="AC508" i="8"/>
  <c r="V509" i="8"/>
  <c r="AD509" i="8"/>
  <c r="W510" i="8"/>
  <c r="AE510" i="8"/>
  <c r="X511" i="8"/>
  <c r="AF511" i="8"/>
  <c r="Y512" i="8"/>
  <c r="AG512" i="8"/>
  <c r="Z513" i="8"/>
  <c r="AH513" i="8"/>
  <c r="AC4" i="8"/>
  <c r="X10" i="8"/>
  <c r="AC15" i="8"/>
  <c r="AD21" i="8"/>
  <c r="W25" i="8"/>
  <c r="AC28" i="8"/>
  <c r="AE30" i="8"/>
  <c r="AB33" i="8"/>
  <c r="W36" i="8"/>
  <c r="AB38" i="8"/>
  <c r="U41" i="8"/>
  <c r="Z43" i="8"/>
  <c r="AH45" i="8"/>
  <c r="AF48" i="8"/>
  <c r="AG50" i="8"/>
  <c r="AD53" i="8"/>
  <c r="AE55" i="8"/>
  <c r="AC58" i="8"/>
  <c r="U61" i="8"/>
  <c r="AB63" i="8"/>
  <c r="AH65" i="8"/>
  <c r="Z68" i="8"/>
  <c r="AG70" i="8"/>
  <c r="AE73" i="8"/>
  <c r="W76" i="8"/>
  <c r="AC78" i="8"/>
  <c r="U81" i="8"/>
  <c r="AA83" i="8"/>
  <c r="U86" i="8"/>
  <c r="AA88" i="8"/>
  <c r="AH90" i="8"/>
  <c r="Y93" i="8"/>
  <c r="AE95" i="8"/>
  <c r="X98" i="8"/>
  <c r="V100" i="8"/>
  <c r="AB102" i="8"/>
  <c r="Z104" i="8"/>
  <c r="AF106" i="8"/>
  <c r="V109" i="8"/>
  <c r="V111" i="8"/>
  <c r="Z113" i="8"/>
  <c r="Z115" i="8"/>
  <c r="AD117" i="8"/>
  <c r="AG119" i="8"/>
  <c r="T122" i="8"/>
  <c r="V124" i="8"/>
  <c r="X126" i="8"/>
  <c r="Z128" i="8"/>
  <c r="AH130" i="8"/>
  <c r="U133" i="8"/>
  <c r="W135" i="8"/>
  <c r="Y137" i="8"/>
  <c r="AA139" i="8"/>
  <c r="AE141" i="8"/>
  <c r="AF143" i="8"/>
  <c r="T146" i="8"/>
  <c r="U148" i="8"/>
  <c r="X150" i="8"/>
  <c r="AF152" i="8"/>
  <c r="AG154" i="8"/>
  <c r="U157" i="8"/>
  <c r="V159" i="8"/>
  <c r="Y161" i="8"/>
  <c r="AG163" i="8"/>
  <c r="AD165" i="8"/>
  <c r="V168" i="8"/>
  <c r="AH169" i="8"/>
  <c r="Z172" i="8"/>
  <c r="AC174" i="8"/>
  <c r="AE176" i="8"/>
  <c r="AG178" i="8"/>
  <c r="T181" i="8"/>
  <c r="V183" i="8"/>
  <c r="AA185" i="8"/>
  <c r="AC187" i="8"/>
  <c r="AE189" i="8"/>
  <c r="AG191" i="8"/>
  <c r="T194" i="8"/>
  <c r="AA196" i="8"/>
  <c r="AB198" i="8"/>
  <c r="AE200" i="8"/>
  <c r="AF202" i="8"/>
  <c r="T205" i="8"/>
  <c r="Y207" i="8"/>
  <c r="Z209" i="8"/>
  <c r="AC211" i="8"/>
  <c r="AB213" i="8"/>
  <c r="Y215" i="8"/>
  <c r="Z217" i="8"/>
  <c r="U219" i="8"/>
  <c r="T221" i="8"/>
  <c r="AD222" i="8"/>
  <c r="Z224" i="8"/>
  <c r="AA226" i="8"/>
  <c r="V228" i="8"/>
  <c r="U230" i="8"/>
  <c r="AE231" i="8"/>
  <c r="AE233" i="8"/>
  <c r="AB235" i="8"/>
  <c r="W237" i="8"/>
  <c r="V239" i="8"/>
  <c r="AF240" i="8"/>
  <c r="AF242" i="8"/>
  <c r="AD244" i="8"/>
  <c r="AB246" i="8"/>
  <c r="X248" i="8"/>
  <c r="AH249" i="8"/>
  <c r="AG251" i="8"/>
  <c r="AE253" i="8"/>
  <c r="Y255" i="8"/>
  <c r="AH256" i="8"/>
  <c r="AA258" i="8"/>
  <c r="U260" i="8"/>
  <c r="AE261" i="8"/>
  <c r="W263" i="8"/>
  <c r="AF264" i="8"/>
  <c r="Y266" i="8"/>
  <c r="AH267" i="8"/>
  <c r="AC269" i="8"/>
  <c r="U271" i="8"/>
  <c r="AD272" i="8"/>
  <c r="T274" i="8"/>
  <c r="AC275" i="8"/>
  <c r="AA277" i="8"/>
  <c r="AF278" i="8"/>
  <c r="Y280" i="8"/>
  <c r="AG281" i="8"/>
  <c r="Y283" i="8"/>
  <c r="AC284" i="8"/>
  <c r="AD285" i="8"/>
  <c r="AF286" i="8"/>
  <c r="AG287" i="8"/>
  <c r="T289" i="8"/>
  <c r="Y290" i="8"/>
  <c r="Z291" i="8"/>
  <c r="AB292" i="8"/>
  <c r="AC293" i="8"/>
  <c r="AE294" i="8"/>
  <c r="AH295" i="8"/>
  <c r="T297" i="8"/>
  <c r="X298" i="8"/>
  <c r="Y299" i="8"/>
  <c r="AA300" i="8"/>
  <c r="AD301" i="8"/>
  <c r="AE302" i="8"/>
  <c r="AG303" i="8"/>
  <c r="AH304" i="8"/>
  <c r="U306" i="8"/>
  <c r="Z307" i="8"/>
  <c r="AA308" i="8"/>
  <c r="AC309" i="8"/>
  <c r="AD310" i="8"/>
  <c r="AF311" i="8"/>
  <c r="T313" i="8"/>
  <c r="U314" i="8"/>
  <c r="Y315" i="8"/>
  <c r="Z316" i="8"/>
  <c r="AA317" i="8"/>
  <c r="AB318" i="8"/>
  <c r="Z319" i="8"/>
  <c r="Z320" i="8"/>
  <c r="Y321" i="8"/>
  <c r="Y322" i="8"/>
  <c r="Z323" i="8"/>
  <c r="X324" i="8"/>
  <c r="X325" i="8"/>
  <c r="W326" i="8"/>
  <c r="W327" i="8"/>
  <c r="V328" i="8"/>
  <c r="AH328" i="8"/>
  <c r="AF329" i="8"/>
  <c r="AC330" i="8"/>
  <c r="AA331" i="8"/>
  <c r="Z332" i="8"/>
  <c r="W333" i="8"/>
  <c r="U334" i="8"/>
  <c r="AG334" i="8"/>
  <c r="AE335" i="8"/>
  <c r="AD336" i="8"/>
  <c r="AA337" i="8"/>
  <c r="Y338" i="8"/>
  <c r="V339" i="8"/>
  <c r="T340" i="8"/>
  <c r="AH340" i="8"/>
  <c r="AE341" i="8"/>
  <c r="AC342" i="8"/>
  <c r="Z343" i="8"/>
  <c r="X344" i="8"/>
  <c r="W345" i="8"/>
  <c r="T346" i="8"/>
  <c r="AG346" i="8"/>
  <c r="AD347" i="8"/>
  <c r="AB348" i="8"/>
  <c r="AA349" i="8"/>
  <c r="X350" i="8"/>
  <c r="V351" i="8"/>
  <c r="AH351" i="8"/>
  <c r="AF352" i="8"/>
  <c r="AE353" i="8"/>
  <c r="AB354" i="8"/>
  <c r="Z355" i="8"/>
  <c r="W356" i="8"/>
  <c r="U357" i="8"/>
  <c r="T358" i="8"/>
  <c r="AF358" i="8"/>
  <c r="AD359" i="8"/>
  <c r="AA360" i="8"/>
  <c r="Y361" i="8"/>
  <c r="X362" i="8"/>
  <c r="U363" i="8"/>
  <c r="AH363" i="8"/>
  <c r="AE364" i="8"/>
  <c r="AC365" i="8"/>
  <c r="AB366" i="8"/>
  <c r="Y367" i="8"/>
  <c r="W368" i="8"/>
  <c r="T369" i="8"/>
  <c r="AG369" i="8"/>
  <c r="AF370" i="8"/>
  <c r="AC371" i="8"/>
  <c r="AA372" i="8"/>
  <c r="X373" i="8"/>
  <c r="V374" i="8"/>
  <c r="U375" i="8"/>
  <c r="AG375" i="8"/>
  <c r="AE376" i="8"/>
  <c r="AB377" i="8"/>
  <c r="Z378" i="8"/>
  <c r="Y379" i="8"/>
  <c r="V380" i="8"/>
  <c r="T381" i="8"/>
  <c r="AF381" i="8"/>
  <c r="AD382" i="8"/>
  <c r="AC383" i="8"/>
  <c r="Z384" i="8"/>
  <c r="X385" i="8"/>
  <c r="U386" i="8"/>
  <c r="AH386" i="8"/>
  <c r="AG387" i="8"/>
  <c r="AD388" i="8"/>
  <c r="AB389" i="8"/>
  <c r="Y390" i="8"/>
  <c r="W391" i="8"/>
  <c r="V392" i="8"/>
  <c r="AH392" i="8"/>
  <c r="AF393" i="8"/>
  <c r="AC394" i="8"/>
  <c r="AA395" i="8"/>
  <c r="Z396" i="8"/>
  <c r="W397" i="8"/>
  <c r="U398" i="8"/>
  <c r="AG398" i="8"/>
  <c r="AE399" i="8"/>
  <c r="AD400" i="8"/>
  <c r="AA401" i="8"/>
  <c r="Y402" i="8"/>
  <c r="V403" i="8"/>
  <c r="T404" i="8"/>
  <c r="AH404" i="8"/>
  <c r="AE405" i="8"/>
  <c r="AC406" i="8"/>
  <c r="Z407" i="8"/>
  <c r="X408" i="8"/>
  <c r="W409" i="8"/>
  <c r="T410" i="8"/>
  <c r="AG410" i="8"/>
  <c r="AD411" i="8"/>
  <c r="AB412" i="8"/>
  <c r="AA413" i="8"/>
  <c r="X414" i="8"/>
  <c r="V415" i="8"/>
  <c r="AH415" i="8"/>
  <c r="AF416" i="8"/>
  <c r="AE417" i="8"/>
  <c r="AB418" i="8"/>
  <c r="Z419" i="8"/>
  <c r="W420" i="8"/>
  <c r="U421" i="8"/>
  <c r="T422" i="8"/>
  <c r="AF422" i="8"/>
  <c r="AD423" i="8"/>
  <c r="AA424" i="8"/>
  <c r="Y425" i="8"/>
  <c r="X426" i="8"/>
  <c r="U427" i="8"/>
  <c r="AH427" i="8"/>
  <c r="AE428" i="8"/>
  <c r="AC429" i="8"/>
  <c r="AB430" i="8"/>
  <c r="Y431" i="8"/>
  <c r="W432" i="8"/>
  <c r="T433" i="8"/>
  <c r="AG433" i="8"/>
  <c r="AF434" i="8"/>
  <c r="AC435" i="8"/>
  <c r="AA436" i="8"/>
  <c r="X437" i="8"/>
  <c r="V438" i="8"/>
  <c r="U439" i="8"/>
  <c r="AG439" i="8"/>
  <c r="AE440" i="8"/>
  <c r="AB441" i="8"/>
  <c r="Z442" i="8"/>
  <c r="Y443" i="8"/>
  <c r="V444" i="8"/>
  <c r="T445" i="8"/>
  <c r="AF445" i="8"/>
  <c r="AD446" i="8"/>
  <c r="AC447" i="8"/>
  <c r="Z448" i="8"/>
  <c r="X449" i="8"/>
  <c r="U450" i="8"/>
  <c r="AH450" i="8"/>
  <c r="AG451" i="8"/>
  <c r="AD452" i="8"/>
  <c r="AB453" i="8"/>
  <c r="Y454" i="8"/>
  <c r="W455" i="8"/>
  <c r="V456" i="8"/>
  <c r="AH456" i="8"/>
  <c r="AF457" i="8"/>
  <c r="AC458" i="8"/>
  <c r="AA459" i="8"/>
  <c r="Z460" i="8"/>
  <c r="W461" i="8"/>
  <c r="U462" i="8"/>
  <c r="AG462" i="8"/>
  <c r="AE463" i="8"/>
  <c r="AD464" i="8"/>
  <c r="AA465" i="8"/>
  <c r="Y466" i="8"/>
  <c r="V467" i="8"/>
  <c r="T468" i="8"/>
  <c r="AH468" i="8"/>
  <c r="AE469" i="8"/>
  <c r="AC470" i="8"/>
  <c r="Z471" i="8"/>
  <c r="X472" i="8"/>
  <c r="W473" i="8"/>
  <c r="T474" i="8"/>
  <c r="AG474" i="8"/>
  <c r="AD475" i="8"/>
  <c r="AB476" i="8"/>
  <c r="AA477" i="8"/>
  <c r="X478" i="8"/>
  <c r="V479" i="8"/>
  <c r="AH479" i="8"/>
  <c r="AF480" i="8"/>
  <c r="AE481" i="8"/>
  <c r="AB482" i="8"/>
  <c r="Z483" i="8"/>
  <c r="W484" i="8"/>
  <c r="U485" i="8"/>
  <c r="T486" i="8"/>
  <c r="AF486" i="8"/>
  <c r="AD487" i="8"/>
  <c r="AA488" i="8"/>
  <c r="Y489" i="8"/>
  <c r="X490" i="8"/>
  <c r="U491" i="8"/>
  <c r="AH491" i="8"/>
  <c r="AE492" i="8"/>
  <c r="AC493" i="8"/>
  <c r="AB494" i="8"/>
  <c r="Y495" i="8"/>
  <c r="W496" i="8"/>
  <c r="T497" i="8"/>
  <c r="AG497" i="8"/>
  <c r="AF498" i="8"/>
  <c r="AC499" i="8"/>
  <c r="AA500" i="8"/>
  <c r="X501" i="8"/>
  <c r="V502" i="8"/>
  <c r="U503" i="8"/>
  <c r="AG503" i="8"/>
  <c r="AE504" i="8"/>
  <c r="AB505" i="8"/>
  <c r="Z506" i="8"/>
  <c r="Y507" i="8"/>
  <c r="V508" i="8"/>
  <c r="T509" i="8"/>
  <c r="AF509" i="8"/>
  <c r="AD510" i="8"/>
  <c r="AC511" i="8"/>
  <c r="Z512" i="8"/>
  <c r="X513" i="8"/>
  <c r="W353" i="8"/>
  <c r="AD483" i="8"/>
  <c r="W256" i="8"/>
  <c r="V342" i="8"/>
  <c r="AF390" i="8"/>
  <c r="AD432" i="8"/>
  <c r="AA468" i="8"/>
  <c r="AH500" i="8"/>
  <c r="AF37" i="8"/>
  <c r="AC52" i="8"/>
  <c r="AE62" i="8"/>
  <c r="AB72" i="8"/>
  <c r="U80" i="8"/>
  <c r="AG89" i="8"/>
  <c r="X97" i="8"/>
  <c r="AE103" i="8"/>
  <c r="AB110" i="8"/>
  <c r="AH116" i="8"/>
  <c r="Z123" i="8"/>
  <c r="AG129" i="8"/>
  <c r="AD136" i="8"/>
  <c r="X143" i="8"/>
  <c r="AB149" i="8"/>
  <c r="X158" i="8"/>
  <c r="U165" i="8"/>
  <c r="AA171" i="8"/>
  <c r="AH177" i="8"/>
  <c r="Z184" i="8"/>
  <c r="W191" i="8"/>
  <c r="T198" i="8"/>
  <c r="U204" i="8"/>
  <c r="T213" i="8"/>
  <c r="AA218" i="8"/>
  <c r="AE223" i="8"/>
  <c r="W231" i="8"/>
  <c r="AD236" i="8"/>
  <c r="AH241" i="8"/>
  <c r="AC247" i="8"/>
  <c r="T253" i="8"/>
  <c r="AH257" i="8"/>
  <c r="AE262" i="8"/>
  <c r="Y267" i="8"/>
  <c r="V272" i="8"/>
  <c r="AC276" i="8"/>
  <c r="AF279" i="8"/>
  <c r="AF282" i="8"/>
  <c r="Y286" i="8"/>
  <c r="AD288" i="8"/>
  <c r="U292" i="8"/>
  <c r="Z295" i="8"/>
  <c r="AH298" i="8"/>
  <c r="V301" i="8"/>
  <c r="AD304" i="8"/>
  <c r="AE305" i="8"/>
  <c r="V309" i="8"/>
  <c r="Y311" i="8"/>
  <c r="AF313" i="8"/>
  <c r="T316" i="8"/>
  <c r="V319" i="8"/>
  <c r="T320" i="8"/>
  <c r="AH322" i="8"/>
  <c r="AH324" i="8"/>
  <c r="AE327" i="8"/>
  <c r="AA329" i="8"/>
  <c r="V331" i="8"/>
  <c r="AH332" i="8"/>
  <c r="Z335" i="8"/>
  <c r="W337" i="8"/>
  <c r="AG338" i="8"/>
  <c r="AA341" i="8"/>
  <c r="AH343" i="8"/>
  <c r="AE345" i="8"/>
  <c r="W348" i="8"/>
  <c r="AD351" i="8"/>
  <c r="X354" i="8"/>
  <c r="AC357" i="8"/>
  <c r="W360" i="8"/>
  <c r="AG361" i="8"/>
  <c r="AA364" i="8"/>
  <c r="U367" i="8"/>
  <c r="AB369" i="8"/>
  <c r="Y371" i="8"/>
  <c r="AF373" i="8"/>
  <c r="AC375" i="8"/>
  <c r="X377" i="8"/>
  <c r="AG379" i="8"/>
  <c r="Y382" i="8"/>
  <c r="V384" i="8"/>
  <c r="AC386" i="8"/>
  <c r="Z388" i="8"/>
  <c r="AG390" i="8"/>
  <c r="AA393" i="8"/>
  <c r="V395" i="8"/>
  <c r="T396" i="8"/>
  <c r="AC398" i="8"/>
  <c r="X400" i="8"/>
  <c r="T402" i="8"/>
  <c r="AB404" i="8"/>
  <c r="AA405" i="8"/>
  <c r="AH407" i="8"/>
  <c r="AE409" i="8"/>
  <c r="W412" i="8"/>
  <c r="T414" i="8"/>
  <c r="AA416" i="8"/>
  <c r="X418" i="8"/>
  <c r="AE420" i="8"/>
  <c r="AB422" i="8"/>
  <c r="T425" i="8"/>
  <c r="AF426" i="8"/>
  <c r="AA428" i="8"/>
  <c r="X429" i="8"/>
  <c r="U431" i="8"/>
  <c r="AE432" i="8"/>
  <c r="Z434" i="8"/>
  <c r="Y435" i="8"/>
  <c r="AF437" i="8"/>
  <c r="AD438" i="8"/>
  <c r="AC439" i="8"/>
  <c r="U442" i="8"/>
  <c r="AG443" i="8"/>
  <c r="AB445" i="8"/>
  <c r="W447" i="8"/>
  <c r="V448" i="8"/>
  <c r="AC450" i="8"/>
  <c r="AA451" i="8"/>
  <c r="Z452" i="8"/>
  <c r="W453" i="8"/>
  <c r="AE455" i="8"/>
  <c r="AD456" i="8"/>
  <c r="AA457" i="8"/>
  <c r="Y458" i="8"/>
  <c r="AH460" i="8"/>
  <c r="AE461" i="8"/>
  <c r="Z463" i="8"/>
  <c r="X464" i="8"/>
  <c r="AG466" i="8"/>
  <c r="AD467" i="8"/>
  <c r="AB468" i="8"/>
  <c r="X470" i="8"/>
  <c r="AH471" i="8"/>
  <c r="AF472" i="8"/>
  <c r="AE473" i="8"/>
  <c r="W476" i="8"/>
  <c r="U477" i="8"/>
  <c r="T478" i="8"/>
  <c r="AA480" i="8"/>
  <c r="Y481" i="8"/>
  <c r="U483" i="8"/>
  <c r="AC485" i="8"/>
  <c r="Y487" i="8"/>
  <c r="AG489" i="8"/>
  <c r="AC491" i="8"/>
  <c r="V494" i="8"/>
  <c r="AG495" i="8"/>
  <c r="AB497" i="8"/>
  <c r="V500" i="8"/>
  <c r="AD502" i="8"/>
  <c r="Z504" i="8"/>
  <c r="AH506" i="8"/>
  <c r="AB509" i="8"/>
  <c r="V512" i="8"/>
  <c r="X15" i="8"/>
  <c r="AF24" i="8"/>
  <c r="AA30" i="8"/>
  <c r="Z35" i="8"/>
  <c r="X40" i="8"/>
  <c r="Z45" i="8"/>
  <c r="U5" i="8"/>
  <c r="Y11" i="8"/>
  <c r="U17" i="8"/>
  <c r="V22" i="8"/>
  <c r="AH25" i="8"/>
  <c r="AF28" i="8"/>
  <c r="Z31" i="8"/>
  <c r="AE33" i="8"/>
  <c r="X36" i="8"/>
  <c r="AC38" i="8"/>
  <c r="V41" i="8"/>
  <c r="T44" i="8"/>
  <c r="Z46" i="8"/>
  <c r="AG48" i="8"/>
  <c r="X51" i="8"/>
  <c r="AF53" i="8"/>
  <c r="AD56" i="8"/>
  <c r="AE58" i="8"/>
  <c r="AB61" i="8"/>
  <c r="AC63" i="8"/>
  <c r="Z66" i="8"/>
  <c r="AH68" i="8"/>
  <c r="Z71" i="8"/>
  <c r="AF73" i="8"/>
  <c r="X76" i="8"/>
  <c r="AD78" i="8"/>
  <c r="Y81" i="8"/>
  <c r="AF83" i="8"/>
  <c r="W86" i="8"/>
  <c r="AD88" i="8"/>
  <c r="V91" i="8"/>
  <c r="AH93" i="8"/>
  <c r="V96" i="8"/>
  <c r="Y98" i="8"/>
  <c r="Z100" i="8"/>
  <c r="AC102" i="8"/>
  <c r="AH104" i="8"/>
  <c r="T107" i="8"/>
  <c r="W109" i="8"/>
  <c r="X111" i="8"/>
  <c r="AA113" i="8"/>
  <c r="T116" i="8"/>
  <c r="T118" i="8"/>
  <c r="X120" i="8"/>
  <c r="X122" i="8"/>
  <c r="AB124" i="8"/>
  <c r="AE126" i="8"/>
  <c r="AG128" i="8"/>
  <c r="T131" i="8"/>
  <c r="V133" i="8"/>
  <c r="X135" i="8"/>
  <c r="AF137" i="8"/>
  <c r="AH139" i="8"/>
  <c r="U142" i="8"/>
  <c r="W144" i="8"/>
  <c r="Y146" i="8"/>
  <c r="AC148" i="8"/>
  <c r="AD150" i="8"/>
  <c r="AG152" i="8"/>
  <c r="AH154" i="8"/>
  <c r="V157" i="8"/>
  <c r="AD159" i="8"/>
  <c r="AE161" i="8"/>
  <c r="AH163" i="8"/>
  <c r="T166" i="8"/>
  <c r="W168" i="8"/>
  <c r="AB170" i="8"/>
  <c r="AB172" i="8"/>
  <c r="AF174" i="8"/>
  <c r="AF176" i="8"/>
  <c r="U179" i="8"/>
  <c r="AA181" i="8"/>
  <c r="AC183" i="8"/>
  <c r="AE185" i="8"/>
  <c r="AG187" i="8"/>
  <c r="T190" i="8"/>
  <c r="Y192" i="8"/>
  <c r="AA194" i="8"/>
  <c r="AC196" i="8"/>
  <c r="AE198" i="8"/>
  <c r="AG200" i="8"/>
  <c r="Y203" i="8"/>
  <c r="W205" i="8"/>
  <c r="AC207" i="8"/>
  <c r="AA209" i="8"/>
  <c r="AG211" i="8"/>
  <c r="U214" i="8"/>
  <c r="AE215" i="8"/>
  <c r="AA217" i="8"/>
  <c r="Y219" i="8"/>
  <c r="U221" i="8"/>
  <c r="V223" i="8"/>
  <c r="AF224" i="8"/>
  <c r="AB226" i="8"/>
  <c r="Z228" i="8"/>
  <c r="W230" i="8"/>
  <c r="W232" i="8"/>
  <c r="AG233" i="8"/>
  <c r="AC235" i="8"/>
  <c r="AA237" i="8"/>
  <c r="X239" i="8"/>
  <c r="Y241" i="8"/>
  <c r="T243" i="8"/>
  <c r="AH244" i="8"/>
  <c r="AC246" i="8"/>
  <c r="Y248" i="8"/>
  <c r="Z250" i="8"/>
  <c r="U252" i="8"/>
  <c r="T254" i="8"/>
  <c r="AC255" i="8"/>
  <c r="W257" i="8"/>
  <c r="AG258" i="8"/>
  <c r="Z260" i="8"/>
  <c r="T262" i="8"/>
  <c r="X263" i="8"/>
  <c r="AG264" i="8"/>
  <c r="AB266" i="8"/>
  <c r="U268" i="8"/>
  <c r="AD269" i="8"/>
  <c r="W271" i="8"/>
  <c r="AE272" i="8"/>
  <c r="Z274" i="8"/>
  <c r="AH275" i="8"/>
  <c r="AB277" i="8"/>
  <c r="U279" i="8"/>
  <c r="AD280" i="8"/>
  <c r="X282" i="8"/>
  <c r="AA283" i="8"/>
  <c r="AD284" i="8"/>
  <c r="AE285" i="8"/>
  <c r="AG286" i="8"/>
  <c r="W288" i="8"/>
  <c r="X289" i="8"/>
  <c r="Z290" i="8"/>
  <c r="AA291" i="8"/>
  <c r="AC292" i="8"/>
  <c r="AF293" i="8"/>
  <c r="AG294" i="8"/>
  <c r="V296" i="8"/>
  <c r="W297" i="8"/>
  <c r="Y298" i="8"/>
  <c r="AB299" i="8"/>
  <c r="AC300" i="8"/>
  <c r="AE301" i="8"/>
  <c r="AF302" i="8"/>
  <c r="AH303" i="8"/>
  <c r="X305" i="8"/>
  <c r="Y306" i="8"/>
  <c r="AA307" i="8"/>
  <c r="AB308" i="8"/>
  <c r="AD309" i="8"/>
  <c r="AG310" i="8"/>
  <c r="AH311" i="8"/>
  <c r="W313" i="8"/>
  <c r="X314" i="8"/>
  <c r="Z315" i="8"/>
  <c r="AC316" i="8"/>
  <c r="AC317" i="8"/>
  <c r="AC318" i="8"/>
  <c r="AA319" i="8"/>
  <c r="AA320" i="8"/>
  <c r="AB321" i="8"/>
  <c r="AA322" i="8"/>
  <c r="AA323" i="8"/>
  <c r="Z324" i="8"/>
  <c r="Y325" i="8"/>
  <c r="Z326" i="8"/>
  <c r="Y327" i="8"/>
  <c r="W328" i="8"/>
  <c r="T329" i="8"/>
  <c r="AG329" i="8"/>
  <c r="AF330" i="8"/>
  <c r="AC331" i="8"/>
  <c r="AA332" i="8"/>
  <c r="X333" i="8"/>
  <c r="V334" i="8"/>
  <c r="U335" i="8"/>
  <c r="AG335" i="8"/>
  <c r="AE336" i="8"/>
  <c r="AB337" i="8"/>
  <c r="Z338" i="8"/>
  <c r="Y339" i="8"/>
  <c r="V340" i="8"/>
  <c r="T341" i="8"/>
  <c r="AF341" i="8"/>
  <c r="AD342" i="8"/>
  <c r="AC343" i="8"/>
  <c r="Z344" i="8"/>
  <c r="X345" i="8"/>
  <c r="U346" i="8"/>
  <c r="AH346" i="8"/>
  <c r="AG347" i="8"/>
  <c r="AD348" i="8"/>
  <c r="AB349" i="8"/>
  <c r="Y350" i="8"/>
  <c r="W351" i="8"/>
  <c r="V352" i="8"/>
  <c r="AH352" i="8"/>
  <c r="AF353" i="8"/>
  <c r="AC354" i="8"/>
  <c r="AA355" i="8"/>
  <c r="Z356" i="8"/>
  <c r="W357" i="8"/>
  <c r="U358" i="8"/>
  <c r="AG358" i="8"/>
  <c r="AE359" i="8"/>
  <c r="AD360" i="8"/>
  <c r="AA361" i="8"/>
  <c r="Y362" i="8"/>
  <c r="V363" i="8"/>
  <c r="T364" i="8"/>
  <c r="AH364" i="8"/>
  <c r="AE365" i="8"/>
  <c r="AC366" i="8"/>
  <c r="Z367" i="8"/>
  <c r="X368" i="8"/>
  <c r="W369" i="8"/>
  <c r="T370" i="8"/>
  <c r="AG370" i="8"/>
  <c r="AD371" i="8"/>
  <c r="AB372" i="8"/>
  <c r="AA373" i="8"/>
  <c r="X374" i="8"/>
  <c r="V375" i="8"/>
  <c r="AH375" i="8"/>
  <c r="AF376" i="8"/>
  <c r="AE377" i="8"/>
  <c r="AB378" i="8"/>
  <c r="Z379" i="8"/>
  <c r="W380" i="8"/>
  <c r="U381" i="8"/>
  <c r="T382" i="8"/>
  <c r="AF382" i="8"/>
  <c r="AD383" i="8"/>
  <c r="AA384" i="8"/>
  <c r="Y385" i="8"/>
  <c r="X386" i="8"/>
  <c r="U387" i="8"/>
  <c r="AH387" i="8"/>
  <c r="AE388" i="8"/>
  <c r="AC389" i="8"/>
  <c r="AB390" i="8"/>
  <c r="Y391" i="8"/>
  <c r="W392" i="8"/>
  <c r="T393" i="8"/>
  <c r="AG393" i="8"/>
  <c r="AF394" i="8"/>
  <c r="AC395" i="8"/>
  <c r="AA396" i="8"/>
  <c r="X397" i="8"/>
  <c r="V398" i="8"/>
  <c r="U399" i="8"/>
  <c r="AG399" i="8"/>
  <c r="AE400" i="8"/>
  <c r="AB401" i="8"/>
  <c r="Z402" i="8"/>
  <c r="Y403" i="8"/>
  <c r="V404" i="8"/>
  <c r="T405" i="8"/>
  <c r="AF405" i="8"/>
  <c r="AD406" i="8"/>
  <c r="AC407" i="8"/>
  <c r="Z408" i="8"/>
  <c r="X409" i="8"/>
  <c r="U410" i="8"/>
  <c r="AH410" i="8"/>
  <c r="AG411" i="8"/>
  <c r="AD412" i="8"/>
  <c r="AB413" i="8"/>
  <c r="Y414" i="8"/>
  <c r="W415" i="8"/>
  <c r="V416" i="8"/>
  <c r="AH416" i="8"/>
  <c r="AF417" i="8"/>
  <c r="AC418" i="8"/>
  <c r="AA419" i="8"/>
  <c r="Z420" i="8"/>
  <c r="W421" i="8"/>
  <c r="U422" i="8"/>
  <c r="AG422" i="8"/>
  <c r="AE423" i="8"/>
  <c r="AD424" i="8"/>
  <c r="AA425" i="8"/>
  <c r="Y426" i="8"/>
  <c r="V427" i="8"/>
  <c r="T428" i="8"/>
  <c r="AH428" i="8"/>
  <c r="AE429" i="8"/>
  <c r="AC430" i="8"/>
  <c r="Z431" i="8"/>
  <c r="X432" i="8"/>
  <c r="W433" i="8"/>
  <c r="T434" i="8"/>
  <c r="AG434" i="8"/>
  <c r="AD435" i="8"/>
  <c r="AB436" i="8"/>
  <c r="AA437" i="8"/>
  <c r="X438" i="8"/>
  <c r="V439" i="8"/>
  <c r="AH439" i="8"/>
  <c r="AF440" i="8"/>
  <c r="AE441" i="8"/>
  <c r="AB442" i="8"/>
  <c r="Z443" i="8"/>
  <c r="W444" i="8"/>
  <c r="U445" i="8"/>
  <c r="T446" i="8"/>
  <c r="AF446" i="8"/>
  <c r="AD447" i="8"/>
  <c r="AA448" i="8"/>
  <c r="Y449" i="8"/>
  <c r="X450" i="8"/>
  <c r="U451" i="8"/>
  <c r="AH451" i="8"/>
  <c r="AE452" i="8"/>
  <c r="AC453" i="8"/>
  <c r="AB454" i="8"/>
  <c r="Y455" i="8"/>
  <c r="W456" i="8"/>
  <c r="T457" i="8"/>
  <c r="AG457" i="8"/>
  <c r="AF458" i="8"/>
  <c r="AC459" i="8"/>
  <c r="AA460" i="8"/>
  <c r="X461" i="8"/>
  <c r="V462" i="8"/>
  <c r="U463" i="8"/>
  <c r="AG463" i="8"/>
  <c r="AE464" i="8"/>
  <c r="AB465" i="8"/>
  <c r="Z466" i="8"/>
  <c r="Y467" i="8"/>
  <c r="V468" i="8"/>
  <c r="T469" i="8"/>
  <c r="AF469" i="8"/>
  <c r="AD470" i="8"/>
  <c r="AC471" i="8"/>
  <c r="Z472" i="8"/>
  <c r="X473" i="8"/>
  <c r="U474" i="8"/>
  <c r="AH474" i="8"/>
  <c r="AG475" i="8"/>
  <c r="AD476" i="8"/>
  <c r="AB477" i="8"/>
  <c r="Y478" i="8"/>
  <c r="W479" i="8"/>
  <c r="V480" i="8"/>
  <c r="AH480" i="8"/>
  <c r="AF481" i="8"/>
  <c r="AC482" i="8"/>
  <c r="AA483" i="8"/>
  <c r="Z484" i="8"/>
  <c r="W485" i="8"/>
  <c r="U486" i="8"/>
  <c r="AG486" i="8"/>
  <c r="AE487" i="8"/>
  <c r="AD488" i="8"/>
  <c r="AA489" i="8"/>
  <c r="Y490" i="8"/>
  <c r="V491" i="8"/>
  <c r="T492" i="8"/>
  <c r="AH492" i="8"/>
  <c r="AE493" i="8"/>
  <c r="AC494" i="8"/>
  <c r="Z495" i="8"/>
  <c r="X496" i="8"/>
  <c r="W497" i="8"/>
  <c r="T498" i="8"/>
  <c r="AG498" i="8"/>
  <c r="AD499" i="8"/>
  <c r="AB500" i="8"/>
  <c r="AA501" i="8"/>
  <c r="X502" i="8"/>
  <c r="V503" i="8"/>
  <c r="AH503" i="8"/>
  <c r="AF504" i="8"/>
  <c r="AE505" i="8"/>
  <c r="AB506" i="8"/>
  <c r="Z507" i="8"/>
  <c r="W508" i="8"/>
  <c r="U509" i="8"/>
  <c r="T510" i="8"/>
  <c r="AF510" i="8"/>
  <c r="AD511" i="8"/>
  <c r="AA512" i="8"/>
  <c r="Y513" i="8"/>
  <c r="AD355" i="8"/>
  <c r="AE489" i="8"/>
  <c r="AD268" i="8"/>
  <c r="AC351" i="8"/>
  <c r="V406" i="8"/>
  <c r="W452" i="8"/>
  <c r="AE495" i="8"/>
  <c r="AG13" i="8"/>
  <c r="AD42" i="8"/>
  <c r="AB57" i="8"/>
  <c r="AD67" i="8"/>
  <c r="W75" i="8"/>
  <c r="Z82" i="8"/>
  <c r="AF87" i="8"/>
  <c r="AE94" i="8"/>
  <c r="AC101" i="8"/>
  <c r="T108" i="8"/>
  <c r="AF114" i="8"/>
  <c r="U119" i="8"/>
  <c r="AC125" i="8"/>
  <c r="Z132" i="8"/>
  <c r="AB138" i="8"/>
  <c r="X145" i="8"/>
  <c r="AF151" i="8"/>
  <c r="V156" i="8"/>
  <c r="Z160" i="8"/>
  <c r="W167" i="8"/>
  <c r="AC173" i="8"/>
  <c r="V180" i="8"/>
  <c r="AH186" i="8"/>
  <c r="X193" i="8"/>
  <c r="AF199" i="8"/>
  <c r="AB206" i="8"/>
  <c r="AG210" i="8"/>
  <c r="AD216" i="8"/>
  <c r="V220" i="8"/>
  <c r="AE225" i="8"/>
  <c r="AA229" i="8"/>
  <c r="AF234" i="8"/>
  <c r="X240" i="8"/>
  <c r="AE245" i="8"/>
  <c r="T251" i="8"/>
  <c r="U255" i="8"/>
  <c r="AA259" i="8"/>
  <c r="W264" i="8"/>
  <c r="AH268" i="8"/>
  <c r="AA273" i="8"/>
  <c r="X278" i="8"/>
  <c r="U284" i="8"/>
  <c r="AC287" i="8"/>
  <c r="T291" i="8"/>
  <c r="X294" i="8"/>
  <c r="AF297" i="8"/>
  <c r="T300" i="8"/>
  <c r="Z303" i="8"/>
  <c r="AG306" i="8"/>
  <c r="X310" i="8"/>
  <c r="AG314" i="8"/>
  <c r="U318" i="8"/>
  <c r="T321" i="8"/>
  <c r="T324" i="8"/>
  <c r="AF326" i="8"/>
  <c r="AD328" i="8"/>
  <c r="T332" i="8"/>
  <c r="AC334" i="8"/>
  <c r="T338" i="8"/>
  <c r="AB340" i="8"/>
  <c r="X342" i="8"/>
  <c r="AF344" i="8"/>
  <c r="Z347" i="8"/>
  <c r="U349" i="8"/>
  <c r="AF350" i="8"/>
  <c r="Y353" i="8"/>
  <c r="U355" i="8"/>
  <c r="AE356" i="8"/>
  <c r="AB358" i="8"/>
  <c r="T361" i="8"/>
  <c r="AC363" i="8"/>
  <c r="V366" i="8"/>
  <c r="AG367" i="8"/>
  <c r="Z370" i="8"/>
  <c r="T373" i="8"/>
  <c r="Z376" i="8"/>
  <c r="AH378" i="8"/>
  <c r="AD380" i="8"/>
  <c r="W383" i="8"/>
  <c r="AH384" i="8"/>
  <c r="AA387" i="8"/>
  <c r="U390" i="8"/>
  <c r="AE391" i="8"/>
  <c r="Y394" i="8"/>
  <c r="AE397" i="8"/>
  <c r="W401" i="8"/>
  <c r="AD403" i="8"/>
  <c r="X406" i="8"/>
  <c r="AF408" i="8"/>
  <c r="Z411" i="8"/>
  <c r="AF414" i="8"/>
  <c r="Y417" i="8"/>
  <c r="AH419" i="8"/>
  <c r="Y423" i="8"/>
  <c r="AG425" i="8"/>
  <c r="V430" i="8"/>
  <c r="AB433" i="8"/>
  <c r="T437" i="8"/>
  <c r="Z440" i="8"/>
  <c r="AH442" i="8"/>
  <c r="Y446" i="8"/>
  <c r="AF449" i="8"/>
  <c r="AG454" i="8"/>
  <c r="V459" i="8"/>
  <c r="AC462" i="8"/>
  <c r="T466" i="8"/>
  <c r="V471" i="8"/>
  <c r="Z475" i="8"/>
  <c r="AD479" i="8"/>
  <c r="X482" i="8"/>
  <c r="AE484" i="8"/>
  <c r="AB486" i="8"/>
  <c r="T489" i="8"/>
  <c r="AF490" i="8"/>
  <c r="AA492" i="8"/>
  <c r="U495" i="8"/>
  <c r="AE496" i="8"/>
  <c r="Y499" i="8"/>
  <c r="T501" i="8"/>
  <c r="AC503" i="8"/>
  <c r="X505" i="8"/>
  <c r="AG507" i="8"/>
  <c r="AD508" i="8"/>
  <c r="W511" i="8"/>
  <c r="AH512" i="8"/>
  <c r="V6" i="8"/>
  <c r="AA11" i="8"/>
  <c r="V17" i="8"/>
  <c r="W22" i="8"/>
  <c r="AF26" i="8"/>
  <c r="Y29" i="8"/>
  <c r="AE31" i="8"/>
  <c r="W34" i="8"/>
  <c r="AC36" i="8"/>
  <c r="W39" i="8"/>
  <c r="AC41" i="8"/>
  <c r="U44" i="8"/>
  <c r="AA46" i="8"/>
  <c r="T49" i="8"/>
  <c r="AG51" i="8"/>
  <c r="W54" i="8"/>
  <c r="AE56" i="8"/>
  <c r="V59" i="8"/>
  <c r="AC61" i="8"/>
  <c r="X64" i="8"/>
  <c r="AC66" i="8"/>
  <c r="V69" i="8"/>
  <c r="AA71" i="8"/>
  <c r="U74" i="8"/>
  <c r="AF76" i="8"/>
  <c r="W79" i="8"/>
  <c r="AD81" i="8"/>
  <c r="U84" i="8"/>
  <c r="AB86" i="8"/>
  <c r="W89" i="8"/>
  <c r="AD91" i="8"/>
  <c r="U94" i="8"/>
  <c r="Y96" i="8"/>
  <c r="AA98" i="8"/>
  <c r="AH100" i="8"/>
  <c r="AF102" i="8"/>
  <c r="W105" i="8"/>
  <c r="U107" i="8"/>
  <c r="AA109" i="8"/>
  <c r="AF111" i="8"/>
  <c r="AG113" i="8"/>
  <c r="U116" i="8"/>
  <c r="V118" i="8"/>
  <c r="Y120" i="8"/>
  <c r="AG122" i="8"/>
  <c r="AD124" i="8"/>
  <c r="V127" i="8"/>
  <c r="AH128" i="8"/>
  <c r="Z131" i="8"/>
  <c r="AC133" i="8"/>
  <c r="AE135" i="8"/>
  <c r="AG137" i="8"/>
  <c r="T140" i="8"/>
  <c r="V142" i="8"/>
  <c r="AD144" i="8"/>
  <c r="AF146" i="8"/>
  <c r="AH148" i="8"/>
  <c r="U151" i="8"/>
  <c r="W153" i="8"/>
  <c r="AA155" i="8"/>
  <c r="AB157" i="8"/>
  <c r="AE159" i="8"/>
  <c r="AF161" i="8"/>
  <c r="T164" i="8"/>
  <c r="AB166" i="8"/>
  <c r="Z168" i="8"/>
  <c r="AF170" i="8"/>
  <c r="AD172" i="8"/>
  <c r="U175" i="8"/>
  <c r="Z177" i="8"/>
  <c r="Z179" i="8"/>
  <c r="AD181" i="8"/>
  <c r="AD183" i="8"/>
  <c r="AH185" i="8"/>
  <c r="V188" i="8"/>
  <c r="X190" i="8"/>
  <c r="Z192" i="8"/>
  <c r="AB194" i="8"/>
  <c r="AD196" i="8"/>
  <c r="W199" i="8"/>
  <c r="Y201" i="8"/>
  <c r="AA203" i="8"/>
  <c r="AC205" i="8"/>
  <c r="AE207" i="8"/>
  <c r="T210" i="8"/>
  <c r="U212" i="8"/>
  <c r="V214" i="8"/>
  <c r="AF215" i="8"/>
  <c r="AE217" i="8"/>
  <c r="AC219" i="8"/>
  <c r="AA221" i="8"/>
  <c r="W223" i="8"/>
  <c r="AG224" i="8"/>
  <c r="AG226" i="8"/>
  <c r="AD228" i="8"/>
  <c r="AB230" i="8"/>
  <c r="X232" i="8"/>
  <c r="AH233" i="8"/>
  <c r="AH235" i="8"/>
  <c r="T238" i="8"/>
  <c r="AD239" i="8"/>
  <c r="Z241" i="8"/>
  <c r="U243" i="8"/>
  <c r="T245" i="8"/>
  <c r="U247" i="8"/>
  <c r="AE248" i="8"/>
  <c r="AA250" i="8"/>
  <c r="V252" i="8"/>
  <c r="V254" i="8"/>
  <c r="AG255" i="8"/>
  <c r="Y257" i="8"/>
  <c r="AH258" i="8"/>
  <c r="AA260" i="8"/>
  <c r="U262" i="8"/>
  <c r="AE263" i="8"/>
  <c r="X265" i="8"/>
  <c r="AF266" i="8"/>
  <c r="V268" i="8"/>
  <c r="AE269" i="8"/>
  <c r="AC271" i="8"/>
  <c r="AH272" i="8"/>
  <c r="AB274" i="8"/>
  <c r="T276" i="8"/>
  <c r="AC277" i="8"/>
  <c r="X279" i="8"/>
  <c r="AF280" i="8"/>
  <c r="Y282" i="8"/>
  <c r="AB283" i="8"/>
  <c r="AE284" i="8"/>
  <c r="U286" i="8"/>
  <c r="V287" i="8"/>
  <c r="X288" i="8"/>
  <c r="Y289" i="8"/>
  <c r="AA290" i="8"/>
  <c r="AD291" i="8"/>
  <c r="AE292" i="8"/>
  <c r="T294" i="8"/>
  <c r="U295" i="8"/>
  <c r="W296" i="8"/>
  <c r="Z297" i="8"/>
  <c r="AA298" i="8"/>
  <c r="AC299" i="8"/>
  <c r="AD300" i="8"/>
  <c r="AF301" i="8"/>
  <c r="V303" i="8"/>
  <c r="W304" i="8"/>
  <c r="Y305" i="8"/>
  <c r="Z306" i="8"/>
  <c r="AB307" i="8"/>
  <c r="AE308" i="8"/>
  <c r="AF309" i="8"/>
  <c r="U311" i="8"/>
  <c r="V312" i="8"/>
  <c r="X313" i="8"/>
  <c r="AA314" i="8"/>
  <c r="AB315" i="8"/>
  <c r="AD316" i="8"/>
  <c r="AD317" i="8"/>
  <c r="AD318" i="8"/>
  <c r="AE319" i="8"/>
  <c r="AD320" i="8"/>
  <c r="AC321" i="8"/>
  <c r="AB322" i="8"/>
  <c r="AB323" i="8"/>
  <c r="AC324" i="8"/>
  <c r="AB325" i="8"/>
  <c r="AB326" i="8"/>
  <c r="Z327" i="8"/>
  <c r="X328" i="8"/>
  <c r="W329" i="8"/>
  <c r="T330" i="8"/>
  <c r="AG330" i="8"/>
  <c r="AD331" i="8"/>
  <c r="AB332" i="8"/>
  <c r="AA333" i="8"/>
  <c r="X334" i="8"/>
  <c r="V335" i="8"/>
  <c r="AH335" i="8"/>
  <c r="AF336" i="8"/>
  <c r="AE337" i="8"/>
  <c r="AB338" i="8"/>
  <c r="Z339" i="8"/>
  <c r="W340" i="8"/>
  <c r="U341" i="8"/>
  <c r="T342" i="8"/>
  <c r="AF342" i="8"/>
  <c r="AD343" i="8"/>
  <c r="AA344" i="8"/>
  <c r="Y345" i="8"/>
  <c r="X346" i="8"/>
  <c r="U347" i="8"/>
  <c r="AH347" i="8"/>
  <c r="AE348" i="8"/>
  <c r="AC349" i="8"/>
  <c r="AB350" i="8"/>
  <c r="Y351" i="8"/>
  <c r="W352" i="8"/>
  <c r="T353" i="8"/>
  <c r="AG353" i="8"/>
  <c r="AF354" i="8"/>
  <c r="AC355" i="8"/>
  <c r="AA356" i="8"/>
  <c r="X357" i="8"/>
  <c r="V358" i="8"/>
  <c r="U359" i="8"/>
  <c r="AG359" i="8"/>
  <c r="AE360" i="8"/>
  <c r="AB361" i="8"/>
  <c r="Z362" i="8"/>
  <c r="Y363" i="8"/>
  <c r="V364" i="8"/>
  <c r="T365" i="8"/>
  <c r="AF365" i="8"/>
  <c r="AD366" i="8"/>
  <c r="AC367" i="8"/>
  <c r="Z368" i="8"/>
  <c r="X369" i="8"/>
  <c r="U370" i="8"/>
  <c r="AH370" i="8"/>
  <c r="AG371" i="8"/>
  <c r="AD372" i="8"/>
  <c r="AB373" i="8"/>
  <c r="Y374" i="8"/>
  <c r="W375" i="8"/>
  <c r="V376" i="8"/>
  <c r="AH376" i="8"/>
  <c r="AF377" i="8"/>
  <c r="AC378" i="8"/>
  <c r="AA379" i="8"/>
  <c r="Z380" i="8"/>
  <c r="W381" i="8"/>
  <c r="U382" i="8"/>
  <c r="AG382" i="8"/>
  <c r="AE383" i="8"/>
  <c r="AD384" i="8"/>
  <c r="AA385" i="8"/>
  <c r="Y386" i="8"/>
  <c r="V387" i="8"/>
  <c r="T388" i="8"/>
  <c r="AH388" i="8"/>
  <c r="AE389" i="8"/>
  <c r="AC390" i="8"/>
  <c r="Z391" i="8"/>
  <c r="X392" i="8"/>
  <c r="W393" i="8"/>
  <c r="T394" i="8"/>
  <c r="AG394" i="8"/>
  <c r="AD395" i="8"/>
  <c r="AB396" i="8"/>
  <c r="AA397" i="8"/>
  <c r="X398" i="8"/>
  <c r="V399" i="8"/>
  <c r="AH399" i="8"/>
  <c r="AF400" i="8"/>
  <c r="AE401" i="8"/>
  <c r="AB402" i="8"/>
  <c r="Z403" i="8"/>
  <c r="W404" i="8"/>
  <c r="U405" i="8"/>
  <c r="T406" i="8"/>
  <c r="AF406" i="8"/>
  <c r="AD407" i="8"/>
  <c r="AA408" i="8"/>
  <c r="Y409" i="8"/>
  <c r="X410" i="8"/>
  <c r="U411" i="8"/>
  <c r="AH411" i="8"/>
  <c r="AE412" i="8"/>
  <c r="AC413" i="8"/>
  <c r="AB414" i="8"/>
  <c r="Y415" i="8"/>
  <c r="W416" i="8"/>
  <c r="T417" i="8"/>
  <c r="AG417" i="8"/>
  <c r="AF418" i="8"/>
  <c r="AC419" i="8"/>
  <c r="AA420" i="8"/>
  <c r="X421" i="8"/>
  <c r="V422" i="8"/>
  <c r="U423" i="8"/>
  <c r="AG423" i="8"/>
  <c r="AE424" i="8"/>
  <c r="AB425" i="8"/>
  <c r="Z426" i="8"/>
  <c r="Y427" i="8"/>
  <c r="V428" i="8"/>
  <c r="T429" i="8"/>
  <c r="AF429" i="8"/>
  <c r="AD430" i="8"/>
  <c r="AC431" i="8"/>
  <c r="Z432" i="8"/>
  <c r="X433" i="8"/>
  <c r="U434" i="8"/>
  <c r="AH434" i="8"/>
  <c r="AG435" i="8"/>
  <c r="AD436" i="8"/>
  <c r="AB437" i="8"/>
  <c r="Y438" i="8"/>
  <c r="W439" i="8"/>
  <c r="V440" i="8"/>
  <c r="AH440" i="8"/>
  <c r="AF441" i="8"/>
  <c r="AC442" i="8"/>
  <c r="AA443" i="8"/>
  <c r="Z444" i="8"/>
  <c r="W445" i="8"/>
  <c r="U446" i="8"/>
  <c r="AG446" i="8"/>
  <c r="AE447" i="8"/>
  <c r="AD448" i="8"/>
  <c r="AA449" i="8"/>
  <c r="Y450" i="8"/>
  <c r="V451" i="8"/>
  <c r="T452" i="8"/>
  <c r="AH452" i="8"/>
  <c r="AE453" i="8"/>
  <c r="AC454" i="8"/>
  <c r="Z455" i="8"/>
  <c r="X456" i="8"/>
  <c r="W457" i="8"/>
  <c r="T458" i="8"/>
  <c r="AG458" i="8"/>
  <c r="AD459" i="8"/>
  <c r="AB460" i="8"/>
  <c r="AA461" i="8"/>
  <c r="X462" i="8"/>
  <c r="V463" i="8"/>
  <c r="AH463" i="8"/>
  <c r="AF464" i="8"/>
  <c r="AE465" i="8"/>
  <c r="AB466" i="8"/>
  <c r="Z467" i="8"/>
  <c r="W468" i="8"/>
  <c r="U469" i="8"/>
  <c r="T470" i="8"/>
  <c r="AF470" i="8"/>
  <c r="AD471" i="8"/>
  <c r="AA472" i="8"/>
  <c r="Y473" i="8"/>
  <c r="X474" i="8"/>
  <c r="U475" i="8"/>
  <c r="AH475" i="8"/>
  <c r="AE476" i="8"/>
  <c r="AC477" i="8"/>
  <c r="AB478" i="8"/>
  <c r="Y479" i="8"/>
  <c r="W480" i="8"/>
  <c r="T481" i="8"/>
  <c r="AG481" i="8"/>
  <c r="AF482" i="8"/>
  <c r="AC483" i="8"/>
  <c r="AA484" i="8"/>
  <c r="X485" i="8"/>
  <c r="V486" i="8"/>
  <c r="U487" i="8"/>
  <c r="AG487" i="8"/>
  <c r="AE488" i="8"/>
  <c r="AB489" i="8"/>
  <c r="Z490" i="8"/>
  <c r="Y491" i="8"/>
  <c r="V492" i="8"/>
  <c r="T493" i="8"/>
  <c r="AF493" i="8"/>
  <c r="AD494" i="8"/>
  <c r="AC495" i="8"/>
  <c r="Z496" i="8"/>
  <c r="X497" i="8"/>
  <c r="U498" i="8"/>
  <c r="AH498" i="8"/>
  <c r="AG499" i="8"/>
  <c r="AD500" i="8"/>
  <c r="AB501" i="8"/>
  <c r="Y502" i="8"/>
  <c r="W503" i="8"/>
  <c r="V504" i="8"/>
  <c r="AH504" i="8"/>
  <c r="AF505" i="8"/>
  <c r="AC506" i="8"/>
  <c r="AA507" i="8"/>
  <c r="Z508" i="8"/>
  <c r="W509" i="8"/>
  <c r="U510" i="8"/>
  <c r="AG510" i="8"/>
  <c r="AE511" i="8"/>
  <c r="AD512" i="8"/>
  <c r="AA513" i="8"/>
  <c r="W6" i="8"/>
  <c r="AF12" i="8"/>
  <c r="W18" i="8"/>
  <c r="U23" i="8"/>
  <c r="AH26" i="8"/>
  <c r="Z29" i="8"/>
  <c r="AF31" i="8"/>
  <c r="AE34" i="8"/>
  <c r="V37" i="8"/>
  <c r="AC39" i="8"/>
  <c r="U42" i="8"/>
  <c r="AA44" i="8"/>
  <c r="U47" i="8"/>
  <c r="Z49" i="8"/>
  <c r="AH51" i="8"/>
  <c r="Y54" i="8"/>
  <c r="AF56" i="8"/>
  <c r="AE59" i="8"/>
  <c r="AG61" i="8"/>
  <c r="AC64" i="8"/>
  <c r="AE66" i="8"/>
  <c r="AA69" i="8"/>
  <c r="V72" i="8"/>
  <c r="Z74" i="8"/>
  <c r="T77" i="8"/>
  <c r="X79" i="8"/>
  <c r="AG81" i="8"/>
  <c r="Z84" i="8"/>
  <c r="AG86" i="8"/>
  <c r="X89" i="8"/>
  <c r="AE91" i="8"/>
  <c r="V94" i="8"/>
  <c r="AF96" i="8"/>
  <c r="AH98" i="8"/>
  <c r="U101" i="8"/>
  <c r="W103" i="8"/>
  <c r="Y105" i="8"/>
  <c r="AC107" i="8"/>
  <c r="AD109" i="8"/>
  <c r="AG111" i="8"/>
  <c r="AH113" i="8"/>
  <c r="V116" i="8"/>
  <c r="AD118" i="8"/>
  <c r="AE120" i="8"/>
  <c r="AH122" i="8"/>
  <c r="T125" i="8"/>
  <c r="W127" i="8"/>
  <c r="AE129" i="8"/>
  <c r="AB131" i="8"/>
  <c r="T134" i="8"/>
  <c r="AF135" i="8"/>
  <c r="X138" i="8"/>
  <c r="AA140" i="8"/>
  <c r="AC142" i="8"/>
  <c r="AE144" i="8"/>
  <c r="AG146" i="8"/>
  <c r="T149" i="8"/>
  <c r="Y151" i="8"/>
  <c r="AA153" i="8"/>
  <c r="AC155" i="8"/>
  <c r="AE157" i="8"/>
  <c r="AG159" i="8"/>
  <c r="Y162" i="8"/>
  <c r="Z164" i="8"/>
  <c r="AC166" i="8"/>
  <c r="AD168" i="8"/>
  <c r="AG170" i="8"/>
  <c r="W173" i="8"/>
  <c r="X175" i="8"/>
  <c r="AA177" i="8"/>
  <c r="AB179" i="8"/>
  <c r="AE181" i="8"/>
  <c r="X184" i="8"/>
  <c r="X186" i="8"/>
  <c r="AB188" i="8"/>
  <c r="AB190" i="8"/>
  <c r="AF192" i="8"/>
  <c r="T195" i="8"/>
  <c r="V197" i="8"/>
  <c r="X199" i="8"/>
  <c r="Z201" i="8"/>
  <c r="AB203" i="8"/>
  <c r="U206" i="8"/>
  <c r="W208" i="8"/>
  <c r="Y210" i="8"/>
  <c r="AA212" i="8"/>
  <c r="W214" i="8"/>
  <c r="X216" i="8"/>
  <c r="AH217" i="8"/>
  <c r="AG219" i="8"/>
  <c r="AB221" i="8"/>
  <c r="Y223" i="8"/>
  <c r="Y225" i="8"/>
  <c r="T227" i="8"/>
  <c r="AH228" i="8"/>
  <c r="AC230" i="8"/>
  <c r="Z232" i="8"/>
  <c r="AA234" i="8"/>
  <c r="V236" i="8"/>
  <c r="U238" i="8"/>
  <c r="AE239" i="8"/>
  <c r="AA241" i="8"/>
  <c r="AB243" i="8"/>
  <c r="W245" i="8"/>
  <c r="V247" i="8"/>
  <c r="AF248" i="8"/>
  <c r="AF250" i="8"/>
  <c r="AC252" i="8"/>
  <c r="X254" i="8"/>
  <c r="V256" i="8"/>
  <c r="AA257" i="8"/>
  <c r="T259" i="8"/>
  <c r="AD260" i="8"/>
  <c r="W262" i="8"/>
  <c r="AF263" i="8"/>
  <c r="Y265" i="8"/>
  <c r="AH266" i="8"/>
  <c r="AC268" i="8"/>
  <c r="U270" i="8"/>
  <c r="AD271" i="8"/>
  <c r="W273" i="8"/>
  <c r="AF274" i="8"/>
  <c r="AA276" i="8"/>
  <c r="AE277" i="8"/>
  <c r="Y279" i="8"/>
  <c r="AG280" i="8"/>
  <c r="Z282" i="8"/>
  <c r="AH283" i="8"/>
  <c r="T285" i="8"/>
  <c r="V286" i="8"/>
  <c r="W287" i="8"/>
  <c r="Y288" i="8"/>
  <c r="AB289" i="8"/>
  <c r="AC290" i="8"/>
  <c r="AG291" i="8"/>
  <c r="AH292" i="8"/>
  <c r="U294" i="8"/>
  <c r="X295" i="8"/>
  <c r="Y296" i="8"/>
  <c r="AA297" i="8"/>
  <c r="AB298" i="8"/>
  <c r="AD299" i="8"/>
  <c r="T301" i="8"/>
  <c r="U302" i="8"/>
  <c r="W303" i="8"/>
  <c r="X304" i="8"/>
  <c r="Z305" i="8"/>
  <c r="AC306" i="8"/>
  <c r="AD307" i="8"/>
  <c r="AH308" i="8"/>
  <c r="T310" i="8"/>
  <c r="V311" i="8"/>
  <c r="Y312" i="8"/>
  <c r="Z313" i="8"/>
  <c r="AB314" i="8"/>
  <c r="AC315" i="8"/>
  <c r="AE316" i="8"/>
  <c r="AG317" i="8"/>
  <c r="AF318" i="8"/>
  <c r="AF319" i="8"/>
  <c r="AE320" i="8"/>
  <c r="AE321" i="8"/>
  <c r="AF322" i="8"/>
  <c r="AD323" i="8"/>
  <c r="AD324" i="8"/>
  <c r="AC325" i="8"/>
  <c r="AC326" i="8"/>
  <c r="AC327" i="8"/>
  <c r="Z328" i="8"/>
  <c r="X329" i="8"/>
  <c r="U330" i="8"/>
  <c r="AH330" i="8"/>
  <c r="AG331" i="8"/>
  <c r="AD332" i="8"/>
  <c r="AB333" i="8"/>
  <c r="Y334" i="8"/>
  <c r="W335" i="8"/>
  <c r="V336" i="8"/>
  <c r="AH336" i="8"/>
  <c r="AF337" i="8"/>
  <c r="AC338" i="8"/>
  <c r="AA339" i="8"/>
  <c r="Z340" i="8"/>
  <c r="W341" i="8"/>
  <c r="U342" i="8"/>
  <c r="AG342" i="8"/>
  <c r="AE343" i="8"/>
  <c r="AD344" i="8"/>
  <c r="AA345" i="8"/>
  <c r="Y346" i="8"/>
  <c r="V347" i="8"/>
  <c r="T348" i="8"/>
  <c r="AH348" i="8"/>
  <c r="AE349" i="8"/>
  <c r="AC350" i="8"/>
  <c r="Z351" i="8"/>
  <c r="X352" i="8"/>
  <c r="T354" i="8"/>
  <c r="AG354" i="8"/>
  <c r="AB356" i="8"/>
  <c r="AA357" i="8"/>
  <c r="X358" i="8"/>
  <c r="V359" i="8"/>
  <c r="AH359" i="8"/>
  <c r="AF360" i="8"/>
  <c r="AE361" i="8"/>
  <c r="AB362" i="8"/>
  <c r="Z363" i="8"/>
  <c r="W364" i="8"/>
  <c r="U365" i="8"/>
  <c r="T366" i="8"/>
  <c r="AF366" i="8"/>
  <c r="AD367" i="8"/>
  <c r="AA368" i="8"/>
  <c r="Y369" i="8"/>
  <c r="X370" i="8"/>
  <c r="U371" i="8"/>
  <c r="AH371" i="8"/>
  <c r="AE372" i="8"/>
  <c r="AC373" i="8"/>
  <c r="AB374" i="8"/>
  <c r="Y375" i="8"/>
  <c r="W376" i="8"/>
  <c r="T377" i="8"/>
  <c r="AG377" i="8"/>
  <c r="AF378" i="8"/>
  <c r="AC379" i="8"/>
  <c r="AA380" i="8"/>
  <c r="X381" i="8"/>
  <c r="V382" i="8"/>
  <c r="U383" i="8"/>
  <c r="AG383" i="8"/>
  <c r="AE384" i="8"/>
  <c r="AB385" i="8"/>
  <c r="Z386" i="8"/>
  <c r="Y387" i="8"/>
  <c r="V388" i="8"/>
  <c r="T389" i="8"/>
  <c r="AF389" i="8"/>
  <c r="AD390" i="8"/>
  <c r="AC391" i="8"/>
  <c r="Z392" i="8"/>
  <c r="X393" i="8"/>
  <c r="U394" i="8"/>
  <c r="AH394" i="8"/>
  <c r="AG395" i="8"/>
  <c r="AD396" i="8"/>
  <c r="AB397" i="8"/>
  <c r="Y398" i="8"/>
  <c r="W399" i="8"/>
  <c r="V400" i="8"/>
  <c r="AH400" i="8"/>
  <c r="AF401" i="8"/>
  <c r="AC402" i="8"/>
  <c r="AA403" i="8"/>
  <c r="Z404" i="8"/>
  <c r="W405" i="8"/>
  <c r="U406" i="8"/>
  <c r="AG406" i="8"/>
  <c r="AE407" i="8"/>
  <c r="AD408" i="8"/>
  <c r="AA409" i="8"/>
  <c r="Y410" i="8"/>
  <c r="V411" i="8"/>
  <c r="T412" i="8"/>
  <c r="AH412" i="8"/>
  <c r="AE413" i="8"/>
  <c r="AC414" i="8"/>
  <c r="Z415" i="8"/>
  <c r="X416" i="8"/>
  <c r="W417" i="8"/>
  <c r="T418" i="8"/>
  <c r="AG418" i="8"/>
  <c r="AD419" i="8"/>
  <c r="AB420" i="8"/>
  <c r="AA421" i="8"/>
  <c r="X422" i="8"/>
  <c r="V423" i="8"/>
  <c r="AH423" i="8"/>
  <c r="AF424" i="8"/>
  <c r="AE425" i="8"/>
  <c r="AB426" i="8"/>
  <c r="Z427" i="8"/>
  <c r="W428" i="8"/>
  <c r="U429" i="8"/>
  <c r="T430" i="8"/>
  <c r="AF430" i="8"/>
  <c r="AD431" i="8"/>
  <c r="AA432" i="8"/>
  <c r="Y433" i="8"/>
  <c r="X434" i="8"/>
  <c r="U435" i="8"/>
  <c r="AH435" i="8"/>
  <c r="AE436" i="8"/>
  <c r="AC437" i="8"/>
  <c r="AB438" i="8"/>
  <c r="Y439" i="8"/>
  <c r="W440" i="8"/>
  <c r="T441" i="8"/>
  <c r="AG441" i="8"/>
  <c r="AF442" i="8"/>
  <c r="AC443" i="8"/>
  <c r="AA444" i="8"/>
  <c r="X445" i="8"/>
  <c r="V446" i="8"/>
  <c r="U447" i="8"/>
  <c r="AG447" i="8"/>
  <c r="AE448" i="8"/>
  <c r="AB449" i="8"/>
  <c r="Z450" i="8"/>
  <c r="Y451" i="8"/>
  <c r="V452" i="8"/>
  <c r="T453" i="8"/>
  <c r="AF453" i="8"/>
  <c r="AD454" i="8"/>
  <c r="AC455" i="8"/>
  <c r="Z456" i="8"/>
  <c r="X457" i="8"/>
  <c r="U458" i="8"/>
  <c r="AH458" i="8"/>
  <c r="AG459" i="8"/>
  <c r="AD460" i="8"/>
  <c r="AB461" i="8"/>
  <c r="Y462" i="8"/>
  <c r="W463" i="8"/>
  <c r="V464" i="8"/>
  <c r="AH464" i="8"/>
  <c r="AF465" i="8"/>
  <c r="AC466" i="8"/>
  <c r="AA467" i="8"/>
  <c r="Z468" i="8"/>
  <c r="W469" i="8"/>
  <c r="U470" i="8"/>
  <c r="AG470" i="8"/>
  <c r="AE471" i="8"/>
  <c r="AD472" i="8"/>
  <c r="AA473" i="8"/>
  <c r="Y474" i="8"/>
  <c r="V475" i="8"/>
  <c r="T476" i="8"/>
  <c r="AH476" i="8"/>
  <c r="AE477" i="8"/>
  <c r="AC478" i="8"/>
  <c r="Z479" i="8"/>
  <c r="X480" i="8"/>
  <c r="W481" i="8"/>
  <c r="T482" i="8"/>
  <c r="AG482" i="8"/>
  <c r="AB484" i="8"/>
  <c r="AA485" i="8"/>
  <c r="X486" i="8"/>
  <c r="V487" i="8"/>
  <c r="AH487" i="8"/>
  <c r="AF488" i="8"/>
  <c r="AB490" i="8"/>
  <c r="Z491" i="8"/>
  <c r="W492" i="8"/>
  <c r="U493" i="8"/>
  <c r="T494" i="8"/>
  <c r="AF494" i="8"/>
  <c r="AD495" i="8"/>
  <c r="AA496" i="8"/>
  <c r="Y497" i="8"/>
  <c r="X498" i="8"/>
  <c r="U499" i="8"/>
  <c r="AH499" i="8"/>
  <c r="AE500" i="8"/>
  <c r="AC501" i="8"/>
  <c r="AB502" i="8"/>
  <c r="Y503" i="8"/>
  <c r="W504" i="8"/>
  <c r="T505" i="8"/>
  <c r="AG505" i="8"/>
  <c r="AF506" i="8"/>
  <c r="AC507" i="8"/>
  <c r="AA508" i="8"/>
  <c r="X509" i="8"/>
  <c r="V510" i="8"/>
  <c r="U511" i="8"/>
  <c r="AG511" i="8"/>
  <c r="AE512" i="8"/>
  <c r="AB513" i="8"/>
  <c r="AB8" i="8"/>
  <c r="AH12" i="8"/>
  <c r="W19" i="8"/>
  <c r="W23" i="8"/>
  <c r="Z27" i="8"/>
  <c r="AH29" i="8"/>
  <c r="Y32" i="8"/>
  <c r="AF34" i="8"/>
  <c r="X37" i="8"/>
  <c r="AD39" i="8"/>
  <c r="Y42" i="8"/>
  <c r="AF44" i="8"/>
  <c r="W47" i="8"/>
  <c r="AD49" i="8"/>
  <c r="U52" i="8"/>
  <c r="AH54" i="8"/>
  <c r="X57" i="8"/>
  <c r="AF59" i="8"/>
  <c r="V62" i="8"/>
  <c r="AD64" i="8"/>
  <c r="Y67" i="8"/>
  <c r="AD69" i="8"/>
  <c r="W72" i="8"/>
  <c r="AC74" i="8"/>
  <c r="U77" i="8"/>
  <c r="T80" i="8"/>
  <c r="X82" i="8"/>
  <c r="AG84" i="8"/>
  <c r="V87" i="8"/>
  <c r="AE89" i="8"/>
  <c r="X92" i="8"/>
  <c r="AD94" i="8"/>
  <c r="AG96" i="8"/>
  <c r="T99" i="8"/>
  <c r="V101" i="8"/>
  <c r="AD103" i="8"/>
  <c r="AF105" i="8"/>
  <c r="AH107" i="8"/>
  <c r="U110" i="8"/>
  <c r="W112" i="8"/>
  <c r="AA114" i="8"/>
  <c r="AB116" i="8"/>
  <c r="AE118" i="8"/>
  <c r="AF120" i="8"/>
  <c r="T123" i="8"/>
  <c r="AB125" i="8"/>
  <c r="AC127" i="8"/>
  <c r="AF129" i="8"/>
  <c r="AG131" i="8"/>
  <c r="U134" i="8"/>
  <c r="Z136" i="8"/>
  <c r="Z138" i="8"/>
  <c r="AD140" i="8"/>
  <c r="AD142" i="8"/>
  <c r="AH144" i="8"/>
  <c r="Y147" i="8"/>
  <c r="AA149" i="8"/>
  <c r="AC151" i="8"/>
  <c r="AE153" i="8"/>
  <c r="AG155" i="8"/>
  <c r="W158" i="8"/>
  <c r="Y160" i="8"/>
  <c r="AA162" i="8"/>
  <c r="AC164" i="8"/>
  <c r="AE166" i="8"/>
  <c r="W169" i="8"/>
  <c r="U171" i="8"/>
  <c r="AA173" i="8"/>
  <c r="Y175" i="8"/>
  <c r="AE177" i="8"/>
  <c r="U180" i="8"/>
  <c r="V182" i="8"/>
  <c r="Y184" i="8"/>
  <c r="Z186" i="8"/>
  <c r="AC188" i="8"/>
  <c r="V191" i="8"/>
  <c r="AH192" i="8"/>
  <c r="Z195" i="8"/>
  <c r="W197" i="8"/>
  <c r="AD199" i="8"/>
  <c r="AG201" i="8"/>
  <c r="T204" i="8"/>
  <c r="V206" i="8"/>
  <c r="X208" i="8"/>
  <c r="Z210" i="8"/>
  <c r="AH212" i="8"/>
  <c r="AC214" i="8"/>
  <c r="Y216" i="8"/>
  <c r="T218" i="8"/>
  <c r="T220" i="8"/>
  <c r="T222" i="8"/>
  <c r="AD223" i="8"/>
  <c r="Z225" i="8"/>
  <c r="U227" i="8"/>
  <c r="U229" i="8"/>
  <c r="V231" i="8"/>
  <c r="AF232" i="8"/>
  <c r="AB234" i="8"/>
  <c r="Z236" i="8"/>
  <c r="V238" i="8"/>
  <c r="W240" i="8"/>
  <c r="AG241" i="8"/>
  <c r="AC243" i="8"/>
  <c r="AA245" i="8"/>
  <c r="X247" i="8"/>
  <c r="X249" i="8"/>
  <c r="AH250" i="8"/>
  <c r="AD252" i="8"/>
  <c r="AB254" i="8"/>
  <c r="AG257" i="8"/>
  <c r="Z259" i="8"/>
  <c r="T261" i="8"/>
  <c r="X262" i="8"/>
  <c r="AG263" i="8"/>
  <c r="AE265" i="8"/>
  <c r="U267" i="8"/>
  <c r="V270" i="8"/>
  <c r="AE271" i="8"/>
  <c r="Z273" i="8"/>
  <c r="AH274" i="8"/>
  <c r="AB276" i="8"/>
  <c r="U278" i="8"/>
  <c r="AC279" i="8"/>
  <c r="X281" i="8"/>
  <c r="AB282" i="8"/>
  <c r="T284" i="8"/>
  <c r="U285" i="8"/>
  <c r="W286" i="8"/>
  <c r="Z287" i="8"/>
  <c r="AA288" i="8"/>
  <c r="AE289" i="8"/>
  <c r="AF290" i="8"/>
  <c r="AH291" i="8"/>
  <c r="V293" i="8"/>
  <c r="W294" i="8"/>
  <c r="Y295" i="8"/>
  <c r="Z296" i="8"/>
  <c r="AB297" i="8"/>
  <c r="AG298" i="8"/>
  <c r="AH299" i="8"/>
  <c r="U301" i="8"/>
  <c r="V302" i="8"/>
  <c r="X303" i="8"/>
  <c r="AA304" i="8"/>
  <c r="AB305" i="8"/>
  <c r="AF306" i="8"/>
  <c r="AG307" i="8"/>
  <c r="T309" i="8"/>
  <c r="W310" i="8"/>
  <c r="X311" i="8"/>
  <c r="Z312" i="8"/>
  <c r="AA313" i="8"/>
  <c r="AC314" i="8"/>
  <c r="AH315" i="8"/>
  <c r="T317" i="8"/>
  <c r="T318" i="8"/>
  <c r="AG318" i="8"/>
  <c r="AG319" i="8"/>
  <c r="AH320" i="8"/>
  <c r="AG321" i="8"/>
  <c r="AG322" i="8"/>
  <c r="AE323" i="8"/>
  <c r="AE324" i="8"/>
  <c r="AF325" i="8"/>
  <c r="AE326" i="8"/>
  <c r="AD327" i="8"/>
  <c r="AA328" i="8"/>
  <c r="Y329" i="8"/>
  <c r="X330" i="8"/>
  <c r="U331" i="8"/>
  <c r="AH331" i="8"/>
  <c r="AE332" i="8"/>
  <c r="AC333" i="8"/>
  <c r="AB334" i="8"/>
  <c r="Y335" i="8"/>
  <c r="W336" i="8"/>
  <c r="T337" i="8"/>
  <c r="AG337" i="8"/>
  <c r="AF338" i="8"/>
  <c r="AC339" i="8"/>
  <c r="AA340" i="8"/>
  <c r="X341" i="8"/>
  <c r="U343" i="8"/>
  <c r="AG343" i="8"/>
  <c r="AE344" i="8"/>
  <c r="AB345" i="8"/>
  <c r="Z346" i="8"/>
  <c r="Y347" i="8"/>
  <c r="V348" i="8"/>
  <c r="T349" i="8"/>
  <c r="AF349" i="8"/>
  <c r="AD350" i="8"/>
  <c r="Z352" i="8"/>
  <c r="X353" i="8"/>
  <c r="U354" i="8"/>
  <c r="AH354" i="8"/>
  <c r="AG355" i="8"/>
  <c r="AD356" i="8"/>
  <c r="AB357" i="8"/>
  <c r="Y358" i="8"/>
  <c r="W359" i="8"/>
  <c r="V360" i="8"/>
  <c r="AH360" i="8"/>
  <c r="AF361" i="8"/>
  <c r="AC362" i="8"/>
  <c r="AA363" i="8"/>
  <c r="Z364" i="8"/>
  <c r="W365" i="8"/>
  <c r="U366" i="8"/>
  <c r="AG366" i="8"/>
  <c r="AE367" i="8"/>
  <c r="AD368" i="8"/>
  <c r="AA369" i="8"/>
  <c r="Y370" i="8"/>
  <c r="V371" i="8"/>
  <c r="T372" i="8"/>
  <c r="AH372" i="8"/>
  <c r="AE373" i="8"/>
  <c r="AC374" i="8"/>
  <c r="Z375" i="8"/>
  <c r="X376" i="8"/>
  <c r="W377" i="8"/>
  <c r="T378" i="8"/>
  <c r="AG378" i="8"/>
  <c r="AD379" i="8"/>
  <c r="AB380" i="8"/>
  <c r="AA381" i="8"/>
  <c r="X382" i="8"/>
  <c r="V383" i="8"/>
  <c r="AH383" i="8"/>
  <c r="AF384" i="8"/>
  <c r="AE385" i="8"/>
  <c r="AB386" i="8"/>
  <c r="Z387" i="8"/>
  <c r="W388" i="8"/>
  <c r="U389" i="8"/>
  <c r="T390" i="8"/>
  <c r="AD391" i="8"/>
  <c r="AA392" i="8"/>
  <c r="Y393" i="8"/>
  <c r="X394" i="8"/>
  <c r="U395" i="8"/>
  <c r="AH395" i="8"/>
  <c r="AE396" i="8"/>
  <c r="AC397" i="8"/>
  <c r="AB398" i="8"/>
  <c r="Y399" i="8"/>
  <c r="W400" i="8"/>
  <c r="T401" i="8"/>
  <c r="AG401" i="8"/>
  <c r="AF402" i="8"/>
  <c r="AC403" i="8"/>
  <c r="AA404" i="8"/>
  <c r="X405" i="8"/>
  <c r="U407" i="8"/>
  <c r="AG407" i="8"/>
  <c r="AE408" i="8"/>
  <c r="AB409" i="8"/>
  <c r="Z410" i="8"/>
  <c r="Y411" i="8"/>
  <c r="V412" i="8"/>
  <c r="T413" i="8"/>
  <c r="AF413" i="8"/>
  <c r="AD414" i="8"/>
  <c r="AC415" i="8"/>
  <c r="Z416" i="8"/>
  <c r="X417" i="8"/>
  <c r="U418" i="8"/>
  <c r="AH418" i="8"/>
  <c r="AG419" i="8"/>
  <c r="AD420" i="8"/>
  <c r="AB421" i="8"/>
  <c r="Y422" i="8"/>
  <c r="W423" i="8"/>
  <c r="V424" i="8"/>
  <c r="AH424" i="8"/>
  <c r="AF425" i="8"/>
  <c r="AC426" i="8"/>
  <c r="AA427" i="8"/>
  <c r="Z428" i="8"/>
  <c r="W429" i="8"/>
  <c r="U430" i="8"/>
  <c r="AG430" i="8"/>
  <c r="AE431" i="8"/>
  <c r="AA433" i="8"/>
  <c r="Y434" i="8"/>
  <c r="V435" i="8"/>
  <c r="T436" i="8"/>
  <c r="AH436" i="8"/>
  <c r="AE437" i="8"/>
  <c r="AC438" i="8"/>
  <c r="Z439" i="8"/>
  <c r="X440" i="8"/>
  <c r="W441" i="8"/>
  <c r="T442" i="8"/>
  <c r="AG442" i="8"/>
  <c r="AD443" i="8"/>
  <c r="AB444" i="8"/>
  <c r="AA445" i="8"/>
  <c r="X446" i="8"/>
  <c r="V447" i="8"/>
  <c r="AH447" i="8"/>
  <c r="AF448" i="8"/>
  <c r="AE449" i="8"/>
  <c r="AB450" i="8"/>
  <c r="Z451" i="8"/>
  <c r="U453" i="8"/>
  <c r="T454" i="8"/>
  <c r="AF454" i="8"/>
  <c r="AD455" i="8"/>
  <c r="AA456" i="8"/>
  <c r="Y457" i="8"/>
  <c r="X458" i="8"/>
  <c r="U459" i="8"/>
  <c r="AH459" i="8"/>
  <c r="AE460" i="8"/>
  <c r="AC461" i="8"/>
  <c r="AB462" i="8"/>
  <c r="Y463" i="8"/>
  <c r="W464" i="8"/>
  <c r="T465" i="8"/>
  <c r="AG465" i="8"/>
  <c r="AF466" i="8"/>
  <c r="AC467" i="8"/>
  <c r="X469" i="8"/>
  <c r="V470" i="8"/>
  <c r="U471" i="8"/>
  <c r="AG471" i="8"/>
  <c r="AE472" i="8"/>
  <c r="AB473" i="8"/>
  <c r="Z474" i="8"/>
  <c r="Y475" i="8"/>
  <c r="V476" i="8"/>
  <c r="T477" i="8"/>
  <c r="AF477" i="8"/>
  <c r="AD478" i="8"/>
  <c r="AC479" i="8"/>
  <c r="Z480" i="8"/>
  <c r="X481" i="8"/>
  <c r="U482" i="8"/>
  <c r="AH482" i="8"/>
  <c r="AG483" i="8"/>
  <c r="AD484" i="8"/>
  <c r="AB485" i="8"/>
  <c r="Y486" i="8"/>
  <c r="W487" i="8"/>
  <c r="V488" i="8"/>
  <c r="AH488" i="8"/>
  <c r="AF489" i="8"/>
  <c r="AC490" i="8"/>
  <c r="AA491" i="8"/>
  <c r="Z492" i="8"/>
  <c r="W493" i="8"/>
  <c r="U494" i="8"/>
  <c r="AG494" i="8"/>
  <c r="AD496" i="8"/>
  <c r="AA497" i="8"/>
  <c r="Y498" i="8"/>
  <c r="V499" i="8"/>
  <c r="T500" i="8"/>
  <c r="AE501" i="8"/>
  <c r="AC502" i="8"/>
  <c r="Z503" i="8"/>
  <c r="X504" i="8"/>
  <c r="W505" i="8"/>
  <c r="T506" i="8"/>
  <c r="AG506" i="8"/>
  <c r="AD507" i="8"/>
  <c r="AB508" i="8"/>
  <c r="AA509" i="8"/>
  <c r="X510" i="8"/>
  <c r="V511" i="8"/>
  <c r="AH511" i="8"/>
  <c r="AF512" i="8"/>
  <c r="AE513" i="8"/>
  <c r="AC8" i="8"/>
  <c r="AB19" i="8"/>
  <c r="X24" i="8"/>
  <c r="AB27" i="8"/>
  <c r="V30" i="8"/>
  <c r="AA32" i="8"/>
  <c r="T35" i="8"/>
  <c r="W40" i="8"/>
  <c r="U45" i="8"/>
  <c r="AB47" i="8"/>
  <c r="W50" i="8"/>
  <c r="U55" i="8"/>
  <c r="AH59" i="8"/>
  <c r="AG64" i="8"/>
  <c r="AF69" i="8"/>
  <c r="AB77" i="8"/>
  <c r="AH84" i="8"/>
  <c r="AE92" i="8"/>
  <c r="AA99" i="8"/>
  <c r="AG105" i="8"/>
  <c r="AD112" i="8"/>
  <c r="Y121" i="8"/>
  <c r="AD127" i="8"/>
  <c r="X134" i="8"/>
  <c r="AH140" i="8"/>
  <c r="AB147" i="8"/>
  <c r="T154" i="8"/>
  <c r="AB162" i="8"/>
  <c r="Y169" i="8"/>
  <c r="AG175" i="8"/>
  <c r="W182" i="8"/>
  <c r="T189" i="8"/>
  <c r="AA195" i="8"/>
  <c r="X202" i="8"/>
  <c r="AE208" i="8"/>
  <c r="AD214" i="8"/>
  <c r="U222" i="8"/>
  <c r="AC227" i="8"/>
  <c r="AG232" i="8"/>
  <c r="AB238" i="8"/>
  <c r="AH243" i="8"/>
  <c r="Y249" i="8"/>
  <c r="Y256" i="8"/>
  <c r="U261" i="8"/>
  <c r="AF265" i="8"/>
  <c r="AC270" i="8"/>
  <c r="T275" i="8"/>
  <c r="Z281" i="8"/>
  <c r="X285" i="8"/>
  <c r="AF289" i="8"/>
  <c r="W293" i="8"/>
  <c r="AE296" i="8"/>
  <c r="Y302" i="8"/>
  <c r="U308" i="8"/>
  <c r="AA312" i="8"/>
  <c r="U317" i="8"/>
  <c r="AH321" i="8"/>
  <c r="AG325" i="8"/>
  <c r="Y330" i="8"/>
  <c r="AE333" i="8"/>
  <c r="X336" i="8"/>
  <c r="AD339" i="8"/>
  <c r="V343" i="8"/>
  <c r="AB346" i="8"/>
  <c r="T350" i="8"/>
  <c r="AA352" i="8"/>
  <c r="AH355" i="8"/>
  <c r="Y359" i="8"/>
  <c r="AF362" i="8"/>
  <c r="X365" i="8"/>
  <c r="AE368" i="8"/>
  <c r="V372" i="8"/>
  <c r="AD374" i="8"/>
  <c r="U378" i="8"/>
  <c r="AB381" i="8"/>
  <c r="AF385" i="8"/>
  <c r="W389" i="8"/>
  <c r="AD392" i="8"/>
  <c r="AH396" i="8"/>
  <c r="Z399" i="8"/>
  <c r="AG402" i="8"/>
  <c r="V407" i="8"/>
  <c r="AB410" i="8"/>
  <c r="U413" i="8"/>
  <c r="AD415" i="8"/>
  <c r="U419" i="8"/>
  <c r="AC421" i="8"/>
  <c r="W424" i="8"/>
  <c r="AC427" i="8"/>
  <c r="AG431" i="8"/>
  <c r="V436" i="8"/>
  <c r="X441" i="8"/>
  <c r="AD444" i="8"/>
  <c r="AH448" i="8"/>
  <c r="U454" i="8"/>
  <c r="T460" i="8"/>
  <c r="W465" i="8"/>
  <c r="AA469" i="8"/>
  <c r="AB474" i="8"/>
  <c r="AF478" i="8"/>
  <c r="AH483" i="8"/>
  <c r="W488" i="8"/>
  <c r="X493" i="8"/>
  <c r="Z498" i="8"/>
  <c r="AF501" i="8"/>
  <c r="U506" i="8"/>
  <c r="Y510" i="8"/>
  <c r="AF513" i="8"/>
  <c r="AD8" i="8"/>
  <c r="AG19" i="8"/>
  <c r="AE27" i="8"/>
  <c r="V33" i="8"/>
  <c r="T38" i="8"/>
  <c r="AG42" i="8"/>
  <c r="Z4" i="8"/>
  <c r="AB35" i="8"/>
  <c r="AE50" i="8"/>
  <c r="AB60" i="8"/>
  <c r="AE70" i="8"/>
  <c r="AC80" i="8"/>
  <c r="AG90" i="8"/>
  <c r="AH99" i="8"/>
  <c r="AB108" i="8"/>
  <c r="AA117" i="8"/>
  <c r="W126" i="8"/>
  <c r="U135" i="8"/>
  <c r="AC143" i="8"/>
  <c r="X152" i="8"/>
  <c r="X161" i="8"/>
  <c r="AG169" i="8"/>
  <c r="AF178" i="8"/>
  <c r="Y187" i="8"/>
  <c r="AH195" i="8"/>
  <c r="AH204" i="8"/>
  <c r="AA213" i="8"/>
  <c r="AH220" i="8"/>
  <c r="AH227" i="8"/>
  <c r="U235" i="8"/>
  <c r="AA242" i="8"/>
  <c r="AG249" i="8"/>
  <c r="AG256" i="8"/>
  <c r="U263" i="8"/>
  <c r="V269" i="8"/>
  <c r="AB275" i="8"/>
  <c r="AF281" i="8"/>
  <c r="AE286" i="8"/>
  <c r="V291" i="8"/>
  <c r="AE295" i="8"/>
  <c r="Z300" i="8"/>
  <c r="AG304" i="8"/>
  <c r="AB309" i="8"/>
  <c r="AH313" i="8"/>
  <c r="X318" i="8"/>
  <c r="X322" i="8"/>
  <c r="V326" i="8"/>
  <c r="AE329" i="8"/>
  <c r="U333" i="8"/>
  <c r="AA336" i="8"/>
  <c r="AH339" i="8"/>
  <c r="Y343" i="8"/>
  <c r="AF346" i="8"/>
  <c r="V350" i="8"/>
  <c r="AB353" i="8"/>
  <c r="T357" i="8"/>
  <c r="Z360" i="8"/>
  <c r="AG363" i="8"/>
  <c r="W367" i="8"/>
  <c r="AC370" i="8"/>
  <c r="U374" i="8"/>
  <c r="AA377" i="8"/>
  <c r="AH380" i="8"/>
  <c r="X384" i="8"/>
  <c r="AD387" i="8"/>
  <c r="V391" i="8"/>
  <c r="AB394" i="8"/>
  <c r="T398" i="8"/>
  <c r="Y401" i="8"/>
  <c r="AE404" i="8"/>
  <c r="W408" i="8"/>
  <c r="AC411" i="8"/>
  <c r="U415" i="8"/>
  <c r="Z418" i="8"/>
  <c r="AF421" i="8"/>
  <c r="X425" i="8"/>
  <c r="AD428" i="8"/>
  <c r="V432" i="8"/>
  <c r="AA435" i="8"/>
  <c r="AG438" i="8"/>
  <c r="Y442" i="8"/>
  <c r="AE445" i="8"/>
  <c r="W449" i="8"/>
  <c r="AB452" i="8"/>
  <c r="AH455" i="8"/>
  <c r="Z459" i="8"/>
  <c r="AF462" i="8"/>
  <c r="X466" i="8"/>
  <c r="AC469" i="8"/>
  <c r="T473" i="8"/>
  <c r="AA476" i="8"/>
  <c r="AG479" i="8"/>
  <c r="Y483" i="8"/>
  <c r="AD486" i="8"/>
  <c r="U490" i="8"/>
  <c r="AB493" i="8"/>
  <c r="AH496" i="8"/>
  <c r="Z500" i="8"/>
  <c r="AE503" i="8"/>
  <c r="V507" i="8"/>
  <c r="AC510" i="8"/>
  <c r="AA15" i="8"/>
  <c r="X53" i="8"/>
  <c r="W73" i="8"/>
  <c r="X93" i="8"/>
  <c r="AF110" i="8"/>
  <c r="Y128" i="8"/>
  <c r="AH145" i="8"/>
  <c r="U163" i="8"/>
  <c r="AH180" i="8"/>
  <c r="V198" i="8"/>
  <c r="W215" i="8"/>
  <c r="T230" i="8"/>
  <c r="V244" i="8"/>
  <c r="Z258" i="8"/>
  <c r="AE270" i="8"/>
  <c r="U283" i="8"/>
  <c r="AA292" i="8"/>
  <c r="AA301" i="8"/>
  <c r="AC310" i="8"/>
  <c r="X319" i="8"/>
  <c r="V327" i="8"/>
  <c r="T334" i="8"/>
  <c r="AE340" i="8"/>
  <c r="AC347" i="8"/>
  <c r="Z354" i="8"/>
  <c r="X361" i="8"/>
  <c r="V368" i="8"/>
  <c r="AG374" i="8"/>
  <c r="AE381" i="8"/>
  <c r="AB388" i="8"/>
  <c r="Z395" i="8"/>
  <c r="X402" i="8"/>
  <c r="T409" i="8"/>
  <c r="AG415" i="8"/>
  <c r="AD422" i="8"/>
  <c r="AB429" i="8"/>
  <c r="Z436" i="8"/>
  <c r="V443" i="8"/>
  <c r="T450" i="8"/>
  <c r="AF456" i="8"/>
  <c r="AD463" i="8"/>
  <c r="AB470" i="8"/>
  <c r="X477" i="8"/>
  <c r="V484" i="8"/>
  <c r="AH490" i="8"/>
  <c r="AF497" i="8"/>
  <c r="AD504" i="8"/>
  <c r="Z511" i="8"/>
  <c r="AC20" i="8"/>
  <c r="V55" i="8"/>
  <c r="Y65" i="8"/>
  <c r="Z85" i="8"/>
  <c r="V104" i="8"/>
  <c r="AA121" i="8"/>
  <c r="U139" i="8"/>
  <c r="AC147" i="8"/>
  <c r="V165" i="8"/>
  <c r="AE182" i="8"/>
  <c r="V200" i="8"/>
  <c r="AF216" i="8"/>
  <c r="X231" i="8"/>
  <c r="AC238" i="8"/>
  <c r="W253" i="8"/>
  <c r="AG265" i="8"/>
  <c r="AB278" i="8"/>
  <c r="W284" i="8"/>
  <c r="X293" i="8"/>
  <c r="AB302" i="8"/>
  <c r="AD311" i="8"/>
  <c r="U316" i="8"/>
  <c r="U324" i="8"/>
  <c r="Y331" i="8"/>
  <c r="U338" i="8"/>
  <c r="AB341" i="8"/>
  <c r="Z348" i="8"/>
  <c r="V355" i="8"/>
  <c r="T362" i="8"/>
  <c r="AF368" i="8"/>
  <c r="AD375" i="8"/>
  <c r="AB382" i="8"/>
  <c r="X389" i="8"/>
  <c r="V396" i="8"/>
  <c r="Y406" i="8"/>
  <c r="W413" i="8"/>
  <c r="T420" i="8"/>
  <c r="AG426" i="8"/>
  <c r="AE433" i="8"/>
  <c r="AH443" i="8"/>
  <c r="AF450" i="8"/>
  <c r="T461" i="8"/>
  <c r="W471" i="8"/>
  <c r="AH484" i="8"/>
  <c r="T502" i="8"/>
  <c r="AD55" i="8"/>
  <c r="AA85" i="8"/>
  <c r="W113" i="8"/>
  <c r="Y139" i="8"/>
  <c r="AB165" i="8"/>
  <c r="AD191" i="8"/>
  <c r="AG216" i="8"/>
  <c r="U239" i="8"/>
  <c r="AH259" i="8"/>
  <c r="AC278" i="8"/>
  <c r="AB293" i="8"/>
  <c r="U307" i="8"/>
  <c r="Y320" i="8"/>
  <c r="Z331" i="8"/>
  <c r="AC341" i="8"/>
  <c r="AG351" i="8"/>
  <c r="U362" i="8"/>
  <c r="AH368" i="8"/>
  <c r="V379" i="8"/>
  <c r="AA389" i="8"/>
  <c r="AD399" i="8"/>
  <c r="AB406" i="8"/>
  <c r="AE416" i="8"/>
  <c r="AH426" i="8"/>
  <c r="W437" i="8"/>
  <c r="Z447" i="8"/>
  <c r="AG450" i="8"/>
  <c r="U461" i="8"/>
  <c r="AH467" i="8"/>
  <c r="V478" i="8"/>
  <c r="Z488" i="8"/>
  <c r="W495" i="8"/>
  <c r="AA505" i="8"/>
  <c r="AD9" i="8"/>
  <c r="U38" i="8"/>
  <c r="AE52" i="8"/>
  <c r="AH62" i="8"/>
  <c r="AE72" i="8"/>
  <c r="T83" i="8"/>
  <c r="AF92" i="8"/>
  <c r="AD101" i="8"/>
  <c r="AC110" i="8"/>
  <c r="Y119" i="8"/>
  <c r="W128" i="8"/>
  <c r="AE136" i="8"/>
  <c r="Z145" i="8"/>
  <c r="Z154" i="8"/>
  <c r="T163" i="8"/>
  <c r="AH171" i="8"/>
  <c r="AA180" i="8"/>
  <c r="U189" i="8"/>
  <c r="U198" i="8"/>
  <c r="AD206" i="8"/>
  <c r="V215" i="8"/>
  <c r="W222" i="8"/>
  <c r="AB229" i="8"/>
  <c r="AH236" i="8"/>
  <c r="U244" i="8"/>
  <c r="AB251" i="8"/>
  <c r="T258" i="8"/>
  <c r="Y264" i="8"/>
  <c r="AD270" i="8"/>
  <c r="AH276" i="8"/>
  <c r="T283" i="8"/>
  <c r="AD287" i="8"/>
  <c r="V292" i="8"/>
  <c r="AF296" i="8"/>
  <c r="X301" i="8"/>
  <c r="AH305" i="8"/>
  <c r="Y310" i="8"/>
  <c r="AH314" i="8"/>
  <c r="W319" i="8"/>
  <c r="U323" i="8"/>
  <c r="U327" i="8"/>
  <c r="Z330" i="8"/>
  <c r="AF333" i="8"/>
  <c r="X337" i="8"/>
  <c r="AD340" i="8"/>
  <c r="V344" i="8"/>
  <c r="AA347" i="8"/>
  <c r="AG350" i="8"/>
  <c r="Y354" i="8"/>
  <c r="AE357" i="8"/>
  <c r="W361" i="8"/>
  <c r="AB364" i="8"/>
  <c r="AH367" i="8"/>
  <c r="Z371" i="8"/>
  <c r="AF374" i="8"/>
  <c r="X378" i="8"/>
  <c r="AC381" i="8"/>
  <c r="T385" i="8"/>
  <c r="AA388" i="8"/>
  <c r="AG391" i="8"/>
  <c r="Y395" i="8"/>
  <c r="AD398" i="8"/>
  <c r="U402" i="8"/>
  <c r="AB405" i="8"/>
  <c r="AH408" i="8"/>
  <c r="Z412" i="8"/>
  <c r="AE415" i="8"/>
  <c r="V419" i="8"/>
  <c r="AC422" i="8"/>
  <c r="T426" i="8"/>
  <c r="AA429" i="8"/>
  <c r="AF432" i="8"/>
  <c r="W436" i="8"/>
  <c r="AD439" i="8"/>
  <c r="U443" i="8"/>
  <c r="AB446" i="8"/>
  <c r="AG449" i="8"/>
  <c r="X453" i="8"/>
  <c r="AE456" i="8"/>
  <c r="V460" i="8"/>
  <c r="AC463" i="8"/>
  <c r="AH466" i="8"/>
  <c r="Y470" i="8"/>
  <c r="AF473" i="8"/>
  <c r="W477" i="8"/>
  <c r="AD480" i="8"/>
  <c r="T484" i="8"/>
  <c r="Z487" i="8"/>
  <c r="AG490" i="8"/>
  <c r="X494" i="8"/>
  <c r="AE497" i="8"/>
  <c r="U501" i="8"/>
  <c r="AA504" i="8"/>
  <c r="AH507" i="8"/>
  <c r="Y511" i="8"/>
  <c r="T41" i="8"/>
  <c r="T63" i="8"/>
  <c r="V83" i="8"/>
  <c r="X102" i="8"/>
  <c r="AC119" i="8"/>
  <c r="AH136" i="8"/>
  <c r="AA154" i="8"/>
  <c r="T172" i="8"/>
  <c r="AC189" i="8"/>
  <c r="AF206" i="8"/>
  <c r="AC222" i="8"/>
  <c r="U237" i="8"/>
  <c r="AC251" i="8"/>
  <c r="AE264" i="8"/>
  <c r="T277" i="8"/>
  <c r="AF287" i="8"/>
  <c r="AG296" i="8"/>
  <c r="T306" i="8"/>
  <c r="V315" i="8"/>
  <c r="V323" i="8"/>
  <c r="AB330" i="8"/>
  <c r="Y337" i="8"/>
  <c r="W344" i="8"/>
  <c r="U351" i="8"/>
  <c r="AF357" i="8"/>
  <c r="AD364" i="8"/>
  <c r="AA371" i="8"/>
  <c r="Y378" i="8"/>
  <c r="W385" i="8"/>
  <c r="AH391" i="8"/>
  <c r="AF398" i="8"/>
  <c r="AC405" i="8"/>
  <c r="AA412" i="8"/>
  <c r="Y419" i="8"/>
  <c r="U426" i="8"/>
  <c r="AH432" i="8"/>
  <c r="AE439" i="8"/>
  <c r="AC446" i="8"/>
  <c r="AA453" i="8"/>
  <c r="W460" i="8"/>
  <c r="U467" i="8"/>
  <c r="AG473" i="8"/>
  <c r="AE480" i="8"/>
  <c r="AC487" i="8"/>
  <c r="Y494" i="8"/>
  <c r="W501" i="8"/>
  <c r="T508" i="8"/>
  <c r="X43" i="8"/>
  <c r="X75" i="8"/>
  <c r="AC95" i="8"/>
  <c r="AE112" i="8"/>
  <c r="X130" i="8"/>
  <c r="Z156" i="8"/>
  <c r="U174" i="8"/>
  <c r="X191" i="8"/>
  <c r="AH208" i="8"/>
  <c r="X224" i="8"/>
  <c r="T246" i="8"/>
  <c r="AG259" i="8"/>
  <c r="W272" i="8"/>
  <c r="AG288" i="8"/>
  <c r="AG297" i="8"/>
  <c r="T307" i="8"/>
  <c r="V320" i="8"/>
  <c r="AG327" i="8"/>
  <c r="AD334" i="8"/>
  <c r="AH344" i="8"/>
  <c r="AE351" i="8"/>
  <c r="AC358" i="8"/>
  <c r="AA365" i="8"/>
  <c r="W372" i="8"/>
  <c r="U379" i="8"/>
  <c r="AG385" i="8"/>
  <c r="AE392" i="8"/>
  <c r="AC399" i="8"/>
  <c r="AF409" i="8"/>
  <c r="AD416" i="8"/>
  <c r="Z423" i="8"/>
  <c r="X430" i="8"/>
  <c r="AA440" i="8"/>
  <c r="Y447" i="8"/>
  <c r="AB457" i="8"/>
  <c r="AG467" i="8"/>
  <c r="AA481" i="8"/>
  <c r="AB498" i="8"/>
  <c r="W512" i="8"/>
  <c r="AG65" i="8"/>
  <c r="X104" i="8"/>
  <c r="AA130" i="8"/>
  <c r="T157" i="8"/>
  <c r="U183" i="8"/>
  <c r="W209" i="8"/>
  <c r="AD231" i="8"/>
  <c r="AA253" i="8"/>
  <c r="Z272" i="8"/>
  <c r="AH288" i="8"/>
  <c r="AC302" i="8"/>
  <c r="W316" i="8"/>
  <c r="AH327" i="8"/>
  <c r="X338" i="8"/>
  <c r="AA348" i="8"/>
  <c r="Y355" i="8"/>
  <c r="AB365" i="8"/>
  <c r="AE375" i="8"/>
  <c r="T386" i="8"/>
  <c r="AF392" i="8"/>
  <c r="U403" i="8"/>
  <c r="X413" i="8"/>
  <c r="AC423" i="8"/>
  <c r="AF433" i="8"/>
  <c r="T444" i="8"/>
  <c r="AE457" i="8"/>
  <c r="AA464" i="8"/>
  <c r="AF474" i="8"/>
  <c r="AB481" i="8"/>
  <c r="AG491" i="8"/>
  <c r="U502" i="8"/>
  <c r="X512" i="8"/>
  <c r="Y28" i="8"/>
  <c r="AF47" i="8"/>
  <c r="U58" i="8"/>
  <c r="AF67" i="8"/>
  <c r="AC77" i="8"/>
  <c r="AH87" i="8"/>
  <c r="Z97" i="8"/>
  <c r="Y106" i="8"/>
  <c r="AG114" i="8"/>
  <c r="AC123" i="8"/>
  <c r="AA132" i="8"/>
  <c r="V141" i="8"/>
  <c r="V150" i="8"/>
  <c r="AD158" i="8"/>
  <c r="X167" i="8"/>
  <c r="W176" i="8"/>
  <c r="AF184" i="8"/>
  <c r="AF193" i="8"/>
  <c r="Y202" i="8"/>
  <c r="AH210" i="8"/>
  <c r="AB218" i="8"/>
  <c r="AH225" i="8"/>
  <c r="Y233" i="8"/>
  <c r="Z240" i="8"/>
  <c r="AD247" i="8"/>
  <c r="V255" i="8"/>
  <c r="W261" i="8"/>
  <c r="AB267" i="8"/>
  <c r="AF273" i="8"/>
  <c r="AG279" i="8"/>
  <c r="AA285" i="8"/>
  <c r="AH289" i="8"/>
  <c r="AC294" i="8"/>
  <c r="T299" i="8"/>
  <c r="AC303" i="8"/>
  <c r="V308" i="8"/>
  <c r="AE312" i="8"/>
  <c r="X317" i="8"/>
  <c r="U321" i="8"/>
  <c r="T325" i="8"/>
  <c r="AE328" i="8"/>
  <c r="V332" i="8"/>
  <c r="AC335" i="8"/>
  <c r="AH338" i="8"/>
  <c r="Y342" i="8"/>
  <c r="AF345" i="8"/>
  <c r="W349" i="8"/>
  <c r="AD352" i="8"/>
  <c r="T356" i="8"/>
  <c r="Z359" i="8"/>
  <c r="AG362" i="8"/>
  <c r="X366" i="8"/>
  <c r="AE369" i="8"/>
  <c r="U373" i="8"/>
  <c r="AA376" i="8"/>
  <c r="AH379" i="8"/>
  <c r="Y383" i="8"/>
  <c r="AF386" i="8"/>
  <c r="V390" i="8"/>
  <c r="AB393" i="8"/>
  <c r="T397" i="8"/>
  <c r="Z400" i="8"/>
  <c r="AG403" i="8"/>
  <c r="W407" i="8"/>
  <c r="AC410" i="8"/>
  <c r="U414" i="8"/>
  <c r="AA417" i="8"/>
  <c r="AH420" i="8"/>
  <c r="X424" i="8"/>
  <c r="AD427" i="8"/>
  <c r="V431" i="8"/>
  <c r="AB434" i="8"/>
  <c r="T438" i="8"/>
  <c r="Y441" i="8"/>
  <c r="AE444" i="8"/>
  <c r="W448" i="8"/>
  <c r="AC451" i="8"/>
  <c r="U455" i="8"/>
  <c r="Z458" i="8"/>
  <c r="AF461" i="8"/>
  <c r="X465" i="8"/>
  <c r="AD468" i="8"/>
  <c r="V472" i="8"/>
  <c r="AA475" i="8"/>
  <c r="AG478" i="8"/>
  <c r="Y482" i="8"/>
  <c r="AE485" i="8"/>
  <c r="W489" i="8"/>
  <c r="AB492" i="8"/>
  <c r="AH495" i="8"/>
  <c r="Z499" i="8"/>
  <c r="AF502" i="8"/>
  <c r="X506" i="8"/>
  <c r="AC509" i="8"/>
  <c r="T513" i="8"/>
  <c r="AD30" i="8"/>
  <c r="V48" i="8"/>
  <c r="V58" i="8"/>
  <c r="Y68" i="8"/>
  <c r="W78" i="8"/>
  <c r="T88" i="8"/>
  <c r="AE97" i="8"/>
  <c r="AB106" i="8"/>
  <c r="Y115" i="8"/>
  <c r="U124" i="8"/>
  <c r="AC132" i="8"/>
  <c r="W141" i="8"/>
  <c r="W150" i="8"/>
  <c r="AF158" i="8"/>
  <c r="AE167" i="8"/>
  <c r="X176" i="8"/>
  <c r="W185" i="8"/>
  <c r="AG193" i="8"/>
  <c r="AB202" i="8"/>
  <c r="AB211" i="8"/>
  <c r="AG218" i="8"/>
  <c r="T226" i="8"/>
  <c r="Z233" i="8"/>
  <c r="AE240" i="8"/>
  <c r="W248" i="8"/>
  <c r="W255" i="8"/>
  <c r="AA261" i="8"/>
  <c r="AG267" i="8"/>
  <c r="AH273" i="8"/>
  <c r="X280" i="8"/>
  <c r="AB285" i="8"/>
  <c r="T290" i="8"/>
  <c r="AD294" i="8"/>
  <c r="V299" i="8"/>
  <c r="AF303" i="8"/>
  <c r="W308" i="8"/>
  <c r="AF312" i="8"/>
  <c r="Y317" i="8"/>
  <c r="X321" i="8"/>
  <c r="W325" i="8"/>
  <c r="AF328" i="8"/>
  <c r="W332" i="8"/>
  <c r="AD335" i="8"/>
  <c r="U339" i="8"/>
  <c r="AB342" i="8"/>
  <c r="AG345" i="8"/>
  <c r="X349" i="8"/>
  <c r="AE352" i="8"/>
  <c r="V356" i="8"/>
  <c r="AC359" i="8"/>
  <c r="AH362" i="8"/>
  <c r="Y366" i="8"/>
  <c r="AF369" i="8"/>
  <c r="W373" i="8"/>
  <c r="AD376" i="8"/>
  <c r="T380" i="8"/>
  <c r="Z383" i="8"/>
  <c r="AG386" i="8"/>
  <c r="X390" i="8"/>
  <c r="AE393" i="8"/>
  <c r="U397" i="8"/>
  <c r="AA400" i="8"/>
  <c r="AH403" i="8"/>
  <c r="Y407" i="8"/>
  <c r="AF410" i="8"/>
  <c r="V414" i="8"/>
  <c r="AB417" i="8"/>
  <c r="T421" i="8"/>
  <c r="Z424" i="8"/>
  <c r="AG427" i="8"/>
  <c r="W431" i="8"/>
  <c r="AC434" i="8"/>
  <c r="U438" i="8"/>
  <c r="AA441" i="8"/>
  <c r="AH444" i="8"/>
  <c r="X448" i="8"/>
  <c r="AD451" i="8"/>
  <c r="V455" i="8"/>
  <c r="AB458" i="8"/>
  <c r="T462" i="8"/>
  <c r="Y465" i="8"/>
  <c r="AE468" i="8"/>
  <c r="W472" i="8"/>
  <c r="AC475" i="8"/>
  <c r="U479" i="8"/>
  <c r="Z482" i="8"/>
  <c r="AF485" i="8"/>
  <c r="X489" i="8"/>
  <c r="AD492" i="8"/>
  <c r="V496" i="8"/>
  <c r="AA499" i="8"/>
  <c r="AG502" i="8"/>
  <c r="Y506" i="8"/>
  <c r="AE509" i="8"/>
  <c r="W513" i="8"/>
  <c r="W33" i="8"/>
  <c r="X50" i="8"/>
  <c r="AA60" i="8"/>
  <c r="Z70" i="8"/>
  <c r="V80" i="8"/>
  <c r="X90" i="8"/>
  <c r="AG99" i="8"/>
  <c r="AA108" i="8"/>
  <c r="W117" i="8"/>
  <c r="AE125" i="8"/>
  <c r="AB134" i="8"/>
  <c r="Y143" i="8"/>
  <c r="V152" i="8"/>
  <c r="AG160" i="8"/>
  <c r="Z169" i="8"/>
  <c r="Y178" i="8"/>
  <c r="T187" i="8"/>
  <c r="AG195" i="8"/>
  <c r="AD204" i="8"/>
  <c r="V213" i="8"/>
  <c r="Z220" i="8"/>
  <c r="AG227" i="8"/>
  <c r="T235" i="8"/>
  <c r="Z242" i="8"/>
  <c r="AA249" i="8"/>
  <c r="Z256" i="8"/>
  <c r="AF262" i="8"/>
  <c r="U269" i="8"/>
  <c r="AA275" i="8"/>
  <c r="AA281" i="8"/>
  <c r="AB286" i="8"/>
  <c r="U291" i="8"/>
  <c r="AD295" i="8"/>
  <c r="W300" i="8"/>
  <c r="AE304" i="8"/>
  <c r="W309" i="8"/>
  <c r="AG313" i="8"/>
  <c r="W318" i="8"/>
  <c r="V322" i="8"/>
  <c r="T326" i="8"/>
  <c r="AB329" i="8"/>
  <c r="T333" i="8"/>
  <c r="Z336" i="8"/>
  <c r="AG339" i="8"/>
  <c r="W343" i="8"/>
  <c r="AC346" i="8"/>
  <c r="U350" i="8"/>
  <c r="AA353" i="8"/>
  <c r="AH356" i="8"/>
  <c r="X360" i="8"/>
  <c r="AD363" i="8"/>
  <c r="V367" i="8"/>
  <c r="AB370" i="8"/>
  <c r="T374" i="8"/>
  <c r="Y377" i="8"/>
  <c r="AE380" i="8"/>
  <c r="W384" i="8"/>
  <c r="AC387" i="8"/>
  <c r="U391" i="8"/>
  <c r="Z394" i="8"/>
  <c r="AF397" i="8"/>
  <c r="X401" i="8"/>
  <c r="AD404" i="8"/>
  <c r="V408" i="8"/>
  <c r="AA411" i="8"/>
  <c r="AG414" i="8"/>
  <c r="Y418" i="8"/>
  <c r="AE421" i="8"/>
  <c r="W425" i="8"/>
  <c r="AB428" i="8"/>
  <c r="AH431" i="8"/>
  <c r="Z435" i="8"/>
  <c r="AF438" i="8"/>
  <c r="X442" i="8"/>
  <c r="AC445" i="8"/>
  <c r="T449" i="8"/>
  <c r="AA452" i="8"/>
  <c r="AG455" i="8"/>
  <c r="Y459" i="8"/>
  <c r="AD462" i="8"/>
  <c r="U466" i="8"/>
  <c r="AB469" i="8"/>
  <c r="AH472" i="8"/>
  <c r="Z476" i="8"/>
  <c r="AE479" i="8"/>
  <c r="V483" i="8"/>
  <c r="AC486" i="8"/>
  <c r="T490" i="8"/>
  <c r="AA493" i="8"/>
  <c r="AF496" i="8"/>
  <c r="W500" i="8"/>
  <c r="AD503" i="8"/>
  <c r="U507" i="8"/>
  <c r="AB510" i="8"/>
  <c r="AG513" i="8"/>
  <c r="AH402" i="8"/>
  <c r="U437" i="8"/>
  <c r="V454" i="8"/>
  <c r="Z464" i="8"/>
  <c r="AC474" i="8"/>
  <c r="U478" i="8"/>
  <c r="X488" i="8"/>
  <c r="AD491" i="8"/>
  <c r="V495" i="8"/>
  <c r="Y505" i="8"/>
  <c r="AE508" i="8"/>
  <c r="AG24" i="8"/>
  <c r="AG45" i="8"/>
  <c r="AD75" i="8"/>
  <c r="AD95" i="8"/>
  <c r="AE121" i="8"/>
  <c r="T148" i="8"/>
  <c r="V174" i="8"/>
  <c r="AD200" i="8"/>
  <c r="Y224" i="8"/>
  <c r="V246" i="8"/>
  <c r="X266" i="8"/>
  <c r="Z284" i="8"/>
  <c r="U298" i="8"/>
  <c r="AE311" i="8"/>
  <c r="V324" i="8"/>
  <c r="AF334" i="8"/>
  <c r="T345" i="8"/>
  <c r="AD358" i="8"/>
  <c r="Z372" i="8"/>
  <c r="AC382" i="8"/>
  <c r="W396" i="8"/>
  <c r="AG409" i="8"/>
  <c r="V420" i="8"/>
  <c r="Y430" i="8"/>
  <c r="AD440" i="8"/>
  <c r="X454" i="8"/>
  <c r="Y471" i="8"/>
  <c r="T485" i="8"/>
  <c r="AC498" i="8"/>
  <c r="AH508" i="8"/>
  <c r="AF45" i="6"/>
  <c r="AE45" i="6" s="1"/>
  <c r="AF44" i="6"/>
  <c r="AF42" i="6"/>
  <c r="F38" i="6"/>
  <c r="AF37" i="6"/>
  <c r="F37" i="6"/>
  <c r="AE37" i="6" s="1"/>
  <c r="F36" i="6"/>
  <c r="AF35" i="6"/>
  <c r="AF34" i="6"/>
  <c r="AF33" i="6"/>
  <c r="AF32" i="6"/>
  <c r="AF28" i="6"/>
  <c r="AF27" i="6"/>
  <c r="C26" i="6"/>
  <c r="G18" i="6" s="1"/>
  <c r="AF18" i="6" s="1"/>
  <c r="AF25" i="6"/>
  <c r="AF24" i="6"/>
  <c r="AF22" i="6"/>
  <c r="AE22" i="6" s="1"/>
  <c r="M22" i="6"/>
  <c r="AF21" i="6"/>
  <c r="AE21" i="6" s="1"/>
  <c r="M21" i="6"/>
  <c r="AF20" i="6"/>
  <c r="AE20" i="6" s="1"/>
  <c r="M20" i="6"/>
  <c r="M19" i="6"/>
  <c r="G19" i="6"/>
  <c r="G31" i="6" s="1"/>
  <c r="AF31" i="6" s="1"/>
  <c r="M18" i="6"/>
  <c r="C18" i="6"/>
  <c r="AF17" i="6"/>
  <c r="AE17" i="6" s="1"/>
  <c r="M17" i="6"/>
  <c r="C20" i="12"/>
  <c r="D20" i="12"/>
  <c r="B20" i="12"/>
  <c r="D8" i="8"/>
  <c r="C40" i="6"/>
  <c r="C31" i="6"/>
  <c r="C29" i="6"/>
  <c r="C20" i="6"/>
  <c r="C28" i="6"/>
  <c r="C32" i="6"/>
  <c r="BY41" i="7" l="1"/>
  <c r="BP42" i="7"/>
  <c r="CA62" i="7"/>
  <c r="CA61" i="7"/>
  <c r="A21" i="12"/>
  <c r="G38" i="6"/>
  <c r="AF38" i="6" s="1"/>
  <c r="AE38" i="6"/>
  <c r="G36" i="6"/>
  <c r="AF36" i="6" s="1"/>
  <c r="AE36" i="6"/>
  <c r="F18" i="6"/>
  <c r="AE18" i="6" s="1"/>
  <c r="F46" i="6"/>
  <c r="F23" i="6"/>
  <c r="AE23" i="6" s="1"/>
  <c r="F30" i="6"/>
  <c r="G30" i="6" s="1"/>
  <c r="AF30" i="6" s="1"/>
  <c r="AE30" i="6" s="1"/>
  <c r="AF19" i="6"/>
  <c r="M16" i="6"/>
  <c r="F16" i="6"/>
  <c r="G16" i="6" s="1"/>
  <c r="AF16" i="6" s="1"/>
  <c r="AE16" i="6" s="1"/>
  <c r="AF15" i="6"/>
  <c r="M15" i="6"/>
  <c r="C15" i="6"/>
  <c r="M14" i="6"/>
  <c r="M13" i="6"/>
  <c r="M12" i="6"/>
  <c r="M11" i="6"/>
  <c r="Q10" i="6"/>
  <c r="M10" i="6"/>
  <c r="Q9" i="6"/>
  <c r="M9" i="6"/>
  <c r="K9" i="6"/>
  <c r="Q8" i="6"/>
  <c r="M8" i="6"/>
  <c r="B21" i="12"/>
  <c r="D21" i="12"/>
  <c r="C21" i="12"/>
  <c r="C42" i="6"/>
  <c r="C27" i="6"/>
  <c r="C17" i="6"/>
  <c r="C16" i="6"/>
  <c r="J8" i="6"/>
  <c r="C34" i="6"/>
  <c r="C45" i="6"/>
  <c r="C30" i="6"/>
  <c r="C33" i="6"/>
  <c r="C41" i="6"/>
  <c r="BY42" i="7" l="1"/>
  <c r="BP43" i="7"/>
  <c r="CA64" i="7"/>
  <c r="CA63" i="7"/>
  <c r="A22" i="12"/>
  <c r="F29" i="6"/>
  <c r="F32" i="6"/>
  <c r="AE32" i="6" s="1"/>
  <c r="F31" i="6"/>
  <c r="AE31" i="6" s="1"/>
  <c r="B46" i="6"/>
  <c r="F39" i="6"/>
  <c r="C44" i="6"/>
  <c r="Q7" i="6"/>
  <c r="M7" i="6"/>
  <c r="C22" i="12"/>
  <c r="D22" i="12"/>
  <c r="B22" i="12"/>
  <c r="C8" i="6"/>
  <c r="J7" i="6"/>
  <c r="BY43" i="7" l="1"/>
  <c r="BP44" i="7"/>
  <c r="CA66" i="7"/>
  <c r="CA65" i="7"/>
  <c r="A23" i="12"/>
  <c r="FB105" i="2"/>
  <c r="ED105" i="2"/>
  <c r="EC105" i="2"/>
  <c r="DA105" i="2"/>
  <c r="CE105" i="2"/>
  <c r="DQ105" i="2" s="1"/>
  <c r="CD105" i="2"/>
  <c r="DP105" i="2" s="1"/>
  <c r="BV105" i="2"/>
  <c r="DO105" i="2" s="1"/>
  <c r="D23" i="12"/>
  <c r="B23" i="12"/>
  <c r="C23" i="12"/>
  <c r="BY44" i="7" l="1"/>
  <c r="BP45" i="7"/>
  <c r="CA67" i="7"/>
  <c r="CA68" i="7"/>
  <c r="A24" i="12"/>
  <c r="BW105" i="2"/>
  <c r="DB105" i="2" s="1"/>
  <c r="BS105" i="2"/>
  <c r="BR105" i="2"/>
  <c r="CX105" i="2" s="1"/>
  <c r="BP105" i="2"/>
  <c r="BB105" i="2"/>
  <c r="DE105" i="2" s="1"/>
  <c r="AV105" i="2"/>
  <c r="EI105" i="2" s="1"/>
  <c r="AS105" i="2"/>
  <c r="DD105" i="2" s="1"/>
  <c r="AP105" i="2"/>
  <c r="CW105" i="2" s="1"/>
  <c r="AO105" i="2"/>
  <c r="AM105" i="2"/>
  <c r="AL105" i="2"/>
  <c r="T105" i="2"/>
  <c r="S105" i="2"/>
  <c r="Q105" i="2"/>
  <c r="CB105" i="2" s="1"/>
  <c r="EE105" i="2" s="1"/>
  <c r="FB104" i="2"/>
  <c r="ED104" i="2"/>
  <c r="EC104" i="2"/>
  <c r="DA104" i="2"/>
  <c r="CE104" i="2"/>
  <c r="DQ104" i="2" s="1"/>
  <c r="CD104" i="2"/>
  <c r="DP104" i="2" s="1"/>
  <c r="BV104" i="2"/>
  <c r="DO104" i="2" s="1"/>
  <c r="C24" i="12"/>
  <c r="D24" i="12"/>
  <c r="B24" i="12"/>
  <c r="BY45" i="7" l="1"/>
  <c r="BP46" i="7"/>
  <c r="CA70" i="7"/>
  <c r="CA69" i="7"/>
  <c r="A25" i="12"/>
  <c r="BW104" i="2"/>
  <c r="DB104" i="2" s="1"/>
  <c r="BS104" i="2"/>
  <c r="BR104" i="2"/>
  <c r="CX104" i="2" s="1"/>
  <c r="BP104" i="2"/>
  <c r="BB104" i="2"/>
  <c r="DE104" i="2" s="1"/>
  <c r="AV104" i="2"/>
  <c r="EI104" i="2" s="1"/>
  <c r="AS104" i="2"/>
  <c r="DD104" i="2" s="1"/>
  <c r="AP104" i="2"/>
  <c r="CW104" i="2" s="1"/>
  <c r="AO104" i="2"/>
  <c r="AM104" i="2"/>
  <c r="AL104" i="2"/>
  <c r="T104" i="2"/>
  <c r="S104" i="2"/>
  <c r="Q104" i="2"/>
  <c r="CB104" i="2" s="1"/>
  <c r="EE104" i="2" s="1"/>
  <c r="FB103" i="2"/>
  <c r="ED103" i="2"/>
  <c r="EC103" i="2"/>
  <c r="DA103" i="2"/>
  <c r="CE103" i="2"/>
  <c r="DQ103" i="2" s="1"/>
  <c r="CD103" i="2"/>
  <c r="DP103" i="2" s="1"/>
  <c r="BV103" i="2"/>
  <c r="DO103" i="2" s="1"/>
  <c r="D25" i="12"/>
  <c r="B25" i="12"/>
  <c r="C25" i="12"/>
  <c r="BY46" i="7" l="1"/>
  <c r="BP47" i="7"/>
  <c r="CA71" i="7"/>
  <c r="CA72" i="7"/>
  <c r="A26" i="12"/>
  <c r="BW103" i="2"/>
  <c r="DB103" i="2" s="1"/>
  <c r="BS103" i="2"/>
  <c r="BR103" i="2"/>
  <c r="CX103" i="2" s="1"/>
  <c r="BP103" i="2"/>
  <c r="BB103" i="2"/>
  <c r="DE103" i="2" s="1"/>
  <c r="AV103" i="2"/>
  <c r="EI103" i="2" s="1"/>
  <c r="AS103" i="2"/>
  <c r="DD103" i="2" s="1"/>
  <c r="AP103" i="2"/>
  <c r="CW103" i="2" s="1"/>
  <c r="AO103" i="2"/>
  <c r="AM103" i="2"/>
  <c r="AL103" i="2"/>
  <c r="T103" i="2"/>
  <c r="S103" i="2"/>
  <c r="Q103" i="2"/>
  <c r="CB103" i="2" s="1"/>
  <c r="EE103" i="2" s="1"/>
  <c r="FB102" i="2"/>
  <c r="ED102" i="2"/>
  <c r="EC102" i="2"/>
  <c r="DA102" i="2"/>
  <c r="CE102" i="2"/>
  <c r="DQ102" i="2" s="1"/>
  <c r="CD102" i="2"/>
  <c r="DP102" i="2" s="1"/>
  <c r="BV102" i="2"/>
  <c r="DO102" i="2" s="1"/>
  <c r="C26" i="12"/>
  <c r="B26" i="12"/>
  <c r="D26" i="12"/>
  <c r="BY47" i="7" l="1"/>
  <c r="BP48" i="7"/>
  <c r="CA74" i="7"/>
  <c r="CA73" i="7"/>
  <c r="A27" i="12"/>
  <c r="BW102" i="2"/>
  <c r="DB102" i="2" s="1"/>
  <c r="BS102" i="2"/>
  <c r="BR102" i="2"/>
  <c r="CX102" i="2" s="1"/>
  <c r="BP102" i="2"/>
  <c r="BB102" i="2"/>
  <c r="DE102" i="2" s="1"/>
  <c r="AV102" i="2"/>
  <c r="EI102" i="2" s="1"/>
  <c r="AS102" i="2"/>
  <c r="DD102" i="2" s="1"/>
  <c r="AP102" i="2"/>
  <c r="CW102" i="2" s="1"/>
  <c r="AO102" i="2"/>
  <c r="AM102" i="2"/>
  <c r="AL102" i="2"/>
  <c r="T102" i="2"/>
  <c r="S102" i="2"/>
  <c r="Q102" i="2"/>
  <c r="CB102" i="2" s="1"/>
  <c r="EE102" i="2" s="1"/>
  <c r="FB101" i="2"/>
  <c r="ED101" i="2"/>
  <c r="EC101" i="2"/>
  <c r="DA101" i="2"/>
  <c r="CE101" i="2"/>
  <c r="DQ101" i="2" s="1"/>
  <c r="CD101" i="2"/>
  <c r="DP101" i="2" s="1"/>
  <c r="BV101" i="2"/>
  <c r="DO101" i="2" s="1"/>
  <c r="D27" i="12"/>
  <c r="C27" i="12"/>
  <c r="B27" i="12"/>
  <c r="BY48" i="7" l="1"/>
  <c r="BP49" i="7"/>
  <c r="CA75" i="7"/>
  <c r="CA76" i="7"/>
  <c r="A28" i="12"/>
  <c r="BW101" i="2"/>
  <c r="DB101" i="2" s="1"/>
  <c r="BS101" i="2"/>
  <c r="BR101" i="2"/>
  <c r="CX101" i="2" s="1"/>
  <c r="BP101" i="2"/>
  <c r="BB101" i="2"/>
  <c r="DE101" i="2" s="1"/>
  <c r="AV101" i="2"/>
  <c r="EI101" i="2" s="1"/>
  <c r="AS101" i="2"/>
  <c r="DD101" i="2" s="1"/>
  <c r="AP101" i="2"/>
  <c r="CW101" i="2" s="1"/>
  <c r="AO101" i="2"/>
  <c r="AM101" i="2"/>
  <c r="AL101" i="2"/>
  <c r="T101" i="2"/>
  <c r="S101" i="2"/>
  <c r="Q101" i="2"/>
  <c r="CB101" i="2" s="1"/>
  <c r="EE101" i="2" s="1"/>
  <c r="FB100" i="2"/>
  <c r="ED100" i="2"/>
  <c r="EC100" i="2"/>
  <c r="DA100" i="2"/>
  <c r="CE100" i="2"/>
  <c r="DQ100" i="2" s="1"/>
  <c r="CD100" i="2"/>
  <c r="DP100" i="2" s="1"/>
  <c r="BV100" i="2"/>
  <c r="DO100" i="2" s="1"/>
  <c r="D28" i="12"/>
  <c r="C28" i="12"/>
  <c r="B28" i="12"/>
  <c r="BY49" i="7" l="1"/>
  <c r="BP50" i="7"/>
  <c r="CA78" i="7"/>
  <c r="CA77" i="7"/>
  <c r="A29" i="12"/>
  <c r="BW100" i="2"/>
  <c r="DB100" i="2" s="1"/>
  <c r="BS100" i="2"/>
  <c r="BR100" i="2"/>
  <c r="CX100" i="2" s="1"/>
  <c r="BP100" i="2"/>
  <c r="BB100" i="2"/>
  <c r="DE100" i="2" s="1"/>
  <c r="AV100" i="2"/>
  <c r="EI100" i="2" s="1"/>
  <c r="AS100" i="2"/>
  <c r="DD100" i="2" s="1"/>
  <c r="AP100" i="2"/>
  <c r="CW100" i="2" s="1"/>
  <c r="AO100" i="2"/>
  <c r="AM100" i="2"/>
  <c r="AL100" i="2"/>
  <c r="T100" i="2"/>
  <c r="S100" i="2"/>
  <c r="Q100" i="2"/>
  <c r="CB100" i="2" s="1"/>
  <c r="EE100" i="2" s="1"/>
  <c r="FB99" i="2"/>
  <c r="ED99" i="2"/>
  <c r="EC99" i="2"/>
  <c r="DA99" i="2"/>
  <c r="CE99" i="2"/>
  <c r="DQ99" i="2" s="1"/>
  <c r="CD99" i="2"/>
  <c r="DP99" i="2" s="1"/>
  <c r="BV99" i="2"/>
  <c r="DO99" i="2" s="1"/>
  <c r="D29" i="12"/>
  <c r="B29" i="12"/>
  <c r="C29" i="12"/>
  <c r="BY50" i="7" l="1"/>
  <c r="BP51" i="7"/>
  <c r="CA79" i="7"/>
  <c r="CA80" i="7"/>
  <c r="A30" i="12"/>
  <c r="BW99" i="2"/>
  <c r="DB99" i="2" s="1"/>
  <c r="BS99" i="2"/>
  <c r="BR99" i="2"/>
  <c r="CX99" i="2" s="1"/>
  <c r="BP99" i="2"/>
  <c r="BB99" i="2"/>
  <c r="DE99" i="2" s="1"/>
  <c r="AV99" i="2"/>
  <c r="EI99" i="2" s="1"/>
  <c r="AS99" i="2"/>
  <c r="DD99" i="2" s="1"/>
  <c r="AP99" i="2"/>
  <c r="CW99" i="2" s="1"/>
  <c r="AO99" i="2"/>
  <c r="AM99" i="2"/>
  <c r="AL99" i="2"/>
  <c r="T99" i="2"/>
  <c r="S99" i="2"/>
  <c r="Q99" i="2"/>
  <c r="CB99" i="2" s="1"/>
  <c r="EE99" i="2" s="1"/>
  <c r="FB98" i="2"/>
  <c r="ED98" i="2"/>
  <c r="EC98" i="2"/>
  <c r="DA98" i="2"/>
  <c r="CE98" i="2"/>
  <c r="DQ98" i="2" s="1"/>
  <c r="CD98" i="2"/>
  <c r="DP98" i="2" s="1"/>
  <c r="BV98" i="2"/>
  <c r="DO98" i="2" s="1"/>
  <c r="C30" i="12"/>
  <c r="D30" i="12"/>
  <c r="B30" i="12"/>
  <c r="BY51" i="7" l="1"/>
  <c r="BP52" i="7"/>
  <c r="CA82" i="7"/>
  <c r="CA81" i="7"/>
  <c r="A31" i="12"/>
  <c r="BW98" i="2"/>
  <c r="DB98" i="2" s="1"/>
  <c r="BS98" i="2"/>
  <c r="BR98" i="2"/>
  <c r="CX98" i="2" s="1"/>
  <c r="BP98" i="2"/>
  <c r="BB98" i="2"/>
  <c r="DE98" i="2" s="1"/>
  <c r="AV98" i="2"/>
  <c r="EI98" i="2" s="1"/>
  <c r="AS98" i="2"/>
  <c r="DD98" i="2" s="1"/>
  <c r="AP98" i="2"/>
  <c r="CW98" i="2" s="1"/>
  <c r="AO98" i="2"/>
  <c r="AM98" i="2"/>
  <c r="AL98" i="2"/>
  <c r="T98" i="2"/>
  <c r="S98" i="2"/>
  <c r="Q98" i="2"/>
  <c r="CB98" i="2" s="1"/>
  <c r="EE98" i="2" s="1"/>
  <c r="FB97" i="2"/>
  <c r="ED97" i="2"/>
  <c r="EC97" i="2"/>
  <c r="DA97" i="2"/>
  <c r="CE97" i="2"/>
  <c r="DQ97" i="2" s="1"/>
  <c r="CD97" i="2"/>
  <c r="DP97" i="2" s="1"/>
  <c r="BV97" i="2"/>
  <c r="DO97" i="2" s="1"/>
  <c r="B31" i="12"/>
  <c r="D31" i="12"/>
  <c r="C31" i="12"/>
  <c r="BY52" i="7" l="1"/>
  <c r="BP53" i="7"/>
  <c r="CA83" i="7"/>
  <c r="CA84" i="7"/>
  <c r="A32" i="12"/>
  <c r="BW97" i="2"/>
  <c r="DB97" i="2" s="1"/>
  <c r="BS97" i="2"/>
  <c r="BR97" i="2"/>
  <c r="CX97" i="2" s="1"/>
  <c r="BP97" i="2"/>
  <c r="BB97" i="2"/>
  <c r="DE97" i="2" s="1"/>
  <c r="AV97" i="2"/>
  <c r="EI97" i="2" s="1"/>
  <c r="AS97" i="2"/>
  <c r="DD97" i="2" s="1"/>
  <c r="AP97" i="2"/>
  <c r="CW97" i="2" s="1"/>
  <c r="AO97" i="2"/>
  <c r="AM97" i="2"/>
  <c r="AL97" i="2"/>
  <c r="T97" i="2"/>
  <c r="S97" i="2"/>
  <c r="Q97" i="2"/>
  <c r="CB97" i="2" s="1"/>
  <c r="EE97" i="2" s="1"/>
  <c r="FB96" i="2"/>
  <c r="ED96" i="2"/>
  <c r="EC96" i="2"/>
  <c r="DA96" i="2"/>
  <c r="CE96" i="2"/>
  <c r="DQ96" i="2" s="1"/>
  <c r="CD96" i="2"/>
  <c r="DP96" i="2" s="1"/>
  <c r="BV96" i="2"/>
  <c r="DO96" i="2" s="1"/>
  <c r="C32" i="12"/>
  <c r="D32" i="12"/>
  <c r="B32" i="12"/>
  <c r="BY53" i="7" l="1"/>
  <c r="BP54" i="7"/>
  <c r="CA86" i="7"/>
  <c r="CA85" i="7"/>
  <c r="A33" i="12"/>
  <c r="BW96" i="2"/>
  <c r="DB96" i="2" s="1"/>
  <c r="BS96" i="2"/>
  <c r="BR96" i="2"/>
  <c r="CX96" i="2" s="1"/>
  <c r="BP96" i="2"/>
  <c r="BB96" i="2"/>
  <c r="DE96" i="2" s="1"/>
  <c r="AV96" i="2"/>
  <c r="EI96" i="2" s="1"/>
  <c r="AS96" i="2"/>
  <c r="DD96" i="2" s="1"/>
  <c r="AP96" i="2"/>
  <c r="CW96" i="2" s="1"/>
  <c r="AO96" i="2"/>
  <c r="AM96" i="2"/>
  <c r="AL96" i="2"/>
  <c r="T96" i="2"/>
  <c r="S96" i="2"/>
  <c r="Q96" i="2"/>
  <c r="CB96" i="2" s="1"/>
  <c r="EE96" i="2" s="1"/>
  <c r="FB95" i="2"/>
  <c r="ED95" i="2"/>
  <c r="EC95" i="2"/>
  <c r="DA95" i="2"/>
  <c r="CE95" i="2"/>
  <c r="DQ95" i="2" s="1"/>
  <c r="CD95" i="2"/>
  <c r="DP95" i="2" s="1"/>
  <c r="BV95" i="2"/>
  <c r="DO95" i="2" s="1"/>
  <c r="D33" i="12"/>
  <c r="B33" i="12"/>
  <c r="C33" i="12"/>
  <c r="BY54" i="7" l="1"/>
  <c r="BP55" i="7"/>
  <c r="CA87" i="7"/>
  <c r="CA88" i="7"/>
  <c r="A34" i="12"/>
  <c r="BW95" i="2"/>
  <c r="DB95" i="2" s="1"/>
  <c r="BS95" i="2"/>
  <c r="BR95" i="2"/>
  <c r="CX95" i="2" s="1"/>
  <c r="BP95" i="2"/>
  <c r="BB95" i="2"/>
  <c r="DE95" i="2" s="1"/>
  <c r="AV95" i="2"/>
  <c r="EI95" i="2" s="1"/>
  <c r="AS95" i="2"/>
  <c r="DD95" i="2" s="1"/>
  <c r="AP95" i="2"/>
  <c r="CW95" i="2" s="1"/>
  <c r="AO95" i="2"/>
  <c r="AM95" i="2"/>
  <c r="AL95" i="2"/>
  <c r="T95" i="2"/>
  <c r="S95" i="2"/>
  <c r="Q95" i="2"/>
  <c r="CB95" i="2" s="1"/>
  <c r="EE95" i="2" s="1"/>
  <c r="FB94" i="2"/>
  <c r="ED94" i="2"/>
  <c r="EC94" i="2"/>
  <c r="DA94" i="2"/>
  <c r="CE94" i="2"/>
  <c r="DQ94" i="2" s="1"/>
  <c r="CD94" i="2"/>
  <c r="DP94" i="2" s="1"/>
  <c r="BV94" i="2"/>
  <c r="DO94" i="2" s="1"/>
  <c r="C34" i="12"/>
  <c r="B34" i="12"/>
  <c r="D34" i="12"/>
  <c r="BY55" i="7" l="1"/>
  <c r="BP56" i="7"/>
  <c r="CA90" i="7"/>
  <c r="CA89" i="7"/>
  <c r="A35" i="12"/>
  <c r="BW94" i="2"/>
  <c r="DB94" i="2" s="1"/>
  <c r="BS94" i="2"/>
  <c r="BR94" i="2"/>
  <c r="CX94" i="2" s="1"/>
  <c r="BP94" i="2"/>
  <c r="BB94" i="2"/>
  <c r="DE94" i="2" s="1"/>
  <c r="AV94" i="2"/>
  <c r="EI94" i="2" s="1"/>
  <c r="AS94" i="2"/>
  <c r="DD94" i="2" s="1"/>
  <c r="AP94" i="2"/>
  <c r="CW94" i="2" s="1"/>
  <c r="AO94" i="2"/>
  <c r="AM94" i="2"/>
  <c r="AL94" i="2"/>
  <c r="T94" i="2"/>
  <c r="S94" i="2"/>
  <c r="Q94" i="2"/>
  <c r="CB94" i="2" s="1"/>
  <c r="EE94" i="2" s="1"/>
  <c r="FB93" i="2"/>
  <c r="ED93" i="2"/>
  <c r="EC93" i="2"/>
  <c r="DA93" i="2"/>
  <c r="CE93" i="2"/>
  <c r="DQ93" i="2" s="1"/>
  <c r="CD93" i="2"/>
  <c r="DP93" i="2" s="1"/>
  <c r="BV93" i="2"/>
  <c r="DO93" i="2" s="1"/>
  <c r="D35" i="12"/>
  <c r="C35" i="12"/>
  <c r="B35" i="12"/>
  <c r="BY56" i="7" l="1"/>
  <c r="BP57" i="7"/>
  <c r="CA91" i="7"/>
  <c r="CA92" i="7"/>
  <c r="A36" i="12"/>
  <c r="BW93" i="2"/>
  <c r="DB93" i="2" s="1"/>
  <c r="BS93" i="2"/>
  <c r="BR93" i="2"/>
  <c r="CX93" i="2" s="1"/>
  <c r="BP93" i="2"/>
  <c r="BB93" i="2"/>
  <c r="DE93" i="2" s="1"/>
  <c r="AV93" i="2"/>
  <c r="EI93" i="2" s="1"/>
  <c r="AS93" i="2"/>
  <c r="DD93" i="2" s="1"/>
  <c r="AP93" i="2"/>
  <c r="CW93" i="2" s="1"/>
  <c r="AO93" i="2"/>
  <c r="AM93" i="2"/>
  <c r="AL93" i="2"/>
  <c r="T93" i="2"/>
  <c r="S93" i="2"/>
  <c r="Q93" i="2"/>
  <c r="CB93" i="2" s="1"/>
  <c r="EE93" i="2" s="1"/>
  <c r="FB92" i="2"/>
  <c r="ED92" i="2"/>
  <c r="EC92" i="2"/>
  <c r="DA92" i="2"/>
  <c r="CE92" i="2"/>
  <c r="DQ92" i="2" s="1"/>
  <c r="CD92" i="2"/>
  <c r="DP92" i="2" s="1"/>
  <c r="BV92" i="2"/>
  <c r="DO92" i="2" s="1"/>
  <c r="D36" i="12"/>
  <c r="C36" i="12"/>
  <c r="B36" i="12"/>
  <c r="BY57" i="7" l="1"/>
  <c r="BP58" i="7"/>
  <c r="CA94" i="7"/>
  <c r="CA93" i="7"/>
  <c r="A37" i="12"/>
  <c r="BW92" i="2"/>
  <c r="DB92" i="2" s="1"/>
  <c r="BS92" i="2"/>
  <c r="BR92" i="2"/>
  <c r="CX92" i="2" s="1"/>
  <c r="BP92" i="2"/>
  <c r="BB92" i="2"/>
  <c r="DE92" i="2" s="1"/>
  <c r="AV92" i="2"/>
  <c r="EI92" i="2" s="1"/>
  <c r="AS92" i="2"/>
  <c r="DD92" i="2" s="1"/>
  <c r="AP92" i="2"/>
  <c r="CW92" i="2" s="1"/>
  <c r="AO92" i="2"/>
  <c r="AM92" i="2"/>
  <c r="AL92" i="2"/>
  <c r="T92" i="2"/>
  <c r="S92" i="2"/>
  <c r="Q92" i="2"/>
  <c r="CB92" i="2" s="1"/>
  <c r="EE92" i="2" s="1"/>
  <c r="FB91" i="2"/>
  <c r="ED91" i="2"/>
  <c r="EC91" i="2"/>
  <c r="DA91" i="2"/>
  <c r="CE91" i="2"/>
  <c r="DQ91" i="2" s="1"/>
  <c r="CD91" i="2"/>
  <c r="DP91" i="2" s="1"/>
  <c r="BV91" i="2"/>
  <c r="DO91" i="2" s="1"/>
  <c r="D37" i="12"/>
  <c r="B37" i="12"/>
  <c r="C37" i="12"/>
  <c r="BY58" i="7" l="1"/>
  <c r="BP59" i="7"/>
  <c r="CA96" i="7"/>
  <c r="CA95" i="7"/>
  <c r="A38" i="12"/>
  <c r="BW91" i="2"/>
  <c r="DB91" i="2" s="1"/>
  <c r="BS91" i="2"/>
  <c r="BR91" i="2"/>
  <c r="CX91" i="2" s="1"/>
  <c r="BP91" i="2"/>
  <c r="BB91" i="2"/>
  <c r="DE91" i="2" s="1"/>
  <c r="AV91" i="2"/>
  <c r="EI91" i="2" s="1"/>
  <c r="AS91" i="2"/>
  <c r="DD91" i="2" s="1"/>
  <c r="AP91" i="2"/>
  <c r="CW91" i="2" s="1"/>
  <c r="AO91" i="2"/>
  <c r="AM91" i="2"/>
  <c r="AL91" i="2"/>
  <c r="T91" i="2"/>
  <c r="S91" i="2"/>
  <c r="Q91" i="2"/>
  <c r="CB91" i="2" s="1"/>
  <c r="EE91" i="2" s="1"/>
  <c r="FB90" i="2"/>
  <c r="ED90" i="2"/>
  <c r="EC90" i="2"/>
  <c r="DA90" i="2"/>
  <c r="CE90" i="2"/>
  <c r="DQ90" i="2" s="1"/>
  <c r="CD90" i="2"/>
  <c r="DP90" i="2" s="1"/>
  <c r="BV90" i="2"/>
  <c r="DO90" i="2" s="1"/>
  <c r="C38" i="12"/>
  <c r="D38" i="12"/>
  <c r="B38" i="12"/>
  <c r="BY59" i="7" l="1"/>
  <c r="BP60" i="7"/>
  <c r="CA98" i="7"/>
  <c r="CA97" i="7"/>
  <c r="A39" i="12"/>
  <c r="BW90" i="2"/>
  <c r="DB90" i="2" s="1"/>
  <c r="BS90" i="2"/>
  <c r="BR90" i="2"/>
  <c r="CX90" i="2" s="1"/>
  <c r="BP90" i="2"/>
  <c r="BB90" i="2"/>
  <c r="DE90" i="2" s="1"/>
  <c r="AV90" i="2"/>
  <c r="EI90" i="2" s="1"/>
  <c r="AS90" i="2"/>
  <c r="DD90" i="2" s="1"/>
  <c r="AP90" i="2"/>
  <c r="CW90" i="2" s="1"/>
  <c r="AO90" i="2"/>
  <c r="AM90" i="2"/>
  <c r="AL90" i="2"/>
  <c r="T90" i="2"/>
  <c r="S90" i="2"/>
  <c r="Q90" i="2"/>
  <c r="CB90" i="2" s="1"/>
  <c r="EE90" i="2" s="1"/>
  <c r="FB89" i="2"/>
  <c r="ED89" i="2"/>
  <c r="EC89" i="2"/>
  <c r="DA89" i="2"/>
  <c r="CE89" i="2"/>
  <c r="DQ89" i="2" s="1"/>
  <c r="CD89" i="2"/>
  <c r="DP89" i="2" s="1"/>
  <c r="BV89" i="2"/>
  <c r="DO89" i="2" s="1"/>
  <c r="D39" i="12"/>
  <c r="B39" i="12"/>
  <c r="C39" i="12"/>
  <c r="BY60" i="7" l="1"/>
  <c r="BP61" i="7"/>
  <c r="CA99" i="7"/>
  <c r="CA100" i="7"/>
  <c r="A40" i="12"/>
  <c r="BW89" i="2"/>
  <c r="DB89" i="2" s="1"/>
  <c r="BS89" i="2"/>
  <c r="BR89" i="2"/>
  <c r="CX89" i="2" s="1"/>
  <c r="BP89" i="2"/>
  <c r="BB89" i="2"/>
  <c r="DE89" i="2" s="1"/>
  <c r="AV89" i="2"/>
  <c r="EI89" i="2" s="1"/>
  <c r="AS89" i="2"/>
  <c r="DD89" i="2" s="1"/>
  <c r="AP89" i="2"/>
  <c r="CW89" i="2" s="1"/>
  <c r="AO89" i="2"/>
  <c r="AM89" i="2"/>
  <c r="AL89" i="2"/>
  <c r="T89" i="2"/>
  <c r="S89" i="2"/>
  <c r="Q89" i="2"/>
  <c r="CB89" i="2" s="1"/>
  <c r="EE89" i="2" s="1"/>
  <c r="FB88" i="2"/>
  <c r="ED88" i="2"/>
  <c r="EC88" i="2"/>
  <c r="DA88" i="2"/>
  <c r="CE88" i="2"/>
  <c r="DQ88" i="2" s="1"/>
  <c r="CD88" i="2"/>
  <c r="DP88" i="2" s="1"/>
  <c r="BV88" i="2"/>
  <c r="DO88" i="2" s="1"/>
  <c r="C40" i="12"/>
  <c r="D40" i="12"/>
  <c r="B40" i="12"/>
  <c r="CA102" i="7" l="1"/>
  <c r="CA101" i="7"/>
  <c r="BY61" i="7"/>
  <c r="BP62" i="7"/>
  <c r="A41" i="12"/>
  <c r="BW88" i="2"/>
  <c r="DB88" i="2" s="1"/>
  <c r="BS88" i="2"/>
  <c r="BR88" i="2"/>
  <c r="CX88" i="2" s="1"/>
  <c r="BP88" i="2"/>
  <c r="BB88" i="2"/>
  <c r="DE88" i="2" s="1"/>
  <c r="AV88" i="2"/>
  <c r="EI88" i="2" s="1"/>
  <c r="AS88" i="2"/>
  <c r="DD88" i="2" s="1"/>
  <c r="AP88" i="2"/>
  <c r="CW88" i="2" s="1"/>
  <c r="AO88" i="2"/>
  <c r="AM88" i="2"/>
  <c r="AL88" i="2"/>
  <c r="T88" i="2"/>
  <c r="S88" i="2"/>
  <c r="Q88" i="2"/>
  <c r="CB88" i="2" s="1"/>
  <c r="EE88" i="2" s="1"/>
  <c r="FB87" i="2"/>
  <c r="ED87" i="2"/>
  <c r="EC87" i="2"/>
  <c r="DA87" i="2"/>
  <c r="CE87" i="2"/>
  <c r="DQ87" i="2" s="1"/>
  <c r="CD87" i="2"/>
  <c r="DP87" i="2" s="1"/>
  <c r="BV87" i="2"/>
  <c r="DO87" i="2" s="1"/>
  <c r="B41" i="12"/>
  <c r="D41" i="12"/>
  <c r="C41" i="12"/>
  <c r="BY62" i="7" l="1"/>
  <c r="BP63" i="7"/>
  <c r="CA103" i="7"/>
  <c r="CA104" i="7"/>
  <c r="A42" i="12"/>
  <c r="BW87" i="2"/>
  <c r="DB87" i="2" s="1"/>
  <c r="BS87" i="2"/>
  <c r="BR87" i="2"/>
  <c r="CX87" i="2" s="1"/>
  <c r="BP87" i="2"/>
  <c r="BB87" i="2"/>
  <c r="DE87" i="2" s="1"/>
  <c r="AV87" i="2"/>
  <c r="EI87" i="2" s="1"/>
  <c r="AS87" i="2"/>
  <c r="DD87" i="2" s="1"/>
  <c r="AP87" i="2"/>
  <c r="CW87" i="2" s="1"/>
  <c r="AO87" i="2"/>
  <c r="AM87" i="2"/>
  <c r="AL87" i="2"/>
  <c r="T87" i="2"/>
  <c r="S87" i="2"/>
  <c r="Q87" i="2"/>
  <c r="CB87" i="2" s="1"/>
  <c r="EE87" i="2" s="1"/>
  <c r="FB86" i="2"/>
  <c r="ED86" i="2"/>
  <c r="EC86" i="2"/>
  <c r="DA86" i="2"/>
  <c r="CE86" i="2"/>
  <c r="DQ86" i="2" s="1"/>
  <c r="CD86" i="2"/>
  <c r="DP86" i="2" s="1"/>
  <c r="BV86" i="2"/>
  <c r="DO86" i="2" s="1"/>
  <c r="B42" i="12"/>
  <c r="C42" i="12"/>
  <c r="D42" i="12"/>
  <c r="BY63" i="7" l="1"/>
  <c r="BP64" i="7"/>
  <c r="CA106" i="7"/>
  <c r="CA105" i="7"/>
  <c r="A43" i="12"/>
  <c r="BW86" i="2"/>
  <c r="DB86" i="2" s="1"/>
  <c r="BS86" i="2"/>
  <c r="BR86" i="2"/>
  <c r="CX86" i="2" s="1"/>
  <c r="BP86" i="2"/>
  <c r="BB86" i="2"/>
  <c r="DE86" i="2" s="1"/>
  <c r="AV86" i="2"/>
  <c r="EI86" i="2" s="1"/>
  <c r="AS86" i="2"/>
  <c r="DD86" i="2" s="1"/>
  <c r="AP86" i="2"/>
  <c r="CW86" i="2" s="1"/>
  <c r="AO86" i="2"/>
  <c r="AM86" i="2"/>
  <c r="AL86" i="2"/>
  <c r="T86" i="2"/>
  <c r="S86" i="2"/>
  <c r="Q86" i="2"/>
  <c r="CB86" i="2" s="1"/>
  <c r="EE86" i="2" s="1"/>
  <c r="FB85" i="2"/>
  <c r="ED85" i="2"/>
  <c r="EC85" i="2"/>
  <c r="DA85" i="2"/>
  <c r="CE85" i="2"/>
  <c r="DQ85" i="2" s="1"/>
  <c r="CD85" i="2"/>
  <c r="DP85" i="2" s="1"/>
  <c r="BV85" i="2"/>
  <c r="DO85" i="2" s="1"/>
  <c r="B43" i="12"/>
  <c r="D43" i="12"/>
  <c r="C43" i="12"/>
  <c r="BY64" i="7" l="1"/>
  <c r="BP65" i="7"/>
  <c r="CA107" i="7"/>
  <c r="CA108" i="7"/>
  <c r="A44" i="12"/>
  <c r="BW85" i="2"/>
  <c r="DB85" i="2" s="1"/>
  <c r="BS85" i="2"/>
  <c r="BR85" i="2"/>
  <c r="CX85" i="2" s="1"/>
  <c r="BP85" i="2"/>
  <c r="BB85" i="2"/>
  <c r="DE85" i="2" s="1"/>
  <c r="AV85" i="2"/>
  <c r="EI85" i="2" s="1"/>
  <c r="AS85" i="2"/>
  <c r="DD85" i="2" s="1"/>
  <c r="AP85" i="2"/>
  <c r="CW85" i="2" s="1"/>
  <c r="AO85" i="2"/>
  <c r="AM85" i="2"/>
  <c r="AL85" i="2"/>
  <c r="T85" i="2"/>
  <c r="S85" i="2"/>
  <c r="Q85" i="2"/>
  <c r="CB85" i="2" s="1"/>
  <c r="EE85" i="2" s="1"/>
  <c r="FB84" i="2"/>
  <c r="ED84" i="2"/>
  <c r="EC84" i="2"/>
  <c r="DA84" i="2"/>
  <c r="CE84" i="2"/>
  <c r="DQ84" i="2" s="1"/>
  <c r="CD84" i="2"/>
  <c r="DP84" i="2" s="1"/>
  <c r="BV84" i="2"/>
  <c r="DO84" i="2" s="1"/>
  <c r="D44" i="12"/>
  <c r="C44" i="12"/>
  <c r="B44" i="12"/>
  <c r="BY65" i="7" l="1"/>
  <c r="BP66" i="7"/>
  <c r="CA110" i="7"/>
  <c r="CA109" i="7"/>
  <c r="A45" i="12"/>
  <c r="BW84" i="2"/>
  <c r="DB84" i="2" s="1"/>
  <c r="BS84" i="2"/>
  <c r="BR84" i="2"/>
  <c r="CX84" i="2" s="1"/>
  <c r="BP84" i="2"/>
  <c r="BB84" i="2"/>
  <c r="DE84" i="2" s="1"/>
  <c r="AV84" i="2"/>
  <c r="EI84" i="2" s="1"/>
  <c r="AS84" i="2"/>
  <c r="DD84" i="2" s="1"/>
  <c r="AP84" i="2"/>
  <c r="CW84" i="2" s="1"/>
  <c r="AO84" i="2"/>
  <c r="AM84" i="2"/>
  <c r="AL84" i="2"/>
  <c r="T84" i="2"/>
  <c r="S84" i="2"/>
  <c r="Q84" i="2"/>
  <c r="CB84" i="2" s="1"/>
  <c r="EE84" i="2" s="1"/>
  <c r="FB83" i="2"/>
  <c r="ED83" i="2"/>
  <c r="EC83" i="2"/>
  <c r="DA83" i="2"/>
  <c r="CE83" i="2"/>
  <c r="DQ83" i="2" s="1"/>
  <c r="CD83" i="2"/>
  <c r="DP83" i="2" s="1"/>
  <c r="BV83" i="2"/>
  <c r="DO83" i="2" s="1"/>
  <c r="D45" i="12"/>
  <c r="B45" i="12"/>
  <c r="C45" i="12"/>
  <c r="BY66" i="7" l="1"/>
  <c r="BP67" i="7"/>
  <c r="CA112" i="7"/>
  <c r="CA111" i="7"/>
  <c r="A46" i="12"/>
  <c r="BW83" i="2"/>
  <c r="DB83" i="2" s="1"/>
  <c r="BS83" i="2"/>
  <c r="BR83" i="2"/>
  <c r="CX83" i="2" s="1"/>
  <c r="BP83" i="2"/>
  <c r="BB83" i="2"/>
  <c r="DE83" i="2" s="1"/>
  <c r="AV83" i="2"/>
  <c r="EI83" i="2" s="1"/>
  <c r="AS83" i="2"/>
  <c r="DD83" i="2" s="1"/>
  <c r="AP83" i="2"/>
  <c r="CW83" i="2" s="1"/>
  <c r="AO83" i="2"/>
  <c r="AM83" i="2"/>
  <c r="AL83" i="2"/>
  <c r="T83" i="2"/>
  <c r="S83" i="2"/>
  <c r="Q83" i="2"/>
  <c r="CB83" i="2" s="1"/>
  <c r="EE83" i="2" s="1"/>
  <c r="FB82" i="2"/>
  <c r="ED82" i="2"/>
  <c r="EC82" i="2"/>
  <c r="DA82" i="2"/>
  <c r="CE82" i="2"/>
  <c r="DQ82" i="2" s="1"/>
  <c r="CD82" i="2"/>
  <c r="DP82" i="2" s="1"/>
  <c r="BV82" i="2"/>
  <c r="DO82" i="2" s="1"/>
  <c r="C46" i="12"/>
  <c r="D46" i="12"/>
  <c r="B46" i="12"/>
  <c r="BY67" i="7" l="1"/>
  <c r="BP68" i="7"/>
  <c r="BY68" i="7" s="1"/>
  <c r="CA113" i="7"/>
  <c r="CA114" i="7"/>
  <c r="A47" i="12"/>
  <c r="BW82" i="2"/>
  <c r="DB82" i="2" s="1"/>
  <c r="BS82" i="2"/>
  <c r="BR82" i="2"/>
  <c r="CX82" i="2" s="1"/>
  <c r="BP82" i="2"/>
  <c r="BB82" i="2"/>
  <c r="DE82" i="2" s="1"/>
  <c r="AV82" i="2"/>
  <c r="EI82" i="2" s="1"/>
  <c r="AS82" i="2"/>
  <c r="DD82" i="2" s="1"/>
  <c r="AP82" i="2"/>
  <c r="CW82" i="2" s="1"/>
  <c r="AO82" i="2"/>
  <c r="AM82" i="2"/>
  <c r="AL82" i="2"/>
  <c r="T82" i="2"/>
  <c r="S82" i="2"/>
  <c r="Q82" i="2"/>
  <c r="CB82" i="2" s="1"/>
  <c r="EE82" i="2" s="1"/>
  <c r="FB81" i="2"/>
  <c r="ED81" i="2"/>
  <c r="EC81" i="2"/>
  <c r="DA81" i="2"/>
  <c r="CE81" i="2"/>
  <c r="DQ81" i="2" s="1"/>
  <c r="CD81" i="2"/>
  <c r="DP81" i="2" s="1"/>
  <c r="BV81" i="2"/>
  <c r="BW81" i="2" s="1"/>
  <c r="DB81" i="2" s="1"/>
  <c r="BS81" i="2"/>
  <c r="BR81" i="2"/>
  <c r="CX81" i="2" s="1"/>
  <c r="BP81" i="2"/>
  <c r="BB81" i="2"/>
  <c r="DE81" i="2" s="1"/>
  <c r="AV81" i="2"/>
  <c r="EI81" i="2" s="1"/>
  <c r="AS81" i="2"/>
  <c r="DD81" i="2" s="1"/>
  <c r="AP81" i="2"/>
  <c r="CW81" i="2" s="1"/>
  <c r="AO81" i="2"/>
  <c r="AM81" i="2"/>
  <c r="AL81" i="2"/>
  <c r="T81" i="2"/>
  <c r="S81" i="2"/>
  <c r="Q81" i="2"/>
  <c r="CB81" i="2" s="1"/>
  <c r="EE81" i="2" s="1"/>
  <c r="FB80" i="2"/>
  <c r="ED80" i="2"/>
  <c r="EC80" i="2"/>
  <c r="DA80" i="2"/>
  <c r="CE80" i="2"/>
  <c r="DQ80" i="2" s="1"/>
  <c r="CD80" i="2"/>
  <c r="DP80" i="2" s="1"/>
  <c r="BV80" i="2"/>
  <c r="BW80" i="2" s="1"/>
  <c r="DB80" i="2" s="1"/>
  <c r="BS80" i="2"/>
  <c r="BR80" i="2"/>
  <c r="CX80" i="2" s="1"/>
  <c r="BP80" i="2"/>
  <c r="BB80" i="2"/>
  <c r="DE80" i="2" s="1"/>
  <c r="AV80" i="2"/>
  <c r="EI80" i="2" s="1"/>
  <c r="AS80" i="2"/>
  <c r="DD80" i="2" s="1"/>
  <c r="AP80" i="2"/>
  <c r="CW80" i="2" s="1"/>
  <c r="AO80" i="2"/>
  <c r="AM80" i="2"/>
  <c r="AL80" i="2"/>
  <c r="T80" i="2"/>
  <c r="S80" i="2"/>
  <c r="Q80" i="2"/>
  <c r="CB80" i="2" s="1"/>
  <c r="EE80" i="2" s="1"/>
  <c r="FB79" i="2"/>
  <c r="ED79" i="2"/>
  <c r="EC79" i="2"/>
  <c r="DA79" i="2"/>
  <c r="CE79" i="2"/>
  <c r="DQ79" i="2" s="1"/>
  <c r="CD79" i="2"/>
  <c r="DP79" i="2" s="1"/>
  <c r="BV79" i="2"/>
  <c r="BW79" i="2" s="1"/>
  <c r="DB79" i="2" s="1"/>
  <c r="BS79" i="2"/>
  <c r="BR79" i="2"/>
  <c r="CX79" i="2" s="1"/>
  <c r="BP79" i="2"/>
  <c r="BB79" i="2"/>
  <c r="DE79" i="2" s="1"/>
  <c r="AV79" i="2"/>
  <c r="EI79" i="2" s="1"/>
  <c r="AS79" i="2"/>
  <c r="DD79" i="2" s="1"/>
  <c r="AP79" i="2"/>
  <c r="CW79" i="2" s="1"/>
  <c r="AO79" i="2"/>
  <c r="AM79" i="2"/>
  <c r="AL79" i="2"/>
  <c r="T79" i="2"/>
  <c r="S79" i="2"/>
  <c r="Q79" i="2"/>
  <c r="CB79" i="2" s="1"/>
  <c r="EE79" i="2" s="1"/>
  <c r="FB78" i="2"/>
  <c r="ED78" i="2"/>
  <c r="EC78" i="2"/>
  <c r="DA78" i="2"/>
  <c r="CE78" i="2"/>
  <c r="DQ78" i="2" s="1"/>
  <c r="CD78" i="2"/>
  <c r="DP78" i="2" s="1"/>
  <c r="BV78" i="2"/>
  <c r="BW78" i="2" s="1"/>
  <c r="DB78" i="2" s="1"/>
  <c r="BS78" i="2"/>
  <c r="BR78" i="2"/>
  <c r="CX78" i="2" s="1"/>
  <c r="BP78" i="2"/>
  <c r="BB78" i="2"/>
  <c r="DE78" i="2" s="1"/>
  <c r="AV78" i="2"/>
  <c r="EI78" i="2" s="1"/>
  <c r="AS78" i="2"/>
  <c r="DD78" i="2" s="1"/>
  <c r="AP78" i="2"/>
  <c r="CW78" i="2" s="1"/>
  <c r="AO78" i="2"/>
  <c r="AM78" i="2"/>
  <c r="AL78" i="2"/>
  <c r="T78" i="2"/>
  <c r="S78" i="2"/>
  <c r="Q78" i="2"/>
  <c r="CB78" i="2" s="1"/>
  <c r="EE78" i="2" s="1"/>
  <c r="FB77" i="2"/>
  <c r="ED77" i="2"/>
  <c r="EC77" i="2"/>
  <c r="DA77" i="2"/>
  <c r="CE77" i="2"/>
  <c r="DQ77" i="2" s="1"/>
  <c r="CD77" i="2"/>
  <c r="DP77" i="2" s="1"/>
  <c r="BV77" i="2"/>
  <c r="BW77" i="2" s="1"/>
  <c r="DB77" i="2" s="1"/>
  <c r="BS77" i="2"/>
  <c r="BR77" i="2"/>
  <c r="CX77" i="2" s="1"/>
  <c r="BP77" i="2"/>
  <c r="BB77" i="2"/>
  <c r="DE77" i="2" s="1"/>
  <c r="AV77" i="2"/>
  <c r="EI77" i="2" s="1"/>
  <c r="AS77" i="2"/>
  <c r="DD77" i="2" s="1"/>
  <c r="AP77" i="2"/>
  <c r="CW77" i="2" s="1"/>
  <c r="AO77" i="2"/>
  <c r="AM77" i="2"/>
  <c r="AL77" i="2"/>
  <c r="T77" i="2"/>
  <c r="S77" i="2"/>
  <c r="Q77" i="2"/>
  <c r="CB77" i="2" s="1"/>
  <c r="EE77" i="2" s="1"/>
  <c r="FB76" i="2"/>
  <c r="ED76" i="2"/>
  <c r="EC76" i="2"/>
  <c r="DA76" i="2"/>
  <c r="CE76" i="2"/>
  <c r="DQ76" i="2" s="1"/>
  <c r="CD76" i="2"/>
  <c r="DP76" i="2" s="1"/>
  <c r="BV76" i="2"/>
  <c r="DO76" i="2" s="1"/>
  <c r="D47" i="12"/>
  <c r="B47" i="12"/>
  <c r="C47" i="12"/>
  <c r="CA117" i="7" l="1"/>
  <c r="CA118" i="7"/>
  <c r="CA116" i="7"/>
  <c r="CA115" i="7"/>
  <c r="A48" i="12"/>
  <c r="DO78" i="2"/>
  <c r="DO81" i="2"/>
  <c r="DO77" i="2"/>
  <c r="DO79" i="2"/>
  <c r="DO80" i="2"/>
  <c r="BW76" i="2"/>
  <c r="DB76" i="2" s="1"/>
  <c r="BS76" i="2"/>
  <c r="BR76" i="2"/>
  <c r="CX76" i="2" s="1"/>
  <c r="BP76" i="2"/>
  <c r="BB76" i="2"/>
  <c r="DE76" i="2" s="1"/>
  <c r="AV76" i="2"/>
  <c r="EI76" i="2" s="1"/>
  <c r="AS76" i="2"/>
  <c r="DD76" i="2" s="1"/>
  <c r="AP76" i="2"/>
  <c r="CW76" i="2" s="1"/>
  <c r="AO76" i="2"/>
  <c r="AM76" i="2"/>
  <c r="AL76" i="2"/>
  <c r="T76" i="2"/>
  <c r="S76" i="2"/>
  <c r="Q76" i="2"/>
  <c r="CB76" i="2" s="1"/>
  <c r="EE76" i="2" s="1"/>
  <c r="FB75" i="2"/>
  <c r="ED75" i="2"/>
  <c r="EC75" i="2"/>
  <c r="DA75" i="2"/>
  <c r="CE75" i="2"/>
  <c r="DQ75" i="2" s="1"/>
  <c r="CD75" i="2"/>
  <c r="DP75" i="2" s="1"/>
  <c r="BV75" i="2"/>
  <c r="BW75" i="2" s="1"/>
  <c r="DB75" i="2" s="1"/>
  <c r="BS75" i="2"/>
  <c r="BR75" i="2"/>
  <c r="CX75" i="2" s="1"/>
  <c r="BP75" i="2"/>
  <c r="BB75" i="2"/>
  <c r="DE75" i="2" s="1"/>
  <c r="AV75" i="2"/>
  <c r="EI75" i="2" s="1"/>
  <c r="AS75" i="2"/>
  <c r="DD75" i="2" s="1"/>
  <c r="AP75" i="2"/>
  <c r="CW75" i="2" s="1"/>
  <c r="AO75" i="2"/>
  <c r="AM75" i="2"/>
  <c r="AL75" i="2"/>
  <c r="T75" i="2"/>
  <c r="S75" i="2"/>
  <c r="Q75" i="2"/>
  <c r="CB75" i="2" s="1"/>
  <c r="EE75" i="2" s="1"/>
  <c r="FB74" i="2"/>
  <c r="ED74" i="2"/>
  <c r="EC74" i="2"/>
  <c r="DA74" i="2"/>
  <c r="CE74" i="2"/>
  <c r="DQ74" i="2" s="1"/>
  <c r="CD74" i="2"/>
  <c r="DP74" i="2" s="1"/>
  <c r="BV74" i="2"/>
  <c r="BW74" i="2" s="1"/>
  <c r="DB74" i="2" s="1"/>
  <c r="BS74" i="2"/>
  <c r="BR74" i="2"/>
  <c r="CX74" i="2" s="1"/>
  <c r="BP74" i="2"/>
  <c r="BB74" i="2"/>
  <c r="DE74" i="2" s="1"/>
  <c r="AV74" i="2"/>
  <c r="EI74" i="2" s="1"/>
  <c r="AS74" i="2"/>
  <c r="DD74" i="2" s="1"/>
  <c r="AP74" i="2"/>
  <c r="CW74" i="2" s="1"/>
  <c r="AO74" i="2"/>
  <c r="AM74" i="2"/>
  <c r="AL74" i="2"/>
  <c r="T74" i="2"/>
  <c r="S74" i="2"/>
  <c r="Q74" i="2"/>
  <c r="CB74" i="2" s="1"/>
  <c r="EE74" i="2" s="1"/>
  <c r="FB73" i="2"/>
  <c r="ED73" i="2"/>
  <c r="EC73" i="2"/>
  <c r="DA73" i="2"/>
  <c r="CE73" i="2"/>
  <c r="DQ73" i="2" s="1"/>
  <c r="CD73" i="2"/>
  <c r="DP73" i="2" s="1"/>
  <c r="BV73" i="2"/>
  <c r="BW73" i="2" s="1"/>
  <c r="DB73" i="2" s="1"/>
  <c r="BS73" i="2"/>
  <c r="BR73" i="2"/>
  <c r="CX73" i="2" s="1"/>
  <c r="BP73" i="2"/>
  <c r="BB73" i="2"/>
  <c r="DE73" i="2" s="1"/>
  <c r="AV73" i="2"/>
  <c r="EI73" i="2" s="1"/>
  <c r="AS73" i="2"/>
  <c r="DD73" i="2" s="1"/>
  <c r="AP73" i="2"/>
  <c r="CW73" i="2" s="1"/>
  <c r="AO73" i="2"/>
  <c r="AM73" i="2"/>
  <c r="AL73" i="2"/>
  <c r="T73" i="2"/>
  <c r="S73" i="2"/>
  <c r="Q73" i="2"/>
  <c r="CB73" i="2" s="1"/>
  <c r="EE73" i="2" s="1"/>
  <c r="FB72" i="2"/>
  <c r="ED72" i="2"/>
  <c r="EC72" i="2"/>
  <c r="DA72" i="2"/>
  <c r="CE72" i="2"/>
  <c r="DQ72" i="2" s="1"/>
  <c r="CD72" i="2"/>
  <c r="DP72" i="2" s="1"/>
  <c r="BV72" i="2"/>
  <c r="DO72" i="2" s="1"/>
  <c r="C48" i="12"/>
  <c r="D48" i="12"/>
  <c r="B48" i="12"/>
  <c r="A49" i="12" l="1"/>
  <c r="DO75" i="2"/>
  <c r="DO74" i="2"/>
  <c r="DO73" i="2"/>
  <c r="BW72" i="2"/>
  <c r="DB72" i="2" s="1"/>
  <c r="BS72" i="2"/>
  <c r="BR72" i="2"/>
  <c r="CX72" i="2" s="1"/>
  <c r="BP72" i="2"/>
  <c r="BB72" i="2"/>
  <c r="DE72" i="2" s="1"/>
  <c r="AV72" i="2"/>
  <c r="EI72" i="2" s="1"/>
  <c r="AS72" i="2"/>
  <c r="DD72" i="2" s="1"/>
  <c r="AP72" i="2"/>
  <c r="CW72" i="2" s="1"/>
  <c r="AO72" i="2"/>
  <c r="AM72" i="2"/>
  <c r="AL72" i="2"/>
  <c r="T72" i="2"/>
  <c r="S72" i="2"/>
  <c r="Q72" i="2"/>
  <c r="CB72" i="2" s="1"/>
  <c r="EE72" i="2" s="1"/>
  <c r="FB71" i="2"/>
  <c r="ED71" i="2"/>
  <c r="EC71" i="2"/>
  <c r="DA71" i="2"/>
  <c r="CE71" i="2"/>
  <c r="DQ71" i="2" s="1"/>
  <c r="CD71" i="2"/>
  <c r="DP71" i="2" s="1"/>
  <c r="BV71" i="2"/>
  <c r="BW71" i="2" s="1"/>
  <c r="DB71" i="2" s="1"/>
  <c r="BS71" i="2"/>
  <c r="BR71" i="2"/>
  <c r="CX71" i="2" s="1"/>
  <c r="BP71" i="2"/>
  <c r="BB71" i="2"/>
  <c r="DE71" i="2" s="1"/>
  <c r="AV71" i="2"/>
  <c r="EI71" i="2" s="1"/>
  <c r="AS71" i="2"/>
  <c r="DD71" i="2" s="1"/>
  <c r="AP71" i="2"/>
  <c r="CW71" i="2" s="1"/>
  <c r="AO71" i="2"/>
  <c r="AM71" i="2"/>
  <c r="AL71" i="2"/>
  <c r="T71" i="2"/>
  <c r="S71" i="2"/>
  <c r="Q71" i="2"/>
  <c r="CB71" i="2" s="1"/>
  <c r="EE71" i="2" s="1"/>
  <c r="FB70" i="2"/>
  <c r="ED70" i="2"/>
  <c r="EC70" i="2"/>
  <c r="DA70" i="2"/>
  <c r="CE70" i="2"/>
  <c r="DQ70" i="2" s="1"/>
  <c r="CD70" i="2"/>
  <c r="DP70" i="2" s="1"/>
  <c r="BV70" i="2"/>
  <c r="DO70" i="2" s="1"/>
  <c r="D49" i="12"/>
  <c r="B49" i="12"/>
  <c r="C49" i="12"/>
  <c r="A50" i="12" l="1"/>
  <c r="DO71" i="2"/>
  <c r="BW70" i="2"/>
  <c r="DB70" i="2" s="1"/>
  <c r="BS70" i="2"/>
  <c r="BR70" i="2"/>
  <c r="CX70" i="2" s="1"/>
  <c r="BP70" i="2"/>
  <c r="BB70" i="2"/>
  <c r="DE70" i="2" s="1"/>
  <c r="AV70" i="2"/>
  <c r="EI70" i="2" s="1"/>
  <c r="AS70" i="2"/>
  <c r="DD70" i="2" s="1"/>
  <c r="AP70" i="2"/>
  <c r="CW70" i="2" s="1"/>
  <c r="AO70" i="2"/>
  <c r="AM70" i="2"/>
  <c r="AL70" i="2"/>
  <c r="T70" i="2"/>
  <c r="S70" i="2"/>
  <c r="Q70" i="2"/>
  <c r="CB70" i="2" s="1"/>
  <c r="EE70" i="2" s="1"/>
  <c r="FB69" i="2"/>
  <c r="ED69" i="2"/>
  <c r="EC69" i="2"/>
  <c r="DA69" i="2"/>
  <c r="CE69" i="2"/>
  <c r="DQ69" i="2" s="1"/>
  <c r="CD69" i="2"/>
  <c r="DP69" i="2" s="1"/>
  <c r="BV69" i="2"/>
  <c r="DO69" i="2" s="1"/>
  <c r="C50" i="12"/>
  <c r="B50" i="12"/>
  <c r="D50" i="12"/>
  <c r="A51" i="12" l="1"/>
  <c r="BW69" i="2"/>
  <c r="DB69" i="2" s="1"/>
  <c r="BS69" i="2"/>
  <c r="BR69" i="2"/>
  <c r="CX69" i="2" s="1"/>
  <c r="BP69" i="2"/>
  <c r="BB69" i="2"/>
  <c r="DE69" i="2" s="1"/>
  <c r="AV69" i="2"/>
  <c r="EI69" i="2" s="1"/>
  <c r="AS69" i="2"/>
  <c r="DD69" i="2" s="1"/>
  <c r="AP69" i="2"/>
  <c r="CW69" i="2" s="1"/>
  <c r="AO69" i="2"/>
  <c r="AM69" i="2"/>
  <c r="AL69" i="2"/>
  <c r="T69" i="2"/>
  <c r="S69" i="2"/>
  <c r="Q69" i="2"/>
  <c r="CB69" i="2" s="1"/>
  <c r="EE69" i="2" s="1"/>
  <c r="FB68" i="2"/>
  <c r="ED68" i="2"/>
  <c r="EC68" i="2"/>
  <c r="DA68" i="2"/>
  <c r="CE68" i="2"/>
  <c r="DQ68" i="2" s="1"/>
  <c r="CD68" i="2"/>
  <c r="DP68" i="2" s="1"/>
  <c r="BV68" i="2"/>
  <c r="BW68" i="2" s="1"/>
  <c r="DB68" i="2" s="1"/>
  <c r="BS68" i="2"/>
  <c r="BR68" i="2"/>
  <c r="CX68" i="2" s="1"/>
  <c r="BP68" i="2"/>
  <c r="BB68" i="2"/>
  <c r="DE68" i="2" s="1"/>
  <c r="AV68" i="2"/>
  <c r="EI68" i="2" s="1"/>
  <c r="AS68" i="2"/>
  <c r="DD68" i="2" s="1"/>
  <c r="AP68" i="2"/>
  <c r="CW68" i="2" s="1"/>
  <c r="AO68" i="2"/>
  <c r="AM68" i="2"/>
  <c r="AL68" i="2"/>
  <c r="T68" i="2"/>
  <c r="S68" i="2"/>
  <c r="Q68" i="2"/>
  <c r="CB68" i="2" s="1"/>
  <c r="EE68" i="2" s="1"/>
  <c r="FB67" i="2"/>
  <c r="ED67" i="2"/>
  <c r="EC67" i="2"/>
  <c r="DA67" i="2"/>
  <c r="CE67" i="2"/>
  <c r="DQ67" i="2" s="1"/>
  <c r="CD67" i="2"/>
  <c r="DP67" i="2" s="1"/>
  <c r="BV67" i="2"/>
  <c r="BW67" i="2" s="1"/>
  <c r="DB67" i="2" s="1"/>
  <c r="BS67" i="2"/>
  <c r="BR67" i="2"/>
  <c r="CX67" i="2" s="1"/>
  <c r="BP67" i="2"/>
  <c r="BB67" i="2"/>
  <c r="DE67" i="2" s="1"/>
  <c r="AV67" i="2"/>
  <c r="EI67" i="2" s="1"/>
  <c r="AS67" i="2"/>
  <c r="DD67" i="2" s="1"/>
  <c r="AP67" i="2"/>
  <c r="CW67" i="2" s="1"/>
  <c r="AO67" i="2"/>
  <c r="AM67" i="2"/>
  <c r="AL67" i="2"/>
  <c r="T67" i="2"/>
  <c r="S67" i="2"/>
  <c r="Q67" i="2"/>
  <c r="CB67" i="2" s="1"/>
  <c r="EE67" i="2" s="1"/>
  <c r="FB66" i="2"/>
  <c r="ED66" i="2"/>
  <c r="EC66" i="2"/>
  <c r="DA66" i="2"/>
  <c r="CE66" i="2"/>
  <c r="DQ66" i="2" s="1"/>
  <c r="CD66" i="2"/>
  <c r="DP66" i="2" s="1"/>
  <c r="BV66" i="2"/>
  <c r="BW66" i="2" s="1"/>
  <c r="DB66" i="2" s="1"/>
  <c r="BS66" i="2"/>
  <c r="BR66" i="2"/>
  <c r="CX66" i="2" s="1"/>
  <c r="BP66" i="2"/>
  <c r="BB66" i="2"/>
  <c r="DE66" i="2" s="1"/>
  <c r="AV66" i="2"/>
  <c r="EI66" i="2" s="1"/>
  <c r="AS66" i="2"/>
  <c r="DD66" i="2" s="1"/>
  <c r="AP66" i="2"/>
  <c r="CW66" i="2" s="1"/>
  <c r="AO66" i="2"/>
  <c r="AM66" i="2"/>
  <c r="AL66" i="2"/>
  <c r="T66" i="2"/>
  <c r="S66" i="2"/>
  <c r="Q66" i="2"/>
  <c r="CB66" i="2" s="1"/>
  <c r="EE66" i="2" s="1"/>
  <c r="FB65" i="2"/>
  <c r="ED65" i="2"/>
  <c r="EC65" i="2"/>
  <c r="DA65" i="2"/>
  <c r="CE65" i="2"/>
  <c r="DQ65" i="2" s="1"/>
  <c r="CD65" i="2"/>
  <c r="DP65" i="2" s="1"/>
  <c r="BV65" i="2"/>
  <c r="BW65" i="2" s="1"/>
  <c r="DB65" i="2" s="1"/>
  <c r="BS65" i="2"/>
  <c r="BR65" i="2"/>
  <c r="CX65" i="2" s="1"/>
  <c r="BP65" i="2"/>
  <c r="BB65" i="2"/>
  <c r="DE65" i="2" s="1"/>
  <c r="AV65" i="2"/>
  <c r="EI65" i="2" s="1"/>
  <c r="AS65" i="2"/>
  <c r="DD65" i="2" s="1"/>
  <c r="AP65" i="2"/>
  <c r="CW65" i="2" s="1"/>
  <c r="AO65" i="2"/>
  <c r="AM65" i="2"/>
  <c r="AL65" i="2"/>
  <c r="T65" i="2"/>
  <c r="S65" i="2"/>
  <c r="Q65" i="2"/>
  <c r="CB65" i="2" s="1"/>
  <c r="EE65" i="2" s="1"/>
  <c r="FB64" i="2"/>
  <c r="ED64" i="2"/>
  <c r="EC64" i="2"/>
  <c r="DA64" i="2"/>
  <c r="CE64" i="2"/>
  <c r="DQ64" i="2" s="1"/>
  <c r="CD64" i="2"/>
  <c r="DP64" i="2" s="1"/>
  <c r="BV64" i="2"/>
  <c r="BW64" i="2" s="1"/>
  <c r="DB64" i="2" s="1"/>
  <c r="BS64" i="2"/>
  <c r="BR64" i="2"/>
  <c r="CX64" i="2" s="1"/>
  <c r="BP64" i="2"/>
  <c r="BB64" i="2"/>
  <c r="DE64" i="2" s="1"/>
  <c r="AV64" i="2"/>
  <c r="EI64" i="2" s="1"/>
  <c r="AS64" i="2"/>
  <c r="DD64" i="2" s="1"/>
  <c r="AP64" i="2"/>
  <c r="CW64" i="2" s="1"/>
  <c r="AO64" i="2"/>
  <c r="AM64" i="2"/>
  <c r="AL64" i="2"/>
  <c r="T64" i="2"/>
  <c r="S64" i="2"/>
  <c r="Q64" i="2"/>
  <c r="CB64" i="2" s="1"/>
  <c r="EE64" i="2" s="1"/>
  <c r="FB63" i="2"/>
  <c r="ED63" i="2"/>
  <c r="EC63" i="2"/>
  <c r="DA63" i="2"/>
  <c r="CE63" i="2"/>
  <c r="DQ63" i="2" s="1"/>
  <c r="CD63" i="2"/>
  <c r="DP63" i="2" s="1"/>
  <c r="BV63" i="2"/>
  <c r="DO63" i="2" s="1"/>
  <c r="C51" i="12"/>
  <c r="D51" i="12"/>
  <c r="B51" i="12"/>
  <c r="A52" i="12" l="1"/>
  <c r="DO68" i="2"/>
  <c r="DO66" i="2"/>
  <c r="DO67" i="2"/>
  <c r="DO64" i="2"/>
  <c r="DO65" i="2"/>
  <c r="BW63" i="2"/>
  <c r="DB63" i="2" s="1"/>
  <c r="BS63" i="2"/>
  <c r="BR63" i="2"/>
  <c r="CX63" i="2" s="1"/>
  <c r="BP63" i="2"/>
  <c r="BB63" i="2"/>
  <c r="DE63" i="2" s="1"/>
  <c r="AV63" i="2"/>
  <c r="EI63" i="2" s="1"/>
  <c r="AS63" i="2"/>
  <c r="DD63" i="2" s="1"/>
  <c r="AP63" i="2"/>
  <c r="CW63" i="2" s="1"/>
  <c r="AO63" i="2"/>
  <c r="AM63" i="2"/>
  <c r="AL63" i="2"/>
  <c r="T63" i="2"/>
  <c r="S63" i="2"/>
  <c r="Q63" i="2"/>
  <c r="CB63" i="2" s="1"/>
  <c r="EE63" i="2" s="1"/>
  <c r="FB62" i="2"/>
  <c r="ED62" i="2"/>
  <c r="EC62" i="2"/>
  <c r="DA62" i="2"/>
  <c r="CE62" i="2"/>
  <c r="DQ62" i="2" s="1"/>
  <c r="CD62" i="2"/>
  <c r="DP62" i="2" s="1"/>
  <c r="BV62" i="2"/>
  <c r="DO62" i="2" s="1"/>
  <c r="C52" i="12"/>
  <c r="D52" i="12"/>
  <c r="B52" i="12"/>
  <c r="A53" i="12" l="1"/>
  <c r="BW62" i="2"/>
  <c r="DB62" i="2" s="1"/>
  <c r="BS62" i="2"/>
  <c r="BR62" i="2"/>
  <c r="CX62" i="2" s="1"/>
  <c r="BP62" i="2"/>
  <c r="BB62" i="2"/>
  <c r="DE62" i="2" s="1"/>
  <c r="AV62" i="2"/>
  <c r="EI62" i="2" s="1"/>
  <c r="AS62" i="2"/>
  <c r="DD62" i="2" s="1"/>
  <c r="AP62" i="2"/>
  <c r="CW62" i="2" s="1"/>
  <c r="AO62" i="2"/>
  <c r="AM62" i="2"/>
  <c r="AL62" i="2"/>
  <c r="T62" i="2"/>
  <c r="S62" i="2"/>
  <c r="Q62" i="2"/>
  <c r="CB62" i="2" s="1"/>
  <c r="EE62" i="2" s="1"/>
  <c r="FB61" i="2"/>
  <c r="ED61" i="2"/>
  <c r="EC61" i="2"/>
  <c r="DA61" i="2"/>
  <c r="CE61" i="2"/>
  <c r="DQ61" i="2" s="1"/>
  <c r="CD61" i="2"/>
  <c r="DP61" i="2" s="1"/>
  <c r="BV61" i="2"/>
  <c r="DO61" i="2" s="1"/>
  <c r="B53" i="12"/>
  <c r="D53" i="12"/>
  <c r="C53" i="12"/>
  <c r="A54" i="12" l="1"/>
  <c r="BW61" i="2"/>
  <c r="DB61" i="2" s="1"/>
  <c r="BS61" i="2"/>
  <c r="BR61" i="2"/>
  <c r="CX61" i="2" s="1"/>
  <c r="BP61" i="2"/>
  <c r="BB61" i="2"/>
  <c r="DE61" i="2" s="1"/>
  <c r="AV61" i="2"/>
  <c r="EI61" i="2" s="1"/>
  <c r="AS61" i="2"/>
  <c r="DD61" i="2" s="1"/>
  <c r="AP61" i="2"/>
  <c r="CW61" i="2" s="1"/>
  <c r="AO61" i="2"/>
  <c r="AM61" i="2"/>
  <c r="AL61" i="2"/>
  <c r="T61" i="2"/>
  <c r="S61" i="2"/>
  <c r="Q61" i="2"/>
  <c r="CB61" i="2" s="1"/>
  <c r="EE61" i="2" s="1"/>
  <c r="FB60" i="2"/>
  <c r="ED60" i="2"/>
  <c r="EC60" i="2"/>
  <c r="DA60" i="2"/>
  <c r="CE60" i="2"/>
  <c r="DQ60" i="2" s="1"/>
  <c r="CD60" i="2"/>
  <c r="DP60" i="2" s="1"/>
  <c r="BV60" i="2"/>
  <c r="DO60" i="2" s="1"/>
  <c r="C54" i="12"/>
  <c r="D54" i="12"/>
  <c r="B54" i="12"/>
  <c r="A55" i="12" l="1"/>
  <c r="BW60" i="2"/>
  <c r="DB60" i="2" s="1"/>
  <c r="BS60" i="2"/>
  <c r="BR60" i="2"/>
  <c r="CX60" i="2" s="1"/>
  <c r="BP60" i="2"/>
  <c r="BB60" i="2"/>
  <c r="DE60" i="2" s="1"/>
  <c r="AV60" i="2"/>
  <c r="EI60" i="2" s="1"/>
  <c r="AS60" i="2"/>
  <c r="DD60" i="2" s="1"/>
  <c r="AP60" i="2"/>
  <c r="CW60" i="2" s="1"/>
  <c r="AO60" i="2"/>
  <c r="AM60" i="2"/>
  <c r="AL60" i="2"/>
  <c r="T60" i="2"/>
  <c r="S60" i="2"/>
  <c r="Q60" i="2"/>
  <c r="CB60" i="2" s="1"/>
  <c r="EE60" i="2" s="1"/>
  <c r="FB59" i="2"/>
  <c r="ED59" i="2"/>
  <c r="EC59" i="2"/>
  <c r="DA59" i="2"/>
  <c r="CE59" i="2"/>
  <c r="DQ59" i="2" s="1"/>
  <c r="CD59" i="2"/>
  <c r="DP59" i="2" s="1"/>
  <c r="BV59" i="2"/>
  <c r="BW59" i="2" s="1"/>
  <c r="DB59" i="2" s="1"/>
  <c r="BS59" i="2"/>
  <c r="BR59" i="2"/>
  <c r="CX59" i="2" s="1"/>
  <c r="BP59" i="2"/>
  <c r="BB59" i="2"/>
  <c r="DE59" i="2" s="1"/>
  <c r="AV59" i="2"/>
  <c r="EI59" i="2" s="1"/>
  <c r="AS59" i="2"/>
  <c r="DD59" i="2" s="1"/>
  <c r="AP59" i="2"/>
  <c r="CW59" i="2" s="1"/>
  <c r="AO59" i="2"/>
  <c r="AM59" i="2"/>
  <c r="AL59" i="2"/>
  <c r="T59" i="2"/>
  <c r="S59" i="2"/>
  <c r="Q59" i="2"/>
  <c r="CB59" i="2" s="1"/>
  <c r="EE59" i="2" s="1"/>
  <c r="FB58" i="2"/>
  <c r="ED58" i="2"/>
  <c r="EC58" i="2"/>
  <c r="DA58" i="2"/>
  <c r="CE58" i="2"/>
  <c r="DQ58" i="2" s="1"/>
  <c r="CD58" i="2"/>
  <c r="DP58" i="2" s="1"/>
  <c r="BV58" i="2"/>
  <c r="DO58" i="2" s="1"/>
  <c r="BS58" i="2"/>
  <c r="BR58" i="2"/>
  <c r="CX58" i="2" s="1"/>
  <c r="BP58" i="2"/>
  <c r="BB58" i="2"/>
  <c r="DE58" i="2" s="1"/>
  <c r="AV58" i="2"/>
  <c r="EI58" i="2" s="1"/>
  <c r="AS58" i="2"/>
  <c r="DD58" i="2" s="1"/>
  <c r="AP58" i="2"/>
  <c r="CW58" i="2" s="1"/>
  <c r="AO58" i="2"/>
  <c r="AM58" i="2"/>
  <c r="AL58" i="2"/>
  <c r="T58" i="2"/>
  <c r="S58" i="2"/>
  <c r="Q58" i="2"/>
  <c r="CB58" i="2" s="1"/>
  <c r="EE58" i="2" s="1"/>
  <c r="FB57" i="2"/>
  <c r="ED57" i="2"/>
  <c r="EC57" i="2"/>
  <c r="DA57" i="2"/>
  <c r="CE57" i="2"/>
  <c r="DQ57" i="2" s="1"/>
  <c r="CD57" i="2"/>
  <c r="DP57" i="2" s="1"/>
  <c r="BV57" i="2"/>
  <c r="DO57" i="2" s="1"/>
  <c r="D55" i="12"/>
  <c r="B55" i="12"/>
  <c r="C55" i="12"/>
  <c r="A56" i="12" l="1"/>
  <c r="BW58" i="2"/>
  <c r="DB58" i="2" s="1"/>
  <c r="DO59" i="2"/>
  <c r="BW57" i="2"/>
  <c r="DB57" i="2" s="1"/>
  <c r="BS57" i="2"/>
  <c r="BR57" i="2"/>
  <c r="CX57" i="2" s="1"/>
  <c r="BP57" i="2"/>
  <c r="BB57" i="2"/>
  <c r="DE57" i="2" s="1"/>
  <c r="AV57" i="2"/>
  <c r="EI57" i="2" s="1"/>
  <c r="AS57" i="2"/>
  <c r="DD57" i="2" s="1"/>
  <c r="AP57" i="2"/>
  <c r="CW57" i="2" s="1"/>
  <c r="AO57" i="2"/>
  <c r="AM57" i="2"/>
  <c r="AL57" i="2"/>
  <c r="T57" i="2"/>
  <c r="S57" i="2"/>
  <c r="Q57" i="2"/>
  <c r="CB57" i="2" s="1"/>
  <c r="EE57" i="2" s="1"/>
  <c r="FB56" i="2"/>
  <c r="ED56" i="2"/>
  <c r="EC56" i="2"/>
  <c r="DA56" i="2"/>
  <c r="CE56" i="2"/>
  <c r="DQ56" i="2" s="1"/>
  <c r="CD56" i="2"/>
  <c r="DP56" i="2" s="1"/>
  <c r="BV56" i="2"/>
  <c r="DO56" i="2" s="1"/>
  <c r="C56" i="12"/>
  <c r="D56" i="12"/>
  <c r="B56" i="12"/>
  <c r="A57" i="12" l="1"/>
  <c r="BW56" i="2"/>
  <c r="DB56" i="2" s="1"/>
  <c r="BS56" i="2"/>
  <c r="BR56" i="2"/>
  <c r="CX56" i="2" s="1"/>
  <c r="BP56" i="2"/>
  <c r="BB56" i="2"/>
  <c r="DE56" i="2" s="1"/>
  <c r="AV56" i="2"/>
  <c r="EI56" i="2" s="1"/>
  <c r="AS56" i="2"/>
  <c r="DD56" i="2" s="1"/>
  <c r="AP56" i="2"/>
  <c r="CW56" i="2" s="1"/>
  <c r="AO56" i="2"/>
  <c r="AM56" i="2"/>
  <c r="AL56" i="2"/>
  <c r="T56" i="2"/>
  <c r="S56" i="2"/>
  <c r="Q56" i="2"/>
  <c r="CB56" i="2" s="1"/>
  <c r="EE56" i="2" s="1"/>
  <c r="FB55" i="2"/>
  <c r="ED55" i="2"/>
  <c r="EC55" i="2"/>
  <c r="DA55" i="2"/>
  <c r="CE55" i="2"/>
  <c r="DQ55" i="2" s="1"/>
  <c r="CD55" i="2"/>
  <c r="DP55" i="2" s="1"/>
  <c r="BV55" i="2"/>
  <c r="DO55" i="2" s="1"/>
  <c r="D57" i="12"/>
  <c r="B57" i="12"/>
  <c r="C57" i="12"/>
  <c r="A58" i="12" l="1"/>
  <c r="BW55" i="2"/>
  <c r="DB55" i="2" s="1"/>
  <c r="BS55" i="2"/>
  <c r="BR55" i="2"/>
  <c r="CX55" i="2" s="1"/>
  <c r="BP55" i="2"/>
  <c r="BB55" i="2"/>
  <c r="DE55" i="2" s="1"/>
  <c r="AV55" i="2"/>
  <c r="EI55" i="2" s="1"/>
  <c r="AS55" i="2"/>
  <c r="DD55" i="2" s="1"/>
  <c r="AP55" i="2"/>
  <c r="CW55" i="2" s="1"/>
  <c r="AO55" i="2"/>
  <c r="AM55" i="2"/>
  <c r="AL55" i="2"/>
  <c r="T55" i="2"/>
  <c r="S55" i="2"/>
  <c r="Q55" i="2"/>
  <c r="CB55" i="2" s="1"/>
  <c r="EE55" i="2" s="1"/>
  <c r="FB54" i="2"/>
  <c r="ED54" i="2"/>
  <c r="EC54" i="2"/>
  <c r="DA54" i="2"/>
  <c r="CE54" i="2"/>
  <c r="DQ54" i="2" s="1"/>
  <c r="CD54" i="2"/>
  <c r="DP54" i="2" s="1"/>
  <c r="BV54" i="2"/>
  <c r="DO54" i="2" s="1"/>
  <c r="BS54" i="2"/>
  <c r="BR54" i="2"/>
  <c r="CX54" i="2" s="1"/>
  <c r="BP54" i="2"/>
  <c r="BB54" i="2"/>
  <c r="DE54" i="2" s="1"/>
  <c r="AV54" i="2"/>
  <c r="EI54" i="2" s="1"/>
  <c r="AS54" i="2"/>
  <c r="DD54" i="2" s="1"/>
  <c r="AP54" i="2"/>
  <c r="CW54" i="2" s="1"/>
  <c r="AO54" i="2"/>
  <c r="AM54" i="2"/>
  <c r="AL54" i="2"/>
  <c r="T54" i="2"/>
  <c r="S54" i="2"/>
  <c r="Q54" i="2"/>
  <c r="CB54" i="2" s="1"/>
  <c r="EE54" i="2" s="1"/>
  <c r="FB53" i="2"/>
  <c r="ED53" i="2"/>
  <c r="EC53" i="2"/>
  <c r="DA53" i="2"/>
  <c r="CE53" i="2"/>
  <c r="DQ53" i="2" s="1"/>
  <c r="CD53" i="2"/>
  <c r="DP53" i="2" s="1"/>
  <c r="BV53" i="2"/>
  <c r="DO53" i="2" s="1"/>
  <c r="BS53" i="2"/>
  <c r="BR53" i="2"/>
  <c r="CX53" i="2" s="1"/>
  <c r="BP53" i="2"/>
  <c r="BB53" i="2"/>
  <c r="DE53" i="2" s="1"/>
  <c r="AV53" i="2"/>
  <c r="EI53" i="2" s="1"/>
  <c r="AS53" i="2"/>
  <c r="DD53" i="2" s="1"/>
  <c r="AP53" i="2"/>
  <c r="CW53" i="2" s="1"/>
  <c r="AO53" i="2"/>
  <c r="AM53" i="2"/>
  <c r="AL53" i="2"/>
  <c r="T53" i="2"/>
  <c r="S53" i="2"/>
  <c r="Q53" i="2"/>
  <c r="CB53" i="2" s="1"/>
  <c r="EE53" i="2" s="1"/>
  <c r="FB52" i="2"/>
  <c r="ED52" i="2"/>
  <c r="EC52" i="2"/>
  <c r="DA52" i="2"/>
  <c r="CE52" i="2"/>
  <c r="DQ52" i="2" s="1"/>
  <c r="CD52" i="2"/>
  <c r="DP52" i="2" s="1"/>
  <c r="BV52" i="2"/>
  <c r="DO52" i="2" s="1"/>
  <c r="C58" i="12"/>
  <c r="B58" i="12"/>
  <c r="D58" i="12"/>
  <c r="A59" i="12" l="1"/>
  <c r="BW54" i="2"/>
  <c r="DB54" i="2" s="1"/>
  <c r="BW53" i="2"/>
  <c r="DB53" i="2" s="1"/>
  <c r="BW52" i="2"/>
  <c r="DB52" i="2" s="1"/>
  <c r="BS52" i="2"/>
  <c r="BR52" i="2"/>
  <c r="CX52" i="2" s="1"/>
  <c r="BP52" i="2"/>
  <c r="BB52" i="2"/>
  <c r="DE52" i="2" s="1"/>
  <c r="AV52" i="2"/>
  <c r="EI52" i="2" s="1"/>
  <c r="AS52" i="2"/>
  <c r="DD52" i="2" s="1"/>
  <c r="AP52" i="2"/>
  <c r="CW52" i="2" s="1"/>
  <c r="AO52" i="2"/>
  <c r="AM52" i="2"/>
  <c r="AL52" i="2"/>
  <c r="T52" i="2"/>
  <c r="S52" i="2"/>
  <c r="Q52" i="2"/>
  <c r="CB52" i="2" s="1"/>
  <c r="EE52" i="2" s="1"/>
  <c r="FB51" i="2"/>
  <c r="ED51" i="2"/>
  <c r="EC51" i="2"/>
  <c r="DA51" i="2"/>
  <c r="CE51" i="2"/>
  <c r="DQ51" i="2" s="1"/>
  <c r="CD51" i="2"/>
  <c r="DP51" i="2" s="1"/>
  <c r="BV51" i="2"/>
  <c r="BW51" i="2" s="1"/>
  <c r="DB51" i="2" s="1"/>
  <c r="BS51" i="2"/>
  <c r="BR51" i="2"/>
  <c r="CX51" i="2" s="1"/>
  <c r="BP51" i="2"/>
  <c r="BB51" i="2"/>
  <c r="DE51" i="2" s="1"/>
  <c r="AV51" i="2"/>
  <c r="EI51" i="2" s="1"/>
  <c r="AS51" i="2"/>
  <c r="DD51" i="2" s="1"/>
  <c r="AP51" i="2"/>
  <c r="CW51" i="2" s="1"/>
  <c r="AO51" i="2"/>
  <c r="AM51" i="2"/>
  <c r="AL51" i="2"/>
  <c r="T51" i="2"/>
  <c r="S51" i="2"/>
  <c r="Q51" i="2"/>
  <c r="CB51" i="2" s="1"/>
  <c r="EE51" i="2" s="1"/>
  <c r="FB50" i="2"/>
  <c r="ED50" i="2"/>
  <c r="EC50" i="2"/>
  <c r="DA50" i="2"/>
  <c r="CE50" i="2"/>
  <c r="DQ50" i="2" s="1"/>
  <c r="CD50" i="2"/>
  <c r="DP50" i="2" s="1"/>
  <c r="BV50" i="2"/>
  <c r="DO50" i="2" s="1"/>
  <c r="D59" i="12"/>
  <c r="C59" i="12"/>
  <c r="B59" i="12"/>
  <c r="A60" i="12" l="1"/>
  <c r="DO51" i="2"/>
  <c r="BW50" i="2"/>
  <c r="DB50" i="2" s="1"/>
  <c r="BS50" i="2"/>
  <c r="BR50" i="2"/>
  <c r="CX50" i="2" s="1"/>
  <c r="BP50" i="2"/>
  <c r="BB50" i="2"/>
  <c r="DE50" i="2" s="1"/>
  <c r="AV50" i="2"/>
  <c r="EI50" i="2" s="1"/>
  <c r="AS50" i="2"/>
  <c r="DD50" i="2" s="1"/>
  <c r="AP50" i="2"/>
  <c r="CW50" i="2" s="1"/>
  <c r="AO50" i="2"/>
  <c r="AM50" i="2"/>
  <c r="AL50" i="2"/>
  <c r="T50" i="2"/>
  <c r="S50" i="2"/>
  <c r="Q50" i="2"/>
  <c r="CB50" i="2" s="1"/>
  <c r="EE50" i="2" s="1"/>
  <c r="FB49" i="2"/>
  <c r="ED49" i="2"/>
  <c r="EC49" i="2"/>
  <c r="DA49" i="2"/>
  <c r="CE49" i="2"/>
  <c r="DQ49" i="2" s="1"/>
  <c r="CD49" i="2"/>
  <c r="DP49" i="2" s="1"/>
  <c r="BV49" i="2"/>
  <c r="DO49" i="2" s="1"/>
  <c r="D60" i="12"/>
  <c r="C60" i="12"/>
  <c r="B60" i="12"/>
  <c r="A61" i="12" l="1"/>
  <c r="BW49" i="2"/>
  <c r="DB49" i="2" s="1"/>
  <c r="BS49" i="2"/>
  <c r="BR49" i="2"/>
  <c r="CX49" i="2" s="1"/>
  <c r="BP49" i="2"/>
  <c r="BB49" i="2"/>
  <c r="DE49" i="2" s="1"/>
  <c r="AV49" i="2"/>
  <c r="EI49" i="2" s="1"/>
  <c r="AS49" i="2"/>
  <c r="DD49" i="2" s="1"/>
  <c r="AP49" i="2"/>
  <c r="CW49" i="2" s="1"/>
  <c r="AO49" i="2"/>
  <c r="AM49" i="2"/>
  <c r="AL49" i="2"/>
  <c r="T49" i="2"/>
  <c r="S49" i="2"/>
  <c r="Q49" i="2"/>
  <c r="CB49" i="2" s="1"/>
  <c r="EE49" i="2" s="1"/>
  <c r="FB48" i="2"/>
  <c r="ED48" i="2"/>
  <c r="EC48" i="2"/>
  <c r="DA48" i="2"/>
  <c r="CE48" i="2"/>
  <c r="DQ48" i="2" s="1"/>
  <c r="CD48" i="2"/>
  <c r="DP48" i="2" s="1"/>
  <c r="BV48" i="2"/>
  <c r="DO48" i="2" s="1"/>
  <c r="D61" i="12"/>
  <c r="B61" i="12"/>
  <c r="C61" i="12"/>
  <c r="A62" i="12" l="1"/>
  <c r="BW48" i="2"/>
  <c r="DB48" i="2" s="1"/>
  <c r="BS48" i="2"/>
  <c r="BR48" i="2"/>
  <c r="CX48" i="2" s="1"/>
  <c r="BP48" i="2"/>
  <c r="BB48" i="2"/>
  <c r="DE48" i="2" s="1"/>
  <c r="AV48" i="2"/>
  <c r="EI48" i="2" s="1"/>
  <c r="AS48" i="2"/>
  <c r="DD48" i="2" s="1"/>
  <c r="AP48" i="2"/>
  <c r="CW48" i="2" s="1"/>
  <c r="AO48" i="2"/>
  <c r="AM48" i="2"/>
  <c r="AL48" i="2"/>
  <c r="T48" i="2"/>
  <c r="S48" i="2"/>
  <c r="Q48" i="2"/>
  <c r="CB48" i="2" s="1"/>
  <c r="EE48" i="2" s="1"/>
  <c r="FB47" i="2"/>
  <c r="ED47" i="2"/>
  <c r="EC47" i="2"/>
  <c r="DA47" i="2"/>
  <c r="CE47" i="2"/>
  <c r="DQ47" i="2" s="1"/>
  <c r="CD47" i="2"/>
  <c r="DP47" i="2" s="1"/>
  <c r="BV47" i="2"/>
  <c r="BW47" i="2" s="1"/>
  <c r="DB47" i="2" s="1"/>
  <c r="BS47" i="2"/>
  <c r="BR47" i="2"/>
  <c r="CX47" i="2" s="1"/>
  <c r="BP47" i="2"/>
  <c r="BB47" i="2"/>
  <c r="DE47" i="2" s="1"/>
  <c r="AV47" i="2"/>
  <c r="EI47" i="2" s="1"/>
  <c r="AS47" i="2"/>
  <c r="DD47" i="2" s="1"/>
  <c r="AP47" i="2"/>
  <c r="CW47" i="2" s="1"/>
  <c r="AO47" i="2"/>
  <c r="AM47" i="2"/>
  <c r="AL47" i="2"/>
  <c r="T47" i="2"/>
  <c r="S47" i="2"/>
  <c r="Q47" i="2"/>
  <c r="CB47" i="2" s="1"/>
  <c r="EE47" i="2" s="1"/>
  <c r="FB46" i="2"/>
  <c r="ED46" i="2"/>
  <c r="EC46" i="2"/>
  <c r="DA46" i="2"/>
  <c r="CE46" i="2"/>
  <c r="DQ46" i="2" s="1"/>
  <c r="CD46" i="2"/>
  <c r="DP46" i="2" s="1"/>
  <c r="BV46" i="2"/>
  <c r="DO46" i="2" s="1"/>
  <c r="C62" i="12"/>
  <c r="D62" i="12"/>
  <c r="B62" i="12"/>
  <c r="A63" i="12" l="1"/>
  <c r="DO47" i="2"/>
  <c r="BW46" i="2"/>
  <c r="DB46" i="2" s="1"/>
  <c r="BS46" i="2"/>
  <c r="BR46" i="2"/>
  <c r="CX46" i="2" s="1"/>
  <c r="BP46" i="2"/>
  <c r="BB46" i="2"/>
  <c r="DE46" i="2" s="1"/>
  <c r="AV46" i="2"/>
  <c r="EI46" i="2" s="1"/>
  <c r="AS46" i="2"/>
  <c r="DD46" i="2" s="1"/>
  <c r="AP46" i="2"/>
  <c r="CW46" i="2" s="1"/>
  <c r="AO46" i="2"/>
  <c r="AM46" i="2"/>
  <c r="AL46" i="2"/>
  <c r="T46" i="2"/>
  <c r="S46" i="2"/>
  <c r="Q46" i="2"/>
  <c r="CB46" i="2" s="1"/>
  <c r="EE46" i="2" s="1"/>
  <c r="FB45" i="2"/>
  <c r="ED45" i="2"/>
  <c r="EC45" i="2"/>
  <c r="DA45" i="2"/>
  <c r="CE45" i="2"/>
  <c r="DQ45" i="2" s="1"/>
  <c r="CD45" i="2"/>
  <c r="DP45" i="2" s="1"/>
  <c r="BV45" i="2"/>
  <c r="DO45" i="2" s="1"/>
  <c r="B63" i="12"/>
  <c r="D63" i="12"/>
  <c r="C63" i="12"/>
  <c r="A64" i="12" l="1"/>
  <c r="BW45" i="2"/>
  <c r="DB45" i="2" s="1"/>
  <c r="BS45" i="2"/>
  <c r="BR45" i="2"/>
  <c r="CX45" i="2" s="1"/>
  <c r="BP45" i="2"/>
  <c r="BB45" i="2"/>
  <c r="DE45" i="2" s="1"/>
  <c r="AV45" i="2"/>
  <c r="EI45" i="2" s="1"/>
  <c r="AS45" i="2"/>
  <c r="DD45" i="2" s="1"/>
  <c r="AP45" i="2"/>
  <c r="CW45" i="2" s="1"/>
  <c r="AO45" i="2"/>
  <c r="AM45" i="2"/>
  <c r="AL45" i="2"/>
  <c r="T45" i="2"/>
  <c r="S45" i="2"/>
  <c r="Q45" i="2"/>
  <c r="CB45" i="2" s="1"/>
  <c r="EE45" i="2" s="1"/>
  <c r="FB44" i="2"/>
  <c r="ED44" i="2"/>
  <c r="EC44" i="2"/>
  <c r="DA44" i="2"/>
  <c r="CE44" i="2"/>
  <c r="DQ44" i="2" s="1"/>
  <c r="CD44" i="2"/>
  <c r="DP44" i="2" s="1"/>
  <c r="BV44" i="2"/>
  <c r="DO44" i="2" s="1"/>
  <c r="C64" i="12"/>
  <c r="D64" i="12"/>
  <c r="B64" i="12"/>
  <c r="A65" i="12" l="1"/>
  <c r="BW44" i="2"/>
  <c r="DB44" i="2" s="1"/>
  <c r="BS44" i="2"/>
  <c r="BR44" i="2"/>
  <c r="CX44" i="2" s="1"/>
  <c r="BP44" i="2"/>
  <c r="BB44" i="2"/>
  <c r="DE44" i="2" s="1"/>
  <c r="AV44" i="2"/>
  <c r="EI44" i="2" s="1"/>
  <c r="AS44" i="2"/>
  <c r="DD44" i="2" s="1"/>
  <c r="AP44" i="2"/>
  <c r="CW44" i="2" s="1"/>
  <c r="AO44" i="2"/>
  <c r="AM44" i="2"/>
  <c r="AL44" i="2"/>
  <c r="T44" i="2"/>
  <c r="S44" i="2"/>
  <c r="Q44" i="2"/>
  <c r="CB44" i="2" s="1"/>
  <c r="EE44" i="2" s="1"/>
  <c r="FB43" i="2"/>
  <c r="ED43" i="2"/>
  <c r="EC43" i="2"/>
  <c r="DA43" i="2"/>
  <c r="CE43" i="2"/>
  <c r="DQ43" i="2" s="1"/>
  <c r="CD43" i="2"/>
  <c r="DP43" i="2" s="1"/>
  <c r="BV43" i="2"/>
  <c r="DO43" i="2" s="1"/>
  <c r="D65" i="12"/>
  <c r="B65" i="12"/>
  <c r="C65" i="12"/>
  <c r="A66" i="12" l="1"/>
  <c r="BW43" i="2"/>
  <c r="DB43" i="2" s="1"/>
  <c r="BS43" i="2"/>
  <c r="BR43" i="2"/>
  <c r="CX43" i="2" s="1"/>
  <c r="BP43" i="2"/>
  <c r="BB43" i="2"/>
  <c r="DE43" i="2" s="1"/>
  <c r="AV43" i="2"/>
  <c r="EI43" i="2" s="1"/>
  <c r="AS43" i="2"/>
  <c r="DD43" i="2" s="1"/>
  <c r="AP43" i="2"/>
  <c r="CW43" i="2" s="1"/>
  <c r="AO43" i="2"/>
  <c r="AM43" i="2"/>
  <c r="AL43" i="2"/>
  <c r="T43" i="2"/>
  <c r="S43" i="2"/>
  <c r="Q43" i="2"/>
  <c r="CB43" i="2" s="1"/>
  <c r="EE43" i="2" s="1"/>
  <c r="FB42" i="2"/>
  <c r="ED42" i="2"/>
  <c r="EC42" i="2"/>
  <c r="DA42" i="2"/>
  <c r="CE42" i="2"/>
  <c r="DQ42" i="2" s="1"/>
  <c r="CD42" i="2"/>
  <c r="DP42" i="2" s="1"/>
  <c r="BV42" i="2"/>
  <c r="DO42" i="2" s="1"/>
  <c r="C66" i="12"/>
  <c r="B66" i="12"/>
  <c r="D66" i="12"/>
  <c r="A67" i="12" l="1"/>
  <c r="BW42" i="2"/>
  <c r="DB42" i="2" s="1"/>
  <c r="BS42" i="2"/>
  <c r="BR42" i="2"/>
  <c r="CX42" i="2" s="1"/>
  <c r="BP42" i="2"/>
  <c r="BB42" i="2"/>
  <c r="DE42" i="2" s="1"/>
  <c r="AV42" i="2"/>
  <c r="EI42" i="2" s="1"/>
  <c r="AS42" i="2"/>
  <c r="DD42" i="2" s="1"/>
  <c r="AP42" i="2"/>
  <c r="CW42" i="2" s="1"/>
  <c r="AO42" i="2"/>
  <c r="AM42" i="2"/>
  <c r="AL42" i="2"/>
  <c r="T42" i="2"/>
  <c r="S42" i="2"/>
  <c r="Q42" i="2"/>
  <c r="CB42" i="2" s="1"/>
  <c r="EE42" i="2" s="1"/>
  <c r="FB41" i="2"/>
  <c r="ED41" i="2"/>
  <c r="EC41" i="2"/>
  <c r="DA41" i="2"/>
  <c r="CE41" i="2"/>
  <c r="DQ41" i="2" s="1"/>
  <c r="CD41" i="2"/>
  <c r="DP41" i="2" s="1"/>
  <c r="BV41" i="2"/>
  <c r="DO41" i="2" s="1"/>
  <c r="D67" i="12"/>
  <c r="C67" i="12"/>
  <c r="B67" i="12"/>
  <c r="A68" i="12" l="1"/>
  <c r="BW41" i="2"/>
  <c r="DB41" i="2" s="1"/>
  <c r="BS41" i="2"/>
  <c r="BR41" i="2"/>
  <c r="CX41" i="2" s="1"/>
  <c r="BP41" i="2"/>
  <c r="BB41" i="2"/>
  <c r="DE41" i="2" s="1"/>
  <c r="AV41" i="2"/>
  <c r="EI41" i="2" s="1"/>
  <c r="AS41" i="2"/>
  <c r="DD41" i="2" s="1"/>
  <c r="AP41" i="2"/>
  <c r="CW41" i="2" s="1"/>
  <c r="AO41" i="2"/>
  <c r="AM41" i="2"/>
  <c r="AL41" i="2"/>
  <c r="T41" i="2"/>
  <c r="S41" i="2"/>
  <c r="Q41" i="2"/>
  <c r="CB41" i="2" s="1"/>
  <c r="EE41" i="2" s="1"/>
  <c r="FB40" i="2"/>
  <c r="ED40" i="2"/>
  <c r="EC40" i="2"/>
  <c r="DA40" i="2"/>
  <c r="CE40" i="2"/>
  <c r="DQ40" i="2" s="1"/>
  <c r="CD40" i="2"/>
  <c r="DP40" i="2" s="1"/>
  <c r="BV40" i="2"/>
  <c r="DO40" i="2" s="1"/>
  <c r="D68" i="12"/>
  <c r="C68" i="12"/>
  <c r="B68" i="12"/>
  <c r="A69" i="12" l="1"/>
  <c r="BW40" i="2"/>
  <c r="DB40" i="2" s="1"/>
  <c r="BS40" i="2"/>
  <c r="BR40" i="2"/>
  <c r="CX40" i="2" s="1"/>
  <c r="BP40" i="2"/>
  <c r="BB40" i="2"/>
  <c r="DE40" i="2" s="1"/>
  <c r="AV40" i="2"/>
  <c r="EI40" i="2" s="1"/>
  <c r="AS40" i="2"/>
  <c r="DD40" i="2" s="1"/>
  <c r="AP40" i="2"/>
  <c r="CW40" i="2" s="1"/>
  <c r="AO40" i="2"/>
  <c r="AM40" i="2"/>
  <c r="AL40" i="2"/>
  <c r="T40" i="2"/>
  <c r="S40" i="2"/>
  <c r="Q40" i="2"/>
  <c r="CB40" i="2" s="1"/>
  <c r="EE40" i="2" s="1"/>
  <c r="FB39" i="2"/>
  <c r="ED39" i="2"/>
  <c r="EC39" i="2"/>
  <c r="DA39" i="2"/>
  <c r="CE39" i="2"/>
  <c r="DQ39" i="2" s="1"/>
  <c r="CD39" i="2"/>
  <c r="DP39" i="2" s="1"/>
  <c r="BV39" i="2"/>
  <c r="DO39" i="2" s="1"/>
  <c r="D69" i="12"/>
  <c r="B69" i="12"/>
  <c r="C69" i="12"/>
  <c r="A70" i="12" l="1"/>
  <c r="BW39" i="2"/>
  <c r="DB39" i="2" s="1"/>
  <c r="BS39" i="2"/>
  <c r="BR39" i="2"/>
  <c r="CX39" i="2" s="1"/>
  <c r="BP39" i="2"/>
  <c r="BB39" i="2"/>
  <c r="DE39" i="2" s="1"/>
  <c r="AV39" i="2"/>
  <c r="EI39" i="2" s="1"/>
  <c r="AS39" i="2"/>
  <c r="DD39" i="2" s="1"/>
  <c r="AP39" i="2"/>
  <c r="CW39" i="2" s="1"/>
  <c r="AO39" i="2"/>
  <c r="AM39" i="2"/>
  <c r="AL39" i="2"/>
  <c r="T39" i="2"/>
  <c r="S39" i="2"/>
  <c r="Q39" i="2"/>
  <c r="CB39" i="2" s="1"/>
  <c r="EE39" i="2" s="1"/>
  <c r="FB38" i="2"/>
  <c r="ED38" i="2"/>
  <c r="EC38" i="2"/>
  <c r="DA38" i="2"/>
  <c r="CE38" i="2"/>
  <c r="DQ38" i="2" s="1"/>
  <c r="CD38" i="2"/>
  <c r="DP38" i="2" s="1"/>
  <c r="BV38" i="2"/>
  <c r="DO38" i="2" s="1"/>
  <c r="C70" i="12"/>
  <c r="D70" i="12"/>
  <c r="B70" i="12"/>
  <c r="A71" i="12" l="1"/>
  <c r="BW38" i="2"/>
  <c r="DB38" i="2" s="1"/>
  <c r="BS38" i="2"/>
  <c r="BR38" i="2"/>
  <c r="CX38" i="2" s="1"/>
  <c r="BP38" i="2"/>
  <c r="BB38" i="2"/>
  <c r="DE38" i="2" s="1"/>
  <c r="AV38" i="2"/>
  <c r="EI38" i="2" s="1"/>
  <c r="AS38" i="2"/>
  <c r="DD38" i="2" s="1"/>
  <c r="AP38" i="2"/>
  <c r="CW38" i="2" s="1"/>
  <c r="AO38" i="2"/>
  <c r="AM38" i="2"/>
  <c r="AL38" i="2"/>
  <c r="T38" i="2"/>
  <c r="S38" i="2"/>
  <c r="Q38" i="2"/>
  <c r="CB38" i="2" s="1"/>
  <c r="EE38" i="2" s="1"/>
  <c r="FB37" i="2"/>
  <c r="ED37" i="2"/>
  <c r="EC37" i="2"/>
  <c r="DA37" i="2"/>
  <c r="CE37" i="2"/>
  <c r="DQ37" i="2" s="1"/>
  <c r="CD37" i="2"/>
  <c r="DP37" i="2" s="1"/>
  <c r="BV37" i="2"/>
  <c r="DO37" i="2" s="1"/>
  <c r="D71" i="12"/>
  <c r="B71" i="12"/>
  <c r="C71" i="12"/>
  <c r="A72" i="12" l="1"/>
  <c r="BW37" i="2"/>
  <c r="DB37" i="2" s="1"/>
  <c r="BS37" i="2"/>
  <c r="BR37" i="2"/>
  <c r="CX37" i="2" s="1"/>
  <c r="BP37" i="2"/>
  <c r="BB37" i="2"/>
  <c r="DE37" i="2" s="1"/>
  <c r="AV37" i="2"/>
  <c r="EI37" i="2" s="1"/>
  <c r="AS37" i="2"/>
  <c r="DD37" i="2" s="1"/>
  <c r="AP37" i="2"/>
  <c r="CW37" i="2" s="1"/>
  <c r="AO37" i="2"/>
  <c r="AM37" i="2"/>
  <c r="AL37" i="2"/>
  <c r="T37" i="2"/>
  <c r="S37" i="2"/>
  <c r="Q37" i="2"/>
  <c r="CB37" i="2" s="1"/>
  <c r="EE37" i="2" s="1"/>
  <c r="FB36" i="2"/>
  <c r="ED36" i="2"/>
  <c r="EC36" i="2"/>
  <c r="DA36" i="2"/>
  <c r="CE36" i="2"/>
  <c r="DQ36" i="2" s="1"/>
  <c r="CD36" i="2"/>
  <c r="DP36" i="2" s="1"/>
  <c r="BV36" i="2"/>
  <c r="DO36" i="2" s="1"/>
  <c r="C72" i="12"/>
  <c r="D72" i="12"/>
  <c r="B72" i="12"/>
  <c r="A73" i="12" l="1"/>
  <c r="BW36" i="2"/>
  <c r="DB36" i="2" s="1"/>
  <c r="BS36" i="2"/>
  <c r="BR36" i="2"/>
  <c r="CX36" i="2" s="1"/>
  <c r="BP36" i="2"/>
  <c r="BB36" i="2"/>
  <c r="DE36" i="2" s="1"/>
  <c r="AV36" i="2"/>
  <c r="EI36" i="2" s="1"/>
  <c r="AS36" i="2"/>
  <c r="DD36" i="2" s="1"/>
  <c r="AP36" i="2"/>
  <c r="CW36" i="2" s="1"/>
  <c r="AO36" i="2"/>
  <c r="AM36" i="2"/>
  <c r="AL36" i="2"/>
  <c r="T36" i="2"/>
  <c r="S36" i="2"/>
  <c r="Q36" i="2"/>
  <c r="CB36" i="2" s="1"/>
  <c r="EE36" i="2" s="1"/>
  <c r="FB35" i="2"/>
  <c r="ED35" i="2"/>
  <c r="EC35" i="2"/>
  <c r="DA35" i="2"/>
  <c r="CE35" i="2"/>
  <c r="DQ35" i="2" s="1"/>
  <c r="CD35" i="2"/>
  <c r="DP35" i="2" s="1"/>
  <c r="BV35" i="2"/>
  <c r="DO35" i="2" s="1"/>
  <c r="B73" i="12"/>
  <c r="D73" i="12"/>
  <c r="C73" i="12"/>
  <c r="A74" i="12" l="1"/>
  <c r="BW35" i="2"/>
  <c r="DB35" i="2" s="1"/>
  <c r="BS35" i="2"/>
  <c r="BR35" i="2"/>
  <c r="CX35" i="2" s="1"/>
  <c r="BP35" i="2"/>
  <c r="BB35" i="2"/>
  <c r="DE35" i="2" s="1"/>
  <c r="AV35" i="2"/>
  <c r="EI35" i="2" s="1"/>
  <c r="AS35" i="2"/>
  <c r="DD35" i="2" s="1"/>
  <c r="AP35" i="2"/>
  <c r="CW35" i="2" s="1"/>
  <c r="AO35" i="2"/>
  <c r="AM35" i="2"/>
  <c r="AL35" i="2"/>
  <c r="T35" i="2"/>
  <c r="S35" i="2"/>
  <c r="Q35" i="2"/>
  <c r="CB35" i="2" s="1"/>
  <c r="EE35" i="2" s="1"/>
  <c r="FB34" i="2"/>
  <c r="ED34" i="2"/>
  <c r="EC34" i="2"/>
  <c r="DA34" i="2"/>
  <c r="CE34" i="2"/>
  <c r="DQ34" i="2" s="1"/>
  <c r="CD34" i="2"/>
  <c r="DP34" i="2" s="1"/>
  <c r="BV34" i="2"/>
  <c r="DO34" i="2" s="1"/>
  <c r="B74" i="12"/>
  <c r="C74" i="12"/>
  <c r="D74" i="12"/>
  <c r="A75" i="12" l="1"/>
  <c r="BW34" i="2"/>
  <c r="DB34" i="2" s="1"/>
  <c r="BS34" i="2"/>
  <c r="BR34" i="2"/>
  <c r="CX34" i="2" s="1"/>
  <c r="BP34" i="2"/>
  <c r="BB34" i="2"/>
  <c r="DE34" i="2" s="1"/>
  <c r="AV34" i="2"/>
  <c r="EI34" i="2" s="1"/>
  <c r="AS34" i="2"/>
  <c r="DD34" i="2" s="1"/>
  <c r="AP34" i="2"/>
  <c r="CW34" i="2" s="1"/>
  <c r="AO34" i="2"/>
  <c r="AM34" i="2"/>
  <c r="AL34" i="2"/>
  <c r="T34" i="2"/>
  <c r="S34" i="2"/>
  <c r="Q34" i="2"/>
  <c r="CB34" i="2" s="1"/>
  <c r="EE34" i="2" s="1"/>
  <c r="FB33" i="2"/>
  <c r="ED33" i="2"/>
  <c r="EC33" i="2"/>
  <c r="DA33" i="2"/>
  <c r="CE33" i="2"/>
  <c r="DQ33" i="2" s="1"/>
  <c r="CD33" i="2"/>
  <c r="DP33" i="2" s="1"/>
  <c r="BV33" i="2"/>
  <c r="DO33" i="2" s="1"/>
  <c r="D75" i="12"/>
  <c r="B75" i="12"/>
  <c r="C75" i="12"/>
  <c r="A76" i="12" l="1"/>
  <c r="BW33" i="2"/>
  <c r="DB33" i="2" s="1"/>
  <c r="BS33" i="2"/>
  <c r="BR33" i="2"/>
  <c r="CX33" i="2" s="1"/>
  <c r="BP33" i="2"/>
  <c r="BB33" i="2"/>
  <c r="DE33" i="2" s="1"/>
  <c r="AV33" i="2"/>
  <c r="EI33" i="2" s="1"/>
  <c r="AS33" i="2"/>
  <c r="DD33" i="2" s="1"/>
  <c r="AP33" i="2"/>
  <c r="CW33" i="2" s="1"/>
  <c r="AO33" i="2"/>
  <c r="AM33" i="2"/>
  <c r="AL33" i="2"/>
  <c r="T33" i="2"/>
  <c r="S33" i="2"/>
  <c r="Q33" i="2"/>
  <c r="CB33" i="2" s="1"/>
  <c r="EE33" i="2" s="1"/>
  <c r="FB32" i="2"/>
  <c r="ED32" i="2"/>
  <c r="EC32" i="2"/>
  <c r="DA32" i="2"/>
  <c r="CE32" i="2"/>
  <c r="DQ32" i="2" s="1"/>
  <c r="CD32" i="2"/>
  <c r="DP32" i="2" s="1"/>
  <c r="BV32" i="2"/>
  <c r="BW32" i="2" s="1"/>
  <c r="DB32" i="2" s="1"/>
  <c r="BS32" i="2"/>
  <c r="BR32" i="2"/>
  <c r="CX32" i="2" s="1"/>
  <c r="BP32" i="2"/>
  <c r="BB32" i="2"/>
  <c r="DE32" i="2" s="1"/>
  <c r="AV32" i="2"/>
  <c r="EI32" i="2" s="1"/>
  <c r="AS32" i="2"/>
  <c r="DD32" i="2" s="1"/>
  <c r="AP32" i="2"/>
  <c r="CW32" i="2" s="1"/>
  <c r="AO32" i="2"/>
  <c r="AM32" i="2"/>
  <c r="AL32" i="2"/>
  <c r="T32" i="2"/>
  <c r="S32" i="2"/>
  <c r="Q32" i="2"/>
  <c r="CB32" i="2" s="1"/>
  <c r="EE32" i="2" s="1"/>
  <c r="FB31" i="2"/>
  <c r="ED31" i="2"/>
  <c r="EC31" i="2"/>
  <c r="DA31" i="2"/>
  <c r="CE31" i="2"/>
  <c r="DQ31" i="2" s="1"/>
  <c r="CD31" i="2"/>
  <c r="DP31" i="2" s="1"/>
  <c r="BV31" i="2"/>
  <c r="BW31" i="2" s="1"/>
  <c r="DB31" i="2" s="1"/>
  <c r="BS31" i="2"/>
  <c r="BR31" i="2"/>
  <c r="CX31" i="2" s="1"/>
  <c r="BP31" i="2"/>
  <c r="BB31" i="2"/>
  <c r="DE31" i="2" s="1"/>
  <c r="AV31" i="2"/>
  <c r="EI31" i="2" s="1"/>
  <c r="AS31" i="2"/>
  <c r="DD31" i="2" s="1"/>
  <c r="AP31" i="2"/>
  <c r="CW31" i="2" s="1"/>
  <c r="AO31" i="2"/>
  <c r="AM31" i="2"/>
  <c r="AL31" i="2"/>
  <c r="T31" i="2"/>
  <c r="S31" i="2"/>
  <c r="Q31" i="2"/>
  <c r="CB31" i="2" s="1"/>
  <c r="EE31" i="2" s="1"/>
  <c r="FB30" i="2"/>
  <c r="ED30" i="2"/>
  <c r="EC30" i="2"/>
  <c r="DA30" i="2"/>
  <c r="CE30" i="2"/>
  <c r="DQ30" i="2" s="1"/>
  <c r="CD30" i="2"/>
  <c r="DP30" i="2" s="1"/>
  <c r="BV30" i="2"/>
  <c r="BW30" i="2" s="1"/>
  <c r="DB30" i="2" s="1"/>
  <c r="BS30" i="2"/>
  <c r="BR30" i="2"/>
  <c r="CX30" i="2" s="1"/>
  <c r="BP30" i="2"/>
  <c r="BB30" i="2"/>
  <c r="DE30" i="2" s="1"/>
  <c r="AV30" i="2"/>
  <c r="EI30" i="2" s="1"/>
  <c r="AS30" i="2"/>
  <c r="DD30" i="2" s="1"/>
  <c r="AP30" i="2"/>
  <c r="CW30" i="2" s="1"/>
  <c r="AO30" i="2"/>
  <c r="AM30" i="2"/>
  <c r="AL30" i="2"/>
  <c r="T30" i="2"/>
  <c r="S30" i="2"/>
  <c r="Q30" i="2"/>
  <c r="CB30" i="2" s="1"/>
  <c r="EE30" i="2" s="1"/>
  <c r="FB29" i="2"/>
  <c r="ED29" i="2"/>
  <c r="EC29" i="2"/>
  <c r="DA29" i="2"/>
  <c r="CE29" i="2"/>
  <c r="DQ29" i="2" s="1"/>
  <c r="CD29" i="2"/>
  <c r="DP29" i="2" s="1"/>
  <c r="BV29" i="2"/>
  <c r="BW29" i="2" s="1"/>
  <c r="DB29" i="2" s="1"/>
  <c r="BS29" i="2"/>
  <c r="BR29" i="2"/>
  <c r="CX29" i="2" s="1"/>
  <c r="BP29" i="2"/>
  <c r="BB29" i="2"/>
  <c r="DE29" i="2" s="1"/>
  <c r="AV29" i="2"/>
  <c r="EI29" i="2" s="1"/>
  <c r="AS29" i="2"/>
  <c r="DD29" i="2" s="1"/>
  <c r="AP29" i="2"/>
  <c r="CW29" i="2" s="1"/>
  <c r="AO29" i="2"/>
  <c r="AM29" i="2"/>
  <c r="AL29" i="2"/>
  <c r="T29" i="2"/>
  <c r="S29" i="2"/>
  <c r="Q29" i="2"/>
  <c r="CB29" i="2" s="1"/>
  <c r="EE29" i="2" s="1"/>
  <c r="FB28" i="2"/>
  <c r="ED28" i="2"/>
  <c r="EC28" i="2"/>
  <c r="DA28" i="2"/>
  <c r="CE28" i="2"/>
  <c r="DQ28" i="2" s="1"/>
  <c r="CD28" i="2"/>
  <c r="DP28" i="2" s="1"/>
  <c r="BV28" i="2"/>
  <c r="BW28" i="2" s="1"/>
  <c r="DB28" i="2" s="1"/>
  <c r="BS28" i="2"/>
  <c r="BR28" i="2"/>
  <c r="CX28" i="2" s="1"/>
  <c r="BP28" i="2"/>
  <c r="BB28" i="2"/>
  <c r="DE28" i="2" s="1"/>
  <c r="AV28" i="2"/>
  <c r="EI28" i="2" s="1"/>
  <c r="AS28" i="2"/>
  <c r="DD28" i="2" s="1"/>
  <c r="AP28" i="2"/>
  <c r="CW28" i="2" s="1"/>
  <c r="AO28" i="2"/>
  <c r="AM28" i="2"/>
  <c r="AL28" i="2"/>
  <c r="T28" i="2"/>
  <c r="S28" i="2"/>
  <c r="Q28" i="2"/>
  <c r="CB28" i="2" s="1"/>
  <c r="EE28" i="2" s="1"/>
  <c r="FB27" i="2"/>
  <c r="ED27" i="2"/>
  <c r="EC27" i="2"/>
  <c r="DA27" i="2"/>
  <c r="CE27" i="2"/>
  <c r="DQ27" i="2" s="1"/>
  <c r="CD27" i="2"/>
  <c r="DP27" i="2" s="1"/>
  <c r="BV27" i="2"/>
  <c r="BW27" i="2" s="1"/>
  <c r="DB27" i="2" s="1"/>
  <c r="BS27" i="2"/>
  <c r="BR27" i="2"/>
  <c r="CX27" i="2" s="1"/>
  <c r="BP27" i="2"/>
  <c r="BB27" i="2"/>
  <c r="DE27" i="2" s="1"/>
  <c r="AV27" i="2"/>
  <c r="EI27" i="2" s="1"/>
  <c r="AS27" i="2"/>
  <c r="DD27" i="2" s="1"/>
  <c r="AP27" i="2"/>
  <c r="CW27" i="2" s="1"/>
  <c r="AO27" i="2"/>
  <c r="AM27" i="2"/>
  <c r="AL27" i="2"/>
  <c r="T27" i="2"/>
  <c r="S27" i="2"/>
  <c r="Q27" i="2"/>
  <c r="CB27" i="2" s="1"/>
  <c r="EE27" i="2" s="1"/>
  <c r="FB26" i="2"/>
  <c r="ED26" i="2"/>
  <c r="EC26" i="2"/>
  <c r="DA26" i="2"/>
  <c r="CE26" i="2"/>
  <c r="DQ26" i="2" s="1"/>
  <c r="CD26" i="2"/>
  <c r="DP26" i="2" s="1"/>
  <c r="BV26" i="2"/>
  <c r="DO26" i="2" s="1"/>
  <c r="D76" i="12"/>
  <c r="C76" i="12"/>
  <c r="B76" i="12"/>
  <c r="A77" i="12" l="1"/>
  <c r="DO29" i="2"/>
  <c r="DO28" i="2"/>
  <c r="DO27" i="2"/>
  <c r="DO30" i="2"/>
  <c r="DO31" i="2"/>
  <c r="DO32" i="2"/>
  <c r="BW26" i="2"/>
  <c r="DB26" i="2" s="1"/>
  <c r="BS26" i="2"/>
  <c r="BR26" i="2"/>
  <c r="CX26" i="2" s="1"/>
  <c r="BP26" i="2"/>
  <c r="BB26" i="2"/>
  <c r="DE26" i="2" s="1"/>
  <c r="AV26" i="2"/>
  <c r="EI26" i="2" s="1"/>
  <c r="AS26" i="2"/>
  <c r="DD26" i="2" s="1"/>
  <c r="AP26" i="2"/>
  <c r="CW26" i="2" s="1"/>
  <c r="AO26" i="2"/>
  <c r="AM26" i="2"/>
  <c r="AL26" i="2"/>
  <c r="T26" i="2"/>
  <c r="S26" i="2"/>
  <c r="Q26" i="2"/>
  <c r="CB26" i="2" s="1"/>
  <c r="EE26" i="2" s="1"/>
  <c r="FB25" i="2"/>
  <c r="ED25" i="2"/>
  <c r="EC25" i="2"/>
  <c r="DA25" i="2"/>
  <c r="CE25" i="2"/>
  <c r="DQ25" i="2" s="1"/>
  <c r="CD25" i="2"/>
  <c r="DP25" i="2" s="1"/>
  <c r="BV25" i="2"/>
  <c r="DO25" i="2" s="1"/>
  <c r="D77" i="12"/>
  <c r="B77" i="12"/>
  <c r="C77" i="12"/>
  <c r="A78" i="12" l="1"/>
  <c r="BW25" i="2"/>
  <c r="DB25" i="2" s="1"/>
  <c r="BS25" i="2"/>
  <c r="BR25" i="2"/>
  <c r="CX25" i="2" s="1"/>
  <c r="BP25" i="2"/>
  <c r="BB25" i="2"/>
  <c r="DE25" i="2" s="1"/>
  <c r="AV25" i="2"/>
  <c r="EI25" i="2" s="1"/>
  <c r="AS25" i="2"/>
  <c r="DD25" i="2" s="1"/>
  <c r="AP25" i="2"/>
  <c r="CW25" i="2" s="1"/>
  <c r="AO25" i="2"/>
  <c r="AM25" i="2"/>
  <c r="AL25" i="2"/>
  <c r="T25" i="2"/>
  <c r="S25" i="2"/>
  <c r="Q25" i="2"/>
  <c r="CB25" i="2" s="1"/>
  <c r="EE25" i="2" s="1"/>
  <c r="FB24" i="2"/>
  <c r="ED24" i="2"/>
  <c r="EC24" i="2"/>
  <c r="DA24" i="2"/>
  <c r="CE24" i="2"/>
  <c r="DQ24" i="2" s="1"/>
  <c r="CD24" i="2"/>
  <c r="DP24" i="2" s="1"/>
  <c r="BV24" i="2"/>
  <c r="BW24" i="2" s="1"/>
  <c r="DB24" i="2" s="1"/>
  <c r="BS24" i="2"/>
  <c r="BR24" i="2"/>
  <c r="CX24" i="2" s="1"/>
  <c r="BB24" i="2"/>
  <c r="DE24" i="2" s="1"/>
  <c r="AS24" i="2"/>
  <c r="DD24" i="2" s="1"/>
  <c r="AP24" i="2"/>
  <c r="CW24" i="2" s="1"/>
  <c r="AO24" i="2"/>
  <c r="FB23" i="2"/>
  <c r="ED23" i="2"/>
  <c r="EC23" i="2"/>
  <c r="DA23" i="2"/>
  <c r="CE23" i="2"/>
  <c r="DQ23" i="2" s="1"/>
  <c r="CD23" i="2"/>
  <c r="DP23" i="2" s="1"/>
  <c r="BV23" i="2"/>
  <c r="BW23" i="2" s="1"/>
  <c r="DB23" i="2" s="1"/>
  <c r="BS23" i="2"/>
  <c r="BR23" i="2"/>
  <c r="CX23" i="2" s="1"/>
  <c r="BB23" i="2"/>
  <c r="DE23" i="2" s="1"/>
  <c r="AS23" i="2"/>
  <c r="DD23" i="2" s="1"/>
  <c r="AP23" i="2"/>
  <c r="CW23" i="2" s="1"/>
  <c r="AO23" i="2"/>
  <c r="FB22" i="2"/>
  <c r="ED22" i="2"/>
  <c r="EC22" i="2"/>
  <c r="DA22" i="2"/>
  <c r="CE22" i="2"/>
  <c r="DQ22" i="2" s="1"/>
  <c r="CD22" i="2"/>
  <c r="DP22" i="2" s="1"/>
  <c r="BV22" i="2"/>
  <c r="BW22" i="2" s="1"/>
  <c r="DB22" i="2" s="1"/>
  <c r="BS22" i="2"/>
  <c r="BR22" i="2"/>
  <c r="CX22" i="2" s="1"/>
  <c r="BB22" i="2"/>
  <c r="DE22" i="2" s="1"/>
  <c r="AS22" i="2"/>
  <c r="DD22" i="2" s="1"/>
  <c r="AP22" i="2"/>
  <c r="CW22" i="2" s="1"/>
  <c r="AO22" i="2"/>
  <c r="FB21" i="2"/>
  <c r="ED21" i="2"/>
  <c r="EC21" i="2"/>
  <c r="DA21" i="2"/>
  <c r="CE21" i="2"/>
  <c r="DQ21" i="2" s="1"/>
  <c r="CD21" i="2"/>
  <c r="DP21" i="2" s="1"/>
  <c r="BV21" i="2"/>
  <c r="BW21" i="2" s="1"/>
  <c r="DB21" i="2" s="1"/>
  <c r="BS21" i="2"/>
  <c r="BR21" i="2"/>
  <c r="CX21" i="2" s="1"/>
  <c r="BB21" i="2"/>
  <c r="DE21" i="2" s="1"/>
  <c r="AS21" i="2"/>
  <c r="DD21" i="2" s="1"/>
  <c r="AP21" i="2"/>
  <c r="CW21" i="2" s="1"/>
  <c r="AO21" i="2"/>
  <c r="FB20" i="2"/>
  <c r="ED20" i="2"/>
  <c r="EC20" i="2"/>
  <c r="DA20" i="2"/>
  <c r="CE20" i="2"/>
  <c r="DQ20" i="2" s="1"/>
  <c r="CD20" i="2"/>
  <c r="DP20" i="2" s="1"/>
  <c r="BV20" i="2"/>
  <c r="BW20" i="2" s="1"/>
  <c r="DB20" i="2" s="1"/>
  <c r="BS20" i="2"/>
  <c r="BR20" i="2"/>
  <c r="CX20" i="2" s="1"/>
  <c r="BB20" i="2"/>
  <c r="DE20" i="2" s="1"/>
  <c r="AS20" i="2"/>
  <c r="DD20" i="2" s="1"/>
  <c r="AP20" i="2"/>
  <c r="CW20" i="2" s="1"/>
  <c r="AO20" i="2"/>
  <c r="FB19" i="2"/>
  <c r="ED19" i="2"/>
  <c r="EC19" i="2"/>
  <c r="DA19" i="2"/>
  <c r="CE19" i="2"/>
  <c r="DQ19" i="2" s="1"/>
  <c r="CD19" i="2"/>
  <c r="DP19" i="2" s="1"/>
  <c r="BV19" i="2"/>
  <c r="BW19" i="2" s="1"/>
  <c r="DB19" i="2" s="1"/>
  <c r="BS19" i="2"/>
  <c r="BR19" i="2"/>
  <c r="CX19" i="2" s="1"/>
  <c r="BB19" i="2"/>
  <c r="DE19" i="2" s="1"/>
  <c r="AS19" i="2"/>
  <c r="DD19" i="2" s="1"/>
  <c r="AP19" i="2"/>
  <c r="CW19" i="2" s="1"/>
  <c r="AO19" i="2"/>
  <c r="FB18" i="2"/>
  <c r="ED18" i="2"/>
  <c r="EC18" i="2"/>
  <c r="DA18" i="2"/>
  <c r="CE18" i="2"/>
  <c r="DQ18" i="2" s="1"/>
  <c r="CD18" i="2"/>
  <c r="DP18" i="2" s="1"/>
  <c r="BV18" i="2"/>
  <c r="BW18" i="2" s="1"/>
  <c r="DB18" i="2" s="1"/>
  <c r="BS18" i="2"/>
  <c r="BR18" i="2"/>
  <c r="CX18" i="2" s="1"/>
  <c r="BB18" i="2"/>
  <c r="DE18" i="2" s="1"/>
  <c r="AS18" i="2"/>
  <c r="DD18" i="2" s="1"/>
  <c r="AP18" i="2"/>
  <c r="CW18" i="2" s="1"/>
  <c r="AO18" i="2"/>
  <c r="FB17" i="2"/>
  <c r="ED17" i="2"/>
  <c r="EC17" i="2"/>
  <c r="DA17" i="2"/>
  <c r="CE17" i="2"/>
  <c r="DQ17" i="2" s="1"/>
  <c r="CD17" i="2"/>
  <c r="DP17" i="2" s="1"/>
  <c r="BV17" i="2"/>
  <c r="BW17" i="2" s="1"/>
  <c r="DB17" i="2" s="1"/>
  <c r="BS17" i="2"/>
  <c r="BR17" i="2"/>
  <c r="CX17" i="2" s="1"/>
  <c r="BB17" i="2"/>
  <c r="DE17" i="2" s="1"/>
  <c r="AS17" i="2"/>
  <c r="DD17" i="2" s="1"/>
  <c r="AP17" i="2"/>
  <c r="CW17" i="2" s="1"/>
  <c r="AO17" i="2"/>
  <c r="FB16" i="2"/>
  <c r="ED16" i="2"/>
  <c r="EC16" i="2"/>
  <c r="DA16" i="2"/>
  <c r="CE16" i="2"/>
  <c r="DQ16" i="2" s="1"/>
  <c r="CD16" i="2"/>
  <c r="DP16" i="2" s="1"/>
  <c r="BV16" i="2"/>
  <c r="BW16" i="2" s="1"/>
  <c r="DB16" i="2" s="1"/>
  <c r="BS16" i="2"/>
  <c r="BR16" i="2"/>
  <c r="CX16" i="2" s="1"/>
  <c r="BB16" i="2"/>
  <c r="DE16" i="2" s="1"/>
  <c r="AS16" i="2"/>
  <c r="DD16" i="2" s="1"/>
  <c r="AP16" i="2"/>
  <c r="CW16" i="2" s="1"/>
  <c r="AO16" i="2"/>
  <c r="FB15" i="2"/>
  <c r="ED15" i="2"/>
  <c r="EC15" i="2"/>
  <c r="DA15" i="2"/>
  <c r="CE15" i="2"/>
  <c r="DQ15" i="2" s="1"/>
  <c r="CD15" i="2"/>
  <c r="DP15" i="2" s="1"/>
  <c r="BV15" i="2"/>
  <c r="BW15" i="2" s="1"/>
  <c r="DB15" i="2" s="1"/>
  <c r="BS15" i="2"/>
  <c r="BR15" i="2"/>
  <c r="CX15" i="2" s="1"/>
  <c r="BB15" i="2"/>
  <c r="DE15" i="2" s="1"/>
  <c r="AS15" i="2"/>
  <c r="DD15" i="2" s="1"/>
  <c r="AP15" i="2"/>
  <c r="CW15" i="2" s="1"/>
  <c r="AO15" i="2"/>
  <c r="FB14" i="2"/>
  <c r="ED14" i="2"/>
  <c r="EC14" i="2"/>
  <c r="DA14" i="2"/>
  <c r="CE14" i="2"/>
  <c r="DQ14" i="2" s="1"/>
  <c r="CD14" i="2"/>
  <c r="DP14" i="2" s="1"/>
  <c r="BV14" i="2"/>
  <c r="BW14" i="2" s="1"/>
  <c r="DB14" i="2" s="1"/>
  <c r="BS14" i="2"/>
  <c r="BR14" i="2"/>
  <c r="CX14" i="2" s="1"/>
  <c r="BB14" i="2"/>
  <c r="DE14" i="2" s="1"/>
  <c r="AS14" i="2"/>
  <c r="DD14" i="2" s="1"/>
  <c r="AP14" i="2"/>
  <c r="CW14" i="2" s="1"/>
  <c r="AO14" i="2"/>
  <c r="FB13" i="2"/>
  <c r="ED13" i="2"/>
  <c r="EC13" i="2"/>
  <c r="DA13" i="2"/>
  <c r="CE13" i="2"/>
  <c r="DQ13" i="2" s="1"/>
  <c r="CD13" i="2"/>
  <c r="DP13" i="2" s="1"/>
  <c r="BV13" i="2"/>
  <c r="BW13" i="2" s="1"/>
  <c r="DB13" i="2" s="1"/>
  <c r="BS13" i="2"/>
  <c r="BR13" i="2"/>
  <c r="CX13" i="2" s="1"/>
  <c r="BB13" i="2"/>
  <c r="DE13" i="2" s="1"/>
  <c r="AS13" i="2"/>
  <c r="DD13" i="2" s="1"/>
  <c r="AP13" i="2"/>
  <c r="CW13" i="2" s="1"/>
  <c r="AO13" i="2"/>
  <c r="FB12" i="2"/>
  <c r="ED12" i="2"/>
  <c r="EC12" i="2"/>
  <c r="DA12" i="2"/>
  <c r="CE12" i="2"/>
  <c r="DQ12" i="2" s="1"/>
  <c r="CD12" i="2"/>
  <c r="DP12" i="2" s="1"/>
  <c r="BV12" i="2"/>
  <c r="BW12" i="2" s="1"/>
  <c r="DB12" i="2" s="1"/>
  <c r="BS12" i="2"/>
  <c r="BR12" i="2"/>
  <c r="CX12" i="2" s="1"/>
  <c r="BB12" i="2"/>
  <c r="DE12" i="2" s="1"/>
  <c r="AS12" i="2"/>
  <c r="DD12" i="2" s="1"/>
  <c r="AP12" i="2"/>
  <c r="CW12" i="2" s="1"/>
  <c r="AO12" i="2"/>
  <c r="FB11" i="2"/>
  <c r="ED11" i="2"/>
  <c r="EC11" i="2"/>
  <c r="DA11" i="2"/>
  <c r="CE11" i="2"/>
  <c r="DQ11" i="2" s="1"/>
  <c r="CD11" i="2"/>
  <c r="DP11" i="2" s="1"/>
  <c r="BV11" i="2"/>
  <c r="BW11" i="2" s="1"/>
  <c r="DB11" i="2" s="1"/>
  <c r="BS11" i="2"/>
  <c r="BR11" i="2"/>
  <c r="CX11" i="2" s="1"/>
  <c r="BB11" i="2"/>
  <c r="DE11" i="2" s="1"/>
  <c r="AS11" i="2"/>
  <c r="DD11" i="2" s="1"/>
  <c r="AP11" i="2"/>
  <c r="CW11" i="2" s="1"/>
  <c r="AO11" i="2"/>
  <c r="FB10" i="2"/>
  <c r="ED10" i="2"/>
  <c r="EC10" i="2"/>
  <c r="DA10" i="2"/>
  <c r="CE10" i="2"/>
  <c r="DQ10" i="2" s="1"/>
  <c r="CD10" i="2"/>
  <c r="DP10" i="2" s="1"/>
  <c r="BV10" i="2"/>
  <c r="BW10" i="2" s="1"/>
  <c r="DB10" i="2" s="1"/>
  <c r="BS10" i="2"/>
  <c r="BR10" i="2"/>
  <c r="CX10" i="2" s="1"/>
  <c r="BB10" i="2"/>
  <c r="DE10" i="2" s="1"/>
  <c r="AS10" i="2"/>
  <c r="DD10" i="2" s="1"/>
  <c r="AP10" i="2"/>
  <c r="CW10" i="2" s="1"/>
  <c r="AO10" i="2"/>
  <c r="FB9" i="2"/>
  <c r="ED9" i="2"/>
  <c r="EC9" i="2"/>
  <c r="DA9" i="2"/>
  <c r="CE9" i="2"/>
  <c r="DQ9" i="2" s="1"/>
  <c r="CD9" i="2"/>
  <c r="DP9" i="2" s="1"/>
  <c r="BV9" i="2"/>
  <c r="BW9" i="2" s="1"/>
  <c r="DB9" i="2" s="1"/>
  <c r="BS9" i="2"/>
  <c r="BR9" i="2"/>
  <c r="CX9" i="2" s="1"/>
  <c r="BB9" i="2"/>
  <c r="DE9" i="2" s="1"/>
  <c r="AS9" i="2"/>
  <c r="DD9" i="2" s="1"/>
  <c r="AP9" i="2"/>
  <c r="CW9" i="2" s="1"/>
  <c r="AO9" i="2"/>
  <c r="FB8" i="2"/>
  <c r="ED8" i="2"/>
  <c r="EC8" i="2"/>
  <c r="DA8" i="2"/>
  <c r="CE8" i="2"/>
  <c r="DQ8" i="2" s="1"/>
  <c r="CD8" i="2"/>
  <c r="DP8" i="2" s="1"/>
  <c r="BV8" i="2"/>
  <c r="DO8" i="2" s="1"/>
  <c r="C78" i="12"/>
  <c r="D78" i="12"/>
  <c r="B78" i="12"/>
  <c r="A79" i="12" l="1"/>
  <c r="DO24" i="2"/>
  <c r="DO14" i="2"/>
  <c r="DO16" i="2"/>
  <c r="DO17" i="2"/>
  <c r="DO22" i="2"/>
  <c r="DO23" i="2"/>
  <c r="DO9" i="2"/>
  <c r="DO15" i="2"/>
  <c r="DO12" i="2"/>
  <c r="DO20" i="2"/>
  <c r="DO13" i="2"/>
  <c r="DO21" i="2"/>
  <c r="DO10" i="2"/>
  <c r="DO18" i="2"/>
  <c r="DO11" i="2"/>
  <c r="DO19" i="2"/>
  <c r="BW8" i="2"/>
  <c r="DB8" i="2" s="1"/>
  <c r="BS8" i="2"/>
  <c r="BR8" i="2"/>
  <c r="CX8" i="2" s="1"/>
  <c r="BB8" i="2"/>
  <c r="DE8" i="2" s="1"/>
  <c r="AS8" i="2"/>
  <c r="DD8" i="2" s="1"/>
  <c r="AP8" i="2"/>
  <c r="CW8" i="2" s="1"/>
  <c r="AO8" i="2"/>
  <c r="FB7" i="2"/>
  <c r="ED7" i="2"/>
  <c r="EC7" i="2"/>
  <c r="DA7" i="2"/>
  <c r="CE7" i="2"/>
  <c r="DQ7" i="2" s="1"/>
  <c r="CD7" i="2"/>
  <c r="DP7" i="2" s="1"/>
  <c r="BV7" i="2"/>
  <c r="BW7" i="2" s="1"/>
  <c r="DB7" i="2" s="1"/>
  <c r="BS7" i="2"/>
  <c r="BR7" i="2"/>
  <c r="CX7" i="2" s="1"/>
  <c r="BB7" i="2"/>
  <c r="DE7" i="2" s="1"/>
  <c r="AS7" i="2"/>
  <c r="DD7" i="2" s="1"/>
  <c r="AP7" i="2"/>
  <c r="CW7" i="2" s="1"/>
  <c r="AO7" i="2"/>
  <c r="FB6" i="2"/>
  <c r="ED6" i="2"/>
  <c r="EC6" i="2"/>
  <c r="DA6" i="2"/>
  <c r="CE6" i="2"/>
  <c r="DQ6" i="2" s="1"/>
  <c r="CD6" i="2"/>
  <c r="DP6" i="2" s="1"/>
  <c r="BV6" i="2"/>
  <c r="DO6" i="2" s="1"/>
  <c r="D79" i="12"/>
  <c r="B79" i="12"/>
  <c r="C79" i="12"/>
  <c r="A80" i="12" l="1"/>
  <c r="DO7" i="2"/>
  <c r="BW6" i="2"/>
  <c r="DB6" i="2" s="1"/>
  <c r="BS6" i="2"/>
  <c r="BR6" i="2"/>
  <c r="CX6" i="2" s="1"/>
  <c r="BB6" i="2"/>
  <c r="DE6" i="2" s="1"/>
  <c r="AS6" i="2"/>
  <c r="DD6" i="2" s="1"/>
  <c r="AP6" i="2"/>
  <c r="CW6" i="2" s="1"/>
  <c r="AO6" i="2"/>
  <c r="C80" i="12"/>
  <c r="D80" i="12"/>
  <c r="B80" i="12"/>
  <c r="A81" i="12" l="1"/>
  <c r="FO7" i="2"/>
  <c r="D81" i="12"/>
  <c r="B81" i="12"/>
  <c r="C81" i="12"/>
  <c r="A82" i="12" l="1"/>
  <c r="FO8" i="2"/>
  <c r="C82" i="12"/>
  <c r="B82" i="12"/>
  <c r="D82" i="12"/>
  <c r="AQ38" i="2"/>
  <c r="BT81" i="2"/>
  <c r="AQ49" i="2"/>
  <c r="AQ96" i="2"/>
  <c r="AQ64" i="2"/>
  <c r="BT29" i="2"/>
  <c r="BT82" i="2"/>
  <c r="AQ80" i="2"/>
  <c r="AQ26" i="2"/>
  <c r="BT69" i="2"/>
  <c r="AQ43" i="2"/>
  <c r="BT85" i="2"/>
  <c r="BT40" i="2"/>
  <c r="AQ101" i="2"/>
  <c r="BT14" i="2"/>
  <c r="AQ103" i="2"/>
  <c r="AQ56" i="2"/>
  <c r="BT96" i="2"/>
  <c r="BT25" i="2"/>
  <c r="AQ81" i="2"/>
  <c r="AQ15" i="2"/>
  <c r="AQ75" i="2"/>
  <c r="BT94" i="2"/>
  <c r="BT62" i="2"/>
  <c r="BT76" i="2"/>
  <c r="BT8" i="2"/>
  <c r="BT90" i="2"/>
  <c r="AQ22" i="2"/>
  <c r="AQ71" i="2"/>
  <c r="AQ104" i="2"/>
  <c r="AQ62" i="2"/>
  <c r="BT64" i="2"/>
  <c r="BT70" i="2"/>
  <c r="BT54" i="2"/>
  <c r="BT58" i="2"/>
  <c r="AQ44" i="2"/>
  <c r="AQ35" i="2"/>
  <c r="AQ59" i="2"/>
  <c r="AQ28" i="2"/>
  <c r="BT97" i="2"/>
  <c r="BT46" i="2"/>
  <c r="BT61" i="2"/>
  <c r="AQ39" i="2"/>
  <c r="BT100" i="2"/>
  <c r="BT102" i="2"/>
  <c r="BT66" i="2"/>
  <c r="AQ23" i="2"/>
  <c r="AQ69" i="2"/>
  <c r="AQ105" i="2"/>
  <c r="BT74" i="2"/>
  <c r="BT79" i="2"/>
  <c r="AQ67" i="2"/>
  <c r="AQ33" i="2"/>
  <c r="AQ50" i="2"/>
  <c r="BT18" i="2"/>
  <c r="BT88" i="2"/>
  <c r="BT104" i="2"/>
  <c r="BT42" i="2"/>
  <c r="AQ94" i="2"/>
  <c r="AQ88" i="2"/>
  <c r="BT68" i="2"/>
  <c r="BT38" i="2"/>
  <c r="BT77" i="2"/>
  <c r="BT36" i="2"/>
  <c r="BT83" i="2"/>
  <c r="AQ19" i="2"/>
  <c r="AQ47" i="2"/>
  <c r="AQ34" i="2"/>
  <c r="AQ27" i="2"/>
  <c r="AQ18" i="2"/>
  <c r="AQ86" i="2"/>
  <c r="BT60" i="2"/>
  <c r="BT73" i="2"/>
  <c r="AQ89" i="2"/>
  <c r="AQ102" i="2"/>
  <c r="BT10" i="2"/>
  <c r="BT93" i="2"/>
  <c r="AQ52" i="2"/>
  <c r="AQ93" i="2"/>
  <c r="BT32" i="2"/>
  <c r="AQ65" i="2"/>
  <c r="AQ11" i="2"/>
  <c r="BT67" i="2"/>
  <c r="AQ12" i="2"/>
  <c r="AQ45" i="2"/>
  <c r="BT7" i="2"/>
  <c r="AQ10" i="2"/>
  <c r="AQ90" i="2"/>
  <c r="BT37" i="2"/>
  <c r="AQ82" i="2"/>
  <c r="AQ58" i="2"/>
  <c r="BT105" i="2"/>
  <c r="BT26" i="2"/>
  <c r="AQ70" i="2"/>
  <c r="BT45" i="2"/>
  <c r="BT35" i="2"/>
  <c r="BT71" i="2"/>
  <c r="AQ57" i="2"/>
  <c r="BT55" i="2"/>
  <c r="AQ77" i="2"/>
  <c r="AQ29" i="2"/>
  <c r="BT33" i="2"/>
  <c r="BT19" i="2"/>
  <c r="BT43" i="2"/>
  <c r="BT72" i="2"/>
  <c r="BT11" i="2"/>
  <c r="AQ78" i="2"/>
  <c r="AQ42" i="2"/>
  <c r="BT44" i="2"/>
  <c r="BT20" i="2"/>
  <c r="BT75" i="2"/>
  <c r="BT63" i="2"/>
  <c r="BT49" i="2"/>
  <c r="BT101" i="2"/>
  <c r="AQ91" i="2"/>
  <c r="BT24" i="2"/>
  <c r="AQ20" i="2"/>
  <c r="AQ24" i="2"/>
  <c r="BT41" i="2"/>
  <c r="AQ17" i="2"/>
  <c r="AQ98" i="2"/>
  <c r="BT31" i="2"/>
  <c r="BT23" i="2"/>
  <c r="BT52" i="2"/>
  <c r="AQ73" i="2"/>
  <c r="BT92" i="2"/>
  <c r="AQ74" i="2"/>
  <c r="BT34" i="2"/>
  <c r="AQ95" i="2"/>
  <c r="BT103" i="2"/>
  <c r="BT57" i="2"/>
  <c r="AQ76" i="2"/>
  <c r="BT86" i="2"/>
  <c r="AQ85" i="2"/>
  <c r="AQ87" i="2"/>
  <c r="BT87" i="2"/>
  <c r="BT65" i="2"/>
  <c r="AQ8" i="2"/>
  <c r="AQ66" i="2"/>
  <c r="BT22" i="2"/>
  <c r="AQ31" i="2"/>
  <c r="BT56" i="2"/>
  <c r="AQ83" i="2"/>
  <c r="BT12" i="2"/>
  <c r="AQ14" i="2"/>
  <c r="AQ6" i="2"/>
  <c r="AQ99" i="2"/>
  <c r="BT84" i="2"/>
  <c r="BT30" i="2"/>
  <c r="BT17" i="2"/>
  <c r="BT98" i="2"/>
  <c r="BT99" i="2"/>
  <c r="BT28" i="2"/>
  <c r="BT39" i="2"/>
  <c r="AQ84" i="2"/>
  <c r="AQ46" i="2"/>
  <c r="AQ32" i="2"/>
  <c r="AQ51" i="2"/>
  <c r="AQ40" i="2"/>
  <c r="AQ16" i="2"/>
  <c r="BT6" i="2"/>
  <c r="AQ79" i="2"/>
  <c r="BT78" i="2"/>
  <c r="AQ60" i="2"/>
  <c r="BT91" i="2"/>
  <c r="BT89" i="2"/>
  <c r="BT13" i="2"/>
  <c r="AQ63" i="2"/>
  <c r="AQ37" i="2"/>
  <c r="BT95" i="2"/>
  <c r="AQ48" i="2"/>
  <c r="BT9" i="2"/>
  <c r="AQ13" i="2"/>
  <c r="BT59" i="2"/>
  <c r="AQ72" i="2"/>
  <c r="BT50" i="2"/>
  <c r="AQ25" i="2"/>
  <c r="BT15" i="2"/>
  <c r="BT48" i="2"/>
  <c r="BT21" i="2"/>
  <c r="AQ68" i="2"/>
  <c r="AQ100" i="2"/>
  <c r="BT27" i="2"/>
  <c r="BT80" i="2"/>
  <c r="AQ41" i="2"/>
  <c r="AQ92" i="2"/>
  <c r="AQ61" i="2"/>
  <c r="AQ7" i="2"/>
  <c r="BT47" i="2"/>
  <c r="AQ9" i="2"/>
  <c r="AQ30" i="2"/>
  <c r="AQ54" i="2"/>
  <c r="AQ53" i="2"/>
  <c r="AQ97" i="2"/>
  <c r="AQ21" i="2"/>
  <c r="BT16" i="2"/>
  <c r="AQ55" i="2"/>
  <c r="BT53" i="2"/>
  <c r="BT51" i="2"/>
  <c r="AQ36" i="2"/>
  <c r="A83" i="12" l="1"/>
  <c r="CY105" i="2"/>
  <c r="CY104" i="2"/>
  <c r="CY103" i="2"/>
  <c r="CY102" i="2"/>
  <c r="CY101" i="2"/>
  <c r="CY100" i="2"/>
  <c r="CY99" i="2"/>
  <c r="CY98" i="2"/>
  <c r="CY97" i="2"/>
  <c r="CY96" i="2"/>
  <c r="CY95" i="2"/>
  <c r="CY94" i="2"/>
  <c r="CY93" i="2"/>
  <c r="CY92" i="2"/>
  <c r="CY91" i="2"/>
  <c r="CY90" i="2"/>
  <c r="CY89" i="2"/>
  <c r="CY88" i="2"/>
  <c r="CY87" i="2"/>
  <c r="CY86" i="2"/>
  <c r="CY85" i="2"/>
  <c r="CY84" i="2"/>
  <c r="CY83" i="2"/>
  <c r="CY82" i="2"/>
  <c r="CY81" i="2"/>
  <c r="CY80" i="2"/>
  <c r="CY79" i="2"/>
  <c r="CY78" i="2"/>
  <c r="CY77" i="2"/>
  <c r="CY76" i="2"/>
  <c r="CY75" i="2"/>
  <c r="CY74" i="2"/>
  <c r="CY73" i="2"/>
  <c r="CY72" i="2"/>
  <c r="CY71" i="2"/>
  <c r="CY70" i="2"/>
  <c r="CY69" i="2"/>
  <c r="CY68" i="2"/>
  <c r="CY67" i="2"/>
  <c r="CY66" i="2"/>
  <c r="CY65" i="2"/>
  <c r="CY64" i="2"/>
  <c r="CY63" i="2"/>
  <c r="CY62" i="2"/>
  <c r="CY61" i="2"/>
  <c r="CY60" i="2"/>
  <c r="CY59" i="2"/>
  <c r="CY58" i="2"/>
  <c r="CY57" i="2"/>
  <c r="CY56" i="2"/>
  <c r="CY55" i="2"/>
  <c r="CY54" i="2"/>
  <c r="CY53" i="2"/>
  <c r="CY52" i="2"/>
  <c r="CY51" i="2"/>
  <c r="CY50" i="2"/>
  <c r="CY49" i="2"/>
  <c r="CY48" i="2"/>
  <c r="CY47" i="2"/>
  <c r="CY46" i="2"/>
  <c r="CY45" i="2"/>
  <c r="CY44" i="2"/>
  <c r="CY43" i="2"/>
  <c r="CY42" i="2"/>
  <c r="CY41" i="2"/>
  <c r="CY40" i="2"/>
  <c r="CY39" i="2"/>
  <c r="CY38" i="2"/>
  <c r="CY37" i="2"/>
  <c r="CY36" i="2"/>
  <c r="CY35" i="2"/>
  <c r="CY34" i="2"/>
  <c r="CY33" i="2"/>
  <c r="CY32" i="2"/>
  <c r="CY31" i="2"/>
  <c r="CY30" i="2"/>
  <c r="CY29" i="2"/>
  <c r="CY28" i="2"/>
  <c r="CY27" i="2"/>
  <c r="CY26" i="2"/>
  <c r="CY25" i="2"/>
  <c r="CY24" i="2"/>
  <c r="CY23" i="2"/>
  <c r="CY22" i="2"/>
  <c r="CY21" i="2"/>
  <c r="CY20" i="2"/>
  <c r="CY19" i="2"/>
  <c r="CY18" i="2"/>
  <c r="CY17" i="2"/>
  <c r="CY16" i="2"/>
  <c r="CY15" i="2"/>
  <c r="CY14" i="2"/>
  <c r="CY13" i="2"/>
  <c r="CY12" i="2"/>
  <c r="CY11" i="2"/>
  <c r="CY10" i="2"/>
  <c r="CY9" i="2"/>
  <c r="CY8" i="2"/>
  <c r="CY7" i="2"/>
  <c r="CY6" i="2"/>
  <c r="C5" i="6"/>
  <c r="C83" i="12"/>
  <c r="B83" i="12"/>
  <c r="D83" i="12"/>
  <c r="BU93" i="2"/>
  <c r="AR102" i="2"/>
  <c r="BU40" i="2"/>
  <c r="AR78" i="2"/>
  <c r="BU44" i="2"/>
  <c r="BU67" i="2"/>
  <c r="AR55" i="2"/>
  <c r="AR50" i="2"/>
  <c r="AR48" i="2"/>
  <c r="BU68" i="2"/>
  <c r="AR98" i="2"/>
  <c r="AR43" i="2"/>
  <c r="BU34" i="2"/>
  <c r="BU103" i="2"/>
  <c r="BU14" i="2"/>
  <c r="AR13" i="2"/>
  <c r="BU12" i="2"/>
  <c r="BU100" i="2"/>
  <c r="AR51" i="2"/>
  <c r="BU39" i="2"/>
  <c r="AR32" i="2"/>
  <c r="BU19" i="2"/>
  <c r="BU46" i="2"/>
  <c r="AR76" i="2"/>
  <c r="BU80" i="2"/>
  <c r="BU56" i="2"/>
  <c r="BU102" i="2"/>
  <c r="BU104" i="2"/>
  <c r="AR21" i="2"/>
  <c r="BU64" i="2"/>
  <c r="BU91" i="2"/>
  <c r="AR34" i="2"/>
  <c r="AR91" i="2"/>
  <c r="BU42" i="2"/>
  <c r="BU13" i="2"/>
  <c r="AR74" i="2"/>
  <c r="BU87" i="2"/>
  <c r="AR7" i="2"/>
  <c r="BU25" i="2"/>
  <c r="BU60" i="2"/>
  <c r="AR18" i="2"/>
  <c r="AR70" i="2"/>
  <c r="BU11" i="2"/>
  <c r="AR45" i="2"/>
  <c r="BU50" i="2"/>
  <c r="AR77" i="2"/>
  <c r="AR73" i="2"/>
  <c r="AR93" i="2"/>
  <c r="AR30" i="2"/>
  <c r="AR64" i="2"/>
  <c r="BU81" i="2"/>
  <c r="BU73" i="2"/>
  <c r="AR33" i="2"/>
  <c r="BU33" i="2"/>
  <c r="BU51" i="2"/>
  <c r="AR59" i="2"/>
  <c r="C6" i="6"/>
  <c r="BU17" i="2"/>
  <c r="AR66" i="2"/>
  <c r="AR58" i="2"/>
  <c r="AR69" i="2"/>
  <c r="AR36" i="2"/>
  <c r="BU58" i="2"/>
  <c r="BU74" i="2"/>
  <c r="BU57" i="2"/>
  <c r="AR10" i="2"/>
  <c r="BU105" i="2"/>
  <c r="AR14" i="2"/>
  <c r="AR72" i="2"/>
  <c r="AR12" i="2"/>
  <c r="AR53" i="2"/>
  <c r="BU8" i="2"/>
  <c r="BU18" i="2"/>
  <c r="BU89" i="2"/>
  <c r="AR60" i="2"/>
  <c r="AR16" i="2"/>
  <c r="BU71" i="2"/>
  <c r="BU28" i="2"/>
  <c r="BU30" i="2"/>
  <c r="BU37" i="2"/>
  <c r="AR22" i="2"/>
  <c r="AR17" i="2"/>
  <c r="AR37" i="2"/>
  <c r="AR8" i="2"/>
  <c r="AR26" i="2"/>
  <c r="BU99" i="2"/>
  <c r="BU9" i="2"/>
  <c r="AR31" i="2"/>
  <c r="BU36" i="2"/>
  <c r="BU92" i="2"/>
  <c r="AR85" i="2"/>
  <c r="AR95" i="2"/>
  <c r="BU95" i="2"/>
  <c r="BU88" i="2"/>
  <c r="AR105" i="2"/>
  <c r="AR67" i="2"/>
  <c r="BU90" i="2"/>
  <c r="AR82" i="2"/>
  <c r="BU72" i="2"/>
  <c r="AR88" i="2"/>
  <c r="BU84" i="2"/>
  <c r="AR71" i="2"/>
  <c r="AR84" i="2"/>
  <c r="BU61" i="2"/>
  <c r="AR25" i="2"/>
  <c r="AR90" i="2"/>
  <c r="BU23" i="2"/>
  <c r="BU43" i="2"/>
  <c r="BU96" i="2"/>
  <c r="BU24" i="2"/>
  <c r="BU16" i="2"/>
  <c r="BU52" i="2"/>
  <c r="AR46" i="2"/>
  <c r="AR19" i="2"/>
  <c r="BU35" i="2"/>
  <c r="AR42" i="2"/>
  <c r="BU48" i="2"/>
  <c r="AR79" i="2"/>
  <c r="BU32" i="2"/>
  <c r="BU7" i="2"/>
  <c r="BU20" i="2"/>
  <c r="BU59" i="2"/>
  <c r="BU97" i="2"/>
  <c r="BU82" i="2"/>
  <c r="AR81" i="2"/>
  <c r="AR54" i="2"/>
  <c r="BU45" i="2"/>
  <c r="BU38" i="2"/>
  <c r="AR27" i="2"/>
  <c r="BU53" i="2"/>
  <c r="AR38" i="2"/>
  <c r="AR28" i="2"/>
  <c r="AR56" i="2"/>
  <c r="AR61" i="2"/>
  <c r="BU94" i="2"/>
  <c r="AR24" i="2"/>
  <c r="BU49" i="2"/>
  <c r="AR47" i="2"/>
  <c r="BU83" i="2"/>
  <c r="BU31" i="2"/>
  <c r="AR100" i="2"/>
  <c r="AR49" i="2"/>
  <c r="AR6" i="2"/>
  <c r="AR101" i="2"/>
  <c r="AR62" i="2"/>
  <c r="AR15" i="2"/>
  <c r="BU21" i="2"/>
  <c r="AR9" i="2"/>
  <c r="AR104" i="2"/>
  <c r="AR35" i="2"/>
  <c r="AR40" i="2"/>
  <c r="AR52" i="2"/>
  <c r="AR44" i="2"/>
  <c r="AR39" i="2"/>
  <c r="AR87" i="2"/>
  <c r="AR20" i="2"/>
  <c r="BU26" i="2"/>
  <c r="AR65" i="2"/>
  <c r="AR11" i="2"/>
  <c r="AR94" i="2"/>
  <c r="BU62" i="2"/>
  <c r="BU86" i="2"/>
  <c r="AR96" i="2"/>
  <c r="BU77" i="2"/>
  <c r="AR80" i="2"/>
  <c r="AR29" i="2"/>
  <c r="AR92" i="2"/>
  <c r="BU55" i="2"/>
  <c r="BU75" i="2"/>
  <c r="BU69" i="2"/>
  <c r="AR68" i="2"/>
  <c r="BU63" i="2"/>
  <c r="AR23" i="2"/>
  <c r="AR97" i="2"/>
  <c r="BU65" i="2"/>
  <c r="BU101" i="2"/>
  <c r="BU41" i="2"/>
  <c r="BU79" i="2"/>
  <c r="AR63" i="2"/>
  <c r="BU70" i="2"/>
  <c r="BU10" i="2"/>
  <c r="BU54" i="2"/>
  <c r="BU15" i="2"/>
  <c r="AR89" i="2"/>
  <c r="BU6" i="2"/>
  <c r="BU29" i="2"/>
  <c r="BU76" i="2"/>
  <c r="AR57" i="2"/>
  <c r="AR86" i="2"/>
  <c r="AR83" i="2"/>
  <c r="BU22" i="2"/>
  <c r="AR41" i="2"/>
  <c r="AR75" i="2"/>
  <c r="BU27" i="2"/>
  <c r="BU78" i="2"/>
  <c r="AR103" i="2"/>
  <c r="BU66" i="2"/>
  <c r="BU47" i="2"/>
  <c r="BU85" i="2"/>
  <c r="AR99" i="2"/>
  <c r="BU98" i="2"/>
  <c r="C46" i="6"/>
  <c r="R7" i="6" l="1"/>
  <c r="A84" i="12"/>
  <c r="CZ6" i="2"/>
  <c r="CZ8" i="2"/>
  <c r="CZ63" i="2"/>
  <c r="CZ88" i="2"/>
  <c r="CZ7" i="2"/>
  <c r="CZ20" i="2"/>
  <c r="AK20" i="2"/>
  <c r="CZ12" i="2"/>
  <c r="AK12" i="2"/>
  <c r="CZ68" i="2"/>
  <c r="CZ79" i="2"/>
  <c r="CZ104" i="2"/>
  <c r="AK15" i="2"/>
  <c r="CZ15" i="2"/>
  <c r="CZ76" i="2"/>
  <c r="CZ99" i="2"/>
  <c r="CZ27" i="2"/>
  <c r="CZ87" i="2"/>
  <c r="CZ32" i="2"/>
  <c r="CZ91" i="2"/>
  <c r="CZ96" i="2"/>
  <c r="CZ83" i="2"/>
  <c r="CZ55" i="2"/>
  <c r="CZ35" i="2"/>
  <c r="AK11" i="2"/>
  <c r="CZ11" i="2"/>
  <c r="CZ80" i="2"/>
  <c r="CZ31" i="2"/>
  <c r="CZ52" i="2"/>
  <c r="CZ19" i="2"/>
  <c r="AK19" i="2"/>
  <c r="AK24" i="2"/>
  <c r="CZ24" i="2"/>
  <c r="CZ103" i="2"/>
  <c r="CZ56" i="2"/>
  <c r="CZ72" i="2"/>
  <c r="CZ23" i="2"/>
  <c r="AK23" i="2"/>
  <c r="CZ36" i="2"/>
  <c r="CZ47" i="2"/>
  <c r="CZ59" i="2"/>
  <c r="CZ84" i="2"/>
  <c r="CZ40" i="2"/>
  <c r="CZ44" i="2"/>
  <c r="CZ48" i="2"/>
  <c r="CZ51" i="2"/>
  <c r="CZ67" i="2"/>
  <c r="CZ64" i="2"/>
  <c r="CZ75" i="2"/>
  <c r="AK6" i="2"/>
  <c r="CZ71" i="2"/>
  <c r="CZ43" i="2"/>
  <c r="AK16" i="2"/>
  <c r="CZ16" i="2"/>
  <c r="R10" i="6"/>
  <c r="AK14" i="2"/>
  <c r="CZ14" i="2"/>
  <c r="CZ49" i="2"/>
  <c r="CZ42" i="2"/>
  <c r="CZ39" i="2"/>
  <c r="AK8" i="2"/>
  <c r="CZ29" i="2"/>
  <c r="T10" i="6"/>
  <c r="CZ46" i="2"/>
  <c r="CZ26" i="2"/>
  <c r="AK9" i="2"/>
  <c r="CZ9" i="2"/>
  <c r="AK22" i="2"/>
  <c r="CZ22" i="2"/>
  <c r="CZ54" i="2"/>
  <c r="CZ25" i="2"/>
  <c r="CZ61" i="2"/>
  <c r="R9" i="6"/>
  <c r="CZ78" i="2"/>
  <c r="CZ21" i="2"/>
  <c r="AK21" i="2"/>
  <c r="CZ41" i="2"/>
  <c r="AK7" i="2"/>
  <c r="AK17" i="2"/>
  <c r="CZ17" i="2"/>
  <c r="CZ57" i="2"/>
  <c r="CZ93" i="2"/>
  <c r="CZ85" i="2"/>
  <c r="CZ89" i="2"/>
  <c r="CZ105" i="2"/>
  <c r="CZ34" i="2"/>
  <c r="CZ37" i="2"/>
  <c r="CZ13" i="2"/>
  <c r="AK13" i="2"/>
  <c r="CZ94" i="2"/>
  <c r="CZ53" i="2"/>
  <c r="CZ92" i="2"/>
  <c r="CZ66" i="2"/>
  <c r="CZ33" i="2"/>
  <c r="CZ18" i="2"/>
  <c r="AK18" i="2"/>
  <c r="CZ30" i="2"/>
  <c r="CZ58" i="2"/>
  <c r="CZ69" i="2"/>
  <c r="CZ77" i="2"/>
  <c r="CZ102" i="2"/>
  <c r="CZ50" i="2"/>
  <c r="CZ74" i="2"/>
  <c r="CZ98" i="2"/>
  <c r="CZ97" i="2"/>
  <c r="CZ95" i="2"/>
  <c r="CZ73" i="2"/>
  <c r="CZ81" i="2"/>
  <c r="CZ38" i="2"/>
  <c r="CZ28" i="2"/>
  <c r="CZ82" i="2"/>
  <c r="CZ90" i="2"/>
  <c r="CZ70" i="2"/>
  <c r="CZ101" i="2"/>
  <c r="CZ86" i="2"/>
  <c r="CZ65" i="2"/>
  <c r="CZ45" i="2"/>
  <c r="CZ62" i="2"/>
  <c r="CZ60" i="2"/>
  <c r="CZ100" i="2"/>
  <c r="CZ10" i="2"/>
  <c r="AK10" i="2"/>
  <c r="R8" i="6"/>
  <c r="AK70" i="2"/>
  <c r="AK102" i="2"/>
  <c r="AK39" i="2"/>
  <c r="AK56" i="2"/>
  <c r="AK88" i="2"/>
  <c r="AK97" i="2"/>
  <c r="T8" i="6"/>
  <c r="AK42" i="2"/>
  <c r="AK74" i="2"/>
  <c r="AK95" i="2"/>
  <c r="AK43" i="2"/>
  <c r="AK75" i="2"/>
  <c r="AK28" i="2"/>
  <c r="AK60" i="2"/>
  <c r="AK92" i="2"/>
  <c r="AK25" i="2"/>
  <c r="AK61" i="2"/>
  <c r="T9" i="6"/>
  <c r="AK46" i="2"/>
  <c r="AK78" i="2"/>
  <c r="AK99" i="2"/>
  <c r="AK47" i="2"/>
  <c r="AK79" i="2"/>
  <c r="AK32" i="2"/>
  <c r="AK64" i="2"/>
  <c r="AK96" i="2"/>
  <c r="AK29" i="2"/>
  <c r="AK65" i="2"/>
  <c r="AK38" i="2"/>
  <c r="AK71" i="2"/>
  <c r="AK57" i="2"/>
  <c r="T7" i="6"/>
  <c r="AK50" i="2"/>
  <c r="AK82" i="2"/>
  <c r="AK93" i="2"/>
  <c r="AK51" i="2"/>
  <c r="AK83" i="2"/>
  <c r="AK36" i="2"/>
  <c r="AK68" i="2"/>
  <c r="AK100" i="2"/>
  <c r="AK33" i="2"/>
  <c r="AK73" i="2"/>
  <c r="AK86" i="2"/>
  <c r="AK87" i="2"/>
  <c r="AK40" i="2"/>
  <c r="AK104" i="2"/>
  <c r="AK77" i="2"/>
  <c r="AK26" i="2"/>
  <c r="AK58" i="2"/>
  <c r="AK90" i="2"/>
  <c r="AK27" i="2"/>
  <c r="AK59" i="2"/>
  <c r="AK91" i="2"/>
  <c r="AK44" i="2"/>
  <c r="AK76" i="2"/>
  <c r="AK53" i="2"/>
  <c r="AK41" i="2"/>
  <c r="AK85" i="2"/>
  <c r="AK30" i="2"/>
  <c r="AK62" i="2"/>
  <c r="AK94" i="2"/>
  <c r="AK31" i="2"/>
  <c r="AK63" i="2"/>
  <c r="AK103" i="2"/>
  <c r="AK48" i="2"/>
  <c r="AK80" i="2"/>
  <c r="AK69" i="2"/>
  <c r="AK45" i="2"/>
  <c r="AK101" i="2"/>
  <c r="AK54" i="2"/>
  <c r="AK55" i="2"/>
  <c r="AK72" i="2"/>
  <c r="AK37" i="2"/>
  <c r="AK34" i="2"/>
  <c r="AK66" i="2"/>
  <c r="AK98" i="2"/>
  <c r="AK35" i="2"/>
  <c r="AK67" i="2"/>
  <c r="AK105" i="2"/>
  <c r="AK52" i="2"/>
  <c r="AK84" i="2"/>
  <c r="AK81" i="2"/>
  <c r="AK49" i="2"/>
  <c r="AK89" i="2"/>
  <c r="C50" i="6"/>
  <c r="G29" i="6"/>
  <c r="D84" i="12"/>
  <c r="C84" i="12"/>
  <c r="B84" i="12"/>
  <c r="C10" i="6"/>
  <c r="Q22" i="2"/>
  <c r="Q8" i="2"/>
  <c r="Q6" i="2"/>
  <c r="Q10" i="2"/>
  <c r="C11" i="6"/>
  <c r="Q16" i="2"/>
  <c r="Q13" i="2"/>
  <c r="Q17" i="2"/>
  <c r="C12" i="6"/>
  <c r="Q7" i="2"/>
  <c r="Q20" i="2"/>
  <c r="Q21" i="2"/>
  <c r="Q23" i="2"/>
  <c r="Q15" i="2"/>
  <c r="Q14" i="2"/>
  <c r="Q9" i="2"/>
  <c r="Q19" i="2"/>
  <c r="Q12" i="2"/>
  <c r="Q18" i="2"/>
  <c r="Q11" i="2"/>
  <c r="Q24" i="2"/>
  <c r="J13" i="6" l="1"/>
  <c r="J10" i="6"/>
  <c r="A85" i="12"/>
  <c r="CB6" i="2"/>
  <c r="CB9" i="2"/>
  <c r="EE9" i="2" s="1"/>
  <c r="CB8" i="2"/>
  <c r="CB18" i="2"/>
  <c r="EE18" i="2" s="1"/>
  <c r="CB7" i="2"/>
  <c r="CB22" i="2"/>
  <c r="EE22" i="2" s="1"/>
  <c r="CB19" i="2"/>
  <c r="EE19" i="2" s="1"/>
  <c r="CB23" i="2"/>
  <c r="CB14" i="2"/>
  <c r="EE14" i="2" s="1"/>
  <c r="CB15" i="2"/>
  <c r="EE15" i="2" s="1"/>
  <c r="CB24" i="2"/>
  <c r="EE24" i="2" s="1"/>
  <c r="CB13" i="2"/>
  <c r="EE13" i="2" s="1"/>
  <c r="CB12" i="2"/>
  <c r="EE12" i="2" s="1"/>
  <c r="CB16" i="2"/>
  <c r="CB21" i="2"/>
  <c r="CB17" i="2"/>
  <c r="CB10" i="2"/>
  <c r="EE10" i="2" s="1"/>
  <c r="CB11" i="2"/>
  <c r="CB20" i="2"/>
  <c r="EE20" i="2" s="1"/>
  <c r="AF29" i="6"/>
  <c r="AE29" i="6" s="1"/>
  <c r="B85" i="12"/>
  <c r="D85" i="12"/>
  <c r="C85" i="12"/>
  <c r="N20" i="2"/>
  <c r="BP20" i="2"/>
  <c r="BP19" i="2"/>
  <c r="BP11" i="2"/>
  <c r="BP15" i="2"/>
  <c r="N13" i="2"/>
  <c r="FF14" i="2"/>
  <c r="FF15" i="2"/>
  <c r="N12" i="2"/>
  <c r="BP8" i="2"/>
  <c r="FF19" i="2"/>
  <c r="BP7" i="2"/>
  <c r="FF10" i="2"/>
  <c r="N14" i="2"/>
  <c r="FF18" i="2"/>
  <c r="BP10" i="2"/>
  <c r="N9" i="2"/>
  <c r="N19" i="2"/>
  <c r="BP14" i="2"/>
  <c r="BP18" i="2"/>
  <c r="BP12" i="2"/>
  <c r="BP24" i="2"/>
  <c r="BP23" i="2"/>
  <c r="N18" i="2"/>
  <c r="BP21" i="2"/>
  <c r="N10" i="2"/>
  <c r="N22" i="2"/>
  <c r="BP13" i="2"/>
  <c r="BP16" i="2"/>
  <c r="BP9" i="2"/>
  <c r="BP17" i="2"/>
  <c r="BP22" i="2"/>
  <c r="FF9" i="2"/>
  <c r="N24" i="2"/>
  <c r="FF24" i="2"/>
  <c r="BP6" i="2"/>
  <c r="N15" i="2"/>
  <c r="FF20" i="2"/>
  <c r="FF13" i="2"/>
  <c r="FF12" i="2"/>
  <c r="FF22" i="2"/>
  <c r="A86" i="12" l="1"/>
  <c r="EE6" i="2"/>
  <c r="EE23" i="2"/>
  <c r="EE8" i="2"/>
  <c r="EE7" i="2"/>
  <c r="EE16" i="2"/>
  <c r="EE17" i="2"/>
  <c r="EE21" i="2"/>
  <c r="EE11" i="2"/>
  <c r="AV12" i="2"/>
  <c r="AV14" i="2"/>
  <c r="AV13" i="2"/>
  <c r="AV10" i="2"/>
  <c r="AV15" i="2"/>
  <c r="AV24" i="2"/>
  <c r="AV22" i="2"/>
  <c r="AV19" i="2"/>
  <c r="AV20" i="2"/>
  <c r="AV18" i="2"/>
  <c r="AV9" i="2"/>
  <c r="C86" i="12"/>
  <c r="D86" i="12"/>
  <c r="B86" i="12"/>
  <c r="N6" i="2"/>
  <c r="FF7" i="2"/>
  <c r="FF16" i="2"/>
  <c r="AM18" i="2"/>
  <c r="N16" i="2"/>
  <c r="FF8" i="2"/>
  <c r="AM12" i="2"/>
  <c r="N23" i="2"/>
  <c r="AM15" i="2"/>
  <c r="FF21" i="2"/>
  <c r="AM22" i="2"/>
  <c r="N8" i="2"/>
  <c r="AM19" i="2"/>
  <c r="AM20" i="2"/>
  <c r="N7" i="2"/>
  <c r="AM9" i="2"/>
  <c r="AM13" i="2"/>
  <c r="FF23" i="2"/>
  <c r="N11" i="2"/>
  <c r="N17" i="2"/>
  <c r="AM24" i="2"/>
  <c r="AM10" i="2"/>
  <c r="AM14" i="2"/>
  <c r="N21" i="2"/>
  <c r="FF11" i="2"/>
  <c r="FF17" i="2"/>
  <c r="FF6" i="2"/>
  <c r="A87" i="12" l="1"/>
  <c r="AV6" i="2"/>
  <c r="AV8" i="2"/>
  <c r="AV7" i="2"/>
  <c r="AV23" i="2"/>
  <c r="AV11" i="2"/>
  <c r="EI11" i="2" s="1"/>
  <c r="AV21" i="2"/>
  <c r="EI21" i="2" s="1"/>
  <c r="AV17" i="2"/>
  <c r="EI17" i="2" s="1"/>
  <c r="AV16" i="2"/>
  <c r="EI16" i="2" s="1"/>
  <c r="EI19" i="2"/>
  <c r="EI24" i="2"/>
  <c r="EI9" i="2"/>
  <c r="EI10" i="2"/>
  <c r="EI18" i="2"/>
  <c r="EI13" i="2"/>
  <c r="EI15" i="2"/>
  <c r="EI20" i="2"/>
  <c r="EI14" i="2"/>
  <c r="EI22" i="2"/>
  <c r="EI12" i="2"/>
  <c r="D87" i="12"/>
  <c r="B87" i="12"/>
  <c r="C87" i="12"/>
  <c r="AL15" i="2"/>
  <c r="AL10" i="2"/>
  <c r="AM16" i="2"/>
  <c r="AM11" i="2"/>
  <c r="AM8" i="2"/>
  <c r="AM21" i="2"/>
  <c r="AL24" i="2"/>
  <c r="AL20" i="2"/>
  <c r="AM23" i="2"/>
  <c r="C221" i="10" a="1"/>
  <c r="S10" i="2"/>
  <c r="AL18" i="2"/>
  <c r="AL9" i="2"/>
  <c r="AM7" i="2"/>
  <c r="AM6" i="2"/>
  <c r="AL14" i="2"/>
  <c r="S14" i="2" s="1"/>
  <c r="AL22" i="2"/>
  <c r="AM17" i="2"/>
  <c r="T15" i="2"/>
  <c r="C222" i="10" a="1"/>
  <c r="AL19" i="2"/>
  <c r="AL12" i="2"/>
  <c r="C220" i="10" a="1"/>
  <c r="AL13" i="2"/>
  <c r="T24" i="2"/>
  <c r="A88" i="12" l="1"/>
  <c r="EI6" i="2"/>
  <c r="EI7" i="2"/>
  <c r="EI23" i="2"/>
  <c r="EI8" i="2"/>
  <c r="C88" i="12"/>
  <c r="D88" i="12"/>
  <c r="B88" i="12"/>
  <c r="T13" i="2"/>
  <c r="F12" i="10" a="1"/>
  <c r="F40" i="10" a="1"/>
  <c r="F19" i="10" a="1"/>
  <c r="F41" i="10" a="1"/>
  <c r="F144" i="10" a="1"/>
  <c r="C188" i="10" a="1"/>
  <c r="C209" i="10" a="1"/>
  <c r="S22" i="2"/>
  <c r="F165" i="10" a="1"/>
  <c r="F44" i="10" a="1"/>
  <c r="F75" i="10" a="1"/>
  <c r="F221" i="10"/>
  <c r="C187" i="10" a="1"/>
  <c r="F166" i="10" a="1"/>
  <c r="F28" i="10" a="1"/>
  <c r="F93" i="10" a="1"/>
  <c r="F54" i="10" a="1"/>
  <c r="C186" i="10" a="1"/>
  <c r="F9" i="10" a="1"/>
  <c r="F10" i="10" a="1"/>
  <c r="F14" i="10" a="1"/>
  <c r="C215" i="10" a="1"/>
  <c r="C210" i="10" a="1"/>
  <c r="S15" i="2"/>
  <c r="F110" i="10" a="1"/>
  <c r="F67" i="10" a="1"/>
  <c r="F23" i="10" a="1"/>
  <c r="F142" i="10" a="1"/>
  <c r="F69" i="10" a="1"/>
  <c r="F109" i="10" a="1"/>
  <c r="F222" i="10"/>
  <c r="F126" i="10" a="1"/>
  <c r="F46" i="10" a="1"/>
  <c r="C220" i="10"/>
  <c r="T22" i="2"/>
  <c r="F20" i="10" a="1"/>
  <c r="F160" i="10" a="1"/>
  <c r="F163" i="10" a="1"/>
  <c r="F102" i="10" a="1"/>
  <c r="F62" i="10" a="1"/>
  <c r="F35" i="10" a="1"/>
  <c r="F131" i="10" a="1"/>
  <c r="F22" i="10" a="1"/>
  <c r="C185" i="10" a="1"/>
  <c r="F48" i="10" a="1"/>
  <c r="T20" i="2"/>
  <c r="T19" i="2"/>
  <c r="C200" i="10" a="1"/>
  <c r="C176" i="10" a="1"/>
  <c r="F132" i="10" a="1"/>
  <c r="F51" i="10" a="1"/>
  <c r="S20" i="2"/>
  <c r="C213" i="10" a="1"/>
  <c r="F92" i="10" a="1"/>
  <c r="F84" i="10" a="1"/>
  <c r="F104" i="10" a="1"/>
  <c r="F30" i="10" a="1"/>
  <c r="F27" i="10" a="1"/>
  <c r="S13" i="2"/>
  <c r="AL8" i="2"/>
  <c r="F115" i="10" a="1"/>
  <c r="F13" i="10" a="1"/>
  <c r="C204" i="10" a="1"/>
  <c r="F152" i="10" a="1"/>
  <c r="F111" i="10" a="1"/>
  <c r="F36" i="10" a="1"/>
  <c r="C182" i="10" a="1"/>
  <c r="F7" i="10" a="1"/>
  <c r="F139" i="10" a="1"/>
  <c r="F130" i="10" a="1"/>
  <c r="F100" i="10" a="1"/>
  <c r="F90" i="10" a="1"/>
  <c r="F42" i="10" a="1"/>
  <c r="F70" i="10" a="1"/>
  <c r="F167" i="10" a="1"/>
  <c r="F72" i="10" a="1"/>
  <c r="F151" i="10" a="1"/>
  <c r="S24" i="2"/>
  <c r="E222" i="10"/>
  <c r="S9" i="2"/>
  <c r="F4" i="10" a="1"/>
  <c r="F119" i="10" a="1"/>
  <c r="F153" i="10" a="1"/>
  <c r="F8" i="10" a="1"/>
  <c r="F24" i="10" a="1"/>
  <c r="T12" i="2"/>
  <c r="F74" i="10" a="1"/>
  <c r="AL23" i="2"/>
  <c r="S23" i="2" s="1"/>
  <c r="C205" i="10" a="1"/>
  <c r="S18" i="2"/>
  <c r="C199" i="10" a="1"/>
  <c r="C206" i="10" a="1"/>
  <c r="F136" i="10" a="1"/>
  <c r="C212" i="10" a="1"/>
  <c r="F125" i="10" a="1"/>
  <c r="F80" i="10" a="1"/>
  <c r="F21" i="10" a="1"/>
  <c r="C177" i="10" a="1"/>
  <c r="F52" i="10" a="1"/>
  <c r="F26" i="10" a="1"/>
  <c r="F88" i="10" a="1"/>
  <c r="F63" i="10" a="1"/>
  <c r="F127" i="10" a="1"/>
  <c r="T18" i="2"/>
  <c r="F79" i="10" a="1"/>
  <c r="F29" i="10" a="1"/>
  <c r="T9" i="2"/>
  <c r="F162" i="10" a="1"/>
  <c r="F17" i="10" a="1"/>
  <c r="F128" i="10" a="1"/>
  <c r="F25" i="10" a="1"/>
  <c r="F71" i="10" a="1"/>
  <c r="F117" i="10" a="1"/>
  <c r="E220" i="10"/>
  <c r="F143" i="10" a="1"/>
  <c r="F105" i="10" a="1"/>
  <c r="AL11" i="2"/>
  <c r="F108" i="10" a="1"/>
  <c r="F134" i="10" a="1"/>
  <c r="F140" i="10" a="1"/>
  <c r="F101" i="10" a="1"/>
  <c r="F49" i="10" a="1"/>
  <c r="F137" i="10" a="1"/>
  <c r="F141" i="10" a="1"/>
  <c r="AL7" i="2"/>
  <c r="F45" i="10" a="1"/>
  <c r="F158" i="10" a="1"/>
  <c r="F37" i="10" a="1"/>
  <c r="F61" i="10" a="1"/>
  <c r="C208" i="10" a="1"/>
  <c r="F103" i="10" a="1"/>
  <c r="F220" i="10"/>
  <c r="F47" i="10" a="1"/>
  <c r="F118" i="10" a="1"/>
  <c r="F154" i="10" a="1"/>
  <c r="C184" i="10" a="1"/>
  <c r="AL16" i="2"/>
  <c r="F135" i="10" a="1"/>
  <c r="F138" i="10" a="1"/>
  <c r="F33" i="10" a="1"/>
  <c r="F89" i="10" a="1"/>
  <c r="F116" i="10" a="1"/>
  <c r="C191" i="10" a="1"/>
  <c r="F107" i="10" a="1"/>
  <c r="AL17" i="2"/>
  <c r="S19" i="2"/>
  <c r="C211" i="10" a="1"/>
  <c r="S7" i="2"/>
  <c r="F31" i="10" a="1"/>
  <c r="D222" i="10"/>
  <c r="F106" i="10" a="1"/>
  <c r="F83" i="10" a="1"/>
  <c r="F50" i="10" a="1"/>
  <c r="F78" i="10" a="1"/>
  <c r="C207" i="10" a="1"/>
  <c r="AL6" i="2"/>
  <c r="T6" i="2" s="1"/>
  <c r="S6" i="2"/>
  <c r="C214" i="10" a="1"/>
  <c r="F113" i="10" a="1"/>
  <c r="C198" i="10" a="1"/>
  <c r="F150" i="10" a="1"/>
  <c r="F18" i="10" a="1"/>
  <c r="C203" i="10" a="1"/>
  <c r="C219" i="10" a="1"/>
  <c r="F156" i="10" a="1"/>
  <c r="D220" i="10"/>
  <c r="F32" i="10" a="1"/>
  <c r="F55" i="10" a="1"/>
  <c r="F73" i="10" a="1"/>
  <c r="F112" i="10" a="1"/>
  <c r="T10" i="2"/>
  <c r="F11" i="10" a="1"/>
  <c r="F43" i="10" a="1"/>
  <c r="F68" i="10" a="1"/>
  <c r="C189" i="10" a="1"/>
  <c r="F155" i="10" a="1"/>
  <c r="F91" i="10" a="1"/>
  <c r="E221" i="10"/>
  <c r="C221" i="10"/>
  <c r="F64" i="10" a="1"/>
  <c r="C201" i="10" a="1"/>
  <c r="C183" i="10" a="1"/>
  <c r="F129" i="10" a="1"/>
  <c r="F99" i="10" a="1"/>
  <c r="C180" i="10" a="1"/>
  <c r="F82" i="10" a="1"/>
  <c r="F87" i="10" a="1"/>
  <c r="F34" i="10" a="1"/>
  <c r="T23" i="2"/>
  <c r="C178" i="10" a="1"/>
  <c r="F133" i="10" a="1"/>
  <c r="C202" i="10" a="1"/>
  <c r="AL21" i="2"/>
  <c r="F159" i="10" a="1"/>
  <c r="T14" i="2"/>
  <c r="F161" i="10" a="1"/>
  <c r="S12" i="2"/>
  <c r="C174" i="10" a="1"/>
  <c r="F157" i="10" a="1"/>
  <c r="F81" i="10" a="1"/>
  <c r="C181" i="10" a="1"/>
  <c r="C179" i="10" a="1"/>
  <c r="D221" i="10"/>
  <c r="F86" i="10" a="1"/>
  <c r="C175" i="10" a="1"/>
  <c r="F53" i="10" a="1"/>
  <c r="C222" i="10"/>
  <c r="F164" i="10" a="1"/>
  <c r="F114" i="10" a="1"/>
  <c r="C190" i="10" a="1"/>
  <c r="F85" i="10" a="1"/>
  <c r="T7" i="2"/>
  <c r="T21" i="2"/>
  <c r="A89" i="12" l="1"/>
  <c r="G221" i="10"/>
  <c r="G222" i="10"/>
  <c r="G220" i="10"/>
  <c r="B89" i="12"/>
  <c r="D89" i="12"/>
  <c r="C89" i="12"/>
  <c r="S21" i="2"/>
  <c r="G130" i="10"/>
  <c r="E211" i="10"/>
  <c r="G102" i="10"/>
  <c r="D219" i="10"/>
  <c r="F20" i="10"/>
  <c r="F164" i="10"/>
  <c r="F104" i="10"/>
  <c r="F143" i="10"/>
  <c r="E207" i="10"/>
  <c r="C189" i="10"/>
  <c r="D181" i="10"/>
  <c r="G8" i="10"/>
  <c r="C184" i="10"/>
  <c r="F89" i="10"/>
  <c r="F19" i="10"/>
  <c r="F153" i="10"/>
  <c r="F180" i="10"/>
  <c r="D202" i="10"/>
  <c r="F107" i="10"/>
  <c r="C183" i="10"/>
  <c r="F68" i="10"/>
  <c r="E214" i="10"/>
  <c r="J68" i="10"/>
  <c r="G51" i="10"/>
  <c r="F92" i="10"/>
  <c r="G35" i="10"/>
  <c r="G131" i="10"/>
  <c r="F33" i="10"/>
  <c r="G107" i="10"/>
  <c r="G115" i="10"/>
  <c r="G46" i="10"/>
  <c r="G14" i="10"/>
  <c r="F27" i="10"/>
  <c r="H130" i="10"/>
  <c r="H12" i="10"/>
  <c r="G117" i="10"/>
  <c r="D210" i="10"/>
  <c r="F133" i="10"/>
  <c r="E182" i="10"/>
  <c r="C219" i="10"/>
  <c r="G69" i="10"/>
  <c r="F82" i="10"/>
  <c r="F202" i="10"/>
  <c r="F84" i="10"/>
  <c r="F182" i="10"/>
  <c r="G139" i="10"/>
  <c r="G86" i="10"/>
  <c r="G61" i="10"/>
  <c r="C200" i="10"/>
  <c r="C188" i="10"/>
  <c r="F102" i="10"/>
  <c r="F52" i="10"/>
  <c r="G79" i="10"/>
  <c r="H10" i="10"/>
  <c r="G11" i="10"/>
  <c r="S16" i="2"/>
  <c r="F174" i="10"/>
  <c r="C199" i="10"/>
  <c r="C203" i="10"/>
  <c r="G13" i="10"/>
  <c r="F80" i="10"/>
  <c r="F50" i="10"/>
  <c r="G9" i="10"/>
  <c r="F31" i="10"/>
  <c r="G157" i="10"/>
  <c r="F8" i="10"/>
  <c r="G119" i="10"/>
  <c r="F144" i="10"/>
  <c r="E184" i="10"/>
  <c r="F162" i="10"/>
  <c r="F126" i="10"/>
  <c r="G82" i="10"/>
  <c r="G43" i="10"/>
  <c r="F55" i="10"/>
  <c r="T16" i="2"/>
  <c r="F160" i="10"/>
  <c r="F132" i="10"/>
  <c r="F135" i="10"/>
  <c r="G62" i="10"/>
  <c r="D184" i="10"/>
  <c r="F24" i="10"/>
  <c r="H127" i="10"/>
  <c r="D206" i="10"/>
  <c r="F111" i="10"/>
  <c r="E178" i="10"/>
  <c r="G154" i="10"/>
  <c r="F21" i="10"/>
  <c r="F219" i="10"/>
  <c r="G17" i="10"/>
  <c r="G53" i="10"/>
  <c r="G132" i="10"/>
  <c r="D191" i="10"/>
  <c r="H135" i="10"/>
  <c r="G129" i="10"/>
  <c r="G75" i="10"/>
  <c r="I10" i="10"/>
  <c r="F79" i="10"/>
  <c r="H13" i="10"/>
  <c r="E191" i="10"/>
  <c r="S8" i="2"/>
  <c r="J67" i="10"/>
  <c r="G101" i="10"/>
  <c r="D176" i="10"/>
  <c r="G80" i="10"/>
  <c r="F88" i="10"/>
  <c r="F214" i="10"/>
  <c r="F63" i="10"/>
  <c r="G26" i="10"/>
  <c r="F116" i="10"/>
  <c r="C175" i="10"/>
  <c r="I13" i="10"/>
  <c r="C207" i="10"/>
  <c r="F191" i="10"/>
  <c r="F40" i="10"/>
  <c r="E204" i="10"/>
  <c r="G37" i="10"/>
  <c r="F83" i="10"/>
  <c r="E177" i="10"/>
  <c r="F212" i="10"/>
  <c r="D177" i="10"/>
  <c r="G138" i="10"/>
  <c r="G161" i="10"/>
  <c r="F159" i="10"/>
  <c r="H132" i="10"/>
  <c r="I74" i="10"/>
  <c r="G73" i="10"/>
  <c r="F12" i="10"/>
  <c r="C179" i="10"/>
  <c r="H75" i="10"/>
  <c r="E209" i="10"/>
  <c r="G126" i="10"/>
  <c r="F62" i="10"/>
  <c r="J71" i="10"/>
  <c r="D207" i="10"/>
  <c r="G7" i="10"/>
  <c r="E187" i="10"/>
  <c r="F69" i="10"/>
  <c r="F13" i="10"/>
  <c r="F87" i="10"/>
  <c r="H71" i="10"/>
  <c r="E198" i="10"/>
  <c r="I67" i="10"/>
  <c r="F61" i="10"/>
  <c r="G135" i="10"/>
  <c r="G72" i="10"/>
  <c r="G113" i="10"/>
  <c r="D185" i="10"/>
  <c r="F150" i="10"/>
  <c r="S11" i="2"/>
  <c r="S17" i="2"/>
  <c r="G105" i="10"/>
  <c r="F46" i="10"/>
  <c r="C213" i="10"/>
  <c r="F125" i="10"/>
  <c r="G163" i="10"/>
  <c r="E179" i="10"/>
  <c r="D200" i="10"/>
  <c r="F85" i="10"/>
  <c r="F207" i="10"/>
  <c r="G153" i="10"/>
  <c r="F190" i="10"/>
  <c r="G68" i="10"/>
  <c r="F71" i="10"/>
  <c r="C214" i="10"/>
  <c r="J74" i="10"/>
  <c r="F137" i="10"/>
  <c r="F131" i="10"/>
  <c r="F44" i="10"/>
  <c r="F198" i="10"/>
  <c r="E174" i="10"/>
  <c r="F42" i="10"/>
  <c r="F113" i="10"/>
  <c r="G55" i="10"/>
  <c r="D209" i="10"/>
  <c r="G111" i="10"/>
  <c r="G74" i="10"/>
  <c r="F165" i="10"/>
  <c r="F204" i="10"/>
  <c r="F4" i="10"/>
  <c r="D201" i="10"/>
  <c r="H69" i="10"/>
  <c r="G144" i="10"/>
  <c r="F181" i="10"/>
  <c r="D183" i="10"/>
  <c r="I70" i="10"/>
  <c r="F78" i="10"/>
  <c r="G12" i="10"/>
  <c r="I11" i="10"/>
  <c r="C185" i="10"/>
  <c r="G27" i="10"/>
  <c r="F35" i="10"/>
  <c r="F200" i="10"/>
  <c r="G167" i="10"/>
  <c r="G166" i="10"/>
  <c r="H126" i="10"/>
  <c r="F25" i="10"/>
  <c r="G128" i="10"/>
  <c r="G25" i="10"/>
  <c r="F114" i="10"/>
  <c r="H67" i="10"/>
  <c r="F141" i="10"/>
  <c r="F178" i="10"/>
  <c r="C177" i="10"/>
  <c r="G78" i="10"/>
  <c r="J75" i="10"/>
  <c r="G32" i="10"/>
  <c r="D175" i="10"/>
  <c r="F154" i="10"/>
  <c r="G165" i="10"/>
  <c r="F215" i="10"/>
  <c r="F130" i="10"/>
  <c r="C181" i="10"/>
  <c r="G164" i="10"/>
  <c r="G18" i="10"/>
  <c r="G19" i="10"/>
  <c r="C201" i="10"/>
  <c r="G143" i="10"/>
  <c r="F128" i="10"/>
  <c r="F138" i="10"/>
  <c r="E186" i="10"/>
  <c r="C206" i="10"/>
  <c r="T11" i="2"/>
  <c r="F203" i="10"/>
  <c r="F93" i="10"/>
  <c r="F34" i="10"/>
  <c r="H139" i="10"/>
  <c r="F129" i="10"/>
  <c r="G83" i="10"/>
  <c r="G64" i="10"/>
  <c r="H72" i="10"/>
  <c r="G133" i="10"/>
  <c r="I7" i="10"/>
  <c r="F211" i="10"/>
  <c r="G10" i="10"/>
  <c r="E189" i="10"/>
  <c r="G104" i="10"/>
  <c r="G71" i="10"/>
  <c r="G152" i="10"/>
  <c r="C209" i="10"/>
  <c r="I12" i="10"/>
  <c r="G31" i="10"/>
  <c r="F100" i="10"/>
  <c r="F91" i="10"/>
  <c r="H143" i="10"/>
  <c r="C212" i="10"/>
  <c r="C210" i="10"/>
  <c r="F11" i="10"/>
  <c r="F177" i="10"/>
  <c r="F155" i="10"/>
  <c r="G40" i="10"/>
  <c r="G67" i="10"/>
  <c r="E210" i="10"/>
  <c r="G28" i="10"/>
  <c r="F127" i="10"/>
  <c r="H11" i="10"/>
  <c r="F142" i="10"/>
  <c r="G109" i="10"/>
  <c r="F26" i="10"/>
  <c r="J73" i="10"/>
  <c r="J70" i="10"/>
  <c r="D198" i="10"/>
  <c r="E185" i="10"/>
  <c r="F28" i="10"/>
  <c r="F175" i="10"/>
  <c r="F86" i="10"/>
  <c r="F48" i="10"/>
  <c r="F47" i="10"/>
  <c r="H8" i="10"/>
  <c r="H128" i="10"/>
  <c r="D179" i="10"/>
  <c r="F54" i="10"/>
  <c r="G136" i="10"/>
  <c r="D208" i="10"/>
  <c r="E203" i="10"/>
  <c r="G141" i="10"/>
  <c r="G23" i="10"/>
  <c r="G54" i="10"/>
  <c r="G103" i="10"/>
  <c r="G36" i="10"/>
  <c r="G155" i="10"/>
  <c r="F73" i="10"/>
  <c r="G93" i="10"/>
  <c r="D189" i="10"/>
  <c r="C198" i="10"/>
  <c r="G21" i="10"/>
  <c r="F7" i="10"/>
  <c r="H7" i="10"/>
  <c r="E213" i="10"/>
  <c r="F110" i="10"/>
  <c r="G4" i="10"/>
  <c r="G108" i="10"/>
  <c r="F74" i="10"/>
  <c r="G151" i="10"/>
  <c r="D186" i="10"/>
  <c r="F185" i="10"/>
  <c r="E175" i="10"/>
  <c r="C174" i="10"/>
  <c r="H73" i="10"/>
  <c r="G106" i="10"/>
  <c r="G30" i="10"/>
  <c r="G33" i="10"/>
  <c r="E201" i="10"/>
  <c r="F186" i="10"/>
  <c r="C187" i="10"/>
  <c r="C208" i="10"/>
  <c r="F208" i="10"/>
  <c r="C180" i="10"/>
  <c r="F43" i="10"/>
  <c r="E215" i="10"/>
  <c r="H140" i="10"/>
  <c r="C190" i="10"/>
  <c r="D212" i="10"/>
  <c r="F152" i="10"/>
  <c r="F115" i="10"/>
  <c r="F22" i="10"/>
  <c r="F101" i="10"/>
  <c r="F36" i="10"/>
  <c r="G41" i="10"/>
  <c r="I69" i="10"/>
  <c r="F18" i="10"/>
  <c r="E206" i="10"/>
  <c r="G91" i="10"/>
  <c r="F139" i="10"/>
  <c r="D178" i="10"/>
  <c r="E188" i="10"/>
  <c r="E180" i="10"/>
  <c r="F99" i="10"/>
  <c r="D205" i="10"/>
  <c r="F140" i="10"/>
  <c r="G112" i="10"/>
  <c r="F75" i="10"/>
  <c r="H133" i="10"/>
  <c r="I135" i="10"/>
  <c r="C176" i="10"/>
  <c r="H137" i="10"/>
  <c r="C205" i="10"/>
  <c r="D203" i="10"/>
  <c r="E208" i="10"/>
  <c r="G140" i="10"/>
  <c r="F158" i="10"/>
  <c r="D190" i="10"/>
  <c r="H131" i="10"/>
  <c r="F112" i="10"/>
  <c r="H144" i="10"/>
  <c r="F189" i="10"/>
  <c r="F156" i="10"/>
  <c r="G50" i="10"/>
  <c r="G29" i="10"/>
  <c r="E181" i="10"/>
  <c r="F67" i="10"/>
  <c r="G81" i="10"/>
  <c r="G100" i="10"/>
  <c r="H70" i="10"/>
  <c r="I8" i="10"/>
  <c r="C204" i="10"/>
  <c r="G49" i="10"/>
  <c r="G24" i="10"/>
  <c r="E219" i="10"/>
  <c r="F210" i="10"/>
  <c r="F119" i="10"/>
  <c r="D199" i="10"/>
  <c r="F41" i="10"/>
  <c r="I75" i="10"/>
  <c r="F90" i="10"/>
  <c r="F29" i="10"/>
  <c r="F205" i="10"/>
  <c r="G34" i="10"/>
  <c r="G48" i="10"/>
  <c r="D215" i="10"/>
  <c r="F188" i="10"/>
  <c r="E202" i="10"/>
  <c r="E212" i="10"/>
  <c r="G134" i="10"/>
  <c r="D204" i="10"/>
  <c r="H141" i="10"/>
  <c r="G159" i="10"/>
  <c r="F23" i="10"/>
  <c r="F109" i="10"/>
  <c r="G85" i="10"/>
  <c r="G142" i="10"/>
  <c r="G47" i="10"/>
  <c r="D213" i="10"/>
  <c r="F72" i="10"/>
  <c r="I68" i="10"/>
  <c r="G158" i="10"/>
  <c r="G84" i="10"/>
  <c r="D188" i="10"/>
  <c r="F81" i="10"/>
  <c r="C191" i="10"/>
  <c r="E183" i="10"/>
  <c r="G118" i="10"/>
  <c r="D180" i="10"/>
  <c r="F176" i="10"/>
  <c r="C186" i="10"/>
  <c r="E199" i="10"/>
  <c r="C178" i="10"/>
  <c r="C215" i="10"/>
  <c r="I72" i="10"/>
  <c r="G20" i="10"/>
  <c r="F106" i="10"/>
  <c r="G90" i="10"/>
  <c r="F51" i="10"/>
  <c r="F17" i="10"/>
  <c r="G110" i="10"/>
  <c r="I73" i="10"/>
  <c r="G160" i="10"/>
  <c r="E190" i="10"/>
  <c r="H125" i="10"/>
  <c r="C211" i="10"/>
  <c r="G52" i="10"/>
  <c r="F183" i="10"/>
  <c r="H142" i="10"/>
  <c r="F117" i="10"/>
  <c r="D214" i="10"/>
  <c r="D174" i="10"/>
  <c r="F30" i="10"/>
  <c r="F161" i="10"/>
  <c r="F64" i="10"/>
  <c r="G156" i="10"/>
  <c r="F49" i="10"/>
  <c r="F14" i="10"/>
  <c r="G99" i="10"/>
  <c r="I9" i="10"/>
  <c r="F167" i="10"/>
  <c r="I14" i="10"/>
  <c r="F37" i="10"/>
  <c r="F10" i="10"/>
  <c r="G22" i="10"/>
  <c r="E205" i="10"/>
  <c r="H138" i="10"/>
  <c r="E176" i="10"/>
  <c r="F53" i="10"/>
  <c r="F45" i="10"/>
  <c r="F209" i="10"/>
  <c r="D187" i="10"/>
  <c r="J135" i="10"/>
  <c r="G89" i="10"/>
  <c r="F103" i="10"/>
  <c r="H68" i="10"/>
  <c r="F136" i="10"/>
  <c r="H134" i="10"/>
  <c r="D211" i="10"/>
  <c r="H14" i="10"/>
  <c r="F9" i="10"/>
  <c r="H136" i="10"/>
  <c r="G70" i="10"/>
  <c r="C202" i="10"/>
  <c r="G162" i="10"/>
  <c r="T17" i="2"/>
  <c r="G92" i="10"/>
  <c r="F187" i="10"/>
  <c r="H74" i="10"/>
  <c r="F201" i="10"/>
  <c r="F70" i="10"/>
  <c r="G137" i="10"/>
  <c r="C182" i="10"/>
  <c r="G127" i="10"/>
  <c r="G116" i="10"/>
  <c r="G42" i="10"/>
  <c r="G44" i="10"/>
  <c r="F166" i="10"/>
  <c r="F32" i="10"/>
  <c r="E200" i="10"/>
  <c r="G114" i="10"/>
  <c r="F213" i="10"/>
  <c r="H9" i="10"/>
  <c r="F179" i="10"/>
  <c r="F134" i="10"/>
  <c r="H129" i="10"/>
  <c r="J69" i="10"/>
  <c r="F163" i="10"/>
  <c r="F108" i="10"/>
  <c r="G87" i="10"/>
  <c r="F199" i="10"/>
  <c r="I71" i="10"/>
  <c r="D182" i="10"/>
  <c r="F184" i="10"/>
  <c r="G125" i="10"/>
  <c r="G88" i="10"/>
  <c r="G150" i="10"/>
  <c r="F157" i="10"/>
  <c r="G63" i="10"/>
  <c r="F206" i="10"/>
  <c r="F151" i="10"/>
  <c r="G45" i="10"/>
  <c r="F105" i="10"/>
  <c r="J72" i="10"/>
  <c r="T8" i="2"/>
  <c r="F118" i="10"/>
  <c r="AB7" i="5" l="1"/>
  <c r="BS50" i="5" s="1"/>
  <c r="AB5" i="5"/>
  <c r="AD10" i="5"/>
  <c r="AB4" i="5"/>
  <c r="BS47" i="5" s="1"/>
  <c r="AC11" i="5"/>
  <c r="BT54" i="5" s="1"/>
  <c r="AD9" i="5"/>
  <c r="BU52" i="5" s="1"/>
  <c r="AD6" i="5"/>
  <c r="BU49" i="5" s="1"/>
  <c r="AC10" i="5"/>
  <c r="BT53" i="5" s="1"/>
  <c r="AC8" i="5"/>
  <c r="BT51" i="5" s="1"/>
  <c r="AC7" i="5"/>
  <c r="BT50" i="5" s="1"/>
  <c r="AB6" i="5"/>
  <c r="BS49" i="5" s="1"/>
  <c r="AC9" i="5"/>
  <c r="BT52" i="5" s="1"/>
  <c r="AD4" i="5"/>
  <c r="BU47" i="5" s="1"/>
  <c r="AD11" i="5"/>
  <c r="BU54" i="5" s="1"/>
  <c r="AC6" i="5"/>
  <c r="BT49" i="5" s="1"/>
  <c r="AC4" i="5"/>
  <c r="BT47" i="5" s="1"/>
  <c r="AC5" i="5"/>
  <c r="BT48" i="5" s="1"/>
  <c r="AD8" i="5"/>
  <c r="BU51" i="5" s="1"/>
  <c r="AB8" i="5"/>
  <c r="AB11" i="5"/>
  <c r="BS54" i="5" s="1"/>
  <c r="AD5" i="5"/>
  <c r="BU48" i="5" s="1"/>
  <c r="AB9" i="5"/>
  <c r="BS52" i="5" s="1"/>
  <c r="AD7" i="5"/>
  <c r="BU50" i="5" s="1"/>
  <c r="AB10" i="5"/>
  <c r="BS53" i="5" s="1"/>
  <c r="AA26" i="5"/>
  <c r="BC40" i="5" s="1"/>
  <c r="V21" i="5"/>
  <c r="CM53" i="5" s="1"/>
  <c r="AA16" i="5"/>
  <c r="BB31" i="5" s="1"/>
  <c r="W17" i="5"/>
  <c r="CZ48" i="5" s="1"/>
  <c r="AC26" i="5"/>
  <c r="BB40" i="5" s="1"/>
  <c r="O14" i="5"/>
  <c r="BB49" i="5" s="1"/>
  <c r="AA25" i="5"/>
  <c r="BC39" i="5" s="1"/>
  <c r="V6" i="5"/>
  <c r="CM38" i="5" s="1"/>
  <c r="P19" i="5"/>
  <c r="BS80" i="5" s="1"/>
  <c r="W9" i="5"/>
  <c r="CZ40" i="5" s="1"/>
  <c r="X7" i="5"/>
  <c r="DM38" i="5" s="1"/>
  <c r="AG6" i="5"/>
  <c r="BV35" i="5" s="1"/>
  <c r="AB22" i="5"/>
  <c r="BD36" i="5" s="1"/>
  <c r="V19" i="5"/>
  <c r="CM51" i="5" s="1"/>
  <c r="Z25" i="5"/>
  <c r="BA39" i="5" s="1"/>
  <c r="BF39" i="5" s="1"/>
  <c r="O22" i="5"/>
  <c r="BB57" i="5" s="1"/>
  <c r="AA20" i="5"/>
  <c r="BC34" i="5" s="1"/>
  <c r="AC24" i="5"/>
  <c r="BB38" i="5" s="1"/>
  <c r="P20" i="5"/>
  <c r="BS81" i="5" s="1"/>
  <c r="AB27" i="5"/>
  <c r="BD41" i="5" s="1"/>
  <c r="P17" i="5"/>
  <c r="BS78" i="5" s="1"/>
  <c r="AC20" i="5"/>
  <c r="BB34" i="5" s="1"/>
  <c r="X20" i="5"/>
  <c r="DM51" i="5" s="1"/>
  <c r="AC21" i="5"/>
  <c r="BB35" i="5" s="1"/>
  <c r="O18" i="5"/>
  <c r="BB53" i="5" s="1"/>
  <c r="Z23" i="5"/>
  <c r="BA37" i="5" s="1"/>
  <c r="BF37" i="5" s="1"/>
  <c r="AB21" i="5"/>
  <c r="BD35" i="5" s="1"/>
  <c r="V20" i="5"/>
  <c r="CM52" i="5" s="1"/>
  <c r="P11" i="5"/>
  <c r="BS72" i="5" s="1"/>
  <c r="W13" i="5"/>
  <c r="CZ44" i="5" s="1"/>
  <c r="AA14" i="5"/>
  <c r="BS51" i="5"/>
  <c r="X13" i="5"/>
  <c r="DM44" i="5" s="1"/>
  <c r="P9" i="5"/>
  <c r="BS70" i="5" s="1"/>
  <c r="X17" i="5"/>
  <c r="DM48" i="5" s="1"/>
  <c r="W19" i="5"/>
  <c r="CZ50" i="5" s="1"/>
  <c r="AC27" i="5"/>
  <c r="BB41" i="5" s="1"/>
  <c r="V8" i="5"/>
  <c r="CM40" i="5" s="1"/>
  <c r="AC22" i="5"/>
  <c r="BB36" i="5" s="1"/>
  <c r="P18" i="5"/>
  <c r="BS79" i="5" s="1"/>
  <c r="V12" i="5"/>
  <c r="CM44" i="5" s="1"/>
  <c r="V9" i="5"/>
  <c r="CM41" i="5" s="1"/>
  <c r="W16" i="5"/>
  <c r="CZ47" i="5" s="1"/>
  <c r="V11" i="5"/>
  <c r="CM43" i="5" s="1"/>
  <c r="X15" i="5"/>
  <c r="DM46" i="5" s="1"/>
  <c r="W7" i="5"/>
  <c r="CZ38" i="5" s="1"/>
  <c r="AA27" i="5"/>
  <c r="BC41" i="5" s="1"/>
  <c r="X22" i="5"/>
  <c r="DM53" i="5" s="1"/>
  <c r="AA21" i="5"/>
  <c r="BC35" i="5" s="1"/>
  <c r="W22" i="5"/>
  <c r="CZ53" i="5" s="1"/>
  <c r="AC23" i="5"/>
  <c r="BB37" i="5" s="1"/>
  <c r="W20" i="5"/>
  <c r="CZ51" i="5" s="1"/>
  <c r="W12" i="5"/>
  <c r="CZ43" i="5" s="1"/>
  <c r="AB23" i="5"/>
  <c r="BD37" i="5" s="1"/>
  <c r="AB24" i="5"/>
  <c r="BD38" i="5" s="1"/>
  <c r="W4" i="5"/>
  <c r="CZ36" i="5" s="1"/>
  <c r="P14" i="5"/>
  <c r="BS75" i="5" s="1"/>
  <c r="W11" i="5"/>
  <c r="CZ42" i="5" s="1"/>
  <c r="AA18" i="5"/>
  <c r="BB33" i="5" s="1"/>
  <c r="W15" i="5"/>
  <c r="CZ46" i="5" s="1"/>
  <c r="X4" i="5"/>
  <c r="DM36" i="5" s="1"/>
  <c r="AB20" i="5"/>
  <c r="BD34" i="5" s="1"/>
  <c r="X10" i="5"/>
  <c r="DM41" i="5" s="1"/>
  <c r="Z24" i="5"/>
  <c r="BA38" i="5" s="1"/>
  <c r="BF38" i="5" s="1"/>
  <c r="BS48" i="5"/>
  <c r="O17" i="5"/>
  <c r="BB52" i="5" s="1"/>
  <c r="Z26" i="5"/>
  <c r="BA40" i="5" s="1"/>
  <c r="BF40" i="5" s="1"/>
  <c r="X9" i="5"/>
  <c r="DM40" i="5" s="1"/>
  <c r="X11" i="5"/>
  <c r="DM42" i="5" s="1"/>
  <c r="O21" i="5"/>
  <c r="BB56" i="5" s="1"/>
  <c r="AA24" i="5"/>
  <c r="BC38" i="5" s="1"/>
  <c r="O12" i="5"/>
  <c r="BB47" i="5" s="1"/>
  <c r="Z27" i="5"/>
  <c r="BA41" i="5" s="1"/>
  <c r="BF41" i="5" s="1"/>
  <c r="AG9" i="5"/>
  <c r="BV37" i="5" s="1"/>
  <c r="P21" i="5"/>
  <c r="BS82" i="5" s="1"/>
  <c r="AA17" i="5"/>
  <c r="BB32" i="5" s="1"/>
  <c r="V14" i="5"/>
  <c r="CM46" i="5" s="1"/>
  <c r="P16" i="5"/>
  <c r="BS77" i="5" s="1"/>
  <c r="X18" i="5"/>
  <c r="DM49" i="5" s="1"/>
  <c r="X8" i="5"/>
  <c r="DM39" i="5" s="1"/>
  <c r="W14" i="5"/>
  <c r="CZ45" i="5" s="1"/>
  <c r="P10" i="5"/>
  <c r="BS71" i="5" s="1"/>
  <c r="P8" i="5"/>
  <c r="BS69" i="5" s="1"/>
  <c r="O10" i="5"/>
  <c r="BB45" i="5" s="1"/>
  <c r="V16" i="5"/>
  <c r="CM48" i="5" s="1"/>
  <c r="V15" i="5"/>
  <c r="CM47" i="5" s="1"/>
  <c r="V4" i="5"/>
  <c r="CM36" i="5" s="1"/>
  <c r="W10" i="5"/>
  <c r="CZ41" i="5" s="1"/>
  <c r="P12" i="5"/>
  <c r="BS73" i="5" s="1"/>
  <c r="V17" i="5"/>
  <c r="CM49" i="5" s="1"/>
  <c r="O19" i="5"/>
  <c r="BB54" i="5" s="1"/>
  <c r="AA23" i="5"/>
  <c r="BC37" i="5" s="1"/>
  <c r="X6" i="5"/>
  <c r="DM37" i="5" s="1"/>
  <c r="V7" i="5"/>
  <c r="CM39" i="5" s="1"/>
  <c r="X19" i="5"/>
  <c r="DM50" i="5" s="1"/>
  <c r="Z20" i="5"/>
  <c r="BA34" i="5" s="1"/>
  <c r="BF34" i="5" s="1"/>
  <c r="V5" i="5"/>
  <c r="CM37" i="5" s="1"/>
  <c r="AG8" i="5"/>
  <c r="BV36" i="5" s="1"/>
  <c r="V10" i="5"/>
  <c r="CM42" i="5" s="1"/>
  <c r="V18" i="5"/>
  <c r="CM50" i="5" s="1"/>
  <c r="O8" i="5"/>
  <c r="BB43" i="5" s="1"/>
  <c r="W18" i="5"/>
  <c r="CZ49" i="5" s="1"/>
  <c r="BU53" i="5"/>
  <c r="O20" i="5"/>
  <c r="BB55" i="5" s="1"/>
  <c r="V13" i="5"/>
  <c r="CM45" i="5" s="1"/>
  <c r="O11" i="5"/>
  <c r="BB46" i="5" s="1"/>
  <c r="O9" i="5"/>
  <c r="BB44" i="5" s="1"/>
  <c r="X16" i="5"/>
  <c r="DM47" i="5" s="1"/>
  <c r="P22" i="5"/>
  <c r="BS83" i="5" s="1"/>
  <c r="AA15" i="5"/>
  <c r="BB30" i="5" s="1"/>
  <c r="O16" i="5"/>
  <c r="BB51" i="5" s="1"/>
  <c r="AB26" i="5"/>
  <c r="BD40" i="5" s="1"/>
  <c r="O7" i="5"/>
  <c r="BB42" i="5" s="1"/>
  <c r="P13" i="5"/>
  <c r="BS74" i="5" s="1"/>
  <c r="AG10" i="5"/>
  <c r="BV38" i="5" s="1"/>
  <c r="O15" i="5"/>
  <c r="BB50" i="5" s="1"/>
  <c r="AB25" i="5"/>
  <c r="BD39" i="5" s="1"/>
  <c r="AC25" i="5"/>
  <c r="BB39" i="5" s="1"/>
  <c r="AA22" i="5"/>
  <c r="BC36" i="5" s="1"/>
  <c r="X12" i="5"/>
  <c r="DM43" i="5" s="1"/>
  <c r="P7" i="5"/>
  <c r="BS68" i="5" s="1"/>
  <c r="V22" i="5"/>
  <c r="CM54" i="5" s="1"/>
  <c r="X21" i="5"/>
  <c r="DM52" i="5" s="1"/>
  <c r="Z21" i="5"/>
  <c r="BA35" i="5" s="1"/>
  <c r="BF35" i="5" s="1"/>
  <c r="P15" i="5"/>
  <c r="BS76" i="5" s="1"/>
  <c r="W21" i="5"/>
  <c r="CZ52" i="5" s="1"/>
  <c r="X14" i="5"/>
  <c r="DM45" i="5" s="1"/>
  <c r="W8" i="5"/>
  <c r="CZ39" i="5" s="1"/>
  <c r="O13" i="5"/>
  <c r="BB48" i="5" s="1"/>
  <c r="W6" i="5"/>
  <c r="CZ37" i="5" s="1"/>
  <c r="Z22" i="5"/>
  <c r="BA36" i="5" s="1"/>
  <c r="BF36" i="5" s="1"/>
  <c r="Q15" i="5"/>
  <c r="X15" i="9" s="1"/>
  <c r="Q13" i="5"/>
  <c r="D41" i="8" s="1"/>
  <c r="Q18" i="5"/>
  <c r="D46" i="8" s="1"/>
  <c r="Q12" i="5"/>
  <c r="X12" i="9" s="1"/>
  <c r="Q21" i="5"/>
  <c r="X21" i="9" s="1"/>
  <c r="Q17" i="5"/>
  <c r="X17" i="9" s="1"/>
  <c r="Q19" i="5"/>
  <c r="O19" i="6" s="1"/>
  <c r="Q9" i="5"/>
  <c r="O9" i="6" s="1"/>
  <c r="Q7" i="5"/>
  <c r="X7" i="9" s="1"/>
  <c r="Q14" i="5"/>
  <c r="X14" i="9" s="1"/>
  <c r="Q10" i="5"/>
  <c r="X10" i="9" s="1"/>
  <c r="Q11" i="5"/>
  <c r="X11" i="9" s="1"/>
  <c r="Q8" i="5"/>
  <c r="X8" i="9" s="1"/>
  <c r="Q20" i="5"/>
  <c r="O20" i="6" s="1"/>
  <c r="Q16" i="5"/>
  <c r="X16" i="9" s="1"/>
  <c r="Q22" i="5"/>
  <c r="O22" i="6" s="1"/>
  <c r="AB33" i="5"/>
  <c r="S10" i="6" s="1"/>
  <c r="AB31" i="5"/>
  <c r="S8" i="6" s="1"/>
  <c r="AB32" i="5"/>
  <c r="S9" i="6" s="1"/>
  <c r="K14" i="6" s="1"/>
  <c r="J14" i="6" s="1"/>
  <c r="J15" i="6" s="1"/>
  <c r="A90" i="12"/>
  <c r="R20" i="9"/>
  <c r="G219" i="10"/>
  <c r="C90" i="12"/>
  <c r="B90" i="12"/>
  <c r="D90" i="12"/>
  <c r="AJ13" i="5"/>
  <c r="AJ14" i="5"/>
  <c r="AI17" i="5"/>
  <c r="AI15" i="5"/>
  <c r="AI16" i="5"/>
  <c r="AI14" i="5"/>
  <c r="U22" i="9" l="1"/>
  <c r="R22" i="9"/>
  <c r="N12" i="6"/>
  <c r="R18" i="9"/>
  <c r="R17" i="9"/>
  <c r="C42" i="8"/>
  <c r="N11" i="6"/>
  <c r="U10" i="9"/>
  <c r="R14" i="9"/>
  <c r="R9" i="9"/>
  <c r="N8" i="6"/>
  <c r="U19" i="9"/>
  <c r="C37" i="8"/>
  <c r="R21" i="9"/>
  <c r="N20" i="6"/>
  <c r="N16" i="6"/>
  <c r="R16" i="9"/>
  <c r="R10" i="9"/>
  <c r="U21" i="9"/>
  <c r="R15" i="9"/>
  <c r="R11" i="9"/>
  <c r="U13" i="9"/>
  <c r="N7" i="6"/>
  <c r="BB29" i="5"/>
  <c r="AG4" i="5"/>
  <c r="C43" i="8"/>
  <c r="AB30" i="5"/>
  <c r="S7" i="6" s="1"/>
  <c r="C50" i="8"/>
  <c r="C41" i="8"/>
  <c r="N13" i="6"/>
  <c r="A91" i="12"/>
  <c r="X20" i="9"/>
  <c r="X19" i="9"/>
  <c r="N14" i="6"/>
  <c r="D44" i="8"/>
  <c r="C36" i="8"/>
  <c r="U8" i="9"/>
  <c r="D50" i="8"/>
  <c r="D47" i="8"/>
  <c r="O10" i="6"/>
  <c r="O15" i="6"/>
  <c r="X18" i="9"/>
  <c r="N17" i="6"/>
  <c r="D48" i="8"/>
  <c r="C38" i="8"/>
  <c r="C46" i="8"/>
  <c r="C48" i="8"/>
  <c r="D40" i="8"/>
  <c r="U14" i="9"/>
  <c r="O18" i="6"/>
  <c r="N22" i="6"/>
  <c r="O16" i="6"/>
  <c r="R12" i="9"/>
  <c r="C40" i="8"/>
  <c r="X22" i="9"/>
  <c r="O21" i="6"/>
  <c r="D42" i="8"/>
  <c r="O14" i="6"/>
  <c r="D43" i="8"/>
  <c r="D38" i="8"/>
  <c r="U20" i="9"/>
  <c r="O11" i="6"/>
  <c r="O8" i="6"/>
  <c r="D36" i="8"/>
  <c r="O12" i="6"/>
  <c r="U12" i="9"/>
  <c r="O7" i="6"/>
  <c r="N10" i="6"/>
  <c r="U9" i="9"/>
  <c r="D35" i="8"/>
  <c r="U11" i="9"/>
  <c r="C39" i="8"/>
  <c r="R7" i="9"/>
  <c r="D45" i="8"/>
  <c r="D49" i="8"/>
  <c r="U15" i="9"/>
  <c r="U18" i="9"/>
  <c r="X13" i="9"/>
  <c r="O13" i="6"/>
  <c r="N18" i="6"/>
  <c r="R8" i="9"/>
  <c r="O17" i="6"/>
  <c r="D39" i="8"/>
  <c r="C44" i="8"/>
  <c r="U16" i="9"/>
  <c r="R19" i="9"/>
  <c r="N15" i="6"/>
  <c r="C45" i="8"/>
  <c r="N9" i="6"/>
  <c r="D37" i="8"/>
  <c r="N21" i="6"/>
  <c r="C49" i="8"/>
  <c r="U7" i="9"/>
  <c r="C35" i="8"/>
  <c r="U17" i="9"/>
  <c r="X9" i="9"/>
  <c r="C47" i="8"/>
  <c r="N19" i="6"/>
  <c r="R13" i="9"/>
  <c r="D91" i="12"/>
  <c r="B91" i="12"/>
  <c r="C91" i="12"/>
  <c r="G26" i="6"/>
  <c r="AI13" i="5"/>
  <c r="A92" i="12" l="1"/>
  <c r="AF26" i="6"/>
  <c r="D92" i="12"/>
  <c r="C92" i="12"/>
  <c r="B92" i="12"/>
  <c r="AE12" i="6"/>
  <c r="C15" i="11"/>
  <c r="F5" i="6"/>
  <c r="B56" i="6" a="1"/>
  <c r="F8" i="6"/>
  <c r="D77" i="6" l="1"/>
  <c r="L59" i="6"/>
  <c r="F83" i="6"/>
  <c r="L63" i="6"/>
  <c r="E56" i="6"/>
  <c r="L71" i="6"/>
  <c r="D61" i="6"/>
  <c r="G89" i="6"/>
  <c r="L74" i="6"/>
  <c r="B71" i="6"/>
  <c r="G93" i="6"/>
  <c r="F61" i="6"/>
  <c r="F81" i="6"/>
  <c r="E59" i="6"/>
  <c r="L96" i="6"/>
  <c r="B79" i="6"/>
  <c r="E78" i="6"/>
  <c r="L88" i="6"/>
  <c r="F57" i="6"/>
  <c r="J80" i="6"/>
  <c r="B75" i="6"/>
  <c r="M83" i="6"/>
  <c r="E89" i="6"/>
  <c r="E72" i="6"/>
  <c r="G79" i="6"/>
  <c r="L82" i="6"/>
  <c r="D56" i="6"/>
  <c r="M63" i="6"/>
  <c r="L56" i="6"/>
  <c r="F95" i="6"/>
  <c r="D90" i="6"/>
  <c r="H81" i="6"/>
  <c r="I79" i="6"/>
  <c r="E62" i="6"/>
  <c r="G91" i="6"/>
  <c r="L84" i="6"/>
  <c r="B88" i="6"/>
  <c r="L57" i="6"/>
  <c r="G69" i="6"/>
  <c r="D81" i="6"/>
  <c r="K80" i="6"/>
  <c r="D74" i="6"/>
  <c r="F92" i="6"/>
  <c r="G96" i="6"/>
  <c r="D76" i="6"/>
  <c r="B66" i="6"/>
  <c r="L77" i="6"/>
  <c r="H59" i="6"/>
  <c r="F76" i="6"/>
  <c r="M62" i="6"/>
  <c r="C61" i="6"/>
  <c r="H62" i="6"/>
  <c r="D62" i="6"/>
  <c r="I91" i="6"/>
  <c r="F84" i="6"/>
  <c r="D59" i="6"/>
  <c r="M58" i="6"/>
  <c r="J73" i="6"/>
  <c r="M80" i="6"/>
  <c r="B60" i="6"/>
  <c r="H86" i="6"/>
  <c r="K84" i="6"/>
  <c r="J71" i="6"/>
  <c r="M59" i="6"/>
  <c r="B91" i="6"/>
  <c r="D70" i="6"/>
  <c r="F63" i="6"/>
  <c r="I83" i="6"/>
  <c r="F91" i="6"/>
  <c r="B78" i="6"/>
  <c r="F56" i="6"/>
  <c r="C95" i="6"/>
  <c r="M78" i="6"/>
  <c r="E58" i="6"/>
  <c r="F89" i="6"/>
  <c r="H82" i="6"/>
  <c r="E64" i="6"/>
  <c r="G71" i="6"/>
  <c r="K61" i="6"/>
  <c r="H85" i="6"/>
  <c r="D69" i="6"/>
  <c r="C88" i="6"/>
  <c r="L87" i="6"/>
  <c r="G75" i="6"/>
  <c r="D80" i="6"/>
  <c r="B94" i="6"/>
  <c r="L86" i="6"/>
  <c r="B69" i="6"/>
  <c r="I57" i="6"/>
  <c r="B56" i="6"/>
  <c r="K74" i="6"/>
  <c r="M82" i="6"/>
  <c r="J67" i="6"/>
  <c r="I80" i="6"/>
  <c r="M86" i="6"/>
  <c r="F59" i="6"/>
  <c r="C90" i="6"/>
  <c r="E83" i="6"/>
  <c r="J76" i="6"/>
  <c r="I81" i="6"/>
  <c r="I65" i="6"/>
  <c r="B96" i="6"/>
  <c r="G56" i="6"/>
  <c r="E71" i="6"/>
  <c r="I70" i="6"/>
  <c r="E88" i="6"/>
  <c r="G64" i="6"/>
  <c r="H91" i="6"/>
  <c r="C65" i="6"/>
  <c r="K78" i="6"/>
  <c r="J69" i="6"/>
  <c r="C91" i="6"/>
  <c r="C78" i="6"/>
  <c r="B57" i="6"/>
  <c r="L64" i="6"/>
  <c r="J57" i="6"/>
  <c r="I89" i="6"/>
  <c r="K64" i="6"/>
  <c r="J92" i="6"/>
  <c r="C57" i="6"/>
  <c r="H75" i="6"/>
  <c r="H90" i="6"/>
  <c r="J58" i="6"/>
  <c r="K96" i="6"/>
  <c r="K56" i="6"/>
  <c r="M64" i="6"/>
  <c r="F72" i="6"/>
  <c r="M95" i="6"/>
  <c r="H71" i="6"/>
  <c r="F66" i="6"/>
  <c r="L94" i="6"/>
  <c r="D63" i="6"/>
  <c r="J81" i="6"/>
  <c r="H78" i="6"/>
  <c r="F68" i="6"/>
  <c r="F62" i="6"/>
  <c r="J91" i="6"/>
  <c r="J86" i="6"/>
  <c r="J66" i="6"/>
  <c r="J65" i="6"/>
  <c r="D92" i="6"/>
  <c r="E60" i="6"/>
  <c r="C89" i="6"/>
  <c r="G77" i="6"/>
  <c r="L91" i="6"/>
  <c r="C63" i="6"/>
  <c r="F58" i="6"/>
  <c r="B61" i="6"/>
  <c r="D71" i="6"/>
  <c r="K76" i="6"/>
  <c r="K93" i="6"/>
  <c r="G59" i="6"/>
  <c r="H67" i="6"/>
  <c r="D66" i="6"/>
  <c r="F78" i="6"/>
  <c r="B63" i="6"/>
  <c r="L60" i="6"/>
  <c r="I59" i="6"/>
  <c r="M88" i="6"/>
  <c r="E76" i="6"/>
  <c r="G72" i="6"/>
  <c r="C83" i="6"/>
  <c r="L90" i="6"/>
  <c r="G63" i="6"/>
  <c r="F64" i="6"/>
  <c r="L95" i="6"/>
  <c r="G90" i="6"/>
  <c r="C87" i="6"/>
  <c r="K85" i="6"/>
  <c r="F74" i="6"/>
  <c r="B84" i="6"/>
  <c r="J72" i="6"/>
  <c r="L66" i="6"/>
  <c r="F90" i="6"/>
  <c r="H79" i="6"/>
  <c r="C77" i="6"/>
  <c r="I60" i="6"/>
  <c r="I87" i="6"/>
  <c r="G88" i="6"/>
  <c r="J88" i="6"/>
  <c r="L80" i="6"/>
  <c r="J59" i="6"/>
  <c r="D87" i="6"/>
  <c r="L79" i="6"/>
  <c r="K94" i="6"/>
  <c r="M67" i="6"/>
  <c r="G87" i="6"/>
  <c r="D73" i="6"/>
  <c r="M61" i="6"/>
  <c r="E66" i="6"/>
  <c r="I74" i="6"/>
  <c r="J83" i="6"/>
  <c r="H96" i="6"/>
  <c r="K62" i="6"/>
  <c r="J68" i="6"/>
  <c r="J89" i="6"/>
  <c r="I67" i="6"/>
  <c r="E70" i="6"/>
  <c r="C70" i="6"/>
  <c r="L75" i="6"/>
  <c r="H74" i="6"/>
  <c r="C92" i="6"/>
  <c r="B85" i="6"/>
  <c r="C79" i="6"/>
  <c r="C72" i="6"/>
  <c r="M76" i="6"/>
  <c r="K68" i="6"/>
  <c r="I75" i="6"/>
  <c r="D82" i="6"/>
  <c r="H64" i="6"/>
  <c r="F71" i="6"/>
  <c r="E61" i="6"/>
  <c r="G82" i="6"/>
  <c r="K60" i="6"/>
  <c r="B83" i="6"/>
  <c r="G74" i="6"/>
  <c r="C62" i="6"/>
  <c r="B58" i="6"/>
  <c r="J74" i="6"/>
  <c r="I85" i="6"/>
  <c r="B86" i="6"/>
  <c r="H84" i="6"/>
  <c r="J82" i="6"/>
  <c r="H56" i="6"/>
  <c r="G81" i="6"/>
  <c r="C67" i="6"/>
  <c r="L62" i="6"/>
  <c r="E68" i="6"/>
  <c r="G68" i="6"/>
  <c r="M92" i="6"/>
  <c r="G83" i="6"/>
  <c r="H57" i="6"/>
  <c r="D83" i="6"/>
  <c r="J85" i="6"/>
  <c r="C81" i="6"/>
  <c r="J64" i="6"/>
  <c r="C64" i="6"/>
  <c r="M75" i="6"/>
  <c r="G80" i="6"/>
  <c r="I95" i="6"/>
  <c r="M73" i="6"/>
  <c r="G86" i="6"/>
  <c r="B80" i="6"/>
  <c r="H72" i="6"/>
  <c r="K66" i="6"/>
  <c r="C84" i="6"/>
  <c r="I58" i="6"/>
  <c r="G61" i="6"/>
  <c r="C71" i="6"/>
  <c r="F75" i="6"/>
  <c r="L70" i="6"/>
  <c r="D96" i="6"/>
  <c r="L73" i="6"/>
  <c r="H63" i="6"/>
  <c r="E95" i="6"/>
  <c r="H61" i="6"/>
  <c r="I88" i="6"/>
  <c r="B89" i="6"/>
  <c r="H70" i="6"/>
  <c r="L67" i="6"/>
  <c r="E90" i="6"/>
  <c r="H77" i="6"/>
  <c r="M77" i="6"/>
  <c r="E84" i="6"/>
  <c r="C73" i="6"/>
  <c r="E92" i="6"/>
  <c r="L68" i="6"/>
  <c r="E96" i="6"/>
  <c r="B67" i="6"/>
  <c r="G66" i="6"/>
  <c r="B81" i="6"/>
  <c r="K92" i="6"/>
  <c r="D64" i="6"/>
  <c r="G58" i="6"/>
  <c r="M56" i="6"/>
  <c r="E63" i="6"/>
  <c r="B82" i="6"/>
  <c r="I56" i="6"/>
  <c r="C94" i="6"/>
  <c r="F88" i="6"/>
  <c r="C58" i="6"/>
  <c r="M96" i="6"/>
  <c r="C60" i="6"/>
  <c r="M57" i="6"/>
  <c r="L65" i="6"/>
  <c r="F60" i="6"/>
  <c r="K69" i="6"/>
  <c r="F93" i="6"/>
  <c r="K82" i="6"/>
  <c r="C66" i="6"/>
  <c r="D60" i="6"/>
  <c r="D67" i="6"/>
  <c r="D85" i="6"/>
  <c r="M66" i="6"/>
  <c r="I64" i="6"/>
  <c r="K90" i="6"/>
  <c r="D75" i="6"/>
  <c r="G62" i="6"/>
  <c r="B70" i="6"/>
  <c r="J78" i="6"/>
  <c r="B73" i="6"/>
  <c r="E94" i="6"/>
  <c r="H80" i="6"/>
  <c r="E91" i="6"/>
  <c r="E74" i="6"/>
  <c r="K63" i="6"/>
  <c r="K73" i="6"/>
  <c r="L69" i="6"/>
  <c r="K95" i="6"/>
  <c r="K75" i="6"/>
  <c r="L78" i="6"/>
  <c r="K70" i="6"/>
  <c r="E85" i="6"/>
  <c r="F77" i="6"/>
  <c r="J94" i="6"/>
  <c r="H73" i="6"/>
  <c r="D86" i="6"/>
  <c r="B92" i="6"/>
  <c r="L81" i="6"/>
  <c r="E93" i="6"/>
  <c r="M90" i="6"/>
  <c r="G85" i="6"/>
  <c r="C86" i="6"/>
  <c r="K65" i="6"/>
  <c r="F96" i="6"/>
  <c r="L58" i="6"/>
  <c r="C93" i="6"/>
  <c r="B62" i="6"/>
  <c r="I96" i="6"/>
  <c r="H65" i="6"/>
  <c r="D89" i="6"/>
  <c r="C69" i="6"/>
  <c r="H69" i="6"/>
  <c r="E80" i="6"/>
  <c r="C80" i="6"/>
  <c r="K87" i="6"/>
  <c r="L89" i="6"/>
  <c r="B87" i="6"/>
  <c r="J77" i="6"/>
  <c r="J96" i="6"/>
  <c r="D93" i="6"/>
  <c r="C85" i="6"/>
  <c r="F65" i="6"/>
  <c r="I94" i="6"/>
  <c r="I93" i="6"/>
  <c r="C96" i="6"/>
  <c r="C82" i="6"/>
  <c r="J63" i="6"/>
  <c r="F85" i="6"/>
  <c r="H66" i="6"/>
  <c r="J70" i="6"/>
  <c r="E77" i="6"/>
  <c r="C74" i="6"/>
  <c r="B64" i="6"/>
  <c r="I86" i="6"/>
  <c r="L76" i="6"/>
  <c r="G76" i="6"/>
  <c r="B93" i="6"/>
  <c r="I76" i="6"/>
  <c r="K58" i="6"/>
  <c r="J62" i="6"/>
  <c r="I73" i="6"/>
  <c r="E67" i="6"/>
  <c r="K71" i="6"/>
  <c r="E73" i="6"/>
  <c r="H93" i="6"/>
  <c r="E86" i="6"/>
  <c r="H83" i="6"/>
  <c r="H94" i="6"/>
  <c r="F70" i="6"/>
  <c r="I68" i="6"/>
  <c r="D57" i="6"/>
  <c r="E65" i="6"/>
  <c r="H88" i="6"/>
  <c r="D88" i="6"/>
  <c r="K67" i="6"/>
  <c r="E57" i="6"/>
  <c r="J60" i="6"/>
  <c r="G95" i="6"/>
  <c r="H95" i="6"/>
  <c r="G67" i="6"/>
  <c r="F86" i="6"/>
  <c r="J75" i="6"/>
  <c r="E75" i="6"/>
  <c r="K86" i="6"/>
  <c r="F69" i="6"/>
  <c r="I72" i="6"/>
  <c r="C59" i="6"/>
  <c r="G70" i="6"/>
  <c r="E87" i="6"/>
  <c r="K88" i="6"/>
  <c r="M89" i="6"/>
  <c r="M94" i="6"/>
  <c r="K79" i="6"/>
  <c r="G65" i="6"/>
  <c r="H87" i="6"/>
  <c r="I77" i="6"/>
  <c r="I66" i="6"/>
  <c r="J79" i="6"/>
  <c r="D68" i="6"/>
  <c r="D78" i="6"/>
  <c r="M68" i="6"/>
  <c r="I84" i="6"/>
  <c r="H92" i="6"/>
  <c r="K83" i="6"/>
  <c r="L85" i="6"/>
  <c r="B72" i="6"/>
  <c r="M60" i="6"/>
  <c r="D72" i="6"/>
  <c r="H68" i="6"/>
  <c r="F94" i="6"/>
  <c r="I71" i="6"/>
  <c r="G84" i="6"/>
  <c r="G57" i="6"/>
  <c r="I63" i="6"/>
  <c r="M79" i="6"/>
  <c r="I78" i="6"/>
  <c r="B74" i="6"/>
  <c r="G94" i="6"/>
  <c r="J95" i="6"/>
  <c r="M74" i="6"/>
  <c r="G92" i="6"/>
  <c r="M81" i="6"/>
  <c r="I90" i="6"/>
  <c r="J84" i="6"/>
  <c r="D79" i="6"/>
  <c r="D65" i="6"/>
  <c r="J87" i="6"/>
  <c r="C56" i="6"/>
  <c r="M91" i="6"/>
  <c r="E79" i="6"/>
  <c r="F87" i="6"/>
  <c r="F82" i="6"/>
  <c r="F79" i="6"/>
  <c r="M70" i="6"/>
  <c r="G60" i="6"/>
  <c r="J61" i="6"/>
  <c r="K59" i="6"/>
  <c r="K72" i="6"/>
  <c r="M87" i="6"/>
  <c r="M65" i="6"/>
  <c r="F80" i="6"/>
  <c r="C68" i="6"/>
  <c r="H89" i="6"/>
  <c r="I69" i="6"/>
  <c r="B77" i="6"/>
  <c r="M84" i="6"/>
  <c r="J56" i="6"/>
  <c r="I62" i="6"/>
  <c r="G78" i="6"/>
  <c r="L61" i="6"/>
  <c r="J93" i="6"/>
  <c r="K81" i="6"/>
  <c r="F73" i="6"/>
  <c r="M71" i="6"/>
  <c r="B68" i="6"/>
  <c r="L92" i="6"/>
  <c r="L72" i="6"/>
  <c r="M72" i="6"/>
  <c r="H76" i="6"/>
  <c r="H60" i="6"/>
  <c r="E82" i="6"/>
  <c r="L93" i="6"/>
  <c r="M85" i="6"/>
  <c r="D95" i="6"/>
  <c r="B76" i="6"/>
  <c r="I92" i="6"/>
  <c r="D91" i="6"/>
  <c r="D58" i="6"/>
  <c r="K57" i="6"/>
  <c r="H58" i="6"/>
  <c r="M69" i="6"/>
  <c r="K91" i="6"/>
  <c r="G73" i="6"/>
  <c r="C75" i="6"/>
  <c r="B95" i="6"/>
  <c r="E81" i="6"/>
  <c r="D84" i="6"/>
  <c r="D94" i="6"/>
  <c r="F67" i="6"/>
  <c r="C76" i="6"/>
  <c r="K89" i="6"/>
  <c r="B65" i="6"/>
  <c r="J90" i="6"/>
  <c r="L83" i="6"/>
  <c r="I82" i="6"/>
  <c r="B59" i="6"/>
  <c r="B90" i="6"/>
  <c r="E69" i="6"/>
  <c r="I61" i="6"/>
  <c r="K77" i="6"/>
  <c r="M93" i="6"/>
  <c r="J17" i="6"/>
  <c r="A93" i="12"/>
  <c r="C16" i="11"/>
  <c r="C43" i="11" s="1"/>
  <c r="D93" i="12"/>
  <c r="B93" i="12"/>
  <c r="C93" i="12"/>
  <c r="C90" i="11"/>
  <c r="C103" i="11"/>
  <c r="C89" i="11"/>
  <c r="C76" i="11"/>
  <c r="C104" i="11"/>
  <c r="AE11" i="6"/>
  <c r="C75" i="11"/>
  <c r="A94" i="12" l="1"/>
  <c r="J19" i="6"/>
  <c r="F9" i="6"/>
  <c r="J18" i="6" s="1"/>
  <c r="C17" i="11"/>
  <c r="C18" i="11" s="1"/>
  <c r="C35" i="11"/>
  <c r="C22" i="11" s="1"/>
  <c r="C94" i="12"/>
  <c r="D94" i="12"/>
  <c r="B94" i="12"/>
  <c r="A95" i="12" l="1"/>
  <c r="C23" i="11"/>
  <c r="D23" i="11" s="1"/>
  <c r="D95" i="12"/>
  <c r="B95" i="12"/>
  <c r="C95" i="12"/>
  <c r="A96" i="12" l="1"/>
  <c r="C96" i="12"/>
  <c r="D96" i="12"/>
  <c r="B96" i="12"/>
  <c r="A97" i="12" l="1"/>
  <c r="D97" i="12"/>
  <c r="B97" i="12"/>
  <c r="C97" i="12"/>
  <c r="A98" i="12" l="1"/>
  <c r="C98" i="12"/>
  <c r="B98" i="12"/>
  <c r="D98" i="12"/>
  <c r="A99" i="12" l="1"/>
  <c r="C99" i="12"/>
  <c r="D99" i="12"/>
  <c r="B99" i="12"/>
  <c r="A100" i="12" l="1"/>
  <c r="C100" i="12"/>
  <c r="D100" i="12"/>
  <c r="B100" i="12"/>
  <c r="A101" i="12" l="1"/>
  <c r="D101" i="12"/>
  <c r="B101" i="12"/>
  <c r="C101" i="12"/>
  <c r="A102" i="12" l="1"/>
  <c r="C102" i="12"/>
  <c r="D102" i="12"/>
  <c r="B102" i="12"/>
  <c r="A103" i="12" l="1"/>
  <c r="D103" i="12"/>
  <c r="B103" i="12"/>
  <c r="C103" i="12"/>
  <c r="A104" i="12" l="1"/>
  <c r="C104" i="12"/>
  <c r="D104" i="12"/>
  <c r="B104" i="12"/>
  <c r="A105" i="12" l="1"/>
  <c r="B105" i="12"/>
  <c r="D105" i="12"/>
  <c r="C105" i="12"/>
  <c r="A106" i="12" l="1"/>
  <c r="C106" i="12"/>
  <c r="B106" i="12"/>
  <c r="D106" i="12"/>
  <c r="A107" i="12" l="1"/>
  <c r="D107" i="12"/>
  <c r="B107" i="12"/>
  <c r="C107" i="12"/>
  <c r="A108" i="12" l="1"/>
  <c r="D108" i="12"/>
  <c r="C108" i="12"/>
  <c r="B108" i="12"/>
  <c r="A109" i="12" l="1"/>
  <c r="D109" i="12"/>
  <c r="B109" i="12"/>
  <c r="C109" i="12"/>
  <c r="A110" i="12" l="1"/>
  <c r="C110" i="12"/>
  <c r="D110" i="12"/>
  <c r="B110" i="12"/>
  <c r="A111" i="12" l="1"/>
  <c r="B111" i="12"/>
  <c r="D111" i="12"/>
  <c r="C111" i="12"/>
  <c r="A112" i="12" l="1"/>
  <c r="C112" i="12"/>
  <c r="D112" i="12"/>
  <c r="B112" i="12"/>
  <c r="A113" i="12" l="1"/>
  <c r="D113" i="12"/>
  <c r="B113" i="12"/>
  <c r="C113" i="12"/>
  <c r="A114" i="12" l="1"/>
  <c r="C114" i="12"/>
  <c r="B114" i="12"/>
  <c r="D114" i="12"/>
  <c r="A115" i="12" l="1"/>
  <c r="C115" i="12"/>
  <c r="D115" i="12"/>
  <c r="B115" i="12"/>
  <c r="A116" i="12" l="1"/>
  <c r="C116" i="12"/>
  <c r="D116" i="12"/>
  <c r="B116" i="12"/>
  <c r="A117" i="12" l="1"/>
  <c r="D117" i="12"/>
  <c r="C117" i="12"/>
  <c r="B117" i="12"/>
  <c r="A118" i="12" l="1"/>
  <c r="C118" i="12"/>
  <c r="D118" i="12"/>
  <c r="B118" i="12"/>
  <c r="A119" i="12" l="1"/>
  <c r="D119" i="12"/>
  <c r="B119" i="12"/>
  <c r="C119" i="12"/>
  <c r="A120" i="12" l="1"/>
  <c r="C120" i="12"/>
  <c r="D120" i="12"/>
  <c r="B120" i="12"/>
  <c r="A121" i="12" l="1"/>
  <c r="D121" i="12"/>
  <c r="B121" i="12"/>
  <c r="C121" i="12"/>
  <c r="A122" i="12" l="1"/>
  <c r="C122" i="12"/>
  <c r="B122" i="12"/>
  <c r="D122" i="12"/>
  <c r="A123" i="12" l="1"/>
  <c r="D123" i="12"/>
  <c r="C123" i="12"/>
  <c r="B123" i="12"/>
  <c r="A124" i="12" l="1"/>
  <c r="C124" i="12"/>
  <c r="D124" i="12"/>
  <c r="B124" i="12"/>
  <c r="A125" i="12" l="1"/>
  <c r="B125" i="12"/>
  <c r="D125" i="12"/>
  <c r="C125" i="12"/>
  <c r="A126" i="12" l="1"/>
  <c r="D126" i="12"/>
  <c r="C126" i="12"/>
  <c r="B126" i="12"/>
  <c r="A127" i="12" l="1"/>
  <c r="D127" i="12"/>
  <c r="B127" i="12"/>
  <c r="C127" i="12"/>
  <c r="A128" i="12" l="1"/>
  <c r="C128" i="12"/>
  <c r="D128" i="12"/>
  <c r="B128" i="12"/>
  <c r="A129" i="12" l="1"/>
  <c r="D129" i="12"/>
  <c r="B129" i="12"/>
  <c r="C129" i="12"/>
  <c r="A130" i="12" l="1"/>
  <c r="C130" i="12"/>
  <c r="B130" i="12"/>
  <c r="D130" i="12"/>
  <c r="A131" i="12" l="1"/>
  <c r="B131" i="12"/>
  <c r="D131" i="12"/>
  <c r="C131" i="12"/>
  <c r="A132" i="12" l="1"/>
  <c r="D132" i="12"/>
  <c r="C132" i="12"/>
  <c r="B132" i="12"/>
  <c r="A133" i="12" l="1"/>
  <c r="D133" i="12"/>
  <c r="C133" i="12"/>
  <c r="B133" i="12"/>
  <c r="A134" i="12" l="1"/>
  <c r="C134" i="12"/>
  <c r="D134" i="12"/>
  <c r="B134" i="12"/>
  <c r="A135" i="12" l="1"/>
  <c r="B135" i="12"/>
  <c r="D135" i="12"/>
  <c r="C135" i="12"/>
  <c r="A136" i="12" l="1"/>
  <c r="C136" i="12"/>
  <c r="D136" i="12"/>
  <c r="B136" i="12"/>
  <c r="A137" i="12" l="1"/>
  <c r="B137" i="12"/>
  <c r="D137" i="12"/>
  <c r="C137" i="12"/>
  <c r="A138" i="12" l="1"/>
  <c r="C138" i="12"/>
  <c r="B138" i="12"/>
  <c r="D138" i="12"/>
  <c r="A139" i="12" l="1"/>
  <c r="D139" i="12"/>
  <c r="C139" i="12"/>
  <c r="B139" i="12"/>
  <c r="A140" i="12" l="1"/>
  <c r="C140" i="12"/>
  <c r="B140" i="12"/>
  <c r="D140" i="12"/>
  <c r="A141" i="12" l="1"/>
  <c r="C141" i="12"/>
  <c r="B141" i="12"/>
  <c r="D141" i="12"/>
  <c r="A142" i="12" l="1"/>
  <c r="D142" i="12"/>
  <c r="C142" i="12"/>
  <c r="B142" i="12"/>
  <c r="A143" i="12" l="1"/>
  <c r="D143" i="12"/>
  <c r="B143" i="12"/>
  <c r="C143" i="12"/>
  <c r="A144" i="12" l="1"/>
  <c r="C144" i="12"/>
  <c r="D144" i="12"/>
  <c r="B144" i="12"/>
  <c r="A145" i="12" l="1"/>
  <c r="D145" i="12"/>
  <c r="B145" i="12"/>
  <c r="C145" i="12"/>
  <c r="A146" i="12" l="1"/>
  <c r="C146" i="12"/>
  <c r="B146" i="12"/>
  <c r="D146" i="12"/>
  <c r="A147" i="12" l="1"/>
  <c r="C147" i="12"/>
  <c r="D147" i="12"/>
  <c r="B147" i="12"/>
  <c r="A148" i="12" l="1"/>
  <c r="D148" i="12"/>
  <c r="C148" i="12"/>
  <c r="B148" i="12"/>
  <c r="A149" i="12" l="1"/>
  <c r="D149" i="12"/>
  <c r="C149" i="12"/>
  <c r="B149" i="12"/>
  <c r="A150" i="12" l="1"/>
  <c r="D150" i="12"/>
  <c r="C150" i="12"/>
  <c r="B150" i="12"/>
  <c r="A151" i="12" l="1"/>
  <c r="D151" i="12"/>
  <c r="B151" i="12"/>
  <c r="C151" i="12"/>
  <c r="A152" i="12" l="1"/>
  <c r="C152" i="12"/>
  <c r="D152" i="12"/>
  <c r="B152" i="12"/>
  <c r="A153" i="12" l="1"/>
  <c r="D153" i="12"/>
  <c r="B153" i="12"/>
  <c r="C153" i="12"/>
  <c r="A154" i="12" l="1"/>
  <c r="C154" i="12"/>
  <c r="B154" i="12"/>
  <c r="D154" i="12"/>
  <c r="A155" i="12" l="1"/>
  <c r="D155" i="12"/>
  <c r="C155" i="12"/>
  <c r="B155" i="12"/>
  <c r="A156" i="12" l="1"/>
  <c r="D156" i="12"/>
  <c r="C156" i="12"/>
  <c r="B156" i="12"/>
  <c r="A157" i="12" l="1"/>
  <c r="B157" i="12"/>
  <c r="D157" i="12"/>
  <c r="C157" i="12"/>
  <c r="A158" i="12" l="1"/>
  <c r="C158" i="12"/>
  <c r="D158" i="12"/>
  <c r="B158" i="12"/>
  <c r="A159" i="12" l="1"/>
  <c r="D159" i="12"/>
  <c r="B159" i="12"/>
  <c r="C159" i="12"/>
  <c r="A160" i="12" l="1"/>
  <c r="C160" i="12"/>
  <c r="D160" i="12"/>
  <c r="B160" i="12"/>
  <c r="A161" i="12" l="1"/>
  <c r="D161" i="12"/>
  <c r="B161" i="12"/>
  <c r="C161" i="12"/>
  <c r="A162" i="12" l="1"/>
  <c r="D162" i="12"/>
  <c r="C162" i="12"/>
  <c r="B162" i="12"/>
  <c r="A163" i="12" l="1"/>
  <c r="D163" i="12"/>
  <c r="C163" i="12"/>
  <c r="B163" i="12"/>
  <c r="A164" i="12" l="1"/>
  <c r="D164" i="12"/>
  <c r="C164" i="12"/>
  <c r="B164" i="12"/>
  <c r="A165" i="12" l="1"/>
  <c r="D165" i="12"/>
  <c r="C165" i="12"/>
  <c r="B165" i="12"/>
  <c r="A166" i="12" l="1"/>
  <c r="B166" i="12"/>
  <c r="D166" i="12"/>
  <c r="C166" i="12"/>
  <c r="A167" i="12" l="1"/>
  <c r="B167" i="12"/>
  <c r="C167" i="12"/>
  <c r="D167" i="12"/>
  <c r="A168" i="12" l="1"/>
  <c r="B168" i="12"/>
  <c r="D168" i="12"/>
  <c r="C168" i="12"/>
  <c r="A169" i="12" l="1"/>
  <c r="D169" i="12"/>
  <c r="B169" i="12"/>
  <c r="C169" i="12"/>
  <c r="A170" i="12" l="1"/>
  <c r="B170" i="12"/>
  <c r="D170" i="12"/>
  <c r="C170" i="12"/>
  <c r="A171" i="12" l="1"/>
  <c r="D171" i="12"/>
  <c r="C171" i="12"/>
  <c r="B171" i="12"/>
  <c r="A172" i="12" l="1"/>
  <c r="D172" i="12"/>
  <c r="C172" i="12"/>
  <c r="B172" i="12"/>
  <c r="A173" i="12" l="1"/>
  <c r="D173" i="12"/>
  <c r="C173" i="12"/>
  <c r="B173" i="12"/>
  <c r="A174" i="12" l="1"/>
  <c r="B174" i="12"/>
  <c r="D174" i="12"/>
  <c r="C174" i="12"/>
  <c r="A175" i="12" l="1"/>
  <c r="C175" i="12"/>
  <c r="B175" i="12"/>
  <c r="D175" i="12"/>
  <c r="A176" i="12" l="1"/>
  <c r="C176" i="12"/>
  <c r="D176" i="12"/>
  <c r="B176" i="12"/>
  <c r="A177" i="12" l="1"/>
  <c r="C177" i="12"/>
  <c r="B177" i="12"/>
  <c r="D177" i="12"/>
  <c r="A178" i="12" l="1"/>
  <c r="C178" i="12"/>
  <c r="D178" i="12"/>
  <c r="B178" i="12"/>
  <c r="A179" i="12" l="1"/>
  <c r="C179" i="12"/>
  <c r="D179" i="12"/>
  <c r="B179" i="12"/>
  <c r="A180" i="12" l="1"/>
  <c r="D180" i="12"/>
  <c r="C180" i="12"/>
  <c r="B180" i="12"/>
  <c r="A181" i="12" l="1"/>
  <c r="D181" i="12"/>
  <c r="C181" i="12"/>
  <c r="B181" i="12"/>
  <c r="A182" i="12" l="1"/>
  <c r="B182" i="12"/>
  <c r="D182" i="12"/>
  <c r="C182" i="12"/>
  <c r="A183" i="12" l="1"/>
  <c r="C183" i="12"/>
  <c r="B183" i="12"/>
  <c r="D183" i="12"/>
  <c r="A184" i="12" l="1"/>
  <c r="D184" i="12"/>
  <c r="C184" i="12"/>
  <c r="B184" i="12"/>
  <c r="A185" i="12" l="1"/>
  <c r="D185" i="12"/>
  <c r="C185" i="12"/>
  <c r="B185" i="12"/>
  <c r="A186" i="12" l="1"/>
  <c r="D186" i="12"/>
  <c r="C186" i="12"/>
  <c r="B186" i="12"/>
  <c r="A187" i="12" l="1"/>
  <c r="D187" i="12"/>
  <c r="C187" i="12"/>
  <c r="B187" i="12"/>
  <c r="A188" i="12" l="1"/>
  <c r="D188" i="12"/>
  <c r="C188" i="12"/>
  <c r="B188" i="12"/>
  <c r="A189" i="12" l="1"/>
  <c r="D189" i="12"/>
  <c r="C189" i="12"/>
  <c r="B189" i="12"/>
  <c r="A190" i="12" l="1"/>
  <c r="B190" i="12"/>
  <c r="D190" i="12"/>
  <c r="C190" i="12"/>
  <c r="A191" i="12" l="1"/>
  <c r="C191" i="12"/>
  <c r="B191" i="12"/>
  <c r="D191" i="12"/>
  <c r="A192" i="12" l="1"/>
  <c r="D192" i="12"/>
  <c r="C192" i="12"/>
  <c r="B192" i="12"/>
  <c r="A193" i="12" l="1"/>
  <c r="D193" i="12"/>
  <c r="C193" i="12"/>
  <c r="B193" i="12"/>
  <c r="A194" i="12" l="1"/>
  <c r="D194" i="12"/>
  <c r="C194" i="12"/>
  <c r="B194" i="12"/>
  <c r="A195" i="12" l="1"/>
  <c r="D195" i="12"/>
  <c r="C195" i="12"/>
  <c r="B195" i="12"/>
  <c r="A196" i="12" l="1"/>
  <c r="D196" i="12"/>
  <c r="C196" i="12"/>
  <c r="B196" i="12"/>
  <c r="A197" i="12" l="1"/>
  <c r="D197" i="12"/>
  <c r="C197" i="12"/>
  <c r="B197" i="12"/>
  <c r="A198" i="12" l="1"/>
  <c r="B198" i="12"/>
  <c r="D198" i="12"/>
  <c r="C198" i="12"/>
  <c r="A199" i="12" l="1"/>
  <c r="B199" i="12"/>
  <c r="C199" i="12"/>
  <c r="D199" i="12"/>
  <c r="A200" i="12" l="1"/>
  <c r="D200" i="12"/>
  <c r="B200" i="12"/>
  <c r="C200" i="12"/>
  <c r="A201" i="12" l="1"/>
  <c r="D201" i="12"/>
  <c r="C201" i="12"/>
  <c r="B201" i="12"/>
  <c r="A202" i="12" l="1"/>
  <c r="D202" i="12"/>
  <c r="C202" i="12"/>
  <c r="B202" i="12"/>
  <c r="A203" i="12" l="1"/>
  <c r="C203" i="12"/>
  <c r="D203" i="12"/>
  <c r="B203" i="12"/>
  <c r="A204" i="12" l="1"/>
  <c r="D204" i="12"/>
  <c r="B204" i="12"/>
  <c r="C204" i="12"/>
  <c r="A205" i="12" l="1"/>
  <c r="C205" i="12"/>
  <c r="D205" i="12"/>
  <c r="B205" i="12"/>
  <c r="A206" i="12" l="1"/>
  <c r="B206" i="12"/>
  <c r="D206" i="12"/>
  <c r="C206" i="12"/>
  <c r="A207" i="12" l="1"/>
  <c r="C207" i="12"/>
  <c r="B207" i="12"/>
  <c r="D207" i="12"/>
  <c r="A208" i="12" l="1"/>
  <c r="D208" i="12"/>
  <c r="C208" i="12"/>
  <c r="B208" i="12"/>
  <c r="A209" i="12" l="1"/>
  <c r="C209" i="12"/>
  <c r="D209" i="12"/>
  <c r="B209" i="12"/>
  <c r="A210" i="12" l="1"/>
  <c r="B210" i="12"/>
  <c r="D210" i="12"/>
  <c r="C210" i="12"/>
  <c r="A211" i="12" l="1"/>
  <c r="D211" i="12"/>
  <c r="C211" i="12"/>
  <c r="B211" i="12"/>
  <c r="A212" i="12" l="1"/>
  <c r="D212" i="12"/>
  <c r="B212" i="12"/>
  <c r="C212" i="12"/>
  <c r="A213" i="12" l="1"/>
  <c r="C213" i="12"/>
  <c r="D213" i="12"/>
  <c r="B213" i="12"/>
  <c r="A214" i="12" l="1"/>
  <c r="D214" i="12"/>
  <c r="B214" i="12"/>
  <c r="C214" i="12"/>
  <c r="A215" i="12" l="1"/>
  <c r="C215" i="12"/>
  <c r="B215" i="12"/>
  <c r="D215" i="12"/>
  <c r="A216" i="12" l="1"/>
  <c r="B216" i="12"/>
  <c r="D216" i="12"/>
  <c r="C216" i="12"/>
  <c r="A217" i="12" l="1"/>
  <c r="D217" i="12"/>
  <c r="C217" i="12"/>
  <c r="B217" i="12"/>
  <c r="A218" i="12" l="1"/>
  <c r="D218" i="12"/>
  <c r="C218" i="12"/>
  <c r="B218" i="12"/>
  <c r="A219" i="12" l="1"/>
  <c r="C219" i="12"/>
  <c r="D219" i="12"/>
  <c r="B219" i="12"/>
  <c r="A220" i="12" l="1"/>
  <c r="D220" i="12"/>
  <c r="B220" i="12"/>
  <c r="C220" i="12"/>
  <c r="A221" i="12" l="1"/>
  <c r="C221" i="12"/>
  <c r="D221" i="12"/>
  <c r="B221" i="12"/>
  <c r="A222" i="12" l="1"/>
  <c r="B222" i="12"/>
  <c r="D222" i="12"/>
  <c r="C222" i="12"/>
  <c r="A223" i="12" l="1"/>
  <c r="C223" i="12"/>
  <c r="B223" i="12"/>
  <c r="D223" i="12"/>
  <c r="A224" i="12" l="1"/>
  <c r="D224" i="12"/>
  <c r="C224" i="12"/>
  <c r="B224" i="12"/>
  <c r="A225" i="12" l="1"/>
  <c r="C225" i="12"/>
  <c r="B225" i="12"/>
  <c r="D225" i="12"/>
  <c r="A226" i="12" l="1"/>
  <c r="D226" i="12"/>
  <c r="B226" i="12"/>
  <c r="C226" i="12"/>
  <c r="A227" i="12" l="1"/>
  <c r="D227" i="12"/>
  <c r="C227" i="12"/>
  <c r="B227" i="12"/>
  <c r="A228" i="12" l="1"/>
  <c r="D228" i="12"/>
  <c r="B228" i="12"/>
  <c r="C228" i="12"/>
  <c r="A229" i="12" l="1"/>
  <c r="C229" i="12"/>
  <c r="D229" i="12"/>
  <c r="B229" i="12"/>
  <c r="A230" i="12" l="1"/>
  <c r="D230" i="12"/>
  <c r="B230" i="12"/>
  <c r="C230" i="12"/>
  <c r="A231" i="12" l="1"/>
  <c r="C231" i="12"/>
  <c r="B231" i="12"/>
  <c r="D231" i="12"/>
  <c r="A232" i="12" l="1"/>
  <c r="D232" i="12"/>
  <c r="B232" i="12"/>
  <c r="C232" i="12"/>
  <c r="A233" i="12" l="1"/>
  <c r="D233" i="12"/>
  <c r="C233" i="12"/>
  <c r="B233" i="12"/>
  <c r="A234" i="12" l="1"/>
  <c r="B234" i="12"/>
  <c r="D234" i="12"/>
  <c r="C234" i="12"/>
  <c r="A235" i="12" l="1"/>
  <c r="D235" i="12"/>
  <c r="C235" i="12"/>
  <c r="B235" i="12"/>
  <c r="A236" i="12" l="1"/>
  <c r="D236" i="12"/>
  <c r="B236" i="12"/>
  <c r="C236" i="12"/>
  <c r="A237" i="12" l="1"/>
  <c r="C237" i="12"/>
  <c r="B237" i="12"/>
  <c r="D237" i="12"/>
  <c r="A238" i="12" l="1"/>
  <c r="D238" i="12"/>
  <c r="C238" i="12"/>
  <c r="B238" i="12"/>
  <c r="A239" i="12" l="1"/>
  <c r="C239" i="12"/>
  <c r="B239" i="12"/>
  <c r="D239" i="12"/>
  <c r="A240" i="12" l="1"/>
  <c r="D240" i="12"/>
  <c r="C240" i="12"/>
  <c r="B240" i="12"/>
  <c r="A241" i="12" l="1"/>
  <c r="C241" i="12"/>
  <c r="D241" i="12"/>
  <c r="B241" i="12"/>
  <c r="A242" i="12" l="1"/>
  <c r="D242" i="12"/>
  <c r="C242" i="12"/>
  <c r="B242" i="12"/>
  <c r="A243" i="12" l="1"/>
  <c r="C243" i="12"/>
  <c r="D243" i="12"/>
  <c r="B243" i="12"/>
  <c r="A244" i="12" l="1"/>
  <c r="D244" i="12"/>
  <c r="B244" i="12"/>
  <c r="C244" i="12"/>
  <c r="A245" i="12" l="1"/>
  <c r="B245" i="12"/>
  <c r="C245" i="12"/>
  <c r="D245" i="12"/>
  <c r="A246" i="12" l="1"/>
  <c r="D246" i="12"/>
  <c r="C246" i="12"/>
  <c r="B246" i="12"/>
  <c r="A247" i="12" l="1"/>
  <c r="B247" i="12"/>
  <c r="D247" i="12"/>
  <c r="C247" i="12"/>
  <c r="A248" i="12" l="1"/>
  <c r="D248" i="12"/>
  <c r="C248" i="12"/>
  <c r="B248" i="12"/>
  <c r="A249" i="12" l="1"/>
  <c r="D249" i="12"/>
  <c r="B249" i="12"/>
  <c r="C249" i="12"/>
  <c r="A250" i="12" l="1"/>
  <c r="D250" i="12"/>
  <c r="C250" i="12"/>
  <c r="B250" i="12"/>
  <c r="A251" i="12" l="1"/>
  <c r="D251" i="12"/>
  <c r="C251" i="12"/>
  <c r="B251" i="12"/>
  <c r="A252" i="12" l="1"/>
  <c r="D252" i="12"/>
  <c r="B252" i="12"/>
  <c r="C252" i="12"/>
  <c r="A253" i="12" l="1"/>
  <c r="C253" i="12"/>
  <c r="B253" i="12"/>
  <c r="D253" i="12"/>
  <c r="A254" i="12" l="1"/>
  <c r="C254" i="12"/>
  <c r="D254" i="12"/>
  <c r="B254" i="12"/>
  <c r="A255" i="12" l="1"/>
  <c r="D255" i="12"/>
  <c r="C255" i="12"/>
  <c r="B255" i="12"/>
  <c r="A256" i="12" l="1"/>
  <c r="C256" i="12"/>
  <c r="B256" i="12"/>
  <c r="D256" i="12"/>
  <c r="A257" i="12" l="1"/>
  <c r="D257" i="12"/>
  <c r="C257" i="12"/>
  <c r="B257" i="12"/>
  <c r="A258" i="12" l="1"/>
  <c r="D258" i="12"/>
  <c r="C258" i="12"/>
  <c r="B258" i="12"/>
  <c r="A259" i="12" l="1"/>
  <c r="D259" i="12"/>
  <c r="C259" i="12"/>
  <c r="B259" i="12"/>
  <c r="A260" i="12" l="1"/>
  <c r="D260" i="12"/>
  <c r="C260" i="12"/>
  <c r="B260" i="12"/>
  <c r="A261" i="12" l="1"/>
  <c r="B261" i="12"/>
  <c r="D261" i="12"/>
  <c r="C261" i="12"/>
  <c r="A262" i="12" l="1"/>
  <c r="C262" i="12"/>
  <c r="B262" i="12"/>
  <c r="D262" i="12"/>
  <c r="A263" i="12" l="1"/>
  <c r="C263" i="12"/>
  <c r="B263" i="12"/>
  <c r="D263" i="12"/>
  <c r="A264" i="12" l="1"/>
  <c r="C264" i="12"/>
  <c r="D264" i="12"/>
  <c r="B264" i="12"/>
  <c r="A265" i="12" l="1"/>
  <c r="C265" i="12"/>
  <c r="B265" i="12"/>
  <c r="D265" i="12"/>
  <c r="A266" i="12" l="1"/>
  <c r="C266" i="12"/>
  <c r="D266" i="12"/>
  <c r="B266" i="12"/>
  <c r="A267" i="12" l="1"/>
  <c r="D267" i="12"/>
  <c r="C267" i="12"/>
  <c r="B267" i="12"/>
  <c r="A268" i="12" l="1"/>
  <c r="D268" i="12"/>
  <c r="C268" i="12"/>
  <c r="B268" i="12"/>
  <c r="A269" i="12" l="1"/>
  <c r="B269" i="12"/>
  <c r="D269" i="12"/>
  <c r="C269" i="12"/>
  <c r="A270" i="12" l="1"/>
  <c r="C270" i="12"/>
  <c r="B270" i="12"/>
  <c r="D270" i="12"/>
  <c r="A271" i="12" l="1"/>
  <c r="D271" i="12"/>
  <c r="C271" i="12"/>
  <c r="B271" i="12"/>
  <c r="A272" i="12" l="1"/>
  <c r="D272" i="12"/>
  <c r="C272" i="12"/>
  <c r="B272" i="12"/>
  <c r="A273" i="12" l="1"/>
  <c r="D273" i="12"/>
  <c r="C273" i="12"/>
  <c r="B273" i="12"/>
  <c r="A274" i="12" l="1"/>
  <c r="D274" i="12"/>
  <c r="C274" i="12"/>
  <c r="B274" i="12"/>
  <c r="A275" i="12" l="1"/>
  <c r="D275" i="12"/>
  <c r="C275" i="12"/>
  <c r="B275" i="12"/>
  <c r="A276" i="12" l="1"/>
  <c r="D276" i="12"/>
  <c r="C276" i="12"/>
  <c r="B276" i="12"/>
  <c r="A277" i="12" l="1"/>
  <c r="B277" i="12"/>
  <c r="D277" i="12"/>
  <c r="C277" i="12"/>
  <c r="A278" i="12" l="1"/>
  <c r="C278" i="12"/>
  <c r="B278" i="12"/>
  <c r="D278" i="12"/>
  <c r="A279" i="12" l="1"/>
  <c r="D279" i="12"/>
  <c r="C279" i="12"/>
  <c r="B279" i="12"/>
  <c r="A280" i="12" l="1"/>
  <c r="D280" i="12"/>
  <c r="C280" i="12"/>
  <c r="B280" i="12"/>
  <c r="A281" i="12" l="1"/>
  <c r="D281" i="12"/>
  <c r="C281" i="12"/>
  <c r="B281" i="12"/>
  <c r="A282" i="12" l="1"/>
  <c r="D282" i="12"/>
  <c r="C282" i="12"/>
  <c r="B282" i="12"/>
  <c r="A283" i="12" l="1"/>
  <c r="D283" i="12"/>
  <c r="C283" i="12"/>
  <c r="B283" i="12"/>
  <c r="A284" i="12" l="1"/>
  <c r="D284" i="12"/>
  <c r="C284" i="12"/>
  <c r="B284" i="12"/>
  <c r="A285" i="12" l="1"/>
  <c r="B285" i="12"/>
  <c r="D285" i="12"/>
  <c r="C285" i="12"/>
  <c r="A286" i="12" l="1"/>
  <c r="B286" i="12"/>
  <c r="C286" i="12"/>
  <c r="D286" i="12"/>
  <c r="A287" i="12" l="1"/>
  <c r="B287" i="12"/>
  <c r="D287" i="12"/>
  <c r="C287" i="12"/>
  <c r="A288" i="12" l="1"/>
  <c r="D288" i="12"/>
  <c r="C288" i="12"/>
  <c r="B288" i="12"/>
  <c r="A289" i="12" l="1"/>
  <c r="D289" i="12"/>
  <c r="C289" i="12"/>
  <c r="B289" i="12"/>
  <c r="A290" i="12" l="1"/>
  <c r="C290" i="12"/>
  <c r="D290" i="12"/>
  <c r="B290" i="12"/>
  <c r="A291" i="12" l="1"/>
  <c r="D291" i="12"/>
  <c r="B291" i="12"/>
  <c r="C291" i="12"/>
  <c r="A292" i="12" l="1"/>
  <c r="B292" i="12"/>
  <c r="C292" i="12"/>
  <c r="D292" i="12"/>
  <c r="A293" i="12" l="1"/>
  <c r="D293" i="12"/>
  <c r="C293" i="12"/>
  <c r="B293" i="12"/>
  <c r="A294" i="12" l="1"/>
  <c r="B294" i="12"/>
  <c r="D294" i="12"/>
  <c r="C294" i="12"/>
  <c r="A295" i="12" l="1"/>
  <c r="D295" i="12"/>
  <c r="C295" i="12"/>
  <c r="B295" i="12"/>
  <c r="A296" i="12" l="1"/>
  <c r="D296" i="12"/>
  <c r="B296" i="12"/>
  <c r="C296" i="12"/>
  <c r="A297" i="12" l="1"/>
  <c r="D297" i="12"/>
  <c r="C297" i="12"/>
  <c r="B297" i="12"/>
  <c r="A298" i="12" l="1"/>
  <c r="D298" i="12"/>
  <c r="C298" i="12"/>
  <c r="B298" i="12"/>
  <c r="A299" i="12" l="1"/>
  <c r="D299" i="12"/>
  <c r="B299" i="12"/>
  <c r="C299" i="12"/>
  <c r="A300" i="12" l="1"/>
  <c r="C300" i="12"/>
  <c r="B300" i="12"/>
  <c r="D300" i="12"/>
  <c r="A301" i="12" l="1"/>
  <c r="C301" i="12"/>
  <c r="D301" i="12"/>
  <c r="B301" i="12"/>
  <c r="A302" i="12" l="1"/>
  <c r="D302" i="12"/>
  <c r="C302" i="12"/>
  <c r="B302" i="12"/>
  <c r="A303" i="12" l="1"/>
  <c r="C303" i="12"/>
  <c r="B303" i="12"/>
  <c r="D303" i="12"/>
  <c r="A304" i="12" l="1"/>
  <c r="D304" i="12"/>
  <c r="C304" i="12"/>
  <c r="B304" i="12"/>
  <c r="A305" i="12" l="1"/>
  <c r="C305" i="12"/>
  <c r="D305" i="12"/>
  <c r="B305" i="12"/>
  <c r="A306" i="12" l="1"/>
  <c r="D306" i="12"/>
  <c r="C306" i="12"/>
  <c r="B306" i="12"/>
  <c r="A307" i="12" l="1"/>
  <c r="B307" i="12"/>
  <c r="D307" i="12"/>
  <c r="C307" i="12"/>
  <c r="A308" i="12" l="1"/>
  <c r="C308" i="12"/>
  <c r="B308" i="12"/>
  <c r="D308" i="12"/>
  <c r="A309" i="12" l="1"/>
  <c r="D309" i="12"/>
  <c r="B309" i="12"/>
  <c r="C309" i="12"/>
  <c r="A310" i="12" l="1"/>
  <c r="D310" i="12"/>
  <c r="C310" i="12"/>
  <c r="B310" i="12"/>
  <c r="A311" i="12" l="1"/>
  <c r="B311" i="12"/>
  <c r="D311" i="12"/>
  <c r="C311" i="12"/>
  <c r="A312" i="12" l="1"/>
  <c r="D312" i="12"/>
  <c r="C312" i="12"/>
  <c r="B312" i="12"/>
  <c r="A313" i="12" l="1"/>
  <c r="D313" i="12"/>
  <c r="B313" i="12"/>
  <c r="C313" i="12"/>
  <c r="A314" i="12" l="1"/>
  <c r="D314" i="12"/>
  <c r="C314" i="12"/>
  <c r="B314" i="12"/>
  <c r="A315" i="12" l="1"/>
  <c r="D315" i="12"/>
  <c r="B315" i="12"/>
  <c r="C315" i="12"/>
  <c r="A316" i="12" l="1"/>
  <c r="C316" i="12"/>
  <c r="B316" i="12"/>
  <c r="D316" i="12"/>
  <c r="A317" i="12" l="1"/>
  <c r="D317" i="12"/>
  <c r="C317" i="12"/>
  <c r="B317" i="12"/>
  <c r="A318" i="12" l="1"/>
  <c r="C318" i="12"/>
  <c r="D318" i="12"/>
  <c r="B318" i="12"/>
  <c r="A319" i="12" l="1"/>
  <c r="D319" i="12"/>
  <c r="C319" i="12"/>
  <c r="B319" i="12"/>
  <c r="A320" i="12" l="1"/>
  <c r="C320" i="12"/>
  <c r="B320" i="12"/>
  <c r="D320" i="12"/>
  <c r="A321" i="12" l="1"/>
  <c r="D321" i="12"/>
  <c r="C321" i="12"/>
  <c r="B321" i="12"/>
  <c r="A322" i="12" l="1"/>
  <c r="C322" i="12"/>
  <c r="D322" i="12"/>
  <c r="B322" i="12"/>
  <c r="A323" i="12" l="1"/>
  <c r="D323" i="12"/>
  <c r="B323" i="12"/>
  <c r="C323" i="12"/>
  <c r="A324" i="12" l="1"/>
  <c r="B324" i="12"/>
  <c r="C324" i="12"/>
  <c r="D324" i="12"/>
  <c r="A325" i="12" l="1"/>
  <c r="D325" i="12"/>
  <c r="C325" i="12"/>
  <c r="B325" i="12"/>
  <c r="A326" i="12" l="1"/>
  <c r="D326" i="12"/>
  <c r="B326" i="12"/>
  <c r="C326" i="12"/>
  <c r="A327" i="12" l="1"/>
  <c r="D327" i="12"/>
  <c r="C327" i="12"/>
  <c r="B327" i="12"/>
  <c r="A328" i="12" l="1"/>
  <c r="B328" i="12"/>
  <c r="D328" i="12"/>
  <c r="C328" i="12"/>
  <c r="A329" i="12" l="1"/>
  <c r="D329" i="12"/>
  <c r="C329" i="12"/>
  <c r="B329" i="12"/>
  <c r="A330" i="12" l="1"/>
  <c r="D330" i="12"/>
  <c r="C330" i="12"/>
  <c r="B330" i="12"/>
  <c r="A331" i="12" l="1"/>
  <c r="D331" i="12"/>
  <c r="B331" i="12"/>
  <c r="C331" i="12"/>
  <c r="A332" i="12" l="1"/>
  <c r="C332" i="12"/>
  <c r="B332" i="12"/>
  <c r="D332" i="12"/>
  <c r="A333" i="12" l="1"/>
  <c r="C333" i="12"/>
  <c r="B333" i="12"/>
  <c r="D333" i="12"/>
  <c r="A334" i="12" l="1"/>
  <c r="D334" i="12"/>
  <c r="C334" i="12"/>
  <c r="B334" i="12"/>
  <c r="A335" i="12" l="1"/>
  <c r="C335" i="12"/>
  <c r="D335" i="12"/>
  <c r="B335" i="12"/>
  <c r="A336" i="12" l="1"/>
  <c r="D336" i="12"/>
  <c r="C336" i="12"/>
  <c r="B336" i="12"/>
  <c r="A337" i="12" l="1"/>
  <c r="C337" i="12"/>
  <c r="B337" i="12"/>
  <c r="D337" i="12"/>
  <c r="A338" i="12" l="1"/>
  <c r="D338" i="12"/>
  <c r="C338" i="12"/>
  <c r="B338" i="12"/>
  <c r="A339" i="12" l="1"/>
  <c r="B339" i="12"/>
  <c r="D339" i="12"/>
  <c r="C339" i="12"/>
  <c r="A340" i="12" l="1"/>
  <c r="C340" i="12"/>
  <c r="B340" i="12"/>
  <c r="D340" i="12"/>
  <c r="A341" i="12" l="1"/>
  <c r="B341" i="12"/>
  <c r="D341" i="12"/>
  <c r="C341" i="12"/>
  <c r="A342" i="12" l="1"/>
  <c r="D342" i="12"/>
  <c r="C342" i="12"/>
  <c r="B342" i="12"/>
  <c r="A343" i="12" l="1"/>
  <c r="D343" i="12"/>
  <c r="B343" i="12"/>
  <c r="C343" i="12"/>
  <c r="A344" i="12" l="1"/>
  <c r="D344" i="12"/>
  <c r="C344" i="12"/>
  <c r="B344" i="12"/>
  <c r="A345" i="12" l="1"/>
  <c r="B345" i="12"/>
  <c r="D345" i="12"/>
  <c r="C345" i="12"/>
  <c r="A346" i="12" l="1"/>
  <c r="D346" i="12"/>
  <c r="C346" i="12"/>
  <c r="B346" i="12"/>
  <c r="A347" i="12" l="1"/>
  <c r="D347" i="12"/>
  <c r="C347" i="12"/>
  <c r="B347" i="12"/>
  <c r="A348" i="12" l="1"/>
  <c r="D348" i="12"/>
  <c r="B348" i="12"/>
  <c r="C348" i="12"/>
  <c r="A349" i="12" l="1"/>
  <c r="C349" i="12"/>
  <c r="D349" i="12"/>
  <c r="B349" i="12"/>
  <c r="A350" i="12" l="1"/>
  <c r="D350" i="12"/>
  <c r="C350" i="12"/>
  <c r="B350" i="12"/>
  <c r="A351" i="12" l="1"/>
  <c r="D351" i="12"/>
  <c r="C351" i="12"/>
  <c r="B351" i="12"/>
  <c r="A352" i="12" l="1"/>
  <c r="B352" i="12"/>
  <c r="D352" i="12"/>
  <c r="C352" i="12"/>
  <c r="A353" i="12" l="1"/>
  <c r="C353" i="12"/>
  <c r="B353" i="12"/>
  <c r="D353" i="12"/>
  <c r="A354" i="12" l="1"/>
  <c r="D354" i="12"/>
  <c r="C354" i="12"/>
  <c r="B354" i="12"/>
  <c r="A355" i="12" l="1"/>
  <c r="D355" i="12"/>
  <c r="C355" i="12"/>
  <c r="B355" i="12"/>
  <c r="A356" i="12" l="1"/>
  <c r="D356" i="12"/>
  <c r="B356" i="12"/>
  <c r="C356" i="12"/>
  <c r="A357" i="12" l="1"/>
  <c r="C357" i="12"/>
  <c r="D357" i="12"/>
  <c r="B357" i="12"/>
  <c r="A358" i="12" l="1"/>
  <c r="D358" i="12"/>
  <c r="C358" i="12"/>
  <c r="B358" i="12"/>
  <c r="A359" i="12" l="1"/>
  <c r="D359" i="12"/>
  <c r="C359" i="12"/>
  <c r="B359" i="12"/>
  <c r="A360" i="12" l="1"/>
  <c r="B360" i="12"/>
  <c r="D360" i="12"/>
  <c r="C360" i="12"/>
  <c r="A361" i="12" l="1"/>
  <c r="C361" i="12"/>
  <c r="B361" i="12"/>
  <c r="D361" i="12"/>
  <c r="A362" i="12" l="1"/>
  <c r="D362" i="12"/>
  <c r="C362" i="12"/>
  <c r="B362" i="12"/>
  <c r="A363" i="12" l="1"/>
  <c r="D363" i="12"/>
  <c r="C363" i="12"/>
  <c r="B363" i="12"/>
  <c r="A364" i="12" l="1"/>
  <c r="D364" i="12"/>
  <c r="B364" i="12"/>
  <c r="C364" i="12"/>
  <c r="A365" i="12" l="1"/>
  <c r="C365" i="12"/>
  <c r="D365" i="12"/>
  <c r="B365" i="12"/>
  <c r="A366" i="12" l="1"/>
  <c r="D366" i="12"/>
  <c r="C366" i="12"/>
  <c r="B366" i="12"/>
  <c r="A367" i="12" l="1"/>
  <c r="D367" i="12"/>
  <c r="C367" i="12"/>
  <c r="B367" i="12"/>
  <c r="A368" i="12" l="1"/>
  <c r="B368" i="12"/>
  <c r="D368" i="12"/>
  <c r="C368" i="12"/>
  <c r="A369" i="12" l="1"/>
  <c r="C369" i="12"/>
  <c r="B369" i="12"/>
  <c r="D369" i="12"/>
  <c r="A370" i="12" l="1"/>
  <c r="D370" i="12"/>
  <c r="C370" i="12"/>
  <c r="B370" i="12"/>
  <c r="A371" i="12" l="1"/>
  <c r="D371" i="12"/>
  <c r="C371" i="12"/>
  <c r="B371" i="12"/>
  <c r="A372" i="12" l="1"/>
  <c r="D372" i="12"/>
  <c r="B372" i="12"/>
  <c r="C372" i="12"/>
  <c r="A373" i="12" l="1"/>
  <c r="C373" i="12"/>
  <c r="D373" i="12"/>
  <c r="B373" i="12"/>
  <c r="A374" i="12" l="1"/>
  <c r="D374" i="12"/>
  <c r="C374" i="12"/>
  <c r="B374" i="12"/>
  <c r="A375" i="12" l="1"/>
  <c r="D375" i="12"/>
  <c r="C375" i="12"/>
  <c r="B375" i="12"/>
  <c r="A376" i="12" l="1"/>
  <c r="B376" i="12"/>
  <c r="D376" i="12"/>
  <c r="C376" i="12"/>
  <c r="A377" i="12" l="1"/>
  <c r="C377" i="12"/>
  <c r="B377" i="12"/>
  <c r="D377" i="12"/>
  <c r="A378" i="12" l="1"/>
  <c r="D378" i="12"/>
  <c r="C378" i="12"/>
  <c r="B378" i="12"/>
  <c r="A379" i="12" l="1"/>
  <c r="D379" i="12"/>
  <c r="C379" i="12"/>
  <c r="B379" i="12"/>
  <c r="A380" i="12" l="1"/>
  <c r="D380" i="12"/>
  <c r="B380" i="12"/>
  <c r="C380" i="12"/>
  <c r="A381" i="12" l="1"/>
  <c r="C381" i="12"/>
  <c r="D381" i="12"/>
  <c r="B381" i="12"/>
  <c r="A382" i="12" l="1"/>
  <c r="D382" i="12"/>
  <c r="C382" i="12"/>
  <c r="B382" i="12"/>
  <c r="A383" i="12" l="1"/>
  <c r="D383" i="12"/>
  <c r="C383" i="12"/>
  <c r="B383" i="12"/>
  <c r="A384" i="12" l="1"/>
  <c r="B384" i="12"/>
  <c r="D384" i="12"/>
  <c r="C384" i="12"/>
  <c r="A385" i="12" l="1"/>
  <c r="C385" i="12"/>
  <c r="B385" i="12"/>
  <c r="D385" i="12"/>
  <c r="A386" i="12" l="1"/>
  <c r="D386" i="12"/>
  <c r="C386" i="12"/>
  <c r="B386" i="12"/>
  <c r="A387" i="12" l="1"/>
  <c r="D387" i="12"/>
  <c r="C387" i="12"/>
  <c r="B387" i="12"/>
  <c r="A388" i="12" l="1"/>
  <c r="D388" i="12"/>
  <c r="B388" i="12"/>
  <c r="C388" i="12"/>
  <c r="A389" i="12" l="1"/>
  <c r="C389" i="12"/>
  <c r="D389" i="12"/>
  <c r="B389" i="12"/>
  <c r="A390" i="12" l="1"/>
  <c r="D390" i="12"/>
  <c r="C390" i="12"/>
  <c r="B390" i="12"/>
  <c r="A391" i="12" l="1"/>
  <c r="D391" i="12"/>
  <c r="C391" i="12"/>
  <c r="B391" i="12"/>
  <c r="A392" i="12" l="1"/>
  <c r="B392" i="12"/>
  <c r="D392" i="12"/>
  <c r="C392" i="12"/>
  <c r="A393" i="12" l="1"/>
  <c r="C393" i="12"/>
  <c r="B393" i="12"/>
  <c r="D393" i="12"/>
  <c r="A394" i="12" l="1"/>
  <c r="D394" i="12"/>
  <c r="C394" i="12"/>
  <c r="B394" i="12"/>
  <c r="A395" i="12" l="1"/>
  <c r="D395" i="12"/>
  <c r="C395" i="12"/>
  <c r="B395" i="12"/>
  <c r="A396" i="12" l="1"/>
  <c r="D396" i="12"/>
  <c r="B396" i="12"/>
  <c r="C396" i="12"/>
  <c r="A397" i="12" l="1"/>
  <c r="B397" i="12"/>
  <c r="C397" i="12"/>
  <c r="D397" i="12"/>
  <c r="A398" i="12" l="1"/>
  <c r="D398" i="12"/>
  <c r="C398" i="12"/>
  <c r="B398" i="12"/>
  <c r="A399" i="12" l="1"/>
  <c r="D399" i="12"/>
  <c r="B399" i="12"/>
  <c r="C399" i="12"/>
  <c r="A400" i="12" l="1"/>
  <c r="B400" i="12"/>
  <c r="C400" i="12"/>
  <c r="D400" i="12"/>
  <c r="A401" i="12" l="1"/>
  <c r="D401" i="12"/>
  <c r="C401" i="12"/>
  <c r="B401" i="12"/>
  <c r="A402" i="12" l="1"/>
  <c r="D402" i="12"/>
  <c r="C402" i="12"/>
  <c r="B402" i="12"/>
  <c r="A403" i="12" l="1"/>
  <c r="C403" i="12"/>
  <c r="D403" i="12"/>
  <c r="B403" i="12"/>
  <c r="A404" i="12" l="1"/>
  <c r="D404" i="12"/>
  <c r="B404" i="12"/>
  <c r="C404" i="12"/>
  <c r="A405" i="12" l="1"/>
  <c r="C405" i="12"/>
  <c r="B405" i="12"/>
  <c r="D405" i="12"/>
  <c r="A406" i="12" l="1"/>
  <c r="C406" i="12"/>
  <c r="D406" i="12"/>
  <c r="B406" i="12"/>
  <c r="A407" i="12" l="1"/>
  <c r="D407" i="12"/>
  <c r="B407" i="12"/>
  <c r="C407" i="12"/>
  <c r="A408" i="12" l="1"/>
  <c r="C408" i="12"/>
  <c r="B408" i="12"/>
  <c r="D408" i="12"/>
  <c r="A409" i="12" l="1"/>
  <c r="C409" i="12"/>
  <c r="D409" i="12"/>
  <c r="B409" i="12"/>
  <c r="A410" i="12" l="1"/>
  <c r="B410" i="12"/>
  <c r="D410" i="12"/>
  <c r="C410" i="12"/>
  <c r="A411" i="12" l="1"/>
  <c r="D411" i="12"/>
  <c r="C411" i="12"/>
  <c r="B411" i="12"/>
  <c r="A412" i="12" l="1"/>
  <c r="D412" i="12"/>
  <c r="B412" i="12"/>
  <c r="C412" i="12"/>
  <c r="A413" i="12" l="1"/>
  <c r="B413" i="12"/>
  <c r="C413" i="12"/>
  <c r="D413" i="12"/>
  <c r="A414" i="12" l="1"/>
  <c r="D414" i="12"/>
  <c r="C414" i="12"/>
  <c r="B414" i="12"/>
  <c r="A415" i="12" l="1"/>
  <c r="D415" i="12"/>
  <c r="B415" i="12"/>
  <c r="C415" i="12"/>
  <c r="A416" i="12" l="1"/>
  <c r="B416" i="12"/>
  <c r="D416" i="12"/>
  <c r="C416" i="12"/>
  <c r="A417" i="12" l="1"/>
  <c r="D417" i="12"/>
  <c r="C417" i="12"/>
  <c r="B417" i="12"/>
  <c r="A418" i="12" l="1"/>
  <c r="D418" i="12"/>
  <c r="B418" i="12"/>
  <c r="C418" i="12"/>
  <c r="A419" i="12" l="1"/>
  <c r="D419" i="12"/>
  <c r="C419" i="12"/>
  <c r="B419" i="12"/>
  <c r="A420" i="12" l="1"/>
  <c r="D420" i="12"/>
  <c r="B420" i="12"/>
  <c r="C420" i="12"/>
  <c r="A421" i="12" l="1"/>
  <c r="C421" i="12"/>
  <c r="B421" i="12"/>
  <c r="D421" i="12"/>
  <c r="A422" i="12" l="1"/>
  <c r="D422" i="12"/>
  <c r="C422" i="12"/>
  <c r="B422" i="12"/>
  <c r="A423" i="12" l="1"/>
  <c r="C423" i="12"/>
  <c r="D423" i="12"/>
  <c r="B423" i="12"/>
  <c r="A424" i="12" l="1"/>
  <c r="D424" i="12"/>
  <c r="C424" i="12"/>
  <c r="B424" i="12"/>
  <c r="A425" i="12" l="1"/>
  <c r="C425" i="12"/>
  <c r="B425" i="12"/>
  <c r="D425" i="12"/>
  <c r="A426" i="12" l="1"/>
  <c r="D426" i="12"/>
  <c r="C426" i="12"/>
  <c r="B426" i="12"/>
  <c r="A427" i="12" l="1"/>
  <c r="C427" i="12"/>
  <c r="D427" i="12"/>
  <c r="B427" i="12"/>
  <c r="A428" i="12" l="1"/>
  <c r="D428" i="12"/>
  <c r="B428" i="12"/>
  <c r="C428" i="12"/>
  <c r="A429" i="12" l="1"/>
  <c r="B429" i="12"/>
  <c r="C429" i="12"/>
  <c r="D429" i="12"/>
  <c r="A430" i="12" l="1"/>
  <c r="D430" i="12"/>
  <c r="C430" i="12"/>
  <c r="B430" i="12"/>
  <c r="A431" i="12" l="1"/>
  <c r="D431" i="12"/>
  <c r="B431" i="12"/>
  <c r="C431" i="12"/>
  <c r="A432" i="12" l="1"/>
  <c r="D432" i="12"/>
  <c r="C432" i="12"/>
  <c r="B432" i="12"/>
  <c r="A433" i="12" l="1"/>
  <c r="B433" i="12"/>
  <c r="D433" i="12"/>
  <c r="C433" i="12"/>
  <c r="A434" i="12" l="1"/>
  <c r="D434" i="12"/>
  <c r="C434" i="12"/>
  <c r="B434" i="12"/>
  <c r="A435" i="12" l="1"/>
  <c r="D435" i="12"/>
  <c r="C435" i="12"/>
  <c r="B435" i="12"/>
  <c r="A436" i="12" l="1"/>
  <c r="D436" i="12"/>
  <c r="B436" i="12"/>
  <c r="C436" i="12"/>
  <c r="A437" i="12" l="1"/>
  <c r="C437" i="12"/>
  <c r="B437" i="12"/>
  <c r="D437" i="12"/>
  <c r="A438" i="12" l="1"/>
  <c r="C438" i="12"/>
  <c r="B438" i="12"/>
  <c r="D438" i="12"/>
  <c r="A439" i="12" l="1"/>
  <c r="D439" i="12"/>
  <c r="C439" i="12"/>
  <c r="B439" i="12"/>
  <c r="A440" i="12" l="1"/>
  <c r="C440" i="12"/>
  <c r="D440" i="12"/>
  <c r="B440" i="12"/>
  <c r="A441" i="12" l="1"/>
  <c r="D441" i="12"/>
  <c r="C441" i="12"/>
  <c r="B441" i="12"/>
  <c r="A442" i="12" l="1"/>
  <c r="C442" i="12"/>
  <c r="B442" i="12"/>
  <c r="D442" i="12"/>
  <c r="A443" i="12" l="1"/>
  <c r="D443" i="12"/>
  <c r="C443" i="12"/>
  <c r="B443" i="12"/>
  <c r="A444" i="12" l="1"/>
  <c r="B444" i="12"/>
  <c r="D444" i="12"/>
  <c r="C444" i="12"/>
  <c r="A445" i="12" l="1"/>
  <c r="C445" i="12"/>
  <c r="B445" i="12"/>
  <c r="D445" i="12"/>
  <c r="A446" i="12" l="1"/>
  <c r="B446" i="12"/>
  <c r="D446" i="12"/>
  <c r="C446" i="12"/>
  <c r="A447" i="12" l="1"/>
  <c r="D447" i="12"/>
  <c r="C447" i="12"/>
  <c r="B447" i="12"/>
  <c r="A448" i="12" l="1"/>
  <c r="D448" i="12"/>
  <c r="B448" i="12"/>
  <c r="C448" i="12"/>
  <c r="A449" i="12" l="1"/>
  <c r="D449" i="12"/>
  <c r="C449" i="12"/>
  <c r="B449" i="12"/>
  <c r="A450" i="12" l="1"/>
  <c r="D450" i="12"/>
  <c r="C450" i="12"/>
  <c r="B450" i="12"/>
  <c r="A451" i="12" l="1"/>
  <c r="B451" i="12"/>
  <c r="D451" i="12"/>
  <c r="C451" i="12"/>
  <c r="A452" i="12" l="1"/>
  <c r="C452" i="12"/>
  <c r="B452" i="12"/>
  <c r="D452" i="12"/>
  <c r="A453" i="12" l="1"/>
  <c r="D453" i="12"/>
  <c r="C453" i="12"/>
  <c r="B453" i="12"/>
  <c r="A454" i="12" l="1"/>
  <c r="D454" i="12"/>
  <c r="C454" i="12"/>
  <c r="B454" i="12"/>
  <c r="A455" i="12" l="1"/>
  <c r="D455" i="12"/>
  <c r="B455" i="12"/>
  <c r="C455" i="12"/>
  <c r="A456" i="12" l="1"/>
  <c r="C456" i="12"/>
  <c r="D456" i="12"/>
  <c r="B456" i="12"/>
  <c r="A457" i="12" l="1"/>
  <c r="D457" i="12"/>
  <c r="C457" i="12"/>
  <c r="B457" i="12"/>
  <c r="A458" i="12" l="1"/>
  <c r="D458" i="12"/>
  <c r="C458" i="12"/>
  <c r="B458" i="12"/>
  <c r="A459" i="12" l="1"/>
  <c r="B459" i="12"/>
  <c r="D459" i="12"/>
  <c r="C459" i="12"/>
  <c r="A460" i="12" l="1"/>
  <c r="C460" i="12"/>
  <c r="B460" i="12"/>
  <c r="D460" i="12"/>
  <c r="A461" i="12" l="1"/>
  <c r="D461" i="12"/>
  <c r="C461" i="12"/>
  <c r="B461" i="12"/>
  <c r="A462" i="12" l="1"/>
  <c r="D462" i="12"/>
  <c r="C462" i="12"/>
  <c r="B462" i="12"/>
  <c r="A463" i="12" l="1"/>
  <c r="D463" i="12"/>
  <c r="B463" i="12"/>
  <c r="C463" i="12"/>
  <c r="A464" i="12" l="1"/>
  <c r="C464" i="12"/>
  <c r="D464" i="12"/>
  <c r="B464" i="12"/>
  <c r="A465" i="12" l="1"/>
  <c r="D465" i="12"/>
  <c r="C465" i="12"/>
  <c r="B465" i="12"/>
  <c r="A466" i="12" l="1"/>
  <c r="D466" i="12"/>
  <c r="C466" i="12"/>
  <c r="B466" i="12"/>
  <c r="A467" i="12" l="1"/>
  <c r="B467" i="12"/>
  <c r="D467" i="12"/>
  <c r="C467" i="12"/>
  <c r="A468" i="12" l="1"/>
  <c r="C468" i="12"/>
  <c r="B468" i="12"/>
  <c r="D468" i="12"/>
  <c r="A469" i="12" l="1"/>
  <c r="D469" i="12"/>
  <c r="C469" i="12"/>
  <c r="B469" i="12"/>
  <c r="A470" i="12" l="1"/>
  <c r="D470" i="12"/>
  <c r="C470" i="12"/>
  <c r="B470" i="12"/>
  <c r="A471" i="12" l="1"/>
  <c r="D471" i="12"/>
  <c r="B471" i="12"/>
  <c r="C471" i="12"/>
  <c r="A472" i="12" l="1"/>
  <c r="C472" i="12"/>
  <c r="D472" i="12"/>
  <c r="B472" i="12"/>
  <c r="A473" i="12" l="1"/>
  <c r="D473" i="12"/>
  <c r="C473" i="12"/>
  <c r="B473" i="12"/>
  <c r="A474" i="12" l="1"/>
  <c r="D474" i="12"/>
  <c r="C474" i="12"/>
  <c r="B474" i="12"/>
  <c r="A475" i="12" l="1"/>
  <c r="B475" i="12"/>
  <c r="D475" i="12"/>
  <c r="C475" i="12"/>
  <c r="A476" i="12" l="1"/>
  <c r="C476" i="12"/>
  <c r="B476" i="12"/>
  <c r="D476" i="12"/>
  <c r="A477" i="12" l="1"/>
  <c r="D477" i="12"/>
  <c r="C477" i="12"/>
  <c r="B477" i="12"/>
  <c r="A478" i="12" l="1"/>
  <c r="D478" i="12"/>
  <c r="C478" i="12"/>
  <c r="B478" i="12"/>
  <c r="A479" i="12" l="1"/>
  <c r="D479" i="12"/>
  <c r="B479" i="12"/>
  <c r="C479" i="12"/>
  <c r="A480" i="12" l="1"/>
  <c r="C480" i="12"/>
  <c r="D480" i="12"/>
  <c r="B480" i="12"/>
  <c r="A481" i="12" l="1"/>
  <c r="D481" i="12"/>
  <c r="C481" i="12"/>
  <c r="B481" i="12"/>
  <c r="A482" i="12" l="1"/>
  <c r="D482" i="12"/>
  <c r="C482" i="12"/>
  <c r="B482" i="12"/>
  <c r="A483" i="12" l="1"/>
  <c r="B483" i="12"/>
  <c r="D483" i="12"/>
  <c r="C483" i="12"/>
  <c r="A484" i="12" l="1"/>
  <c r="C484" i="12"/>
  <c r="B484" i="12"/>
  <c r="D484" i="12"/>
  <c r="A485" i="12" l="1"/>
  <c r="D485" i="12"/>
  <c r="C485" i="12"/>
  <c r="B485" i="12"/>
  <c r="A486" i="12" l="1"/>
  <c r="D486" i="12"/>
  <c r="C486" i="12"/>
  <c r="B486" i="12"/>
  <c r="A487" i="12" l="1"/>
  <c r="D487" i="12"/>
  <c r="B487" i="12"/>
  <c r="C487" i="12"/>
  <c r="A488" i="12" l="1"/>
  <c r="C488" i="12"/>
  <c r="D488" i="12"/>
  <c r="B488" i="12"/>
  <c r="A489" i="12" l="1"/>
  <c r="D489" i="12"/>
  <c r="C489" i="12"/>
  <c r="B489" i="12"/>
  <c r="A490" i="12" l="1"/>
  <c r="D490" i="12"/>
  <c r="C490" i="12"/>
  <c r="B490" i="12"/>
  <c r="A491" i="12" l="1"/>
  <c r="B491" i="12"/>
  <c r="D491" i="12"/>
  <c r="C491" i="12"/>
  <c r="A492" i="12" l="1"/>
  <c r="C492" i="12"/>
  <c r="B492" i="12"/>
  <c r="D492" i="12"/>
  <c r="A493" i="12" l="1"/>
  <c r="D493" i="12"/>
  <c r="C493" i="12"/>
  <c r="B493" i="12"/>
  <c r="A494" i="12" l="1"/>
  <c r="D494" i="12"/>
  <c r="C494" i="12"/>
  <c r="B494" i="12"/>
  <c r="A495" i="12" l="1"/>
  <c r="D495" i="12"/>
  <c r="B495" i="12"/>
  <c r="C495" i="12"/>
  <c r="A496" i="12" l="1"/>
  <c r="C496" i="12"/>
  <c r="D496" i="12"/>
  <c r="B496" i="12"/>
  <c r="A497" i="12" l="1"/>
  <c r="D497" i="12"/>
  <c r="C497" i="12"/>
  <c r="B497" i="12"/>
  <c r="A498" i="12" l="1"/>
  <c r="D498" i="12"/>
  <c r="C498" i="12"/>
  <c r="B498" i="12"/>
  <c r="A499" i="12" l="1"/>
  <c r="B499" i="12"/>
  <c r="D499" i="12"/>
  <c r="C499" i="12"/>
  <c r="A500" i="12" l="1"/>
  <c r="C500" i="12"/>
  <c r="B500" i="12"/>
  <c r="D500" i="12"/>
  <c r="A501" i="12" l="1"/>
  <c r="D501" i="12"/>
  <c r="C501" i="12"/>
  <c r="B501" i="12"/>
  <c r="A502" i="12" l="1"/>
  <c r="D502" i="12"/>
  <c r="C502" i="12"/>
  <c r="B502" i="12"/>
  <c r="A503" i="12" l="1"/>
  <c r="D503" i="12"/>
  <c r="B503" i="12"/>
  <c r="C503" i="12"/>
  <c r="A504" i="12" l="1"/>
  <c r="C504" i="12"/>
  <c r="D504" i="12"/>
  <c r="B504" i="12"/>
  <c r="A505" i="12" l="1"/>
  <c r="D505" i="12"/>
  <c r="C505" i="12"/>
  <c r="B505" i="12"/>
  <c r="A506" i="12" l="1"/>
  <c r="D506" i="12"/>
  <c r="B506" i="12"/>
  <c r="C506" i="12"/>
  <c r="A507" i="12" l="1"/>
  <c r="C507" i="12"/>
  <c r="B507" i="12"/>
  <c r="D507" i="12"/>
  <c r="A508" i="12" l="1"/>
  <c r="C508" i="12"/>
  <c r="B508" i="12"/>
  <c r="D508" i="12"/>
  <c r="A509" i="12" l="1"/>
  <c r="D509" i="12"/>
  <c r="B509" i="12"/>
  <c r="C509" i="12"/>
  <c r="A510" i="12" l="1"/>
  <c r="D510" i="12"/>
  <c r="C510" i="12"/>
  <c r="B510" i="12"/>
  <c r="A511" i="12" l="1"/>
  <c r="D511" i="12"/>
  <c r="B511" i="12"/>
  <c r="C511" i="12"/>
  <c r="A512" i="12" l="1"/>
  <c r="B512" i="12"/>
  <c r="C512" i="12"/>
  <c r="D512" i="12"/>
  <c r="A513" i="12" l="1"/>
  <c r="D513" i="12"/>
  <c r="C513" i="12"/>
  <c r="B513" i="12"/>
  <c r="A514" i="12" l="1"/>
  <c r="D514" i="12"/>
  <c r="B514" i="12"/>
  <c r="C514" i="12"/>
  <c r="A515" i="12" l="1"/>
  <c r="B515" i="12"/>
  <c r="C515" i="12"/>
  <c r="D515" i="12"/>
  <c r="A516" i="12" l="1"/>
  <c r="D516" i="12"/>
  <c r="C516" i="12"/>
  <c r="B516" i="12"/>
  <c r="A517" i="12" l="1"/>
  <c r="D517" i="12"/>
  <c r="C517" i="12"/>
  <c r="B517" i="12"/>
  <c r="A518" i="12" l="1"/>
  <c r="C518" i="12"/>
  <c r="D518" i="12"/>
  <c r="B518" i="12"/>
  <c r="A519" i="12" l="1"/>
  <c r="D519" i="12"/>
  <c r="B519" i="12"/>
  <c r="C519" i="12"/>
  <c r="A520" i="12" l="1"/>
  <c r="C520" i="12"/>
  <c r="B520" i="12"/>
  <c r="D520" i="12"/>
  <c r="A521" i="12" l="1"/>
  <c r="C521" i="12"/>
  <c r="D521" i="12"/>
  <c r="B521" i="12"/>
  <c r="A522" i="12" l="1"/>
  <c r="D522" i="12"/>
  <c r="B522" i="12"/>
  <c r="C522" i="12"/>
  <c r="A523" i="12" l="1"/>
  <c r="C523" i="12"/>
  <c r="B523" i="12"/>
  <c r="D523" i="12"/>
  <c r="A524" i="12" l="1"/>
  <c r="C524" i="12"/>
  <c r="D524" i="12"/>
  <c r="B524" i="12"/>
  <c r="A525" i="12" l="1"/>
  <c r="B525" i="12"/>
  <c r="D525" i="12"/>
  <c r="C525" i="12"/>
  <c r="A526" i="12" l="1"/>
  <c r="D526" i="12"/>
  <c r="C526" i="12"/>
  <c r="B526" i="12"/>
  <c r="A527" i="12" l="1"/>
  <c r="D527" i="12"/>
  <c r="B527" i="12"/>
  <c r="C527" i="12"/>
  <c r="A528" i="12" l="1"/>
  <c r="B528" i="12"/>
  <c r="C528" i="12"/>
  <c r="D528" i="12"/>
  <c r="A529" i="12" l="1"/>
  <c r="D529" i="12"/>
  <c r="C529" i="12"/>
  <c r="B529" i="12"/>
  <c r="A530" i="12" l="1"/>
  <c r="D530" i="12"/>
  <c r="B530" i="12"/>
  <c r="C530" i="12"/>
  <c r="A531" i="12" l="1"/>
  <c r="B531" i="12"/>
  <c r="C531" i="12"/>
  <c r="D531" i="12"/>
  <c r="A532" i="12" l="1"/>
  <c r="D532" i="12"/>
  <c r="C532" i="12"/>
  <c r="B532" i="12"/>
  <c r="A533" i="12" l="1"/>
  <c r="D533" i="12"/>
  <c r="C533" i="12"/>
  <c r="B533" i="12"/>
  <c r="A534" i="12" l="1"/>
  <c r="C534" i="12"/>
  <c r="D534" i="12"/>
  <c r="B534" i="12"/>
  <c r="A535" i="12" l="1"/>
  <c r="D535" i="12"/>
  <c r="B535" i="12"/>
  <c r="C535" i="12"/>
  <c r="A536" i="12" l="1"/>
  <c r="C536" i="12"/>
  <c r="B536" i="12"/>
  <c r="D536" i="12"/>
  <c r="A537" i="12" l="1"/>
  <c r="C537" i="12"/>
  <c r="D537" i="12"/>
  <c r="B537" i="12"/>
  <c r="A538" i="12" l="1"/>
  <c r="D538" i="12"/>
  <c r="B538" i="12"/>
  <c r="C538" i="12"/>
  <c r="A539" i="12" l="1"/>
  <c r="C539" i="12"/>
  <c r="B539" i="12"/>
  <c r="D539" i="12"/>
  <c r="A540" i="12" l="1"/>
  <c r="C540" i="12"/>
  <c r="B540" i="12"/>
  <c r="D540" i="12"/>
  <c r="A541" i="12" l="1"/>
  <c r="D541" i="12"/>
  <c r="B541" i="12"/>
  <c r="C541" i="12"/>
  <c r="A542" i="12" l="1"/>
  <c r="D542" i="12"/>
  <c r="C542" i="12"/>
  <c r="B542" i="12"/>
  <c r="A543" i="12" l="1"/>
  <c r="D543" i="12"/>
  <c r="B543" i="12"/>
  <c r="C543" i="12"/>
  <c r="A544" i="12" l="1"/>
  <c r="C544" i="12"/>
  <c r="B544" i="12"/>
  <c r="D544" i="12"/>
  <c r="A545" i="12" l="1"/>
  <c r="C545" i="12"/>
  <c r="D545" i="12"/>
  <c r="B545" i="12"/>
  <c r="A546" i="12" l="1"/>
  <c r="D546" i="12"/>
  <c r="C546" i="12"/>
  <c r="B546" i="12"/>
  <c r="A547" i="12" l="1"/>
  <c r="C547" i="12"/>
  <c r="B547" i="12"/>
  <c r="D547" i="12"/>
  <c r="A548" i="12" l="1"/>
  <c r="D548" i="12"/>
  <c r="C548" i="12"/>
  <c r="B548" i="12"/>
  <c r="A549" i="12" l="1"/>
  <c r="C549" i="12"/>
  <c r="D549" i="12"/>
  <c r="B549" i="12"/>
  <c r="A550" i="12" l="1"/>
  <c r="D550" i="12"/>
  <c r="C550" i="12"/>
  <c r="B550" i="12"/>
  <c r="A551" i="12" l="1"/>
  <c r="B551" i="12"/>
  <c r="D551" i="12"/>
  <c r="C551" i="12"/>
  <c r="A552" i="12" l="1"/>
  <c r="C552" i="12"/>
  <c r="B552" i="12"/>
  <c r="D552" i="12"/>
  <c r="A553" i="12" l="1"/>
  <c r="D553" i="12"/>
  <c r="B553" i="12"/>
  <c r="C553" i="12"/>
  <c r="A554" i="12" l="1"/>
  <c r="D554" i="12"/>
  <c r="C554" i="12"/>
  <c r="B554" i="12"/>
  <c r="A555" i="12" l="1"/>
  <c r="B555" i="12"/>
  <c r="D555" i="12"/>
  <c r="C555" i="12"/>
  <c r="A556" i="12" l="1"/>
  <c r="D556" i="12"/>
  <c r="C556" i="12"/>
  <c r="B556" i="12"/>
  <c r="A557" i="12" l="1"/>
  <c r="D557" i="12"/>
  <c r="B557" i="12"/>
  <c r="C557" i="12"/>
  <c r="A558" i="12" l="1"/>
  <c r="D558" i="12"/>
  <c r="C558" i="12"/>
  <c r="B558" i="12"/>
  <c r="A559" i="12" l="1"/>
  <c r="D559" i="12"/>
  <c r="B559" i="12"/>
  <c r="C559" i="12"/>
  <c r="A560" i="12" l="1"/>
  <c r="C560" i="12"/>
  <c r="B560" i="12"/>
  <c r="D560" i="12"/>
  <c r="A561" i="12" l="1"/>
  <c r="D561" i="12"/>
  <c r="C561" i="12"/>
  <c r="B561" i="12"/>
  <c r="A562" i="12" l="1"/>
  <c r="C562" i="12"/>
  <c r="D562" i="12"/>
  <c r="B562" i="12"/>
  <c r="A563" i="12" l="1"/>
  <c r="D563" i="12"/>
  <c r="C563" i="12"/>
  <c r="B563" i="12"/>
  <c r="A564" i="12" l="1"/>
  <c r="C564" i="12"/>
  <c r="B564" i="12"/>
  <c r="D564" i="12"/>
  <c r="A565" i="12" l="1"/>
  <c r="D565" i="12"/>
  <c r="C565" i="12"/>
  <c r="B565" i="12"/>
  <c r="A566" i="12" l="1"/>
  <c r="C566" i="12"/>
  <c r="D566" i="12"/>
  <c r="B566" i="12"/>
  <c r="A567" i="12" l="1"/>
  <c r="D567" i="12"/>
  <c r="B567" i="12"/>
  <c r="C567" i="12"/>
  <c r="A568" i="12" l="1"/>
  <c r="B568" i="12"/>
  <c r="C568" i="12"/>
  <c r="D568" i="12"/>
  <c r="A569" i="12" l="1"/>
  <c r="D569" i="12"/>
  <c r="C569" i="12"/>
  <c r="B569" i="12"/>
  <c r="A570" i="12" l="1"/>
  <c r="D570" i="12"/>
  <c r="B570" i="12"/>
  <c r="C570" i="12"/>
  <c r="A571" i="12" l="1"/>
  <c r="D571" i="12"/>
  <c r="C571" i="12"/>
  <c r="B571" i="12"/>
  <c r="A572" i="12" l="1"/>
  <c r="B572" i="12"/>
  <c r="D572" i="12"/>
  <c r="C572" i="12"/>
  <c r="A573" i="12" l="1"/>
  <c r="D573" i="12"/>
  <c r="C573" i="12"/>
  <c r="B573" i="12"/>
  <c r="A574" i="12" l="1"/>
  <c r="D574" i="12"/>
  <c r="C574" i="12"/>
  <c r="B574" i="12"/>
  <c r="A575" i="12" l="1"/>
  <c r="D575" i="12"/>
  <c r="B575" i="12"/>
  <c r="C575" i="12"/>
  <c r="A576" i="12" l="1"/>
  <c r="C576" i="12"/>
  <c r="B576" i="12"/>
  <c r="D576" i="12"/>
  <c r="A577" i="12" l="1"/>
  <c r="C577" i="12"/>
  <c r="B577" i="12"/>
  <c r="D577" i="12"/>
  <c r="A578" i="12" l="1"/>
  <c r="D578" i="12"/>
  <c r="C578" i="12"/>
  <c r="B578" i="12"/>
  <c r="A579" i="12" l="1"/>
  <c r="D579" i="12"/>
  <c r="C579" i="12"/>
  <c r="B579" i="12"/>
  <c r="A580" i="12" l="1"/>
  <c r="D580" i="12"/>
  <c r="B580" i="12"/>
  <c r="C580" i="12"/>
  <c r="A581" i="12" l="1"/>
  <c r="C581" i="12"/>
  <c r="D581" i="12"/>
  <c r="B581" i="12"/>
  <c r="A582" i="12" l="1"/>
  <c r="D582" i="12"/>
  <c r="C582" i="12"/>
  <c r="B582" i="12"/>
  <c r="A583" i="12" l="1"/>
  <c r="D583" i="12"/>
  <c r="C583" i="12"/>
  <c r="B583" i="12"/>
  <c r="A584" i="12" l="1"/>
  <c r="B584" i="12"/>
  <c r="D584" i="12"/>
  <c r="C584" i="12"/>
  <c r="A585" i="12" l="1"/>
  <c r="C585" i="12"/>
  <c r="B585" i="12"/>
  <c r="D585" i="12"/>
  <c r="A586" i="12" l="1"/>
  <c r="D586" i="12"/>
  <c r="C586" i="12"/>
  <c r="B586" i="12"/>
  <c r="A587" i="12" l="1"/>
  <c r="D587" i="12"/>
  <c r="C587" i="12"/>
  <c r="B587" i="12"/>
  <c r="A588" i="12" l="1"/>
  <c r="D588" i="12"/>
  <c r="B588" i="12"/>
  <c r="C588" i="12"/>
  <c r="A589" i="12" l="1"/>
  <c r="C589" i="12"/>
  <c r="D589" i="12"/>
  <c r="B589" i="12"/>
  <c r="A590" i="12" l="1"/>
  <c r="D590" i="12"/>
  <c r="C590" i="12"/>
  <c r="B590" i="12"/>
  <c r="A591" i="12" l="1"/>
  <c r="D591" i="12"/>
  <c r="C591" i="12"/>
  <c r="B591" i="12"/>
  <c r="A592" i="12" l="1"/>
  <c r="B592" i="12"/>
  <c r="D592" i="12"/>
  <c r="C592" i="12"/>
  <c r="A593" i="12" l="1"/>
  <c r="C593" i="12"/>
  <c r="B593" i="12"/>
  <c r="D593" i="12"/>
  <c r="A594" i="12" l="1"/>
  <c r="D594" i="12"/>
  <c r="C594" i="12"/>
  <c r="B594" i="12"/>
  <c r="A595" i="12" l="1"/>
  <c r="D595" i="12"/>
  <c r="C595" i="12"/>
  <c r="B595" i="12"/>
  <c r="A596" i="12" l="1"/>
  <c r="D596" i="12"/>
  <c r="B596" i="12"/>
  <c r="C596" i="12"/>
  <c r="A597" i="12" l="1"/>
  <c r="C597" i="12"/>
  <c r="D597" i="12"/>
  <c r="B597" i="12"/>
  <c r="A598" i="12" l="1"/>
  <c r="D598" i="12"/>
  <c r="C598" i="12"/>
  <c r="B598" i="12"/>
  <c r="A599" i="12" l="1"/>
  <c r="D599" i="12"/>
  <c r="C599" i="12"/>
  <c r="B599" i="12"/>
  <c r="A600" i="12" l="1"/>
  <c r="B600" i="12"/>
  <c r="D600" i="12"/>
  <c r="C600" i="12"/>
  <c r="A601" i="12" l="1"/>
  <c r="C601" i="12"/>
  <c r="B601" i="12"/>
  <c r="D601" i="12"/>
  <c r="A602" i="12" l="1"/>
  <c r="D602" i="12"/>
  <c r="C602" i="12"/>
  <c r="B602" i="12"/>
  <c r="A603" i="12" l="1"/>
  <c r="D603" i="12"/>
  <c r="C603" i="12"/>
  <c r="B603" i="12"/>
  <c r="A604" i="12" l="1"/>
  <c r="D604" i="12"/>
  <c r="B604" i="12"/>
  <c r="C604" i="12"/>
  <c r="A605" i="12" l="1"/>
  <c r="C605" i="12"/>
  <c r="D605" i="12"/>
  <c r="B605" i="12"/>
  <c r="A606" i="12" l="1"/>
  <c r="D606" i="12"/>
  <c r="C606" i="12"/>
  <c r="B606" i="12"/>
  <c r="A607" i="12" l="1"/>
  <c r="D607" i="12"/>
  <c r="C607" i="12"/>
  <c r="B607" i="12"/>
  <c r="A608" i="12" l="1"/>
  <c r="B608" i="12"/>
  <c r="D608" i="12"/>
  <c r="C608" i="12"/>
  <c r="A609" i="12" l="1"/>
  <c r="C609" i="12"/>
  <c r="B609" i="12"/>
  <c r="D609" i="12"/>
  <c r="A610" i="12" l="1"/>
  <c r="D610" i="12"/>
  <c r="C610" i="12"/>
  <c r="B610" i="12"/>
  <c r="A611" i="12" l="1"/>
  <c r="D611" i="12"/>
  <c r="C611" i="12"/>
  <c r="B611" i="12"/>
  <c r="A612" i="12" l="1"/>
  <c r="D612" i="12"/>
  <c r="B612" i="12"/>
  <c r="C612" i="12"/>
  <c r="A613" i="12" l="1"/>
  <c r="C613" i="12"/>
  <c r="D613" i="12"/>
  <c r="B613" i="12"/>
  <c r="A614" i="12" l="1"/>
  <c r="D614" i="12"/>
  <c r="C614" i="12"/>
  <c r="B614" i="12"/>
  <c r="A615" i="12" l="1"/>
  <c r="D615" i="12"/>
  <c r="C615" i="12"/>
  <c r="B615" i="12"/>
  <c r="A616" i="12" l="1"/>
  <c r="B616" i="12"/>
  <c r="D616" i="12"/>
  <c r="C616" i="12"/>
  <c r="A617" i="12" l="1"/>
  <c r="C617" i="12"/>
  <c r="B617" i="12"/>
  <c r="D617" i="12"/>
  <c r="A618" i="12" l="1"/>
  <c r="D618" i="12"/>
  <c r="C618" i="12"/>
  <c r="B618" i="12"/>
  <c r="A619" i="12" l="1"/>
  <c r="D619" i="12"/>
  <c r="C619" i="12"/>
  <c r="B619" i="12"/>
  <c r="A620" i="12" l="1"/>
  <c r="D620" i="12"/>
  <c r="B620" i="12"/>
  <c r="C620" i="12"/>
  <c r="A621" i="12" l="1"/>
  <c r="C621" i="12"/>
  <c r="D621" i="12"/>
  <c r="B621" i="12"/>
  <c r="A622" i="12" l="1"/>
  <c r="D622" i="12"/>
  <c r="C622" i="12"/>
  <c r="B622" i="12"/>
  <c r="A623" i="12" l="1"/>
  <c r="D623" i="12"/>
  <c r="C623" i="12"/>
  <c r="B623" i="12"/>
  <c r="A624" i="12" l="1"/>
  <c r="B624" i="12"/>
  <c r="D624" i="12"/>
  <c r="C624" i="12"/>
  <c r="A625" i="12" l="1"/>
  <c r="C625" i="12"/>
  <c r="B625" i="12"/>
  <c r="D625" i="12"/>
  <c r="A626" i="12" l="1"/>
  <c r="D626" i="12"/>
  <c r="C626" i="12"/>
  <c r="B626" i="12"/>
  <c r="A627" i="12" l="1"/>
  <c r="D627" i="12"/>
  <c r="C627" i="12"/>
  <c r="B627" i="12"/>
  <c r="A628" i="12" l="1"/>
  <c r="D628" i="12"/>
  <c r="B628" i="12"/>
  <c r="C628" i="12"/>
  <c r="A629" i="12" l="1"/>
  <c r="C629" i="12"/>
  <c r="D629" i="12"/>
  <c r="B629" i="12"/>
  <c r="A630" i="12" l="1"/>
  <c r="D630" i="12"/>
  <c r="C630" i="12"/>
  <c r="B630" i="12"/>
  <c r="A631" i="12" l="1"/>
  <c r="D631" i="12"/>
  <c r="C631" i="12"/>
  <c r="B631" i="12"/>
  <c r="A632" i="12" l="1"/>
  <c r="B632" i="12"/>
  <c r="D632" i="12"/>
  <c r="C632" i="12"/>
  <c r="A633" i="12" l="1"/>
  <c r="C633" i="12"/>
  <c r="B633" i="12"/>
  <c r="D633" i="12"/>
  <c r="A634" i="12" l="1"/>
  <c r="D634" i="12"/>
  <c r="C634" i="12"/>
  <c r="B634" i="12"/>
  <c r="A635" i="12" l="1"/>
  <c r="D635" i="12"/>
  <c r="C635" i="12"/>
  <c r="B635" i="12"/>
  <c r="A636" i="12" l="1"/>
  <c r="D636" i="12"/>
  <c r="B636" i="12"/>
  <c r="C636" i="12"/>
  <c r="A637" i="12" l="1"/>
  <c r="C637" i="12"/>
  <c r="D637" i="12"/>
  <c r="B637" i="12"/>
  <c r="A638" i="12" l="1"/>
  <c r="D638" i="12"/>
  <c r="C638" i="12"/>
  <c r="B638" i="12"/>
  <c r="A639" i="12" l="1"/>
  <c r="D639" i="12"/>
  <c r="C639" i="12"/>
  <c r="B639" i="12"/>
  <c r="A640" i="12" l="1"/>
  <c r="B640" i="12"/>
  <c r="D640" i="12"/>
  <c r="C640" i="12"/>
  <c r="A641" i="12" l="1"/>
  <c r="C641" i="12"/>
  <c r="B641" i="12"/>
  <c r="D641" i="12"/>
  <c r="A642" i="12" l="1"/>
  <c r="D642" i="12"/>
  <c r="C642" i="12"/>
  <c r="B642" i="12"/>
  <c r="A643" i="12" l="1"/>
  <c r="D643" i="12"/>
  <c r="C643" i="12"/>
  <c r="B643" i="12"/>
  <c r="A644" i="12" l="1"/>
  <c r="D644" i="12"/>
  <c r="B644" i="12"/>
  <c r="C644" i="12"/>
  <c r="A645" i="12" l="1"/>
  <c r="C645" i="12"/>
  <c r="D645" i="12"/>
  <c r="B645" i="12"/>
  <c r="A646" i="12" l="1"/>
  <c r="D646" i="12"/>
  <c r="C646" i="12"/>
  <c r="B646" i="12"/>
  <c r="A647" i="12" l="1"/>
  <c r="D647" i="12"/>
  <c r="C647" i="12"/>
  <c r="B647" i="12"/>
  <c r="A648" i="12" l="1"/>
  <c r="B648" i="12"/>
  <c r="D648" i="12"/>
  <c r="C648" i="12"/>
  <c r="A649" i="12" l="1"/>
  <c r="C649" i="12"/>
  <c r="B649" i="12"/>
  <c r="D649" i="12"/>
  <c r="A650" i="12" l="1"/>
  <c r="D650" i="12"/>
  <c r="C650" i="12"/>
  <c r="B650" i="12"/>
  <c r="A651" i="12" l="1"/>
  <c r="D651" i="12"/>
  <c r="C651" i="12"/>
  <c r="B651" i="12"/>
  <c r="A652" i="12" l="1"/>
  <c r="D652" i="12"/>
  <c r="B652" i="12"/>
  <c r="C652" i="12"/>
  <c r="A653" i="12" l="1"/>
  <c r="C653" i="12"/>
  <c r="D653" i="12"/>
  <c r="B653" i="12"/>
  <c r="A654" i="12" l="1"/>
  <c r="D654" i="12"/>
  <c r="C654" i="12"/>
  <c r="B654" i="12"/>
  <c r="A655" i="12" l="1"/>
  <c r="D655" i="12"/>
  <c r="B655" i="12"/>
  <c r="C655" i="12"/>
  <c r="A656" i="12" l="1"/>
  <c r="C656" i="12"/>
  <c r="B656" i="12"/>
  <c r="D656" i="12"/>
  <c r="A657" i="12" l="1"/>
  <c r="D657" i="12"/>
  <c r="B657" i="12"/>
  <c r="C657" i="12"/>
  <c r="A658" i="12" l="1"/>
  <c r="D658" i="12"/>
  <c r="C658" i="12"/>
  <c r="B658" i="12"/>
  <c r="A659" i="12" l="1"/>
  <c r="D659" i="12"/>
  <c r="C659" i="12"/>
  <c r="B659" i="12"/>
  <c r="A660" i="12" l="1"/>
  <c r="B660" i="12"/>
  <c r="D660" i="12"/>
  <c r="C660" i="12"/>
  <c r="A661" i="12" l="1"/>
  <c r="C661" i="12"/>
  <c r="B661" i="12"/>
  <c r="D661" i="12"/>
  <c r="A662" i="12" l="1"/>
  <c r="D662" i="12"/>
  <c r="C662" i="12"/>
  <c r="B662" i="12"/>
  <c r="A663" i="12" l="1"/>
  <c r="B663" i="12"/>
  <c r="D663" i="12"/>
  <c r="C663" i="12"/>
  <c r="A664" i="12" l="1"/>
  <c r="C664" i="12"/>
  <c r="B664" i="12"/>
  <c r="D664" i="12"/>
  <c r="A665" i="12" l="1"/>
  <c r="D665" i="12"/>
  <c r="C665" i="12"/>
  <c r="B665" i="12"/>
  <c r="A666" i="12" l="1"/>
  <c r="D666" i="12"/>
  <c r="B666" i="12"/>
  <c r="C666" i="12"/>
  <c r="A667" i="12" l="1"/>
  <c r="D667" i="12"/>
  <c r="C667" i="12"/>
  <c r="B667" i="12"/>
  <c r="A668" i="12" l="1"/>
  <c r="D668" i="12"/>
  <c r="B668" i="12"/>
  <c r="C668" i="12"/>
  <c r="A669" i="12" l="1"/>
  <c r="C669" i="12"/>
  <c r="B669" i="12"/>
  <c r="D669" i="12"/>
  <c r="A670" i="12" l="1"/>
  <c r="D670" i="12"/>
  <c r="C670" i="12"/>
  <c r="B670" i="12"/>
  <c r="A671" i="12" l="1"/>
  <c r="C671" i="12"/>
  <c r="D671" i="12"/>
  <c r="B671" i="12"/>
  <c r="A672" i="12" l="1"/>
  <c r="D672" i="12"/>
  <c r="C672" i="12"/>
  <c r="B672" i="12"/>
  <c r="A673" i="12" l="1"/>
  <c r="C673" i="12"/>
  <c r="B673" i="12"/>
  <c r="D673" i="12"/>
  <c r="A674" i="12" l="1"/>
  <c r="D674" i="12"/>
  <c r="C674" i="12"/>
  <c r="B674" i="12"/>
  <c r="A675" i="12" l="1"/>
  <c r="C675" i="12"/>
  <c r="D675" i="12"/>
  <c r="B675" i="12"/>
  <c r="A676" i="12" l="1"/>
  <c r="D676" i="12"/>
  <c r="B676" i="12"/>
  <c r="C676" i="12"/>
  <c r="A677" i="12" l="1"/>
  <c r="B677" i="12"/>
  <c r="C677" i="12"/>
  <c r="D677" i="12"/>
  <c r="A678" i="12" l="1"/>
  <c r="D678" i="12"/>
  <c r="C678" i="12"/>
  <c r="B678" i="12"/>
  <c r="A679" i="12" l="1"/>
  <c r="D679" i="12"/>
  <c r="B679" i="12"/>
  <c r="C679" i="12"/>
  <c r="A680" i="12" l="1"/>
  <c r="D680" i="12"/>
  <c r="C680" i="12"/>
  <c r="B680" i="12"/>
  <c r="A681" i="12" l="1"/>
  <c r="B681" i="12"/>
  <c r="D681" i="12"/>
  <c r="C681" i="12"/>
  <c r="A682" i="12" l="1"/>
  <c r="D682" i="12"/>
  <c r="C682" i="12"/>
  <c r="B682" i="12"/>
  <c r="A683" i="12" l="1"/>
  <c r="D683" i="12"/>
  <c r="C683" i="12"/>
  <c r="B683" i="12"/>
  <c r="A684" i="12" l="1"/>
  <c r="D684" i="12"/>
  <c r="B684" i="12"/>
  <c r="C684" i="12"/>
  <c r="A685" i="12" l="1"/>
  <c r="C685" i="12"/>
  <c r="B685" i="12"/>
  <c r="D685" i="12"/>
  <c r="A686" i="12" l="1"/>
  <c r="C686" i="12"/>
  <c r="B686" i="12"/>
  <c r="D686" i="12"/>
  <c r="A687" i="12" l="1"/>
  <c r="D687" i="12"/>
  <c r="C687" i="12"/>
  <c r="B687" i="12"/>
  <c r="A688" i="12" l="1"/>
  <c r="C688" i="12"/>
  <c r="D688" i="12"/>
  <c r="B688" i="12"/>
  <c r="A689" i="12" l="1"/>
  <c r="D689" i="12"/>
  <c r="C689" i="12"/>
  <c r="B689" i="12"/>
  <c r="A690" i="12" l="1"/>
  <c r="C690" i="12"/>
  <c r="B690" i="12"/>
  <c r="D690" i="12"/>
  <c r="A691" i="12" l="1"/>
  <c r="D691" i="12"/>
  <c r="C691" i="12"/>
  <c r="B691" i="12"/>
  <c r="A692" i="12" l="1"/>
  <c r="B692" i="12"/>
  <c r="D692" i="12"/>
  <c r="C692" i="12"/>
  <c r="A693" i="12" l="1"/>
  <c r="C693" i="12"/>
  <c r="B693" i="12"/>
  <c r="D693" i="12"/>
  <c r="A694" i="12" l="1"/>
  <c r="B694" i="12"/>
  <c r="D694" i="12"/>
  <c r="C694" i="12"/>
  <c r="A695" i="12" l="1"/>
  <c r="D695" i="12"/>
  <c r="C695" i="12"/>
  <c r="B695" i="12"/>
  <c r="A696" i="12" l="1"/>
  <c r="D696" i="12"/>
  <c r="B696" i="12"/>
  <c r="C696" i="12"/>
  <c r="A697" i="12" l="1"/>
  <c r="D697" i="12"/>
  <c r="C697" i="12"/>
  <c r="B697" i="12"/>
  <c r="A698" i="12" l="1"/>
  <c r="B698" i="12"/>
  <c r="D698" i="12"/>
  <c r="C698" i="12"/>
  <c r="A699" i="12" l="1"/>
  <c r="C699" i="12"/>
  <c r="D699" i="12"/>
  <c r="B699" i="12"/>
  <c r="A700" i="12" l="1"/>
  <c r="D700" i="12"/>
  <c r="B700" i="12"/>
  <c r="C700" i="12"/>
  <c r="A701" i="12" l="1"/>
  <c r="C701" i="12"/>
  <c r="B701" i="12"/>
  <c r="D701" i="12"/>
  <c r="A702" i="12" l="1"/>
  <c r="D702" i="12"/>
  <c r="C702" i="12"/>
  <c r="B702" i="12"/>
  <c r="A703" i="12" l="1"/>
  <c r="C703" i="12"/>
  <c r="B703" i="12"/>
  <c r="D703" i="12"/>
  <c r="A704" i="12" l="1"/>
  <c r="D704" i="12"/>
  <c r="C704" i="12"/>
  <c r="B704" i="12"/>
  <c r="A705" i="12" l="1"/>
  <c r="C705" i="12"/>
  <c r="B705" i="12"/>
  <c r="D705" i="12"/>
  <c r="A706" i="12" l="1"/>
  <c r="D706" i="12"/>
  <c r="C706" i="12"/>
  <c r="B706" i="12"/>
  <c r="A707" i="12" l="1"/>
  <c r="C707" i="12"/>
  <c r="D707" i="12"/>
  <c r="B707" i="12"/>
  <c r="A708" i="12" l="1"/>
  <c r="D708" i="12"/>
  <c r="B708" i="12"/>
  <c r="C708" i="12"/>
  <c r="A709" i="12" l="1"/>
  <c r="B709" i="12"/>
  <c r="C709" i="12"/>
  <c r="D709" i="12"/>
  <c r="A710" i="12" l="1"/>
  <c r="D710" i="12"/>
  <c r="C710" i="12"/>
  <c r="B710" i="12"/>
  <c r="A711" i="12" l="1"/>
  <c r="B711" i="12"/>
  <c r="D711" i="12"/>
  <c r="C711" i="12"/>
  <c r="A712" i="12" l="1"/>
  <c r="D712" i="12"/>
  <c r="C712" i="12"/>
  <c r="B712" i="12"/>
  <c r="A713" i="12" l="1"/>
  <c r="D713" i="12"/>
  <c r="B713" i="12"/>
  <c r="C713" i="12"/>
  <c r="A714" i="12" l="1"/>
  <c r="D714" i="12"/>
  <c r="C714" i="12"/>
  <c r="B714" i="12"/>
  <c r="A715" i="12" l="1"/>
  <c r="D715" i="12"/>
  <c r="C715" i="12"/>
  <c r="B715" i="12"/>
  <c r="A716" i="12" l="1"/>
  <c r="D716" i="12"/>
  <c r="B716" i="12"/>
  <c r="C716" i="12"/>
  <c r="A717" i="12" l="1"/>
  <c r="D717" i="12"/>
  <c r="C717" i="12"/>
  <c r="B717" i="12"/>
  <c r="A718" i="12" l="1"/>
  <c r="D718" i="12"/>
  <c r="B718" i="12"/>
  <c r="C718" i="12"/>
  <c r="A719" i="12" l="1"/>
  <c r="C719" i="12"/>
  <c r="B719" i="12"/>
  <c r="D719" i="12"/>
  <c r="A720" i="12" l="1"/>
  <c r="D720" i="12"/>
  <c r="C720" i="12"/>
  <c r="B720" i="12"/>
  <c r="A721" i="12" l="1"/>
  <c r="D721" i="12"/>
  <c r="C721" i="12"/>
  <c r="B721" i="12"/>
  <c r="A722" i="12" l="1"/>
  <c r="B722" i="12"/>
  <c r="D722" i="12"/>
  <c r="C722" i="12"/>
  <c r="A723" i="12" l="1"/>
  <c r="C723" i="12"/>
  <c r="B723" i="12"/>
  <c r="D723" i="12"/>
  <c r="A724" i="12" l="1"/>
  <c r="C724" i="12"/>
  <c r="D724" i="12"/>
  <c r="B724" i="12"/>
  <c r="A725" i="12" l="1"/>
  <c r="C725" i="12"/>
  <c r="D725" i="12"/>
  <c r="B725" i="12"/>
  <c r="A726" i="12" l="1"/>
  <c r="B726" i="12"/>
  <c r="D726" i="12"/>
  <c r="C726" i="12"/>
  <c r="A727" i="12" l="1"/>
  <c r="B727" i="12"/>
  <c r="C727" i="12"/>
  <c r="D727" i="12"/>
  <c r="A728" i="12" l="1"/>
  <c r="D728" i="12"/>
  <c r="C728" i="12"/>
  <c r="B728" i="12"/>
  <c r="A729" i="12" l="1"/>
  <c r="D729" i="12"/>
  <c r="C729" i="12"/>
  <c r="B729" i="12"/>
  <c r="A730" i="12" l="1"/>
  <c r="B730" i="12"/>
  <c r="D730" i="12"/>
  <c r="C730" i="12"/>
  <c r="A731" i="12" l="1"/>
  <c r="C731" i="12"/>
  <c r="B731" i="12"/>
  <c r="D731" i="12"/>
  <c r="A732" i="12" l="1"/>
  <c r="D732" i="12"/>
  <c r="C732" i="12"/>
  <c r="B732" i="12"/>
  <c r="A733" i="12" l="1"/>
  <c r="D733" i="12"/>
  <c r="C733" i="12"/>
  <c r="B733" i="12"/>
  <c r="A734" i="12" l="1"/>
  <c r="D734" i="12"/>
  <c r="B734" i="12"/>
  <c r="C734" i="12"/>
  <c r="A735" i="12" l="1"/>
  <c r="C735" i="12"/>
  <c r="B735" i="12"/>
  <c r="D735" i="12"/>
  <c r="A736" i="12" l="1"/>
  <c r="C736" i="12"/>
  <c r="D736" i="12"/>
  <c r="B736" i="12"/>
  <c r="A737" i="12" l="1"/>
  <c r="D737" i="12"/>
  <c r="C737" i="12"/>
  <c r="B737" i="12"/>
  <c r="A738" i="12" l="1"/>
  <c r="B738" i="12"/>
  <c r="D738" i="12"/>
  <c r="C738" i="12"/>
  <c r="A739" i="12" l="1"/>
  <c r="C739" i="12"/>
  <c r="B739" i="12"/>
  <c r="D739" i="12"/>
  <c r="A740" i="12" l="1"/>
  <c r="D740" i="12"/>
  <c r="C740" i="12"/>
  <c r="B740" i="12"/>
  <c r="A741" i="12" l="1"/>
  <c r="D741" i="12"/>
  <c r="C741" i="12"/>
  <c r="B741" i="12"/>
  <c r="A742" i="12" l="1"/>
  <c r="D742" i="12"/>
  <c r="B742" i="12"/>
  <c r="C742" i="12"/>
  <c r="A743" i="12" l="1"/>
  <c r="C743" i="12"/>
  <c r="B743" i="12"/>
  <c r="D743" i="12"/>
  <c r="A744" i="12" l="1"/>
  <c r="D744" i="12"/>
  <c r="C744" i="12"/>
  <c r="B744" i="12"/>
  <c r="A745" i="12" l="1"/>
  <c r="D745" i="12"/>
  <c r="C745" i="12"/>
  <c r="B745" i="12"/>
  <c r="A746" i="12" l="1"/>
  <c r="B746" i="12"/>
  <c r="D746" i="12"/>
  <c r="C746" i="12"/>
  <c r="A747" i="12" l="1"/>
  <c r="B747" i="12"/>
  <c r="C747" i="12"/>
  <c r="D747" i="12"/>
  <c r="A748" i="12" l="1"/>
  <c r="D748" i="12"/>
  <c r="B748" i="12"/>
  <c r="C748" i="12"/>
  <c r="A749" i="12" l="1"/>
  <c r="D749" i="12"/>
  <c r="C749" i="12"/>
  <c r="B749" i="12"/>
  <c r="A750" i="12" l="1"/>
  <c r="D750" i="12"/>
  <c r="B750" i="12"/>
  <c r="C750" i="12"/>
  <c r="A751" i="12" l="1"/>
  <c r="C751" i="12"/>
  <c r="B751" i="12"/>
  <c r="D751" i="12"/>
  <c r="A752" i="12" l="1"/>
  <c r="D752" i="12"/>
  <c r="C752" i="12"/>
  <c r="B752" i="12"/>
  <c r="A753" i="12" l="1"/>
  <c r="D753" i="12"/>
  <c r="C753" i="12"/>
  <c r="B753" i="12"/>
  <c r="A754" i="12" l="1"/>
  <c r="B754" i="12"/>
  <c r="D754" i="12"/>
  <c r="C754" i="12"/>
  <c r="A755" i="12" l="1"/>
  <c r="C755" i="12"/>
  <c r="B755" i="12"/>
  <c r="D755" i="12"/>
  <c r="A756" i="12" l="1"/>
  <c r="C756" i="12"/>
  <c r="B756" i="12"/>
  <c r="D756" i="12"/>
  <c r="A757" i="12" l="1"/>
  <c r="C757" i="12"/>
  <c r="D757" i="12"/>
  <c r="B757" i="12"/>
  <c r="A758" i="12" l="1"/>
  <c r="B758" i="12"/>
  <c r="D758" i="12"/>
  <c r="C758" i="12"/>
  <c r="A759" i="12" l="1"/>
  <c r="B759" i="12"/>
  <c r="C759" i="12"/>
  <c r="D759" i="12"/>
  <c r="A760" i="12" l="1"/>
  <c r="D760" i="12"/>
  <c r="C760" i="12"/>
  <c r="B760" i="12"/>
  <c r="A761" i="12" l="1"/>
  <c r="D761" i="12"/>
  <c r="C761" i="12"/>
  <c r="B761" i="12"/>
  <c r="A762" i="12" l="1"/>
  <c r="B762" i="12"/>
  <c r="D762" i="12"/>
  <c r="C762" i="12"/>
  <c r="A763" i="12" l="1"/>
  <c r="C763" i="12"/>
  <c r="B763" i="12"/>
  <c r="D763" i="12"/>
  <c r="A764" i="12" l="1"/>
  <c r="D764" i="12"/>
  <c r="C764" i="12"/>
  <c r="B764" i="12"/>
  <c r="A765" i="12" l="1"/>
  <c r="D765" i="12"/>
  <c r="C765" i="12"/>
  <c r="B765" i="12"/>
  <c r="A766" i="12" l="1"/>
  <c r="D766" i="12"/>
  <c r="B766" i="12"/>
  <c r="C766" i="12"/>
  <c r="A767" i="12" l="1"/>
  <c r="C767" i="12"/>
  <c r="B767" i="12"/>
  <c r="D767" i="12"/>
  <c r="A768" i="12" l="1"/>
  <c r="C768" i="12"/>
  <c r="D768" i="12"/>
  <c r="B768" i="12"/>
  <c r="A769" i="12" l="1"/>
  <c r="D769" i="12"/>
  <c r="C769" i="12"/>
  <c r="B769" i="12"/>
  <c r="A770" i="12" l="1"/>
  <c r="B770" i="12"/>
  <c r="D770" i="12"/>
  <c r="C770" i="12"/>
  <c r="A771" i="12" l="1"/>
  <c r="C771" i="12"/>
  <c r="B771" i="12"/>
  <c r="D771" i="12"/>
  <c r="A772" i="12" l="1"/>
  <c r="D772" i="12"/>
  <c r="C772" i="12"/>
  <c r="B772" i="12"/>
  <c r="A773" i="12" l="1"/>
  <c r="D773" i="12"/>
  <c r="C773" i="12"/>
  <c r="B773" i="12"/>
  <c r="A774" i="12" l="1"/>
  <c r="D774" i="12"/>
  <c r="B774" i="12"/>
  <c r="C774" i="12"/>
  <c r="A775" i="12" l="1"/>
  <c r="C775" i="12"/>
  <c r="B775" i="12"/>
  <c r="D775" i="12"/>
  <c r="A776" i="12" l="1"/>
  <c r="D776" i="12"/>
  <c r="C776" i="12"/>
  <c r="B776" i="12"/>
  <c r="A777" i="12" l="1"/>
  <c r="D777" i="12"/>
  <c r="C777" i="12"/>
  <c r="B777" i="12"/>
  <c r="A778" i="12" l="1"/>
  <c r="B778" i="12"/>
  <c r="D778" i="12"/>
  <c r="C778" i="12"/>
  <c r="A779" i="12" l="1"/>
  <c r="B779" i="12"/>
  <c r="C779" i="12"/>
  <c r="D779" i="12"/>
  <c r="A780" i="12" l="1"/>
  <c r="B780" i="12"/>
  <c r="D780" i="12"/>
  <c r="C780" i="12"/>
  <c r="A781" i="12" l="1"/>
  <c r="D781" i="12"/>
  <c r="C781" i="12"/>
  <c r="B781" i="12"/>
  <c r="A782" i="12" l="1"/>
  <c r="D782" i="12"/>
  <c r="B782" i="12"/>
  <c r="C782" i="12"/>
  <c r="A783" i="12" l="1"/>
  <c r="C783" i="12"/>
  <c r="B783" i="12"/>
  <c r="D783" i="12"/>
  <c r="A784" i="12" l="1"/>
  <c r="D784" i="12"/>
  <c r="C784" i="12"/>
  <c r="B784" i="12"/>
  <c r="A785" i="12" l="1"/>
  <c r="D785" i="12"/>
  <c r="C785" i="12"/>
  <c r="B785" i="12"/>
  <c r="A786" i="12" l="1"/>
  <c r="B786" i="12"/>
  <c r="D786" i="12"/>
  <c r="C786" i="12"/>
  <c r="A787" i="12" l="1"/>
  <c r="C787" i="12"/>
  <c r="B787" i="12"/>
  <c r="D787" i="12"/>
  <c r="A788" i="12" l="1"/>
  <c r="C788" i="12"/>
  <c r="D788" i="12"/>
  <c r="B788" i="12"/>
  <c r="A789" i="12" l="1"/>
  <c r="C789" i="12"/>
  <c r="D789" i="12"/>
  <c r="B789" i="12"/>
  <c r="A790" i="12" l="1"/>
  <c r="B790" i="12"/>
  <c r="D790" i="12"/>
  <c r="C790" i="12"/>
  <c r="A791" i="12" l="1"/>
  <c r="B791" i="12"/>
  <c r="C791" i="12"/>
  <c r="D791" i="12"/>
  <c r="A792" i="12" l="1"/>
  <c r="D792" i="12"/>
  <c r="C792" i="12"/>
  <c r="B792" i="12"/>
  <c r="A793" i="12" l="1"/>
  <c r="D793" i="12"/>
  <c r="C793" i="12"/>
  <c r="B793" i="12"/>
  <c r="A794" i="12" l="1"/>
  <c r="B794" i="12"/>
  <c r="D794" i="12"/>
  <c r="C794" i="12"/>
  <c r="A795" i="12" l="1"/>
  <c r="C795" i="12"/>
  <c r="B795" i="12"/>
  <c r="D795" i="12"/>
  <c r="A796" i="12" l="1"/>
  <c r="D796" i="12"/>
  <c r="C796" i="12"/>
  <c r="B796" i="12"/>
  <c r="A797" i="12" l="1"/>
  <c r="D797" i="12"/>
  <c r="C797" i="12"/>
  <c r="B797" i="12"/>
  <c r="A798" i="12" l="1"/>
  <c r="D798" i="12"/>
  <c r="B798" i="12"/>
  <c r="C798" i="12"/>
  <c r="A799" i="12" l="1"/>
  <c r="C799" i="12"/>
  <c r="B799" i="12"/>
  <c r="D799" i="12"/>
  <c r="A800" i="12" l="1"/>
  <c r="C800" i="12"/>
  <c r="D800" i="12"/>
  <c r="B800" i="12"/>
  <c r="A801" i="12" l="1"/>
  <c r="D801" i="12"/>
  <c r="C801" i="12"/>
  <c r="B801" i="12"/>
  <c r="A802" i="12" l="1"/>
  <c r="B802" i="12"/>
  <c r="D802" i="12"/>
  <c r="C802" i="12"/>
  <c r="A803" i="12" l="1"/>
  <c r="C803" i="12"/>
  <c r="B803" i="12"/>
  <c r="D803" i="12"/>
  <c r="A804" i="12" l="1"/>
  <c r="D804" i="12"/>
  <c r="C804" i="12"/>
  <c r="B804" i="12"/>
  <c r="A805" i="12" l="1"/>
  <c r="D805" i="12"/>
  <c r="C805" i="12"/>
  <c r="B805" i="12"/>
  <c r="A806" i="12" l="1"/>
  <c r="D806" i="12"/>
  <c r="B806" i="12"/>
  <c r="C806" i="12"/>
  <c r="A807" i="12" l="1"/>
  <c r="C807" i="12"/>
  <c r="B807" i="12"/>
  <c r="D807" i="12"/>
  <c r="A808" i="12" l="1"/>
  <c r="D808" i="12"/>
  <c r="C808" i="12"/>
  <c r="B808" i="12"/>
  <c r="A809" i="12" l="1"/>
  <c r="D809" i="12"/>
  <c r="C809" i="12"/>
  <c r="B809" i="12"/>
  <c r="A810" i="12" l="1"/>
  <c r="B810" i="12"/>
  <c r="D810" i="12"/>
  <c r="C810" i="12"/>
  <c r="A811" i="12" l="1"/>
  <c r="B811" i="12"/>
  <c r="C811" i="12"/>
  <c r="D811" i="12"/>
  <c r="A812" i="12" l="1"/>
  <c r="D812" i="12"/>
  <c r="B812" i="12"/>
  <c r="C812" i="12"/>
  <c r="A813" i="12" l="1"/>
  <c r="D813" i="12"/>
  <c r="C813" i="12"/>
  <c r="B813" i="12"/>
  <c r="A814" i="12" l="1"/>
  <c r="D814" i="12"/>
  <c r="B814" i="12"/>
  <c r="C814" i="12"/>
  <c r="A815" i="12" l="1"/>
  <c r="C815" i="12"/>
  <c r="B815" i="12"/>
  <c r="D815" i="12"/>
  <c r="A816" i="12" l="1"/>
  <c r="D816" i="12"/>
  <c r="C816" i="12"/>
  <c r="B816" i="12"/>
  <c r="A817" i="12" l="1"/>
  <c r="D817" i="12"/>
  <c r="C817" i="12"/>
  <c r="B817" i="12"/>
  <c r="A818" i="12" l="1"/>
  <c r="B818" i="12"/>
  <c r="D818" i="12"/>
  <c r="C818" i="12"/>
  <c r="A819" i="12" l="1"/>
  <c r="C819" i="12"/>
  <c r="B819" i="12"/>
  <c r="D819" i="12"/>
  <c r="A820" i="12" l="1"/>
  <c r="C820" i="12"/>
  <c r="B820" i="12"/>
  <c r="D820" i="12"/>
  <c r="A821" i="12" l="1"/>
  <c r="C821" i="12"/>
  <c r="D821" i="12"/>
  <c r="B821" i="12"/>
  <c r="A822" i="12" l="1"/>
  <c r="B822" i="12"/>
  <c r="D822" i="12"/>
  <c r="C822" i="12"/>
  <c r="A823" i="12" l="1"/>
  <c r="B823" i="12"/>
  <c r="C823" i="12"/>
  <c r="D823" i="12"/>
  <c r="A824" i="12" l="1"/>
  <c r="D824" i="12"/>
  <c r="C824" i="12"/>
  <c r="B824" i="12"/>
  <c r="A825" i="12" l="1"/>
  <c r="D825" i="12"/>
  <c r="C825" i="12"/>
  <c r="B825" i="12"/>
  <c r="A826" i="12" l="1"/>
  <c r="B826" i="12"/>
  <c r="D826" i="12"/>
  <c r="C826" i="12"/>
  <c r="A827" i="12" l="1"/>
  <c r="C827" i="12"/>
  <c r="B827" i="12"/>
  <c r="D827" i="12"/>
  <c r="A828" i="12" l="1"/>
  <c r="D828" i="12"/>
  <c r="C828" i="12"/>
  <c r="B828" i="12"/>
  <c r="A829" i="12" l="1"/>
  <c r="D829" i="12"/>
  <c r="C829" i="12"/>
  <c r="B829" i="12"/>
  <c r="A830" i="12" l="1"/>
  <c r="D830" i="12"/>
  <c r="B830" i="12"/>
  <c r="C830" i="12"/>
  <c r="A831" i="12" l="1"/>
  <c r="C831" i="12"/>
  <c r="B831" i="12"/>
  <c r="D831" i="12"/>
  <c r="A832" i="12" l="1"/>
  <c r="C832" i="12"/>
  <c r="D832" i="12"/>
  <c r="B832" i="12"/>
  <c r="A833" i="12" l="1"/>
  <c r="D833" i="12"/>
  <c r="C833" i="12"/>
  <c r="B833" i="12"/>
  <c r="A834" i="12" l="1"/>
  <c r="B834" i="12"/>
  <c r="D834" i="12"/>
  <c r="C834" i="12"/>
  <c r="A835" i="12" l="1"/>
  <c r="C835" i="12"/>
  <c r="B835" i="12"/>
  <c r="D835" i="12"/>
  <c r="A836" i="12" l="1"/>
  <c r="D836" i="12"/>
  <c r="C836" i="12"/>
  <c r="B836" i="12"/>
  <c r="A837" i="12" l="1"/>
  <c r="D837" i="12"/>
  <c r="C837" i="12"/>
  <c r="B837" i="12"/>
  <c r="A838" i="12" l="1"/>
  <c r="D838" i="12"/>
  <c r="B838" i="12"/>
  <c r="C838" i="12"/>
  <c r="A839" i="12" l="1"/>
  <c r="C839" i="12"/>
  <c r="B839" i="12"/>
  <c r="D839" i="12"/>
  <c r="A840" i="12" l="1"/>
  <c r="D840" i="12"/>
  <c r="C840" i="12"/>
  <c r="B840" i="12"/>
  <c r="A841" i="12" l="1"/>
  <c r="D841" i="12"/>
  <c r="C841" i="12"/>
  <c r="B841" i="12"/>
  <c r="A842" i="12" l="1"/>
  <c r="B842" i="12"/>
  <c r="D842" i="12"/>
  <c r="C842" i="12"/>
  <c r="A843" i="12" l="1"/>
  <c r="B843" i="12"/>
  <c r="C843" i="12"/>
  <c r="D843" i="12"/>
  <c r="A844" i="12" l="1"/>
  <c r="B844" i="12"/>
  <c r="D844" i="12"/>
  <c r="C844" i="12"/>
  <c r="A845" i="12" l="1"/>
  <c r="D845" i="12"/>
  <c r="C845" i="12"/>
  <c r="B845" i="12"/>
  <c r="A846" i="12" l="1"/>
  <c r="D846" i="12"/>
  <c r="B846" i="12"/>
  <c r="C846" i="12"/>
  <c r="A847" i="12" l="1"/>
  <c r="C847" i="12"/>
  <c r="B847" i="12"/>
  <c r="D847" i="12"/>
  <c r="A848" i="12" l="1"/>
  <c r="D848" i="12"/>
  <c r="C848" i="12"/>
  <c r="B848" i="12"/>
  <c r="A849" i="12" l="1"/>
  <c r="D849" i="12"/>
  <c r="C849" i="12"/>
  <c r="B849" i="12"/>
  <c r="A850" i="12" l="1"/>
  <c r="B850" i="12"/>
  <c r="D850" i="12"/>
  <c r="C850" i="12"/>
  <c r="A851" i="12" l="1"/>
  <c r="C851" i="12"/>
  <c r="B851" i="12"/>
  <c r="D851" i="12"/>
  <c r="A852" i="12" l="1"/>
  <c r="C852" i="12"/>
  <c r="D852" i="12"/>
  <c r="B852" i="12"/>
  <c r="A853" i="12" l="1"/>
  <c r="C853" i="12"/>
  <c r="D853" i="12"/>
  <c r="B853" i="12"/>
  <c r="A854" i="12" l="1"/>
  <c r="B854" i="12"/>
  <c r="D854" i="12"/>
  <c r="C854" i="12"/>
  <c r="A855" i="12" l="1"/>
  <c r="B855" i="12"/>
  <c r="C855" i="12"/>
  <c r="D855" i="12"/>
  <c r="A856" i="12" l="1"/>
  <c r="D856" i="12"/>
  <c r="C856" i="12"/>
  <c r="B856" i="12"/>
  <c r="A857" i="12" l="1"/>
  <c r="D857" i="12"/>
  <c r="C857" i="12"/>
  <c r="B857" i="12"/>
  <c r="A858" i="12" l="1"/>
  <c r="B858" i="12"/>
  <c r="D858" i="12"/>
  <c r="C858" i="12"/>
  <c r="A859" i="12" l="1"/>
  <c r="C859" i="12"/>
  <c r="B859" i="12"/>
  <c r="D859" i="12"/>
  <c r="A860" i="12" l="1"/>
  <c r="D860" i="12"/>
  <c r="C860" i="12"/>
  <c r="B860" i="12"/>
  <c r="A861" i="12" l="1"/>
  <c r="D861" i="12"/>
  <c r="C861" i="12"/>
  <c r="B861" i="12"/>
  <c r="A862" i="12" l="1"/>
  <c r="D862" i="12"/>
  <c r="B862" i="12"/>
  <c r="C862" i="12"/>
  <c r="A863" i="12" l="1"/>
  <c r="C863" i="12"/>
  <c r="B863" i="12"/>
  <c r="D863" i="12"/>
  <c r="A864" i="12" l="1"/>
  <c r="C864" i="12"/>
  <c r="D864" i="12"/>
  <c r="B864" i="12"/>
  <c r="A865" i="12" l="1"/>
  <c r="D865" i="12"/>
  <c r="C865" i="12"/>
  <c r="B865" i="12"/>
  <c r="A866" i="12" l="1"/>
  <c r="B866" i="12"/>
  <c r="D866" i="12"/>
  <c r="C866" i="12"/>
  <c r="A867" i="12" l="1"/>
  <c r="C867" i="12"/>
  <c r="B867" i="12"/>
  <c r="D867" i="12"/>
  <c r="A868" i="12" l="1"/>
  <c r="B868" i="12"/>
  <c r="D868" i="12"/>
  <c r="C868" i="12"/>
  <c r="A869" i="12" l="1"/>
  <c r="D869" i="12"/>
  <c r="C869" i="12"/>
  <c r="B869" i="12"/>
  <c r="A870" i="12" l="1"/>
  <c r="D870" i="12"/>
  <c r="B870" i="12"/>
  <c r="C870" i="12"/>
  <c r="A871" i="12" l="1"/>
  <c r="C871" i="12"/>
  <c r="B871" i="12"/>
  <c r="D871" i="12"/>
  <c r="A872" i="12" l="1"/>
  <c r="D872" i="12"/>
  <c r="C872" i="12"/>
  <c r="B872" i="12"/>
  <c r="A873" i="12" l="1"/>
  <c r="D873" i="12"/>
  <c r="C873" i="12"/>
  <c r="B873" i="12"/>
  <c r="A874" i="12" l="1"/>
  <c r="B874" i="12"/>
  <c r="D874" i="12"/>
  <c r="C874" i="12"/>
  <c r="A875" i="12" l="1"/>
  <c r="C875" i="12"/>
  <c r="B875" i="12"/>
  <c r="D875" i="12"/>
  <c r="A876" i="12" l="1"/>
  <c r="B876" i="12"/>
  <c r="D876" i="12"/>
  <c r="C876" i="12"/>
  <c r="A877" i="12" l="1"/>
  <c r="C877" i="12"/>
  <c r="D877" i="12"/>
  <c r="B877" i="12"/>
  <c r="A878" i="12" l="1"/>
  <c r="D878" i="12"/>
  <c r="B878" i="12"/>
  <c r="C878" i="12"/>
  <c r="A879" i="12" l="1"/>
  <c r="B879" i="12"/>
  <c r="C879" i="12"/>
  <c r="D879" i="12"/>
  <c r="A880" i="12" l="1"/>
  <c r="D880" i="12"/>
  <c r="C880" i="12"/>
  <c r="B880" i="12"/>
  <c r="A881" i="12" l="1"/>
  <c r="D881" i="12"/>
  <c r="C881" i="12"/>
  <c r="B881" i="12"/>
  <c r="A882" i="12" l="1"/>
  <c r="B882" i="12"/>
  <c r="D882" i="12"/>
  <c r="C882" i="12"/>
  <c r="A883" i="12" l="1"/>
  <c r="C883" i="12"/>
  <c r="B883" i="12"/>
  <c r="D883" i="12"/>
  <c r="A884" i="12" l="1"/>
  <c r="D884" i="12"/>
  <c r="C884" i="12"/>
  <c r="B884" i="12"/>
  <c r="A885" i="12" l="1"/>
  <c r="C885" i="12"/>
  <c r="D885" i="12"/>
  <c r="B885" i="12"/>
  <c r="A886" i="12" l="1"/>
  <c r="B886" i="12"/>
  <c r="D886" i="12"/>
  <c r="C886" i="12"/>
  <c r="A887" i="12" l="1"/>
  <c r="B887" i="12"/>
  <c r="C887" i="12"/>
  <c r="D887" i="12"/>
  <c r="A888" i="12" l="1"/>
  <c r="C888" i="12"/>
  <c r="D888" i="12"/>
  <c r="B888" i="12"/>
  <c r="A889" i="12" l="1"/>
  <c r="D889" i="12"/>
  <c r="C889" i="12"/>
  <c r="B889" i="12"/>
  <c r="A890" i="12" l="1"/>
  <c r="B890" i="12"/>
  <c r="D890" i="12"/>
  <c r="C890" i="12"/>
  <c r="A891" i="12" l="1"/>
  <c r="C891" i="12"/>
  <c r="B891" i="12"/>
  <c r="D891" i="12"/>
  <c r="A892" i="12" l="1"/>
  <c r="D892" i="12"/>
  <c r="C892" i="12"/>
  <c r="B892" i="12"/>
  <c r="A893" i="12" l="1"/>
  <c r="D893" i="12"/>
  <c r="C893" i="12"/>
  <c r="B893" i="12"/>
  <c r="A894" i="12" l="1"/>
  <c r="D894" i="12"/>
  <c r="B894" i="12"/>
  <c r="C894" i="12"/>
  <c r="A895" i="12" l="1"/>
  <c r="B895" i="12"/>
  <c r="C895" i="12"/>
  <c r="D895" i="12"/>
  <c r="A896" i="12" l="1"/>
  <c r="C896" i="12"/>
  <c r="D896" i="12"/>
  <c r="B896" i="12"/>
  <c r="A897" i="12" l="1"/>
  <c r="D897" i="12"/>
  <c r="C897" i="12"/>
  <c r="B897" i="12"/>
  <c r="A898" i="12" l="1"/>
  <c r="B898" i="12"/>
  <c r="D898" i="12"/>
  <c r="C898" i="12"/>
  <c r="A899" i="12" l="1"/>
  <c r="B899" i="12"/>
  <c r="C899" i="12"/>
  <c r="D899" i="12"/>
  <c r="A900" i="12" l="1"/>
  <c r="D900" i="12"/>
  <c r="C900" i="12"/>
  <c r="B900" i="12"/>
  <c r="A901" i="12" l="1"/>
  <c r="D901" i="12"/>
  <c r="C901" i="12"/>
  <c r="B901" i="12"/>
  <c r="A902" i="12" l="1"/>
  <c r="D902" i="12"/>
  <c r="B902" i="12"/>
  <c r="C902" i="12"/>
  <c r="A903" i="12" l="1"/>
  <c r="C903" i="12"/>
  <c r="B903" i="12"/>
  <c r="D903" i="12"/>
  <c r="A904" i="12" l="1"/>
  <c r="D904" i="12"/>
  <c r="C904" i="12"/>
  <c r="B904" i="12"/>
  <c r="A905" i="12" l="1"/>
  <c r="D905" i="12"/>
  <c r="C905" i="12"/>
  <c r="B905" i="12"/>
  <c r="A906" i="12" l="1"/>
  <c r="B906" i="12"/>
  <c r="D906" i="12"/>
  <c r="C906" i="12"/>
  <c r="A907" i="12" l="1"/>
  <c r="B907" i="12"/>
  <c r="C907" i="12"/>
  <c r="D907" i="12"/>
  <c r="A908" i="12" l="1"/>
  <c r="B908" i="12"/>
  <c r="C908" i="12"/>
  <c r="D908" i="12"/>
  <c r="A909" i="12" l="1"/>
  <c r="D909" i="12"/>
  <c r="C909" i="12"/>
  <c r="B909" i="12"/>
  <c r="A910" i="12" l="1"/>
  <c r="B910" i="12"/>
  <c r="D910" i="12"/>
  <c r="C910" i="12"/>
  <c r="A911" i="12" l="1"/>
  <c r="C911" i="12"/>
  <c r="B911" i="12"/>
  <c r="D911" i="12"/>
  <c r="A912" i="12" l="1"/>
  <c r="D912" i="12"/>
  <c r="C912" i="12"/>
  <c r="B912" i="12"/>
  <c r="A913" i="12" l="1"/>
  <c r="D913" i="12"/>
  <c r="C913" i="12"/>
  <c r="B913" i="12"/>
  <c r="A914" i="12" l="1"/>
  <c r="B914" i="12"/>
  <c r="D914" i="12"/>
  <c r="C914" i="12"/>
  <c r="A915" i="12" l="1"/>
  <c r="C915" i="12"/>
  <c r="B915" i="12"/>
  <c r="D915" i="12"/>
  <c r="A916" i="12" l="1"/>
  <c r="C916" i="12"/>
  <c r="D916" i="12"/>
  <c r="B916" i="12"/>
  <c r="A917" i="12" l="1"/>
  <c r="D917" i="12"/>
  <c r="C917" i="12"/>
  <c r="B917" i="12"/>
  <c r="A918" i="12" l="1"/>
  <c r="B918" i="12"/>
  <c r="D918" i="12"/>
  <c r="C918" i="12"/>
  <c r="A919" i="12" l="1"/>
  <c r="C919" i="12"/>
  <c r="B919" i="12"/>
  <c r="D919" i="12"/>
  <c r="A920" i="12" l="1"/>
  <c r="D920" i="12"/>
  <c r="C920" i="12"/>
  <c r="B920" i="12"/>
  <c r="A921" i="12" l="1"/>
  <c r="D921" i="12"/>
  <c r="C921" i="12"/>
  <c r="B921" i="12"/>
  <c r="A922" i="12" l="1"/>
  <c r="B922" i="12"/>
  <c r="D922" i="12"/>
  <c r="C922" i="12"/>
  <c r="A923" i="12" l="1"/>
  <c r="C923" i="12"/>
  <c r="B923" i="12"/>
  <c r="D923" i="12"/>
  <c r="A924" i="12" l="1"/>
  <c r="C924" i="12"/>
  <c r="D924" i="12"/>
  <c r="B924" i="12"/>
  <c r="A925" i="12" l="1"/>
  <c r="D925" i="12"/>
  <c r="C925" i="12"/>
  <c r="B925" i="12"/>
  <c r="A926" i="12" l="1"/>
  <c r="D926" i="12"/>
  <c r="B926" i="12"/>
  <c r="C926" i="12"/>
  <c r="A927" i="12" l="1"/>
  <c r="C927" i="12"/>
  <c r="B927" i="12"/>
  <c r="D927" i="12"/>
  <c r="A928" i="12" l="1"/>
  <c r="D928" i="12"/>
  <c r="C928" i="12"/>
  <c r="B928" i="12"/>
  <c r="A929" i="12" l="1"/>
  <c r="D929" i="12"/>
  <c r="C929" i="12"/>
  <c r="B929" i="12"/>
  <c r="A930" i="12" l="1"/>
  <c r="B930" i="12"/>
  <c r="D930" i="12"/>
  <c r="C930" i="12"/>
  <c r="A931" i="12" l="1"/>
  <c r="C931" i="12"/>
  <c r="B931" i="12"/>
  <c r="D931" i="12"/>
  <c r="A932" i="12" l="1"/>
  <c r="B932" i="12"/>
  <c r="D932" i="12"/>
  <c r="C932" i="12"/>
  <c r="A933" i="12" l="1"/>
  <c r="C933" i="12"/>
  <c r="D933" i="12"/>
  <c r="B933" i="12"/>
  <c r="A934" i="12" l="1"/>
  <c r="D934" i="12"/>
  <c r="B934" i="12"/>
  <c r="C934" i="12"/>
  <c r="A935" i="12" l="1"/>
  <c r="C935" i="12"/>
  <c r="B935" i="12"/>
  <c r="D935" i="12"/>
  <c r="A936" i="12" l="1"/>
  <c r="D936" i="12"/>
  <c r="C936" i="12"/>
  <c r="B936" i="12"/>
  <c r="A937" i="12" l="1"/>
  <c r="D937" i="12"/>
  <c r="C937" i="12"/>
  <c r="B937" i="12"/>
  <c r="A938" i="12" l="1"/>
  <c r="B938" i="12"/>
  <c r="D938" i="12"/>
  <c r="C938" i="12"/>
  <c r="A939" i="12" l="1"/>
  <c r="C939" i="12"/>
  <c r="B939" i="12"/>
  <c r="D939" i="12"/>
  <c r="A940" i="12" l="1"/>
  <c r="D940" i="12"/>
  <c r="B940" i="12"/>
  <c r="C940" i="12"/>
  <c r="A941" i="12" l="1"/>
  <c r="C941" i="12"/>
  <c r="D941" i="12"/>
  <c r="B941" i="12"/>
  <c r="A942" i="12" l="1"/>
  <c r="D942" i="12"/>
  <c r="B942" i="12"/>
  <c r="C942" i="12"/>
  <c r="A943" i="12" l="1"/>
  <c r="B943" i="12"/>
  <c r="C943" i="12"/>
  <c r="D943" i="12"/>
  <c r="A944" i="12" l="1"/>
  <c r="D944" i="12"/>
  <c r="C944" i="12"/>
  <c r="B944" i="12"/>
  <c r="A945" i="12" l="1"/>
  <c r="D945" i="12"/>
  <c r="C945" i="12"/>
  <c r="B945" i="12"/>
  <c r="A946" i="12" l="1"/>
  <c r="B946" i="12"/>
  <c r="D946" i="12"/>
  <c r="C946" i="12"/>
  <c r="A947" i="12" l="1"/>
  <c r="B947" i="12"/>
  <c r="C947" i="12"/>
  <c r="D947" i="12"/>
  <c r="A948" i="12" l="1"/>
  <c r="C948" i="12"/>
  <c r="B948" i="12"/>
  <c r="D948" i="12"/>
  <c r="A949" i="12" l="1"/>
  <c r="C949" i="12"/>
  <c r="D949" i="12"/>
  <c r="B949" i="12"/>
  <c r="A950" i="12" l="1"/>
  <c r="D950" i="12"/>
  <c r="B950" i="12"/>
  <c r="C950" i="12"/>
  <c r="A951" i="12" l="1"/>
  <c r="B951" i="12"/>
  <c r="C951" i="12"/>
  <c r="D951" i="12"/>
  <c r="A952" i="12" l="1"/>
  <c r="D952" i="12"/>
  <c r="C952" i="12"/>
  <c r="B952" i="12"/>
  <c r="A953" i="12" l="1"/>
  <c r="D953" i="12"/>
  <c r="C953" i="12"/>
  <c r="B953" i="12"/>
  <c r="A954" i="12" l="1"/>
  <c r="B954" i="12"/>
  <c r="D954" i="12"/>
  <c r="C954" i="12"/>
  <c r="A955" i="12" l="1"/>
  <c r="C955" i="12"/>
  <c r="B955" i="12"/>
  <c r="D955" i="12"/>
  <c r="A956" i="12" l="1"/>
  <c r="D956" i="12"/>
  <c r="C956" i="12"/>
  <c r="B956" i="12"/>
  <c r="A957" i="12" l="1"/>
  <c r="D957" i="12"/>
  <c r="C957" i="12"/>
  <c r="B957" i="12"/>
  <c r="A958" i="12" l="1"/>
  <c r="D958" i="12"/>
  <c r="B958" i="12"/>
  <c r="C958" i="12"/>
  <c r="A959" i="12" l="1"/>
  <c r="C959" i="12"/>
  <c r="B959" i="12"/>
  <c r="D959" i="12"/>
  <c r="A960" i="12" l="1"/>
  <c r="C960" i="12"/>
  <c r="D960" i="12"/>
  <c r="B960" i="12"/>
  <c r="A961" i="12" l="1"/>
  <c r="D961" i="12"/>
  <c r="C961" i="12"/>
  <c r="B961" i="12"/>
  <c r="A962" i="12" l="1"/>
  <c r="B962" i="12"/>
  <c r="D962" i="12"/>
  <c r="C962" i="12"/>
  <c r="A963" i="12" l="1"/>
  <c r="C963" i="12"/>
  <c r="B963" i="12"/>
  <c r="D963" i="12"/>
  <c r="A964" i="12" l="1"/>
  <c r="D964" i="12"/>
  <c r="C964" i="12"/>
  <c r="B964" i="12"/>
  <c r="A965" i="12" l="1"/>
  <c r="D965" i="12"/>
  <c r="C965" i="12"/>
  <c r="B965" i="12"/>
  <c r="A966" i="12" l="1"/>
  <c r="B966" i="12"/>
  <c r="D966" i="12"/>
  <c r="C966" i="12"/>
  <c r="A967" i="12" l="1"/>
  <c r="B967" i="12"/>
  <c r="C967" i="12"/>
  <c r="D967" i="12"/>
  <c r="A968" i="12" l="1"/>
  <c r="C968" i="12"/>
  <c r="D968" i="12"/>
  <c r="B968" i="12"/>
  <c r="A969" i="12" l="1"/>
  <c r="D969" i="12"/>
  <c r="B969" i="12"/>
  <c r="C969" i="12"/>
  <c r="A970" i="12" l="1"/>
  <c r="D970" i="12"/>
  <c r="C970" i="12"/>
  <c r="B970" i="12"/>
  <c r="A971" i="12" l="1"/>
  <c r="C971" i="12"/>
  <c r="D971" i="12"/>
  <c r="B971" i="12"/>
  <c r="A972" i="12" l="1"/>
  <c r="B972" i="12"/>
  <c r="D972" i="12"/>
  <c r="C972" i="12"/>
  <c r="A973" i="12" l="1"/>
  <c r="D973" i="12"/>
  <c r="C973" i="12"/>
  <c r="B973" i="12"/>
  <c r="A974" i="12" l="1"/>
  <c r="B974" i="12"/>
  <c r="D974" i="12"/>
  <c r="C974" i="12"/>
  <c r="A975" i="12" l="1"/>
  <c r="C975" i="12"/>
  <c r="B975" i="12"/>
  <c r="D975" i="12"/>
  <c r="A976" i="12" l="1"/>
  <c r="D976" i="12"/>
  <c r="C976" i="12"/>
  <c r="B976" i="12"/>
  <c r="A977" i="12" l="1"/>
  <c r="C977" i="12"/>
  <c r="D977" i="12"/>
  <c r="B977" i="12"/>
  <c r="A978" i="12" l="1"/>
  <c r="C978" i="12"/>
  <c r="B978" i="12"/>
  <c r="D978" i="12"/>
  <c r="A979" i="12" l="1"/>
  <c r="D979" i="12"/>
  <c r="C979" i="12"/>
  <c r="B979" i="12"/>
  <c r="A980" i="12" l="1"/>
  <c r="C980" i="12"/>
  <c r="D980" i="12"/>
  <c r="B980" i="12"/>
  <c r="A981" i="12" l="1"/>
  <c r="D981" i="12"/>
  <c r="C981" i="12"/>
  <c r="B981" i="12"/>
  <c r="A982" i="12" l="1"/>
  <c r="B982" i="12"/>
  <c r="D982" i="12"/>
  <c r="C982" i="12"/>
  <c r="A983" i="12" l="1"/>
  <c r="B983" i="12"/>
  <c r="C983" i="12"/>
  <c r="D983" i="12"/>
  <c r="A984" i="12" l="1"/>
  <c r="D984" i="12"/>
  <c r="C984" i="12"/>
  <c r="B984" i="12"/>
  <c r="A985" i="12" l="1"/>
  <c r="D985" i="12"/>
  <c r="B985" i="12"/>
  <c r="C985" i="12"/>
  <c r="A986" i="12" l="1"/>
  <c r="B986" i="12"/>
  <c r="D986" i="12"/>
  <c r="C986" i="12"/>
  <c r="A987" i="12" l="1"/>
  <c r="D987" i="12"/>
  <c r="C987" i="12"/>
  <c r="B987" i="12"/>
  <c r="A988" i="12" l="1"/>
  <c r="D988" i="12"/>
  <c r="C988" i="12"/>
  <c r="B988" i="12"/>
  <c r="A989" i="12" l="1"/>
  <c r="C989" i="12"/>
  <c r="D989" i="12"/>
  <c r="B989" i="12"/>
  <c r="A990" i="12" l="1"/>
  <c r="D990" i="12"/>
  <c r="B990" i="12"/>
  <c r="C990" i="12"/>
  <c r="A991" i="12" l="1"/>
  <c r="C991" i="12"/>
  <c r="B991" i="12"/>
  <c r="D991" i="12"/>
  <c r="A992" i="12" l="1"/>
  <c r="D992" i="12"/>
  <c r="B992" i="12"/>
  <c r="C992" i="12"/>
  <c r="A993" i="12" l="1"/>
  <c r="D993" i="12"/>
  <c r="C993" i="12"/>
  <c r="B993" i="12"/>
  <c r="A994" i="12" l="1"/>
  <c r="D994" i="12"/>
  <c r="C994" i="12"/>
  <c r="B994" i="12"/>
  <c r="A995" i="12" l="1"/>
  <c r="B995" i="12"/>
  <c r="C995" i="12"/>
  <c r="D995" i="12"/>
  <c r="A996" i="12" l="1"/>
  <c r="D996" i="12"/>
  <c r="C996" i="12"/>
  <c r="B996" i="12"/>
  <c r="A997" i="12" l="1"/>
  <c r="D997" i="12"/>
  <c r="C997" i="12"/>
  <c r="B997" i="12"/>
  <c r="A998" i="12" l="1"/>
  <c r="B998" i="12"/>
  <c r="D998" i="12"/>
  <c r="C998" i="12"/>
  <c r="A999" i="12" l="1"/>
  <c r="B999" i="12"/>
  <c r="C999" i="12"/>
  <c r="D999" i="12"/>
  <c r="A1000" i="12" l="1"/>
  <c r="C1000" i="12"/>
  <c r="B1000" i="12"/>
  <c r="D1000" i="12"/>
  <c r="A1001" i="12" l="1"/>
  <c r="D1001" i="12"/>
  <c r="B1001" i="12"/>
  <c r="C1001" i="12"/>
  <c r="A1002" i="12" l="1"/>
  <c r="D1002" i="12"/>
  <c r="C1002" i="12"/>
  <c r="B1002" i="12"/>
  <c r="A1003" i="12" l="1"/>
  <c r="B1003" i="12"/>
  <c r="D1003" i="12"/>
  <c r="C1003" i="12"/>
  <c r="A1004" i="12" l="1"/>
  <c r="D1004" i="12"/>
  <c r="C1004" i="12"/>
  <c r="B1004" i="12"/>
  <c r="A1005" i="12" l="1"/>
  <c r="D1005" i="12"/>
  <c r="B1005" i="12"/>
  <c r="C1005" i="12"/>
  <c r="A1006" i="12" l="1"/>
  <c r="C1006" i="12"/>
  <c r="B1006" i="12"/>
  <c r="D1006" i="12"/>
  <c r="A1007" i="12" l="1"/>
  <c r="D1007" i="12"/>
  <c r="C1007" i="12"/>
  <c r="B1007" i="12"/>
  <c r="A1008" i="12" l="1"/>
  <c r="C1008" i="12"/>
  <c r="B1008" i="12"/>
  <c r="D1008" i="12"/>
  <c r="A1009" i="12" l="1"/>
  <c r="D1009" i="12"/>
  <c r="C1009" i="12"/>
  <c r="B1009" i="12"/>
  <c r="A1010" i="12" l="1"/>
  <c r="C1010" i="12"/>
  <c r="D1010" i="12"/>
  <c r="B1010" i="12"/>
  <c r="A1011" i="12" l="1"/>
  <c r="D1011" i="12"/>
  <c r="C1011" i="12"/>
  <c r="B1011" i="12"/>
  <c r="A1012" i="12" l="1"/>
  <c r="B1012" i="12"/>
  <c r="D1012" i="12"/>
  <c r="C1012" i="12"/>
  <c r="A1013" i="12" l="1"/>
  <c r="C1013" i="12"/>
  <c r="B1013" i="12"/>
  <c r="D1013" i="12"/>
  <c r="A1014" i="12" l="1"/>
  <c r="D1014" i="12"/>
  <c r="C1014" i="12"/>
  <c r="B1014" i="12"/>
  <c r="A1015" i="12" l="1"/>
  <c r="D1015" i="12"/>
  <c r="C1015" i="12"/>
  <c r="B1015" i="12"/>
  <c r="A1016" i="12" l="1"/>
  <c r="D1016" i="12"/>
  <c r="B1016" i="12"/>
  <c r="C1016" i="12"/>
  <c r="A1017" i="12" l="1"/>
  <c r="C1017" i="12"/>
  <c r="D1017" i="12"/>
  <c r="B1017" i="12"/>
  <c r="A1018" i="12" l="1"/>
  <c r="D1018" i="12"/>
  <c r="C1018" i="12"/>
  <c r="B1018" i="12"/>
  <c r="A1019" i="12" l="1"/>
  <c r="D1019" i="12"/>
  <c r="C1019" i="12"/>
  <c r="B1019" i="12"/>
  <c r="A1020" i="12" l="1"/>
  <c r="B1020" i="12"/>
  <c r="D1020" i="12"/>
  <c r="C1020" i="12"/>
  <c r="A1021" i="12" l="1"/>
  <c r="C1021" i="12"/>
  <c r="B1021" i="12"/>
  <c r="D1021" i="12"/>
  <c r="A1022" i="12" l="1"/>
  <c r="D1022" i="12"/>
  <c r="C1022" i="12"/>
  <c r="B1022" i="12"/>
  <c r="A1023" i="12" l="1"/>
  <c r="D1023" i="12"/>
  <c r="C1023" i="12"/>
  <c r="B1023" i="12"/>
  <c r="A1024" i="12" l="1"/>
  <c r="D1024" i="12"/>
  <c r="B1024" i="12"/>
  <c r="C1024" i="12"/>
  <c r="A1025" i="12" l="1"/>
  <c r="C1025" i="12"/>
  <c r="D1025" i="12"/>
  <c r="B1025" i="12"/>
  <c r="A1026" i="12" l="1"/>
  <c r="D1026" i="12"/>
  <c r="C1026" i="12"/>
  <c r="B1026" i="12"/>
  <c r="A1027" i="12" l="1"/>
  <c r="D1027" i="12"/>
  <c r="C1027" i="12"/>
  <c r="B1027" i="12"/>
  <c r="A1028" i="12" l="1"/>
  <c r="B1028" i="12"/>
  <c r="D1028" i="12"/>
  <c r="C1028" i="12"/>
  <c r="A1029" i="12" l="1"/>
  <c r="C1029" i="12"/>
  <c r="B1029" i="12"/>
  <c r="D1029" i="12"/>
  <c r="A1030" i="12" l="1"/>
  <c r="D1030" i="12"/>
  <c r="C1030" i="12"/>
  <c r="B1030" i="12"/>
  <c r="A1031" i="12" l="1"/>
  <c r="D1031" i="12"/>
  <c r="C1031" i="12"/>
  <c r="B1031" i="12"/>
  <c r="A1032" i="12" l="1"/>
  <c r="D1032" i="12"/>
  <c r="B1032" i="12"/>
  <c r="C1032" i="12"/>
  <c r="A1033" i="12" l="1"/>
  <c r="C1033" i="12"/>
  <c r="D1033" i="12"/>
  <c r="B1033" i="12"/>
  <c r="A1034" i="12" l="1"/>
  <c r="D1034" i="12"/>
  <c r="C1034" i="12"/>
  <c r="B1034" i="12"/>
  <c r="A1035" i="12" l="1"/>
  <c r="D1035" i="12"/>
  <c r="C1035" i="12"/>
  <c r="B1035" i="12"/>
  <c r="A1036" i="12" l="1"/>
  <c r="B1036" i="12"/>
  <c r="D1036" i="12"/>
  <c r="C1036" i="12"/>
  <c r="A1037" i="12" l="1"/>
  <c r="C1037" i="12"/>
  <c r="B1037" i="12"/>
  <c r="D1037" i="12"/>
  <c r="A1038" i="12" l="1"/>
  <c r="D1038" i="12"/>
  <c r="C1038" i="12"/>
  <c r="B1038" i="12"/>
  <c r="A1039" i="12" l="1"/>
  <c r="D1039" i="12"/>
  <c r="C1039" i="12"/>
  <c r="B1039" i="12"/>
  <c r="A1040" i="12" l="1"/>
  <c r="D1040" i="12"/>
  <c r="B1040" i="12"/>
  <c r="C1040" i="12"/>
  <c r="A1041" i="12" l="1"/>
  <c r="C1041" i="12"/>
  <c r="D1041" i="12"/>
  <c r="B1041" i="12"/>
  <c r="A1042" i="12" l="1"/>
  <c r="D1042" i="12"/>
  <c r="C1042" i="12"/>
  <c r="B1042" i="12"/>
  <c r="A1043" i="12" l="1"/>
  <c r="D1043" i="12"/>
  <c r="C1043" i="12"/>
  <c r="B1043" i="12"/>
  <c r="A1044" i="12" l="1"/>
  <c r="B1044" i="12"/>
  <c r="D1044" i="12"/>
  <c r="C1044" i="12"/>
  <c r="A1045" i="12" l="1"/>
  <c r="C1045" i="12"/>
  <c r="B1045" i="12"/>
  <c r="D1045" i="12"/>
  <c r="A1046" i="12" l="1"/>
  <c r="D1046" i="12"/>
  <c r="C1046" i="12"/>
  <c r="B1046" i="12"/>
  <c r="A1047" i="12" l="1"/>
  <c r="D1047" i="12"/>
  <c r="C1047" i="12"/>
  <c r="B1047" i="12"/>
  <c r="A1048" i="12" l="1"/>
  <c r="D1048" i="12"/>
  <c r="B1048" i="12"/>
  <c r="C1048" i="12"/>
  <c r="A1049" i="12" l="1"/>
  <c r="C1049" i="12"/>
  <c r="D1049" i="12"/>
  <c r="B1049" i="12"/>
  <c r="A1050" i="12" l="1"/>
  <c r="D1050" i="12"/>
  <c r="C1050" i="12"/>
  <c r="B1050" i="12"/>
  <c r="A1051" i="12" l="1"/>
  <c r="D1051" i="12"/>
  <c r="C1051" i="12"/>
  <c r="B1051" i="12"/>
  <c r="A1052" i="12" l="1"/>
  <c r="B1052" i="12"/>
  <c r="D1052" i="12"/>
  <c r="C1052" i="12"/>
  <c r="A1053" i="12" l="1"/>
  <c r="C1053" i="12"/>
  <c r="B1053" i="12"/>
  <c r="D1053" i="12"/>
  <c r="A1054" i="12" l="1"/>
  <c r="D1054" i="12"/>
  <c r="C1054" i="12"/>
  <c r="B1054" i="12"/>
  <c r="A1055" i="12" l="1"/>
  <c r="D1055" i="12"/>
  <c r="C1055" i="12"/>
  <c r="B1055" i="12"/>
  <c r="A1056" i="12" l="1"/>
  <c r="D1056" i="12"/>
  <c r="B1056" i="12"/>
  <c r="C1056" i="12"/>
  <c r="A1057" i="12" l="1"/>
  <c r="C1057" i="12"/>
  <c r="D1057" i="12"/>
  <c r="B1057" i="12"/>
  <c r="A1058" i="12" l="1"/>
  <c r="D1058" i="12"/>
  <c r="C1058" i="12"/>
  <c r="B1058" i="12"/>
  <c r="A1059" i="12" l="1"/>
  <c r="D1059" i="12"/>
  <c r="C1059" i="12"/>
  <c r="B1059" i="12"/>
  <c r="A1060" i="12" l="1"/>
  <c r="B1060" i="12"/>
  <c r="D1060" i="12"/>
  <c r="C1060" i="12"/>
  <c r="A1061" i="12" l="1"/>
  <c r="C1061" i="12"/>
  <c r="B1061" i="12"/>
  <c r="D1061" i="12"/>
  <c r="A1062" i="12" l="1"/>
  <c r="D1062" i="12"/>
  <c r="C1062" i="12"/>
  <c r="B1062" i="12"/>
  <c r="A1063" i="12" l="1"/>
  <c r="C1063" i="12"/>
  <c r="D1063" i="12"/>
  <c r="B1063" i="12"/>
  <c r="A1064" i="12" l="1"/>
  <c r="D1064" i="12"/>
  <c r="B1064" i="12"/>
  <c r="C1064" i="12"/>
  <c r="A1065" i="12" l="1"/>
  <c r="C1065" i="12"/>
  <c r="D1065" i="12"/>
  <c r="B1065" i="12"/>
  <c r="A1066" i="12" l="1"/>
  <c r="D1066" i="12"/>
  <c r="C1066" i="12"/>
  <c r="B1066" i="12"/>
  <c r="A1067" i="12" l="1"/>
  <c r="D1067" i="12"/>
  <c r="C1067" i="12"/>
  <c r="B1067" i="12"/>
  <c r="A1068" i="12" l="1"/>
  <c r="B1068" i="12"/>
  <c r="D1068" i="12"/>
  <c r="C1068" i="12"/>
  <c r="A1069" i="12" l="1"/>
  <c r="C1069" i="12"/>
  <c r="B1069" i="12"/>
  <c r="D1069" i="12"/>
  <c r="A1070" i="12" l="1"/>
  <c r="D1070" i="12"/>
  <c r="C1070" i="12"/>
  <c r="B1070" i="12"/>
  <c r="A1071" i="12" l="1"/>
  <c r="D1071" i="12"/>
  <c r="C1071" i="12"/>
  <c r="B1071" i="12"/>
  <c r="A1072" i="12" l="1"/>
  <c r="D1072" i="12"/>
  <c r="B1072" i="12"/>
  <c r="C1072" i="12"/>
  <c r="A1073" i="12" l="1"/>
  <c r="C1073" i="12"/>
  <c r="D1073" i="12"/>
  <c r="B1073" i="12"/>
  <c r="A1074" i="12" l="1"/>
  <c r="D1074" i="12"/>
  <c r="C1074" i="12"/>
  <c r="B1074" i="12"/>
  <c r="A1075" i="12" l="1"/>
  <c r="D1075" i="12"/>
  <c r="C1075" i="12"/>
  <c r="B1075" i="12"/>
  <c r="A1076" i="12" l="1"/>
  <c r="B1076" i="12"/>
  <c r="D1076" i="12"/>
  <c r="C1076" i="12"/>
  <c r="A1077" i="12" l="1"/>
  <c r="C1077" i="12"/>
  <c r="B1077" i="12"/>
  <c r="D1077" i="12"/>
  <c r="A1078" i="12" l="1"/>
  <c r="D1078" i="12"/>
  <c r="C1078" i="12"/>
  <c r="B1078" i="12"/>
  <c r="A1079" i="12" l="1"/>
  <c r="D1079" i="12"/>
  <c r="C1079" i="12"/>
  <c r="B1079" i="12"/>
  <c r="A1080" i="12" l="1"/>
  <c r="D1080" i="12"/>
  <c r="B1080" i="12"/>
  <c r="C1080" i="12"/>
  <c r="A1081" i="12" l="1"/>
  <c r="C1081" i="12"/>
  <c r="D1081" i="12"/>
  <c r="B1081" i="12"/>
  <c r="A1082" i="12" l="1"/>
  <c r="D1082" i="12"/>
  <c r="C1082" i="12"/>
  <c r="B1082" i="12"/>
  <c r="A1083" i="12" l="1"/>
  <c r="D1083" i="12"/>
  <c r="C1083" i="12"/>
  <c r="B1083" i="12"/>
  <c r="A1084" i="12" l="1"/>
  <c r="B1084" i="12"/>
  <c r="D1084" i="12"/>
  <c r="C1084" i="12"/>
  <c r="A1085" i="12" l="1"/>
  <c r="C1085" i="12"/>
  <c r="B1085" i="12"/>
  <c r="D1085" i="12"/>
  <c r="A1086" i="12" l="1"/>
  <c r="D1086" i="12"/>
  <c r="C1086" i="12"/>
  <c r="B1086" i="12"/>
  <c r="A1087" i="12" l="1"/>
  <c r="D1087" i="12"/>
  <c r="C1087" i="12"/>
  <c r="B1087" i="12"/>
  <c r="A1088" i="12" l="1"/>
  <c r="D1088" i="12"/>
  <c r="B1088" i="12"/>
  <c r="C1088" i="12"/>
  <c r="A1089" i="12" l="1"/>
  <c r="C1089" i="12"/>
  <c r="D1089" i="12"/>
  <c r="B1089" i="12"/>
  <c r="A1090" i="12" l="1"/>
  <c r="D1090" i="12"/>
  <c r="C1090" i="12"/>
  <c r="B1090" i="12"/>
  <c r="A1091" i="12" l="1"/>
  <c r="D1091" i="12"/>
  <c r="C1091" i="12"/>
  <c r="B1091" i="12"/>
  <c r="A1092" i="12" l="1"/>
  <c r="B1092" i="12"/>
  <c r="D1092" i="12"/>
  <c r="C1092" i="12"/>
  <c r="A1093" i="12" l="1"/>
  <c r="C1093" i="12"/>
  <c r="B1093" i="12"/>
  <c r="D1093" i="12"/>
  <c r="A1094" i="12" l="1"/>
  <c r="D1094" i="12"/>
  <c r="C1094" i="12"/>
  <c r="B1094" i="12"/>
  <c r="A1095" i="12" l="1"/>
  <c r="D1095" i="12"/>
  <c r="C1095" i="12"/>
  <c r="B1095" i="12"/>
  <c r="A1096" i="12" l="1"/>
  <c r="D1096" i="12"/>
  <c r="B1096" i="12"/>
  <c r="C1096" i="12"/>
  <c r="A1097" i="12" l="1"/>
  <c r="C1097" i="12"/>
  <c r="D1097" i="12"/>
  <c r="B1097" i="12"/>
  <c r="A1098" i="12" l="1"/>
  <c r="D1098" i="12"/>
  <c r="C1098" i="12"/>
  <c r="B1098" i="12"/>
  <c r="A1099" i="12" l="1"/>
  <c r="D1099" i="12"/>
  <c r="C1099" i="12"/>
  <c r="B1099" i="12"/>
  <c r="A1100" i="12" l="1"/>
  <c r="B1100" i="12"/>
  <c r="D1100" i="12"/>
  <c r="C1100" i="12"/>
  <c r="A1101" i="12" l="1"/>
  <c r="C1101" i="12"/>
  <c r="B1101" i="12"/>
  <c r="D1101" i="12"/>
  <c r="A1102" i="12" l="1"/>
  <c r="D1102" i="12"/>
  <c r="C1102" i="12"/>
  <c r="B1102" i="12"/>
  <c r="A1103" i="12" l="1"/>
  <c r="D1103" i="12"/>
  <c r="C1103" i="12"/>
  <c r="B1103" i="12"/>
  <c r="A1104" i="12" l="1"/>
  <c r="D1104" i="12"/>
  <c r="B1104" i="12"/>
  <c r="C1104" i="12"/>
  <c r="A1105" i="12" l="1"/>
  <c r="C1105" i="12"/>
  <c r="D1105" i="12"/>
  <c r="B1105" i="12"/>
  <c r="A1106" i="12" l="1"/>
  <c r="D1106" i="12"/>
  <c r="C1106" i="12"/>
  <c r="B1106" i="12"/>
  <c r="A1107" i="12" l="1"/>
  <c r="D1107" i="12"/>
  <c r="C1107" i="12"/>
  <c r="B1107" i="12"/>
  <c r="A1108" i="12" l="1"/>
  <c r="B1108" i="12"/>
  <c r="D1108" i="12"/>
  <c r="C1108" i="12"/>
  <c r="A1109" i="12" l="1"/>
  <c r="C1109" i="12"/>
  <c r="B1109" i="12"/>
  <c r="D1109" i="12"/>
  <c r="A1110" i="12" l="1"/>
  <c r="D1110" i="12"/>
  <c r="C1110" i="12"/>
  <c r="B1110" i="12"/>
  <c r="A1111" i="12" l="1"/>
  <c r="D1111" i="12"/>
  <c r="C1111" i="12"/>
  <c r="B1111" i="12"/>
  <c r="A1112" i="12" l="1"/>
  <c r="D1112" i="12"/>
  <c r="B1112" i="12"/>
  <c r="C1112" i="12"/>
  <c r="A1113" i="12" l="1"/>
  <c r="C1113" i="12"/>
  <c r="D1113" i="12"/>
  <c r="B1113" i="12"/>
  <c r="A1114" i="12" l="1"/>
  <c r="D1114" i="12"/>
  <c r="C1114" i="12"/>
  <c r="B1114" i="12"/>
  <c r="A1115" i="12" l="1"/>
  <c r="D1115" i="12"/>
  <c r="C1115" i="12"/>
  <c r="B1115" i="12"/>
  <c r="A1116" i="12" l="1"/>
  <c r="B1116" i="12"/>
  <c r="D1116" i="12"/>
  <c r="C1116" i="12"/>
  <c r="A1117" i="12" l="1"/>
  <c r="C1117" i="12"/>
  <c r="B1117" i="12"/>
  <c r="D1117" i="12"/>
  <c r="A1118" i="12" l="1"/>
  <c r="D1118" i="12"/>
  <c r="C1118" i="12"/>
  <c r="B1118" i="12"/>
  <c r="A1119" i="12" l="1"/>
  <c r="D1119" i="12"/>
  <c r="C1119" i="12"/>
  <c r="B1119" i="12"/>
  <c r="A1120" i="12" l="1"/>
  <c r="D1120" i="12"/>
  <c r="B1120" i="12"/>
  <c r="C1120" i="12"/>
  <c r="A1121" i="12" l="1"/>
  <c r="C1121" i="12"/>
  <c r="D1121" i="12"/>
  <c r="B1121" i="12"/>
  <c r="A1122" i="12" l="1"/>
  <c r="D1122" i="12"/>
  <c r="C1122" i="12"/>
  <c r="B1122" i="12"/>
  <c r="A1123" i="12" l="1"/>
  <c r="D1123" i="12"/>
  <c r="C1123" i="12"/>
  <c r="B1123" i="12"/>
  <c r="A1124" i="12" l="1"/>
  <c r="B1124" i="12"/>
  <c r="D1124" i="12"/>
  <c r="C1124" i="12"/>
  <c r="A1125" i="12" l="1"/>
  <c r="C1125" i="12"/>
  <c r="B1125" i="12"/>
  <c r="D1125" i="12"/>
  <c r="A1126" i="12" l="1"/>
  <c r="D1126" i="12"/>
  <c r="C1126" i="12"/>
  <c r="B1126" i="12"/>
  <c r="A1127" i="12" l="1"/>
  <c r="D1127" i="12"/>
  <c r="C1127" i="12"/>
  <c r="B1127" i="12"/>
  <c r="A1128" i="12" l="1"/>
  <c r="D1128" i="12"/>
  <c r="B1128" i="12"/>
  <c r="C1128" i="12"/>
  <c r="A1129" i="12" l="1"/>
  <c r="C1129" i="12"/>
  <c r="D1129" i="12"/>
  <c r="B1129" i="12"/>
  <c r="A1130" i="12" l="1"/>
  <c r="D1130" i="12"/>
  <c r="C1130" i="12"/>
  <c r="B1130" i="12"/>
  <c r="A1131" i="12" l="1"/>
  <c r="D1131" i="12"/>
  <c r="C1131" i="12"/>
  <c r="B1131" i="12"/>
  <c r="A1132" i="12" l="1"/>
  <c r="B1132" i="12"/>
  <c r="D1132" i="12"/>
  <c r="C1132" i="12"/>
  <c r="A1133" i="12" l="1"/>
  <c r="C1133" i="12"/>
  <c r="B1133" i="12"/>
  <c r="D1133" i="12"/>
  <c r="A1134" i="12" l="1"/>
  <c r="D1134" i="12"/>
  <c r="C1134" i="12"/>
  <c r="B1134" i="12"/>
  <c r="A1135" i="12" l="1"/>
  <c r="D1135" i="12"/>
  <c r="C1135" i="12"/>
  <c r="B1135" i="12"/>
  <c r="A1136" i="12" l="1"/>
  <c r="D1136" i="12"/>
  <c r="B1136" i="12"/>
  <c r="C1136" i="12"/>
  <c r="A1137" i="12" l="1"/>
  <c r="C1137" i="12"/>
  <c r="D1137" i="12"/>
  <c r="B1137" i="12"/>
  <c r="A1138" i="12" l="1"/>
  <c r="D1138" i="12"/>
  <c r="C1138" i="12"/>
  <c r="B1138" i="12"/>
  <c r="A1139" i="12" l="1"/>
  <c r="D1139" i="12"/>
  <c r="C1139" i="12"/>
  <c r="B1139" i="12"/>
  <c r="A1140" i="12" l="1"/>
  <c r="B1140" i="12"/>
  <c r="D1140" i="12"/>
  <c r="C1140" i="12"/>
  <c r="A1141" i="12" l="1"/>
  <c r="C1141" i="12"/>
  <c r="B1141" i="12"/>
  <c r="D1141" i="12"/>
  <c r="A1142" i="12" l="1"/>
  <c r="D1142" i="12"/>
  <c r="C1142" i="12"/>
  <c r="B1142" i="12"/>
  <c r="A1143" i="12" l="1"/>
  <c r="D1143" i="12"/>
  <c r="C1143" i="12"/>
  <c r="B1143" i="12"/>
  <c r="A1144" i="12" l="1"/>
  <c r="D1144" i="12"/>
  <c r="B1144" i="12"/>
  <c r="C1144" i="12"/>
  <c r="A1145" i="12" l="1"/>
  <c r="C1145" i="12"/>
  <c r="D1145" i="12"/>
  <c r="B1145" i="12"/>
  <c r="A1146" i="12" l="1"/>
  <c r="D1146" i="12"/>
  <c r="C1146" i="12"/>
  <c r="B1146" i="12"/>
  <c r="A1147" i="12" l="1"/>
  <c r="D1147" i="12"/>
  <c r="C1147" i="12"/>
  <c r="B1147" i="12"/>
  <c r="A1148" i="12" l="1"/>
  <c r="B1148" i="12"/>
  <c r="D1148" i="12"/>
  <c r="C1148" i="12"/>
  <c r="A1149" i="12" l="1"/>
  <c r="C1149" i="12"/>
  <c r="B1149" i="12"/>
  <c r="D1149" i="12"/>
  <c r="A1150" i="12" l="1"/>
  <c r="D1150" i="12"/>
  <c r="C1150" i="12"/>
  <c r="B1150" i="12"/>
  <c r="A1151" i="12" l="1"/>
  <c r="D1151" i="12"/>
  <c r="C1151" i="12"/>
  <c r="B1151" i="12"/>
  <c r="A1152" i="12" l="1"/>
  <c r="D1152" i="12"/>
  <c r="B1152" i="12"/>
  <c r="C1152" i="12"/>
  <c r="A1153" i="12" l="1"/>
  <c r="C1153" i="12"/>
  <c r="D1153" i="12"/>
  <c r="B1153" i="12"/>
  <c r="A1154" i="12" l="1"/>
  <c r="D1154" i="12"/>
  <c r="C1154" i="12"/>
  <c r="B1154" i="12"/>
  <c r="A1155" i="12" l="1"/>
  <c r="D1155" i="12"/>
  <c r="C1155" i="12"/>
  <c r="B1155" i="12"/>
  <c r="A1156" i="12" l="1"/>
  <c r="B1156" i="12"/>
  <c r="D1156" i="12"/>
  <c r="C1156" i="12"/>
  <c r="A1157" i="12" l="1"/>
  <c r="C1157" i="12"/>
  <c r="B1157" i="12"/>
  <c r="D1157" i="12"/>
  <c r="A1158" i="12" l="1"/>
  <c r="D1158" i="12"/>
  <c r="C1158" i="12"/>
  <c r="B1158" i="12"/>
  <c r="A1159" i="12" l="1"/>
  <c r="D1159" i="12"/>
  <c r="C1159" i="12"/>
  <c r="B1159" i="12"/>
  <c r="A1160" i="12" l="1"/>
  <c r="D1160" i="12"/>
  <c r="B1160" i="12"/>
  <c r="C1160" i="12"/>
  <c r="A1161" i="12" l="1"/>
  <c r="C1161" i="12"/>
  <c r="D1161" i="12"/>
  <c r="B1161" i="12"/>
  <c r="A1162" i="12" l="1"/>
  <c r="D1162" i="12"/>
  <c r="C1162" i="12"/>
  <c r="B1162" i="12"/>
  <c r="A1163" i="12" l="1"/>
  <c r="D1163" i="12"/>
  <c r="C1163" i="12"/>
  <c r="B1163" i="12"/>
  <c r="A1164" i="12" l="1"/>
  <c r="B1164" i="12"/>
  <c r="D1164" i="12"/>
  <c r="C1164" i="12"/>
  <c r="A1165" i="12" l="1"/>
  <c r="C1165" i="12"/>
  <c r="B1165" i="12"/>
  <c r="D1165" i="12"/>
  <c r="A1166" i="12" l="1"/>
  <c r="D1166" i="12"/>
  <c r="C1166" i="12"/>
  <c r="B1166" i="12"/>
  <c r="A1167" i="12" l="1"/>
  <c r="D1167" i="12"/>
  <c r="C1167" i="12"/>
  <c r="B1167" i="12"/>
  <c r="A1168" i="12" l="1"/>
  <c r="D1168" i="12"/>
  <c r="B1168" i="12"/>
  <c r="C1168" i="12"/>
  <c r="A1169" i="12" l="1"/>
  <c r="C1169" i="12"/>
  <c r="D1169" i="12"/>
  <c r="B1169" i="12"/>
  <c r="A1170" i="12" l="1"/>
  <c r="D1170" i="12"/>
  <c r="C1170" i="12"/>
  <c r="B1170" i="12"/>
  <c r="A1171" i="12" l="1"/>
  <c r="D1171" i="12"/>
  <c r="C1171" i="12"/>
  <c r="B1171" i="12"/>
  <c r="A1172" i="12" l="1"/>
  <c r="B1172" i="12"/>
  <c r="D1172" i="12"/>
  <c r="C1172" i="12"/>
  <c r="A1173" i="12" l="1"/>
  <c r="B1173" i="12"/>
  <c r="C1173" i="12"/>
  <c r="D1173" i="12"/>
  <c r="A1174" i="12" l="1"/>
  <c r="D1174" i="12"/>
  <c r="C1174" i="12"/>
  <c r="B1174" i="12"/>
  <c r="A1175" i="12" l="1"/>
  <c r="D1175" i="12"/>
  <c r="C1175" i="12"/>
  <c r="B1175" i="12"/>
  <c r="A1176" i="12" l="1"/>
  <c r="D1176" i="12"/>
  <c r="B1176" i="12"/>
  <c r="C1176" i="12"/>
  <c r="A1177" i="12" l="1"/>
  <c r="C1177" i="12"/>
  <c r="D1177" i="12"/>
  <c r="B1177" i="12"/>
  <c r="A1178" i="12" l="1"/>
  <c r="D1178" i="12"/>
  <c r="C1178" i="12"/>
  <c r="B1178" i="12"/>
  <c r="A1179" i="12" l="1"/>
  <c r="D1179" i="12"/>
  <c r="C1179" i="12"/>
  <c r="B1179" i="12"/>
  <c r="A1180" i="12" l="1"/>
  <c r="B1180" i="12"/>
  <c r="D1180" i="12"/>
  <c r="C1180" i="12"/>
  <c r="A1181" i="12" l="1"/>
  <c r="C1181" i="12"/>
  <c r="B1181" i="12"/>
  <c r="D1181" i="12"/>
  <c r="A1182" i="12" l="1"/>
  <c r="D1182" i="12"/>
  <c r="C1182" i="12"/>
  <c r="B1182" i="12"/>
  <c r="A1183" i="12" l="1"/>
  <c r="D1183" i="12"/>
  <c r="C1183" i="12"/>
  <c r="B1183" i="12"/>
  <c r="A1184" i="12" l="1"/>
  <c r="D1184" i="12"/>
  <c r="B1184" i="12"/>
  <c r="C1184" i="12"/>
  <c r="A1185" i="12" l="1"/>
  <c r="C1185" i="12"/>
  <c r="D1185" i="12"/>
  <c r="B1185" i="12"/>
  <c r="A1186" i="12" l="1"/>
  <c r="D1186" i="12"/>
  <c r="C1186" i="12"/>
  <c r="B1186" i="12"/>
  <c r="A1187" i="12" l="1"/>
  <c r="D1187" i="12"/>
  <c r="C1187" i="12"/>
  <c r="B1187" i="12"/>
  <c r="A1188" i="12" l="1"/>
  <c r="B1188" i="12"/>
  <c r="D1188" i="12"/>
  <c r="C1188" i="12"/>
  <c r="A1189" i="12" l="1"/>
  <c r="C1189" i="12"/>
  <c r="B1189" i="12"/>
  <c r="D1189" i="12"/>
  <c r="A1190" i="12" l="1"/>
  <c r="D1190" i="12"/>
  <c r="C1190" i="12"/>
  <c r="B1190" i="12"/>
  <c r="A1191" i="12" l="1"/>
  <c r="D1191" i="12"/>
  <c r="C1191" i="12"/>
  <c r="B1191" i="12"/>
  <c r="A1192" i="12" l="1"/>
  <c r="D1192" i="12"/>
  <c r="B1192" i="12"/>
  <c r="C1192" i="12"/>
  <c r="A1193" i="12" l="1"/>
  <c r="C1193" i="12"/>
  <c r="D1193" i="12"/>
  <c r="B1193" i="12"/>
  <c r="A1194" i="12" l="1"/>
  <c r="D1194" i="12"/>
  <c r="C1194" i="12"/>
  <c r="B1194" i="12"/>
  <c r="A1195" i="12" l="1"/>
  <c r="D1195" i="12"/>
  <c r="C1195" i="12"/>
  <c r="B1195" i="12"/>
  <c r="A1196" i="12" l="1"/>
  <c r="B1196" i="12"/>
  <c r="D1196" i="12"/>
  <c r="C1196" i="12"/>
  <c r="A1197" i="12" l="1"/>
  <c r="C1197" i="12"/>
  <c r="B1197" i="12"/>
  <c r="D1197" i="12"/>
  <c r="A1198" i="12" l="1"/>
  <c r="D1198" i="12"/>
  <c r="C1198" i="12"/>
  <c r="B1198" i="12"/>
  <c r="A1199" i="12" l="1"/>
  <c r="D1199" i="12"/>
  <c r="C1199" i="12"/>
  <c r="B1199" i="12"/>
  <c r="A1200" i="12" l="1"/>
  <c r="D1200" i="12"/>
  <c r="B1200" i="12"/>
  <c r="C1200" i="12"/>
  <c r="A1201" i="12" l="1"/>
  <c r="C1201" i="12"/>
  <c r="D1201" i="12"/>
  <c r="B1201" i="12"/>
  <c r="A1202" i="12" l="1"/>
  <c r="D1202" i="12"/>
  <c r="C1202" i="12"/>
  <c r="B1202" i="12"/>
  <c r="A1203" i="12" l="1"/>
  <c r="D1203" i="12"/>
  <c r="C1203" i="12"/>
  <c r="B1203" i="12"/>
  <c r="A1204" i="12" l="1"/>
  <c r="B1204" i="12"/>
  <c r="D1204" i="12"/>
  <c r="C1204" i="12"/>
  <c r="A1205" i="12" l="1"/>
  <c r="C1205" i="12"/>
  <c r="B1205" i="12"/>
  <c r="D1205" i="12"/>
  <c r="A1206" i="12" l="1"/>
  <c r="D1206" i="12"/>
  <c r="C1206" i="12"/>
  <c r="B1206" i="12"/>
  <c r="A1207" i="12" l="1"/>
  <c r="D1207" i="12"/>
  <c r="C1207" i="12"/>
  <c r="B1207" i="12"/>
  <c r="A1208" i="12" l="1"/>
  <c r="D1208" i="12"/>
  <c r="B1208" i="12"/>
  <c r="C1208" i="12"/>
  <c r="A1209" i="12" l="1"/>
  <c r="C1209" i="12"/>
  <c r="D1209" i="12"/>
  <c r="B1209" i="12"/>
  <c r="A1210" i="12" l="1"/>
  <c r="D1210" i="12"/>
  <c r="C1210" i="12"/>
  <c r="B1210" i="12"/>
  <c r="A1211" i="12" l="1"/>
  <c r="D1211" i="12"/>
  <c r="C1211" i="12"/>
  <c r="B1211" i="12"/>
  <c r="A1212" i="12" l="1"/>
  <c r="B1212" i="12"/>
  <c r="D1212" i="12"/>
  <c r="C1212" i="12"/>
  <c r="A1213" i="12" l="1"/>
  <c r="C1213" i="12"/>
  <c r="B1213" i="12"/>
  <c r="D1213" i="12"/>
  <c r="A1214" i="12" l="1"/>
  <c r="D1214" i="12"/>
  <c r="C1214" i="12"/>
  <c r="B1214" i="12"/>
  <c r="A1215" i="12" l="1"/>
  <c r="D1215" i="12"/>
  <c r="C1215" i="12"/>
  <c r="B1215" i="12"/>
  <c r="A1216" i="12" l="1"/>
  <c r="D1216" i="12"/>
  <c r="B1216" i="12"/>
  <c r="C1216" i="12"/>
  <c r="A1217" i="12" l="1"/>
  <c r="C1217" i="12"/>
  <c r="D1217" i="12"/>
  <c r="B1217" i="12"/>
  <c r="A1218" i="12" l="1"/>
  <c r="D1218" i="12"/>
  <c r="C1218" i="12"/>
  <c r="B1218" i="12"/>
  <c r="A1219" i="12" l="1"/>
  <c r="D1219" i="12"/>
  <c r="C1219" i="12"/>
  <c r="B1219" i="12"/>
  <c r="A1220" i="12" l="1"/>
  <c r="B1220" i="12"/>
  <c r="D1220" i="12"/>
  <c r="C1220" i="12"/>
  <c r="A1221" i="12" l="1"/>
  <c r="C1221" i="12"/>
  <c r="B1221" i="12"/>
  <c r="D1221" i="12"/>
  <c r="A1222" i="12" l="1"/>
  <c r="D1222" i="12"/>
  <c r="C1222" i="12"/>
  <c r="B1222" i="12"/>
  <c r="A1223" i="12" l="1"/>
  <c r="D1223" i="12"/>
  <c r="C1223" i="12"/>
  <c r="B1223" i="12"/>
  <c r="A1224" i="12" l="1"/>
  <c r="D1224" i="12"/>
  <c r="B1224" i="12"/>
  <c r="C1224" i="12"/>
  <c r="A1225" i="12" l="1"/>
  <c r="C1225" i="12"/>
  <c r="D1225" i="12"/>
  <c r="B1225" i="12"/>
  <c r="A1226" i="12" l="1"/>
  <c r="D1226" i="12"/>
  <c r="C1226" i="12"/>
  <c r="B1226" i="12"/>
  <c r="A1227" i="12" l="1"/>
  <c r="D1227" i="12"/>
  <c r="C1227" i="12"/>
  <c r="B1227" i="12"/>
  <c r="A1228" i="12" l="1"/>
  <c r="B1228" i="12"/>
  <c r="D1228" i="12"/>
  <c r="C1228" i="12"/>
  <c r="A1229" i="12" l="1"/>
  <c r="C1229" i="12"/>
  <c r="B1229" i="12"/>
  <c r="D1229" i="12"/>
  <c r="A1230" i="12" l="1"/>
  <c r="D1230" i="12"/>
  <c r="C1230" i="12"/>
  <c r="B1230" i="12"/>
  <c r="A1231" i="12" l="1"/>
  <c r="D1231" i="12"/>
  <c r="C1231" i="12"/>
  <c r="B1231" i="12"/>
  <c r="A1232" i="12" l="1"/>
  <c r="D1232" i="12"/>
  <c r="B1232" i="12"/>
  <c r="C1232" i="12"/>
  <c r="A1233" i="12" l="1"/>
  <c r="C1233" i="12"/>
  <c r="D1233" i="12"/>
  <c r="B1233" i="12"/>
  <c r="A1234" i="12" l="1"/>
  <c r="D1234" i="12"/>
  <c r="C1234" i="12"/>
  <c r="B1234" i="12"/>
  <c r="A1235" i="12" l="1"/>
  <c r="D1235" i="12"/>
  <c r="C1235" i="12"/>
  <c r="B1235" i="12"/>
  <c r="A1236" i="12" l="1"/>
  <c r="B1236" i="12"/>
  <c r="D1236" i="12"/>
  <c r="C1236" i="12"/>
  <c r="A1237" i="12" l="1"/>
  <c r="C1237" i="12"/>
  <c r="B1237" i="12"/>
  <c r="D1237" i="12"/>
  <c r="A1238" i="12" l="1"/>
  <c r="D1238" i="12"/>
  <c r="C1238" i="12"/>
  <c r="B1238" i="12"/>
  <c r="A1239" i="12" l="1"/>
  <c r="D1239" i="12"/>
  <c r="C1239" i="12"/>
  <c r="B1239" i="12"/>
  <c r="A1240" i="12" l="1"/>
  <c r="D1240" i="12"/>
  <c r="B1240" i="12"/>
  <c r="C1240" i="12"/>
  <c r="A1241" i="12" l="1"/>
  <c r="C1241" i="12"/>
  <c r="D1241" i="12"/>
  <c r="B1241" i="12"/>
  <c r="A1242" i="12" l="1"/>
  <c r="D1242" i="12"/>
  <c r="C1242" i="12"/>
  <c r="B1242" i="12"/>
  <c r="A1243" i="12" l="1"/>
  <c r="D1243" i="12"/>
  <c r="C1243" i="12"/>
  <c r="B1243" i="12"/>
  <c r="A1244" i="12" l="1"/>
  <c r="B1244" i="12"/>
  <c r="D1244" i="12"/>
  <c r="C1244" i="12"/>
  <c r="A1245" i="12" l="1"/>
  <c r="C1245" i="12"/>
  <c r="B1245" i="12"/>
  <c r="D1245" i="12"/>
  <c r="A1246" i="12" l="1"/>
  <c r="C1246" i="12"/>
  <c r="D1246" i="12"/>
  <c r="B1246" i="12"/>
  <c r="A1247" i="12" l="1"/>
  <c r="D1247" i="12"/>
  <c r="C1247" i="12"/>
  <c r="B1247" i="12"/>
  <c r="A1248" i="12" l="1"/>
  <c r="D1248" i="12"/>
  <c r="B1248" i="12"/>
  <c r="C1248" i="12"/>
  <c r="A1249" i="12" l="1"/>
  <c r="C1249" i="12"/>
  <c r="D1249" i="12"/>
  <c r="B1249" i="12"/>
  <c r="A1250" i="12" l="1"/>
  <c r="D1250" i="12"/>
  <c r="C1250" i="12"/>
  <c r="B1250" i="12"/>
  <c r="A1251" i="12" l="1"/>
  <c r="D1251" i="12"/>
  <c r="C1251" i="12"/>
  <c r="B1251" i="12"/>
  <c r="A1252" i="12" l="1"/>
  <c r="B1252" i="12"/>
  <c r="D1252" i="12"/>
  <c r="C1252" i="12"/>
  <c r="A1253" i="12" l="1"/>
  <c r="C1253" i="12"/>
  <c r="B1253" i="12"/>
  <c r="D1253" i="12"/>
  <c r="A1254" i="12" l="1"/>
  <c r="D1254" i="12"/>
  <c r="C1254" i="12"/>
  <c r="B1254" i="12"/>
  <c r="A1255" i="12" l="1"/>
  <c r="D1255" i="12"/>
  <c r="C1255" i="12"/>
  <c r="B1255" i="12"/>
  <c r="A1256" i="12" l="1"/>
  <c r="D1256" i="12"/>
  <c r="B1256" i="12"/>
  <c r="C1256" i="12"/>
  <c r="A1257" i="12" l="1"/>
  <c r="C1257" i="12"/>
  <c r="D1257" i="12"/>
  <c r="B1257" i="12"/>
  <c r="A1258" i="12" l="1"/>
  <c r="D1258" i="12"/>
  <c r="C1258" i="12"/>
  <c r="B1258" i="12"/>
  <c r="A1259" i="12" l="1"/>
  <c r="D1259" i="12"/>
  <c r="C1259" i="12"/>
  <c r="B1259" i="12"/>
  <c r="A1260" i="12" l="1"/>
  <c r="B1260" i="12"/>
  <c r="D1260" i="12"/>
  <c r="C1260" i="12"/>
  <c r="A1261" i="12" l="1"/>
  <c r="C1261" i="12"/>
  <c r="B1261" i="12"/>
  <c r="D1261" i="12"/>
  <c r="A1262" i="12" l="1"/>
  <c r="D1262" i="12"/>
  <c r="C1262" i="12"/>
  <c r="B1262" i="12"/>
  <c r="A1263" i="12" l="1"/>
  <c r="D1263" i="12"/>
  <c r="C1263" i="12"/>
  <c r="B1263" i="12"/>
  <c r="A1264" i="12" l="1"/>
  <c r="D1264" i="12"/>
  <c r="B1264" i="12"/>
  <c r="C1264" i="12"/>
  <c r="A1265" i="12" l="1"/>
  <c r="C1265" i="12"/>
  <c r="D1265" i="12"/>
  <c r="B1265" i="12"/>
  <c r="A1266" i="12" l="1"/>
  <c r="D1266" i="12"/>
  <c r="C1266" i="12"/>
  <c r="B1266" i="12"/>
  <c r="A1267" i="12" l="1"/>
  <c r="B1267" i="12"/>
  <c r="D1267" i="12"/>
  <c r="C1267" i="12"/>
  <c r="A1268" i="12" l="1"/>
  <c r="B1268" i="12"/>
  <c r="C1268" i="12"/>
  <c r="D1268" i="12"/>
  <c r="A1269" i="12" l="1"/>
  <c r="D1269" i="12"/>
  <c r="B1269" i="12"/>
  <c r="C1269" i="12"/>
  <c r="A1270" i="12" l="1"/>
  <c r="B1270" i="12"/>
  <c r="D1270" i="12"/>
  <c r="C1270" i="12"/>
  <c r="A1271" i="12" l="1"/>
  <c r="D1271" i="12"/>
  <c r="C1271" i="12"/>
  <c r="B1271" i="12"/>
  <c r="A1272" i="12" l="1"/>
  <c r="D1272" i="12"/>
  <c r="B1272" i="12"/>
  <c r="C1272" i="12"/>
  <c r="A1273" i="12" l="1"/>
  <c r="C1273" i="12"/>
  <c r="D1273" i="12"/>
  <c r="B1273" i="12"/>
  <c r="A1274" i="12" l="1"/>
  <c r="D1274" i="12"/>
  <c r="C1274" i="12"/>
  <c r="B1274" i="12"/>
  <c r="A1275" i="12" l="1"/>
  <c r="B1275" i="12"/>
  <c r="D1275" i="12"/>
  <c r="C1275" i="12"/>
  <c r="A1276" i="12" l="1"/>
  <c r="C1276" i="12"/>
  <c r="B1276" i="12"/>
  <c r="D1276" i="12"/>
  <c r="A1277" i="12" l="1"/>
  <c r="C1277" i="12"/>
  <c r="B1277" i="12"/>
  <c r="D1277" i="12"/>
  <c r="A1278" i="12" l="1"/>
  <c r="C1278" i="12"/>
  <c r="D1278" i="12"/>
  <c r="B1278" i="12"/>
  <c r="A1279" i="12" l="1"/>
  <c r="C1279" i="12"/>
  <c r="D1279" i="12"/>
  <c r="B1279" i="12"/>
  <c r="A1280" i="12" l="1"/>
  <c r="D1280" i="12"/>
  <c r="B1280" i="12"/>
  <c r="C1280" i="12"/>
  <c r="A1281" i="12" l="1"/>
  <c r="D1281" i="12"/>
  <c r="C1281" i="12"/>
  <c r="B1281" i="12"/>
  <c r="A1282" i="12" l="1"/>
  <c r="C1282" i="12"/>
  <c r="D1282" i="12"/>
  <c r="B1282" i="12"/>
  <c r="A1283" i="12" l="1"/>
  <c r="D1283" i="12"/>
  <c r="B1283" i="12"/>
  <c r="C1283" i="12"/>
  <c r="A1284" i="12" l="1"/>
  <c r="B1284" i="12"/>
  <c r="C1284" i="12"/>
  <c r="D1284" i="12"/>
  <c r="A1285" i="12" l="1"/>
  <c r="D1285" i="12"/>
  <c r="C1285" i="12"/>
  <c r="B1285" i="12"/>
  <c r="A1286" i="12" l="1"/>
  <c r="B1286" i="12"/>
  <c r="D1286" i="12"/>
  <c r="C1286" i="12"/>
  <c r="A1287" i="12" l="1"/>
  <c r="D1287" i="12"/>
  <c r="C1287" i="12"/>
  <c r="B1287" i="12"/>
  <c r="A1288" i="12" l="1"/>
  <c r="D1288" i="12"/>
  <c r="B1288" i="12"/>
  <c r="C1288" i="12"/>
  <c r="A1289" i="12" l="1"/>
  <c r="D1289" i="12"/>
  <c r="C1289" i="12"/>
  <c r="B1289" i="12"/>
  <c r="A1290" i="12" l="1"/>
  <c r="D1290" i="12"/>
  <c r="C1290" i="12"/>
  <c r="B1290" i="12"/>
  <c r="A1291" i="12" l="1"/>
  <c r="D1291" i="12"/>
  <c r="B1291" i="12"/>
  <c r="C1291" i="12"/>
  <c r="A1292" i="12" l="1"/>
  <c r="C1292" i="12"/>
  <c r="B1292" i="12"/>
  <c r="D1292" i="12"/>
  <c r="A1293" i="12" l="1"/>
  <c r="C1293" i="12"/>
  <c r="D1293" i="12"/>
  <c r="B1293" i="12"/>
  <c r="A1294" i="12" l="1"/>
  <c r="D1294" i="12"/>
  <c r="C1294" i="12"/>
  <c r="B1294" i="12"/>
  <c r="A1295" i="12" l="1"/>
  <c r="C1295" i="12"/>
  <c r="B1295" i="12"/>
  <c r="D1295" i="12"/>
  <c r="A1296" i="12" l="1"/>
  <c r="D1296" i="12"/>
  <c r="C1296" i="12"/>
  <c r="B1296" i="12"/>
  <c r="A1297" i="12" l="1"/>
  <c r="C1297" i="12"/>
  <c r="D1297" i="12"/>
  <c r="B1297" i="12"/>
  <c r="A1298" i="12" l="1"/>
  <c r="D1298" i="12"/>
  <c r="C1298" i="12"/>
  <c r="B1298" i="12"/>
  <c r="A1299" i="12" l="1"/>
  <c r="D1299" i="12"/>
  <c r="C1299" i="12"/>
  <c r="B1299" i="12"/>
  <c r="A1300" i="12" l="1"/>
  <c r="B1300" i="12"/>
  <c r="D1300" i="12"/>
  <c r="C1300" i="12"/>
  <c r="A1301" i="12" l="1"/>
  <c r="C1301" i="12"/>
  <c r="B1301" i="12"/>
  <c r="D1301" i="12"/>
  <c r="A1302" i="12" l="1"/>
  <c r="D1302" i="12"/>
  <c r="C1302" i="12"/>
  <c r="B1302" i="12"/>
  <c r="A1303" i="12" l="1"/>
  <c r="D1303" i="12"/>
  <c r="C1303" i="12"/>
  <c r="B1303" i="12"/>
  <c r="A1304" i="12" l="1"/>
  <c r="D1304" i="12"/>
  <c r="B1304" i="12"/>
  <c r="C1304" i="12"/>
  <c r="A1305" i="12" l="1"/>
  <c r="C1305" i="12"/>
  <c r="D1305" i="12"/>
  <c r="B1305" i="12"/>
  <c r="A1306" i="12" l="1"/>
  <c r="D1306" i="12"/>
  <c r="C1306" i="12"/>
  <c r="B1306" i="12"/>
  <c r="A1307" i="12" l="1"/>
  <c r="D1307" i="12"/>
  <c r="C1307" i="12"/>
  <c r="B1307" i="12"/>
  <c r="A1308" i="12" l="1"/>
  <c r="B1308" i="12"/>
  <c r="D1308" i="12"/>
  <c r="C1308" i="12"/>
  <c r="A1309" i="12" l="1"/>
  <c r="C1309" i="12"/>
  <c r="B1309" i="12"/>
  <c r="D1309" i="12"/>
  <c r="A1310" i="12" l="1"/>
  <c r="D1310" i="12"/>
  <c r="C1310" i="12"/>
  <c r="B1310" i="12"/>
  <c r="A1311" i="12" l="1"/>
  <c r="D1311" i="12"/>
  <c r="C1311" i="12"/>
  <c r="B1311" i="12"/>
  <c r="A1312" i="12" l="1"/>
  <c r="D1312" i="12"/>
  <c r="B1312" i="12"/>
  <c r="C1312" i="12"/>
  <c r="A1313" i="12" l="1"/>
  <c r="C1313" i="12"/>
  <c r="D1313" i="12"/>
  <c r="B1313" i="12"/>
  <c r="A1314" i="12" l="1"/>
  <c r="D1314" i="12"/>
  <c r="C1314" i="12"/>
  <c r="B1314" i="12"/>
  <c r="A1315" i="12" l="1"/>
  <c r="D1315" i="12"/>
  <c r="C1315" i="12"/>
  <c r="B1315" i="12"/>
  <c r="A1316" i="12" l="1"/>
  <c r="B1316" i="12"/>
  <c r="D1316" i="12"/>
  <c r="C1316" i="12"/>
  <c r="A1317" i="12" l="1"/>
  <c r="C1317" i="12"/>
  <c r="B1317" i="12"/>
  <c r="D1317" i="12"/>
  <c r="A1318" i="12" l="1"/>
  <c r="D1318" i="12"/>
  <c r="C1318" i="12"/>
  <c r="B1318" i="12"/>
  <c r="A1319" i="12" l="1"/>
  <c r="D1319" i="12"/>
  <c r="C1319" i="12"/>
  <c r="B1319" i="12"/>
  <c r="A1320" i="12" l="1"/>
  <c r="D1320" i="12"/>
  <c r="B1320" i="12"/>
  <c r="C1320" i="12"/>
  <c r="A1321" i="12" l="1"/>
  <c r="C1321" i="12"/>
  <c r="D1321" i="12"/>
  <c r="B1321" i="12"/>
  <c r="A1322" i="12" l="1"/>
  <c r="D1322" i="12"/>
  <c r="C1322" i="12"/>
  <c r="B1322" i="12"/>
  <c r="A1323" i="12" l="1"/>
  <c r="D1323" i="12"/>
  <c r="C1323" i="12"/>
  <c r="B1323" i="12"/>
  <c r="A1324" i="12" l="1"/>
  <c r="B1324" i="12"/>
  <c r="D1324" i="12"/>
  <c r="C1324" i="12"/>
  <c r="A1325" i="12" l="1"/>
  <c r="C1325" i="12"/>
  <c r="B1325" i="12"/>
  <c r="D1325" i="12"/>
  <c r="A1326" i="12" l="1"/>
  <c r="D1326" i="12"/>
  <c r="C1326" i="12"/>
  <c r="B1326" i="12"/>
  <c r="A1327" i="12" l="1"/>
  <c r="D1327" i="12"/>
  <c r="C1327" i="12"/>
  <c r="B1327" i="12"/>
  <c r="A1328" i="12" l="1"/>
  <c r="D1328" i="12"/>
  <c r="B1328" i="12"/>
  <c r="C1328" i="12"/>
  <c r="A1329" i="12" l="1"/>
  <c r="C1329" i="12"/>
  <c r="D1329" i="12"/>
  <c r="B1329" i="12"/>
  <c r="A1330" i="12" l="1"/>
  <c r="D1330" i="12"/>
  <c r="C1330" i="12"/>
  <c r="B1330" i="12"/>
  <c r="A1331" i="12" l="1"/>
  <c r="D1331" i="12"/>
  <c r="C1331" i="12"/>
  <c r="B1331" i="12"/>
  <c r="A1332" i="12" l="1"/>
  <c r="B1332" i="12"/>
  <c r="D1332" i="12"/>
  <c r="C1332" i="12"/>
  <c r="A1333" i="12" l="1"/>
  <c r="C1333" i="12"/>
  <c r="B1333" i="12"/>
  <c r="D1333" i="12"/>
  <c r="A1334" i="12" l="1"/>
  <c r="D1334" i="12"/>
  <c r="C1334" i="12"/>
  <c r="B1334" i="12"/>
  <c r="A1335" i="12" l="1"/>
  <c r="D1335" i="12"/>
  <c r="C1335" i="12"/>
  <c r="B1335" i="12"/>
  <c r="A1336" i="12" l="1"/>
  <c r="D1336" i="12"/>
  <c r="B1336" i="12"/>
  <c r="C1336" i="12"/>
  <c r="A1337" i="12" l="1"/>
  <c r="C1337" i="12"/>
  <c r="D1337" i="12"/>
  <c r="B1337" i="12"/>
  <c r="A1338" i="12" l="1"/>
  <c r="D1338" i="12"/>
  <c r="C1338" i="12"/>
  <c r="B1338" i="12"/>
  <c r="A1339" i="12" l="1"/>
  <c r="D1339" i="12"/>
  <c r="C1339" i="12"/>
  <c r="B1339" i="12"/>
  <c r="A1340" i="12" l="1"/>
  <c r="B1340" i="12"/>
  <c r="D1340" i="12"/>
  <c r="C1340" i="12"/>
  <c r="A1341" i="12" l="1"/>
  <c r="C1341" i="12"/>
  <c r="B1341" i="12"/>
  <c r="D1341" i="12"/>
  <c r="A1342" i="12" l="1"/>
  <c r="D1342" i="12"/>
  <c r="C1342" i="12"/>
  <c r="B1342" i="12"/>
  <c r="A1343" i="12" l="1"/>
  <c r="D1343" i="12"/>
  <c r="C1343" i="12"/>
  <c r="B1343" i="12"/>
  <c r="A1344" i="12" l="1"/>
  <c r="D1344" i="12"/>
  <c r="B1344" i="12"/>
  <c r="C1344" i="12"/>
  <c r="A1345" i="12" l="1"/>
  <c r="C1345" i="12"/>
  <c r="D1345" i="12"/>
  <c r="B1345" i="12"/>
  <c r="A1346" i="12" l="1"/>
  <c r="D1346" i="12"/>
  <c r="C1346" i="12"/>
  <c r="B1346" i="12"/>
  <c r="A1347" i="12" l="1"/>
  <c r="D1347" i="12"/>
  <c r="C1347" i="12"/>
  <c r="B1347" i="12"/>
  <c r="A1348" i="12" l="1"/>
  <c r="B1348" i="12"/>
  <c r="D1348" i="12"/>
  <c r="C1348" i="12"/>
  <c r="A1349" i="12" l="1"/>
  <c r="C1349" i="12"/>
  <c r="B1349" i="12"/>
  <c r="D1349" i="12"/>
  <c r="A1350" i="12" l="1"/>
  <c r="D1350" i="12"/>
  <c r="C1350" i="12"/>
  <c r="B1350" i="12"/>
  <c r="A1351" i="12" l="1"/>
  <c r="D1351" i="12"/>
  <c r="C1351" i="12"/>
  <c r="B1351" i="12"/>
  <c r="A1352" i="12" l="1"/>
  <c r="D1352" i="12"/>
  <c r="B1352" i="12"/>
  <c r="C1352" i="12"/>
  <c r="A1353" i="12" l="1"/>
  <c r="C1353" i="12"/>
  <c r="D1353" i="12"/>
  <c r="B1353" i="12"/>
  <c r="A1354" i="12" l="1"/>
  <c r="D1354" i="12"/>
  <c r="C1354" i="12"/>
  <c r="B1354" i="12"/>
  <c r="A1355" i="12" l="1"/>
  <c r="D1355" i="12"/>
  <c r="C1355" i="12"/>
  <c r="B1355" i="12"/>
  <c r="A1356" i="12" l="1"/>
  <c r="B1356" i="12"/>
  <c r="D1356" i="12"/>
  <c r="C1356" i="12"/>
  <c r="A1357" i="12" l="1"/>
  <c r="C1357" i="12"/>
  <c r="B1357" i="12"/>
  <c r="D1357" i="12"/>
  <c r="A1358" i="12" l="1"/>
  <c r="D1358" i="12"/>
  <c r="C1358" i="12"/>
  <c r="B1358" i="12"/>
  <c r="A1359" i="12" l="1"/>
  <c r="D1359" i="12"/>
  <c r="C1359" i="12"/>
  <c r="B1359" i="12"/>
  <c r="A1360" i="12" l="1"/>
  <c r="D1360" i="12"/>
  <c r="B1360" i="12"/>
  <c r="C1360" i="12"/>
  <c r="A1361" i="12" l="1"/>
  <c r="C1361" i="12"/>
  <c r="D1361" i="12"/>
  <c r="B1361" i="12"/>
  <c r="A1362" i="12" l="1"/>
  <c r="D1362" i="12"/>
  <c r="C1362" i="12"/>
  <c r="B1362" i="12"/>
  <c r="A1363" i="12" l="1"/>
  <c r="D1363" i="12"/>
  <c r="C1363" i="12"/>
  <c r="B1363" i="12"/>
  <c r="A1364" i="12" l="1"/>
  <c r="B1364" i="12"/>
  <c r="D1364" i="12"/>
  <c r="C1364" i="12"/>
  <c r="A1365" i="12" l="1"/>
  <c r="C1365" i="12"/>
  <c r="B1365" i="12"/>
  <c r="D1365" i="12"/>
  <c r="A1366" i="12" l="1"/>
  <c r="D1366" i="12"/>
  <c r="C1366" i="12"/>
  <c r="B1366" i="12"/>
  <c r="A1367" i="12" l="1"/>
  <c r="D1367" i="12"/>
  <c r="C1367" i="12"/>
  <c r="B1367" i="12"/>
  <c r="A1368" i="12" l="1"/>
  <c r="D1368" i="12"/>
  <c r="B1368" i="12"/>
  <c r="C1368" i="12"/>
  <c r="A1369" i="12" l="1"/>
  <c r="C1369" i="12"/>
  <c r="D1369" i="12"/>
  <c r="B1369" i="12"/>
  <c r="A1370" i="12" l="1"/>
  <c r="D1370" i="12"/>
  <c r="C1370" i="12"/>
  <c r="B1370" i="12"/>
  <c r="A1371" i="12" l="1"/>
  <c r="D1371" i="12"/>
  <c r="C1371" i="12"/>
  <c r="B1371" i="12"/>
  <c r="A1372" i="12" l="1"/>
  <c r="B1372" i="12"/>
  <c r="D1372" i="12"/>
  <c r="C1372" i="12"/>
  <c r="A1373" i="12" l="1"/>
  <c r="B1373" i="12"/>
  <c r="C1373" i="12"/>
  <c r="D1373" i="12"/>
  <c r="A1374" i="12" l="1"/>
  <c r="D1374" i="12"/>
  <c r="C1374" i="12"/>
  <c r="B1374" i="12"/>
  <c r="A1375" i="12" l="1"/>
  <c r="D1375" i="12"/>
  <c r="C1375" i="12"/>
  <c r="B1375" i="12"/>
  <c r="A1376" i="12" l="1"/>
  <c r="D1376" i="12"/>
  <c r="B1376" i="12"/>
  <c r="C1376" i="12"/>
  <c r="A1377" i="12" l="1"/>
  <c r="C1377" i="12"/>
  <c r="D1377" i="12"/>
  <c r="B1377" i="12"/>
  <c r="A1378" i="12" l="1"/>
  <c r="D1378" i="12"/>
  <c r="C1378" i="12"/>
  <c r="B1378" i="12"/>
  <c r="A1379" i="12" l="1"/>
  <c r="D1379" i="12"/>
  <c r="C1379" i="12"/>
  <c r="B1379" i="12"/>
  <c r="A1380" i="12" l="1"/>
  <c r="B1380" i="12"/>
  <c r="D1380" i="12"/>
  <c r="C1380" i="12"/>
  <c r="A1381" i="12" l="1"/>
  <c r="C1381" i="12"/>
  <c r="B1381" i="12"/>
  <c r="D1381" i="12"/>
  <c r="A1382" i="12" l="1"/>
  <c r="D1382" i="12"/>
  <c r="C1382" i="12"/>
  <c r="B1382" i="12"/>
  <c r="A1383" i="12" l="1"/>
  <c r="D1383" i="12"/>
  <c r="C1383" i="12"/>
  <c r="B1383" i="12"/>
  <c r="A1384" i="12" l="1"/>
  <c r="D1384" i="12"/>
  <c r="B1384" i="12"/>
  <c r="C1384" i="12"/>
  <c r="A1385" i="12" l="1"/>
  <c r="C1385" i="12"/>
  <c r="D1385" i="12"/>
  <c r="B1385" i="12"/>
  <c r="A1386" i="12" l="1"/>
  <c r="D1386" i="12"/>
  <c r="C1386" i="12"/>
  <c r="B1386" i="12"/>
  <c r="A1387" i="12" l="1"/>
  <c r="D1387" i="12"/>
  <c r="C1387" i="12"/>
  <c r="B1387" i="12"/>
  <c r="A1388" i="12" l="1"/>
  <c r="B1388" i="12"/>
  <c r="D1388" i="12"/>
  <c r="C1388" i="12"/>
  <c r="A1389" i="12" l="1"/>
  <c r="C1389" i="12"/>
  <c r="B1389" i="12"/>
  <c r="D1389" i="12"/>
  <c r="A1390" i="12" l="1"/>
  <c r="D1390" i="12"/>
  <c r="C1390" i="12"/>
  <c r="B1390" i="12"/>
  <c r="A1391" i="12" l="1"/>
  <c r="C1391" i="12"/>
  <c r="D1391" i="12"/>
  <c r="B1391" i="12"/>
  <c r="A1392" i="12" l="1"/>
  <c r="D1392" i="12"/>
  <c r="B1392" i="12"/>
  <c r="C1392" i="12"/>
  <c r="A1393" i="12" l="1"/>
  <c r="C1393" i="12"/>
  <c r="D1393" i="12"/>
  <c r="B1393" i="12"/>
  <c r="A1394" i="12" l="1"/>
  <c r="D1394" i="12"/>
  <c r="C1394" i="12"/>
  <c r="B1394" i="12"/>
  <c r="A1395" i="12" l="1"/>
  <c r="D1395" i="12"/>
  <c r="C1395" i="12"/>
  <c r="B1395" i="12"/>
  <c r="A1396" i="12" l="1"/>
  <c r="B1396" i="12"/>
  <c r="D1396" i="12"/>
  <c r="C1396" i="12"/>
  <c r="A1397" i="12" l="1"/>
  <c r="C1397" i="12"/>
  <c r="B1397" i="12"/>
  <c r="D1397" i="12"/>
  <c r="A1398" i="12" l="1"/>
  <c r="D1398" i="12"/>
  <c r="C1398" i="12"/>
  <c r="B1398" i="12"/>
  <c r="A1399" i="12" l="1"/>
  <c r="D1399" i="12"/>
  <c r="C1399" i="12"/>
  <c r="B1399" i="12"/>
  <c r="A1400" i="12" l="1"/>
  <c r="D1400" i="12"/>
  <c r="B1400" i="12"/>
  <c r="C1400" i="12"/>
  <c r="A1401" i="12" l="1"/>
  <c r="C1401" i="12"/>
  <c r="D1401" i="12"/>
  <c r="B1401" i="12"/>
  <c r="A1402" i="12" l="1"/>
  <c r="D1402" i="12"/>
  <c r="C1402" i="12"/>
  <c r="B1402" i="12"/>
  <c r="A1403" i="12" l="1"/>
  <c r="D1403" i="12"/>
  <c r="C1403" i="12"/>
  <c r="B1403" i="12"/>
  <c r="A1404" i="12" l="1"/>
  <c r="B1404" i="12"/>
  <c r="D1404" i="12"/>
  <c r="C1404" i="12"/>
  <c r="A1405" i="12" l="1"/>
  <c r="C1405" i="12"/>
  <c r="B1405" i="12"/>
  <c r="D1405" i="12"/>
  <c r="A1406" i="12" l="1"/>
  <c r="D1406" i="12"/>
  <c r="C1406" i="12"/>
  <c r="B1406" i="12"/>
  <c r="A1407" i="12" l="1"/>
  <c r="D1407" i="12"/>
  <c r="C1407" i="12"/>
  <c r="B1407" i="12"/>
  <c r="A1408" i="12" l="1"/>
  <c r="D1408" i="12"/>
  <c r="B1408" i="12"/>
  <c r="C1408" i="12"/>
  <c r="A1409" i="12" l="1"/>
  <c r="C1409" i="12"/>
  <c r="D1409" i="12"/>
  <c r="B1409" i="12"/>
  <c r="A1410" i="12" l="1"/>
  <c r="D1410" i="12"/>
  <c r="C1410" i="12"/>
  <c r="B1410" i="12"/>
  <c r="A1411" i="12" l="1"/>
  <c r="D1411" i="12"/>
  <c r="C1411" i="12"/>
  <c r="B1411" i="12"/>
  <c r="A1412" i="12" l="1"/>
  <c r="B1412" i="12"/>
  <c r="D1412" i="12"/>
  <c r="C1412" i="12"/>
  <c r="A1413" i="12" l="1"/>
  <c r="C1413" i="12"/>
  <c r="B1413" i="12"/>
  <c r="D1413" i="12"/>
  <c r="A1414" i="12" l="1"/>
  <c r="D1414" i="12"/>
  <c r="C1414" i="12"/>
  <c r="B1414" i="12"/>
  <c r="A1415" i="12" l="1"/>
  <c r="D1415" i="12"/>
  <c r="C1415" i="12"/>
  <c r="B1415" i="12"/>
  <c r="A1416" i="12" l="1"/>
  <c r="D1416" i="12"/>
  <c r="B1416" i="12"/>
  <c r="C1416" i="12"/>
  <c r="A1417" i="12" l="1"/>
  <c r="C1417" i="12"/>
  <c r="D1417" i="12"/>
  <c r="B1417" i="12"/>
  <c r="A1418" i="12" l="1"/>
  <c r="D1418" i="12"/>
  <c r="C1418" i="12"/>
  <c r="B1418" i="12"/>
  <c r="A1419" i="12" l="1"/>
  <c r="D1419" i="12"/>
  <c r="C1419" i="12"/>
  <c r="B1419" i="12"/>
  <c r="A1420" i="12" l="1"/>
  <c r="B1420" i="12"/>
  <c r="D1420" i="12"/>
  <c r="C1420" i="12"/>
  <c r="A1421" i="12" l="1"/>
  <c r="C1421" i="12"/>
  <c r="B1421" i="12"/>
  <c r="D1421" i="12"/>
  <c r="A1422" i="12" l="1"/>
  <c r="D1422" i="12"/>
  <c r="C1422" i="12"/>
  <c r="B1422" i="12"/>
  <c r="A1423" i="12" l="1"/>
  <c r="D1423" i="12"/>
  <c r="C1423" i="12"/>
  <c r="B1423" i="12"/>
  <c r="A1424" i="12" l="1"/>
  <c r="D1424" i="12"/>
  <c r="B1424" i="12"/>
  <c r="C1424" i="12"/>
  <c r="A1425" i="12" l="1"/>
  <c r="C1425" i="12"/>
  <c r="D1425" i="12"/>
  <c r="B1425" i="12"/>
  <c r="A1426" i="12" l="1"/>
  <c r="D1426" i="12"/>
  <c r="C1426" i="12"/>
  <c r="B1426" i="12"/>
  <c r="A1427" i="12" l="1"/>
  <c r="D1427" i="12"/>
  <c r="C1427" i="12"/>
  <c r="B1427" i="12"/>
  <c r="A1428" i="12" l="1"/>
  <c r="B1428" i="12"/>
  <c r="D1428" i="12"/>
  <c r="C1428" i="12"/>
  <c r="A1429" i="12" l="1"/>
  <c r="C1429" i="12"/>
  <c r="B1429" i="12"/>
  <c r="D1429" i="12"/>
  <c r="A1430" i="12" l="1"/>
  <c r="D1430" i="12"/>
  <c r="C1430" i="12"/>
  <c r="B1430" i="12"/>
  <c r="A1431" i="12" l="1"/>
  <c r="D1431" i="12"/>
  <c r="C1431" i="12"/>
  <c r="B1431" i="12"/>
  <c r="A1432" i="12" l="1"/>
  <c r="D1432" i="12"/>
  <c r="B1432" i="12"/>
  <c r="C1432" i="12"/>
  <c r="A1433" i="12" l="1"/>
  <c r="C1433" i="12"/>
  <c r="D1433" i="12"/>
  <c r="B1433" i="12"/>
  <c r="A1434" i="12" l="1"/>
  <c r="D1434" i="12"/>
  <c r="C1434" i="12"/>
  <c r="B1434" i="12"/>
  <c r="A1435" i="12" l="1"/>
  <c r="D1435" i="12"/>
  <c r="C1435" i="12"/>
  <c r="B1435" i="12"/>
  <c r="A1436" i="12" l="1"/>
  <c r="B1436" i="12"/>
  <c r="D1436" i="12"/>
  <c r="C1436" i="12"/>
  <c r="A1437" i="12" l="1"/>
  <c r="C1437" i="12"/>
  <c r="B1437" i="12"/>
  <c r="D1437" i="12"/>
  <c r="A1438" i="12" l="1"/>
  <c r="D1438" i="12"/>
  <c r="C1438" i="12"/>
  <c r="B1438" i="12"/>
  <c r="A1439" i="12" l="1"/>
  <c r="D1439" i="12"/>
  <c r="C1439" i="12"/>
  <c r="B1439" i="12"/>
  <c r="A1440" i="12" l="1"/>
  <c r="D1440" i="12"/>
  <c r="B1440" i="12"/>
  <c r="C1440" i="12"/>
  <c r="A1441" i="12" l="1"/>
  <c r="C1441" i="12"/>
  <c r="D1441" i="12"/>
  <c r="B1441" i="12"/>
  <c r="A1442" i="12" l="1"/>
  <c r="D1442" i="12"/>
  <c r="C1442" i="12"/>
  <c r="B1442" i="12"/>
  <c r="A1443" i="12" l="1"/>
  <c r="D1443" i="12"/>
  <c r="C1443" i="12"/>
  <c r="B1443" i="12"/>
  <c r="A1444" i="12" l="1"/>
  <c r="B1444" i="12"/>
  <c r="D1444" i="12"/>
  <c r="C1444" i="12"/>
  <c r="A1445" i="12" l="1"/>
  <c r="C1445" i="12"/>
  <c r="B1445" i="12"/>
  <c r="D1445" i="12"/>
  <c r="A1446" i="12" l="1"/>
  <c r="D1446" i="12"/>
  <c r="C1446" i="12"/>
  <c r="B1446" i="12"/>
  <c r="A1447" i="12" l="1"/>
  <c r="D1447" i="12"/>
  <c r="C1447" i="12"/>
  <c r="B1447" i="12"/>
  <c r="A1448" i="12" l="1"/>
  <c r="D1448" i="12"/>
  <c r="B1448" i="12"/>
  <c r="C1448" i="12"/>
  <c r="A1449" i="12" l="1"/>
  <c r="C1449" i="12"/>
  <c r="D1449" i="12"/>
  <c r="B1449" i="12"/>
  <c r="A1450" i="12" l="1"/>
  <c r="D1450" i="12"/>
  <c r="C1450" i="12"/>
  <c r="B1450" i="12"/>
  <c r="A1451" i="12" l="1"/>
  <c r="D1451" i="12"/>
  <c r="C1451" i="12"/>
  <c r="B1451" i="12"/>
  <c r="A1452" i="12" l="1"/>
  <c r="B1452" i="12"/>
  <c r="D1452" i="12"/>
  <c r="C1452" i="12"/>
  <c r="A1453" i="12" l="1"/>
  <c r="C1453" i="12"/>
  <c r="B1453" i="12"/>
  <c r="D1453" i="12"/>
  <c r="A1454" i="12" l="1"/>
  <c r="D1454" i="12"/>
  <c r="C1454" i="12"/>
  <c r="B1454" i="12"/>
  <c r="A1455" i="12" l="1"/>
  <c r="D1455" i="12"/>
  <c r="C1455" i="12"/>
  <c r="B1455" i="12"/>
  <c r="A1456" i="12" l="1"/>
  <c r="D1456" i="12"/>
  <c r="B1456" i="12"/>
  <c r="C1456" i="12"/>
  <c r="A1457" i="12" l="1"/>
  <c r="C1457" i="12"/>
  <c r="D1457" i="12"/>
  <c r="B1457" i="12"/>
  <c r="A1458" i="12" l="1"/>
  <c r="D1458" i="12"/>
  <c r="C1458" i="12"/>
  <c r="B1458" i="12"/>
  <c r="A1459" i="12" l="1"/>
  <c r="B1459" i="12"/>
  <c r="D1459" i="12"/>
  <c r="C1459" i="12"/>
  <c r="A1460" i="12" l="1"/>
  <c r="C1460" i="12"/>
  <c r="B1460" i="12"/>
  <c r="D1460" i="12"/>
  <c r="A1461" i="12" l="1"/>
  <c r="D1461" i="12"/>
  <c r="C1461" i="12"/>
  <c r="B1461" i="12"/>
  <c r="A1462" i="12" l="1"/>
  <c r="D1462" i="12"/>
  <c r="C1462" i="12"/>
  <c r="B1462" i="12"/>
  <c r="A1463" i="12" l="1"/>
  <c r="D1463" i="12"/>
  <c r="C1463" i="12"/>
  <c r="B1463" i="12"/>
  <c r="A1464" i="12" l="1"/>
  <c r="D1464" i="12"/>
  <c r="B1464" i="12"/>
  <c r="C1464" i="12"/>
  <c r="A1465" i="12" l="1"/>
  <c r="C1465" i="12"/>
  <c r="D1465" i="12"/>
  <c r="B1465" i="12"/>
  <c r="A1466" i="12" l="1"/>
  <c r="D1466" i="12"/>
  <c r="C1466" i="12"/>
  <c r="B1466" i="12"/>
  <c r="A1467" i="12" l="1"/>
  <c r="B1467" i="12"/>
  <c r="D1467" i="12"/>
  <c r="C1467" i="12"/>
  <c r="A1468" i="12" l="1"/>
  <c r="B1468" i="12"/>
  <c r="C1468" i="12"/>
  <c r="D1468" i="12"/>
  <c r="A1469" i="12" l="1"/>
  <c r="B1469" i="12"/>
  <c r="D1469" i="12"/>
  <c r="C1469" i="12"/>
  <c r="A1470" i="12" l="1"/>
  <c r="D1470" i="12"/>
  <c r="B1470" i="12"/>
  <c r="C1470" i="12"/>
  <c r="A1471" i="12" l="1"/>
  <c r="D1471" i="12"/>
  <c r="C1471" i="12"/>
  <c r="B1471" i="12"/>
  <c r="A1472" i="12" l="1"/>
  <c r="D1472" i="12"/>
  <c r="B1472" i="12"/>
  <c r="C1472" i="12"/>
  <c r="A1473" i="12" l="1"/>
  <c r="C1473" i="12"/>
  <c r="D1473" i="12"/>
  <c r="B1473" i="12"/>
  <c r="A1474" i="12" l="1"/>
  <c r="D1474" i="12"/>
  <c r="C1474" i="12"/>
  <c r="B1474" i="12"/>
  <c r="A1475" i="12" l="1"/>
  <c r="B1475" i="12"/>
  <c r="D1475" i="12"/>
  <c r="C1475" i="12"/>
  <c r="A1476" i="12" l="1"/>
  <c r="C1476" i="12"/>
  <c r="B1476" i="12"/>
  <c r="D1476" i="12"/>
  <c r="A1477" i="12" l="1"/>
  <c r="C1477" i="12"/>
  <c r="D1477" i="12"/>
  <c r="B1477" i="12"/>
  <c r="A1478" i="12" l="1"/>
  <c r="B1478" i="12"/>
  <c r="C1478" i="12"/>
  <c r="D1478" i="12"/>
  <c r="A1479" i="12" l="1"/>
  <c r="C1479" i="12"/>
  <c r="D1479" i="12"/>
  <c r="B1479" i="12"/>
  <c r="A1480" i="12" l="1"/>
  <c r="B1480" i="12"/>
  <c r="D1480" i="12"/>
  <c r="C1480" i="12"/>
  <c r="A1481" i="12" l="1"/>
  <c r="C1481" i="12"/>
  <c r="D1481" i="12"/>
  <c r="B1481" i="12"/>
  <c r="A1482" i="12" l="1"/>
  <c r="D1482" i="12"/>
  <c r="C1482" i="12"/>
  <c r="B1482" i="12"/>
  <c r="A1483" i="12" l="1"/>
  <c r="B1483" i="12"/>
  <c r="D1483" i="12"/>
  <c r="C1483" i="12"/>
  <c r="A1484" i="12" l="1"/>
  <c r="C1484" i="12"/>
  <c r="B1484" i="12"/>
  <c r="D1484" i="12"/>
  <c r="A1485" i="12" l="1"/>
  <c r="D1485" i="12"/>
  <c r="C1485" i="12"/>
  <c r="B1485" i="12"/>
  <c r="A1486" i="12" l="1"/>
  <c r="D1486" i="12"/>
  <c r="C1486" i="12"/>
  <c r="B1486" i="12"/>
  <c r="A1487" i="12" l="1"/>
  <c r="D1487" i="12"/>
  <c r="C1487" i="12"/>
  <c r="B1487" i="12"/>
  <c r="A1488" i="12" l="1"/>
  <c r="D1488" i="12"/>
  <c r="B1488" i="12"/>
  <c r="C1488" i="12"/>
  <c r="A1489" i="12" l="1"/>
  <c r="C1489" i="12"/>
  <c r="D1489" i="12"/>
  <c r="B1489" i="12"/>
  <c r="A1490" i="12" l="1"/>
  <c r="D1490" i="12"/>
  <c r="C1490" i="12"/>
  <c r="B1490" i="12"/>
  <c r="A1491" i="12" l="1"/>
  <c r="B1491" i="12"/>
  <c r="D1491" i="12"/>
  <c r="C1491" i="12"/>
  <c r="A1492" i="12" l="1"/>
  <c r="C1492" i="12"/>
  <c r="B1492" i="12"/>
  <c r="D1492" i="12"/>
  <c r="A1493" i="12" l="1"/>
  <c r="D1493" i="12"/>
  <c r="C1493" i="12"/>
  <c r="B1493" i="12"/>
  <c r="A1494" i="12" l="1"/>
  <c r="D1494" i="12"/>
  <c r="C1494" i="12"/>
  <c r="B1494" i="12"/>
  <c r="A1495" i="12" l="1"/>
  <c r="C1495" i="12"/>
  <c r="D1495" i="12"/>
  <c r="B1495" i="12"/>
  <c r="A1496" i="12" l="1"/>
  <c r="D1496" i="12"/>
  <c r="C1496" i="12"/>
  <c r="B1496" i="12"/>
  <c r="A1497" i="12" l="1"/>
  <c r="C1497" i="12"/>
  <c r="D1497" i="12"/>
  <c r="B1497" i="12"/>
  <c r="A1498" i="12" l="1"/>
  <c r="D1498" i="12"/>
  <c r="B1498" i="12"/>
  <c r="C1498" i="12"/>
  <c r="A1499" i="12" l="1"/>
  <c r="B1499" i="12"/>
  <c r="C1499" i="12"/>
  <c r="D1499" i="12"/>
  <c r="A1500" i="12" l="1"/>
  <c r="D1500" i="12"/>
  <c r="C1500" i="12"/>
  <c r="B1500" i="12"/>
  <c r="A1501" i="12" l="1"/>
  <c r="B1501" i="12"/>
  <c r="D1501" i="12"/>
  <c r="C1501" i="12"/>
  <c r="A1502" i="12" l="1"/>
  <c r="D1502" i="12"/>
  <c r="C1502" i="12"/>
  <c r="B1502" i="12"/>
  <c r="A1503" i="12" l="1"/>
  <c r="D1503" i="12"/>
  <c r="B1503" i="12"/>
  <c r="C1503" i="12"/>
  <c r="A1504" i="12" l="1"/>
  <c r="D1504" i="12"/>
  <c r="C1504" i="12"/>
  <c r="B1504" i="12"/>
  <c r="A1505" i="12" l="1"/>
  <c r="D1505" i="12"/>
  <c r="C1505" i="12"/>
  <c r="B1505" i="12"/>
  <c r="A1506" i="12" l="1"/>
  <c r="D1506" i="12"/>
  <c r="B1506" i="12"/>
  <c r="C1506" i="12"/>
  <c r="A1507" i="12" l="1"/>
  <c r="C1507" i="12"/>
  <c r="B1507" i="12"/>
  <c r="D1507" i="12"/>
  <c r="A1508" i="12" l="1"/>
  <c r="C1508" i="12"/>
  <c r="D1508" i="12"/>
  <c r="B1508" i="12"/>
  <c r="A1509" i="12" l="1"/>
  <c r="D1509" i="12"/>
  <c r="C1509" i="12"/>
  <c r="B1509" i="12"/>
  <c r="A1510" i="12" l="1"/>
  <c r="C1510" i="12"/>
  <c r="B1510" i="12"/>
  <c r="D1510" i="12"/>
  <c r="A1511" i="12" l="1"/>
  <c r="D1511" i="12"/>
  <c r="C1511" i="12"/>
  <c r="B1511" i="12"/>
  <c r="A1512" i="12" l="1"/>
  <c r="C1512" i="12"/>
  <c r="D1512" i="12"/>
  <c r="B1512" i="12"/>
  <c r="A1513" i="12" l="1"/>
  <c r="D1513" i="12"/>
  <c r="C1513" i="12"/>
  <c r="B1513" i="12"/>
  <c r="A1514" i="12" l="1"/>
  <c r="B1514" i="12"/>
  <c r="D1514" i="12"/>
  <c r="C1514" i="12"/>
  <c r="A1515" i="12" l="1"/>
  <c r="C1515" i="12"/>
  <c r="B1515" i="12"/>
  <c r="D1515" i="12"/>
  <c r="A1516" i="12" l="1"/>
  <c r="D1516" i="12"/>
  <c r="B1516" i="12"/>
  <c r="C1516" i="12"/>
  <c r="A1517" i="12" l="1"/>
  <c r="C1517" i="12"/>
  <c r="D1517" i="12"/>
  <c r="B1517" i="12"/>
  <c r="A1518" i="12" l="1"/>
  <c r="D1518" i="12"/>
  <c r="C1518" i="12"/>
  <c r="B1518" i="12"/>
  <c r="A1519" i="12" l="1"/>
  <c r="D1519" i="12"/>
  <c r="C1519" i="12"/>
  <c r="B1519" i="12"/>
  <c r="A1520" i="12" l="1"/>
  <c r="B1520" i="12"/>
  <c r="D1520" i="12"/>
  <c r="C1520" i="12"/>
  <c r="A1521" i="12" l="1"/>
  <c r="C1521" i="12"/>
  <c r="B1521" i="12"/>
  <c r="D1521" i="12"/>
  <c r="A1522" i="12" l="1"/>
  <c r="D1522" i="12"/>
  <c r="C1522" i="12"/>
  <c r="B1522" i="12"/>
  <c r="A1523" i="12" l="1"/>
  <c r="D1523" i="12"/>
  <c r="C1523" i="12"/>
  <c r="B1523" i="12"/>
  <c r="A1524" i="12" l="1"/>
  <c r="D1524" i="12"/>
  <c r="B1524" i="12"/>
  <c r="C1524" i="12"/>
  <c r="A1525" i="12" l="1"/>
  <c r="C1525" i="12"/>
  <c r="D1525" i="12"/>
  <c r="B1525" i="12"/>
  <c r="A1526" i="12" l="1"/>
  <c r="D1526" i="12"/>
  <c r="C1526" i="12"/>
  <c r="B1526" i="12"/>
  <c r="A1527" i="12" l="1"/>
  <c r="D1527" i="12"/>
  <c r="C1527" i="12"/>
  <c r="B1527" i="12"/>
  <c r="A1528" i="12" l="1"/>
  <c r="B1528" i="12"/>
  <c r="D1528" i="12"/>
  <c r="C1528" i="12"/>
  <c r="A1529" i="12" l="1"/>
  <c r="C1529" i="12"/>
  <c r="B1529" i="12"/>
  <c r="D1529" i="12"/>
  <c r="A1530" i="12" l="1"/>
  <c r="D1530" i="12"/>
  <c r="C1530" i="12"/>
  <c r="B1530" i="12"/>
  <c r="A1531" i="12" l="1"/>
  <c r="D1531" i="12"/>
  <c r="C1531" i="12"/>
  <c r="B1531" i="12"/>
  <c r="A1532" i="12" l="1"/>
  <c r="D1532" i="12"/>
  <c r="B1532" i="12"/>
  <c r="C1532" i="12"/>
  <c r="A1533" i="12" l="1"/>
  <c r="C1533" i="12"/>
  <c r="D1533" i="12"/>
  <c r="B1533" i="12"/>
  <c r="A1534" i="12" l="1"/>
  <c r="D1534" i="12"/>
  <c r="C1534" i="12"/>
  <c r="B1534" i="12"/>
  <c r="A1535" i="12" l="1"/>
  <c r="D1535" i="12"/>
  <c r="C1535" i="12"/>
  <c r="B1535" i="12"/>
  <c r="A1536" i="12" l="1"/>
  <c r="B1536" i="12"/>
  <c r="D1536" i="12"/>
  <c r="C1536" i="12"/>
  <c r="A1537" i="12" l="1"/>
  <c r="C1537" i="12"/>
  <c r="B1537" i="12"/>
  <c r="D1537" i="12"/>
  <c r="A1538" i="12" l="1"/>
  <c r="D1538" i="12"/>
  <c r="C1538" i="12"/>
  <c r="B1538" i="12"/>
  <c r="A1539" i="12" l="1"/>
  <c r="D1539" i="12"/>
  <c r="C1539" i="12"/>
  <c r="B1539" i="12"/>
  <c r="A1540" i="12" l="1"/>
  <c r="D1540" i="12"/>
  <c r="B1540" i="12"/>
  <c r="C1540" i="12"/>
  <c r="A1541" i="12" l="1"/>
  <c r="C1541" i="12"/>
  <c r="D1541" i="12"/>
  <c r="B1541" i="12"/>
  <c r="A1542" i="12" l="1"/>
  <c r="D1542" i="12"/>
  <c r="C1542" i="12"/>
  <c r="B1542" i="12"/>
  <c r="A1543" i="12" l="1"/>
  <c r="D1543" i="12"/>
  <c r="C1543" i="12"/>
  <c r="B1543" i="12"/>
  <c r="A1544" i="12" l="1"/>
  <c r="B1544" i="12"/>
  <c r="D1544" i="12"/>
  <c r="C1544" i="12"/>
  <c r="A1545" i="12" l="1"/>
  <c r="C1545" i="12"/>
  <c r="B1545" i="12"/>
  <c r="D1545" i="12"/>
  <c r="A1546" i="12" l="1"/>
  <c r="D1546" i="12"/>
  <c r="C1546" i="12"/>
  <c r="B1546" i="12"/>
  <c r="A1547" i="12" l="1"/>
  <c r="D1547" i="12"/>
  <c r="C1547" i="12"/>
  <c r="B1547" i="12"/>
  <c r="A1548" i="12" l="1"/>
  <c r="D1548" i="12"/>
  <c r="B1548" i="12"/>
  <c r="C1548" i="12"/>
  <c r="A1549" i="12" l="1"/>
  <c r="C1549" i="12"/>
  <c r="D1549" i="12"/>
  <c r="B1549" i="12"/>
  <c r="A1550" i="12" l="1"/>
  <c r="D1550" i="12"/>
  <c r="C1550" i="12"/>
  <c r="B1550" i="12"/>
  <c r="A1551" i="12" l="1"/>
  <c r="D1551" i="12"/>
  <c r="C1551" i="12"/>
  <c r="B1551" i="12"/>
  <c r="A1552" i="12" l="1"/>
  <c r="B1552" i="12"/>
  <c r="D1552" i="12"/>
  <c r="C1552" i="12"/>
  <c r="A1553" i="12" l="1"/>
  <c r="C1553" i="12"/>
  <c r="B1553" i="12"/>
  <c r="D1553" i="12"/>
  <c r="A1554" i="12" l="1"/>
  <c r="D1554" i="12"/>
  <c r="C1554" i="12"/>
  <c r="B1554" i="12"/>
  <c r="A1555" i="12" l="1"/>
  <c r="D1555" i="12"/>
  <c r="C1555" i="12"/>
  <c r="B1555" i="12"/>
  <c r="A1556" i="12" l="1"/>
  <c r="D1556" i="12"/>
  <c r="B1556" i="12"/>
  <c r="C1556" i="12"/>
  <c r="A1557" i="12" l="1"/>
  <c r="C1557" i="12"/>
  <c r="D1557" i="12"/>
  <c r="B1557" i="12"/>
  <c r="A1558" i="12" l="1"/>
  <c r="D1558" i="12"/>
  <c r="C1558" i="12"/>
  <c r="B1558" i="12"/>
  <c r="A1559" i="12" l="1"/>
  <c r="D1559" i="12"/>
  <c r="C1559" i="12"/>
  <c r="B1559" i="12"/>
  <c r="A1560" i="12" l="1"/>
  <c r="B1560" i="12"/>
  <c r="D1560" i="12"/>
  <c r="C1560" i="12"/>
  <c r="A1561" i="12" l="1"/>
  <c r="C1561" i="12"/>
  <c r="B1561" i="12"/>
  <c r="D1561" i="12"/>
  <c r="A1562" i="12" l="1"/>
  <c r="D1562" i="12"/>
  <c r="C1562" i="12"/>
  <c r="B1562" i="12"/>
  <c r="A1563" i="12" l="1"/>
  <c r="D1563" i="12"/>
  <c r="C1563" i="12"/>
  <c r="B1563" i="12"/>
  <c r="A1564" i="12" l="1"/>
  <c r="D1564" i="12"/>
  <c r="B1564" i="12"/>
  <c r="C1564" i="12"/>
  <c r="A1565" i="12" l="1"/>
  <c r="C1565" i="12"/>
  <c r="D1565" i="12"/>
  <c r="B1565" i="12"/>
  <c r="A1566" i="12" l="1"/>
  <c r="D1566" i="12"/>
  <c r="C1566" i="12"/>
  <c r="B1566" i="12"/>
  <c r="A1567" i="12" l="1"/>
  <c r="D1567" i="12"/>
  <c r="C1567" i="12"/>
  <c r="B1567" i="12"/>
  <c r="A1568" i="12" l="1"/>
  <c r="B1568" i="12"/>
  <c r="D1568" i="12"/>
  <c r="C1568" i="12"/>
  <c r="A1569" i="12" l="1"/>
  <c r="C1569" i="12"/>
  <c r="B1569" i="12"/>
  <c r="D1569" i="12"/>
  <c r="A1570" i="12" l="1"/>
  <c r="D1570" i="12"/>
  <c r="C1570" i="12"/>
  <c r="B1570" i="12"/>
  <c r="A1571" i="12" l="1"/>
  <c r="D1571" i="12"/>
  <c r="C1571" i="12"/>
  <c r="B1571" i="12"/>
  <c r="A1572" i="12" l="1"/>
  <c r="D1572" i="12"/>
  <c r="B1572" i="12"/>
  <c r="C1572" i="12"/>
  <c r="A1573" i="12" l="1"/>
  <c r="C1573" i="12"/>
  <c r="D1573" i="12"/>
  <c r="B1573" i="12"/>
  <c r="A1574" i="12" l="1"/>
  <c r="D1574" i="12"/>
  <c r="C1574" i="12"/>
  <c r="B1574" i="12"/>
  <c r="A1575" i="12" l="1"/>
  <c r="D1575" i="12"/>
  <c r="C1575" i="12"/>
  <c r="B1575" i="12"/>
  <c r="A1576" i="12" l="1"/>
  <c r="B1576" i="12"/>
  <c r="D1576" i="12"/>
  <c r="C1576" i="12"/>
  <c r="A1577" i="12" l="1"/>
  <c r="C1577" i="12"/>
  <c r="B1577" i="12"/>
  <c r="D1577" i="12"/>
  <c r="A1578" i="12" l="1"/>
  <c r="D1578" i="12"/>
  <c r="C1578" i="12"/>
  <c r="B1578" i="12"/>
  <c r="A1579" i="12" l="1"/>
  <c r="D1579" i="12"/>
  <c r="C1579" i="12"/>
  <c r="B1579" i="12"/>
  <c r="A1580" i="12" l="1"/>
  <c r="D1580" i="12"/>
  <c r="B1580" i="12"/>
  <c r="C1580" i="12"/>
  <c r="A1581" i="12" l="1"/>
  <c r="C1581" i="12"/>
  <c r="D1581" i="12"/>
  <c r="B1581" i="12"/>
  <c r="A1582" i="12" l="1"/>
  <c r="D1582" i="12"/>
  <c r="C1582" i="12"/>
  <c r="B1582" i="12"/>
  <c r="A1583" i="12" l="1"/>
  <c r="D1583" i="12"/>
  <c r="C1583" i="12"/>
  <c r="B1583" i="12"/>
  <c r="A1584" i="12" l="1"/>
  <c r="B1584" i="12"/>
  <c r="D1584" i="12"/>
  <c r="C1584" i="12"/>
  <c r="A1585" i="12" l="1"/>
  <c r="C1585" i="12"/>
  <c r="B1585" i="12"/>
  <c r="D1585" i="12"/>
  <c r="A1586" i="12" l="1"/>
  <c r="D1586" i="12"/>
  <c r="C1586" i="12"/>
  <c r="B1586" i="12"/>
  <c r="A1587" i="12" l="1"/>
  <c r="C1587" i="12"/>
  <c r="D1587" i="12"/>
  <c r="B1587" i="12"/>
  <c r="A1588" i="12" l="1"/>
  <c r="D1588" i="12"/>
  <c r="B1588" i="12"/>
  <c r="C1588" i="12"/>
  <c r="A1589" i="12" l="1"/>
  <c r="C1589" i="12"/>
  <c r="D1589" i="12"/>
  <c r="B1589" i="12"/>
  <c r="A1590" i="12" l="1"/>
  <c r="D1590" i="12"/>
  <c r="C1590" i="12"/>
  <c r="B1590" i="12"/>
  <c r="A1591" i="12" l="1"/>
  <c r="D1591" i="12"/>
  <c r="C1591" i="12"/>
  <c r="B1591" i="12"/>
  <c r="A1592" i="12" l="1"/>
  <c r="B1592" i="12"/>
  <c r="D1592" i="12"/>
  <c r="C1592" i="12"/>
  <c r="A1593" i="12" l="1"/>
  <c r="C1593" i="12"/>
  <c r="B1593" i="12"/>
  <c r="D1593" i="12"/>
  <c r="A1594" i="12" l="1"/>
  <c r="D1594" i="12"/>
  <c r="C1594" i="12"/>
  <c r="B1594" i="12"/>
  <c r="A1595" i="12" l="1"/>
  <c r="D1595" i="12"/>
  <c r="C1595" i="12"/>
  <c r="B1595" i="12"/>
  <c r="A1596" i="12" l="1"/>
  <c r="D1596" i="12"/>
  <c r="B1596" i="12"/>
  <c r="C1596" i="12"/>
  <c r="A1597" i="12" l="1"/>
  <c r="C1597" i="12"/>
  <c r="D1597" i="12"/>
  <c r="B1597" i="12"/>
  <c r="A1598" i="12" l="1"/>
  <c r="D1598" i="12"/>
  <c r="C1598" i="12"/>
  <c r="B1598" i="12"/>
  <c r="A1599" i="12" l="1"/>
  <c r="D1599" i="12"/>
  <c r="C1599" i="12"/>
  <c r="B1599" i="12"/>
  <c r="A1600" i="12" l="1"/>
  <c r="B1600" i="12"/>
  <c r="D1600" i="12"/>
  <c r="C1600" i="12"/>
  <c r="A1601" i="12" l="1"/>
  <c r="C1601" i="12"/>
  <c r="B1601" i="12"/>
  <c r="D1601" i="12"/>
  <c r="A1602" i="12" l="1"/>
  <c r="D1602" i="12"/>
  <c r="C1602" i="12"/>
  <c r="B1602" i="12"/>
  <c r="A1603" i="12" l="1"/>
  <c r="D1603" i="12"/>
  <c r="C1603" i="12"/>
  <c r="B1603" i="12"/>
  <c r="A1604" i="12" l="1"/>
  <c r="D1604" i="12"/>
  <c r="B1604" i="12"/>
  <c r="C1604" i="12"/>
  <c r="A1605" i="12" l="1"/>
  <c r="C1605" i="12"/>
  <c r="D1605" i="12"/>
  <c r="B1605" i="12"/>
  <c r="A1606" i="12" l="1"/>
  <c r="D1606" i="12"/>
  <c r="C1606" i="12"/>
  <c r="B1606" i="12"/>
  <c r="A1607" i="12" l="1"/>
  <c r="D1607" i="12"/>
  <c r="C1607" i="12"/>
  <c r="B1607" i="12"/>
  <c r="A1608" i="12" l="1"/>
  <c r="B1608" i="12"/>
  <c r="D1608" i="12"/>
  <c r="C1608" i="12"/>
  <c r="A1609" i="12" l="1"/>
  <c r="C1609" i="12"/>
  <c r="B1609" i="12"/>
  <c r="D1609" i="12"/>
  <c r="A1610" i="12" l="1"/>
  <c r="D1610" i="12"/>
  <c r="C1610" i="12"/>
  <c r="B1610" i="12"/>
  <c r="A1611" i="12" l="1"/>
  <c r="D1611" i="12"/>
  <c r="C1611" i="12"/>
  <c r="B1611" i="12"/>
  <c r="A1612" i="12" l="1"/>
  <c r="D1612" i="12"/>
  <c r="B1612" i="12"/>
  <c r="C1612" i="12"/>
  <c r="A1613" i="12" l="1"/>
  <c r="C1613" i="12"/>
  <c r="D1613" i="12"/>
  <c r="B1613" i="12"/>
  <c r="A1614" i="12" l="1"/>
  <c r="D1614" i="12"/>
  <c r="C1614" i="12"/>
  <c r="B1614" i="12"/>
  <c r="A1615" i="12" l="1"/>
  <c r="D1615" i="12"/>
  <c r="C1615" i="12"/>
  <c r="B1615" i="12"/>
  <c r="A1616" i="12" l="1"/>
  <c r="B1616" i="12"/>
  <c r="D1616" i="12"/>
  <c r="C1616" i="12"/>
  <c r="A1617" i="12" l="1"/>
  <c r="C1617" i="12"/>
  <c r="B1617" i="12"/>
  <c r="D1617" i="12"/>
  <c r="A1618" i="12" l="1"/>
  <c r="D1618" i="12"/>
  <c r="C1618" i="12"/>
  <c r="B1618" i="12"/>
  <c r="A1619" i="12" l="1"/>
  <c r="D1619" i="12"/>
  <c r="C1619" i="12"/>
  <c r="B1619" i="12"/>
  <c r="A1620" i="12" l="1"/>
  <c r="D1620" i="12"/>
  <c r="B1620" i="12"/>
  <c r="C1620" i="12"/>
  <c r="A1621" i="12" l="1"/>
  <c r="C1621" i="12"/>
  <c r="D1621" i="12"/>
  <c r="B1621" i="12"/>
  <c r="A1622" i="12" l="1"/>
  <c r="D1622" i="12"/>
  <c r="C1622" i="12"/>
  <c r="B1622" i="12"/>
  <c r="A1623" i="12" l="1"/>
  <c r="D1623" i="12"/>
  <c r="C1623" i="12"/>
  <c r="B1623" i="12"/>
  <c r="A1624" i="12" l="1"/>
  <c r="B1624" i="12"/>
  <c r="D1624" i="12"/>
  <c r="C1624" i="12"/>
  <c r="A1625" i="12" l="1"/>
  <c r="C1625" i="12"/>
  <c r="B1625" i="12"/>
  <c r="D1625" i="12"/>
  <c r="A1626" i="12" l="1"/>
  <c r="D1626" i="12"/>
  <c r="C1626" i="12"/>
  <c r="B1626" i="12"/>
  <c r="A1627" i="12" l="1"/>
  <c r="D1627" i="12"/>
  <c r="C1627" i="12"/>
  <c r="B1627" i="12"/>
  <c r="A1628" i="12" l="1"/>
  <c r="D1628" i="12"/>
  <c r="B1628" i="12"/>
  <c r="C1628" i="12"/>
  <c r="A1629" i="12" l="1"/>
  <c r="C1629" i="12"/>
  <c r="D1629" i="12"/>
  <c r="B1629" i="12"/>
  <c r="A1630" i="12" l="1"/>
  <c r="D1630" i="12"/>
  <c r="C1630" i="12"/>
  <c r="B1630" i="12"/>
  <c r="A1631" i="12" l="1"/>
  <c r="D1631" i="12"/>
  <c r="C1631" i="12"/>
  <c r="B1631" i="12"/>
  <c r="A1632" i="12" l="1"/>
  <c r="B1632" i="12"/>
  <c r="D1632" i="12"/>
  <c r="C1632" i="12"/>
  <c r="A1633" i="12" l="1"/>
  <c r="B1633" i="12"/>
  <c r="C1633" i="12"/>
  <c r="D1633" i="12"/>
  <c r="A1634" i="12" l="1"/>
  <c r="D1634" i="12"/>
  <c r="C1634" i="12"/>
  <c r="B1634" i="12"/>
  <c r="A1635" i="12" l="1"/>
  <c r="D1635" i="12"/>
  <c r="C1635" i="12"/>
  <c r="B1635" i="12"/>
  <c r="A1636" i="12" l="1"/>
  <c r="D1636" i="12"/>
  <c r="B1636" i="12"/>
  <c r="C1636" i="12"/>
  <c r="A1637" i="12" l="1"/>
  <c r="C1637" i="12"/>
  <c r="D1637" i="12"/>
  <c r="B1637" i="12"/>
  <c r="A1638" i="12" l="1"/>
  <c r="D1638" i="12"/>
  <c r="C1638" i="12"/>
  <c r="B1638" i="12"/>
  <c r="A1639" i="12" l="1"/>
  <c r="D1639" i="12"/>
  <c r="C1639" i="12"/>
  <c r="B1639" i="12"/>
  <c r="A1640" i="12" l="1"/>
  <c r="B1640" i="12"/>
  <c r="D1640" i="12"/>
  <c r="C1640" i="12"/>
  <c r="A1641" i="12" l="1"/>
  <c r="C1641" i="12"/>
  <c r="B1641" i="12"/>
  <c r="D1641" i="12"/>
  <c r="A1642" i="12" l="1"/>
  <c r="D1642" i="12"/>
  <c r="B1642" i="12"/>
  <c r="C1642" i="12"/>
  <c r="A1643" i="12" l="1"/>
  <c r="D1643" i="12"/>
  <c r="C1643" i="12"/>
  <c r="B1643" i="12"/>
  <c r="A1644" i="12" l="1"/>
  <c r="D1644" i="12"/>
  <c r="B1644" i="12"/>
  <c r="C1644" i="12"/>
  <c r="A1645" i="12" l="1"/>
  <c r="C1645" i="12"/>
  <c r="D1645" i="12"/>
  <c r="B1645" i="12"/>
  <c r="A1646" i="12" l="1"/>
  <c r="D1646" i="12"/>
  <c r="C1646" i="12"/>
  <c r="B1646" i="12"/>
  <c r="A1647" i="12" l="1"/>
  <c r="D1647" i="12"/>
  <c r="C1647" i="12"/>
  <c r="B1647" i="12"/>
  <c r="A1648" i="12" l="1"/>
  <c r="B1648" i="12"/>
  <c r="D1648" i="12"/>
  <c r="C1648" i="12"/>
  <c r="A1649" i="12" l="1"/>
  <c r="C1649" i="12"/>
  <c r="B1649" i="12"/>
  <c r="D1649" i="12"/>
  <c r="A1650" i="12" l="1"/>
  <c r="D1650" i="12"/>
  <c r="C1650" i="12"/>
  <c r="B1650" i="12"/>
  <c r="A1651" i="12" l="1"/>
  <c r="D1651" i="12"/>
  <c r="C1651" i="12"/>
  <c r="B1651" i="12"/>
  <c r="A1652" i="12" l="1"/>
  <c r="D1652" i="12"/>
  <c r="B1652" i="12"/>
  <c r="C1652" i="12"/>
  <c r="A1653" i="12" l="1"/>
  <c r="C1653" i="12"/>
  <c r="D1653" i="12"/>
  <c r="B1653" i="12"/>
  <c r="A1654" i="12" l="1"/>
  <c r="D1654" i="12"/>
  <c r="C1654" i="12"/>
  <c r="B1654" i="12"/>
  <c r="A1655" i="12" l="1"/>
  <c r="D1655" i="12"/>
  <c r="C1655" i="12"/>
  <c r="B1655" i="12"/>
  <c r="A1656" i="12" l="1"/>
  <c r="B1656" i="12"/>
  <c r="D1656" i="12"/>
  <c r="C1656" i="12"/>
  <c r="A1657" i="12" l="1"/>
  <c r="C1657" i="12"/>
  <c r="B1657" i="12"/>
  <c r="D1657" i="12"/>
  <c r="A1658" i="12" l="1"/>
  <c r="D1658" i="12"/>
  <c r="C1658" i="12"/>
  <c r="B1658" i="12"/>
  <c r="A1659" i="12" l="1"/>
  <c r="D1659" i="12"/>
  <c r="C1659" i="12"/>
  <c r="B1659" i="12"/>
  <c r="A1660" i="12" l="1"/>
  <c r="D1660" i="12"/>
  <c r="B1660" i="12"/>
  <c r="C1660" i="12"/>
  <c r="A1661" i="12" l="1"/>
  <c r="C1661" i="12"/>
  <c r="D1661" i="12"/>
  <c r="B1661" i="12"/>
  <c r="A1662" i="12" l="1"/>
  <c r="D1662" i="12"/>
  <c r="C1662" i="12"/>
  <c r="B1662" i="12"/>
  <c r="A1663" i="12" l="1"/>
  <c r="D1663" i="12"/>
  <c r="C1663" i="12"/>
  <c r="B1663" i="12"/>
  <c r="A1664" i="12" l="1"/>
  <c r="B1664" i="12"/>
  <c r="D1664" i="12"/>
  <c r="C1664" i="12"/>
  <c r="A1665" i="12" l="1"/>
  <c r="C1665" i="12"/>
  <c r="B1665" i="12"/>
  <c r="D1665" i="12"/>
  <c r="A1666" i="12" l="1"/>
  <c r="D1666" i="12"/>
  <c r="C1666" i="12"/>
  <c r="B1666" i="12"/>
  <c r="A1667" i="12" l="1"/>
  <c r="D1667" i="12"/>
  <c r="C1667" i="12"/>
  <c r="B1667" i="12"/>
  <c r="A1668" i="12" l="1"/>
  <c r="D1668" i="12"/>
  <c r="B1668" i="12"/>
  <c r="C1668" i="12"/>
  <c r="A1669" i="12" l="1"/>
  <c r="C1669" i="12"/>
  <c r="D1669" i="12"/>
  <c r="B1669" i="12"/>
  <c r="A1670" i="12" l="1"/>
  <c r="D1670" i="12"/>
  <c r="C1670" i="12"/>
  <c r="B1670" i="12"/>
  <c r="A1671" i="12" l="1"/>
  <c r="D1671" i="12"/>
  <c r="C1671" i="12"/>
  <c r="B1671" i="12"/>
  <c r="A1672" i="12" l="1"/>
  <c r="B1672" i="12"/>
  <c r="D1672" i="12"/>
  <c r="C1672" i="12"/>
  <c r="A1673" i="12" l="1"/>
  <c r="C1673" i="12"/>
  <c r="B1673" i="12"/>
  <c r="D1673" i="12"/>
  <c r="A1674" i="12" l="1"/>
  <c r="D1674" i="12"/>
  <c r="C1674" i="12"/>
  <c r="B1674" i="12"/>
  <c r="A1675" i="12" l="1"/>
  <c r="D1675" i="12"/>
  <c r="C1675" i="12"/>
  <c r="B1675" i="12"/>
  <c r="A1676" i="12" l="1"/>
  <c r="D1676" i="12"/>
  <c r="B1676" i="12"/>
  <c r="C1676" i="12"/>
  <c r="A1677" i="12" l="1"/>
  <c r="C1677" i="12"/>
  <c r="D1677" i="12"/>
  <c r="B1677" i="12"/>
  <c r="A1678" i="12" l="1"/>
  <c r="D1678" i="12"/>
  <c r="C1678" i="12"/>
  <c r="B1678" i="12"/>
  <c r="A1679" i="12" l="1"/>
  <c r="D1679" i="12"/>
  <c r="C1679" i="12"/>
  <c r="B1679" i="12"/>
  <c r="A1680" i="12" l="1"/>
  <c r="B1680" i="12"/>
  <c r="D1680" i="12"/>
  <c r="C1680" i="12"/>
  <c r="A1681" i="12" l="1"/>
  <c r="C1681" i="12"/>
  <c r="B1681" i="12"/>
  <c r="D1681" i="12"/>
  <c r="A1682" i="12" l="1"/>
  <c r="D1682" i="12"/>
  <c r="C1682" i="12"/>
  <c r="B1682" i="12"/>
  <c r="A1683" i="12" l="1"/>
  <c r="D1683" i="12"/>
  <c r="C1683" i="12"/>
  <c r="B1683" i="12"/>
  <c r="A1684" i="12" l="1"/>
  <c r="D1684" i="12"/>
  <c r="B1684" i="12"/>
  <c r="C1684" i="12"/>
  <c r="A1685" i="12" l="1"/>
  <c r="C1685" i="12"/>
  <c r="D1685" i="12"/>
  <c r="B1685" i="12"/>
  <c r="A1686" i="12" l="1"/>
  <c r="D1686" i="12"/>
  <c r="C1686" i="12"/>
  <c r="B1686" i="12"/>
  <c r="A1687" i="12" l="1"/>
  <c r="D1687" i="12"/>
  <c r="C1687" i="12"/>
  <c r="B1687" i="12"/>
  <c r="A1688" i="12" l="1"/>
  <c r="B1688" i="12"/>
  <c r="D1688" i="12"/>
  <c r="C1688" i="12"/>
  <c r="A1689" i="12" l="1"/>
  <c r="C1689" i="12"/>
  <c r="B1689" i="12"/>
  <c r="D1689" i="12"/>
  <c r="A1690" i="12" l="1"/>
  <c r="D1690" i="12"/>
  <c r="C1690" i="12"/>
  <c r="B1690" i="12"/>
  <c r="A1691" i="12" l="1"/>
  <c r="D1691" i="12"/>
  <c r="C1691" i="12"/>
  <c r="B1691" i="12"/>
  <c r="A1692" i="12" l="1"/>
  <c r="D1692" i="12"/>
  <c r="B1692" i="12"/>
  <c r="C1692" i="12"/>
  <c r="A1693" i="12" l="1"/>
  <c r="C1693" i="12"/>
  <c r="D1693" i="12"/>
  <c r="B1693" i="12"/>
  <c r="A1694" i="12" l="1"/>
  <c r="D1694" i="12"/>
  <c r="C1694" i="12"/>
  <c r="B1694" i="12"/>
  <c r="A1695" i="12" l="1"/>
  <c r="D1695" i="12"/>
  <c r="C1695" i="12"/>
  <c r="B1695" i="12"/>
  <c r="A1696" i="12" l="1"/>
  <c r="B1696" i="12"/>
  <c r="D1696" i="12"/>
  <c r="C1696" i="12"/>
  <c r="A1697" i="12" l="1"/>
  <c r="C1697" i="12"/>
  <c r="B1697" i="12"/>
  <c r="D1697" i="12"/>
  <c r="A1698" i="12" l="1"/>
  <c r="D1698" i="12"/>
  <c r="C1698" i="12"/>
  <c r="B1698" i="12"/>
  <c r="A1699" i="12" l="1"/>
  <c r="D1699" i="12"/>
  <c r="C1699" i="12"/>
  <c r="B1699" i="12"/>
  <c r="A1700" i="12" l="1"/>
  <c r="D1700" i="12"/>
  <c r="B1700" i="12"/>
  <c r="C1700" i="12"/>
  <c r="A1701" i="12" l="1"/>
  <c r="C1701" i="12"/>
  <c r="D1701" i="12"/>
  <c r="B1701" i="12"/>
  <c r="A1702" i="12" l="1"/>
  <c r="D1702" i="12"/>
  <c r="C1702" i="12"/>
  <c r="B1702" i="12"/>
  <c r="A1703" i="12" l="1"/>
  <c r="D1703" i="12"/>
  <c r="C1703" i="12"/>
  <c r="B1703" i="12"/>
  <c r="A1704" i="12" l="1"/>
  <c r="B1704" i="12"/>
  <c r="D1704" i="12"/>
  <c r="C1704" i="12"/>
  <c r="A1705" i="12" l="1"/>
  <c r="C1705" i="12"/>
  <c r="B1705" i="12"/>
  <c r="D1705" i="12"/>
  <c r="A1706" i="12" l="1"/>
  <c r="C1706" i="12"/>
  <c r="B1706" i="12"/>
  <c r="D1706" i="12"/>
  <c r="A1707" i="12" l="1"/>
  <c r="D1707" i="12"/>
  <c r="C1707" i="12"/>
  <c r="B1707" i="12"/>
  <c r="A1708" i="12" l="1"/>
  <c r="D1708" i="12"/>
  <c r="B1708" i="12"/>
  <c r="C1708" i="12"/>
  <c r="A1709" i="12" l="1"/>
  <c r="C1709" i="12"/>
  <c r="D1709" i="12"/>
  <c r="B1709" i="12"/>
  <c r="A1710" i="12" l="1"/>
  <c r="D1710" i="12"/>
  <c r="C1710" i="12"/>
  <c r="B1710" i="12"/>
  <c r="A1711" i="12" l="1"/>
  <c r="D1711" i="12"/>
  <c r="C1711" i="12"/>
  <c r="B1711" i="12"/>
  <c r="A1712" i="12" l="1"/>
  <c r="B1712" i="12"/>
  <c r="D1712" i="12"/>
  <c r="C1712" i="12"/>
  <c r="A1713" i="12" l="1"/>
  <c r="C1713" i="12"/>
  <c r="B1713" i="12"/>
  <c r="D1713" i="12"/>
  <c r="A1714" i="12" l="1"/>
  <c r="D1714" i="12"/>
  <c r="C1714" i="12"/>
  <c r="B1714" i="12"/>
  <c r="A1715" i="12" l="1"/>
  <c r="D1715" i="12"/>
  <c r="C1715" i="12"/>
  <c r="B1715" i="12"/>
  <c r="A1716" i="12" l="1"/>
  <c r="D1716" i="12"/>
  <c r="B1716" i="12"/>
  <c r="C1716" i="12"/>
  <c r="A1717" i="12" l="1"/>
  <c r="C1717" i="12"/>
  <c r="D1717" i="12"/>
  <c r="B1717" i="12"/>
  <c r="A1718" i="12" l="1"/>
  <c r="D1718" i="12"/>
  <c r="C1718" i="12"/>
  <c r="B1718" i="12"/>
  <c r="A1719" i="12" l="1"/>
  <c r="D1719" i="12"/>
  <c r="C1719" i="12"/>
  <c r="B1719" i="12"/>
  <c r="A1720" i="12" l="1"/>
  <c r="B1720" i="12"/>
  <c r="D1720" i="12"/>
  <c r="C1720" i="12"/>
  <c r="A1721" i="12" l="1"/>
  <c r="C1721" i="12"/>
  <c r="B1721" i="12"/>
  <c r="D1721" i="12"/>
  <c r="A1722" i="12" l="1"/>
  <c r="D1722" i="12"/>
  <c r="C1722" i="12"/>
  <c r="B1722" i="12"/>
  <c r="A1723" i="12" l="1"/>
  <c r="D1723" i="12"/>
  <c r="C1723" i="12"/>
  <c r="B1723" i="12"/>
  <c r="A1724" i="12" l="1"/>
  <c r="D1724" i="12"/>
  <c r="B1724" i="12"/>
  <c r="C1724" i="12"/>
  <c r="A1725" i="12" l="1"/>
  <c r="C1725" i="12"/>
  <c r="D1725" i="12"/>
  <c r="B1725" i="12"/>
  <c r="A1726" i="12" l="1"/>
  <c r="D1726" i="12"/>
  <c r="C1726" i="12"/>
  <c r="B1726" i="12"/>
  <c r="A1727" i="12" l="1"/>
  <c r="D1727" i="12"/>
  <c r="C1727" i="12"/>
  <c r="B1727" i="12"/>
  <c r="A1728" i="12" l="1"/>
  <c r="B1728" i="12"/>
  <c r="D1728" i="12"/>
  <c r="C1728" i="12"/>
  <c r="A1729" i="12" l="1"/>
  <c r="C1729" i="12"/>
  <c r="B1729" i="12"/>
  <c r="D1729" i="12"/>
  <c r="A1730" i="12" l="1"/>
  <c r="D1730" i="12"/>
  <c r="C1730" i="12"/>
  <c r="B1730" i="12"/>
  <c r="A1731" i="12" l="1"/>
  <c r="D1731" i="12"/>
  <c r="C1731" i="12"/>
  <c r="B1731" i="12"/>
  <c r="A1732" i="12" l="1"/>
  <c r="D1732" i="12"/>
  <c r="B1732" i="12"/>
  <c r="C1732" i="12"/>
  <c r="A1733" i="12" l="1"/>
  <c r="C1733" i="12"/>
  <c r="D1733" i="12"/>
  <c r="B1733" i="12"/>
  <c r="A1734" i="12" l="1"/>
  <c r="D1734" i="12"/>
  <c r="C1734" i="12"/>
  <c r="B1734" i="12"/>
  <c r="A1735" i="12" l="1"/>
  <c r="B1735" i="12"/>
  <c r="D1735" i="12"/>
  <c r="C1735" i="12"/>
  <c r="A1736" i="12" l="1"/>
  <c r="C1736" i="12"/>
  <c r="B1736" i="12"/>
  <c r="D1736" i="12"/>
  <c r="A1737" i="12" l="1"/>
  <c r="D1737" i="12"/>
  <c r="C1737" i="12"/>
  <c r="B1737" i="12"/>
  <c r="A1738" i="12" l="1"/>
  <c r="D1738" i="12"/>
  <c r="C1738" i="12"/>
  <c r="B1738" i="12"/>
  <c r="A1739" i="12" l="1"/>
  <c r="D1739" i="12"/>
  <c r="C1739" i="12"/>
  <c r="B1739" i="12"/>
  <c r="A1740" i="12" l="1"/>
  <c r="D1740" i="12"/>
  <c r="B1740" i="12"/>
  <c r="C1740" i="12"/>
  <c r="A1741" i="12" l="1"/>
  <c r="C1741" i="12"/>
  <c r="D1741" i="12"/>
  <c r="B1741" i="12"/>
  <c r="A1742" i="12" l="1"/>
  <c r="D1742" i="12"/>
  <c r="C1742" i="12"/>
  <c r="B1742" i="12"/>
  <c r="A1743" i="12" l="1"/>
  <c r="B1743" i="12"/>
  <c r="D1743" i="12"/>
  <c r="C1743" i="12"/>
  <c r="A1744" i="12" l="1"/>
  <c r="B1744" i="12"/>
  <c r="C1744" i="12"/>
  <c r="D1744" i="12"/>
  <c r="A1745" i="12" l="1"/>
  <c r="D1745" i="12"/>
  <c r="B1745" i="12"/>
  <c r="C1745" i="12"/>
  <c r="A1746" i="12" l="1"/>
  <c r="D1746" i="12"/>
  <c r="C1746" i="12"/>
  <c r="B1746" i="12"/>
  <c r="A1747" i="12" l="1"/>
  <c r="D1747" i="12"/>
  <c r="B1747" i="12"/>
  <c r="C1747" i="12"/>
  <c r="A1748" i="12" l="1"/>
  <c r="D1748" i="12"/>
  <c r="B1748" i="12"/>
  <c r="C1748" i="12"/>
  <c r="A1749" i="12" l="1"/>
  <c r="D1749" i="12"/>
  <c r="C1749" i="12"/>
  <c r="B1749" i="12"/>
  <c r="A1750" i="12" l="1"/>
  <c r="D1750" i="12"/>
  <c r="C1750" i="12"/>
  <c r="B1750" i="12"/>
  <c r="A1751" i="12" l="1"/>
  <c r="D1751" i="12"/>
  <c r="B1751" i="12"/>
  <c r="C1751" i="12"/>
  <c r="A1752" i="12" l="1"/>
  <c r="C1752" i="12"/>
  <c r="B1752" i="12"/>
  <c r="D1752" i="12"/>
  <c r="A1753" i="12" l="1"/>
  <c r="C1753" i="12"/>
  <c r="D1753" i="12"/>
  <c r="B1753" i="12"/>
  <c r="A1754" i="12" l="1"/>
  <c r="D1754" i="12"/>
  <c r="C1754" i="12"/>
  <c r="B1754" i="12"/>
  <c r="A1755" i="12" l="1"/>
  <c r="C1755" i="12"/>
  <c r="B1755" i="12"/>
  <c r="D1755" i="12"/>
  <c r="A1756" i="12" l="1"/>
  <c r="D1756" i="12"/>
  <c r="C1756" i="12"/>
  <c r="B1756" i="12"/>
  <c r="A1757" i="12" l="1"/>
  <c r="C1757" i="12"/>
  <c r="D1757" i="12"/>
  <c r="B1757" i="12"/>
  <c r="A1758" i="12" l="1"/>
  <c r="D1758" i="12"/>
  <c r="C1758" i="12"/>
  <c r="B1758" i="12"/>
  <c r="A1759" i="12" l="1"/>
  <c r="B1759" i="12"/>
  <c r="D1759" i="12"/>
  <c r="C1759" i="12"/>
  <c r="A1760" i="12" l="1"/>
  <c r="C1760" i="12"/>
  <c r="B1760" i="12"/>
  <c r="D1760" i="12"/>
  <c r="A1761" i="12" l="1"/>
  <c r="D1761" i="12"/>
  <c r="B1761" i="12"/>
  <c r="C1761" i="12"/>
  <c r="A1762" i="12" l="1"/>
  <c r="D1762" i="12"/>
  <c r="C1762" i="12"/>
  <c r="B1762" i="12"/>
  <c r="A1763" i="12" l="1"/>
  <c r="B1763" i="12"/>
  <c r="D1763" i="12"/>
  <c r="C1763" i="12"/>
  <c r="A1764" i="12" l="1"/>
  <c r="D1764" i="12"/>
  <c r="C1764" i="12"/>
  <c r="B1764" i="12"/>
  <c r="A1765" i="12" l="1"/>
  <c r="D1765" i="12"/>
  <c r="B1765" i="12"/>
  <c r="C1765" i="12"/>
  <c r="A1766" i="12" l="1"/>
  <c r="D1766" i="12"/>
  <c r="C1766" i="12"/>
  <c r="B1766" i="12"/>
  <c r="A1767" i="12" l="1"/>
  <c r="D1767" i="12"/>
  <c r="B1767" i="12"/>
  <c r="C1767" i="12"/>
  <c r="A1768" i="12" l="1"/>
  <c r="C1768" i="12"/>
  <c r="B1768" i="12"/>
  <c r="D1768" i="12"/>
  <c r="A1769" i="12" l="1"/>
  <c r="D1769" i="12"/>
  <c r="C1769" i="12"/>
  <c r="B1769" i="12"/>
  <c r="A1770" i="12" l="1"/>
  <c r="C1770" i="12"/>
  <c r="D1770" i="12"/>
  <c r="B1770" i="12"/>
  <c r="A1771" i="12" l="1"/>
  <c r="D1771" i="12"/>
  <c r="C1771" i="12"/>
  <c r="B1771" i="12"/>
  <c r="A1772" i="12" l="1"/>
  <c r="C1772" i="12"/>
  <c r="B1772" i="12"/>
  <c r="D1772" i="12"/>
  <c r="A1773" i="12" l="1"/>
  <c r="D1773" i="12"/>
  <c r="C1773" i="12"/>
  <c r="B1773" i="12"/>
  <c r="A1774" i="12" l="1"/>
  <c r="C1774" i="12"/>
  <c r="D1774" i="12"/>
  <c r="B1774" i="12"/>
  <c r="A1775" i="12" l="1"/>
  <c r="D1775" i="12"/>
  <c r="B1775" i="12"/>
  <c r="C1775" i="12"/>
  <c r="A1776" i="12" l="1"/>
  <c r="B1776" i="12"/>
  <c r="C1776" i="12"/>
  <c r="D1776" i="12"/>
  <c r="A1777" i="12" l="1"/>
  <c r="D1777" i="12"/>
  <c r="C1777" i="12"/>
  <c r="B1777" i="12"/>
  <c r="A1778" i="12" l="1"/>
  <c r="D1778" i="12"/>
  <c r="B1778" i="12"/>
  <c r="C1778" i="12"/>
  <c r="A1779" i="12" l="1"/>
  <c r="D1779" i="12"/>
  <c r="C1779" i="12"/>
  <c r="B1779" i="12"/>
  <c r="A1780" i="12" l="1"/>
  <c r="D1780" i="12"/>
  <c r="C1780" i="12"/>
  <c r="B1780" i="12"/>
  <c r="A1781" i="12" l="1"/>
  <c r="B1781" i="12"/>
  <c r="D1781" i="12"/>
  <c r="C1781" i="12"/>
  <c r="A1782" i="12" l="1"/>
  <c r="C1782" i="12"/>
  <c r="B1782" i="12"/>
  <c r="D1782" i="12"/>
  <c r="A1783" i="12" l="1"/>
  <c r="C1783" i="12"/>
  <c r="D1783" i="12"/>
  <c r="B1783" i="12"/>
  <c r="A1784" i="12" l="1"/>
  <c r="D1784" i="12"/>
  <c r="C1784" i="12"/>
  <c r="B1784" i="12"/>
  <c r="A1785" i="12" l="1"/>
  <c r="D1785" i="12"/>
  <c r="B1785" i="12"/>
  <c r="C1785" i="12"/>
  <c r="A1786" i="12" l="1"/>
  <c r="C1786" i="12"/>
  <c r="D1786" i="12"/>
  <c r="B1786" i="12"/>
  <c r="A1787" i="12" l="1"/>
  <c r="D1787" i="12"/>
  <c r="C1787" i="12"/>
  <c r="B1787" i="12"/>
  <c r="A1788" i="12" l="1"/>
  <c r="D1788" i="12"/>
  <c r="C1788" i="12"/>
  <c r="B1788" i="12"/>
  <c r="A1789" i="12" l="1"/>
  <c r="B1789" i="12"/>
  <c r="D1789" i="12"/>
  <c r="C1789" i="12"/>
  <c r="A1790" i="12" l="1"/>
  <c r="C1790" i="12"/>
  <c r="B1790" i="12"/>
  <c r="D1790" i="12"/>
  <c r="A1791" i="12" l="1"/>
  <c r="D1791" i="12"/>
  <c r="C1791" i="12"/>
  <c r="B1791" i="12"/>
  <c r="A1792" i="12" l="1"/>
  <c r="D1792" i="12"/>
  <c r="C1792" i="12"/>
  <c r="B1792" i="12"/>
  <c r="A1793" i="12" l="1"/>
  <c r="D1793" i="12"/>
  <c r="B1793" i="12"/>
  <c r="C1793" i="12"/>
  <c r="A1794" i="12" l="1"/>
  <c r="C1794" i="12"/>
  <c r="D1794" i="12"/>
  <c r="B1794" i="12"/>
  <c r="A1795" i="12" l="1"/>
  <c r="D1795" i="12"/>
  <c r="C1795" i="12"/>
  <c r="B1795" i="12"/>
  <c r="A1796" i="12" l="1"/>
  <c r="D1796" i="12"/>
  <c r="C1796" i="12"/>
  <c r="B1796" i="12"/>
  <c r="A1797" i="12" l="1"/>
  <c r="B1797" i="12"/>
  <c r="D1797" i="12"/>
  <c r="C1797" i="12"/>
  <c r="A1798" i="12" l="1"/>
  <c r="C1798" i="12"/>
  <c r="B1798" i="12"/>
  <c r="D1798" i="12"/>
  <c r="A1799" i="12" l="1"/>
  <c r="D1799" i="12"/>
  <c r="C1799" i="12"/>
  <c r="B1799" i="12"/>
  <c r="A1800" i="12" l="1"/>
  <c r="D1800" i="12"/>
  <c r="C1800" i="12"/>
  <c r="B1800" i="12"/>
  <c r="A1801" i="12" l="1"/>
  <c r="D1801" i="12"/>
  <c r="B1801" i="12"/>
  <c r="C1801" i="12"/>
  <c r="A1802" i="12" l="1"/>
  <c r="C1802" i="12"/>
  <c r="D1802" i="12"/>
  <c r="B1802" i="12"/>
  <c r="A1803" i="12" l="1"/>
  <c r="D1803" i="12"/>
  <c r="C1803" i="12"/>
  <c r="B1803" i="12"/>
  <c r="A1804" i="12" l="1"/>
  <c r="D1804" i="12"/>
  <c r="C1804" i="12"/>
  <c r="B1804" i="12"/>
  <c r="A1805" i="12" l="1"/>
  <c r="B1805" i="12"/>
  <c r="D1805" i="12"/>
  <c r="C1805" i="12"/>
  <c r="A1806" i="12" l="1"/>
  <c r="C1806" i="12"/>
  <c r="B1806" i="12"/>
  <c r="D1806" i="12"/>
  <c r="A1807" i="12" l="1"/>
  <c r="D1807" i="12"/>
  <c r="C1807" i="12"/>
  <c r="B1807" i="12"/>
  <c r="A1808" i="12" l="1"/>
  <c r="D1808" i="12"/>
  <c r="C1808" i="12"/>
  <c r="B1808" i="12"/>
  <c r="A1809" i="12" l="1"/>
  <c r="D1809" i="12"/>
  <c r="B1809" i="12"/>
  <c r="C1809" i="12"/>
  <c r="A1810" i="12" l="1"/>
  <c r="C1810" i="12"/>
  <c r="D1810" i="12"/>
  <c r="B1810" i="12"/>
  <c r="A1811" i="12" l="1"/>
  <c r="D1811" i="12"/>
  <c r="C1811" i="12"/>
  <c r="B1811" i="12"/>
  <c r="A1812" i="12" l="1"/>
  <c r="D1812" i="12"/>
  <c r="C1812" i="12"/>
  <c r="B1812" i="12"/>
  <c r="A1813" i="12" l="1"/>
  <c r="B1813" i="12"/>
  <c r="D1813" i="12"/>
  <c r="C1813" i="12"/>
  <c r="A1814" i="12" l="1"/>
  <c r="C1814" i="12"/>
  <c r="B1814" i="12"/>
  <c r="D1814" i="12"/>
  <c r="A1815" i="12" l="1"/>
  <c r="D1815" i="12"/>
  <c r="C1815" i="12"/>
  <c r="B1815" i="12"/>
  <c r="A1816" i="12" l="1"/>
  <c r="D1816" i="12"/>
  <c r="C1816" i="12"/>
  <c r="B1816" i="12"/>
  <c r="A1817" i="12" l="1"/>
  <c r="D1817" i="12"/>
  <c r="B1817" i="12"/>
  <c r="C1817" i="12"/>
  <c r="A1818" i="12" l="1"/>
  <c r="C1818" i="12"/>
  <c r="D1818" i="12"/>
  <c r="B1818" i="12"/>
  <c r="A1819" i="12" l="1"/>
  <c r="D1819" i="12"/>
  <c r="C1819" i="12"/>
  <c r="B1819" i="12"/>
  <c r="A1820" i="12" l="1"/>
  <c r="D1820" i="12"/>
  <c r="C1820" i="12"/>
  <c r="B1820" i="12"/>
  <c r="A1821" i="12" l="1"/>
  <c r="B1821" i="12"/>
  <c r="D1821" i="12"/>
  <c r="C1821" i="12"/>
  <c r="A1822" i="12" l="1"/>
  <c r="C1822" i="12"/>
  <c r="B1822" i="12"/>
  <c r="D1822" i="12"/>
  <c r="A1823" i="12" l="1"/>
  <c r="D1823" i="12"/>
  <c r="C1823" i="12"/>
  <c r="B1823" i="12"/>
  <c r="A1824" i="12" l="1"/>
  <c r="C1824" i="12"/>
  <c r="D1824" i="12"/>
  <c r="B1824" i="12"/>
  <c r="A1825" i="12" l="1"/>
  <c r="D1825" i="12"/>
  <c r="B1825" i="12"/>
  <c r="C1825" i="12"/>
  <c r="A1826" i="12" l="1"/>
  <c r="C1826" i="12"/>
  <c r="D1826" i="12"/>
  <c r="B1826" i="12"/>
  <c r="A1827" i="12" l="1"/>
  <c r="D1827" i="12"/>
  <c r="C1827" i="12"/>
  <c r="B1827" i="12"/>
  <c r="A1828" i="12" l="1"/>
  <c r="D1828" i="12"/>
  <c r="C1828" i="12"/>
  <c r="B1828" i="12"/>
  <c r="A1829" i="12" l="1"/>
  <c r="B1829" i="12"/>
  <c r="D1829" i="12"/>
  <c r="C1829" i="12"/>
  <c r="A1830" i="12" l="1"/>
  <c r="C1830" i="12"/>
  <c r="B1830" i="12"/>
  <c r="D1830" i="12"/>
  <c r="A1831" i="12" l="1"/>
  <c r="D1831" i="12"/>
  <c r="C1831" i="12"/>
  <c r="B1831" i="12"/>
  <c r="A1832" i="12" l="1"/>
  <c r="D1832" i="12"/>
  <c r="C1832" i="12"/>
  <c r="B1832" i="12"/>
  <c r="A1833" i="12" l="1"/>
  <c r="D1833" i="12"/>
  <c r="B1833" i="12"/>
  <c r="C1833" i="12"/>
  <c r="A1834" i="12" l="1"/>
  <c r="C1834" i="12"/>
  <c r="D1834" i="12"/>
  <c r="B1834" i="12"/>
  <c r="A1835" i="12" l="1"/>
  <c r="D1835" i="12"/>
  <c r="C1835" i="12"/>
  <c r="B1835" i="12"/>
  <c r="A1836" i="12" l="1"/>
  <c r="D1836" i="12"/>
  <c r="C1836" i="12"/>
  <c r="B1836" i="12"/>
  <c r="A1837" i="12" l="1"/>
  <c r="B1837" i="12"/>
  <c r="D1837" i="12"/>
  <c r="C1837" i="12"/>
  <c r="A1838" i="12" l="1"/>
  <c r="B1838" i="12"/>
  <c r="C1838" i="12"/>
  <c r="D1838" i="12"/>
  <c r="A1839" i="12" l="1"/>
  <c r="D1839" i="12"/>
  <c r="C1839" i="12"/>
  <c r="B1839" i="12"/>
  <c r="A1840" i="12" l="1"/>
  <c r="D1840" i="12"/>
  <c r="C1840" i="12"/>
  <c r="B1840" i="12"/>
  <c r="A1841" i="12" l="1"/>
  <c r="D1841" i="12"/>
  <c r="B1841" i="12"/>
  <c r="C1841" i="12"/>
  <c r="A1842" i="12" l="1"/>
  <c r="C1842" i="12"/>
  <c r="D1842" i="12"/>
  <c r="B1842" i="12"/>
  <c r="A1843" i="12" l="1"/>
  <c r="D1843" i="12"/>
  <c r="C1843" i="12"/>
  <c r="B1843" i="12"/>
  <c r="A1844" i="12" l="1"/>
  <c r="D1844" i="12"/>
  <c r="C1844" i="12"/>
  <c r="B1844" i="12"/>
  <c r="A1845" i="12" l="1"/>
  <c r="B1845" i="12"/>
  <c r="D1845" i="12"/>
  <c r="C1845" i="12"/>
  <c r="A1846" i="12" l="1"/>
  <c r="C1846" i="12"/>
  <c r="B1846" i="12"/>
  <c r="D1846" i="12"/>
  <c r="A1847" i="12" l="1"/>
  <c r="D1847" i="12"/>
  <c r="C1847" i="12"/>
  <c r="B1847" i="12"/>
  <c r="A1848" i="12" l="1"/>
  <c r="D1848" i="12"/>
  <c r="C1848" i="12"/>
  <c r="B1848" i="12"/>
  <c r="A1849" i="12" l="1"/>
  <c r="D1849" i="12"/>
  <c r="B1849" i="12"/>
  <c r="C1849" i="12"/>
  <c r="A1850" i="12" l="1"/>
  <c r="C1850" i="12"/>
  <c r="D1850" i="12"/>
  <c r="B1850" i="12"/>
  <c r="A1851" i="12" l="1"/>
  <c r="D1851" i="12"/>
  <c r="C1851" i="12"/>
  <c r="B1851" i="12"/>
  <c r="A1852" i="12" l="1"/>
  <c r="D1852" i="12"/>
  <c r="C1852" i="12"/>
  <c r="B1852" i="12"/>
  <c r="A1853" i="12" l="1"/>
  <c r="B1853" i="12"/>
  <c r="D1853" i="12"/>
  <c r="C1853" i="12"/>
  <c r="A1854" i="12" l="1"/>
  <c r="C1854" i="12"/>
  <c r="B1854" i="12"/>
  <c r="D1854" i="12"/>
  <c r="A1855" i="12" l="1"/>
  <c r="D1855" i="12"/>
  <c r="C1855" i="12"/>
  <c r="B1855" i="12"/>
  <c r="A1856" i="12" l="1"/>
  <c r="D1856" i="12"/>
  <c r="C1856" i="12"/>
  <c r="B1856" i="12"/>
  <c r="A1857" i="12" l="1"/>
  <c r="D1857" i="12"/>
  <c r="B1857" i="12"/>
  <c r="C1857" i="12"/>
  <c r="A1858" i="12" l="1"/>
  <c r="C1858" i="12"/>
  <c r="D1858" i="12"/>
  <c r="B1858" i="12"/>
  <c r="A1859" i="12" l="1"/>
  <c r="D1859" i="12"/>
  <c r="C1859" i="12"/>
  <c r="B1859" i="12"/>
  <c r="A1860" i="12" l="1"/>
  <c r="D1860" i="12"/>
  <c r="C1860" i="12"/>
  <c r="B1860" i="12"/>
  <c r="A1861" i="12" l="1"/>
  <c r="B1861" i="12"/>
  <c r="D1861" i="12"/>
  <c r="C1861" i="12"/>
  <c r="A1862" i="12" l="1"/>
  <c r="C1862" i="12"/>
  <c r="B1862" i="12"/>
  <c r="D1862" i="12"/>
  <c r="A1863" i="12" l="1"/>
  <c r="D1863" i="12"/>
  <c r="C1863" i="12"/>
  <c r="B1863" i="12"/>
  <c r="A1864" i="12" l="1"/>
  <c r="D1864" i="12"/>
  <c r="C1864" i="12"/>
  <c r="B1864" i="12"/>
  <c r="A1865" i="12" l="1"/>
  <c r="D1865" i="12"/>
  <c r="B1865" i="12"/>
  <c r="C1865" i="12"/>
  <c r="A1866" i="12" l="1"/>
  <c r="C1866" i="12"/>
  <c r="D1866" i="12"/>
  <c r="B1866" i="12"/>
  <c r="A1867" i="12" l="1"/>
  <c r="D1867" i="12"/>
  <c r="C1867" i="12"/>
  <c r="B1867" i="12"/>
  <c r="A1868" i="12" l="1"/>
  <c r="D1868" i="12"/>
  <c r="C1868" i="12"/>
  <c r="B1868" i="12"/>
  <c r="A1869" i="12" l="1"/>
  <c r="B1869" i="12"/>
  <c r="D1869" i="12"/>
  <c r="C1869" i="12"/>
  <c r="A1870" i="12" l="1"/>
  <c r="C1870" i="12"/>
  <c r="B1870" i="12"/>
  <c r="D1870" i="12"/>
  <c r="A1871" i="12" l="1"/>
  <c r="D1871" i="12"/>
  <c r="C1871" i="12"/>
  <c r="B1871" i="12"/>
  <c r="A1872" i="12" l="1"/>
  <c r="D1872" i="12"/>
  <c r="C1872" i="12"/>
  <c r="B1872" i="12"/>
  <c r="A1873" i="12" l="1"/>
  <c r="D1873" i="12"/>
  <c r="B1873" i="12"/>
  <c r="C1873" i="12"/>
  <c r="A1874" i="12" l="1"/>
  <c r="C1874" i="12"/>
  <c r="D1874" i="12"/>
  <c r="B1874" i="12"/>
  <c r="A1875" i="12" l="1"/>
  <c r="D1875" i="12"/>
  <c r="C1875" i="12"/>
  <c r="B1875" i="12"/>
  <c r="A1876" i="12" l="1"/>
  <c r="D1876" i="12"/>
  <c r="C1876" i="12"/>
  <c r="B1876" i="12"/>
  <c r="A1877" i="12" l="1"/>
  <c r="B1877" i="12"/>
  <c r="D1877" i="12"/>
  <c r="C1877" i="12"/>
  <c r="A1878" i="12" l="1"/>
  <c r="C1878" i="12"/>
  <c r="B1878" i="12"/>
  <c r="D1878" i="12"/>
  <c r="A1879" i="12" l="1"/>
  <c r="D1879" i="12"/>
  <c r="C1879" i="12"/>
  <c r="B1879" i="12"/>
  <c r="A1880" i="12" l="1"/>
  <c r="D1880" i="12"/>
  <c r="C1880" i="12"/>
  <c r="B1880" i="12"/>
  <c r="A1881" i="12" l="1"/>
  <c r="D1881" i="12"/>
  <c r="B1881" i="12"/>
  <c r="C1881" i="12"/>
  <c r="A1882" i="12" l="1"/>
  <c r="C1882" i="12"/>
  <c r="D1882" i="12"/>
  <c r="B1882" i="12"/>
  <c r="A1883" i="12" l="1"/>
  <c r="D1883" i="12"/>
  <c r="C1883" i="12"/>
  <c r="B1883" i="12"/>
  <c r="A1884" i="12" l="1"/>
  <c r="D1884" i="12"/>
  <c r="C1884" i="12"/>
  <c r="B1884" i="12"/>
  <c r="A1885" i="12" l="1"/>
  <c r="B1885" i="12"/>
  <c r="D1885" i="12"/>
  <c r="C1885" i="12"/>
  <c r="A1886" i="12" l="1"/>
  <c r="C1886" i="12"/>
  <c r="B1886" i="12"/>
  <c r="D1886" i="12"/>
  <c r="A1887" i="12" l="1"/>
  <c r="D1887" i="12"/>
  <c r="C1887" i="12"/>
  <c r="B1887" i="12"/>
  <c r="A1888" i="12" l="1"/>
  <c r="C1888" i="12"/>
  <c r="D1888" i="12"/>
  <c r="B1888" i="12"/>
  <c r="A1889" i="12" l="1"/>
  <c r="D1889" i="12"/>
  <c r="B1889" i="12"/>
  <c r="C1889" i="12"/>
  <c r="A1890" i="12" l="1"/>
  <c r="C1890" i="12"/>
  <c r="D1890" i="12"/>
  <c r="B1890" i="12"/>
  <c r="A1891" i="12" l="1"/>
  <c r="D1891" i="12"/>
  <c r="C1891" i="12"/>
  <c r="B1891" i="12"/>
  <c r="A1892" i="12" l="1"/>
  <c r="D1892" i="12"/>
  <c r="C1892" i="12"/>
  <c r="B1892" i="12"/>
  <c r="A1893" i="12" l="1"/>
  <c r="B1893" i="12"/>
  <c r="D1893" i="12"/>
  <c r="C1893" i="12"/>
  <c r="A1894" i="12" l="1"/>
  <c r="C1894" i="12"/>
  <c r="B1894" i="12"/>
  <c r="D1894" i="12"/>
  <c r="A1895" i="12" l="1"/>
  <c r="D1895" i="12"/>
  <c r="C1895" i="12"/>
  <c r="B1895" i="12"/>
  <c r="A1896" i="12" l="1"/>
  <c r="D1896" i="12"/>
  <c r="C1896" i="12"/>
  <c r="B1896" i="12"/>
  <c r="A1897" i="12" l="1"/>
  <c r="D1897" i="12"/>
  <c r="B1897" i="12"/>
  <c r="C1897" i="12"/>
  <c r="A1898" i="12" l="1"/>
  <c r="C1898" i="12"/>
  <c r="D1898" i="12"/>
  <c r="B1898" i="12"/>
  <c r="A1899" i="12" l="1"/>
  <c r="D1899" i="12"/>
  <c r="C1899" i="12"/>
  <c r="B1899" i="12"/>
  <c r="A1900" i="12" l="1"/>
  <c r="D1900" i="12"/>
  <c r="C1900" i="12"/>
  <c r="B1900" i="12"/>
  <c r="A1901" i="12" l="1"/>
  <c r="B1901" i="12"/>
  <c r="D1901" i="12"/>
  <c r="C1901" i="12"/>
  <c r="A1902" i="12" l="1"/>
  <c r="C1902" i="12"/>
  <c r="B1902" i="12"/>
  <c r="D1902" i="12"/>
  <c r="A1903" i="12" l="1"/>
  <c r="D1903" i="12"/>
  <c r="C1903" i="12"/>
  <c r="B1903" i="12"/>
  <c r="A1904" i="12" l="1"/>
  <c r="D1904" i="12"/>
  <c r="C1904" i="12"/>
  <c r="B1904" i="12"/>
  <c r="A1905" i="12" l="1"/>
  <c r="D1905" i="12"/>
  <c r="B1905" i="12"/>
  <c r="C1905" i="12"/>
  <c r="A1906" i="12" l="1"/>
  <c r="C1906" i="12"/>
  <c r="D1906" i="12"/>
  <c r="B1906" i="12"/>
  <c r="A1907" i="12" l="1"/>
  <c r="D1907" i="12"/>
  <c r="C1907" i="12"/>
  <c r="B1907" i="12"/>
  <c r="A1908" i="12" l="1"/>
  <c r="D1908" i="12"/>
  <c r="C1908" i="12"/>
  <c r="B1908" i="12"/>
  <c r="A1909" i="12" l="1"/>
  <c r="B1909" i="12"/>
  <c r="D1909" i="12"/>
  <c r="C1909" i="12"/>
  <c r="A1910" i="12" l="1"/>
  <c r="C1910" i="12"/>
  <c r="B1910" i="12"/>
  <c r="D1910" i="12"/>
  <c r="A1911" i="12" l="1"/>
  <c r="C1911" i="12"/>
  <c r="B1911" i="12"/>
  <c r="D1911" i="12"/>
  <c r="A1912" i="12" l="1"/>
  <c r="D1912" i="12"/>
  <c r="C1912" i="12"/>
  <c r="B1912" i="12"/>
  <c r="A1913" i="12" l="1"/>
  <c r="D1913" i="12"/>
  <c r="B1913" i="12"/>
  <c r="C1913" i="12"/>
  <c r="A1914" i="12" l="1"/>
  <c r="C1914" i="12"/>
  <c r="D1914" i="12"/>
  <c r="B1914" i="12"/>
  <c r="A1915" i="12" l="1"/>
  <c r="D1915" i="12"/>
  <c r="C1915" i="12"/>
  <c r="B1915" i="12"/>
  <c r="A1916" i="12" l="1"/>
  <c r="D1916" i="12"/>
  <c r="C1916" i="12"/>
  <c r="B1916" i="12"/>
  <c r="A1917" i="12" l="1"/>
  <c r="B1917" i="12"/>
  <c r="D1917" i="12"/>
  <c r="C1917" i="12"/>
  <c r="A1918" i="12" l="1"/>
  <c r="C1918" i="12"/>
  <c r="B1918" i="12"/>
  <c r="D1918" i="12"/>
  <c r="A1919" i="12" l="1"/>
  <c r="D1919" i="12"/>
  <c r="C1919" i="12"/>
  <c r="B1919" i="12"/>
  <c r="A1920" i="12" l="1"/>
  <c r="D1920" i="12"/>
  <c r="C1920" i="12"/>
  <c r="B1920" i="12"/>
  <c r="A1921" i="12" l="1"/>
  <c r="D1921" i="12"/>
  <c r="B1921" i="12"/>
  <c r="C1921" i="12"/>
  <c r="A1922" i="12" l="1"/>
  <c r="C1922" i="12"/>
  <c r="D1922" i="12"/>
  <c r="B1922" i="12"/>
  <c r="A1923" i="12" l="1"/>
  <c r="D1923" i="12"/>
  <c r="C1923" i="12"/>
  <c r="B1923" i="12"/>
  <c r="A1924" i="12" l="1"/>
  <c r="D1924" i="12"/>
  <c r="C1924" i="12"/>
  <c r="B1924" i="12"/>
  <c r="A1925" i="12" l="1"/>
  <c r="B1925" i="12"/>
  <c r="D1925" i="12"/>
  <c r="C1925" i="12"/>
  <c r="A1926" i="12" l="1"/>
  <c r="C1926" i="12"/>
  <c r="B1926" i="12"/>
  <c r="D1926" i="12"/>
  <c r="A1927" i="12" l="1"/>
  <c r="D1927" i="12"/>
  <c r="C1927" i="12"/>
  <c r="B1927" i="12"/>
  <c r="A1928" i="12" l="1"/>
  <c r="D1928" i="12"/>
  <c r="C1928" i="12"/>
  <c r="B1928" i="12"/>
  <c r="A1929" i="12" l="1"/>
  <c r="D1929" i="12"/>
  <c r="B1929" i="12"/>
  <c r="C1929" i="12"/>
  <c r="A1930" i="12" l="1"/>
  <c r="C1930" i="12"/>
  <c r="D1930" i="12"/>
  <c r="B1930" i="12"/>
  <c r="A1931" i="12" l="1"/>
  <c r="D1931" i="12"/>
  <c r="C1931" i="12"/>
  <c r="B1931" i="12"/>
  <c r="A1932" i="12" l="1"/>
  <c r="D1932" i="12"/>
  <c r="C1932" i="12"/>
  <c r="B1932" i="12"/>
  <c r="A1933" i="12" l="1"/>
  <c r="B1933" i="12"/>
  <c r="D1933" i="12"/>
  <c r="C1933" i="12"/>
  <c r="A1934" i="12" l="1"/>
  <c r="C1934" i="12"/>
  <c r="B1934" i="12"/>
  <c r="D1934" i="12"/>
  <c r="A1935" i="12" l="1"/>
  <c r="D1935" i="12"/>
  <c r="C1935" i="12"/>
  <c r="B1935" i="12"/>
  <c r="A1936" i="12" l="1"/>
  <c r="D1936" i="12"/>
  <c r="C1936" i="12"/>
  <c r="B1936" i="12"/>
  <c r="A1937" i="12" l="1"/>
  <c r="D1937" i="12"/>
  <c r="B1937" i="12"/>
  <c r="C1937" i="12"/>
  <c r="A1938" i="12" l="1"/>
  <c r="C1938" i="12"/>
  <c r="D1938" i="12"/>
  <c r="B1938" i="12"/>
  <c r="A1939" i="12" l="1"/>
  <c r="D1939" i="12"/>
  <c r="C1939" i="12"/>
  <c r="B1939" i="12"/>
  <c r="A1940" i="12" l="1"/>
  <c r="D1940" i="12"/>
  <c r="C1940" i="12"/>
  <c r="B1940" i="12"/>
  <c r="A1941" i="12" l="1"/>
  <c r="B1941" i="12"/>
  <c r="D1941" i="12"/>
  <c r="C1941" i="12"/>
  <c r="A1942" i="12" l="1"/>
  <c r="C1942" i="12"/>
  <c r="B1942" i="12"/>
  <c r="D1942" i="12"/>
  <c r="A1943" i="12" l="1"/>
  <c r="D1943" i="12"/>
  <c r="B1943" i="12"/>
  <c r="C1943" i="12"/>
  <c r="A1944" i="12" l="1"/>
  <c r="D1944" i="12"/>
  <c r="C1944" i="12"/>
  <c r="B1944" i="12"/>
  <c r="A1945" i="12" l="1"/>
  <c r="D1945" i="12"/>
  <c r="B1945" i="12"/>
  <c r="C1945" i="12"/>
  <c r="A1946" i="12" l="1"/>
  <c r="C1946" i="12"/>
  <c r="D1946" i="12"/>
  <c r="B1946" i="12"/>
  <c r="A1947" i="12" l="1"/>
  <c r="D1947" i="12"/>
  <c r="C1947" i="12"/>
  <c r="B1947" i="12"/>
  <c r="A1948" i="12" l="1"/>
  <c r="D1948" i="12"/>
  <c r="C1948" i="12"/>
  <c r="B1948" i="12"/>
  <c r="A1949" i="12" l="1"/>
  <c r="B1949" i="12"/>
  <c r="D1949" i="12"/>
  <c r="C1949" i="12"/>
  <c r="A1950" i="12" l="1"/>
  <c r="C1950" i="12"/>
  <c r="B1950" i="12"/>
  <c r="D1950" i="12"/>
  <c r="A1951" i="12" l="1"/>
  <c r="D1951" i="12"/>
  <c r="C1951" i="12"/>
  <c r="B1951" i="12"/>
  <c r="A1952" i="12" l="1"/>
  <c r="D1952" i="12"/>
  <c r="C1952" i="12"/>
  <c r="B1952" i="12"/>
  <c r="A1953" i="12" l="1"/>
  <c r="D1953" i="12"/>
  <c r="B1953" i="12"/>
  <c r="C1953" i="12"/>
  <c r="A1954" i="12" l="1"/>
  <c r="C1954" i="12"/>
  <c r="D1954" i="12"/>
  <c r="B1954" i="12"/>
  <c r="A1955" i="12" l="1"/>
  <c r="D1955" i="12"/>
  <c r="C1955" i="12"/>
  <c r="B1955" i="12"/>
  <c r="A1956" i="12" l="1"/>
  <c r="D1956" i="12"/>
  <c r="C1956" i="12"/>
  <c r="B1956" i="12"/>
  <c r="A1957" i="12" l="1"/>
  <c r="B1957" i="12"/>
  <c r="D1957" i="12"/>
  <c r="C1957" i="12"/>
  <c r="A1958" i="12" l="1"/>
  <c r="C1958" i="12"/>
  <c r="B1958" i="12"/>
  <c r="D1958" i="12"/>
  <c r="A1959" i="12" l="1"/>
  <c r="D1959" i="12"/>
  <c r="C1959" i="12"/>
  <c r="B1959" i="12"/>
  <c r="A1960" i="12" l="1"/>
  <c r="D1960" i="12"/>
  <c r="C1960" i="12"/>
  <c r="B1960" i="12"/>
  <c r="A1961" i="12" l="1"/>
  <c r="D1961" i="12"/>
  <c r="B1961" i="12"/>
  <c r="C1961" i="12"/>
  <c r="A1962" i="12" l="1"/>
  <c r="C1962" i="12"/>
  <c r="D1962" i="12"/>
  <c r="B1962" i="12"/>
  <c r="A1963" i="12" l="1"/>
  <c r="D1963" i="12"/>
  <c r="C1963" i="12"/>
  <c r="B1963" i="12"/>
  <c r="A1964" i="12" l="1"/>
  <c r="D1964" i="12"/>
  <c r="C1964" i="12"/>
  <c r="B1964" i="12"/>
  <c r="A1965" i="12" l="1"/>
  <c r="B1965" i="12"/>
  <c r="D1965" i="12"/>
  <c r="C1965" i="12"/>
  <c r="A1966" i="12" l="1"/>
  <c r="B1966" i="12"/>
  <c r="C1966" i="12"/>
  <c r="D1966" i="12"/>
  <c r="A1967" i="12" l="1"/>
  <c r="D1967" i="12"/>
  <c r="C1967" i="12"/>
  <c r="B1967" i="12"/>
  <c r="A1968" i="12" l="1"/>
  <c r="D1968" i="12"/>
  <c r="C1968" i="12"/>
  <c r="B1968" i="12"/>
  <c r="A1969" i="12" l="1"/>
  <c r="D1969" i="12"/>
  <c r="B1969" i="12"/>
  <c r="C1969" i="12"/>
  <c r="A1970" i="12" l="1"/>
  <c r="C1970" i="12"/>
  <c r="D1970" i="12"/>
  <c r="B1970" i="12"/>
  <c r="A1971" i="12" l="1"/>
  <c r="D1971" i="12"/>
  <c r="C1971" i="12"/>
  <c r="B1971" i="12"/>
  <c r="A1972" i="12" l="1"/>
  <c r="D1972" i="12"/>
  <c r="C1972" i="12"/>
  <c r="B1972" i="12"/>
  <c r="A1973" i="12" l="1"/>
  <c r="B1973" i="12"/>
  <c r="D1973" i="12"/>
  <c r="C1973" i="12"/>
  <c r="A1974" i="12" l="1"/>
  <c r="C1974" i="12"/>
  <c r="B1974" i="12"/>
  <c r="D1974" i="12"/>
  <c r="A1975" i="12" l="1"/>
  <c r="C1975" i="12"/>
  <c r="D1975" i="12"/>
  <c r="B1975" i="12"/>
  <c r="A1976" i="12" l="1"/>
  <c r="D1976" i="12"/>
  <c r="C1976" i="12"/>
  <c r="B1976" i="12"/>
  <c r="A1977" i="12" l="1"/>
  <c r="D1977" i="12"/>
  <c r="B1977" i="12"/>
  <c r="C1977" i="12"/>
  <c r="A1978" i="12" l="1"/>
  <c r="C1978" i="12"/>
  <c r="D1978" i="12"/>
  <c r="B1978" i="12"/>
  <c r="A1979" i="12" l="1"/>
  <c r="D1979" i="12"/>
  <c r="C1979" i="12"/>
  <c r="B1979" i="12"/>
  <c r="A1980" i="12" l="1"/>
  <c r="D1980" i="12"/>
  <c r="C1980" i="12"/>
  <c r="B1980" i="12"/>
  <c r="A1981" i="12" l="1"/>
  <c r="B1981" i="12"/>
  <c r="D1981" i="12"/>
  <c r="C1981" i="12"/>
  <c r="A1982" i="12" l="1"/>
  <c r="C1982" i="12"/>
  <c r="B1982" i="12"/>
  <c r="D1982" i="12"/>
  <c r="A1983" i="12" l="1"/>
  <c r="D1983" i="12"/>
  <c r="C1983" i="12"/>
  <c r="B1983" i="12"/>
  <c r="A1984" i="12" l="1"/>
  <c r="D1984" i="12"/>
  <c r="C1984" i="12"/>
  <c r="B1984" i="12"/>
  <c r="A1985" i="12" l="1"/>
  <c r="D1985" i="12"/>
  <c r="B1985" i="12"/>
  <c r="C1985" i="12"/>
  <c r="A1986" i="12" l="1"/>
  <c r="C1986" i="12"/>
  <c r="D1986" i="12"/>
  <c r="B1986" i="12"/>
  <c r="A1987" i="12" l="1"/>
  <c r="D1987" i="12"/>
  <c r="C1987" i="12"/>
  <c r="B1987" i="12"/>
  <c r="A1988" i="12" l="1"/>
  <c r="D1988" i="12"/>
  <c r="C1988" i="12"/>
  <c r="B1988" i="12"/>
  <c r="A1989" i="12" l="1"/>
  <c r="B1989" i="12"/>
  <c r="D1989" i="12"/>
  <c r="C1989" i="12"/>
  <c r="A1990" i="12" l="1"/>
  <c r="C1990" i="12"/>
  <c r="B1990" i="12"/>
  <c r="D1990" i="12"/>
  <c r="A1991" i="12" l="1"/>
  <c r="D1991" i="12"/>
  <c r="C1991" i="12"/>
  <c r="B1991" i="12"/>
  <c r="A1992" i="12" l="1"/>
  <c r="D1992" i="12"/>
  <c r="C1992" i="12"/>
  <c r="B1992" i="12"/>
  <c r="A1993" i="12" l="1"/>
  <c r="D1993" i="12"/>
  <c r="B1993" i="12"/>
  <c r="C1993" i="12"/>
  <c r="A1994" i="12" l="1"/>
  <c r="C1994" i="12"/>
  <c r="D1994" i="12"/>
  <c r="B1994" i="12"/>
  <c r="A1995" i="12" l="1"/>
  <c r="D1995" i="12"/>
  <c r="C1995" i="12"/>
  <c r="B1995" i="12"/>
  <c r="A1996" i="12" l="1"/>
  <c r="D1996" i="12"/>
  <c r="C1996" i="12"/>
  <c r="B1996" i="12"/>
  <c r="A1997" i="12" l="1"/>
  <c r="B1997" i="12"/>
  <c r="D1997" i="12"/>
  <c r="C1997" i="12"/>
  <c r="A1998" i="12" l="1"/>
  <c r="C1998" i="12"/>
  <c r="B1998" i="12"/>
  <c r="D1998" i="12"/>
  <c r="A1999" i="12" l="1"/>
  <c r="D1999" i="12"/>
  <c r="C1999" i="12"/>
  <c r="B1999" i="12"/>
  <c r="A2000" i="12" l="1"/>
  <c r="D2000" i="12"/>
  <c r="C2000" i="12"/>
  <c r="B2000" i="12"/>
  <c r="A2001" i="12" l="1"/>
  <c r="D2001" i="12"/>
  <c r="B2001" i="12"/>
  <c r="C2001" i="12"/>
  <c r="A2002" i="12" l="1"/>
  <c r="C2002" i="12"/>
  <c r="D2002" i="12"/>
  <c r="B2002" i="12"/>
  <c r="A2003" i="12" l="1"/>
  <c r="D2003" i="12"/>
  <c r="C2003" i="12"/>
  <c r="B2003" i="12"/>
  <c r="A2004" i="12" l="1"/>
  <c r="D2004" i="12"/>
  <c r="C2004" i="12"/>
  <c r="B2004" i="12"/>
  <c r="A2005" i="12" l="1"/>
  <c r="B2005" i="12"/>
  <c r="D2005" i="12"/>
  <c r="C2005" i="12"/>
  <c r="A2006" i="12" l="1"/>
  <c r="C2006" i="12"/>
  <c r="B2006" i="12"/>
  <c r="D2006" i="12"/>
  <c r="A2007" i="12" l="1"/>
  <c r="D2007" i="12"/>
  <c r="B2007" i="12"/>
  <c r="C2007" i="12"/>
  <c r="A2008" i="12" l="1"/>
  <c r="D2008" i="12"/>
  <c r="C2008" i="12"/>
  <c r="B2008" i="12"/>
  <c r="A2009" i="12" l="1"/>
  <c r="D2009" i="12"/>
  <c r="B2009" i="12"/>
  <c r="C2009" i="12"/>
  <c r="A2010" i="12" l="1"/>
  <c r="C2010" i="12"/>
  <c r="D2010" i="12"/>
  <c r="B2010" i="12"/>
  <c r="A2011" i="12" l="1"/>
  <c r="D2011" i="12"/>
  <c r="C2011" i="12"/>
  <c r="B2011" i="12"/>
  <c r="A2012" i="12" l="1"/>
  <c r="D2012" i="12"/>
  <c r="C2012" i="12"/>
  <c r="B2012" i="12"/>
  <c r="A2013" i="12" l="1"/>
  <c r="B2013" i="12"/>
  <c r="D2013" i="12"/>
  <c r="C2013" i="12"/>
  <c r="A2014" i="12" l="1"/>
  <c r="C2014" i="12"/>
  <c r="B2014" i="12"/>
  <c r="D2014" i="12"/>
  <c r="A2015" i="12" l="1"/>
  <c r="D2015" i="12"/>
  <c r="C2015" i="12"/>
  <c r="B2015" i="12"/>
  <c r="A2016" i="12" l="1"/>
  <c r="C2016" i="12"/>
  <c r="D2016" i="12"/>
  <c r="B2016" i="12"/>
  <c r="A2017" i="12" l="1"/>
  <c r="D2017" i="12"/>
  <c r="B2017" i="12"/>
  <c r="C2017" i="12"/>
  <c r="A2018" i="12" l="1"/>
  <c r="C2018" i="12"/>
  <c r="D2018" i="12"/>
  <c r="B2018" i="12"/>
  <c r="A2019" i="12" l="1"/>
  <c r="D2019" i="12"/>
  <c r="C2019" i="12"/>
  <c r="B2019" i="12"/>
  <c r="A2020" i="12" l="1"/>
  <c r="D2020" i="12"/>
  <c r="C2020" i="12"/>
  <c r="B2020" i="12"/>
  <c r="A2021" i="12" l="1"/>
  <c r="B2021" i="12"/>
  <c r="D2021" i="12"/>
  <c r="C2021" i="12"/>
  <c r="A2022" i="12" l="1"/>
  <c r="C2022" i="12"/>
  <c r="B2022" i="12"/>
  <c r="D2022" i="12"/>
  <c r="A2023" i="12" l="1"/>
  <c r="D2023" i="12"/>
  <c r="C2023" i="12"/>
  <c r="B2023" i="12"/>
  <c r="A2024" i="12" l="1"/>
  <c r="D2024" i="12"/>
  <c r="C2024" i="12"/>
  <c r="B2024" i="12"/>
  <c r="A2025" i="12" l="1"/>
  <c r="D2025" i="12"/>
  <c r="B2025" i="12"/>
  <c r="C2025" i="12"/>
  <c r="A2026" i="12" l="1"/>
  <c r="C2026" i="12"/>
  <c r="D2026" i="12"/>
  <c r="B2026" i="12"/>
  <c r="A2027" i="12" l="1"/>
  <c r="D2027" i="12"/>
  <c r="C2027" i="12"/>
  <c r="B2027" i="12"/>
  <c r="A2028" i="12" l="1"/>
  <c r="D2028" i="12"/>
  <c r="C2028" i="12"/>
  <c r="B2028" i="12"/>
  <c r="A2029" i="12" l="1"/>
  <c r="B2029" i="12"/>
  <c r="D2029" i="12"/>
  <c r="C2029" i="12"/>
  <c r="A2030" i="12" l="1"/>
  <c r="B2030" i="12"/>
  <c r="C2030" i="12"/>
  <c r="D2030" i="12"/>
  <c r="A2031" i="12" l="1"/>
  <c r="D2031" i="12"/>
  <c r="C2031" i="12"/>
  <c r="B2031" i="12"/>
  <c r="A2032" i="12" l="1"/>
  <c r="D2032" i="12"/>
  <c r="C2032" i="12"/>
  <c r="B2032" i="12"/>
  <c r="A2033" i="12" l="1"/>
  <c r="D2033" i="12"/>
  <c r="B2033" i="12"/>
  <c r="C2033" i="12"/>
  <c r="A2034" i="12" l="1"/>
  <c r="C2034" i="12"/>
  <c r="D2034" i="12"/>
  <c r="B2034" i="12"/>
  <c r="A2035" i="12" l="1"/>
  <c r="D2035" i="12"/>
  <c r="C2035" i="12"/>
  <c r="B2035" i="12"/>
  <c r="A2036" i="12" l="1"/>
  <c r="D2036" i="12"/>
  <c r="C2036" i="12"/>
  <c r="B2036" i="12"/>
  <c r="A2037" i="12" l="1"/>
  <c r="B2037" i="12"/>
  <c r="D2037" i="12"/>
  <c r="C2037" i="12"/>
  <c r="A2038" i="12" l="1"/>
  <c r="C2038" i="12"/>
  <c r="B2038" i="12"/>
  <c r="D2038" i="12"/>
  <c r="A2039" i="12" l="1"/>
  <c r="D2039" i="12"/>
  <c r="C2039" i="12"/>
  <c r="B2039" i="12"/>
  <c r="A2040" i="12" l="1"/>
  <c r="D2040" i="12"/>
  <c r="C2040" i="12"/>
  <c r="B2040" i="12"/>
  <c r="A2041" i="12" l="1"/>
  <c r="D2041" i="12"/>
  <c r="B2041" i="12"/>
  <c r="C2041" i="12"/>
  <c r="A2042" i="12" l="1"/>
  <c r="C2042" i="12"/>
  <c r="D2042" i="12"/>
  <c r="B2042" i="12"/>
  <c r="A2043" i="12" l="1"/>
  <c r="D2043" i="12"/>
  <c r="C2043" i="12"/>
  <c r="B2043" i="12"/>
  <c r="A2044" i="12" l="1"/>
  <c r="D2044" i="12"/>
  <c r="C2044" i="12"/>
  <c r="B2044" i="12"/>
  <c r="A2045" i="12" l="1"/>
  <c r="B2045" i="12"/>
  <c r="D2045" i="12"/>
  <c r="C2045" i="12"/>
  <c r="A2046" i="12" l="1"/>
  <c r="C2046" i="12"/>
  <c r="B2046" i="12"/>
  <c r="D2046" i="12"/>
  <c r="A2047" i="12" l="1"/>
  <c r="D2047" i="12"/>
  <c r="C2047" i="12"/>
  <c r="B2047" i="12"/>
  <c r="A2048" i="12" l="1"/>
  <c r="D2048" i="12"/>
  <c r="C2048" i="12"/>
  <c r="B2048" i="12"/>
  <c r="A2049" i="12" l="1"/>
  <c r="D2049" i="12"/>
  <c r="B2049" i="12"/>
  <c r="C2049" i="12"/>
  <c r="A2050" i="12" l="1"/>
  <c r="C2050" i="12"/>
  <c r="D2050" i="12"/>
  <c r="B2050" i="12"/>
  <c r="A2051" i="12" l="1"/>
  <c r="D2051" i="12"/>
  <c r="C2051" i="12"/>
  <c r="B2051" i="12"/>
  <c r="A2052" i="12" l="1"/>
  <c r="D2052" i="12"/>
  <c r="C2052" i="12"/>
  <c r="B2052" i="12"/>
  <c r="A2053" i="12" l="1"/>
  <c r="B2053" i="12"/>
  <c r="D2053" i="12"/>
  <c r="C2053" i="12"/>
  <c r="A2054" i="12" l="1"/>
  <c r="C2054" i="12"/>
  <c r="B2054" i="12"/>
  <c r="D2054" i="12"/>
  <c r="A2055" i="12" l="1"/>
  <c r="D2055" i="12"/>
  <c r="C2055" i="12"/>
  <c r="B2055" i="12"/>
  <c r="A2056" i="12" l="1"/>
  <c r="D2056" i="12"/>
  <c r="C2056" i="12"/>
  <c r="B2056" i="12"/>
  <c r="A2057" i="12" l="1"/>
  <c r="D2057" i="12"/>
  <c r="B2057" i="12"/>
  <c r="C2057" i="12"/>
  <c r="A2058" i="12" l="1"/>
  <c r="C2058" i="12"/>
  <c r="D2058" i="12"/>
  <c r="B2058" i="12"/>
  <c r="A2059" i="12" l="1"/>
  <c r="D2059" i="12"/>
  <c r="C2059" i="12"/>
  <c r="B2059" i="12"/>
  <c r="A2060" i="12" l="1"/>
  <c r="D2060" i="12"/>
  <c r="C2060" i="12"/>
  <c r="B2060" i="12"/>
  <c r="A2061" i="12" l="1"/>
  <c r="B2061" i="12"/>
  <c r="D2061" i="12"/>
  <c r="C2061" i="12"/>
  <c r="A2062" i="12" l="1"/>
  <c r="C2062" i="12"/>
  <c r="B2062" i="12"/>
  <c r="D2062" i="12"/>
  <c r="A2063" i="12" l="1"/>
  <c r="D2063" i="12"/>
  <c r="C2063" i="12"/>
  <c r="B2063" i="12"/>
  <c r="A2064" i="12" l="1"/>
  <c r="D2064" i="12"/>
  <c r="C2064" i="12"/>
  <c r="B2064" i="12"/>
  <c r="A2065" i="12" l="1"/>
  <c r="D2065" i="12"/>
  <c r="B2065" i="12"/>
  <c r="C2065" i="12"/>
  <c r="A2066" i="12" l="1"/>
  <c r="C2066" i="12"/>
  <c r="D2066" i="12"/>
  <c r="B2066" i="12"/>
  <c r="A2067" i="12" l="1"/>
  <c r="D2067" i="12"/>
  <c r="C2067" i="12"/>
  <c r="B2067" i="12"/>
  <c r="A2068" i="12" l="1"/>
  <c r="D2068" i="12"/>
  <c r="C2068" i="12"/>
  <c r="B2068" i="12"/>
  <c r="A2069" i="12" l="1"/>
  <c r="B2069" i="12"/>
  <c r="D2069" i="12"/>
  <c r="C2069" i="12"/>
  <c r="A2070" i="12" l="1"/>
  <c r="C2070" i="12"/>
  <c r="B2070" i="12"/>
  <c r="D2070" i="12"/>
  <c r="A2071" i="12" l="1"/>
  <c r="D2071" i="12"/>
  <c r="B2071" i="12"/>
  <c r="C2071" i="12"/>
  <c r="A2072" i="12" l="1"/>
  <c r="D2072" i="12"/>
  <c r="C2072" i="12"/>
  <c r="B2072" i="12"/>
  <c r="A2073" i="12" l="1"/>
  <c r="D2073" i="12"/>
  <c r="B2073" i="12"/>
  <c r="C2073" i="12"/>
  <c r="A2074" i="12" l="1"/>
  <c r="C2074" i="12"/>
  <c r="D2074" i="12"/>
  <c r="B2074" i="12"/>
  <c r="A2075" i="12" l="1"/>
  <c r="D2075" i="12"/>
  <c r="C2075" i="12"/>
  <c r="B2075" i="12"/>
  <c r="A2076" i="12" l="1"/>
  <c r="D2076" i="12"/>
  <c r="C2076" i="12"/>
  <c r="B2076" i="12"/>
  <c r="A2077" i="12" l="1"/>
  <c r="B2077" i="12"/>
  <c r="D2077" i="12"/>
  <c r="C2077" i="12"/>
  <c r="A2078" i="12" l="1"/>
  <c r="C2078" i="12"/>
  <c r="B2078" i="12"/>
  <c r="D2078" i="12"/>
  <c r="A2079" i="12" l="1"/>
  <c r="D2079" i="12"/>
  <c r="C2079" i="12"/>
  <c r="B2079" i="12"/>
  <c r="A2080" i="12" l="1"/>
  <c r="D2080" i="12"/>
  <c r="C2080" i="12"/>
  <c r="B2080" i="12"/>
  <c r="A2081" i="12" l="1"/>
  <c r="D2081" i="12"/>
  <c r="B2081" i="12"/>
  <c r="C2081" i="12"/>
  <c r="A2082" i="12" l="1"/>
  <c r="C2082" i="12"/>
  <c r="D2082" i="12"/>
  <c r="B2082" i="12"/>
  <c r="A2083" i="12" l="1"/>
  <c r="D2083" i="12"/>
  <c r="C2083" i="12"/>
  <c r="B2083" i="12"/>
  <c r="A2084" i="12" l="1"/>
  <c r="D2084" i="12"/>
  <c r="C2084" i="12"/>
  <c r="B2084" i="12"/>
  <c r="A2085" i="12" l="1"/>
  <c r="B2085" i="12"/>
  <c r="D2085" i="12"/>
  <c r="C2085" i="12"/>
  <c r="A2086" i="12" l="1"/>
  <c r="C2086" i="12"/>
  <c r="B2086" i="12"/>
  <c r="D2086" i="12"/>
  <c r="A2087" i="12" l="1"/>
  <c r="D2087" i="12"/>
  <c r="C2087" i="12"/>
  <c r="B2087" i="12"/>
  <c r="A2088" i="12" l="1"/>
  <c r="D2088" i="12"/>
  <c r="C2088" i="12"/>
  <c r="B2088" i="12"/>
  <c r="A2089" i="12" l="1"/>
  <c r="D2089" i="12"/>
  <c r="B2089" i="12"/>
  <c r="C2089" i="12"/>
  <c r="A2090" i="12" l="1"/>
  <c r="C2090" i="12"/>
  <c r="D2090" i="12"/>
  <c r="B2090" i="12"/>
  <c r="A2091" i="12" l="1"/>
  <c r="D2091" i="12"/>
  <c r="C2091" i="12"/>
  <c r="B2091" i="12"/>
  <c r="A2092" i="12" l="1"/>
  <c r="D2092" i="12"/>
  <c r="C2092" i="12"/>
  <c r="B2092" i="12"/>
  <c r="A2093" i="12" l="1"/>
  <c r="B2093" i="12"/>
  <c r="D2093" i="12"/>
  <c r="C2093" i="12"/>
  <c r="A2094" i="12" l="1"/>
  <c r="C2094" i="12"/>
  <c r="B2094" i="12"/>
  <c r="D2094" i="12"/>
  <c r="A2095" i="12" l="1"/>
  <c r="D2095" i="12"/>
  <c r="C2095" i="12"/>
  <c r="B2095" i="12"/>
  <c r="A2096" i="12" l="1"/>
  <c r="D2096" i="12"/>
  <c r="C2096" i="12"/>
  <c r="B2096" i="12"/>
  <c r="A2097" i="12" l="1"/>
  <c r="D2097" i="12"/>
  <c r="B2097" i="12"/>
  <c r="C2097" i="12"/>
  <c r="A2098" i="12" l="1"/>
  <c r="C2098" i="12"/>
  <c r="D2098" i="12"/>
  <c r="B2098" i="12"/>
  <c r="A2099" i="12" l="1"/>
  <c r="D2099" i="12"/>
  <c r="C2099" i="12"/>
  <c r="B2099" i="12"/>
  <c r="A2100" i="12" l="1"/>
  <c r="D2100" i="12"/>
  <c r="C2100" i="12"/>
  <c r="B2100" i="12"/>
  <c r="A2101" i="12" l="1"/>
  <c r="B2101" i="12"/>
  <c r="D2101" i="12"/>
  <c r="C2101" i="12"/>
  <c r="A2102" i="12" l="1"/>
  <c r="C2102" i="12"/>
  <c r="B2102" i="12"/>
  <c r="D2102" i="12"/>
  <c r="A2103" i="12" l="1"/>
  <c r="C2103" i="12"/>
  <c r="B2103" i="12"/>
  <c r="D2103" i="12"/>
  <c r="A2104" i="12" l="1"/>
  <c r="D2104" i="12"/>
  <c r="C2104" i="12"/>
  <c r="B2104" i="12"/>
  <c r="A2105" i="12" l="1"/>
  <c r="D2105" i="12"/>
  <c r="B2105" i="12"/>
  <c r="C2105" i="12"/>
  <c r="A2106" i="12" l="1"/>
  <c r="C2106" i="12"/>
  <c r="D2106" i="12"/>
  <c r="B2106" i="12"/>
  <c r="A2107" i="12" l="1"/>
  <c r="D2107" i="12"/>
  <c r="C2107" i="12"/>
  <c r="B2107" i="12"/>
  <c r="A2108" i="12" l="1"/>
  <c r="D2108" i="12"/>
  <c r="C2108" i="12"/>
  <c r="B2108" i="12"/>
  <c r="A2109" i="12" l="1"/>
  <c r="B2109" i="12"/>
  <c r="D2109" i="12"/>
  <c r="C2109" i="12"/>
  <c r="A2110" i="12" l="1"/>
  <c r="C2110" i="12"/>
  <c r="B2110" i="12"/>
  <c r="D2110" i="12"/>
  <c r="A2111" i="12" l="1"/>
  <c r="D2111" i="12"/>
  <c r="C2111" i="12"/>
  <c r="B2111" i="12"/>
  <c r="A2112" i="12" l="1"/>
  <c r="D2112" i="12"/>
  <c r="C2112" i="12"/>
  <c r="B2112" i="12"/>
  <c r="A2113" i="12" l="1"/>
  <c r="D2113" i="12"/>
  <c r="B2113" i="12"/>
  <c r="C2113" i="12"/>
  <c r="A2114" i="12" l="1"/>
  <c r="C2114" i="12"/>
  <c r="D2114" i="12"/>
  <c r="B2114" i="12"/>
  <c r="A2115" i="12" l="1"/>
  <c r="D2115" i="12"/>
  <c r="C2115" i="12"/>
  <c r="B2115" i="12"/>
  <c r="A2116" i="12" l="1"/>
  <c r="D2116" i="12"/>
  <c r="C2116" i="12"/>
  <c r="B2116" i="12"/>
  <c r="A2117" i="12" l="1"/>
  <c r="B2117" i="12"/>
  <c r="D2117" i="12"/>
  <c r="C2117" i="12"/>
  <c r="A2118" i="12" l="1"/>
  <c r="C2118" i="12"/>
  <c r="B2118" i="12"/>
  <c r="D2118" i="12"/>
  <c r="A2119" i="12" l="1"/>
  <c r="D2119" i="12"/>
  <c r="C2119" i="12"/>
  <c r="B2119" i="12"/>
  <c r="A2120" i="12" l="1"/>
  <c r="D2120" i="12"/>
  <c r="C2120" i="12"/>
  <c r="B2120" i="12"/>
  <c r="A2121" i="12" l="1"/>
  <c r="D2121" i="12"/>
  <c r="B2121" i="12"/>
  <c r="C2121" i="12"/>
  <c r="A2122" i="12" l="1"/>
  <c r="C2122" i="12"/>
  <c r="D2122" i="12"/>
  <c r="B2122" i="12"/>
  <c r="A2123" i="12" l="1"/>
  <c r="D2123" i="12"/>
  <c r="C2123" i="12"/>
  <c r="B2123" i="12"/>
  <c r="A2124" i="12" l="1"/>
  <c r="D2124" i="12"/>
  <c r="C2124" i="12"/>
  <c r="B2124" i="12"/>
  <c r="A2125" i="12" l="1"/>
  <c r="B2125" i="12"/>
  <c r="D2125" i="12"/>
  <c r="C2125" i="12"/>
  <c r="A2126" i="12" l="1"/>
  <c r="C2126" i="12"/>
  <c r="B2126" i="12"/>
  <c r="D2126" i="12"/>
  <c r="A2127" i="12" l="1"/>
  <c r="D2127" i="12"/>
  <c r="C2127" i="12"/>
  <c r="B2127" i="12"/>
  <c r="A2128" i="12" l="1"/>
  <c r="D2128" i="12"/>
  <c r="C2128" i="12"/>
  <c r="B2128" i="12"/>
  <c r="A2129" i="12" l="1"/>
  <c r="D2129" i="12"/>
  <c r="B2129" i="12"/>
  <c r="C2129" i="12"/>
  <c r="A2130" i="12" l="1"/>
  <c r="C2130" i="12"/>
  <c r="D2130" i="12"/>
  <c r="B2130" i="12"/>
  <c r="A2131" i="12" l="1"/>
  <c r="D2131" i="12"/>
  <c r="C2131" i="12"/>
  <c r="B2131" i="12"/>
  <c r="A2132" i="12" l="1"/>
  <c r="D2132" i="12"/>
  <c r="C2132" i="12"/>
  <c r="B2132" i="12"/>
  <c r="A2133" i="12" l="1"/>
  <c r="B2133" i="12"/>
  <c r="D2133" i="12"/>
  <c r="C2133" i="12"/>
  <c r="A2134" i="12" l="1"/>
  <c r="C2134" i="12"/>
  <c r="B2134" i="12"/>
  <c r="D2134" i="12"/>
  <c r="A2135" i="12" l="1"/>
  <c r="D2135" i="12"/>
  <c r="B2135" i="12"/>
  <c r="C2135" i="12"/>
  <c r="A2136" i="12" l="1"/>
  <c r="D2136" i="12"/>
  <c r="C2136" i="12"/>
  <c r="B2136" i="12"/>
  <c r="A2137" i="12" l="1"/>
  <c r="D2137" i="12"/>
  <c r="B2137" i="12"/>
  <c r="C2137" i="12"/>
  <c r="A2138" i="12" l="1"/>
  <c r="C2138" i="12"/>
  <c r="D2138" i="12"/>
  <c r="B2138" i="12"/>
  <c r="A2139" i="12" l="1"/>
  <c r="D2139" i="12"/>
  <c r="C2139" i="12"/>
  <c r="B2139" i="12"/>
  <c r="A2140" i="12" l="1"/>
  <c r="D2140" i="12"/>
  <c r="C2140" i="12"/>
  <c r="B2140" i="12"/>
  <c r="A2141" i="12" l="1"/>
  <c r="B2141" i="12"/>
  <c r="D2141" i="12"/>
  <c r="C2141" i="12"/>
  <c r="A2142" i="12" l="1"/>
  <c r="C2142" i="12"/>
  <c r="B2142" i="12"/>
  <c r="D2142" i="12"/>
  <c r="A2143" i="12" l="1"/>
  <c r="D2143" i="12"/>
  <c r="C2143" i="12"/>
  <c r="B2143" i="12"/>
  <c r="A2144" i="12" l="1"/>
  <c r="D2144" i="12"/>
  <c r="C2144" i="12"/>
  <c r="B2144" i="12"/>
  <c r="A2145" i="12" l="1"/>
  <c r="D2145" i="12"/>
  <c r="B2145" i="12"/>
  <c r="C2145" i="12"/>
  <c r="A2146" i="12" l="1"/>
  <c r="C2146" i="12"/>
  <c r="D2146" i="12"/>
  <c r="B2146" i="12"/>
  <c r="A2147" i="12" l="1"/>
  <c r="D2147" i="12"/>
  <c r="C2147" i="12"/>
  <c r="B2147" i="12"/>
  <c r="A2148" i="12" l="1"/>
  <c r="D2148" i="12"/>
  <c r="C2148" i="12"/>
  <c r="B2148" i="12"/>
  <c r="A2149" i="12" l="1"/>
  <c r="B2149" i="12"/>
  <c r="D2149" i="12"/>
  <c r="C2149" i="12"/>
  <c r="A2150" i="12" l="1"/>
  <c r="C2150" i="12"/>
  <c r="B2150" i="12"/>
  <c r="D2150" i="12"/>
  <c r="A2151" i="12" l="1"/>
  <c r="D2151" i="12"/>
  <c r="C2151" i="12"/>
  <c r="B2151" i="12"/>
  <c r="A2152" i="12" l="1"/>
  <c r="D2152" i="12"/>
  <c r="C2152" i="12"/>
  <c r="B2152" i="12"/>
  <c r="A2153" i="12" l="1"/>
  <c r="D2153" i="12"/>
  <c r="B2153" i="12"/>
  <c r="C2153" i="12"/>
  <c r="A2154" i="12" l="1"/>
  <c r="C2154" i="12"/>
  <c r="D2154" i="12"/>
  <c r="B2154" i="12"/>
  <c r="A2155" i="12" l="1"/>
  <c r="D2155" i="12"/>
  <c r="C2155" i="12"/>
  <c r="B2155" i="12"/>
  <c r="A2156" i="12" l="1"/>
  <c r="D2156" i="12"/>
  <c r="C2156" i="12"/>
  <c r="B2156" i="12"/>
  <c r="A2157" i="12" l="1"/>
  <c r="B2157" i="12"/>
  <c r="D2157" i="12"/>
  <c r="C2157" i="12"/>
  <c r="A2158" i="12" l="1"/>
  <c r="C2158" i="12"/>
  <c r="B2158" i="12"/>
  <c r="D2158" i="12"/>
  <c r="A2159" i="12" l="1"/>
  <c r="D2159" i="12"/>
  <c r="C2159" i="12"/>
  <c r="B2159" i="12"/>
  <c r="A2160" i="12" l="1"/>
  <c r="D2160" i="12"/>
  <c r="C2160" i="12"/>
  <c r="B2160" i="12"/>
  <c r="A2161" i="12" l="1"/>
  <c r="D2161" i="12"/>
  <c r="B2161" i="12"/>
  <c r="C2161" i="12"/>
  <c r="A2162" i="12" l="1"/>
  <c r="C2162" i="12"/>
  <c r="D2162" i="12"/>
  <c r="B2162" i="12"/>
  <c r="A2163" i="12" l="1"/>
  <c r="D2163" i="12"/>
  <c r="C2163" i="12"/>
  <c r="B2163" i="12"/>
  <c r="A2164" i="12" l="1"/>
  <c r="D2164" i="12"/>
  <c r="C2164" i="12"/>
  <c r="B2164" i="12"/>
  <c r="A2165" i="12" l="1"/>
  <c r="B2165" i="12"/>
  <c r="D2165" i="12"/>
  <c r="C2165" i="12"/>
  <c r="A2166" i="12" l="1"/>
  <c r="C2166" i="12"/>
  <c r="B2166" i="12"/>
  <c r="D2166" i="12"/>
  <c r="A2167" i="12" l="1"/>
  <c r="C2167" i="12"/>
  <c r="B2167" i="12"/>
  <c r="D2167" i="12"/>
  <c r="A2168" i="12" l="1"/>
  <c r="D2168" i="12"/>
  <c r="C2168" i="12"/>
  <c r="B2168" i="12"/>
  <c r="A2169" i="12" l="1"/>
  <c r="D2169" i="12"/>
  <c r="B2169" i="12"/>
  <c r="C2169" i="12"/>
  <c r="A2170" i="12" l="1"/>
  <c r="C2170" i="12"/>
  <c r="D2170" i="12"/>
  <c r="B2170" i="12"/>
  <c r="A2171" i="12" l="1"/>
  <c r="D2171" i="12"/>
  <c r="C2171" i="12"/>
  <c r="B2171" i="12"/>
  <c r="A2172" i="12" l="1"/>
  <c r="D2172" i="12"/>
  <c r="C2172" i="12"/>
  <c r="B2172" i="12"/>
  <c r="A2173" i="12" l="1"/>
  <c r="B2173" i="12"/>
  <c r="D2173" i="12"/>
  <c r="C2173" i="12"/>
  <c r="A2174" i="12" l="1"/>
  <c r="C2174" i="12"/>
  <c r="B2174" i="12"/>
  <c r="D2174" i="12"/>
  <c r="A2175" i="12" l="1"/>
  <c r="D2175" i="12"/>
  <c r="C2175" i="12"/>
  <c r="B2175" i="12"/>
  <c r="A2176" i="12" l="1"/>
  <c r="D2176" i="12"/>
  <c r="C2176" i="12"/>
  <c r="B2176" i="12"/>
  <c r="A2177" i="12" l="1"/>
  <c r="D2177" i="12"/>
  <c r="B2177" i="12"/>
  <c r="C2177" i="12"/>
  <c r="A2178" i="12" l="1"/>
  <c r="C2178" i="12"/>
  <c r="D2178" i="12"/>
  <c r="B2178" i="12"/>
  <c r="A2179" i="12" l="1"/>
  <c r="D2179" i="12"/>
  <c r="C2179" i="12"/>
  <c r="B2179" i="12"/>
  <c r="A2180" i="12" l="1"/>
  <c r="D2180" i="12"/>
  <c r="C2180" i="12"/>
  <c r="B2180" i="12"/>
  <c r="A2181" i="12" l="1"/>
  <c r="B2181" i="12"/>
  <c r="D2181" i="12"/>
  <c r="C2181" i="12"/>
  <c r="A2182" i="12" l="1"/>
  <c r="C2182" i="12"/>
  <c r="B2182" i="12"/>
  <c r="D2182" i="12"/>
  <c r="A2183" i="12" l="1"/>
  <c r="D2183" i="12"/>
  <c r="C2183" i="12"/>
  <c r="B2183" i="12"/>
  <c r="A2184" i="12" l="1"/>
  <c r="D2184" i="12"/>
  <c r="C2184" i="12"/>
  <c r="B2184" i="12"/>
  <c r="A2185" i="12" l="1"/>
  <c r="D2185" i="12"/>
  <c r="B2185" i="12"/>
  <c r="C2185" i="12"/>
  <c r="A2186" i="12" l="1"/>
  <c r="C2186" i="12"/>
  <c r="D2186" i="12"/>
  <c r="B2186" i="12"/>
  <c r="A2187" i="12" l="1"/>
  <c r="D2187" i="12"/>
  <c r="C2187" i="12"/>
  <c r="B2187" i="12"/>
  <c r="A2188" i="12" l="1"/>
  <c r="D2188" i="12"/>
  <c r="C2188" i="12"/>
  <c r="B2188" i="12"/>
  <c r="A2189" i="12" l="1"/>
  <c r="B2189" i="12"/>
  <c r="D2189" i="12"/>
  <c r="C2189" i="12"/>
  <c r="A2190" i="12" l="1"/>
  <c r="C2190" i="12"/>
  <c r="B2190" i="12"/>
  <c r="D2190" i="12"/>
  <c r="A2191" i="12" l="1"/>
  <c r="D2191" i="12"/>
  <c r="C2191" i="12"/>
  <c r="B2191" i="12"/>
  <c r="A2192" i="12" l="1"/>
  <c r="D2192" i="12"/>
  <c r="C2192" i="12"/>
  <c r="B2192" i="12"/>
  <c r="A2193" i="12" l="1"/>
  <c r="D2193" i="12"/>
  <c r="B2193" i="12"/>
  <c r="C2193" i="12"/>
  <c r="A2194" i="12" l="1"/>
  <c r="C2194" i="12"/>
  <c r="D2194" i="12"/>
  <c r="B2194" i="12"/>
  <c r="A2195" i="12" l="1"/>
  <c r="D2195" i="12"/>
  <c r="C2195" i="12"/>
  <c r="B2195" i="12"/>
  <c r="A2196" i="12" l="1"/>
  <c r="D2196" i="12"/>
  <c r="C2196" i="12"/>
  <c r="B2196" i="12"/>
  <c r="A2197" i="12" l="1"/>
  <c r="B2197" i="12"/>
  <c r="D2197" i="12"/>
  <c r="C2197" i="12"/>
  <c r="A2198" i="12" l="1"/>
  <c r="C2198" i="12"/>
  <c r="B2198" i="12"/>
  <c r="D2198" i="12"/>
  <c r="A2199" i="12" l="1"/>
  <c r="D2199" i="12"/>
  <c r="B2199" i="12"/>
  <c r="C2199" i="12"/>
  <c r="A2200" i="12" l="1"/>
  <c r="D2200" i="12"/>
  <c r="C2200" i="12"/>
  <c r="B2200" i="12"/>
  <c r="A2201" i="12" l="1"/>
  <c r="D2201" i="12"/>
  <c r="B2201" i="12"/>
  <c r="C2201" i="12"/>
  <c r="A2202" i="12" l="1"/>
  <c r="C2202" i="12"/>
  <c r="D2202" i="12"/>
  <c r="B2202" i="12"/>
  <c r="A2203" i="12" l="1"/>
  <c r="D2203" i="12"/>
  <c r="C2203" i="12"/>
  <c r="B2203" i="12"/>
  <c r="A2204" i="12" l="1"/>
  <c r="D2204" i="12"/>
  <c r="C2204" i="12"/>
  <c r="B2204" i="12"/>
  <c r="A2205" i="12" l="1"/>
  <c r="B2205" i="12"/>
  <c r="D2205" i="12"/>
  <c r="C2205" i="12"/>
  <c r="A2206" i="12" l="1"/>
  <c r="C2206" i="12"/>
  <c r="B2206" i="12"/>
  <c r="D2206" i="12"/>
  <c r="A2207" i="12" l="1"/>
  <c r="D2207" i="12"/>
  <c r="C2207" i="12"/>
  <c r="B2207" i="12"/>
  <c r="A2208" i="12" l="1"/>
  <c r="C2208" i="12"/>
  <c r="D2208" i="12"/>
  <c r="B2208" i="12"/>
  <c r="A2209" i="12" l="1"/>
  <c r="D2209" i="12"/>
  <c r="B2209" i="12"/>
  <c r="C2209" i="12"/>
  <c r="A2210" i="12" l="1"/>
  <c r="C2210" i="12"/>
  <c r="D2210" i="12"/>
  <c r="B2210" i="12"/>
  <c r="A2211" i="12" l="1"/>
  <c r="D2211" i="12"/>
  <c r="C2211" i="12"/>
  <c r="B2211" i="12"/>
  <c r="A2212" i="12" l="1"/>
  <c r="D2212" i="12"/>
  <c r="C2212" i="12"/>
  <c r="B2212" i="12"/>
  <c r="A2213" i="12" l="1"/>
  <c r="B2213" i="12"/>
  <c r="D2213" i="12"/>
  <c r="C2213" i="12"/>
  <c r="A2214" i="12" l="1"/>
  <c r="C2214" i="12"/>
  <c r="B2214" i="12"/>
  <c r="D2214" i="12"/>
  <c r="A2215" i="12" l="1"/>
  <c r="D2215" i="12"/>
  <c r="C2215" i="12"/>
  <c r="B2215" i="12"/>
  <c r="A2216" i="12" l="1"/>
  <c r="D2216" i="12"/>
  <c r="C2216" i="12"/>
  <c r="B2216" i="12"/>
  <c r="A2217" i="12" l="1"/>
  <c r="D2217" i="12"/>
  <c r="B2217" i="12"/>
  <c r="C2217" i="12"/>
  <c r="A2218" i="12" l="1"/>
  <c r="C2218" i="12"/>
  <c r="D2218" i="12"/>
  <c r="B2218" i="12"/>
  <c r="A2219" i="12" l="1"/>
  <c r="D2219" i="12"/>
  <c r="C2219" i="12"/>
  <c r="B2219" i="12"/>
  <c r="A2220" i="12" l="1"/>
  <c r="D2220" i="12"/>
  <c r="C2220" i="12"/>
  <c r="B2220" i="12"/>
  <c r="A2221" i="12" l="1"/>
  <c r="B2221" i="12"/>
  <c r="D2221" i="12"/>
  <c r="C2221" i="12"/>
  <c r="A2222" i="12" l="1"/>
  <c r="B2222" i="12"/>
  <c r="C2222" i="12"/>
  <c r="D2222" i="12"/>
  <c r="A2223" i="12" l="1"/>
  <c r="D2223" i="12"/>
  <c r="C2223" i="12"/>
  <c r="B2223" i="12"/>
  <c r="A2224" i="12" l="1"/>
  <c r="D2224" i="12"/>
  <c r="C2224" i="12"/>
  <c r="B2224" i="12"/>
  <c r="A2225" i="12" l="1"/>
  <c r="D2225" i="12"/>
  <c r="B2225" i="12"/>
  <c r="C2225" i="12"/>
  <c r="A2226" i="12" l="1"/>
  <c r="C2226" i="12"/>
  <c r="D2226" i="12"/>
  <c r="B2226" i="12"/>
  <c r="A2227" i="12" l="1"/>
  <c r="D2227" i="12"/>
  <c r="C2227" i="12"/>
  <c r="B2227" i="12"/>
  <c r="A2228" i="12" l="1"/>
  <c r="D2228" i="12"/>
  <c r="C2228" i="12"/>
  <c r="B2228" i="12"/>
  <c r="A2229" i="12" l="1"/>
  <c r="B2229" i="12"/>
  <c r="D2229" i="12"/>
  <c r="C2229" i="12"/>
  <c r="A2230" i="12" l="1"/>
  <c r="C2230" i="12"/>
  <c r="B2230" i="12"/>
  <c r="D2230" i="12"/>
  <c r="A2231" i="12" l="1"/>
  <c r="C2231" i="12"/>
  <c r="B2231" i="12"/>
  <c r="D2231" i="12"/>
  <c r="A2232" i="12" l="1"/>
  <c r="D2232" i="12"/>
  <c r="C2232" i="12"/>
  <c r="B2232" i="12"/>
  <c r="A2233" i="12" l="1"/>
  <c r="D2233" i="12"/>
  <c r="B2233" i="12"/>
  <c r="C2233" i="12"/>
  <c r="A2234" i="12" l="1"/>
  <c r="C2234" i="12"/>
  <c r="D2234" i="12"/>
  <c r="B2234" i="12"/>
  <c r="A2235" i="12" l="1"/>
  <c r="D2235" i="12"/>
  <c r="C2235" i="12"/>
  <c r="B2235" i="12"/>
  <c r="A2236" i="12" l="1"/>
  <c r="D2236" i="12"/>
  <c r="C2236" i="12"/>
  <c r="B2236" i="12"/>
  <c r="A2237" i="12" l="1"/>
  <c r="B2237" i="12"/>
  <c r="D2237" i="12"/>
  <c r="C2237" i="12"/>
  <c r="A2238" i="12" l="1"/>
  <c r="C2238" i="12"/>
  <c r="B2238" i="12"/>
  <c r="D2238" i="12"/>
  <c r="A2239" i="12" l="1"/>
  <c r="D2239" i="12"/>
  <c r="C2239" i="12"/>
  <c r="B2239" i="12"/>
  <c r="A2240" i="12" l="1"/>
  <c r="D2240" i="12"/>
  <c r="C2240" i="12"/>
  <c r="B2240" i="12"/>
  <c r="A2241" i="12" l="1"/>
  <c r="D2241" i="12"/>
  <c r="B2241" i="12"/>
  <c r="C2241" i="12"/>
  <c r="A2242" i="12" l="1"/>
  <c r="C2242" i="12"/>
  <c r="D2242" i="12"/>
  <c r="B2242" i="12"/>
  <c r="A2243" i="12" l="1"/>
  <c r="D2243" i="12"/>
  <c r="C2243" i="12"/>
  <c r="B2243" i="12"/>
  <c r="A2244" i="12" l="1"/>
  <c r="D2244" i="12"/>
  <c r="C2244" i="12"/>
  <c r="B2244" i="12"/>
  <c r="A2245" i="12" l="1"/>
  <c r="B2245" i="12"/>
  <c r="D2245" i="12"/>
  <c r="C2245" i="12"/>
  <c r="A2246" i="12" l="1"/>
  <c r="C2246" i="12"/>
  <c r="B2246" i="12"/>
  <c r="D2246" i="12"/>
  <c r="A2247" i="12" l="1"/>
  <c r="D2247" i="12"/>
  <c r="C2247" i="12"/>
  <c r="B2247" i="12"/>
  <c r="A2248" i="12" l="1"/>
  <c r="D2248" i="12"/>
  <c r="C2248" i="12"/>
  <c r="B2248" i="12"/>
  <c r="A2249" i="12" l="1"/>
  <c r="D2249" i="12"/>
  <c r="B2249" i="12"/>
  <c r="C2249" i="12"/>
  <c r="A2250" i="12" l="1"/>
  <c r="C2250" i="12"/>
  <c r="D2250" i="12"/>
  <c r="B2250" i="12"/>
  <c r="A2251" i="12" l="1"/>
  <c r="D2251" i="12"/>
  <c r="C2251" i="12"/>
  <c r="B2251" i="12"/>
  <c r="A2252" i="12" l="1"/>
  <c r="D2252" i="12"/>
  <c r="C2252" i="12"/>
  <c r="B2252" i="12"/>
  <c r="A2253" i="12" l="1"/>
  <c r="B2253" i="12"/>
  <c r="D2253" i="12"/>
  <c r="C2253" i="12"/>
  <c r="A2254" i="12" l="1"/>
  <c r="C2254" i="12"/>
  <c r="B2254" i="12"/>
  <c r="D2254" i="12"/>
  <c r="A2255" i="12" l="1"/>
  <c r="D2255" i="12"/>
  <c r="C2255" i="12"/>
  <c r="B2255" i="12"/>
  <c r="A2256" i="12" l="1"/>
  <c r="D2256" i="12"/>
  <c r="C2256" i="12"/>
  <c r="B2256" i="12"/>
  <c r="A2257" i="12" l="1"/>
  <c r="D2257" i="12"/>
  <c r="B2257" i="12"/>
  <c r="C2257" i="12"/>
  <c r="A2258" i="12" l="1"/>
  <c r="C2258" i="12"/>
  <c r="D2258" i="12"/>
  <c r="B2258" i="12"/>
  <c r="A2259" i="12" l="1"/>
  <c r="D2259" i="12"/>
  <c r="C2259" i="12"/>
  <c r="B2259" i="12"/>
  <c r="A2260" i="12" l="1"/>
  <c r="D2260" i="12"/>
  <c r="C2260" i="12"/>
  <c r="B2260" i="12"/>
  <c r="A2261" i="12" l="1"/>
  <c r="B2261" i="12"/>
  <c r="D2261" i="12"/>
  <c r="C2261" i="12"/>
  <c r="A2262" i="12" l="1"/>
  <c r="C2262" i="12"/>
  <c r="B2262" i="12"/>
  <c r="D2262" i="12"/>
  <c r="A2263" i="12" l="1"/>
  <c r="D2263" i="12"/>
  <c r="B2263" i="12"/>
  <c r="C2263" i="12"/>
  <c r="A2264" i="12" l="1"/>
  <c r="D2264" i="12"/>
  <c r="C2264" i="12"/>
  <c r="B2264" i="12"/>
  <c r="A2265" i="12" l="1"/>
  <c r="D2265" i="12"/>
  <c r="B2265" i="12"/>
  <c r="C2265" i="12"/>
  <c r="A2266" i="12" l="1"/>
  <c r="C2266" i="12"/>
  <c r="D2266" i="12"/>
  <c r="B2266" i="12"/>
  <c r="A2267" i="12" l="1"/>
  <c r="D2267" i="12"/>
  <c r="C2267" i="12"/>
  <c r="B2267" i="12"/>
  <c r="A2268" i="12" l="1"/>
  <c r="D2268" i="12"/>
  <c r="C2268" i="12"/>
  <c r="B2268" i="12"/>
  <c r="A2269" i="12" l="1"/>
  <c r="B2269" i="12"/>
  <c r="D2269" i="12"/>
  <c r="C2269" i="12"/>
  <c r="A2270" i="12" l="1"/>
  <c r="C2270" i="12"/>
  <c r="B2270" i="12"/>
  <c r="D2270" i="12"/>
  <c r="A2271" i="12" l="1"/>
  <c r="D2271" i="12"/>
  <c r="C2271" i="12"/>
  <c r="B2271" i="12"/>
  <c r="A2272" i="12" l="1"/>
  <c r="C2272" i="12"/>
  <c r="D2272" i="12"/>
  <c r="B2272" i="12"/>
  <c r="A2273" i="12" l="1"/>
  <c r="D2273" i="12"/>
  <c r="B2273" i="12"/>
  <c r="C2273" i="12"/>
  <c r="A2274" i="12" l="1"/>
  <c r="C2274" i="12"/>
  <c r="D2274" i="12"/>
  <c r="B2274" i="12"/>
  <c r="A2275" i="12" l="1"/>
  <c r="D2275" i="12"/>
  <c r="C2275" i="12"/>
  <c r="B2275" i="12"/>
  <c r="A2276" i="12" l="1"/>
  <c r="D2276" i="12"/>
  <c r="C2276" i="12"/>
  <c r="B2276" i="12"/>
  <c r="A2277" i="12" l="1"/>
  <c r="B2277" i="12"/>
  <c r="D2277" i="12"/>
  <c r="C2277" i="12"/>
  <c r="A2278" i="12" l="1"/>
  <c r="C2278" i="12"/>
  <c r="B2278" i="12"/>
  <c r="D2278" i="12"/>
  <c r="A2279" i="12" l="1"/>
  <c r="D2279" i="12"/>
  <c r="C2279" i="12"/>
  <c r="B2279" i="12"/>
  <c r="A2280" i="12" l="1"/>
  <c r="D2280" i="12"/>
  <c r="C2280" i="12"/>
  <c r="B2280" i="12"/>
  <c r="A2281" i="12" l="1"/>
  <c r="D2281" i="12"/>
  <c r="B2281" i="12"/>
  <c r="C2281" i="12"/>
  <c r="A2282" i="12" l="1"/>
  <c r="C2282" i="12"/>
  <c r="D2282" i="12"/>
  <c r="B2282" i="12"/>
  <c r="A2283" i="12" l="1"/>
  <c r="D2283" i="12"/>
  <c r="C2283" i="12"/>
  <c r="B2283" i="12"/>
  <c r="A2284" i="12" l="1"/>
  <c r="D2284" i="12"/>
  <c r="C2284" i="12"/>
  <c r="B2284" i="12"/>
  <c r="A2285" i="12" l="1"/>
  <c r="B2285" i="12"/>
  <c r="D2285" i="12"/>
  <c r="C2285" i="12"/>
  <c r="A2286" i="12" l="1"/>
  <c r="B2286" i="12"/>
  <c r="C2286" i="12"/>
  <c r="D2286" i="12"/>
  <c r="A2287" i="12" l="1"/>
  <c r="D2287" i="12"/>
  <c r="C2287" i="12"/>
  <c r="B2287" i="12"/>
  <c r="A2288" i="12" l="1"/>
  <c r="D2288" i="12"/>
  <c r="C2288" i="12"/>
  <c r="B2288" i="12"/>
  <c r="A2289" i="12" l="1"/>
  <c r="D2289" i="12"/>
  <c r="B2289" i="12"/>
  <c r="C2289" i="12"/>
  <c r="A2290" i="12" l="1"/>
  <c r="C2290" i="12"/>
  <c r="D2290" i="12"/>
  <c r="B2290" i="12"/>
  <c r="A2291" i="12" l="1"/>
  <c r="D2291" i="12"/>
  <c r="C2291" i="12"/>
  <c r="B2291" i="12"/>
  <c r="A2292" i="12" l="1"/>
  <c r="D2292" i="12"/>
  <c r="C2292" i="12"/>
  <c r="B2292" i="12"/>
  <c r="A2293" i="12" l="1"/>
  <c r="B2293" i="12"/>
  <c r="D2293" i="12"/>
  <c r="C2293" i="12"/>
  <c r="A2294" i="12" l="1"/>
  <c r="C2294" i="12"/>
  <c r="B2294" i="12"/>
  <c r="D2294" i="12"/>
  <c r="A2295" i="12" l="1"/>
  <c r="C2295" i="12"/>
  <c r="D2295" i="12"/>
  <c r="B2295" i="12"/>
  <c r="A2296" i="12" l="1"/>
  <c r="D2296" i="12"/>
  <c r="C2296" i="12"/>
  <c r="B2296" i="12"/>
  <c r="A2297" i="12" l="1"/>
  <c r="D2297" i="12"/>
  <c r="B2297" i="12"/>
  <c r="C2297" i="12"/>
  <c r="A2298" i="12" l="1"/>
  <c r="C2298" i="12"/>
  <c r="D2298" i="12"/>
  <c r="B2298" i="12"/>
  <c r="A2299" i="12" l="1"/>
  <c r="D2299" i="12"/>
  <c r="C2299" i="12"/>
  <c r="B2299" i="12"/>
  <c r="A2300" i="12" l="1"/>
  <c r="D2300" i="12"/>
  <c r="C2300" i="12"/>
  <c r="B2300" i="12"/>
  <c r="A2301" i="12" l="1"/>
  <c r="B2301" i="12"/>
  <c r="D2301" i="12"/>
  <c r="C2301" i="12"/>
  <c r="A2302" i="12" l="1"/>
  <c r="C2302" i="12"/>
  <c r="B2302" i="12"/>
  <c r="D2302" i="12"/>
  <c r="A2303" i="12" l="1"/>
  <c r="D2303" i="12"/>
  <c r="C2303" i="12"/>
  <c r="B2303" i="12"/>
  <c r="A2304" i="12" l="1"/>
  <c r="D2304" i="12"/>
  <c r="C2304" i="12"/>
  <c r="B2304" i="12"/>
  <c r="A2305" i="12" l="1"/>
  <c r="D2305" i="12"/>
  <c r="B2305" i="12"/>
  <c r="C2305" i="12"/>
  <c r="A2306" i="12" l="1"/>
  <c r="C2306" i="12"/>
  <c r="D2306" i="12"/>
  <c r="B2306" i="12"/>
  <c r="A2307" i="12" l="1"/>
  <c r="D2307" i="12"/>
  <c r="C2307" i="12"/>
  <c r="B2307" i="12"/>
  <c r="A2308" i="12" l="1"/>
  <c r="D2308" i="12"/>
  <c r="C2308" i="12"/>
  <c r="B2308" i="12"/>
  <c r="A2309" i="12" l="1"/>
  <c r="B2309" i="12"/>
  <c r="D2309" i="12"/>
  <c r="C2309" i="12"/>
  <c r="A2310" i="12" l="1"/>
  <c r="C2310" i="12"/>
  <c r="B2310" i="12"/>
  <c r="D2310" i="12"/>
  <c r="A2311" i="12" l="1"/>
  <c r="D2311" i="12"/>
  <c r="C2311" i="12"/>
  <c r="B2311" i="12"/>
  <c r="A2312" i="12" l="1"/>
  <c r="D2312" i="12"/>
  <c r="C2312" i="12"/>
  <c r="B2312" i="12"/>
  <c r="A2313" i="12" l="1"/>
  <c r="D2313" i="12"/>
  <c r="B2313" i="12"/>
  <c r="C2313" i="12"/>
  <c r="A2314" i="12" l="1"/>
  <c r="C2314" i="12"/>
  <c r="D2314" i="12"/>
  <c r="B2314" i="12"/>
  <c r="A2315" i="12" l="1"/>
  <c r="D2315" i="12"/>
  <c r="C2315" i="12"/>
  <c r="B2315" i="12"/>
  <c r="A2316" i="12" l="1"/>
  <c r="D2316" i="12"/>
  <c r="C2316" i="12"/>
  <c r="B2316" i="12"/>
  <c r="A2317" i="12" l="1"/>
  <c r="B2317" i="12"/>
  <c r="D2317" i="12"/>
  <c r="C2317" i="12"/>
  <c r="A2318" i="12" l="1"/>
  <c r="C2318" i="12"/>
  <c r="B2318" i="12"/>
  <c r="D2318" i="12"/>
  <c r="A2319" i="12" l="1"/>
  <c r="D2319" i="12"/>
  <c r="C2319" i="12"/>
  <c r="B2319" i="12"/>
  <c r="A2320" i="12" l="1"/>
  <c r="D2320" i="12"/>
  <c r="C2320" i="12"/>
  <c r="B2320" i="12"/>
  <c r="A2321" i="12" l="1"/>
  <c r="D2321" i="12"/>
  <c r="B2321" i="12"/>
  <c r="C2321" i="12"/>
  <c r="A2322" i="12" l="1"/>
  <c r="C2322" i="12"/>
  <c r="D2322" i="12"/>
  <c r="B2322" i="12"/>
  <c r="A2323" i="12" l="1"/>
  <c r="D2323" i="12"/>
  <c r="C2323" i="12"/>
  <c r="B2323" i="12"/>
  <c r="A2324" i="12" l="1"/>
  <c r="D2324" i="12"/>
  <c r="C2324" i="12"/>
  <c r="B2324" i="12"/>
  <c r="A2325" i="12" l="1"/>
  <c r="B2325" i="12"/>
  <c r="D2325" i="12"/>
  <c r="C2325" i="12"/>
  <c r="A2326" i="12" l="1"/>
  <c r="C2326" i="12"/>
  <c r="B2326" i="12"/>
  <c r="D2326" i="12"/>
  <c r="A2327" i="12" l="1"/>
  <c r="D2327" i="12"/>
  <c r="B2327" i="12"/>
  <c r="C2327" i="12"/>
  <c r="A2328" i="12" l="1"/>
  <c r="D2328" i="12"/>
  <c r="C2328" i="12"/>
  <c r="B2328" i="12"/>
  <c r="A2329" i="12" l="1"/>
  <c r="D2329" i="12"/>
  <c r="B2329" i="12"/>
  <c r="C2329" i="12"/>
  <c r="A2330" i="12" l="1"/>
  <c r="C2330" i="12"/>
  <c r="D2330" i="12"/>
  <c r="B2330" i="12"/>
  <c r="A2331" i="12" l="1"/>
  <c r="D2331" i="12"/>
  <c r="C2331" i="12"/>
  <c r="B2331" i="12"/>
  <c r="A2332" i="12" l="1"/>
  <c r="D2332" i="12"/>
  <c r="C2332" i="12"/>
  <c r="B2332" i="12"/>
  <c r="A2333" i="12" l="1"/>
  <c r="B2333" i="12"/>
  <c r="D2333" i="12"/>
  <c r="C2333" i="12"/>
  <c r="A2334" i="12" l="1"/>
  <c r="C2334" i="12"/>
  <c r="B2334" i="12"/>
  <c r="D2334" i="12"/>
  <c r="A2335" i="12" l="1"/>
  <c r="D2335" i="12"/>
  <c r="C2335" i="12"/>
  <c r="B2335" i="12"/>
  <c r="A2336" i="12" l="1"/>
  <c r="C2336" i="12"/>
  <c r="D2336" i="12"/>
  <c r="B2336" i="12"/>
  <c r="A2337" i="12" l="1"/>
  <c r="D2337" i="12"/>
  <c r="B2337" i="12"/>
  <c r="C2337" i="12"/>
  <c r="A2338" i="12" l="1"/>
  <c r="C2338" i="12"/>
  <c r="D2338" i="12"/>
  <c r="B2338" i="12"/>
  <c r="A2339" i="12" l="1"/>
  <c r="D2339" i="12"/>
  <c r="C2339" i="12"/>
  <c r="B2339" i="12"/>
  <c r="A2340" i="12" l="1"/>
  <c r="D2340" i="12"/>
  <c r="C2340" i="12"/>
  <c r="B2340" i="12"/>
  <c r="A2341" i="12" l="1"/>
  <c r="B2341" i="12"/>
  <c r="D2341" i="12"/>
  <c r="C2341" i="12"/>
  <c r="A2342" i="12" l="1"/>
  <c r="C2342" i="12"/>
  <c r="B2342" i="12"/>
  <c r="D2342" i="12"/>
  <c r="A2343" i="12" l="1"/>
  <c r="D2343" i="12"/>
  <c r="C2343" i="12"/>
  <c r="B2343" i="12"/>
  <c r="A2344" i="12" l="1"/>
  <c r="D2344" i="12"/>
  <c r="C2344" i="12"/>
  <c r="B2344" i="12"/>
  <c r="A2345" i="12" l="1"/>
  <c r="D2345" i="12"/>
  <c r="B2345" i="12"/>
  <c r="C2345" i="12"/>
  <c r="A2346" i="12" l="1"/>
  <c r="C2346" i="12"/>
  <c r="D2346" i="12"/>
  <c r="B2346" i="12"/>
  <c r="A2347" i="12" l="1"/>
  <c r="D2347" i="12"/>
  <c r="C2347" i="12"/>
  <c r="B2347" i="12"/>
  <c r="A2348" i="12" l="1"/>
  <c r="D2348" i="12"/>
  <c r="C2348" i="12"/>
  <c r="B2348" i="12"/>
  <c r="A2349" i="12" l="1"/>
  <c r="B2349" i="12"/>
  <c r="D2349" i="12"/>
  <c r="C2349" i="12"/>
  <c r="A2350" i="12" l="1"/>
  <c r="B2350" i="12"/>
  <c r="C2350" i="12"/>
  <c r="D2350" i="12"/>
  <c r="A2351" i="12" l="1"/>
  <c r="D2351" i="12"/>
  <c r="C2351" i="12"/>
  <c r="B2351" i="12"/>
  <c r="A2352" i="12" l="1"/>
  <c r="D2352" i="12"/>
  <c r="C2352" i="12"/>
  <c r="B2352" i="12"/>
  <c r="A2353" i="12" l="1"/>
  <c r="D2353" i="12"/>
  <c r="B2353" i="12"/>
  <c r="C2353" i="12"/>
  <c r="A2354" i="12" l="1"/>
  <c r="C2354" i="12"/>
  <c r="D2354" i="12"/>
  <c r="B2354" i="12"/>
  <c r="A2355" i="12" l="1"/>
  <c r="D2355" i="12"/>
  <c r="C2355" i="12"/>
  <c r="B2355" i="12"/>
  <c r="A2356" i="12" l="1"/>
  <c r="D2356" i="12"/>
  <c r="C2356" i="12"/>
  <c r="B2356" i="12"/>
  <c r="A2357" i="12" l="1"/>
  <c r="B2357" i="12"/>
  <c r="D2357" i="12"/>
  <c r="C2357" i="12"/>
  <c r="A2358" i="12" l="1"/>
  <c r="C2358" i="12"/>
  <c r="B2358" i="12"/>
  <c r="D2358" i="12"/>
  <c r="A2359" i="12" l="1"/>
  <c r="D2359" i="12"/>
  <c r="C2359" i="12"/>
  <c r="B2359" i="12"/>
  <c r="A2360" i="12" l="1"/>
  <c r="D2360" i="12"/>
  <c r="C2360" i="12"/>
  <c r="B2360" i="12"/>
  <c r="A2361" i="12" l="1"/>
  <c r="D2361" i="12"/>
  <c r="B2361" i="12"/>
  <c r="C2361" i="12"/>
  <c r="A2362" i="12" l="1"/>
  <c r="C2362" i="12"/>
  <c r="D2362" i="12"/>
  <c r="B2362" i="12"/>
  <c r="A2363" i="12" l="1"/>
  <c r="D2363" i="12"/>
  <c r="C2363" i="12"/>
  <c r="B2363" i="12"/>
  <c r="A2364" i="12" l="1"/>
  <c r="D2364" i="12"/>
  <c r="C2364" i="12"/>
  <c r="B2364" i="12"/>
  <c r="A2365" i="12" l="1"/>
  <c r="B2365" i="12"/>
  <c r="D2365" i="12"/>
  <c r="C2365" i="12"/>
  <c r="A2366" i="12" l="1"/>
  <c r="C2366" i="12"/>
  <c r="B2366" i="12"/>
  <c r="D2366" i="12"/>
  <c r="A2367" i="12" l="1"/>
  <c r="D2367" i="12"/>
  <c r="C2367" i="12"/>
  <c r="B2367" i="12"/>
  <c r="A2368" i="12" l="1"/>
  <c r="D2368" i="12"/>
  <c r="C2368" i="12"/>
  <c r="B2368" i="12"/>
  <c r="A2369" i="12" l="1"/>
  <c r="D2369" i="12"/>
  <c r="B2369" i="12"/>
  <c r="C2369" i="12"/>
  <c r="A2370" i="12" l="1"/>
  <c r="C2370" i="12"/>
  <c r="D2370" i="12"/>
  <c r="B2370" i="12"/>
  <c r="A2371" i="12" l="1"/>
  <c r="D2371" i="12"/>
  <c r="C2371" i="12"/>
  <c r="B2371" i="12"/>
  <c r="A2372" i="12" l="1"/>
  <c r="D2372" i="12"/>
  <c r="C2372" i="12"/>
  <c r="B2372" i="12"/>
  <c r="A2373" i="12" l="1"/>
  <c r="B2373" i="12"/>
  <c r="D2373" i="12"/>
  <c r="C2373" i="12"/>
  <c r="A2374" i="12" l="1"/>
  <c r="C2374" i="12"/>
  <c r="B2374" i="12"/>
  <c r="D2374" i="12"/>
  <c r="A2375" i="12" l="1"/>
  <c r="D2375" i="12"/>
  <c r="C2375" i="12"/>
  <c r="B2375" i="12"/>
  <c r="A2376" i="12" l="1"/>
  <c r="D2376" i="12"/>
  <c r="C2376" i="12"/>
  <c r="B2376" i="12"/>
  <c r="A2377" i="12" l="1"/>
  <c r="D2377" i="12"/>
  <c r="B2377" i="12"/>
  <c r="C2377" i="12"/>
  <c r="A2378" i="12" l="1"/>
  <c r="C2378" i="12"/>
  <c r="D2378" i="12"/>
  <c r="B2378" i="12"/>
  <c r="A2379" i="12" l="1"/>
  <c r="D2379" i="12"/>
  <c r="C2379" i="12"/>
  <c r="B2379" i="12"/>
  <c r="A2380" i="12" l="1"/>
  <c r="D2380" i="12"/>
  <c r="C2380" i="12"/>
  <c r="B2380" i="12"/>
  <c r="A2381" i="12" l="1"/>
  <c r="B2381" i="12"/>
  <c r="D2381" i="12"/>
  <c r="C2381" i="12"/>
  <c r="A2382" i="12" l="1"/>
  <c r="B2382" i="12"/>
  <c r="C2382" i="12"/>
  <c r="D2382" i="12"/>
  <c r="A2383" i="12" l="1"/>
  <c r="D2383" i="12"/>
  <c r="B2383" i="12"/>
  <c r="C2383" i="12"/>
  <c r="A2384" i="12" l="1"/>
  <c r="D2384" i="12"/>
  <c r="C2384" i="12"/>
  <c r="B2384" i="12"/>
  <c r="A2385" i="12" l="1"/>
  <c r="D2385" i="12"/>
  <c r="B2385" i="12"/>
  <c r="C2385" i="12"/>
  <c r="A2386" i="12" l="1"/>
  <c r="C2386" i="12"/>
  <c r="B2386" i="12"/>
  <c r="D2386" i="12"/>
  <c r="A2387" i="12" l="1"/>
  <c r="D2387" i="12"/>
  <c r="C2387" i="12"/>
  <c r="B2387" i="12"/>
  <c r="A2388" i="12" l="1"/>
  <c r="D2388" i="12"/>
  <c r="C2388" i="12"/>
  <c r="B2388" i="12"/>
  <c r="A2389" i="12" l="1"/>
  <c r="B2389" i="12"/>
  <c r="D2389" i="12"/>
  <c r="C2389" i="12"/>
  <c r="A2390" i="12" l="1"/>
  <c r="C2390" i="12"/>
  <c r="B2390" i="12"/>
  <c r="D2390" i="12"/>
  <c r="A2391" i="12" l="1"/>
  <c r="C2391" i="12"/>
  <c r="B2391" i="12"/>
  <c r="D2391" i="12"/>
  <c r="A2392" i="12" l="1"/>
  <c r="C2392" i="12"/>
  <c r="D2392" i="12"/>
  <c r="B2392" i="12"/>
  <c r="A2393" i="12" l="1"/>
  <c r="B2393" i="12"/>
  <c r="D2393" i="12"/>
  <c r="C2393" i="12"/>
  <c r="A2394" i="12" l="1"/>
  <c r="B2394" i="12"/>
  <c r="C2394" i="12"/>
  <c r="D2394" i="12"/>
  <c r="A2395" i="12" l="1"/>
  <c r="D2395" i="12"/>
  <c r="C2395" i="12"/>
  <c r="B2395" i="12"/>
  <c r="A2396" i="12" l="1"/>
  <c r="D2396" i="12"/>
  <c r="C2396" i="12"/>
  <c r="B2396" i="12"/>
  <c r="A2397" i="12" l="1"/>
  <c r="B2397" i="12"/>
  <c r="D2397" i="12"/>
  <c r="C2397" i="12"/>
  <c r="A2398" i="12" l="1"/>
  <c r="C2398" i="12"/>
  <c r="B2398" i="12"/>
  <c r="D2398" i="12"/>
  <c r="A2399" i="12" l="1"/>
  <c r="D2399" i="12"/>
  <c r="C2399" i="12"/>
  <c r="B2399" i="12"/>
  <c r="A2400" i="12" l="1"/>
  <c r="D2400" i="12"/>
  <c r="C2400" i="12"/>
  <c r="B2400" i="12"/>
  <c r="A2401" i="12" l="1"/>
  <c r="D2401" i="12"/>
  <c r="B2401" i="12"/>
  <c r="C2401" i="12"/>
  <c r="A2402" i="12" l="1"/>
  <c r="C2402" i="12"/>
  <c r="B2402" i="12"/>
  <c r="D2402" i="12"/>
  <c r="A2403" i="12" l="1"/>
  <c r="C2403" i="12"/>
  <c r="D2403" i="12"/>
  <c r="B2403" i="12"/>
  <c r="A2404" i="12" l="1"/>
  <c r="D2404" i="12"/>
  <c r="C2404" i="12"/>
  <c r="B2404" i="12"/>
  <c r="A2405" i="12" l="1"/>
  <c r="B2405" i="12"/>
  <c r="D2405" i="12"/>
  <c r="C2405" i="12"/>
  <c r="A2406" i="12" l="1"/>
  <c r="C2406" i="12"/>
  <c r="B2406" i="12"/>
  <c r="D2406" i="12"/>
  <c r="A2407" i="12" l="1"/>
  <c r="D2407" i="12"/>
  <c r="C2407" i="12"/>
  <c r="B2407" i="12"/>
  <c r="A2408" i="12" l="1"/>
  <c r="D2408" i="12"/>
  <c r="C2408" i="12"/>
  <c r="B2408" i="12"/>
  <c r="A2409" i="12" l="1"/>
  <c r="D2409" i="12"/>
  <c r="B2409" i="12"/>
  <c r="C2409" i="12"/>
  <c r="A2410" i="12" l="1"/>
  <c r="C2410" i="12"/>
  <c r="B2410" i="12"/>
  <c r="D2410" i="12"/>
  <c r="A2411" i="12" l="1"/>
  <c r="D2411" i="12"/>
  <c r="C2411" i="12"/>
  <c r="B2411" i="12"/>
  <c r="A2412" i="12" l="1"/>
  <c r="D2412" i="12"/>
  <c r="C2412" i="12"/>
  <c r="B2412" i="12"/>
  <c r="A2413" i="12" l="1"/>
  <c r="B2413" i="12"/>
  <c r="D2413" i="12"/>
  <c r="C2413" i="12"/>
  <c r="A2414" i="12" l="1"/>
  <c r="B2414" i="12"/>
  <c r="C2414" i="12"/>
  <c r="D2414" i="12"/>
  <c r="A2415" i="12" l="1"/>
  <c r="B2415" i="12"/>
  <c r="D2415" i="12"/>
  <c r="C2415" i="12"/>
  <c r="A2416" i="12" l="1"/>
  <c r="D2416" i="12"/>
  <c r="C2416" i="12"/>
  <c r="B2416" i="12"/>
  <c r="A2417" i="12" l="1"/>
  <c r="D2417" i="12"/>
  <c r="B2417" i="12"/>
  <c r="C2417" i="12"/>
  <c r="A2418" i="12" l="1"/>
  <c r="C2418" i="12"/>
  <c r="B2418" i="12"/>
  <c r="D2418" i="12"/>
  <c r="A2419" i="12" l="1"/>
  <c r="D2419" i="12"/>
  <c r="C2419" i="12"/>
  <c r="B2419" i="12"/>
  <c r="A2420" i="12" l="1"/>
  <c r="D2420" i="12"/>
  <c r="C2420" i="12"/>
  <c r="B2420" i="12"/>
  <c r="A2421" i="12" l="1"/>
  <c r="D2421" i="12"/>
  <c r="B2421" i="12"/>
  <c r="C2421" i="12"/>
  <c r="A2422" i="12" l="1"/>
  <c r="B2422" i="12"/>
  <c r="D2422" i="12"/>
  <c r="C2422" i="12"/>
  <c r="A2423" i="12" l="1"/>
  <c r="D2423" i="12"/>
  <c r="C2423" i="12"/>
  <c r="B2423" i="12"/>
  <c r="A2424" i="12" l="1"/>
  <c r="C2424" i="12"/>
  <c r="D2424" i="12"/>
  <c r="B2424" i="12"/>
  <c r="A2425" i="12" l="1"/>
  <c r="D2425" i="12"/>
  <c r="B2425" i="12"/>
  <c r="C2425" i="12"/>
  <c r="A2426" i="12" l="1"/>
  <c r="C2426" i="12"/>
  <c r="D2426" i="12"/>
  <c r="B2426" i="12"/>
  <c r="A2427" i="12" l="1"/>
  <c r="D2427" i="12"/>
  <c r="C2427" i="12"/>
  <c r="B2427" i="12"/>
  <c r="A2428" i="12" l="1"/>
  <c r="D2428" i="12"/>
  <c r="C2428" i="12"/>
  <c r="B2428" i="12"/>
  <c r="A2429" i="12" l="1"/>
  <c r="B2429" i="12"/>
  <c r="D2429" i="12"/>
  <c r="C2429" i="12"/>
  <c r="A2430" i="12" l="1"/>
  <c r="C2430" i="12"/>
  <c r="B2430" i="12"/>
  <c r="D2430" i="12"/>
  <c r="A2431" i="12" l="1"/>
  <c r="C2431" i="12"/>
  <c r="B2431" i="12"/>
  <c r="D2431" i="12"/>
  <c r="A2432" i="12" l="1"/>
  <c r="D2432" i="12"/>
  <c r="C2432" i="12"/>
  <c r="B2432" i="12"/>
  <c r="A2433" i="12" l="1"/>
  <c r="D2433" i="12"/>
  <c r="B2433" i="12"/>
  <c r="C2433" i="12"/>
  <c r="A2434" i="12" l="1"/>
  <c r="C2434" i="12"/>
  <c r="D2434" i="12"/>
  <c r="B2434" i="12"/>
  <c r="A2435" i="12" l="1"/>
  <c r="D2435" i="12"/>
  <c r="C2435" i="12"/>
  <c r="B2435" i="12"/>
  <c r="A2436" i="12" l="1"/>
  <c r="D2436" i="12"/>
  <c r="C2436" i="12"/>
  <c r="B2436" i="12"/>
  <c r="A2437" i="12" l="1"/>
  <c r="B2437" i="12"/>
  <c r="D2437" i="12"/>
  <c r="C2437" i="12"/>
  <c r="A2438" i="12" l="1"/>
  <c r="C2438" i="12"/>
  <c r="B2438" i="12"/>
  <c r="D2438" i="12"/>
  <c r="A2439" i="12" l="1"/>
  <c r="D2439" i="12"/>
  <c r="C2439" i="12"/>
  <c r="B2439" i="12"/>
  <c r="A2440" i="12" l="1"/>
  <c r="D2440" i="12"/>
  <c r="C2440" i="12"/>
  <c r="B2440" i="12"/>
  <c r="A2441" i="12" l="1"/>
  <c r="D2441" i="12"/>
  <c r="B2441" i="12"/>
  <c r="C2441" i="12"/>
  <c r="A2442" i="12" l="1"/>
  <c r="C2442" i="12"/>
  <c r="D2442" i="12"/>
  <c r="B2442" i="12"/>
  <c r="A2443" i="12" l="1"/>
  <c r="D2443" i="12"/>
  <c r="C2443" i="12"/>
  <c r="B2443" i="12"/>
  <c r="A2444" i="12" l="1"/>
  <c r="D2444" i="12"/>
  <c r="C2444" i="12"/>
  <c r="B2444" i="12"/>
  <c r="A2445" i="12" l="1"/>
  <c r="B2445" i="12"/>
  <c r="D2445" i="12"/>
  <c r="C2445" i="12"/>
  <c r="A2446" i="12" l="1"/>
  <c r="C2446" i="12"/>
  <c r="B2446" i="12"/>
  <c r="D2446" i="12"/>
  <c r="A2447" i="12" l="1"/>
  <c r="D2447" i="12"/>
  <c r="C2447" i="12"/>
  <c r="B2447" i="12"/>
  <c r="A2448" i="12" l="1"/>
  <c r="D2448" i="12"/>
  <c r="C2448" i="12"/>
  <c r="B2448" i="12"/>
  <c r="A2449" i="12" l="1"/>
  <c r="D2449" i="12"/>
  <c r="B2449" i="12"/>
  <c r="C2449" i="12"/>
  <c r="A2450" i="12" l="1"/>
  <c r="C2450" i="12"/>
  <c r="D2450" i="12"/>
  <c r="B2450" i="12"/>
  <c r="A2451" i="12" l="1"/>
  <c r="D2451" i="12"/>
  <c r="C2451" i="12"/>
  <c r="B2451" i="12"/>
  <c r="A2452" i="12" l="1"/>
  <c r="D2452" i="12"/>
  <c r="C2452" i="12"/>
  <c r="B2452" i="12"/>
  <c r="A2453" i="12" l="1"/>
  <c r="B2453" i="12"/>
  <c r="D2453" i="12"/>
  <c r="C2453" i="12"/>
  <c r="A2454" i="12" l="1"/>
  <c r="B2454" i="12"/>
  <c r="C2454" i="12"/>
  <c r="D2454" i="12"/>
  <c r="A2455" i="12" l="1"/>
  <c r="D2455" i="12"/>
  <c r="C2455" i="12"/>
  <c r="B2455" i="12"/>
  <c r="A2456" i="12" l="1"/>
  <c r="C2456" i="12"/>
  <c r="D2456" i="12"/>
  <c r="B2456" i="12"/>
  <c r="A2457" i="12" l="1"/>
  <c r="D2457" i="12"/>
  <c r="B2457" i="12"/>
  <c r="C2457" i="12"/>
  <c r="A2458" i="12" l="1"/>
  <c r="C2458" i="12"/>
  <c r="D2458" i="12"/>
  <c r="B2458" i="12"/>
  <c r="A2459" i="12" l="1"/>
  <c r="D2459" i="12"/>
  <c r="C2459" i="12"/>
  <c r="B2459" i="12"/>
  <c r="A2460" i="12" l="1"/>
  <c r="D2460" i="12"/>
  <c r="C2460" i="12"/>
  <c r="B2460" i="12"/>
  <c r="A2461" i="12" l="1"/>
  <c r="B2461" i="12"/>
  <c r="D2461" i="12"/>
  <c r="C2461" i="12"/>
  <c r="A2462" i="12" l="1"/>
  <c r="C2462" i="12"/>
  <c r="B2462" i="12"/>
  <c r="D2462" i="12"/>
  <c r="A2463" i="12" l="1"/>
  <c r="D2463" i="12"/>
  <c r="C2463" i="12"/>
  <c r="B2463" i="12"/>
  <c r="A2464" i="12" l="1"/>
  <c r="D2464" i="12"/>
  <c r="C2464" i="12"/>
  <c r="B2464" i="12"/>
  <c r="A2465" i="12" l="1"/>
  <c r="D2465" i="12"/>
  <c r="B2465" i="12"/>
  <c r="C2465" i="12"/>
  <c r="A2466" i="12" l="1"/>
  <c r="C2466" i="12"/>
  <c r="D2466" i="12"/>
  <c r="B2466" i="12"/>
  <c r="A2467" i="12" l="1"/>
  <c r="D2467" i="12"/>
  <c r="C2467" i="12"/>
  <c r="B2467" i="12"/>
  <c r="A2468" i="12" l="1"/>
  <c r="D2468" i="12"/>
  <c r="C2468" i="12"/>
  <c r="B2468" i="12"/>
  <c r="A2469" i="12" l="1"/>
  <c r="B2469" i="12"/>
  <c r="D2469" i="12"/>
  <c r="C2469" i="12"/>
  <c r="A2470" i="12" l="1"/>
  <c r="C2470" i="12"/>
  <c r="B2470" i="12"/>
  <c r="D2470" i="12"/>
  <c r="A2471" i="12" l="1"/>
  <c r="D2471" i="12"/>
  <c r="C2471" i="12"/>
  <c r="B2471" i="12"/>
  <c r="A2472" i="12" l="1"/>
  <c r="D2472" i="12"/>
  <c r="C2472" i="12"/>
  <c r="B2472" i="12"/>
  <c r="A2473" i="12" l="1"/>
  <c r="D2473" i="12"/>
  <c r="B2473" i="12"/>
  <c r="C2473" i="12"/>
  <c r="A2474" i="12" l="1"/>
  <c r="C2474" i="12"/>
  <c r="D2474" i="12"/>
  <c r="B2474" i="12"/>
  <c r="A2475" i="12" l="1"/>
  <c r="D2475" i="12"/>
  <c r="C2475" i="12"/>
  <c r="B2475" i="12"/>
  <c r="A2476" i="12" l="1"/>
  <c r="D2476" i="12"/>
  <c r="C2476" i="12"/>
  <c r="B2476" i="12"/>
  <c r="A2477" i="12" l="1"/>
  <c r="B2477" i="12"/>
  <c r="D2477" i="12"/>
  <c r="C2477" i="12"/>
  <c r="A2478" i="12" l="1"/>
  <c r="C2478" i="12"/>
  <c r="B2478" i="12"/>
  <c r="D2478" i="12"/>
  <c r="A2479" i="12" l="1"/>
  <c r="D2479" i="12"/>
  <c r="B2479" i="12"/>
  <c r="C2479" i="12"/>
  <c r="A2480" i="12" l="1"/>
  <c r="D2480" i="12"/>
  <c r="C2480" i="12"/>
  <c r="B2480" i="12"/>
  <c r="A2481" i="12" l="1"/>
  <c r="D2481" i="12"/>
  <c r="B2481" i="12"/>
  <c r="C2481" i="12"/>
  <c r="A2482" i="12" l="1"/>
  <c r="C2482" i="12"/>
  <c r="D2482" i="12"/>
  <c r="B2482" i="12"/>
  <c r="A2483" i="12" l="1"/>
  <c r="D2483" i="12"/>
  <c r="C2483" i="12"/>
  <c r="B2483" i="12"/>
  <c r="A2484" i="12" l="1"/>
  <c r="D2484" i="12"/>
  <c r="C2484" i="12"/>
  <c r="B2484" i="12"/>
  <c r="A2485" i="12" l="1"/>
  <c r="B2485" i="12"/>
  <c r="D2485" i="12"/>
  <c r="C2485" i="12"/>
  <c r="A2486" i="12" l="1"/>
  <c r="B2486" i="12"/>
  <c r="C2486" i="12"/>
  <c r="D2486" i="12"/>
  <c r="A2487" i="12" l="1"/>
  <c r="D2487" i="12"/>
  <c r="C2487" i="12"/>
  <c r="B2487" i="12"/>
  <c r="A2488" i="12" l="1"/>
  <c r="C2488" i="12"/>
  <c r="D2488" i="12"/>
  <c r="B2488" i="12"/>
  <c r="A2489" i="12" l="1"/>
  <c r="D2489" i="12"/>
  <c r="B2489" i="12"/>
  <c r="C2489" i="12"/>
  <c r="A2490" i="12" l="1"/>
  <c r="C2490" i="12"/>
  <c r="D2490" i="12"/>
  <c r="B2490" i="12"/>
  <c r="A2491" i="12" l="1"/>
  <c r="D2491" i="12"/>
  <c r="C2491" i="12"/>
  <c r="B2491" i="12"/>
  <c r="A2492" i="12" l="1"/>
  <c r="D2492" i="12"/>
  <c r="C2492" i="12"/>
  <c r="B2492" i="12"/>
  <c r="A2493" i="12" l="1"/>
  <c r="B2493" i="12"/>
  <c r="D2493" i="12"/>
  <c r="C2493" i="12"/>
  <c r="A2494" i="12" l="1"/>
  <c r="C2494" i="12"/>
  <c r="B2494" i="12"/>
  <c r="D2494" i="12"/>
  <c r="A2495" i="12" l="1"/>
  <c r="C2495" i="12"/>
  <c r="D2495" i="12"/>
  <c r="B2495" i="12"/>
  <c r="A2496" i="12" l="1"/>
  <c r="D2496" i="12"/>
  <c r="C2496" i="12"/>
  <c r="B2496" i="12"/>
  <c r="A2497" i="12" l="1"/>
  <c r="D2497" i="12"/>
  <c r="B2497" i="12"/>
  <c r="C2497" i="12"/>
  <c r="A2498" i="12" l="1"/>
  <c r="C2498" i="12"/>
  <c r="D2498" i="12"/>
  <c r="B2498" i="12"/>
  <c r="A2499" i="12" l="1"/>
  <c r="D2499" i="12"/>
  <c r="C2499" i="12"/>
  <c r="B2499" i="12"/>
  <c r="A2500" i="12" l="1"/>
  <c r="D2500" i="12"/>
  <c r="C2500" i="12"/>
  <c r="B2500" i="12"/>
  <c r="A2501" i="12" l="1"/>
  <c r="B2501" i="12"/>
  <c r="D2501" i="12"/>
  <c r="C2501" i="12"/>
  <c r="A2502" i="12" l="1"/>
  <c r="C2502" i="12"/>
  <c r="B2502" i="12"/>
  <c r="D2502" i="12"/>
  <c r="A2503" i="12" l="1"/>
  <c r="D2503" i="12"/>
  <c r="C2503" i="12"/>
  <c r="B2503" i="12"/>
  <c r="A2504" i="12" l="1"/>
  <c r="D2504" i="12"/>
  <c r="C2504" i="12"/>
  <c r="B2504" i="12"/>
  <c r="A2505" i="12" l="1"/>
  <c r="D2505" i="12"/>
  <c r="B2505" i="12"/>
  <c r="C2505" i="12"/>
  <c r="A2506" i="12" l="1"/>
  <c r="C2506" i="12"/>
  <c r="D2506" i="12"/>
  <c r="B2506" i="12"/>
  <c r="A2507" i="12" l="1"/>
  <c r="D2507" i="12"/>
  <c r="C2507" i="12"/>
  <c r="B2507" i="12"/>
  <c r="A2508" i="12" l="1"/>
  <c r="D2508" i="12"/>
  <c r="C2508" i="12"/>
  <c r="B2508" i="12"/>
  <c r="A2509" i="12" l="1"/>
  <c r="B2509" i="12"/>
  <c r="D2509" i="12"/>
  <c r="C2509" i="12"/>
  <c r="A2510" i="12" l="1"/>
  <c r="C2510" i="12"/>
  <c r="B2510" i="12"/>
  <c r="D2510" i="12"/>
  <c r="A2511" i="12" l="1"/>
  <c r="D2511" i="12"/>
  <c r="C2511" i="12"/>
  <c r="B2511" i="12"/>
  <c r="A2512" i="12" l="1"/>
  <c r="D2512" i="12"/>
  <c r="C2512" i="12"/>
  <c r="B2512" i="12"/>
  <c r="A2513" i="12" l="1"/>
  <c r="D2513" i="12"/>
  <c r="B2513" i="12"/>
  <c r="C2513" i="12"/>
  <c r="A2514" i="12" l="1"/>
  <c r="C2514" i="12"/>
  <c r="D2514" i="12"/>
  <c r="B2514" i="12"/>
  <c r="A2515" i="12" l="1"/>
  <c r="D2515" i="12"/>
  <c r="C2515" i="12"/>
  <c r="B2515" i="12"/>
  <c r="A2516" i="12" l="1"/>
  <c r="D2516" i="12"/>
  <c r="C2516" i="12"/>
  <c r="B2516" i="12"/>
  <c r="A2517" i="12" l="1"/>
  <c r="B2517" i="12"/>
  <c r="D2517" i="12"/>
  <c r="C2517" i="12"/>
  <c r="A2518" i="12" l="1"/>
  <c r="B2518" i="12"/>
  <c r="C2518" i="12"/>
  <c r="D2518" i="12"/>
  <c r="A2519" i="12" l="1"/>
  <c r="D2519" i="12"/>
  <c r="C2519" i="12"/>
  <c r="B2519" i="12"/>
  <c r="A2520" i="12" l="1"/>
  <c r="C2520" i="12"/>
  <c r="D2520" i="12"/>
  <c r="B2520" i="12"/>
  <c r="A2521" i="12" l="1"/>
  <c r="D2521" i="12"/>
  <c r="B2521" i="12"/>
  <c r="C2521" i="12"/>
  <c r="A2522" i="12" l="1"/>
  <c r="C2522" i="12"/>
  <c r="D2522" i="12"/>
  <c r="B2522" i="12"/>
  <c r="A2523" i="12" l="1"/>
  <c r="D2523" i="12"/>
  <c r="C2523" i="12"/>
  <c r="B2523" i="12"/>
  <c r="A2524" i="12" l="1"/>
  <c r="D2524" i="12"/>
  <c r="C2524" i="12"/>
  <c r="B2524" i="12"/>
  <c r="A2525" i="12" l="1"/>
  <c r="B2525" i="12"/>
  <c r="D2525" i="12"/>
  <c r="C2525" i="12"/>
  <c r="A2526" i="12" l="1"/>
  <c r="C2526" i="12"/>
  <c r="B2526" i="12"/>
  <c r="D2526" i="12"/>
  <c r="A2527" i="12" l="1"/>
  <c r="C2527" i="12"/>
  <c r="D2527" i="12"/>
  <c r="B2527" i="12"/>
  <c r="A2528" i="12" l="1"/>
  <c r="D2528" i="12"/>
  <c r="C2528" i="12"/>
  <c r="B2528" i="12"/>
  <c r="A2529" i="12" l="1"/>
  <c r="D2529" i="12"/>
  <c r="B2529" i="12"/>
  <c r="C2529" i="12"/>
  <c r="A2530" i="12" l="1"/>
  <c r="C2530" i="12"/>
  <c r="D2530" i="12"/>
  <c r="B2530" i="12"/>
  <c r="A2531" i="12" l="1"/>
  <c r="D2531" i="12"/>
  <c r="C2531" i="12"/>
  <c r="B2531" i="12"/>
  <c r="A2532" i="12" l="1"/>
  <c r="D2532" i="12"/>
  <c r="C2532" i="12"/>
  <c r="B2532" i="12"/>
  <c r="A2533" i="12" l="1"/>
  <c r="B2533" i="12"/>
  <c r="D2533" i="12"/>
  <c r="C2533" i="12"/>
  <c r="A2534" i="12" l="1"/>
  <c r="C2534" i="12"/>
  <c r="B2534" i="12"/>
  <c r="D2534" i="12"/>
  <c r="A2535" i="12" l="1"/>
  <c r="D2535" i="12"/>
  <c r="C2535" i="12"/>
  <c r="B2535" i="12"/>
  <c r="A2536" i="12" l="1"/>
  <c r="D2536" i="12"/>
  <c r="C2536" i="12"/>
  <c r="B2536" i="12"/>
  <c r="A2537" i="12" l="1"/>
  <c r="D2537" i="12"/>
  <c r="B2537" i="12"/>
  <c r="C2537" i="12"/>
  <c r="A2538" i="12" l="1"/>
  <c r="C2538" i="12"/>
  <c r="D2538" i="12"/>
  <c r="B2538" i="12"/>
  <c r="A2539" i="12" l="1"/>
  <c r="D2539" i="12"/>
  <c r="C2539" i="12"/>
  <c r="B2539" i="12"/>
  <c r="A2540" i="12" l="1"/>
  <c r="D2540" i="12"/>
  <c r="C2540" i="12"/>
  <c r="B2540" i="12"/>
  <c r="A2541" i="12" l="1"/>
  <c r="B2541" i="12"/>
  <c r="D2541" i="12"/>
  <c r="C2541" i="12"/>
  <c r="A2542" i="12" l="1"/>
  <c r="C2542" i="12"/>
  <c r="B2542" i="12"/>
  <c r="D2542" i="12"/>
  <c r="A2543" i="12" l="1"/>
  <c r="D2543" i="12"/>
  <c r="B2543" i="12"/>
  <c r="C2543" i="12"/>
  <c r="A2544" i="12" l="1"/>
  <c r="D2544" i="12"/>
  <c r="C2544" i="12"/>
  <c r="B2544" i="12"/>
  <c r="A2545" i="12" l="1"/>
  <c r="D2545" i="12"/>
  <c r="B2545" i="12"/>
  <c r="C2545" i="12"/>
  <c r="A2546" i="12" l="1"/>
  <c r="C2546" i="12"/>
  <c r="D2546" i="12"/>
  <c r="B2546" i="12"/>
  <c r="A2547" i="12" l="1"/>
  <c r="D2547" i="12"/>
  <c r="C2547" i="12"/>
  <c r="B2547" i="12"/>
  <c r="A2548" i="12" l="1"/>
  <c r="D2548" i="12"/>
  <c r="C2548" i="12"/>
  <c r="B2548" i="12"/>
  <c r="A2549" i="12" l="1"/>
  <c r="B2549" i="12"/>
  <c r="D2549" i="12"/>
  <c r="C2549" i="12"/>
  <c r="A2550" i="12" l="1"/>
  <c r="B2550" i="12"/>
  <c r="C2550" i="12"/>
  <c r="D2550" i="12"/>
  <c r="A2551" i="12" l="1"/>
  <c r="D2551" i="12"/>
  <c r="C2551" i="12"/>
  <c r="B2551" i="12"/>
  <c r="A2552" i="12" l="1"/>
  <c r="C2552" i="12"/>
  <c r="D2552" i="12"/>
  <c r="B2552" i="12"/>
  <c r="A2553" i="12" l="1"/>
  <c r="D2553" i="12"/>
  <c r="B2553" i="12"/>
  <c r="C2553" i="12"/>
  <c r="A2554" i="12" l="1"/>
  <c r="C2554" i="12"/>
  <c r="D2554" i="12"/>
  <c r="B2554" i="12"/>
  <c r="A2555" i="12" l="1"/>
  <c r="D2555" i="12"/>
  <c r="C2555" i="12"/>
  <c r="B2555" i="12"/>
  <c r="A2556" i="12" l="1"/>
  <c r="D2556" i="12"/>
  <c r="C2556" i="12"/>
  <c r="B2556" i="12"/>
  <c r="A2557" i="12" l="1"/>
  <c r="B2557" i="12"/>
  <c r="D2557" i="12"/>
  <c r="C2557" i="12"/>
  <c r="A2558" i="12" l="1"/>
  <c r="C2558" i="12"/>
  <c r="B2558" i="12"/>
  <c r="D2558" i="12"/>
  <c r="A2559" i="12" l="1"/>
  <c r="C2559" i="12"/>
  <c r="D2559" i="12"/>
  <c r="B2559" i="12"/>
  <c r="A2560" i="12" l="1"/>
  <c r="D2560" i="12"/>
  <c r="C2560" i="12"/>
  <c r="B2560" i="12"/>
  <c r="A2561" i="12" l="1"/>
  <c r="D2561" i="12"/>
  <c r="B2561" i="12"/>
  <c r="C2561" i="12"/>
  <c r="A2562" i="12" l="1"/>
  <c r="C2562" i="12"/>
  <c r="D2562" i="12"/>
  <c r="B2562" i="12"/>
  <c r="A2563" i="12" l="1"/>
  <c r="D2563" i="12"/>
  <c r="C2563" i="12"/>
  <c r="B2563" i="12"/>
  <c r="A2564" i="12" l="1"/>
  <c r="D2564" i="12"/>
  <c r="C2564" i="12"/>
  <c r="B2564" i="12"/>
  <c r="A2565" i="12" l="1"/>
  <c r="B2565" i="12"/>
  <c r="D2565" i="12"/>
  <c r="C2565" i="12"/>
  <c r="A2566" i="12" l="1"/>
  <c r="C2566" i="12"/>
  <c r="B2566" i="12"/>
  <c r="D2566" i="12"/>
  <c r="A2567" i="12" l="1"/>
  <c r="D2567" i="12"/>
  <c r="C2567" i="12"/>
  <c r="B2567" i="12"/>
  <c r="A2568" i="12" l="1"/>
  <c r="D2568" i="12"/>
  <c r="C2568" i="12"/>
  <c r="B2568" i="12"/>
  <c r="A2569" i="12" l="1"/>
  <c r="D2569" i="12"/>
  <c r="B2569" i="12"/>
  <c r="C2569" i="12"/>
  <c r="A2570" i="12" l="1"/>
  <c r="C2570" i="12"/>
  <c r="D2570" i="12"/>
  <c r="B2570" i="12"/>
  <c r="A2571" i="12" l="1"/>
  <c r="D2571" i="12"/>
  <c r="C2571" i="12"/>
  <c r="B2571" i="12"/>
  <c r="A2572" i="12" l="1"/>
  <c r="D2572" i="12"/>
  <c r="C2572" i="12"/>
  <c r="B2572" i="12"/>
  <c r="A2573" i="12" l="1"/>
  <c r="B2573" i="12"/>
  <c r="D2573" i="12"/>
  <c r="C2573" i="12"/>
  <c r="A2574" i="12" l="1"/>
  <c r="C2574" i="12"/>
  <c r="B2574" i="12"/>
  <c r="D2574" i="12"/>
  <c r="A2575" i="12" l="1"/>
  <c r="D2575" i="12"/>
  <c r="B2575" i="12"/>
  <c r="C2575" i="12"/>
  <c r="A2576" i="12" l="1"/>
  <c r="D2576" i="12"/>
  <c r="C2576" i="12"/>
  <c r="B2576" i="12"/>
  <c r="A2577" i="12" l="1"/>
  <c r="D2577" i="12"/>
  <c r="B2577" i="12"/>
  <c r="C2577" i="12"/>
  <c r="A2578" i="12" l="1"/>
  <c r="C2578" i="12"/>
  <c r="D2578" i="12"/>
  <c r="B2578" i="12"/>
  <c r="A2579" i="12" l="1"/>
  <c r="D2579" i="12"/>
  <c r="C2579" i="12"/>
  <c r="B2579" i="12"/>
  <c r="A2580" i="12" l="1"/>
  <c r="D2580" i="12"/>
  <c r="C2580" i="12"/>
  <c r="B2580" i="12"/>
  <c r="A2581" i="12" l="1"/>
  <c r="B2581" i="12"/>
  <c r="D2581" i="12"/>
  <c r="C2581" i="12"/>
  <c r="A2582" i="12" l="1"/>
  <c r="B2582" i="12"/>
  <c r="C2582" i="12"/>
  <c r="D2582" i="12"/>
  <c r="A2583" i="12" l="1"/>
  <c r="D2583" i="12"/>
  <c r="C2583" i="12"/>
  <c r="B2583" i="12"/>
  <c r="A2584" i="12" l="1"/>
  <c r="C2584" i="12"/>
  <c r="D2584" i="12"/>
  <c r="B2584" i="12"/>
  <c r="A2585" i="12" l="1"/>
  <c r="D2585" i="12"/>
  <c r="B2585" i="12"/>
  <c r="C2585" i="12"/>
  <c r="A2586" i="12" l="1"/>
  <c r="C2586" i="12"/>
  <c r="D2586" i="12"/>
  <c r="B2586" i="12"/>
  <c r="A2587" i="12" l="1"/>
  <c r="D2587" i="12"/>
  <c r="C2587" i="12"/>
  <c r="B2587" i="12"/>
  <c r="A2588" i="12" l="1"/>
  <c r="D2588" i="12"/>
  <c r="C2588" i="12"/>
  <c r="B2588" i="12"/>
  <c r="A2589" i="12" l="1"/>
  <c r="B2589" i="12"/>
  <c r="D2589" i="12"/>
  <c r="C2589" i="12"/>
  <c r="A2590" i="12" l="1"/>
  <c r="C2590" i="12"/>
  <c r="B2590" i="12"/>
  <c r="D2590" i="12"/>
  <c r="A2591" i="12" l="1"/>
  <c r="D2591" i="12"/>
  <c r="C2591" i="12"/>
  <c r="B2591" i="12"/>
  <c r="A2592" i="12" l="1"/>
  <c r="D2592" i="12"/>
  <c r="C2592" i="12"/>
  <c r="B2592" i="12"/>
  <c r="A2593" i="12" l="1"/>
  <c r="D2593" i="12"/>
  <c r="B2593" i="12"/>
  <c r="C2593" i="12"/>
  <c r="A2594" i="12" l="1"/>
  <c r="C2594" i="12"/>
  <c r="D2594" i="12"/>
  <c r="B2594" i="12"/>
  <c r="A2595" i="12" l="1"/>
  <c r="D2595" i="12"/>
  <c r="C2595" i="12"/>
  <c r="B2595" i="12"/>
  <c r="A2596" i="12" l="1"/>
  <c r="D2596" i="12"/>
  <c r="C2596" i="12"/>
  <c r="B2596" i="12"/>
  <c r="A2597" i="12" l="1"/>
  <c r="B2597" i="12"/>
  <c r="D2597" i="12"/>
  <c r="C2597" i="12"/>
  <c r="A2598" i="12" l="1"/>
  <c r="C2598" i="12"/>
  <c r="B2598" i="12"/>
  <c r="D2598" i="12"/>
  <c r="A2599" i="12" l="1"/>
  <c r="D2599" i="12"/>
  <c r="C2599" i="12"/>
  <c r="B2599" i="12"/>
  <c r="A2600" i="12" l="1"/>
  <c r="D2600" i="12"/>
  <c r="C2600" i="12"/>
  <c r="B2600" i="12"/>
  <c r="A2601" i="12" l="1"/>
  <c r="D2601" i="12"/>
  <c r="B2601" i="12"/>
  <c r="C2601" i="12"/>
  <c r="A2602" i="12" l="1"/>
  <c r="C2602" i="12"/>
  <c r="D2602" i="12"/>
  <c r="B2602" i="12"/>
  <c r="A2603" i="12" l="1"/>
  <c r="D2603" i="12"/>
  <c r="C2603" i="12"/>
  <c r="B2603" i="12"/>
  <c r="A2604" i="12" l="1"/>
  <c r="D2604" i="12"/>
  <c r="C2604" i="12"/>
  <c r="B2604" i="12"/>
  <c r="A2605" i="12" l="1"/>
  <c r="B2605" i="12"/>
  <c r="D2605" i="12"/>
  <c r="C2605" i="12"/>
  <c r="A2606" i="12" l="1"/>
  <c r="C2606" i="12"/>
  <c r="B2606" i="12"/>
  <c r="D2606" i="12"/>
  <c r="A2607" i="12" l="1"/>
  <c r="D2607" i="12"/>
  <c r="B2607" i="12"/>
  <c r="C2607" i="12"/>
  <c r="A2608" i="12" l="1"/>
  <c r="D2608" i="12"/>
  <c r="C2608" i="12"/>
  <c r="B2608" i="12"/>
  <c r="A2609" i="12" l="1"/>
  <c r="D2609" i="12"/>
  <c r="B2609" i="12"/>
  <c r="C2609" i="12"/>
  <c r="A2610" i="12" l="1"/>
  <c r="C2610" i="12"/>
  <c r="D2610" i="12"/>
  <c r="B2610" i="12"/>
  <c r="A2611" i="12" l="1"/>
  <c r="D2611" i="12"/>
  <c r="C2611" i="12"/>
  <c r="B2611" i="12"/>
  <c r="A2612" i="12" l="1"/>
  <c r="D2612" i="12"/>
  <c r="C2612" i="12"/>
  <c r="B2612" i="12"/>
  <c r="A2613" i="12" l="1"/>
  <c r="B2613" i="12"/>
  <c r="D2613" i="12"/>
  <c r="C2613" i="12"/>
  <c r="A2614" i="12" l="1"/>
  <c r="C2614" i="12"/>
  <c r="B2614" i="12"/>
  <c r="D2614" i="12"/>
  <c r="A2615" i="12" l="1"/>
  <c r="D2615" i="12"/>
  <c r="C2615" i="12"/>
  <c r="B2615" i="12"/>
  <c r="A2616" i="12" l="1"/>
  <c r="C2616" i="12"/>
  <c r="D2616" i="12"/>
  <c r="B2616" i="12"/>
  <c r="A2617" i="12" l="1"/>
  <c r="D2617" i="12"/>
  <c r="B2617" i="12"/>
  <c r="C2617" i="12"/>
  <c r="A2618" i="12" l="1"/>
  <c r="C2618" i="12"/>
  <c r="D2618" i="12"/>
  <c r="B2618" i="12"/>
  <c r="A2619" i="12" l="1"/>
  <c r="D2619" i="12"/>
  <c r="C2619" i="12"/>
  <c r="B2619" i="12"/>
  <c r="A2620" i="12" l="1"/>
  <c r="D2620" i="12"/>
  <c r="C2620" i="12"/>
  <c r="B2620" i="12"/>
  <c r="A2621" i="12" l="1"/>
  <c r="B2621" i="12"/>
  <c r="D2621" i="12"/>
  <c r="C2621" i="12"/>
  <c r="A2622" i="12" l="1"/>
  <c r="C2622" i="12"/>
  <c r="B2622" i="12"/>
  <c r="D2622" i="12"/>
  <c r="A2623" i="12" l="1"/>
  <c r="C2623" i="12"/>
  <c r="B2623" i="12"/>
  <c r="D2623" i="12"/>
  <c r="A2624" i="12" l="1"/>
  <c r="D2624" i="12"/>
  <c r="C2624" i="12"/>
  <c r="B2624" i="12"/>
  <c r="A2625" i="12" l="1"/>
  <c r="D2625" i="12"/>
  <c r="B2625" i="12"/>
  <c r="C2625" i="12"/>
  <c r="A2626" i="12" l="1"/>
  <c r="C2626" i="12"/>
  <c r="D2626" i="12"/>
  <c r="B2626" i="12"/>
  <c r="A2627" i="12" l="1"/>
  <c r="D2627" i="12"/>
  <c r="C2627" i="12"/>
  <c r="B2627" i="12"/>
  <c r="A2628" i="12" l="1"/>
  <c r="D2628" i="12"/>
  <c r="C2628" i="12"/>
  <c r="B2628" i="12"/>
  <c r="A2629" i="12" l="1"/>
  <c r="B2629" i="12"/>
  <c r="D2629" i="12"/>
  <c r="C2629" i="12"/>
  <c r="A2630" i="12" l="1"/>
  <c r="C2630" i="12"/>
  <c r="B2630" i="12"/>
  <c r="D2630" i="12"/>
  <c r="A2631" i="12" l="1"/>
  <c r="D2631" i="12"/>
  <c r="C2631" i="12"/>
  <c r="B2631" i="12"/>
  <c r="A2632" i="12" l="1"/>
  <c r="D2632" i="12"/>
  <c r="C2632" i="12"/>
  <c r="B2632" i="12"/>
  <c r="A2633" i="12" l="1"/>
  <c r="D2633" i="12"/>
  <c r="B2633" i="12"/>
  <c r="C2633" i="12"/>
  <c r="A2634" i="12" l="1"/>
  <c r="C2634" i="12"/>
  <c r="D2634" i="12"/>
  <c r="B2634" i="12"/>
  <c r="A2635" i="12" l="1"/>
  <c r="D2635" i="12"/>
  <c r="C2635" i="12"/>
  <c r="B2635" i="12"/>
  <c r="A2636" i="12" l="1"/>
  <c r="D2636" i="12"/>
  <c r="C2636" i="12"/>
  <c r="B2636" i="12"/>
  <c r="A2637" i="12" l="1"/>
  <c r="B2637" i="12"/>
  <c r="D2637" i="12"/>
  <c r="C2637" i="12"/>
  <c r="A2638" i="12" l="1"/>
  <c r="C2638" i="12"/>
  <c r="B2638" i="12"/>
  <c r="D2638" i="12"/>
  <c r="A2639" i="12" l="1"/>
  <c r="D2639" i="12"/>
  <c r="C2639" i="12"/>
  <c r="B2639" i="12"/>
  <c r="A2640" i="12" l="1"/>
  <c r="D2640" i="12"/>
  <c r="C2640" i="12"/>
  <c r="B2640" i="12"/>
  <c r="A2641" i="12" l="1"/>
  <c r="D2641" i="12"/>
  <c r="B2641" i="12"/>
  <c r="C2641" i="12"/>
  <c r="A2642" i="12" l="1"/>
  <c r="C2642" i="12"/>
  <c r="D2642" i="12"/>
  <c r="B2642" i="12"/>
  <c r="A2643" i="12" l="1"/>
  <c r="D2643" i="12"/>
  <c r="C2643" i="12"/>
  <c r="B2643" i="12"/>
  <c r="A2644" i="12" l="1"/>
  <c r="D2644" i="12"/>
  <c r="C2644" i="12"/>
  <c r="B2644" i="12"/>
  <c r="A2645" i="12" l="1"/>
  <c r="B2645" i="12"/>
  <c r="D2645" i="12"/>
  <c r="C2645" i="12"/>
  <c r="A2646" i="12" l="1"/>
  <c r="B2646" i="12"/>
  <c r="C2646" i="12"/>
  <c r="D2646" i="12"/>
  <c r="A2647" i="12" l="1"/>
  <c r="D2647" i="12"/>
  <c r="C2647" i="12"/>
  <c r="B2647" i="12"/>
  <c r="A2648" i="12" l="1"/>
  <c r="C2648" i="12"/>
  <c r="D2648" i="12"/>
  <c r="B2648" i="12"/>
  <c r="A2649" i="12" l="1"/>
  <c r="D2649" i="12"/>
  <c r="B2649" i="12"/>
  <c r="C2649" i="12"/>
  <c r="A2650" i="12" l="1"/>
  <c r="C2650" i="12"/>
  <c r="D2650" i="12"/>
  <c r="B2650" i="12"/>
  <c r="A2651" i="12" l="1"/>
  <c r="D2651" i="12"/>
  <c r="C2651" i="12"/>
  <c r="B2651" i="12"/>
  <c r="A2652" i="12" l="1"/>
  <c r="D2652" i="12"/>
  <c r="C2652" i="12"/>
  <c r="B2652" i="12"/>
  <c r="A2653" i="12" l="1"/>
  <c r="B2653" i="12"/>
  <c r="D2653" i="12"/>
  <c r="C2653" i="12"/>
  <c r="A2654" i="12" l="1"/>
  <c r="C2654" i="12"/>
  <c r="B2654" i="12"/>
  <c r="D2654" i="12"/>
  <c r="A2655" i="12" l="1"/>
  <c r="D2655" i="12"/>
  <c r="C2655" i="12"/>
  <c r="B2655" i="12"/>
  <c r="A2656" i="12" l="1"/>
  <c r="D2656" i="12"/>
  <c r="C2656" i="12"/>
  <c r="B2656" i="12"/>
  <c r="A2657" i="12" l="1"/>
  <c r="D2657" i="12"/>
  <c r="B2657" i="12"/>
  <c r="C2657" i="12"/>
  <c r="A2658" i="12" l="1"/>
  <c r="C2658" i="12"/>
  <c r="D2658" i="12"/>
  <c r="B2658" i="12"/>
  <c r="A2659" i="12" l="1"/>
  <c r="D2659" i="12"/>
  <c r="C2659" i="12"/>
  <c r="B2659" i="12"/>
  <c r="A2660" i="12" l="1"/>
  <c r="D2660" i="12"/>
  <c r="C2660" i="12"/>
  <c r="B2660" i="12"/>
  <c r="A2661" i="12" l="1"/>
  <c r="B2661" i="12"/>
  <c r="D2661" i="12"/>
  <c r="C2661" i="12"/>
  <c r="A2662" i="12" l="1"/>
  <c r="C2662" i="12"/>
  <c r="B2662" i="12"/>
  <c r="D2662" i="12"/>
  <c r="A2663" i="12" l="1"/>
  <c r="D2663" i="12"/>
  <c r="C2663" i="12"/>
  <c r="B2663" i="12"/>
  <c r="A2664" i="12" l="1"/>
  <c r="D2664" i="12"/>
  <c r="C2664" i="12"/>
  <c r="B2664" i="12"/>
  <c r="A2665" i="12" l="1"/>
  <c r="D2665" i="12"/>
  <c r="B2665" i="12"/>
  <c r="C2665" i="12"/>
  <c r="A2666" i="12" l="1"/>
  <c r="C2666" i="12"/>
  <c r="D2666" i="12"/>
  <c r="B2666" i="12"/>
  <c r="A2667" i="12" l="1"/>
  <c r="D2667" i="12"/>
  <c r="C2667" i="12"/>
  <c r="B2667" i="12"/>
  <c r="A2668" i="12" l="1"/>
  <c r="D2668" i="12"/>
  <c r="C2668" i="12"/>
  <c r="B2668" i="12"/>
  <c r="A2669" i="12" l="1"/>
  <c r="B2669" i="12"/>
  <c r="D2669" i="12"/>
  <c r="C2669" i="12"/>
  <c r="A2670" i="12" l="1"/>
  <c r="C2670" i="12"/>
  <c r="B2670" i="12"/>
  <c r="D2670" i="12"/>
  <c r="A2671" i="12" l="1"/>
  <c r="D2671" i="12"/>
  <c r="C2671" i="12"/>
  <c r="B2671" i="12"/>
  <c r="A2672" i="12" l="1"/>
  <c r="D2672" i="12"/>
  <c r="C2672" i="12"/>
  <c r="B2672" i="12"/>
  <c r="A2673" i="12" l="1"/>
  <c r="D2673" i="12"/>
  <c r="B2673" i="12"/>
  <c r="C2673" i="12"/>
  <c r="A2674" i="12" l="1"/>
  <c r="C2674" i="12"/>
  <c r="D2674" i="12"/>
  <c r="B2674" i="12"/>
  <c r="A2675" i="12" l="1"/>
  <c r="D2675" i="12"/>
  <c r="C2675" i="12"/>
  <c r="B2675" i="12"/>
  <c r="A2676" i="12" l="1"/>
  <c r="D2676" i="12"/>
  <c r="C2676" i="12"/>
  <c r="B2676" i="12"/>
  <c r="A2677" i="12" l="1"/>
  <c r="B2677" i="12"/>
  <c r="D2677" i="12"/>
  <c r="C2677" i="12"/>
  <c r="A2678" i="12" l="1"/>
  <c r="B2678" i="12"/>
  <c r="C2678" i="12"/>
  <c r="D2678" i="12"/>
  <c r="A2679" i="12" l="1"/>
  <c r="D2679" i="12"/>
  <c r="C2679" i="12"/>
  <c r="B2679" i="12"/>
  <c r="A2680" i="12" l="1"/>
  <c r="C2680" i="12"/>
  <c r="D2680" i="12"/>
  <c r="B2680" i="12"/>
  <c r="A2681" i="12" l="1"/>
  <c r="D2681" i="12"/>
  <c r="B2681" i="12"/>
  <c r="C2681" i="12"/>
  <c r="A2682" i="12" l="1"/>
  <c r="C2682" i="12"/>
  <c r="D2682" i="12"/>
  <c r="B2682" i="12"/>
  <c r="A2683" i="12" l="1"/>
  <c r="D2683" i="12"/>
  <c r="C2683" i="12"/>
  <c r="B2683" i="12"/>
  <c r="A2684" i="12" l="1"/>
  <c r="D2684" i="12"/>
  <c r="C2684" i="12"/>
  <c r="B2684" i="12"/>
  <c r="A2685" i="12" l="1"/>
  <c r="B2685" i="12"/>
  <c r="D2685" i="12"/>
  <c r="C2685" i="12"/>
  <c r="A2686" i="12" l="1"/>
  <c r="C2686" i="12"/>
  <c r="B2686" i="12"/>
  <c r="D2686" i="12"/>
  <c r="A2687" i="12" l="1"/>
  <c r="D2687" i="12"/>
  <c r="C2687" i="12"/>
  <c r="B2687" i="12"/>
  <c r="A2688" i="12" l="1"/>
  <c r="D2688" i="12"/>
  <c r="C2688" i="12"/>
  <c r="B2688" i="12"/>
  <c r="A2689" i="12" l="1"/>
  <c r="D2689" i="12"/>
  <c r="B2689" i="12"/>
  <c r="C2689" i="12"/>
  <c r="A2690" i="12" l="1"/>
  <c r="C2690" i="12"/>
  <c r="D2690" i="12"/>
  <c r="B2690" i="12"/>
  <c r="A2691" i="12" l="1"/>
  <c r="D2691" i="12"/>
  <c r="C2691" i="12"/>
  <c r="B2691" i="12"/>
  <c r="A2692" i="12" l="1"/>
  <c r="D2692" i="12"/>
  <c r="C2692" i="12"/>
  <c r="B2692" i="12"/>
  <c r="A2693" i="12" l="1"/>
  <c r="B2693" i="12"/>
  <c r="D2693" i="12"/>
  <c r="C2693" i="12"/>
  <c r="A2694" i="12" l="1"/>
  <c r="C2694" i="12"/>
  <c r="B2694" i="12"/>
  <c r="D2694" i="12"/>
  <c r="A2695" i="12" l="1"/>
  <c r="D2695" i="12"/>
  <c r="C2695" i="12"/>
  <c r="B2695" i="12"/>
  <c r="A2696" i="12" l="1"/>
  <c r="D2696" i="12"/>
  <c r="C2696" i="12"/>
  <c r="B2696" i="12"/>
  <c r="A2697" i="12" l="1"/>
  <c r="D2697" i="12"/>
  <c r="B2697" i="12"/>
  <c r="C2697" i="12"/>
  <c r="A2698" i="12" l="1"/>
  <c r="C2698" i="12"/>
  <c r="D2698" i="12"/>
  <c r="B2698" i="12"/>
  <c r="A2699" i="12" l="1"/>
  <c r="D2699" i="12"/>
  <c r="C2699" i="12"/>
  <c r="B2699" i="12"/>
  <c r="A2700" i="12" l="1"/>
  <c r="D2700" i="12"/>
  <c r="C2700" i="12"/>
  <c r="B2700" i="12"/>
  <c r="A2701" i="12" l="1"/>
  <c r="B2701" i="12"/>
  <c r="D2701" i="12"/>
  <c r="C2701" i="12"/>
  <c r="A2702" i="12" l="1"/>
  <c r="C2702" i="12"/>
  <c r="B2702" i="12"/>
  <c r="D2702" i="12"/>
  <c r="A2703" i="12" l="1"/>
  <c r="D2703" i="12"/>
  <c r="B2703" i="12"/>
  <c r="C2703" i="12"/>
  <c r="A2704" i="12" l="1"/>
  <c r="D2704" i="12"/>
  <c r="C2704" i="12"/>
  <c r="B2704" i="12"/>
  <c r="A2705" i="12" l="1"/>
  <c r="D2705" i="12"/>
  <c r="B2705" i="12"/>
  <c r="C2705" i="12"/>
  <c r="A2706" i="12" l="1"/>
  <c r="C2706" i="12"/>
  <c r="D2706" i="12"/>
  <c r="B2706" i="12"/>
  <c r="A2707" i="12" l="1"/>
  <c r="D2707" i="12"/>
  <c r="C2707" i="12"/>
  <c r="B2707" i="12"/>
  <c r="A2708" i="12" l="1"/>
  <c r="D2708" i="12"/>
  <c r="C2708" i="12"/>
  <c r="B2708" i="12"/>
  <c r="A2709" i="12" l="1"/>
  <c r="B2709" i="12"/>
  <c r="D2709" i="12"/>
  <c r="C2709" i="12"/>
  <c r="A2710" i="12" l="1"/>
  <c r="B2710" i="12"/>
  <c r="C2710" i="12"/>
  <c r="D2710" i="12"/>
  <c r="A2711" i="12" l="1"/>
  <c r="D2711" i="12"/>
  <c r="C2711" i="12"/>
  <c r="B2711" i="12"/>
  <c r="A2712" i="12" l="1"/>
  <c r="C2712" i="12"/>
  <c r="D2712" i="12"/>
  <c r="B2712" i="12"/>
  <c r="A2713" i="12" l="1"/>
  <c r="D2713" i="12"/>
  <c r="B2713" i="12"/>
  <c r="C2713" i="12"/>
  <c r="A2714" i="12" l="1"/>
  <c r="C2714" i="12"/>
  <c r="D2714" i="12"/>
  <c r="B2714" i="12"/>
  <c r="A2715" i="12" l="1"/>
  <c r="D2715" i="12"/>
  <c r="C2715" i="12"/>
  <c r="B2715" i="12"/>
  <c r="A2716" i="12" l="1"/>
  <c r="D2716" i="12"/>
  <c r="C2716" i="12"/>
  <c r="B2716" i="12"/>
  <c r="A2717" i="12" l="1"/>
  <c r="B2717" i="12"/>
  <c r="D2717" i="12"/>
  <c r="C2717" i="12"/>
  <c r="A2718" i="12" l="1"/>
  <c r="C2718" i="12"/>
  <c r="B2718" i="12"/>
  <c r="D2718" i="12"/>
  <c r="A2719" i="12" l="1"/>
  <c r="C2719" i="12"/>
  <c r="B2719" i="12"/>
  <c r="D2719" i="12"/>
  <c r="A2720" i="12" l="1"/>
  <c r="D2720" i="12"/>
  <c r="C2720" i="12"/>
  <c r="B2720" i="12"/>
  <c r="A2721" i="12" l="1"/>
  <c r="D2721" i="12"/>
  <c r="B2721" i="12"/>
  <c r="C2721" i="12"/>
  <c r="A2722" i="12" l="1"/>
  <c r="C2722" i="12"/>
  <c r="D2722" i="12"/>
  <c r="B2722" i="12"/>
  <c r="A2723" i="12" l="1"/>
  <c r="D2723" i="12"/>
  <c r="C2723" i="12"/>
  <c r="B2723" i="12"/>
  <c r="A2724" i="12" l="1"/>
  <c r="D2724" i="12"/>
  <c r="C2724" i="12"/>
  <c r="B2724" i="12"/>
  <c r="A2725" i="12" l="1"/>
  <c r="B2725" i="12"/>
  <c r="D2725" i="12"/>
  <c r="C2725" i="12"/>
  <c r="A2726" i="12" l="1"/>
  <c r="C2726" i="12"/>
  <c r="B2726" i="12"/>
  <c r="D2726" i="12"/>
  <c r="A2727" i="12" l="1"/>
  <c r="D2727" i="12"/>
  <c r="C2727" i="12"/>
  <c r="B2727" i="12"/>
  <c r="A2728" i="12" l="1"/>
  <c r="D2728" i="12"/>
  <c r="C2728" i="12"/>
  <c r="B2728" i="12"/>
  <c r="A2729" i="12" l="1"/>
  <c r="D2729" i="12"/>
  <c r="B2729" i="12"/>
  <c r="C2729" i="12"/>
  <c r="A2730" i="12" l="1"/>
  <c r="C2730" i="12"/>
  <c r="D2730" i="12"/>
  <c r="B2730" i="12"/>
  <c r="A2731" i="12" l="1"/>
  <c r="D2731" i="12"/>
  <c r="C2731" i="12"/>
  <c r="B2731" i="12"/>
  <c r="A2732" i="12" l="1"/>
  <c r="D2732" i="12"/>
  <c r="C2732" i="12"/>
  <c r="B2732" i="12"/>
  <c r="A2733" i="12" l="1"/>
  <c r="B2733" i="12"/>
  <c r="D2733" i="12"/>
  <c r="C2733" i="12"/>
  <c r="A2734" i="12" l="1"/>
  <c r="C2734" i="12"/>
  <c r="B2734" i="12"/>
  <c r="D2734" i="12"/>
  <c r="A2735" i="12" l="1"/>
  <c r="D2735" i="12"/>
  <c r="C2735" i="12"/>
  <c r="B2735" i="12"/>
  <c r="A2736" i="12" l="1"/>
  <c r="D2736" i="12"/>
  <c r="C2736" i="12"/>
  <c r="B2736" i="12"/>
  <c r="A2737" i="12" l="1"/>
  <c r="D2737" i="12"/>
  <c r="B2737" i="12"/>
  <c r="C2737" i="12"/>
  <c r="A2738" i="12" l="1"/>
  <c r="C2738" i="12"/>
  <c r="D2738" i="12"/>
  <c r="B2738" i="12"/>
  <c r="A2739" i="12" l="1"/>
  <c r="D2739" i="12"/>
  <c r="C2739" i="12"/>
  <c r="B2739" i="12"/>
  <c r="A2740" i="12" l="1"/>
  <c r="D2740" i="12"/>
  <c r="C2740" i="12"/>
  <c r="B2740" i="12"/>
  <c r="A2741" i="12" l="1"/>
  <c r="B2741" i="12"/>
  <c r="D2741" i="12"/>
  <c r="C2741" i="12"/>
  <c r="A2742" i="12" l="1"/>
  <c r="B2742" i="12"/>
  <c r="C2742" i="12"/>
  <c r="D2742" i="12"/>
  <c r="A2743" i="12" l="1"/>
  <c r="D2743" i="12"/>
  <c r="C2743" i="12"/>
  <c r="B2743" i="12"/>
  <c r="A2744" i="12" l="1"/>
  <c r="C2744" i="12"/>
  <c r="D2744" i="12"/>
  <c r="B2744" i="12"/>
  <c r="A2745" i="12" l="1"/>
  <c r="D2745" i="12"/>
  <c r="B2745" i="12"/>
  <c r="C2745" i="12"/>
  <c r="A2746" i="12" l="1"/>
  <c r="C2746" i="12"/>
  <c r="D2746" i="12"/>
  <c r="B2746" i="12"/>
  <c r="A2747" i="12" l="1"/>
  <c r="D2747" i="12"/>
  <c r="C2747" i="12"/>
  <c r="B2747" i="12"/>
  <c r="A2748" i="12" l="1"/>
  <c r="D2748" i="12"/>
  <c r="C2748" i="12"/>
  <c r="B2748" i="12"/>
  <c r="A2749" i="12" l="1"/>
  <c r="B2749" i="12"/>
  <c r="D2749" i="12"/>
  <c r="C2749" i="12"/>
  <c r="A2750" i="12" l="1"/>
  <c r="C2750" i="12"/>
  <c r="B2750" i="12"/>
  <c r="D2750" i="12"/>
  <c r="A2751" i="12" l="1"/>
  <c r="D2751" i="12"/>
  <c r="C2751" i="12"/>
  <c r="B2751" i="12"/>
  <c r="A2752" i="12" l="1"/>
  <c r="D2752" i="12"/>
  <c r="C2752" i="12"/>
  <c r="B2752" i="12"/>
  <c r="A2753" i="12" l="1"/>
  <c r="D2753" i="12"/>
  <c r="B2753" i="12"/>
  <c r="C2753" i="12"/>
  <c r="A2754" i="12" l="1"/>
  <c r="C2754" i="12"/>
  <c r="D2754" i="12"/>
  <c r="B2754" i="12"/>
  <c r="A2755" i="12" l="1"/>
  <c r="D2755" i="12"/>
  <c r="C2755" i="12"/>
  <c r="B2755" i="12"/>
  <c r="A2756" i="12" l="1"/>
  <c r="D2756" i="12"/>
  <c r="C2756" i="12"/>
  <c r="B2756" i="12"/>
  <c r="A2757" i="12" l="1"/>
  <c r="B2757" i="12"/>
  <c r="D2757" i="12"/>
  <c r="C2757" i="12"/>
  <c r="A2758" i="12" l="1"/>
  <c r="C2758" i="12"/>
  <c r="B2758" i="12"/>
  <c r="D2758" i="12"/>
  <c r="A2759" i="12" l="1"/>
  <c r="D2759" i="12"/>
  <c r="C2759" i="12"/>
  <c r="B2759" i="12"/>
  <c r="A2760" i="12" l="1"/>
  <c r="D2760" i="12"/>
  <c r="C2760" i="12"/>
  <c r="B2760" i="12"/>
  <c r="A2761" i="12" l="1"/>
  <c r="D2761" i="12"/>
  <c r="B2761" i="12"/>
  <c r="C2761" i="12"/>
  <c r="A2762" i="12" l="1"/>
  <c r="C2762" i="12"/>
  <c r="D2762" i="12"/>
  <c r="B2762" i="12"/>
  <c r="A2763" i="12" l="1"/>
  <c r="D2763" i="12"/>
  <c r="C2763" i="12"/>
  <c r="B2763" i="12"/>
  <c r="A2764" i="12" l="1"/>
  <c r="D2764" i="12"/>
  <c r="C2764" i="12"/>
  <c r="B2764" i="12"/>
  <c r="A2765" i="12" l="1"/>
  <c r="B2765" i="12"/>
  <c r="D2765" i="12"/>
  <c r="C2765" i="12"/>
  <c r="A2766" i="12" l="1"/>
  <c r="C2766" i="12"/>
  <c r="B2766" i="12"/>
  <c r="D2766" i="12"/>
  <c r="A2767" i="12" l="1"/>
  <c r="D2767" i="12"/>
  <c r="B2767" i="12"/>
  <c r="C2767" i="12"/>
  <c r="A2768" i="12" l="1"/>
  <c r="D2768" i="12"/>
  <c r="C2768" i="12"/>
  <c r="B2768" i="12"/>
  <c r="A2769" i="12" l="1"/>
  <c r="D2769" i="12"/>
  <c r="B2769" i="12"/>
  <c r="C2769" i="12"/>
  <c r="A2770" i="12" l="1"/>
  <c r="C2770" i="12"/>
  <c r="D2770" i="12"/>
  <c r="B2770" i="12"/>
  <c r="A2771" i="12" l="1"/>
  <c r="D2771" i="12"/>
  <c r="C2771" i="12"/>
  <c r="B2771" i="12"/>
  <c r="A2772" i="12" l="1"/>
  <c r="D2772" i="12"/>
  <c r="C2772" i="12"/>
  <c r="B2772" i="12"/>
  <c r="A2773" i="12" l="1"/>
  <c r="B2773" i="12"/>
  <c r="D2773" i="12"/>
  <c r="C2773" i="12"/>
  <c r="A2774" i="12" l="1"/>
  <c r="B2774" i="12"/>
  <c r="C2774" i="12"/>
  <c r="D2774" i="12"/>
  <c r="A2775" i="12" l="1"/>
  <c r="D2775" i="12"/>
  <c r="C2775" i="12"/>
  <c r="B2775" i="12"/>
  <c r="A2776" i="12" l="1"/>
  <c r="C2776" i="12"/>
  <c r="D2776" i="12"/>
  <c r="B2776" i="12"/>
  <c r="A2777" i="12" l="1"/>
  <c r="D2777" i="12"/>
  <c r="B2777" i="12"/>
  <c r="C2777" i="12"/>
  <c r="A2778" i="12" l="1"/>
  <c r="C2778" i="12"/>
  <c r="D2778" i="12"/>
  <c r="B2778" i="12"/>
  <c r="A2779" i="12" l="1"/>
  <c r="D2779" i="12"/>
  <c r="C2779" i="12"/>
  <c r="B2779" i="12"/>
  <c r="A2780" i="12" l="1"/>
  <c r="D2780" i="12"/>
  <c r="C2780" i="12"/>
  <c r="B2780" i="12"/>
  <c r="A2781" i="12" l="1"/>
  <c r="B2781" i="12"/>
  <c r="D2781" i="12"/>
  <c r="C2781" i="12"/>
  <c r="A2782" i="12" l="1"/>
  <c r="C2782" i="12"/>
  <c r="B2782" i="12"/>
  <c r="D2782" i="12"/>
  <c r="A2783" i="12" l="1"/>
  <c r="C2783" i="12"/>
  <c r="D2783" i="12"/>
  <c r="B2783" i="12"/>
  <c r="A2784" i="12" l="1"/>
  <c r="D2784" i="12"/>
  <c r="C2784" i="12"/>
  <c r="B2784" i="12"/>
  <c r="A2785" i="12" l="1"/>
  <c r="D2785" i="12"/>
  <c r="B2785" i="12"/>
  <c r="C2785" i="12"/>
  <c r="A2786" i="12" l="1"/>
  <c r="C2786" i="12"/>
  <c r="D2786" i="12"/>
  <c r="B2786" i="12"/>
  <c r="A2787" i="12" l="1"/>
  <c r="D2787" i="12"/>
  <c r="C2787" i="12"/>
  <c r="B2787" i="12"/>
  <c r="A2788" i="12" l="1"/>
  <c r="D2788" i="12"/>
  <c r="C2788" i="12"/>
  <c r="B2788" i="12"/>
  <c r="A2789" i="12" l="1"/>
  <c r="B2789" i="12"/>
  <c r="D2789" i="12"/>
  <c r="C2789" i="12"/>
  <c r="A2790" i="12" l="1"/>
  <c r="C2790" i="12"/>
  <c r="B2790" i="12"/>
  <c r="D2790" i="12"/>
  <c r="A2791" i="12" l="1"/>
  <c r="D2791" i="12"/>
  <c r="C2791" i="12"/>
  <c r="B2791" i="12"/>
  <c r="A2792" i="12" l="1"/>
  <c r="D2792" i="12"/>
  <c r="C2792" i="12"/>
  <c r="B2792" i="12"/>
  <c r="A2793" i="12" l="1"/>
  <c r="D2793" i="12"/>
  <c r="B2793" i="12"/>
  <c r="C2793" i="12"/>
  <c r="A2794" i="12" l="1"/>
  <c r="C2794" i="12"/>
  <c r="D2794" i="12"/>
  <c r="B2794" i="12"/>
  <c r="A2795" i="12" l="1"/>
  <c r="D2795" i="12"/>
  <c r="C2795" i="12"/>
  <c r="B2795" i="12"/>
  <c r="A2796" i="12" l="1"/>
  <c r="D2796" i="12"/>
  <c r="C2796" i="12"/>
  <c r="B2796" i="12"/>
  <c r="A2797" i="12" l="1"/>
  <c r="B2797" i="12"/>
  <c r="D2797" i="12"/>
  <c r="C2797" i="12"/>
  <c r="A2798" i="12" l="1"/>
  <c r="C2798" i="12"/>
  <c r="B2798" i="12"/>
  <c r="D2798" i="12"/>
  <c r="A2799" i="12" l="1"/>
  <c r="D2799" i="12"/>
  <c r="C2799" i="12"/>
  <c r="B2799" i="12"/>
  <c r="A2800" i="12" l="1"/>
  <c r="D2800" i="12"/>
  <c r="C2800" i="12"/>
  <c r="B2800" i="12"/>
  <c r="A2801" i="12" l="1"/>
  <c r="D2801" i="12"/>
  <c r="B2801" i="12"/>
  <c r="C2801" i="12"/>
  <c r="A2802" i="12" l="1"/>
  <c r="C2802" i="12"/>
  <c r="D2802" i="12"/>
  <c r="B2802" i="12"/>
  <c r="A2803" i="12" l="1"/>
  <c r="D2803" i="12"/>
  <c r="C2803" i="12"/>
  <c r="B2803" i="12"/>
  <c r="A2804" i="12" l="1"/>
  <c r="D2804" i="12"/>
  <c r="C2804" i="12"/>
  <c r="B2804" i="12"/>
  <c r="A2805" i="12" l="1"/>
  <c r="B2805" i="12"/>
  <c r="D2805" i="12"/>
  <c r="C2805" i="12"/>
  <c r="A2806" i="12" l="1"/>
  <c r="B2806" i="12"/>
  <c r="C2806" i="12"/>
  <c r="D2806" i="12"/>
  <c r="A2807" i="12" l="1"/>
  <c r="D2807" i="12"/>
  <c r="C2807" i="12"/>
  <c r="B2807" i="12"/>
  <c r="A2808" i="12" l="1"/>
  <c r="C2808" i="12"/>
  <c r="D2808" i="12"/>
  <c r="B2808" i="12"/>
  <c r="A2809" i="12" l="1"/>
  <c r="D2809" i="12"/>
  <c r="B2809" i="12"/>
  <c r="C2809" i="12"/>
  <c r="A2810" i="12" l="1"/>
  <c r="C2810" i="12"/>
  <c r="D2810" i="12"/>
  <c r="B2810" i="12"/>
  <c r="A2811" i="12" l="1"/>
  <c r="D2811" i="12"/>
  <c r="C2811" i="12"/>
  <c r="B2811" i="12"/>
  <c r="A2812" i="12" l="1"/>
  <c r="D2812" i="12"/>
  <c r="C2812" i="12"/>
  <c r="B2812" i="12"/>
  <c r="A2813" i="12" l="1"/>
  <c r="B2813" i="12"/>
  <c r="D2813" i="12"/>
  <c r="C2813" i="12"/>
  <c r="A2814" i="12" l="1"/>
  <c r="C2814" i="12"/>
  <c r="B2814" i="12"/>
  <c r="D2814" i="12"/>
  <c r="A2815" i="12" l="1"/>
  <c r="D2815" i="12"/>
  <c r="C2815" i="12"/>
  <c r="B2815" i="12"/>
  <c r="A2816" i="12" l="1"/>
  <c r="D2816" i="12"/>
  <c r="C2816" i="12"/>
  <c r="B2816" i="12"/>
  <c r="A2817" i="12" l="1"/>
  <c r="D2817" i="12"/>
  <c r="B2817" i="12"/>
  <c r="C2817" i="12"/>
  <c r="A2818" i="12" l="1"/>
  <c r="C2818" i="12"/>
  <c r="D2818" i="12"/>
  <c r="B2818" i="12"/>
  <c r="A2819" i="12" l="1"/>
  <c r="D2819" i="12"/>
  <c r="C2819" i="12"/>
  <c r="B2819" i="12"/>
  <c r="A2820" i="12" l="1"/>
  <c r="D2820" i="12"/>
  <c r="C2820" i="12"/>
  <c r="B2820" i="12"/>
  <c r="A2821" i="12" l="1"/>
  <c r="B2821" i="12"/>
  <c r="D2821" i="12"/>
  <c r="C2821" i="12"/>
  <c r="A2822" i="12" l="1"/>
  <c r="C2822" i="12"/>
  <c r="B2822" i="12"/>
  <c r="D2822" i="12"/>
  <c r="A2823" i="12" l="1"/>
  <c r="D2823" i="12"/>
  <c r="C2823" i="12"/>
  <c r="B2823" i="12"/>
  <c r="A2824" i="12" l="1"/>
  <c r="D2824" i="12"/>
  <c r="C2824" i="12"/>
  <c r="B2824" i="12"/>
  <c r="A2825" i="12" l="1"/>
  <c r="D2825" i="12"/>
  <c r="B2825" i="12"/>
  <c r="C2825" i="12"/>
  <c r="A2826" i="12" l="1"/>
  <c r="C2826" i="12"/>
  <c r="D2826" i="12"/>
  <c r="B2826" i="12"/>
  <c r="A2827" i="12" l="1"/>
  <c r="D2827" i="12"/>
  <c r="C2827" i="12"/>
  <c r="B2827" i="12"/>
  <c r="A2828" i="12" l="1"/>
  <c r="D2828" i="12"/>
  <c r="C2828" i="12"/>
  <c r="B2828" i="12"/>
  <c r="A2829" i="12" l="1"/>
  <c r="B2829" i="12"/>
  <c r="D2829" i="12"/>
  <c r="C2829" i="12"/>
  <c r="A2830" i="12" l="1"/>
  <c r="C2830" i="12"/>
  <c r="B2830" i="12"/>
  <c r="D2830" i="12"/>
  <c r="A2831" i="12" l="1"/>
  <c r="D2831" i="12"/>
  <c r="B2831" i="12"/>
  <c r="C2831" i="12"/>
  <c r="A2832" i="12" l="1"/>
  <c r="D2832" i="12"/>
  <c r="C2832" i="12"/>
  <c r="B2832" i="12"/>
  <c r="A2833" i="12" l="1"/>
  <c r="D2833" i="12"/>
  <c r="B2833" i="12"/>
  <c r="C2833" i="12"/>
  <c r="A2834" i="12" l="1"/>
  <c r="C2834" i="12"/>
  <c r="D2834" i="12"/>
  <c r="B2834" i="12"/>
  <c r="A2835" i="12" l="1"/>
  <c r="D2835" i="12"/>
  <c r="C2835" i="12"/>
  <c r="B2835" i="12"/>
  <c r="A2836" i="12" l="1"/>
  <c r="D2836" i="12"/>
  <c r="C2836" i="12"/>
  <c r="B2836" i="12"/>
  <c r="A2837" i="12" l="1"/>
  <c r="B2837" i="12"/>
  <c r="D2837" i="12"/>
  <c r="C2837" i="12"/>
  <c r="A2838" i="12" l="1"/>
  <c r="B2838" i="12"/>
  <c r="C2838" i="12"/>
  <c r="D2838" i="12"/>
  <c r="A2839" i="12" l="1"/>
  <c r="D2839" i="12"/>
  <c r="C2839" i="12"/>
  <c r="B2839" i="12"/>
  <c r="A2840" i="12" l="1"/>
  <c r="C2840" i="12"/>
  <c r="D2840" i="12"/>
  <c r="B2840" i="12"/>
  <c r="A2841" i="12" l="1"/>
  <c r="D2841" i="12"/>
  <c r="B2841" i="12"/>
  <c r="C2841" i="12"/>
  <c r="A2842" i="12" l="1"/>
  <c r="C2842" i="12"/>
  <c r="D2842" i="12"/>
  <c r="B2842" i="12"/>
  <c r="A2843" i="12" l="1"/>
  <c r="D2843" i="12"/>
  <c r="C2843" i="12"/>
  <c r="B2843" i="12"/>
  <c r="A2844" i="12" l="1"/>
  <c r="D2844" i="12"/>
  <c r="C2844" i="12"/>
  <c r="B2844" i="12"/>
  <c r="A2845" i="12" l="1"/>
  <c r="B2845" i="12"/>
  <c r="D2845" i="12"/>
  <c r="C2845" i="12"/>
  <c r="A2846" i="12" l="1"/>
  <c r="C2846" i="12"/>
  <c r="B2846" i="12"/>
  <c r="D2846" i="12"/>
  <c r="A2847" i="12" l="1"/>
  <c r="D2847" i="12"/>
  <c r="C2847" i="12"/>
  <c r="B2847" i="12"/>
  <c r="A2848" i="12" l="1"/>
  <c r="D2848" i="12"/>
  <c r="C2848" i="12"/>
  <c r="B2848" i="12"/>
  <c r="A2849" i="12" l="1"/>
  <c r="D2849" i="12"/>
  <c r="B2849" i="12"/>
  <c r="C2849" i="12"/>
  <c r="A2850" i="12" l="1"/>
  <c r="C2850" i="12"/>
  <c r="D2850" i="12"/>
  <c r="B2850" i="12"/>
  <c r="A2851" i="12" l="1"/>
  <c r="D2851" i="12"/>
  <c r="C2851" i="12"/>
  <c r="B2851" i="12"/>
  <c r="A2852" i="12" l="1"/>
  <c r="D2852" i="12"/>
  <c r="C2852" i="12"/>
  <c r="B2852" i="12"/>
  <c r="A2853" i="12" l="1"/>
  <c r="B2853" i="12"/>
  <c r="D2853" i="12"/>
  <c r="C2853" i="12"/>
  <c r="A2854" i="12" l="1"/>
  <c r="C2854" i="12"/>
  <c r="B2854" i="12"/>
  <c r="D2854" i="12"/>
  <c r="A2855" i="12" l="1"/>
  <c r="D2855" i="12"/>
  <c r="C2855" i="12"/>
  <c r="B2855" i="12"/>
  <c r="A2856" i="12" l="1"/>
  <c r="D2856" i="12"/>
  <c r="C2856" i="12"/>
  <c r="B2856" i="12"/>
  <c r="A2857" i="12" l="1"/>
  <c r="D2857" i="12"/>
  <c r="B2857" i="12"/>
  <c r="C2857" i="12"/>
  <c r="A2858" i="12" l="1"/>
  <c r="C2858" i="12"/>
  <c r="D2858" i="12"/>
  <c r="B2858" i="12"/>
  <c r="A2859" i="12" l="1"/>
  <c r="D2859" i="12"/>
  <c r="C2859" i="12"/>
  <c r="B2859" i="12"/>
  <c r="A2860" i="12" l="1"/>
  <c r="D2860" i="12"/>
  <c r="C2860" i="12"/>
  <c r="B2860" i="12"/>
  <c r="A2861" i="12" l="1"/>
  <c r="B2861" i="12"/>
  <c r="D2861" i="12"/>
  <c r="C2861" i="12"/>
  <c r="A2862" i="12" l="1"/>
  <c r="C2862" i="12"/>
  <c r="B2862" i="12"/>
  <c r="D2862" i="12"/>
  <c r="A2863" i="12" l="1"/>
  <c r="D2863" i="12"/>
  <c r="B2863" i="12"/>
  <c r="C2863" i="12"/>
  <c r="A2864" i="12" l="1"/>
  <c r="D2864" i="12"/>
  <c r="C2864" i="12"/>
  <c r="B2864" i="12"/>
  <c r="A2865" i="12" l="1"/>
  <c r="D2865" i="12"/>
  <c r="B2865" i="12"/>
  <c r="C2865" i="12"/>
  <c r="A2866" i="12" l="1"/>
  <c r="C2866" i="12"/>
  <c r="D2866" i="12"/>
  <c r="B2866" i="12"/>
  <c r="A2867" i="12" l="1"/>
  <c r="D2867" i="12"/>
  <c r="C2867" i="12"/>
  <c r="B2867" i="12"/>
  <c r="A2868" i="12" l="1"/>
  <c r="D2868" i="12"/>
  <c r="C2868" i="12"/>
  <c r="B2868" i="12"/>
  <c r="A2869" i="12" l="1"/>
  <c r="D2869" i="12"/>
  <c r="B2869" i="12"/>
  <c r="C2869" i="12"/>
  <c r="A2870" i="12" l="1"/>
  <c r="D2870" i="12"/>
  <c r="C2870" i="12"/>
  <c r="B2870" i="12"/>
  <c r="A2871" i="12" l="1"/>
  <c r="D2871" i="12"/>
  <c r="B2871" i="12"/>
  <c r="C2871" i="12"/>
  <c r="A2872" i="12" l="1"/>
  <c r="D2872" i="12"/>
  <c r="C2872" i="12"/>
  <c r="B2872" i="12"/>
  <c r="A2873" i="12" l="1"/>
  <c r="D2873" i="12"/>
  <c r="B2873" i="12"/>
  <c r="C2873" i="12"/>
  <c r="A2874" i="12" l="1"/>
  <c r="C2874" i="12"/>
  <c r="B2874" i="12"/>
  <c r="D2874" i="12"/>
  <c r="A2875" i="12" l="1"/>
  <c r="B2875" i="12"/>
  <c r="C2875" i="12"/>
  <c r="D2875" i="12"/>
  <c r="A2876" i="12" l="1"/>
  <c r="D2876" i="12"/>
  <c r="C2876" i="12"/>
  <c r="B2876" i="12"/>
  <c r="A2877" i="12" l="1"/>
  <c r="C2877" i="12"/>
  <c r="D2877" i="12"/>
  <c r="B2877" i="12"/>
  <c r="A2878" i="12" l="1"/>
  <c r="D2878" i="12"/>
  <c r="C2878" i="12"/>
  <c r="B2878" i="12"/>
  <c r="A2879" i="12" l="1"/>
  <c r="C2879" i="12"/>
  <c r="B2879" i="12"/>
  <c r="D2879" i="12"/>
  <c r="A2880" i="12" l="1"/>
  <c r="D2880" i="12"/>
  <c r="C2880" i="12"/>
  <c r="B2880" i="12"/>
  <c r="A2881" i="12" l="1"/>
  <c r="B2881" i="12"/>
  <c r="D2881" i="12"/>
  <c r="C2881" i="12"/>
  <c r="A2882" i="12" l="1"/>
  <c r="C2882" i="12"/>
  <c r="B2882" i="12"/>
  <c r="D2882" i="12"/>
  <c r="A2883" i="12" l="1"/>
  <c r="B2883" i="12"/>
  <c r="D2883" i="12"/>
  <c r="C2883" i="12"/>
  <c r="A2884" i="12" l="1"/>
  <c r="D2884" i="12"/>
  <c r="B2884" i="12"/>
  <c r="C2884" i="12"/>
  <c r="A2885" i="12" l="1"/>
  <c r="D2885" i="12"/>
  <c r="B2885" i="12"/>
  <c r="C2885" i="12"/>
  <c r="A2886" i="12" l="1"/>
  <c r="D2886" i="12"/>
  <c r="C2886" i="12"/>
  <c r="B2886" i="12"/>
  <c r="A2887" i="12" l="1"/>
  <c r="B2887" i="12"/>
  <c r="D2887" i="12"/>
  <c r="C2887" i="12"/>
  <c r="A2888" i="12" l="1"/>
  <c r="C2888" i="12"/>
  <c r="D2888" i="12"/>
  <c r="B2888" i="12"/>
  <c r="A2889" i="12" l="1"/>
  <c r="D2889" i="12"/>
  <c r="B2889" i="12"/>
  <c r="C2889" i="12"/>
  <c r="A2890" i="12" l="1"/>
  <c r="C2890" i="12"/>
  <c r="B2890" i="12"/>
  <c r="D2890" i="12"/>
  <c r="A2891" i="12" l="1"/>
  <c r="D2891" i="12"/>
  <c r="C2891" i="12"/>
  <c r="B2891" i="12"/>
  <c r="A2892" i="12" l="1"/>
  <c r="C2892" i="12"/>
  <c r="B2892" i="12"/>
  <c r="D2892" i="12"/>
  <c r="A2893" i="12" l="1"/>
  <c r="D2893" i="12"/>
  <c r="C2893" i="12"/>
  <c r="B2893" i="12"/>
  <c r="A2894" i="12" l="1"/>
  <c r="C2894" i="12"/>
  <c r="D2894" i="12"/>
  <c r="B2894" i="12"/>
  <c r="A2895" i="12" l="1"/>
  <c r="D2895" i="12"/>
  <c r="C2895" i="12"/>
  <c r="B2895" i="12"/>
  <c r="A2896" i="12" l="1"/>
  <c r="C2896" i="12"/>
  <c r="D2896" i="12"/>
  <c r="B2896" i="12"/>
  <c r="A2897" i="12" l="1"/>
  <c r="B2897" i="12"/>
  <c r="D2897" i="12"/>
  <c r="C2897" i="12"/>
  <c r="A2898" i="12" l="1"/>
  <c r="B2898" i="12"/>
  <c r="C2898" i="12"/>
  <c r="D2898" i="12"/>
  <c r="A2899" i="12" l="1"/>
  <c r="D2899" i="12"/>
  <c r="C2899" i="12"/>
  <c r="B2899" i="12"/>
  <c r="A2900" i="12" l="1"/>
  <c r="B2900" i="12"/>
  <c r="D2900" i="12"/>
  <c r="C2900" i="12"/>
  <c r="A2901" i="12" l="1"/>
  <c r="C2901" i="12"/>
  <c r="B2901" i="12"/>
  <c r="D2901" i="12"/>
  <c r="A2902" i="12" l="1"/>
  <c r="D2902" i="12"/>
  <c r="B2902" i="12"/>
  <c r="C2902" i="12"/>
  <c r="A2903" i="12" l="1"/>
  <c r="D2903" i="12"/>
  <c r="C2903" i="12"/>
  <c r="B2903" i="12"/>
  <c r="A2904" i="12" l="1"/>
  <c r="D2904" i="12"/>
  <c r="C2904" i="12"/>
  <c r="B2904" i="12"/>
  <c r="A2905" i="12" l="1"/>
  <c r="D2905" i="12"/>
  <c r="B2905" i="12"/>
  <c r="C2905" i="12"/>
  <c r="A2906" i="12" l="1"/>
  <c r="C2906" i="12"/>
  <c r="B2906" i="12"/>
  <c r="D2906" i="12"/>
  <c r="A2907" i="12" l="1"/>
  <c r="C2907" i="12"/>
  <c r="D2907" i="12"/>
  <c r="B2907" i="12"/>
  <c r="A2908" i="12" l="1"/>
  <c r="D2908" i="12"/>
  <c r="C2908" i="12"/>
  <c r="B2908" i="12"/>
  <c r="A2909" i="12" l="1"/>
  <c r="B2909" i="12"/>
  <c r="C2909" i="12"/>
  <c r="D2909" i="12"/>
  <c r="A2910" i="12" l="1"/>
  <c r="C2910" i="12"/>
  <c r="D2910" i="12"/>
  <c r="B2910" i="12"/>
  <c r="A2911" i="12" l="1"/>
  <c r="C2911" i="12"/>
  <c r="D2911" i="12"/>
  <c r="B2911" i="12"/>
  <c r="A2912" i="12" l="1"/>
  <c r="D2912" i="12"/>
  <c r="C2912" i="12"/>
  <c r="B2912" i="12"/>
  <c r="A2913" i="12" l="1"/>
  <c r="B2913" i="12"/>
  <c r="D2913" i="12"/>
  <c r="C2913" i="12"/>
  <c r="A2914" i="12" l="1"/>
  <c r="C2914" i="12"/>
  <c r="B2914" i="12"/>
  <c r="D2914" i="12"/>
  <c r="A2915" i="12" l="1"/>
  <c r="D2915" i="12"/>
  <c r="B2915" i="12"/>
  <c r="C2915" i="12"/>
  <c r="A2916" i="12" l="1"/>
  <c r="D2916" i="12"/>
  <c r="C2916" i="12"/>
  <c r="B2916" i="12"/>
  <c r="A2917" i="12" l="1"/>
  <c r="B2917" i="12"/>
  <c r="D2917" i="12"/>
  <c r="C2917" i="12"/>
  <c r="A2918" i="12" l="1"/>
  <c r="D2918" i="12"/>
  <c r="C2918" i="12"/>
  <c r="B2918" i="12"/>
  <c r="A2919" i="12" l="1"/>
  <c r="D2919" i="12"/>
  <c r="B2919" i="12"/>
  <c r="C2919" i="12"/>
  <c r="A2920" i="12" l="1"/>
  <c r="D2920" i="12"/>
  <c r="C2920" i="12"/>
  <c r="B2920" i="12"/>
  <c r="A2921" i="12" l="1"/>
  <c r="D2921" i="12"/>
  <c r="B2921" i="12"/>
  <c r="C2921" i="12"/>
  <c r="A2922" i="12" l="1"/>
  <c r="B2922" i="12"/>
  <c r="C2922" i="12"/>
  <c r="D2922" i="12"/>
  <c r="A2923" i="12" l="1"/>
  <c r="C2923" i="12"/>
  <c r="D2923" i="12"/>
  <c r="B2923" i="12"/>
  <c r="A2924" i="12" l="1"/>
  <c r="C2924" i="12"/>
  <c r="D2924" i="12"/>
  <c r="B2924" i="12"/>
  <c r="A2925" i="12" l="1"/>
  <c r="D2925" i="12"/>
  <c r="C2925" i="12"/>
  <c r="B2925" i="12"/>
  <c r="A2926" i="12" l="1"/>
  <c r="C2926" i="12"/>
  <c r="B2926" i="12"/>
  <c r="D2926" i="12"/>
  <c r="A2927" i="12" l="1"/>
  <c r="D2927" i="12"/>
  <c r="C2927" i="12"/>
  <c r="B2927" i="12"/>
  <c r="A2928" i="12" l="1"/>
  <c r="C2928" i="12"/>
  <c r="D2928" i="12"/>
  <c r="B2928" i="12"/>
  <c r="A2929" i="12" l="1"/>
  <c r="D2929" i="12"/>
  <c r="B2929" i="12"/>
  <c r="C2929" i="12"/>
  <c r="A2930" i="12" l="1"/>
  <c r="B2930" i="12"/>
  <c r="C2930" i="12"/>
  <c r="D2930" i="12"/>
  <c r="A2931" i="12" l="1"/>
  <c r="D2931" i="12"/>
  <c r="B2931" i="12"/>
  <c r="C2931" i="12"/>
  <c r="A2932" i="12" l="1"/>
  <c r="D2932" i="12"/>
  <c r="B2932" i="12"/>
  <c r="C2932" i="12"/>
  <c r="A2933" i="12" l="1"/>
  <c r="D2933" i="12"/>
  <c r="C2933" i="12"/>
  <c r="B2933" i="12"/>
  <c r="A2934" i="12" l="1"/>
  <c r="B2934" i="12"/>
  <c r="D2934" i="12"/>
  <c r="C2934" i="12"/>
  <c r="A2935" i="12" l="1"/>
  <c r="D2935" i="12"/>
  <c r="C2935" i="12"/>
  <c r="B2935" i="12"/>
  <c r="A2936" i="12" l="1"/>
  <c r="D2936" i="12"/>
  <c r="C2936" i="12"/>
  <c r="B2936" i="12"/>
  <c r="A2937" i="12" l="1"/>
  <c r="D2937" i="12"/>
  <c r="B2937" i="12"/>
  <c r="C2937" i="12"/>
  <c r="A2938" i="12" l="1"/>
  <c r="C2938" i="12"/>
  <c r="B2938" i="12"/>
  <c r="D2938" i="12"/>
  <c r="A2939" i="12" l="1"/>
  <c r="C2939" i="12"/>
  <c r="B2939" i="12"/>
  <c r="D2939" i="12"/>
  <c r="A2940" i="12" l="1"/>
  <c r="D2940" i="12"/>
  <c r="C2940" i="12"/>
  <c r="B2940" i="12"/>
  <c r="A2941" i="12" l="1"/>
  <c r="C2941" i="12"/>
  <c r="D2941" i="12"/>
  <c r="B2941" i="12"/>
  <c r="A2942" i="12" l="1"/>
  <c r="D2942" i="12"/>
  <c r="C2942" i="12"/>
  <c r="B2942" i="12"/>
  <c r="A2943" i="12" l="1"/>
  <c r="C2943" i="12"/>
  <c r="B2943" i="12"/>
  <c r="D2943" i="12"/>
  <c r="A2944" i="12" l="1"/>
  <c r="D2944" i="12"/>
  <c r="C2944" i="12"/>
  <c r="B2944" i="12"/>
  <c r="A2945" i="12" l="1"/>
  <c r="B2945" i="12"/>
  <c r="D2945" i="12"/>
  <c r="C2945" i="12"/>
  <c r="A2946" i="12" l="1"/>
  <c r="C2946" i="12"/>
  <c r="B2946" i="12"/>
  <c r="D2946" i="12"/>
  <c r="A2947" i="12" l="1"/>
  <c r="B2947" i="12"/>
  <c r="D2947" i="12"/>
  <c r="C2947" i="12"/>
  <c r="A2948" i="12" l="1"/>
  <c r="C2948" i="12"/>
  <c r="D2948" i="12"/>
  <c r="B2948" i="12"/>
  <c r="A2949" i="12" l="1"/>
  <c r="D2949" i="12"/>
  <c r="B2949" i="12"/>
  <c r="C2949" i="12"/>
  <c r="A2950" i="12" l="1"/>
  <c r="D2950" i="12"/>
  <c r="C2950" i="12"/>
  <c r="B2950" i="12"/>
  <c r="A2951" i="12" l="1"/>
  <c r="B2951" i="12"/>
  <c r="D2951" i="12"/>
  <c r="C2951" i="12"/>
  <c r="A2952" i="12" l="1"/>
  <c r="D2952" i="12"/>
  <c r="C2952" i="12"/>
  <c r="B2952" i="12"/>
  <c r="A2953" i="12" l="1"/>
  <c r="D2953" i="12"/>
  <c r="B2953" i="12"/>
  <c r="C2953" i="12"/>
  <c r="A2954" i="12" l="1"/>
  <c r="C2954" i="12"/>
  <c r="D2954" i="12"/>
  <c r="B2954" i="12"/>
  <c r="A2955" i="12" l="1"/>
  <c r="D2955" i="12"/>
  <c r="C2955" i="12"/>
  <c r="B2955" i="12"/>
  <c r="A2956" i="12" l="1"/>
  <c r="D2956" i="12"/>
  <c r="C2956" i="12"/>
  <c r="B2956" i="12"/>
  <c r="A2957" i="12" l="1"/>
  <c r="B2957" i="12"/>
  <c r="D2957" i="12"/>
  <c r="C2957" i="12"/>
  <c r="A2958" i="12" l="1"/>
  <c r="B2958" i="12"/>
  <c r="C2958" i="12"/>
  <c r="D2958" i="12"/>
  <c r="A2959" i="12" l="1"/>
  <c r="D2959" i="12"/>
  <c r="C2959" i="12"/>
  <c r="B2959" i="12"/>
  <c r="A2960" i="12" l="1"/>
  <c r="D2960" i="12"/>
  <c r="C2960" i="12"/>
  <c r="B2960" i="12"/>
  <c r="A2961" i="12" l="1"/>
  <c r="D2961" i="12"/>
  <c r="B2961" i="12"/>
  <c r="C2961" i="12"/>
  <c r="A2962" i="12" l="1"/>
  <c r="C2962" i="12"/>
  <c r="D2962" i="12"/>
  <c r="B2962" i="12"/>
  <c r="A2963" i="12" l="1"/>
  <c r="D2963" i="12"/>
  <c r="C2963" i="12"/>
  <c r="B2963" i="12"/>
  <c r="A2964" i="12" l="1"/>
  <c r="D2964" i="12"/>
  <c r="C2964" i="12"/>
  <c r="B2964" i="12"/>
  <c r="A2965" i="12" l="1"/>
  <c r="B2965" i="12"/>
  <c r="D2965" i="12"/>
  <c r="C2965" i="12"/>
  <c r="A2966" i="12" l="1"/>
  <c r="C2966" i="12"/>
  <c r="B2966" i="12"/>
  <c r="D2966" i="12"/>
  <c r="A2967" i="12" l="1"/>
  <c r="D2967" i="12"/>
  <c r="C2967" i="12"/>
  <c r="B2967" i="12"/>
  <c r="A2968" i="12" l="1"/>
  <c r="C2968" i="12"/>
  <c r="D2968" i="12"/>
  <c r="B2968" i="12"/>
  <c r="A2969" i="12" l="1"/>
  <c r="D2969" i="12"/>
  <c r="B2969" i="12"/>
  <c r="C2969" i="12"/>
  <c r="A2970" i="12" l="1"/>
  <c r="C2970" i="12"/>
  <c r="D2970" i="12"/>
  <c r="B2970" i="12"/>
  <c r="A2971" i="12" l="1"/>
  <c r="D2971" i="12"/>
  <c r="C2971" i="12"/>
  <c r="B2971" i="12"/>
  <c r="A2972" i="12" l="1"/>
  <c r="D2972" i="12"/>
  <c r="C2972" i="12"/>
  <c r="B2972" i="12"/>
  <c r="A2973" i="12" l="1"/>
  <c r="B2973" i="12"/>
  <c r="D2973" i="12"/>
  <c r="C2973" i="12"/>
  <c r="A2974" i="12" l="1"/>
  <c r="B2974" i="12"/>
  <c r="C2974" i="12"/>
  <c r="D2974" i="12"/>
  <c r="A2975" i="12" l="1"/>
  <c r="D2975" i="12"/>
  <c r="C2975" i="12"/>
  <c r="B2975" i="12"/>
  <c r="A2976" i="12" l="1"/>
  <c r="D2976" i="12"/>
  <c r="C2976" i="12"/>
  <c r="B2976" i="12"/>
  <c r="A2977" i="12" l="1"/>
  <c r="D2977" i="12"/>
  <c r="B2977" i="12"/>
  <c r="C2977" i="12"/>
  <c r="A2978" i="12" l="1"/>
  <c r="C2978" i="12"/>
  <c r="D2978" i="12"/>
  <c r="B2978" i="12"/>
  <c r="A2979" i="12" l="1"/>
  <c r="D2979" i="12"/>
  <c r="C2979" i="12"/>
  <c r="B2979" i="12"/>
  <c r="A2980" i="12" l="1"/>
  <c r="D2980" i="12"/>
  <c r="C2980" i="12"/>
  <c r="B2980" i="12"/>
  <c r="A2981" i="12" l="1"/>
  <c r="B2981" i="12"/>
  <c r="D2981" i="12"/>
  <c r="C2981" i="12"/>
  <c r="A2982" i="12" l="1"/>
  <c r="C2982" i="12"/>
  <c r="B2982" i="12"/>
  <c r="D2982" i="12"/>
  <c r="A2983" i="12" l="1"/>
  <c r="D2983" i="12"/>
  <c r="C2983" i="12"/>
  <c r="B2983" i="12"/>
  <c r="A2984" i="12" l="1"/>
  <c r="C2984" i="12"/>
  <c r="D2984" i="12"/>
  <c r="B2984" i="12"/>
  <c r="A2985" i="12" l="1"/>
  <c r="D2985" i="12"/>
  <c r="B2985" i="12"/>
  <c r="C2985" i="12"/>
  <c r="A2986" i="12" l="1"/>
  <c r="C2986" i="12"/>
  <c r="D2986" i="12"/>
  <c r="B2986" i="12"/>
  <c r="A2987" i="12" l="1"/>
  <c r="D2987" i="12"/>
  <c r="C2987" i="12"/>
  <c r="B2987" i="12"/>
  <c r="A2988" i="12" l="1"/>
  <c r="D2988" i="12"/>
  <c r="C2988" i="12"/>
  <c r="B2988" i="12"/>
  <c r="A2989" i="12" l="1"/>
  <c r="B2989" i="12"/>
  <c r="D2989" i="12"/>
  <c r="C2989" i="12"/>
  <c r="A2990" i="12" l="1"/>
  <c r="B2990" i="12"/>
  <c r="C2990" i="12"/>
  <c r="D2990" i="12"/>
  <c r="A2991" i="12" l="1"/>
  <c r="D2991" i="12"/>
  <c r="C2991" i="12"/>
  <c r="B2991" i="12"/>
  <c r="A2992" i="12" l="1"/>
  <c r="D2992" i="12"/>
  <c r="C2992" i="12"/>
  <c r="B2992" i="12"/>
  <c r="A2993" i="12" l="1"/>
  <c r="D2993" i="12"/>
  <c r="B2993" i="12"/>
  <c r="C2993" i="12"/>
  <c r="A2994" i="12" l="1"/>
  <c r="C2994" i="12"/>
  <c r="D2994" i="12"/>
  <c r="B2994" i="12"/>
  <c r="A2995" i="12" l="1"/>
  <c r="D2995" i="12"/>
  <c r="C2995" i="12"/>
  <c r="B2995" i="12"/>
  <c r="A2996" i="12" l="1"/>
  <c r="D2996" i="12"/>
  <c r="C2996" i="12"/>
  <c r="B2996" i="12"/>
  <c r="A2997" i="12" l="1"/>
  <c r="B2997" i="12"/>
  <c r="D2997" i="12"/>
  <c r="C2997" i="12"/>
  <c r="A2998" i="12" l="1"/>
  <c r="C2998" i="12"/>
  <c r="B2998" i="12"/>
  <c r="D2998" i="12"/>
  <c r="A2999" i="12" l="1"/>
  <c r="D2999" i="12"/>
  <c r="C2999" i="12"/>
  <c r="B2999" i="12"/>
  <c r="A3000" i="12" l="1"/>
  <c r="C3000" i="12"/>
  <c r="D3000" i="12"/>
  <c r="B3000" i="12"/>
  <c r="A3001" i="12" l="1"/>
  <c r="D3001" i="12"/>
  <c r="B3001" i="12"/>
  <c r="C3001" i="12"/>
  <c r="A3002" i="12" l="1"/>
  <c r="C3002" i="12"/>
  <c r="D3002" i="12"/>
  <c r="B3002" i="12"/>
  <c r="A3003" i="12" l="1"/>
  <c r="D3003" i="12"/>
  <c r="C3003" i="12"/>
  <c r="B3003" i="12"/>
  <c r="A3004" i="12" l="1"/>
  <c r="D3004" i="12"/>
  <c r="C3004" i="12"/>
  <c r="B3004" i="12"/>
  <c r="A3005" i="12" l="1"/>
  <c r="B3005" i="12"/>
  <c r="D3005" i="12"/>
  <c r="C3005" i="12"/>
  <c r="A3006" i="12" l="1"/>
  <c r="B3006" i="12"/>
  <c r="C3006" i="12"/>
  <c r="D3006" i="12"/>
  <c r="A3007" i="12" l="1"/>
  <c r="D3007" i="12"/>
  <c r="B3007" i="12"/>
  <c r="C3007" i="12"/>
  <c r="A3008" i="12" l="1"/>
  <c r="D3008" i="12"/>
  <c r="C3008" i="12"/>
  <c r="B3008" i="12"/>
  <c r="A3009" i="12" l="1"/>
  <c r="D3009" i="12"/>
  <c r="B3009" i="12"/>
  <c r="C3009" i="12"/>
  <c r="A3010" i="12" l="1"/>
  <c r="C3010" i="12"/>
  <c r="D3010" i="12"/>
  <c r="B3010" i="12"/>
  <c r="A3011" i="12" l="1"/>
  <c r="D3011" i="12"/>
  <c r="C3011" i="12"/>
  <c r="B3011" i="12"/>
  <c r="A3012" i="12" l="1"/>
  <c r="D3012" i="12"/>
  <c r="C3012" i="12"/>
  <c r="B3012" i="12"/>
  <c r="A3013" i="12" l="1"/>
  <c r="B3013" i="12"/>
  <c r="D3013" i="12"/>
  <c r="C3013" i="12"/>
  <c r="A3014" i="12" l="1"/>
  <c r="C3014" i="12"/>
  <c r="B3014" i="12"/>
  <c r="D3014" i="12"/>
  <c r="A3015" i="12" l="1"/>
  <c r="C3015" i="12"/>
  <c r="D3015" i="12"/>
  <c r="B3015" i="12"/>
  <c r="A3016" i="12" l="1"/>
  <c r="C3016" i="12"/>
  <c r="D3016" i="12"/>
  <c r="B3016" i="12"/>
  <c r="A3017" i="12" l="1"/>
  <c r="D3017" i="12"/>
  <c r="B3017" i="12"/>
  <c r="C3017" i="12"/>
  <c r="A3018" i="12" l="1"/>
  <c r="C3018" i="12"/>
  <c r="D3018" i="12"/>
  <c r="B3018" i="12"/>
  <c r="A3019" i="12" l="1"/>
  <c r="D3019" i="12"/>
  <c r="C3019" i="12"/>
  <c r="B3019" i="12"/>
  <c r="A3020" i="12" l="1"/>
  <c r="D3020" i="12"/>
  <c r="C3020" i="12"/>
  <c r="B3020" i="12"/>
  <c r="A3021" i="12" l="1"/>
  <c r="B3021" i="12"/>
  <c r="D3021" i="12"/>
  <c r="C3021" i="12"/>
  <c r="A3022" i="12" l="1"/>
  <c r="C3022" i="12"/>
  <c r="B3022" i="12"/>
  <c r="D3022" i="12"/>
  <c r="A3023" i="12" l="1"/>
  <c r="D3023" i="12"/>
  <c r="C3023" i="12"/>
  <c r="B3023" i="12"/>
  <c r="A3024" i="12" l="1"/>
  <c r="D3024" i="12"/>
  <c r="C3024" i="12"/>
  <c r="B3024" i="12"/>
  <c r="A3025" i="12" l="1"/>
  <c r="D3025" i="12"/>
  <c r="B3025" i="12"/>
  <c r="C3025" i="12"/>
  <c r="A3026" i="12" l="1"/>
  <c r="C3026" i="12"/>
  <c r="D3026" i="12"/>
  <c r="B3026" i="12"/>
  <c r="A3027" i="12" l="1"/>
  <c r="D3027" i="12"/>
  <c r="C3027" i="12"/>
  <c r="B3027" i="12"/>
  <c r="A3028" i="12" l="1"/>
  <c r="D3028" i="12"/>
  <c r="C3028" i="12"/>
  <c r="B3028" i="12"/>
  <c r="A3029" i="12" l="1"/>
  <c r="B3029" i="12"/>
  <c r="D3029" i="12"/>
  <c r="C3029" i="12"/>
  <c r="A3030" i="12" l="1"/>
  <c r="C3030" i="12"/>
  <c r="B3030" i="12"/>
  <c r="D3030" i="12"/>
  <c r="A3031" i="12" l="1"/>
  <c r="C3031" i="12"/>
  <c r="D3031" i="12"/>
  <c r="B3031" i="12"/>
  <c r="A3032" i="12" l="1"/>
  <c r="C3032" i="12"/>
  <c r="D3032" i="12"/>
  <c r="B3032" i="12"/>
  <c r="A3033" i="12" l="1"/>
  <c r="D3033" i="12"/>
  <c r="B3033" i="12"/>
  <c r="C3033" i="12"/>
  <c r="A3034" i="12" l="1"/>
  <c r="C3034" i="12"/>
  <c r="D3034" i="12"/>
  <c r="B3034" i="12"/>
  <c r="A3035" i="12" l="1"/>
  <c r="D3035" i="12"/>
  <c r="C3035" i="12"/>
  <c r="B3035" i="12"/>
  <c r="A3036" i="12" l="1"/>
  <c r="D3036" i="12"/>
  <c r="C3036" i="12"/>
  <c r="B3036" i="12"/>
  <c r="A3037" i="12" l="1"/>
  <c r="B3037" i="12"/>
  <c r="D3037" i="12"/>
  <c r="C3037" i="12"/>
  <c r="A3038" i="12" l="1"/>
  <c r="B3038" i="12"/>
  <c r="C3038" i="12"/>
  <c r="D3038" i="12"/>
  <c r="A3039" i="12" l="1"/>
  <c r="D3039" i="12"/>
  <c r="B3039" i="12"/>
  <c r="C3039" i="12"/>
  <c r="A3040" i="12" l="1"/>
  <c r="D3040" i="12"/>
  <c r="C3040" i="12"/>
  <c r="B3040" i="12"/>
  <c r="A3041" i="12" l="1"/>
  <c r="D3041" i="12"/>
  <c r="B3041" i="12"/>
  <c r="C3041" i="12"/>
  <c r="A3042" i="12" l="1"/>
  <c r="C3042" i="12"/>
  <c r="D3042" i="12"/>
  <c r="B3042" i="12"/>
  <c r="A3043" i="12" l="1"/>
  <c r="D3043" i="12"/>
  <c r="C3043" i="12"/>
  <c r="B3043" i="12"/>
  <c r="A3044" i="12" l="1"/>
  <c r="D3044" i="12"/>
  <c r="C3044" i="12"/>
  <c r="B3044" i="12"/>
  <c r="A3045" i="12" l="1"/>
  <c r="B3045" i="12"/>
  <c r="D3045" i="12"/>
  <c r="C3045" i="12"/>
  <c r="A3046" i="12" l="1"/>
  <c r="C3046" i="12"/>
  <c r="B3046" i="12"/>
  <c r="D3046" i="12"/>
  <c r="A3047" i="12" l="1"/>
  <c r="D3047" i="12"/>
  <c r="C3047" i="12"/>
  <c r="B3047" i="12"/>
  <c r="A3048" i="12" l="1"/>
  <c r="D3048" i="12"/>
  <c r="C3048" i="12"/>
  <c r="B3048" i="12"/>
  <c r="A3049" i="12" l="1"/>
  <c r="D3049" i="12"/>
  <c r="B3049" i="12"/>
  <c r="C3049" i="12"/>
  <c r="A3050" i="12" l="1"/>
  <c r="C3050" i="12"/>
  <c r="D3050" i="12"/>
  <c r="B3050" i="12"/>
  <c r="A3051" i="12" l="1"/>
  <c r="D3051" i="12"/>
  <c r="C3051" i="12"/>
  <c r="B3051" i="12"/>
  <c r="A3052" i="12" l="1"/>
  <c r="D3052" i="12"/>
  <c r="C3052" i="12"/>
  <c r="B3052" i="12"/>
  <c r="A3053" i="12" l="1"/>
  <c r="B3053" i="12"/>
  <c r="D3053" i="12"/>
  <c r="C3053" i="12"/>
  <c r="A3054" i="12" l="1"/>
  <c r="B3054" i="12"/>
  <c r="C3054" i="12"/>
  <c r="D3054" i="12"/>
  <c r="A3055" i="12" l="1"/>
  <c r="D3055" i="12"/>
  <c r="B3055" i="12"/>
  <c r="C3055" i="12"/>
  <c r="A3056" i="12" l="1"/>
  <c r="D3056" i="12"/>
  <c r="C3056" i="12"/>
  <c r="B3056" i="12"/>
  <c r="A3057" i="12" l="1"/>
  <c r="D3057" i="12"/>
  <c r="B3057" i="12"/>
  <c r="C3057" i="12"/>
  <c r="A3058" i="12" l="1"/>
  <c r="C3058" i="12"/>
  <c r="D3058" i="12"/>
  <c r="B3058" i="12"/>
  <c r="A3059" i="12" l="1"/>
  <c r="D3059" i="12"/>
  <c r="C3059" i="12"/>
  <c r="B3059" i="12"/>
  <c r="A3060" i="12" l="1"/>
  <c r="D3060" i="12"/>
  <c r="C3060" i="12"/>
  <c r="B3060" i="12"/>
  <c r="A3061" i="12" l="1"/>
  <c r="B3061" i="12"/>
  <c r="D3061" i="12"/>
  <c r="C3061" i="12"/>
  <c r="A3062" i="12" l="1"/>
  <c r="C3062" i="12"/>
  <c r="B3062" i="12"/>
  <c r="D3062" i="12"/>
  <c r="A3063" i="12" l="1"/>
  <c r="C3063" i="12"/>
  <c r="B3063" i="12"/>
  <c r="D3063" i="12"/>
  <c r="A3064" i="12" l="1"/>
  <c r="C3064" i="12"/>
  <c r="D3064" i="12"/>
  <c r="B3064" i="12"/>
  <c r="A3065" i="12" l="1"/>
  <c r="D3065" i="12"/>
  <c r="B3065" i="12"/>
  <c r="C3065" i="12"/>
  <c r="A3066" i="12" l="1"/>
  <c r="C3066" i="12"/>
  <c r="D3066" i="12"/>
  <c r="B3066" i="12"/>
  <c r="A3067" i="12" l="1"/>
  <c r="D3067" i="12"/>
  <c r="C3067" i="12"/>
  <c r="B3067" i="12"/>
  <c r="A3068" i="12" l="1"/>
  <c r="D3068" i="12"/>
  <c r="C3068" i="12"/>
  <c r="B3068" i="12"/>
  <c r="A3069" i="12" l="1"/>
  <c r="B3069" i="12"/>
  <c r="D3069" i="12"/>
  <c r="C3069" i="12"/>
  <c r="A3070" i="12" l="1"/>
  <c r="C3070" i="12"/>
  <c r="B3070" i="12"/>
  <c r="D3070" i="12"/>
  <c r="A3071" i="12" l="1"/>
  <c r="D3071" i="12"/>
  <c r="B3071" i="12"/>
  <c r="C3071" i="12"/>
  <c r="A3072" i="12" l="1"/>
  <c r="D3072" i="12"/>
  <c r="C3072" i="12"/>
  <c r="B3072" i="12"/>
  <c r="A3073" i="12" l="1"/>
  <c r="D3073" i="12"/>
  <c r="B3073" i="12"/>
  <c r="C3073" i="12"/>
  <c r="A3074" i="12" l="1"/>
  <c r="C3074" i="12"/>
  <c r="D3074" i="12"/>
  <c r="B3074" i="12"/>
  <c r="A3075" i="12" l="1"/>
  <c r="D3075" i="12"/>
  <c r="C3075" i="12"/>
  <c r="B3075" i="12"/>
  <c r="A3076" i="12" l="1"/>
  <c r="D3076" i="12"/>
  <c r="C3076" i="12"/>
  <c r="B3076" i="12"/>
  <c r="A3077" i="12" l="1"/>
  <c r="B3077" i="12"/>
  <c r="D3077" i="12"/>
  <c r="C3077" i="12"/>
  <c r="A3078" i="12" l="1"/>
  <c r="C3078" i="12"/>
  <c r="B3078" i="12"/>
  <c r="D3078" i="12"/>
  <c r="A3079" i="12" l="1"/>
  <c r="D3079" i="12"/>
  <c r="C3079" i="12"/>
  <c r="B3079" i="12"/>
  <c r="A3080" i="12" l="1"/>
  <c r="C3080" i="12"/>
  <c r="D3080" i="12"/>
  <c r="B3080" i="12"/>
  <c r="A3081" i="12" l="1"/>
  <c r="D3081" i="12"/>
  <c r="B3081" i="12"/>
  <c r="C3081" i="12"/>
  <c r="A3082" i="12" l="1"/>
  <c r="C3082" i="12"/>
  <c r="D3082" i="12"/>
  <c r="B3082" i="12"/>
  <c r="A3083" i="12" l="1"/>
  <c r="D3083" i="12"/>
  <c r="C3083" i="12"/>
  <c r="B3083" i="12"/>
  <c r="A3084" i="12" l="1"/>
  <c r="D3084" i="12"/>
  <c r="C3084" i="12"/>
  <c r="B3084" i="12"/>
  <c r="A3085" i="12" l="1"/>
  <c r="B3085" i="12"/>
  <c r="D3085" i="12"/>
  <c r="C3085" i="12"/>
  <c r="A3086" i="12" l="1"/>
  <c r="B3086" i="12"/>
  <c r="C3086" i="12"/>
  <c r="D3086" i="12"/>
  <c r="A3087" i="12" l="1"/>
  <c r="D3087" i="12"/>
  <c r="C3087" i="12"/>
  <c r="B3087" i="12"/>
  <c r="A3088" i="12" l="1"/>
  <c r="D3088" i="12"/>
  <c r="C3088" i="12"/>
  <c r="B3088" i="12"/>
  <c r="A3089" i="12" l="1"/>
  <c r="D3089" i="12"/>
  <c r="B3089" i="12"/>
  <c r="C3089" i="12"/>
  <c r="A3090" i="12" l="1"/>
  <c r="C3090" i="12"/>
  <c r="D3090" i="12"/>
  <c r="B3090" i="12"/>
  <c r="A3091" i="12" l="1"/>
  <c r="D3091" i="12"/>
  <c r="C3091" i="12"/>
  <c r="B3091" i="12"/>
  <c r="A3092" i="12" l="1"/>
  <c r="D3092" i="12"/>
  <c r="C3092" i="12"/>
  <c r="B3092" i="12"/>
  <c r="A3093" i="12" l="1"/>
  <c r="B3093" i="12"/>
  <c r="D3093" i="12"/>
  <c r="C3093" i="12"/>
  <c r="A3094" i="12" l="1"/>
  <c r="C3094" i="12"/>
  <c r="B3094" i="12"/>
  <c r="D3094" i="12"/>
  <c r="A3095" i="12" l="1"/>
  <c r="C3095" i="12"/>
  <c r="B3095" i="12"/>
  <c r="D3095" i="12"/>
  <c r="A3096" i="12" l="1"/>
  <c r="D3096" i="12"/>
  <c r="C3096" i="12"/>
  <c r="B3096" i="12"/>
  <c r="A3097" i="12" l="1"/>
  <c r="D3097" i="12"/>
  <c r="B3097" i="12"/>
  <c r="C3097" i="12"/>
  <c r="A3098" i="12" l="1"/>
  <c r="C3098" i="12"/>
  <c r="D3098" i="12"/>
  <c r="B3098" i="12"/>
  <c r="A3099" i="12" l="1"/>
  <c r="D3099" i="12"/>
  <c r="C3099" i="12"/>
  <c r="B3099" i="12"/>
  <c r="A3100" i="12" l="1"/>
  <c r="D3100" i="12"/>
  <c r="C3100" i="12"/>
  <c r="B3100" i="12"/>
  <c r="A3101" i="12" l="1"/>
  <c r="B3101" i="12"/>
  <c r="D3101" i="12"/>
  <c r="C3101" i="12"/>
  <c r="A3102" i="12" l="1"/>
  <c r="B3102" i="12"/>
  <c r="C3102" i="12"/>
  <c r="D3102" i="12"/>
  <c r="A3103" i="12" l="1"/>
  <c r="D3103" i="12"/>
  <c r="B3103" i="12"/>
  <c r="C3103" i="12"/>
  <c r="A3104" i="12" l="1"/>
  <c r="D3104" i="12"/>
  <c r="C3104" i="12"/>
  <c r="B3104" i="12"/>
  <c r="A3105" i="12" l="1"/>
  <c r="D3105" i="12"/>
  <c r="B3105" i="12"/>
  <c r="C3105" i="12"/>
  <c r="A3106" i="12" l="1"/>
  <c r="C3106" i="12"/>
  <c r="D3106" i="12"/>
  <c r="B3106" i="12"/>
  <c r="A3107" i="12" l="1"/>
  <c r="D3107" i="12"/>
  <c r="C3107" i="12"/>
  <c r="B3107" i="12"/>
  <c r="A3108" i="12" l="1"/>
  <c r="D3108" i="12"/>
  <c r="C3108" i="12"/>
  <c r="B3108" i="12"/>
  <c r="A3109" i="12" l="1"/>
  <c r="B3109" i="12"/>
  <c r="D3109" i="12"/>
  <c r="C3109" i="12"/>
  <c r="A3110" i="12" l="1"/>
  <c r="C3110" i="12"/>
  <c r="B3110" i="12"/>
  <c r="D3110" i="12"/>
  <c r="A3111" i="12" l="1"/>
  <c r="C3111" i="12"/>
  <c r="D3111" i="12"/>
  <c r="B3111" i="12"/>
  <c r="A3112" i="12" l="1"/>
  <c r="C3112" i="12"/>
  <c r="D3112" i="12"/>
  <c r="B3112" i="12"/>
  <c r="A3113" i="12" l="1"/>
  <c r="D3113" i="12"/>
  <c r="B3113" i="12"/>
  <c r="C3113" i="12"/>
  <c r="A3114" i="12" l="1"/>
  <c r="C3114" i="12"/>
  <c r="D3114" i="12"/>
  <c r="B3114" i="12"/>
  <c r="A3115" i="12" l="1"/>
  <c r="D3115" i="12"/>
  <c r="C3115" i="12"/>
  <c r="B3115" i="12"/>
  <c r="A3116" i="12" l="1"/>
  <c r="D3116" i="12"/>
  <c r="C3116" i="12"/>
  <c r="B3116" i="12"/>
  <c r="A3117" i="12" l="1"/>
  <c r="B3117" i="12"/>
  <c r="D3117" i="12"/>
  <c r="C3117" i="12"/>
  <c r="A3118" i="12" l="1"/>
  <c r="B3118" i="12"/>
  <c r="C3118" i="12"/>
  <c r="D3118" i="12"/>
  <c r="A3119" i="12" l="1"/>
  <c r="D3119" i="12"/>
  <c r="B3119" i="12"/>
  <c r="C3119" i="12"/>
  <c r="A3120" i="12" l="1"/>
  <c r="D3120" i="12"/>
  <c r="C3120" i="12"/>
  <c r="B3120" i="12"/>
  <c r="A3121" i="12" l="1"/>
  <c r="D3121" i="12"/>
  <c r="B3121" i="12"/>
  <c r="C3121" i="12"/>
  <c r="A3122" i="12" l="1"/>
  <c r="C3122" i="12"/>
  <c r="D3122" i="12"/>
  <c r="B3122" i="12"/>
  <c r="A3123" i="12" l="1"/>
  <c r="D3123" i="12"/>
  <c r="C3123" i="12"/>
  <c r="B3123" i="12"/>
  <c r="A3124" i="12" l="1"/>
  <c r="D3124" i="12"/>
  <c r="C3124" i="12"/>
  <c r="B3124" i="12"/>
  <c r="A3125" i="12" l="1"/>
  <c r="B3125" i="12"/>
  <c r="D3125" i="12"/>
  <c r="C3125" i="12"/>
  <c r="A3126" i="12" l="1"/>
  <c r="C3126" i="12"/>
  <c r="B3126" i="12"/>
  <c r="D3126" i="12"/>
  <c r="A3127" i="12" l="1"/>
  <c r="C3127" i="12"/>
  <c r="D3127" i="12"/>
  <c r="B3127" i="12"/>
  <c r="A3128" i="12" l="1"/>
  <c r="C3128" i="12"/>
  <c r="D3128" i="12"/>
  <c r="B3128" i="12"/>
  <c r="A3129" i="12" l="1"/>
  <c r="D3129" i="12"/>
  <c r="B3129" i="12"/>
  <c r="C3129" i="12"/>
  <c r="A3130" i="12" l="1"/>
  <c r="C3130" i="12"/>
  <c r="D3130" i="12"/>
  <c r="B3130" i="12"/>
  <c r="A3131" i="12" l="1"/>
  <c r="D3131" i="12"/>
  <c r="C3131" i="12"/>
  <c r="B3131" i="12"/>
  <c r="A3132" i="12" l="1"/>
  <c r="D3132" i="12"/>
  <c r="C3132" i="12"/>
  <c r="B3132" i="12"/>
  <c r="A3133" i="12" l="1"/>
  <c r="B3133" i="12"/>
  <c r="D3133" i="12"/>
  <c r="C3133" i="12"/>
  <c r="A3134" i="12" l="1"/>
  <c r="B3134" i="12"/>
  <c r="C3134" i="12"/>
  <c r="D3134" i="12"/>
  <c r="A3135" i="12" l="1"/>
  <c r="D3135" i="12"/>
  <c r="B3135" i="12"/>
  <c r="C3135" i="12"/>
  <c r="A3136" i="12" l="1"/>
  <c r="D3136" i="12"/>
  <c r="C3136" i="12"/>
  <c r="B3136" i="12"/>
  <c r="A3137" i="12" l="1"/>
  <c r="D3137" i="12"/>
  <c r="B3137" i="12"/>
  <c r="C3137" i="12"/>
  <c r="A3138" i="12" l="1"/>
  <c r="C3138" i="12"/>
  <c r="D3138" i="12"/>
  <c r="B3138" i="12"/>
  <c r="A3139" i="12" l="1"/>
  <c r="D3139" i="12"/>
  <c r="C3139" i="12"/>
  <c r="B3139" i="12"/>
  <c r="A3140" i="12" l="1"/>
  <c r="D3140" i="12"/>
  <c r="C3140" i="12"/>
  <c r="B3140" i="12"/>
  <c r="A3141" i="12" l="1"/>
  <c r="B3141" i="12"/>
  <c r="D3141" i="12"/>
  <c r="C3141" i="12"/>
  <c r="A3142" i="12" l="1"/>
  <c r="C3142" i="12"/>
  <c r="B3142" i="12"/>
  <c r="D3142" i="12"/>
  <c r="A3143" i="12" l="1"/>
  <c r="D3143" i="12"/>
  <c r="C3143" i="12"/>
  <c r="B3143" i="12"/>
  <c r="A3144" i="12" l="1"/>
  <c r="C3144" i="12"/>
  <c r="D3144" i="12"/>
  <c r="B3144" i="12"/>
  <c r="A3145" i="12" l="1"/>
  <c r="D3145" i="12"/>
  <c r="B3145" i="12"/>
  <c r="C3145" i="12"/>
  <c r="A3146" i="12" l="1"/>
  <c r="C3146" i="12"/>
  <c r="D3146" i="12"/>
  <c r="B3146" i="12"/>
  <c r="A3147" i="12" l="1"/>
  <c r="D3147" i="12"/>
  <c r="C3147" i="12"/>
  <c r="B3147" i="12"/>
  <c r="A3148" i="12" l="1"/>
  <c r="D3148" i="12"/>
  <c r="C3148" i="12"/>
  <c r="B3148" i="12"/>
  <c r="A3149" i="12" l="1"/>
  <c r="B3149" i="12"/>
  <c r="D3149" i="12"/>
  <c r="C3149" i="12"/>
  <c r="A3150" i="12" l="1"/>
  <c r="B3150" i="12"/>
  <c r="C3150" i="12"/>
  <c r="D3150" i="12"/>
  <c r="A3151" i="12" l="1"/>
  <c r="D3151" i="12"/>
  <c r="B3151" i="12"/>
  <c r="C3151" i="12"/>
  <c r="A3152" i="12" l="1"/>
  <c r="D3152" i="12"/>
  <c r="C3152" i="12"/>
  <c r="B3152" i="12"/>
  <c r="A3153" i="12" l="1"/>
  <c r="D3153" i="12"/>
  <c r="B3153" i="12"/>
  <c r="C3153" i="12"/>
  <c r="A3154" i="12" l="1"/>
  <c r="C3154" i="12"/>
  <c r="D3154" i="12"/>
  <c r="B3154" i="12"/>
  <c r="A3155" i="12" l="1"/>
  <c r="D3155" i="12"/>
  <c r="C3155" i="12"/>
  <c r="B3155" i="12"/>
  <c r="A3156" i="12" l="1"/>
  <c r="D3156" i="12"/>
  <c r="C3156" i="12"/>
  <c r="B3156" i="12"/>
  <c r="A3157" i="12" l="1"/>
  <c r="B3157" i="12"/>
  <c r="D3157" i="12"/>
  <c r="C3157" i="12"/>
  <c r="A3158" i="12" l="1"/>
  <c r="C3158" i="12"/>
  <c r="B3158" i="12"/>
  <c r="D3158" i="12"/>
  <c r="A3159" i="12" l="1"/>
  <c r="C3159" i="12"/>
  <c r="D3159" i="12"/>
  <c r="B3159" i="12"/>
  <c r="A3160" i="12" l="1"/>
  <c r="C3160" i="12"/>
  <c r="D3160" i="12"/>
  <c r="B3160" i="12"/>
  <c r="A3161" i="12" l="1"/>
  <c r="D3161" i="12"/>
  <c r="B3161" i="12"/>
  <c r="C3161" i="12"/>
  <c r="A3162" i="12" l="1"/>
  <c r="C3162" i="12"/>
  <c r="D3162" i="12"/>
  <c r="B3162" i="12"/>
  <c r="A3163" i="12" l="1"/>
  <c r="D3163" i="12"/>
  <c r="C3163" i="12"/>
  <c r="B3163" i="12"/>
  <c r="A3164" i="12" l="1"/>
  <c r="D3164" i="12"/>
  <c r="C3164" i="12"/>
  <c r="B3164" i="12"/>
  <c r="A3165" i="12" l="1"/>
  <c r="B3165" i="12"/>
  <c r="D3165" i="12"/>
  <c r="C3165" i="12"/>
  <c r="A3166" i="12" l="1"/>
  <c r="B3166" i="12"/>
  <c r="C3166" i="12"/>
  <c r="D3166" i="12"/>
  <c r="A3167" i="12" l="1"/>
  <c r="D3167" i="12"/>
  <c r="C3167" i="12"/>
  <c r="B3167" i="12"/>
  <c r="A3168" i="12" l="1"/>
  <c r="D3168" i="12"/>
  <c r="C3168" i="12"/>
  <c r="B3168" i="12"/>
  <c r="A3169" i="12" l="1"/>
  <c r="D3169" i="12"/>
  <c r="B3169" i="12"/>
  <c r="C3169" i="12"/>
  <c r="A3170" i="12" l="1"/>
  <c r="C3170" i="12"/>
  <c r="D3170" i="12"/>
  <c r="B3170" i="12"/>
  <c r="A3171" i="12" l="1"/>
  <c r="D3171" i="12"/>
  <c r="C3171" i="12"/>
  <c r="B3171" i="12"/>
  <c r="A3172" i="12" l="1"/>
  <c r="D3172" i="12"/>
  <c r="C3172" i="12"/>
  <c r="B3172" i="12"/>
  <c r="A3173" i="12" l="1"/>
  <c r="B3173" i="12"/>
  <c r="D3173" i="12"/>
  <c r="C3173" i="12"/>
  <c r="A3174" i="12" l="1"/>
  <c r="C3174" i="12"/>
  <c r="B3174" i="12"/>
  <c r="D3174" i="12"/>
  <c r="A3175" i="12" l="1"/>
  <c r="C3175" i="12"/>
  <c r="D3175" i="12"/>
  <c r="B3175" i="12"/>
  <c r="A3176" i="12" l="1"/>
  <c r="D3176" i="12"/>
  <c r="C3176" i="12"/>
  <c r="B3176" i="12"/>
  <c r="A3177" i="12" l="1"/>
  <c r="D3177" i="12"/>
  <c r="B3177" i="12"/>
  <c r="C3177" i="12"/>
  <c r="A3178" i="12" l="1"/>
  <c r="C3178" i="12"/>
  <c r="D3178" i="12"/>
  <c r="B3178" i="12"/>
  <c r="A3179" i="12" l="1"/>
  <c r="D3179" i="12"/>
  <c r="C3179" i="12"/>
  <c r="B3179" i="12"/>
  <c r="A3180" i="12" l="1"/>
  <c r="D3180" i="12"/>
  <c r="C3180" i="12"/>
  <c r="B3180" i="12"/>
  <c r="A3181" i="12" l="1"/>
  <c r="B3181" i="12"/>
  <c r="D3181" i="12"/>
  <c r="C3181" i="12"/>
  <c r="A3182" i="12" l="1"/>
  <c r="B3182" i="12"/>
  <c r="C3182" i="12"/>
  <c r="D3182" i="12"/>
  <c r="A3183" i="12" l="1"/>
  <c r="D3183" i="12"/>
  <c r="B3183" i="12"/>
  <c r="C3183" i="12"/>
  <c r="A3184" i="12" l="1"/>
  <c r="D3184" i="12"/>
  <c r="C3184" i="12"/>
  <c r="B3184" i="12"/>
  <c r="A3185" i="12" l="1"/>
  <c r="D3185" i="12"/>
  <c r="B3185" i="12"/>
  <c r="C3185" i="12"/>
  <c r="A3186" i="12" l="1"/>
  <c r="C3186" i="12"/>
  <c r="D3186" i="12"/>
  <c r="B3186" i="12"/>
  <c r="A3187" i="12" l="1"/>
  <c r="D3187" i="12"/>
  <c r="C3187" i="12"/>
  <c r="B3187" i="12"/>
  <c r="A3188" i="12" l="1"/>
  <c r="D3188" i="12"/>
  <c r="C3188" i="12"/>
  <c r="B3188" i="12"/>
  <c r="A3189" i="12" l="1"/>
  <c r="B3189" i="12"/>
  <c r="D3189" i="12"/>
  <c r="C3189" i="12"/>
  <c r="A3190" i="12" l="1"/>
  <c r="C3190" i="12"/>
  <c r="B3190" i="12"/>
  <c r="D3190" i="12"/>
  <c r="A3191" i="12" l="1"/>
  <c r="C3191" i="12"/>
  <c r="D3191" i="12"/>
  <c r="B3191" i="12"/>
  <c r="A3192" i="12" l="1"/>
  <c r="C3192" i="12"/>
  <c r="D3192" i="12"/>
  <c r="B3192" i="12"/>
  <c r="A3193" i="12" l="1"/>
  <c r="D3193" i="12"/>
  <c r="B3193" i="12"/>
  <c r="C3193" i="12"/>
  <c r="A3194" i="12" l="1"/>
  <c r="C3194" i="12"/>
  <c r="D3194" i="12"/>
  <c r="B3194" i="12"/>
  <c r="A3195" i="12" l="1"/>
  <c r="D3195" i="12"/>
  <c r="C3195" i="12"/>
  <c r="B3195" i="12"/>
  <c r="A3196" i="12" l="1"/>
  <c r="D3196" i="12"/>
  <c r="C3196" i="12"/>
  <c r="B3196" i="12"/>
  <c r="A3197" i="12" l="1"/>
  <c r="B3197" i="12"/>
  <c r="D3197" i="12"/>
  <c r="C3197" i="12"/>
  <c r="A3198" i="12" l="1"/>
  <c r="B3198" i="12"/>
  <c r="C3198" i="12"/>
  <c r="D3198" i="12"/>
  <c r="A3199" i="12" l="1"/>
  <c r="D3199" i="12"/>
  <c r="B3199" i="12"/>
  <c r="C3199" i="12"/>
  <c r="A3200" i="12" l="1"/>
  <c r="D3200" i="12"/>
  <c r="C3200" i="12"/>
  <c r="B3200" i="12"/>
  <c r="A3201" i="12" l="1"/>
  <c r="D3201" i="12"/>
  <c r="B3201" i="12"/>
  <c r="C3201" i="12"/>
  <c r="A3202" i="12" l="1"/>
  <c r="C3202" i="12"/>
  <c r="D3202" i="12"/>
  <c r="B3202" i="12"/>
  <c r="A3203" i="12" l="1"/>
  <c r="D3203" i="12"/>
  <c r="C3203" i="12"/>
  <c r="B3203" i="12"/>
  <c r="A3204" i="12" l="1"/>
  <c r="D3204" i="12"/>
  <c r="C3204" i="12"/>
  <c r="B3204" i="12"/>
  <c r="A3205" i="12" l="1"/>
  <c r="B3205" i="12"/>
  <c r="D3205" i="12"/>
  <c r="C3205" i="12"/>
  <c r="A3206" i="12" l="1"/>
  <c r="C3206" i="12"/>
  <c r="B3206" i="12"/>
  <c r="D3206" i="12"/>
  <c r="A3207" i="12" l="1"/>
  <c r="C3207" i="12"/>
  <c r="B3207" i="12"/>
  <c r="D3207" i="12"/>
  <c r="A3208" i="12" l="1"/>
  <c r="C3208" i="12"/>
  <c r="D3208" i="12"/>
  <c r="B3208" i="12"/>
  <c r="A3209" i="12" l="1"/>
  <c r="D3209" i="12"/>
  <c r="B3209" i="12"/>
  <c r="C3209" i="12"/>
  <c r="A3210" i="12" l="1"/>
  <c r="C3210" i="12"/>
  <c r="D3210" i="12"/>
  <c r="B3210" i="12"/>
  <c r="A3211" i="12" l="1"/>
  <c r="D3211" i="12"/>
  <c r="C3211" i="12"/>
  <c r="B3211" i="12"/>
  <c r="A3212" i="12" l="1"/>
  <c r="D3212" i="12"/>
  <c r="C3212" i="12"/>
  <c r="B3212" i="12"/>
  <c r="A3213" i="12" l="1"/>
  <c r="B3213" i="12"/>
  <c r="D3213" i="12"/>
  <c r="C3213" i="12"/>
  <c r="A3214" i="12" l="1"/>
  <c r="B3214" i="12"/>
  <c r="C3214" i="12"/>
  <c r="D3214" i="12"/>
  <c r="A3215" i="12" l="1"/>
  <c r="D3215" i="12"/>
  <c r="B3215" i="12"/>
  <c r="C3215" i="12"/>
  <c r="A3216" i="12" l="1"/>
  <c r="D3216" i="12"/>
  <c r="C3216" i="12"/>
  <c r="B3216" i="12"/>
  <c r="A3217" i="12" l="1"/>
  <c r="D3217" i="12"/>
  <c r="B3217" i="12"/>
  <c r="C3217" i="12"/>
  <c r="A3218" i="12" l="1"/>
  <c r="C3218" i="12"/>
  <c r="D3218" i="12"/>
  <c r="B3218" i="12"/>
  <c r="A3219" i="12" l="1"/>
  <c r="D3219" i="12"/>
  <c r="C3219" i="12"/>
  <c r="B3219" i="12"/>
  <c r="A3220" i="12" l="1"/>
  <c r="D3220" i="12"/>
  <c r="C3220" i="12"/>
  <c r="B3220" i="12"/>
  <c r="A3221" i="12" l="1"/>
  <c r="B3221" i="12"/>
  <c r="D3221" i="12"/>
  <c r="C3221" i="12"/>
  <c r="A3222" i="12" l="1"/>
  <c r="C3222" i="12"/>
  <c r="B3222" i="12"/>
  <c r="D3222" i="12"/>
  <c r="A3223" i="12" l="1"/>
  <c r="D3223" i="12"/>
  <c r="C3223" i="12"/>
  <c r="B3223" i="12"/>
  <c r="A3224" i="12" l="1"/>
  <c r="C3224" i="12"/>
  <c r="D3224" i="12"/>
  <c r="B3224" i="12"/>
  <c r="A3225" i="12" l="1"/>
  <c r="D3225" i="12"/>
  <c r="B3225" i="12"/>
  <c r="C3225" i="12"/>
  <c r="A3226" i="12" l="1"/>
  <c r="C3226" i="12"/>
  <c r="D3226" i="12"/>
  <c r="B3226" i="12"/>
  <c r="A3227" i="12" l="1"/>
  <c r="D3227" i="12"/>
  <c r="C3227" i="12"/>
  <c r="B3227" i="12"/>
  <c r="A3228" i="12" l="1"/>
  <c r="D3228" i="12"/>
  <c r="C3228" i="12"/>
  <c r="B3228" i="12"/>
  <c r="A3229" i="12" l="1"/>
  <c r="B3229" i="12"/>
  <c r="D3229" i="12"/>
  <c r="C3229" i="12"/>
  <c r="A3230" i="12" l="1"/>
  <c r="C3230" i="12"/>
  <c r="B3230" i="12"/>
  <c r="D3230" i="12"/>
  <c r="A3231" i="12" l="1"/>
  <c r="D3231" i="12"/>
  <c r="B3231" i="12"/>
  <c r="C3231" i="12"/>
  <c r="A3232" i="12" l="1"/>
  <c r="D3232" i="12"/>
  <c r="C3232" i="12"/>
  <c r="B3232" i="12"/>
  <c r="A3233" i="12" l="1"/>
  <c r="D3233" i="12"/>
  <c r="B3233" i="12"/>
  <c r="C3233" i="12"/>
  <c r="A3234" i="12" l="1"/>
  <c r="C3234" i="12"/>
  <c r="D3234" i="12"/>
  <c r="B3234" i="12"/>
  <c r="A3235" i="12" l="1"/>
  <c r="D3235" i="12"/>
  <c r="C3235" i="12"/>
  <c r="B3235" i="12"/>
  <c r="A3236" i="12" l="1"/>
  <c r="D3236" i="12"/>
  <c r="C3236" i="12"/>
  <c r="B3236" i="12"/>
  <c r="A3237" i="12" l="1"/>
  <c r="B3237" i="12"/>
  <c r="D3237" i="12"/>
  <c r="C3237" i="12"/>
  <c r="A3238" i="12" l="1"/>
  <c r="C3238" i="12"/>
  <c r="B3238" i="12"/>
  <c r="D3238" i="12"/>
  <c r="A3239" i="12" l="1"/>
  <c r="D3239" i="12"/>
  <c r="C3239" i="12"/>
  <c r="B3239" i="12"/>
  <c r="A3240" i="12" l="1"/>
  <c r="C3240" i="12"/>
  <c r="D3240" i="12"/>
  <c r="B3240" i="12"/>
  <c r="A3241" i="12" l="1"/>
  <c r="D3241" i="12"/>
  <c r="B3241" i="12"/>
  <c r="C3241" i="12"/>
  <c r="A3242" i="12" l="1"/>
  <c r="C3242" i="12"/>
  <c r="D3242" i="12"/>
  <c r="B3242" i="12"/>
  <c r="A3243" i="12" l="1"/>
  <c r="D3243" i="12"/>
  <c r="C3243" i="12"/>
  <c r="B3243" i="12"/>
  <c r="A3244" i="12" l="1"/>
  <c r="D3244" i="12"/>
  <c r="C3244" i="12"/>
  <c r="B3244" i="12"/>
  <c r="A3245" i="12" l="1"/>
  <c r="B3245" i="12"/>
  <c r="D3245" i="12"/>
  <c r="C3245" i="12"/>
  <c r="A3246" i="12" l="1"/>
  <c r="B3246" i="12"/>
  <c r="C3246" i="12"/>
  <c r="D3246" i="12"/>
  <c r="A3247" i="12" l="1"/>
  <c r="D3247" i="12"/>
  <c r="B3247" i="12"/>
  <c r="C3247" i="12"/>
  <c r="A3248" i="12" l="1"/>
  <c r="D3248" i="12"/>
  <c r="C3248" i="12"/>
  <c r="B3248" i="12"/>
  <c r="A3249" i="12" l="1"/>
  <c r="D3249" i="12"/>
  <c r="B3249" i="12"/>
  <c r="C3249" i="12"/>
  <c r="A3250" i="12" l="1"/>
  <c r="C3250" i="12"/>
  <c r="D3250" i="12"/>
  <c r="B3250" i="12"/>
  <c r="A3251" i="12" l="1"/>
  <c r="D3251" i="12"/>
  <c r="C3251" i="12"/>
  <c r="B3251" i="12"/>
  <c r="A3252" i="12" l="1"/>
  <c r="D3252" i="12"/>
  <c r="C3252" i="12"/>
  <c r="B3252" i="12"/>
  <c r="A3253" i="12" l="1"/>
  <c r="B3253" i="12"/>
  <c r="D3253" i="12"/>
  <c r="C3253" i="12"/>
  <c r="A3254" i="12" l="1"/>
  <c r="C3254" i="12"/>
  <c r="B3254" i="12"/>
  <c r="D3254" i="12"/>
  <c r="A3255" i="12" l="1"/>
  <c r="C3255" i="12"/>
  <c r="B3255" i="12"/>
  <c r="D3255" i="12"/>
  <c r="A3256" i="12" l="1"/>
  <c r="C3256" i="12"/>
  <c r="D3256" i="12"/>
  <c r="B3256" i="12"/>
  <c r="A3257" i="12" l="1"/>
  <c r="D3257" i="12"/>
  <c r="B3257" i="12"/>
  <c r="C3257" i="12"/>
  <c r="A3258" i="12" l="1"/>
  <c r="C3258" i="12"/>
  <c r="D3258" i="12"/>
  <c r="B3258" i="12"/>
  <c r="A3259" i="12" l="1"/>
  <c r="D3259" i="12"/>
  <c r="C3259" i="12"/>
  <c r="B3259" i="12"/>
  <c r="A3260" i="12" l="1"/>
  <c r="D3260" i="12"/>
  <c r="C3260" i="12"/>
  <c r="B3260" i="12"/>
  <c r="A3261" i="12" l="1"/>
  <c r="B3261" i="12"/>
  <c r="D3261" i="12"/>
  <c r="C3261" i="12"/>
  <c r="A3262" i="12" l="1"/>
  <c r="B3262" i="12"/>
  <c r="C3262" i="12"/>
  <c r="D3262" i="12"/>
  <c r="A3263" i="12" l="1"/>
  <c r="D3263" i="12"/>
  <c r="B3263" i="12"/>
  <c r="C3263" i="12"/>
  <c r="A3264" i="12" l="1"/>
  <c r="D3264" i="12"/>
  <c r="C3264" i="12"/>
  <c r="B3264" i="12"/>
  <c r="A3265" i="12" l="1"/>
  <c r="D3265" i="12"/>
  <c r="B3265" i="12"/>
  <c r="C3265" i="12"/>
  <c r="A3266" i="12" l="1"/>
  <c r="C3266" i="12"/>
  <c r="D3266" i="12"/>
  <c r="B3266" i="12"/>
  <c r="A3267" i="12" l="1"/>
  <c r="D3267" i="12"/>
  <c r="C3267" i="12"/>
  <c r="B3267" i="12"/>
  <c r="A3268" i="12" l="1"/>
  <c r="D3268" i="12"/>
  <c r="C3268" i="12"/>
  <c r="B3268" i="12"/>
  <c r="A3269" i="12" l="1"/>
  <c r="B3269" i="12"/>
  <c r="D3269" i="12"/>
  <c r="C3269" i="12"/>
  <c r="A3270" i="12" l="1"/>
  <c r="C3270" i="12"/>
  <c r="B3270" i="12"/>
  <c r="D3270" i="12"/>
  <c r="A3271" i="12" l="1"/>
  <c r="D3271" i="12"/>
  <c r="C3271" i="12"/>
  <c r="B3271" i="12"/>
  <c r="A3272" i="12" l="1"/>
  <c r="C3272" i="12"/>
  <c r="D3272" i="12"/>
  <c r="B3272" i="12"/>
  <c r="A3273" i="12" l="1"/>
  <c r="D3273" i="12"/>
  <c r="B3273" i="12"/>
  <c r="C3273" i="12"/>
  <c r="A3274" i="12" l="1"/>
  <c r="C3274" i="12"/>
  <c r="D3274" i="12"/>
  <c r="B3274" i="12"/>
  <c r="A3275" i="12" l="1"/>
  <c r="D3275" i="12"/>
  <c r="C3275" i="12"/>
  <c r="B3275" i="12"/>
  <c r="A3276" i="12" l="1"/>
  <c r="D3276" i="12"/>
  <c r="C3276" i="12"/>
  <c r="B3276" i="12"/>
  <c r="A3277" i="12" l="1"/>
  <c r="B3277" i="12"/>
  <c r="D3277" i="12"/>
  <c r="C3277" i="12"/>
  <c r="A3278" i="12" l="1"/>
  <c r="B3278" i="12"/>
  <c r="C3278" i="12"/>
  <c r="D3278" i="12"/>
  <c r="A3279" i="12" l="1"/>
  <c r="D3279" i="12"/>
  <c r="B3279" i="12"/>
  <c r="C3279" i="12"/>
  <c r="A3280" i="12" l="1"/>
  <c r="D3280" i="12"/>
  <c r="C3280" i="12"/>
  <c r="B3280" i="12"/>
  <c r="A3281" i="12" l="1"/>
  <c r="D3281" i="12"/>
  <c r="B3281" i="12"/>
  <c r="C3281" i="12"/>
  <c r="A3282" i="12" l="1"/>
  <c r="C3282" i="12"/>
  <c r="D3282" i="12"/>
  <c r="B3282" i="12"/>
  <c r="A3283" i="12" l="1"/>
  <c r="D3283" i="12"/>
  <c r="C3283" i="12"/>
  <c r="B3283" i="12"/>
  <c r="A3284" i="12" l="1"/>
  <c r="D3284" i="12"/>
  <c r="C3284" i="12"/>
  <c r="B3284" i="12"/>
  <c r="A3285" i="12" l="1"/>
  <c r="B3285" i="12"/>
  <c r="D3285" i="12"/>
  <c r="C3285" i="12"/>
  <c r="A3286" i="12" l="1"/>
  <c r="C3286" i="12"/>
  <c r="B3286" i="12"/>
  <c r="D3286" i="12"/>
  <c r="A3287" i="12" l="1"/>
  <c r="C3287" i="12"/>
  <c r="D3287" i="12"/>
  <c r="B3287" i="12"/>
  <c r="A3288" i="12" l="1"/>
  <c r="D3288" i="12"/>
  <c r="C3288" i="12"/>
  <c r="B3288" i="12"/>
  <c r="A3289" i="12" l="1"/>
  <c r="D3289" i="12"/>
  <c r="B3289" i="12"/>
  <c r="C3289" i="12"/>
  <c r="A3290" i="12" l="1"/>
  <c r="C3290" i="12"/>
  <c r="D3290" i="12"/>
  <c r="B3290" i="12"/>
  <c r="A3291" i="12" l="1"/>
  <c r="D3291" i="12"/>
  <c r="C3291" i="12"/>
  <c r="B3291" i="12"/>
  <c r="A3292" i="12" l="1"/>
  <c r="D3292" i="12"/>
  <c r="C3292" i="12"/>
  <c r="B3292" i="12"/>
  <c r="A3293" i="12" l="1"/>
  <c r="B3293" i="12"/>
  <c r="D3293" i="12"/>
  <c r="C3293" i="12"/>
  <c r="A3294" i="12" l="1"/>
  <c r="C3294" i="12"/>
  <c r="B3294" i="12"/>
  <c r="D3294" i="12"/>
  <c r="A3295" i="12" l="1"/>
  <c r="D3295" i="12"/>
  <c r="B3295" i="12"/>
  <c r="C3295" i="12"/>
  <c r="A3296" i="12" l="1"/>
  <c r="D3296" i="12"/>
  <c r="C3296" i="12"/>
  <c r="B3296" i="12"/>
  <c r="A3297" i="12" l="1"/>
  <c r="D3297" i="12"/>
  <c r="B3297" i="12"/>
  <c r="C3297" i="12"/>
  <c r="A3298" i="12" l="1"/>
  <c r="C3298" i="12"/>
  <c r="D3298" i="12"/>
  <c r="B3298" i="12"/>
  <c r="A3299" i="12" l="1"/>
  <c r="D3299" i="12"/>
  <c r="C3299" i="12"/>
  <c r="B3299" i="12"/>
  <c r="A3300" i="12" l="1"/>
  <c r="D3300" i="12"/>
  <c r="C3300" i="12"/>
  <c r="B3300" i="12"/>
  <c r="A3301" i="12" l="1"/>
  <c r="B3301" i="12"/>
  <c r="D3301" i="12"/>
  <c r="C3301" i="12"/>
  <c r="A3302" i="12" l="1"/>
  <c r="C3302" i="12"/>
  <c r="B3302" i="12"/>
  <c r="D3302" i="12"/>
  <c r="A3303" i="12" l="1"/>
  <c r="D3303" i="12"/>
  <c r="C3303" i="12"/>
  <c r="B3303" i="12"/>
  <c r="A3304" i="12" l="1"/>
  <c r="D3304" i="12"/>
  <c r="C3304" i="12"/>
  <c r="B3304" i="12"/>
  <c r="A3305" i="12" l="1"/>
  <c r="D3305" i="12"/>
  <c r="B3305" i="12"/>
  <c r="C3305" i="12"/>
  <c r="A3306" i="12" l="1"/>
  <c r="C3306" i="12"/>
  <c r="D3306" i="12"/>
  <c r="B3306" i="12"/>
  <c r="A3307" i="12" l="1"/>
  <c r="D3307" i="12"/>
  <c r="C3307" i="12"/>
  <c r="B3307" i="12"/>
  <c r="A3308" i="12" l="1"/>
  <c r="D3308" i="12"/>
  <c r="C3308" i="12"/>
  <c r="B3308" i="12"/>
  <c r="A3309" i="12" l="1"/>
  <c r="B3309" i="12"/>
  <c r="D3309" i="12"/>
  <c r="C3309" i="12"/>
  <c r="A3310" i="12" l="1"/>
  <c r="B3310" i="12"/>
  <c r="C3310" i="12"/>
  <c r="D3310" i="12"/>
  <c r="A3311" i="12" l="1"/>
  <c r="D3311" i="12"/>
  <c r="C3311" i="12"/>
  <c r="B3311" i="12"/>
  <c r="A3312" i="12" l="1"/>
  <c r="D3312" i="12"/>
  <c r="C3312" i="12"/>
  <c r="B3312" i="12"/>
  <c r="A3313" i="12" l="1"/>
  <c r="B3313" i="12"/>
  <c r="D3313" i="12"/>
  <c r="C3313" i="12"/>
  <c r="A3314" i="12" l="1"/>
  <c r="C3314" i="12"/>
  <c r="D3314" i="12"/>
  <c r="B3314" i="12"/>
  <c r="A3315" i="12" l="1"/>
  <c r="D3315" i="12"/>
  <c r="C3315" i="12"/>
  <c r="B3315" i="12"/>
  <c r="A3316" i="12" l="1"/>
  <c r="D3316" i="12"/>
  <c r="C3316" i="12"/>
  <c r="B3316" i="12"/>
  <c r="A3317" i="12" l="1"/>
  <c r="B3317" i="12"/>
  <c r="D3317" i="12"/>
  <c r="C3317" i="12"/>
  <c r="A3318" i="12" l="1"/>
  <c r="C3318" i="12"/>
  <c r="B3318" i="12"/>
  <c r="D3318" i="12"/>
  <c r="A3319" i="12" l="1"/>
  <c r="C3319" i="12"/>
  <c r="B3319" i="12"/>
  <c r="D3319" i="12"/>
  <c r="A3320" i="12" l="1"/>
  <c r="D3320" i="12"/>
  <c r="C3320" i="12"/>
  <c r="B3320" i="12"/>
  <c r="A3321" i="12" l="1"/>
  <c r="D3321" i="12"/>
  <c r="B3321" i="12"/>
  <c r="C3321" i="12"/>
  <c r="A3322" i="12" l="1"/>
  <c r="C3322" i="12"/>
  <c r="D3322" i="12"/>
  <c r="B3322" i="12"/>
  <c r="A3323" i="12" l="1"/>
  <c r="D3323" i="12"/>
  <c r="C3323" i="12"/>
  <c r="B3323" i="12"/>
  <c r="A3324" i="12" l="1"/>
  <c r="D3324" i="12"/>
  <c r="C3324" i="12"/>
  <c r="B3324" i="12"/>
  <c r="A3325" i="12" l="1"/>
  <c r="B3325" i="12"/>
  <c r="D3325" i="12"/>
  <c r="C3325" i="12"/>
  <c r="A3326" i="12" l="1"/>
  <c r="B3326" i="12"/>
  <c r="C3326" i="12"/>
  <c r="D3326" i="12"/>
  <c r="A3327" i="12" l="1"/>
  <c r="D3327" i="12"/>
  <c r="B3327" i="12"/>
  <c r="C3327" i="12"/>
  <c r="A3328" i="12" l="1"/>
  <c r="D3328" i="12"/>
  <c r="C3328" i="12"/>
  <c r="B3328" i="12"/>
  <c r="A3329" i="12" l="1"/>
  <c r="B3329" i="12"/>
  <c r="D3329" i="12"/>
  <c r="C3329" i="12"/>
  <c r="A3330" i="12" l="1"/>
  <c r="C3330" i="12"/>
  <c r="D3330" i="12"/>
  <c r="B3330" i="12"/>
  <c r="A3331" i="12" l="1"/>
  <c r="D3331" i="12"/>
  <c r="C3331" i="12"/>
  <c r="B3331" i="12"/>
  <c r="A3332" i="12" l="1"/>
  <c r="D3332" i="12"/>
  <c r="C3332" i="12"/>
  <c r="B3332" i="12"/>
  <c r="A3333" i="12" l="1"/>
  <c r="B3333" i="12"/>
  <c r="D3333" i="12"/>
  <c r="C3333" i="12"/>
  <c r="A3334" i="12" l="1"/>
  <c r="C3334" i="12"/>
  <c r="B3334" i="12"/>
  <c r="D3334" i="12"/>
  <c r="A3335" i="12" l="1"/>
  <c r="D3335" i="12"/>
  <c r="C3335" i="12"/>
  <c r="B3335" i="12"/>
  <c r="A3336" i="12" l="1"/>
  <c r="D3336" i="12"/>
  <c r="C3336" i="12"/>
  <c r="B3336" i="12"/>
  <c r="A3337" i="12" l="1"/>
  <c r="D3337" i="12"/>
  <c r="B3337" i="12"/>
  <c r="C3337" i="12"/>
  <c r="A3338" i="12" l="1"/>
  <c r="B3338" i="12"/>
  <c r="C3338" i="12"/>
  <c r="D3338" i="12"/>
  <c r="A3339" i="12" l="1"/>
  <c r="D3339" i="12"/>
  <c r="B3339" i="12"/>
  <c r="C3339" i="12"/>
  <c r="A3340" i="12" l="1"/>
  <c r="D3340" i="12"/>
  <c r="C3340" i="12"/>
  <c r="B3340" i="12"/>
  <c r="A3341" i="12" l="1"/>
  <c r="C3341" i="12"/>
  <c r="B3341" i="12"/>
  <c r="D3341" i="12"/>
  <c r="A3342" i="12" l="1"/>
  <c r="B3342" i="12"/>
  <c r="D3342" i="12"/>
  <c r="C3342" i="12"/>
  <c r="A3343" i="12" l="1"/>
  <c r="D3343" i="12"/>
  <c r="B3343" i="12"/>
  <c r="C3343" i="12"/>
  <c r="A3344" i="12" l="1"/>
  <c r="D3344" i="12"/>
  <c r="C3344" i="12"/>
  <c r="B3344" i="12"/>
  <c r="A3345" i="12" l="1"/>
  <c r="B3345" i="12"/>
  <c r="D3345" i="12"/>
  <c r="C3345" i="12"/>
  <c r="A3346" i="12" l="1"/>
  <c r="B3346" i="12"/>
  <c r="C3346" i="12"/>
  <c r="D3346" i="12"/>
  <c r="A3347" i="12" l="1"/>
  <c r="C3347" i="12"/>
  <c r="B3347" i="12"/>
  <c r="D3347" i="12"/>
  <c r="A3348" i="12" l="1"/>
  <c r="C3348" i="12"/>
  <c r="D3348" i="12"/>
  <c r="B3348" i="12"/>
  <c r="A3349" i="12" l="1"/>
  <c r="B3349" i="12"/>
  <c r="D3349" i="12"/>
  <c r="C3349" i="12"/>
  <c r="A3350" i="12" l="1"/>
  <c r="D3350" i="12"/>
  <c r="C3350" i="12"/>
  <c r="B3350" i="12"/>
  <c r="A3351" i="12" l="1"/>
  <c r="C3351" i="12"/>
  <c r="D3351" i="12"/>
  <c r="B3351" i="12"/>
  <c r="A3352" i="12" l="1"/>
  <c r="D3352" i="12"/>
  <c r="C3352" i="12"/>
  <c r="B3352" i="12"/>
  <c r="A3353" i="12" l="1"/>
  <c r="D3353" i="12"/>
  <c r="B3353" i="12"/>
  <c r="C3353" i="12"/>
  <c r="A3354" i="12" l="1"/>
  <c r="C3354" i="12"/>
  <c r="B3354" i="12"/>
  <c r="D3354" i="12"/>
  <c r="A3355" i="12" l="1"/>
  <c r="C3355" i="12"/>
  <c r="B3355" i="12"/>
  <c r="D3355" i="12"/>
  <c r="A3356" i="12" l="1"/>
  <c r="D3356" i="12"/>
  <c r="C3356" i="12"/>
  <c r="B3356" i="12"/>
  <c r="A3357" i="12" l="1"/>
  <c r="D3357" i="12"/>
  <c r="C3357" i="12"/>
  <c r="B3357" i="12"/>
  <c r="A3358" i="12" l="1"/>
  <c r="C3358" i="12"/>
  <c r="B3358" i="12"/>
  <c r="D3358" i="12"/>
  <c r="A3359" i="12" l="1"/>
  <c r="B3359" i="12"/>
  <c r="C3359" i="12"/>
  <c r="D3359" i="12"/>
  <c r="A3360" i="12" l="1"/>
  <c r="D3360" i="12"/>
  <c r="C3360" i="12"/>
  <c r="B3360" i="12"/>
  <c r="A3361" i="12" l="1"/>
  <c r="D3361" i="12"/>
  <c r="B3361" i="12"/>
  <c r="C3361" i="12"/>
  <c r="A3362" i="12" l="1"/>
  <c r="B3362" i="12"/>
  <c r="C3362" i="12"/>
  <c r="D3362" i="12"/>
  <c r="A3363" i="12" l="1"/>
  <c r="D3363" i="12"/>
  <c r="C3363" i="12"/>
  <c r="B3363" i="12"/>
  <c r="A3364" i="12" l="1"/>
  <c r="C3364" i="12"/>
  <c r="B3364" i="12"/>
  <c r="D3364" i="12"/>
  <c r="A3365" i="12" l="1"/>
  <c r="C3365" i="12"/>
  <c r="B3365" i="12"/>
  <c r="D3365" i="12"/>
  <c r="A3366" i="12" l="1"/>
  <c r="B3366" i="12"/>
  <c r="D3366" i="12"/>
  <c r="C3366" i="12"/>
  <c r="A3367" i="12" l="1"/>
  <c r="D3367" i="12"/>
  <c r="C3367" i="12"/>
  <c r="B3367" i="12"/>
  <c r="A3368" i="12" l="1"/>
  <c r="C3368" i="12"/>
  <c r="D3368" i="12"/>
  <c r="B3368" i="12"/>
  <c r="A3369" i="12" l="1"/>
  <c r="B3369" i="12"/>
  <c r="D3369" i="12"/>
  <c r="C3369" i="12"/>
  <c r="A3370" i="12" l="1"/>
  <c r="C3370" i="12"/>
  <c r="B3370" i="12"/>
  <c r="D3370" i="12"/>
  <c r="A3371" i="12" l="1"/>
  <c r="C3371" i="12"/>
  <c r="B3371" i="12"/>
  <c r="D3371" i="12"/>
  <c r="A3372" i="12" l="1"/>
  <c r="B3372" i="12"/>
  <c r="C3372" i="12"/>
  <c r="D3372" i="12"/>
  <c r="A3373" i="12" l="1"/>
  <c r="D3373" i="12"/>
  <c r="C3373" i="12"/>
  <c r="B3373" i="12"/>
  <c r="A3374" i="12" l="1"/>
  <c r="D3374" i="12"/>
  <c r="C3374" i="12"/>
  <c r="B3374" i="12"/>
  <c r="A3375" i="12" l="1"/>
  <c r="C3375" i="12"/>
  <c r="B3375" i="12"/>
  <c r="D3375" i="12"/>
  <c r="A3376" i="12" l="1"/>
  <c r="D3376" i="12"/>
  <c r="C3376" i="12"/>
  <c r="B3376" i="12"/>
  <c r="A3377" i="12" l="1"/>
  <c r="D3377" i="12"/>
  <c r="B3377" i="12"/>
  <c r="C3377" i="12"/>
  <c r="A3378" i="12" l="1"/>
  <c r="C3378" i="12"/>
  <c r="B3378" i="12"/>
  <c r="D3378" i="12"/>
  <c r="A3379" i="12" l="1"/>
  <c r="B3379" i="12"/>
  <c r="D3379" i="12"/>
  <c r="C3379" i="12"/>
  <c r="A3380" i="12" l="1"/>
  <c r="D3380" i="12"/>
  <c r="B3380" i="12"/>
  <c r="C3380" i="12"/>
  <c r="A3381" i="12" l="1"/>
  <c r="C3381" i="12"/>
  <c r="D3381" i="12"/>
  <c r="B3381" i="12"/>
  <c r="A3382" i="12" l="1"/>
  <c r="D3382" i="12"/>
  <c r="C3382" i="12"/>
  <c r="B3382" i="12"/>
  <c r="A3383" i="12" l="1"/>
  <c r="B3383" i="12"/>
  <c r="D3383" i="12"/>
  <c r="C3383" i="12"/>
  <c r="A3384" i="12" l="1"/>
  <c r="D3384" i="12"/>
  <c r="C3384" i="12"/>
  <c r="B3384" i="12"/>
  <c r="A3385" i="12" l="1"/>
  <c r="B3385" i="12"/>
  <c r="D3385" i="12"/>
  <c r="C3385" i="12"/>
  <c r="A3386" i="12" l="1"/>
  <c r="B3386" i="12"/>
  <c r="C3386" i="12"/>
  <c r="D3386" i="12"/>
  <c r="A3387" i="12" l="1"/>
  <c r="D3387" i="12"/>
  <c r="C3387" i="12"/>
  <c r="B3387" i="12"/>
  <c r="A3388" i="12" l="1"/>
  <c r="C3388" i="12"/>
  <c r="B3388" i="12"/>
  <c r="D3388" i="12"/>
  <c r="A3389" i="12" l="1"/>
  <c r="C3389" i="12"/>
  <c r="B3389" i="12"/>
  <c r="D3389" i="12"/>
  <c r="A3390" i="12" l="1"/>
  <c r="D3390" i="12"/>
  <c r="B3390" i="12"/>
  <c r="C3390" i="12"/>
  <c r="A3391" i="12" l="1"/>
  <c r="D3391" i="12"/>
  <c r="C3391" i="12"/>
  <c r="B3391" i="12"/>
  <c r="A3392" i="12" l="1"/>
  <c r="C3392" i="12"/>
  <c r="D3392" i="12"/>
  <c r="B3392" i="12"/>
  <c r="A3393" i="12" l="1"/>
  <c r="D3393" i="12"/>
  <c r="B3393" i="12"/>
  <c r="C3393" i="12"/>
  <c r="A3394" i="12" l="1"/>
  <c r="C3394" i="12"/>
  <c r="B3394" i="12"/>
  <c r="D3394" i="12"/>
  <c r="A3395" i="12" l="1"/>
  <c r="D3395" i="12"/>
  <c r="C3395" i="12"/>
  <c r="B3395" i="12"/>
  <c r="A3396" i="12" l="1"/>
  <c r="B3396" i="12"/>
  <c r="D3396" i="12"/>
  <c r="C3396" i="12"/>
  <c r="A3397" i="12" l="1"/>
  <c r="D3397" i="12"/>
  <c r="B3397" i="12"/>
  <c r="C3397" i="12"/>
  <c r="A3398" i="12" l="1"/>
  <c r="C3398" i="12"/>
  <c r="D3398" i="12"/>
  <c r="B3398" i="12"/>
  <c r="A3399" i="12" l="1"/>
  <c r="D3399" i="12"/>
  <c r="C3399" i="12"/>
  <c r="B3399" i="12"/>
  <c r="A3400" i="12" l="1"/>
  <c r="D3400" i="12"/>
  <c r="C3400" i="12"/>
  <c r="B3400" i="12"/>
  <c r="A3401" i="12" l="1"/>
  <c r="D3401" i="12"/>
  <c r="B3401" i="12"/>
  <c r="C3401" i="12"/>
  <c r="A3402" i="12" l="1"/>
  <c r="B3402" i="12"/>
  <c r="C3402" i="12"/>
  <c r="D3402" i="12"/>
  <c r="A3403" i="12" l="1"/>
  <c r="D3403" i="12"/>
  <c r="C3403" i="12"/>
  <c r="B3403" i="12"/>
  <c r="A3404" i="12" l="1"/>
  <c r="D3404" i="12"/>
  <c r="C3404" i="12"/>
  <c r="B3404" i="12"/>
  <c r="A3405" i="12" l="1"/>
  <c r="C3405" i="12"/>
  <c r="B3405" i="12"/>
  <c r="D3405" i="12"/>
  <c r="A3406" i="12" l="1"/>
  <c r="B3406" i="12"/>
  <c r="C3406" i="12"/>
  <c r="D3406" i="12"/>
  <c r="A3407" i="12" l="1"/>
  <c r="D3407" i="12"/>
  <c r="B3407" i="12"/>
  <c r="C3407" i="12"/>
  <c r="A3408" i="12" l="1"/>
  <c r="D3408" i="12"/>
  <c r="C3408" i="12"/>
  <c r="B3408" i="12"/>
  <c r="A3409" i="12" l="1"/>
  <c r="B3409" i="12"/>
  <c r="D3409" i="12"/>
  <c r="C3409" i="12"/>
  <c r="A3410" i="12" l="1"/>
  <c r="C3410" i="12"/>
  <c r="B3410" i="12"/>
  <c r="D3410" i="12"/>
  <c r="A3411" i="12" l="1"/>
  <c r="C3411" i="12"/>
  <c r="D3411" i="12"/>
  <c r="B3411" i="12"/>
  <c r="A3412" i="12" l="1"/>
  <c r="C3412" i="12"/>
  <c r="B3412" i="12"/>
  <c r="D3412" i="12"/>
  <c r="A3413" i="12" l="1"/>
  <c r="B3413" i="12"/>
  <c r="D3413" i="12"/>
  <c r="C3413" i="12"/>
  <c r="A3414" i="12" l="1"/>
  <c r="D3414" i="12"/>
  <c r="C3414" i="12"/>
  <c r="B3414" i="12"/>
  <c r="A3415" i="12" l="1"/>
  <c r="D3415" i="12"/>
  <c r="C3415" i="12"/>
  <c r="B3415" i="12"/>
  <c r="A3416" i="12" l="1"/>
  <c r="C3416" i="12"/>
  <c r="D3416" i="12"/>
  <c r="B3416" i="12"/>
  <c r="A3417" i="12" l="1"/>
  <c r="D3417" i="12"/>
  <c r="B3417" i="12"/>
  <c r="C3417" i="12"/>
  <c r="A3418" i="12" l="1"/>
  <c r="C3418" i="12"/>
  <c r="B3418" i="12"/>
  <c r="D3418" i="12"/>
  <c r="A3419" i="12" l="1"/>
  <c r="B3419" i="12"/>
  <c r="D3419" i="12"/>
  <c r="C3419" i="12"/>
  <c r="A3420" i="12" l="1"/>
  <c r="D3420" i="12"/>
  <c r="B3420" i="12"/>
  <c r="C3420" i="12"/>
  <c r="A3421" i="12" l="1"/>
  <c r="D3421" i="12"/>
  <c r="C3421" i="12"/>
  <c r="B3421" i="12"/>
  <c r="A3422" i="12" l="1"/>
  <c r="C3422" i="12"/>
  <c r="B3422" i="12"/>
  <c r="D3422" i="12"/>
  <c r="A3423" i="12" l="1"/>
  <c r="B3423" i="12"/>
  <c r="C3423" i="12"/>
  <c r="D3423" i="12"/>
  <c r="A3424" i="12" l="1"/>
  <c r="D3424" i="12"/>
  <c r="C3424" i="12"/>
  <c r="B3424" i="12"/>
  <c r="A3425" i="12" l="1"/>
  <c r="D3425" i="12"/>
  <c r="B3425" i="12"/>
  <c r="C3425" i="12"/>
  <c r="A3426" i="12" l="1"/>
  <c r="B3426" i="12"/>
  <c r="C3426" i="12"/>
  <c r="D3426" i="12"/>
  <c r="A3427" i="12" l="1"/>
  <c r="D3427" i="12"/>
  <c r="C3427" i="12"/>
  <c r="B3427" i="12"/>
  <c r="A3428" i="12" l="1"/>
  <c r="C3428" i="12"/>
  <c r="D3428" i="12"/>
  <c r="B3428" i="12"/>
  <c r="A3429" i="12" l="1"/>
  <c r="D3429" i="12"/>
  <c r="C3429" i="12"/>
  <c r="B3429" i="12"/>
  <c r="A3430" i="12" l="1"/>
  <c r="B3430" i="12"/>
  <c r="D3430" i="12"/>
  <c r="C3430" i="12"/>
  <c r="A3431" i="12" l="1"/>
  <c r="D3431" i="12"/>
  <c r="B3431" i="12"/>
  <c r="C3431" i="12"/>
  <c r="A3432" i="12" l="1"/>
  <c r="C3432" i="12"/>
  <c r="D3432" i="12"/>
  <c r="B3432" i="12"/>
  <c r="A3433" i="12" l="1"/>
  <c r="D3433" i="12"/>
  <c r="C3433" i="12"/>
  <c r="B3433" i="12"/>
  <c r="A3434" i="12" l="1"/>
  <c r="C3434" i="12"/>
  <c r="B3434" i="12"/>
  <c r="D3434" i="12"/>
  <c r="A3435" i="12" l="1"/>
  <c r="D3435" i="12"/>
  <c r="C3435" i="12"/>
  <c r="B3435" i="12"/>
  <c r="A3436" i="12" l="1"/>
  <c r="B3436" i="12"/>
  <c r="D3436" i="12"/>
  <c r="C3436" i="12"/>
  <c r="A3437" i="12" l="1"/>
  <c r="C3437" i="12"/>
  <c r="B3437" i="12"/>
  <c r="D3437" i="12"/>
  <c r="A3438" i="12" l="1"/>
  <c r="D3438" i="12"/>
  <c r="G5" i="12" s="1" a="1"/>
  <c r="C3438" i="12"/>
  <c r="F5" i="12" s="1" a="1"/>
  <c r="B3438" i="12"/>
  <c r="E5" i="12" s="1" a="1"/>
  <c r="E11" i="12" l="1"/>
  <c r="E19" i="12"/>
  <c r="E27" i="12"/>
  <c r="E35" i="12"/>
  <c r="E43" i="12"/>
  <c r="E51" i="12"/>
  <c r="E59" i="12"/>
  <c r="E67" i="12"/>
  <c r="E75" i="12"/>
  <c r="E83" i="12"/>
  <c r="E91" i="12"/>
  <c r="E99" i="12"/>
  <c r="E107" i="12"/>
  <c r="E115" i="12"/>
  <c r="E9" i="12"/>
  <c r="E17" i="12"/>
  <c r="E25" i="12"/>
  <c r="E33" i="12"/>
  <c r="E41" i="12"/>
  <c r="E49" i="12"/>
  <c r="E57" i="12"/>
  <c r="E65" i="12"/>
  <c r="E73" i="12"/>
  <c r="E81" i="12"/>
  <c r="E89" i="12"/>
  <c r="E97" i="12"/>
  <c r="E105" i="12"/>
  <c r="E113" i="12"/>
  <c r="E5" i="12"/>
  <c r="E7" i="12"/>
  <c r="E15" i="12"/>
  <c r="E23" i="12"/>
  <c r="E31" i="12"/>
  <c r="E39" i="12"/>
  <c r="E47" i="12"/>
  <c r="E55" i="12"/>
  <c r="E63" i="12"/>
  <c r="E71" i="12"/>
  <c r="E79" i="12"/>
  <c r="E87" i="12"/>
  <c r="E95" i="12"/>
  <c r="E103" i="12"/>
  <c r="E111" i="12"/>
  <c r="E8" i="12"/>
  <c r="E28" i="12"/>
  <c r="E30" i="12"/>
  <c r="E50" i="12"/>
  <c r="E61" i="12"/>
  <c r="E72" i="12"/>
  <c r="E92" i="12"/>
  <c r="E94" i="12"/>
  <c r="E114" i="12"/>
  <c r="E123" i="12"/>
  <c r="E131" i="12"/>
  <c r="E139" i="12"/>
  <c r="E147" i="12"/>
  <c r="E155" i="12"/>
  <c r="E10" i="12"/>
  <c r="E21" i="12"/>
  <c r="E32" i="12"/>
  <c r="E52" i="12"/>
  <c r="E54" i="12"/>
  <c r="E74" i="12"/>
  <c r="E12" i="12"/>
  <c r="E14" i="12"/>
  <c r="E34" i="12"/>
  <c r="E45" i="12"/>
  <c r="E56" i="12"/>
  <c r="E76" i="12"/>
  <c r="E78" i="12"/>
  <c r="E98" i="12"/>
  <c r="E109" i="12"/>
  <c r="E121" i="12"/>
  <c r="E129" i="12"/>
  <c r="E137" i="12"/>
  <c r="E145" i="12"/>
  <c r="E153" i="12"/>
  <c r="E18" i="12"/>
  <c r="E29" i="12"/>
  <c r="E40" i="12"/>
  <c r="E60" i="12"/>
  <c r="E62" i="12"/>
  <c r="E16" i="12"/>
  <c r="E38" i="12"/>
  <c r="E88" i="12"/>
  <c r="E93" i="12"/>
  <c r="E110" i="12"/>
  <c r="E117" i="12"/>
  <c r="E143" i="12"/>
  <c r="E146" i="12"/>
  <c r="E149" i="12"/>
  <c r="E168" i="12"/>
  <c r="E176" i="12"/>
  <c r="E184" i="12"/>
  <c r="E192" i="12"/>
  <c r="E200" i="12"/>
  <c r="E208" i="12"/>
  <c r="E216" i="12"/>
  <c r="E224" i="12"/>
  <c r="E20" i="12"/>
  <c r="E42" i="12"/>
  <c r="E53" i="12"/>
  <c r="E64" i="12"/>
  <c r="E86" i="12"/>
  <c r="E128" i="12"/>
  <c r="E134" i="12"/>
  <c r="E140" i="12"/>
  <c r="E160" i="12"/>
  <c r="E167" i="12"/>
  <c r="E175" i="12"/>
  <c r="E183" i="12"/>
  <c r="E191" i="12"/>
  <c r="E199" i="12"/>
  <c r="E13" i="12"/>
  <c r="E24" i="12"/>
  <c r="E46" i="12"/>
  <c r="E96" i="12"/>
  <c r="E108" i="12"/>
  <c r="E119" i="12"/>
  <c r="E122" i="12"/>
  <c r="E125" i="12"/>
  <c r="E151" i="12"/>
  <c r="E154" i="12"/>
  <c r="E157" i="12"/>
  <c r="E166" i="12"/>
  <c r="E174" i="12"/>
  <c r="E182" i="12"/>
  <c r="E190" i="12"/>
  <c r="E198" i="12"/>
  <c r="E206" i="12"/>
  <c r="E214" i="12"/>
  <c r="E222" i="12"/>
  <c r="E230" i="12"/>
  <c r="E238" i="12"/>
  <c r="E246" i="12"/>
  <c r="E254" i="12"/>
  <c r="E36" i="12"/>
  <c r="E58" i="12"/>
  <c r="E69" i="12"/>
  <c r="E82" i="12"/>
  <c r="E104" i="12"/>
  <c r="E6" i="12"/>
  <c r="E84" i="12"/>
  <c r="E112" i="12"/>
  <c r="E126" i="12"/>
  <c r="E186" i="12"/>
  <c r="E188" i="12"/>
  <c r="E202" i="12"/>
  <c r="E228" i="12"/>
  <c r="E231" i="12"/>
  <c r="E235" i="12"/>
  <c r="E248" i="12"/>
  <c r="E252" i="12"/>
  <c r="E263" i="12"/>
  <c r="E271" i="12"/>
  <c r="E279" i="12"/>
  <c r="E22" i="12"/>
  <c r="E80" i="12"/>
  <c r="E124" i="12"/>
  <c r="E141" i="12"/>
  <c r="E158" i="12"/>
  <c r="E177" i="12"/>
  <c r="E179" i="12"/>
  <c r="E181" i="12"/>
  <c r="E213" i="12"/>
  <c r="E219" i="12"/>
  <c r="E225" i="12"/>
  <c r="E239" i="12"/>
  <c r="E243" i="12"/>
  <c r="E256" i="12"/>
  <c r="E262" i="12"/>
  <c r="E270" i="12"/>
  <c r="E278" i="12"/>
  <c r="E286" i="12"/>
  <c r="E44" i="12"/>
  <c r="E66" i="12"/>
  <c r="E85" i="12"/>
  <c r="E127" i="12"/>
  <c r="E144" i="12"/>
  <c r="E156" i="12"/>
  <c r="E170" i="12"/>
  <c r="E172" i="12"/>
  <c r="E204" i="12"/>
  <c r="E207" i="12"/>
  <c r="E210" i="12"/>
  <c r="E234" i="12"/>
  <c r="E247" i="12"/>
  <c r="E251" i="12"/>
  <c r="E261" i="12"/>
  <c r="E269" i="12"/>
  <c r="E277" i="12"/>
  <c r="E285" i="12"/>
  <c r="E293" i="12"/>
  <c r="E301" i="12"/>
  <c r="E309" i="12"/>
  <c r="E317" i="12"/>
  <c r="E325" i="12"/>
  <c r="E333" i="12"/>
  <c r="E341" i="12"/>
  <c r="E68" i="12"/>
  <c r="E101" i="12"/>
  <c r="E106" i="12"/>
  <c r="E120" i="12"/>
  <c r="E130" i="12"/>
  <c r="E132" i="12"/>
  <c r="E185" i="12"/>
  <c r="E187" i="12"/>
  <c r="E189" i="12"/>
  <c r="E212" i="12"/>
  <c r="E215" i="12"/>
  <c r="E218" i="12"/>
  <c r="E233" i="12"/>
  <c r="E237" i="12"/>
  <c r="E250" i="12"/>
  <c r="E37" i="12"/>
  <c r="E90" i="12"/>
  <c r="E100" i="12"/>
  <c r="E142" i="12"/>
  <c r="E161" i="12"/>
  <c r="E165" i="12"/>
  <c r="E194" i="12"/>
  <c r="E201" i="12"/>
  <c r="E242" i="12"/>
  <c r="E255" i="12"/>
  <c r="E272" i="12"/>
  <c r="E274" i="12"/>
  <c r="E276" i="12"/>
  <c r="E295" i="12"/>
  <c r="E299" i="12"/>
  <c r="E312" i="12"/>
  <c r="E316" i="12"/>
  <c r="E329" i="12"/>
  <c r="E342" i="12"/>
  <c r="E346" i="12"/>
  <c r="E354" i="12"/>
  <c r="E362" i="12"/>
  <c r="E370" i="12"/>
  <c r="E378" i="12"/>
  <c r="E386" i="12"/>
  <c r="E394" i="12"/>
  <c r="E102" i="12"/>
  <c r="E118" i="12"/>
  <c r="E152" i="12"/>
  <c r="E180" i="12"/>
  <c r="E229" i="12"/>
  <c r="E245" i="12"/>
  <c r="E265" i="12"/>
  <c r="E267" i="12"/>
  <c r="E290" i="12"/>
  <c r="E303" i="12"/>
  <c r="E307" i="12"/>
  <c r="E320" i="12"/>
  <c r="E324" i="12"/>
  <c r="E337" i="12"/>
  <c r="E353" i="12"/>
  <c r="E361" i="12"/>
  <c r="E369" i="12"/>
  <c r="E377" i="12"/>
  <c r="E385" i="12"/>
  <c r="E393" i="12"/>
  <c r="E401" i="12"/>
  <c r="E409" i="12"/>
  <c r="E133" i="12"/>
  <c r="E169" i="12"/>
  <c r="E173" i="12"/>
  <c r="E220" i="12"/>
  <c r="E223" i="12"/>
  <c r="E226" i="12"/>
  <c r="E232" i="12"/>
  <c r="E253" i="12"/>
  <c r="E258" i="12"/>
  <c r="E260" i="12"/>
  <c r="E287" i="12"/>
  <c r="E294" i="12"/>
  <c r="E298" i="12"/>
  <c r="E311" i="12"/>
  <c r="E315" i="12"/>
  <c r="E328" i="12"/>
  <c r="E332" i="12"/>
  <c r="E345" i="12"/>
  <c r="E352" i="12"/>
  <c r="E360" i="12"/>
  <c r="E368" i="12"/>
  <c r="E376" i="12"/>
  <c r="E384" i="12"/>
  <c r="E392" i="12"/>
  <c r="E159" i="12"/>
  <c r="E163" i="12"/>
  <c r="E196" i="12"/>
  <c r="E221" i="12"/>
  <c r="E227" i="12"/>
  <c r="E273" i="12"/>
  <c r="E275" i="12"/>
  <c r="E289" i="12"/>
  <c r="E297" i="12"/>
  <c r="E310" i="12"/>
  <c r="E314" i="12"/>
  <c r="E327" i="12"/>
  <c r="E331" i="12"/>
  <c r="E344" i="12"/>
  <c r="E350" i="12"/>
  <c r="E358" i="12"/>
  <c r="E366" i="12"/>
  <c r="E374" i="12"/>
  <c r="E382" i="12"/>
  <c r="E390" i="12"/>
  <c r="E398" i="12"/>
  <c r="E406" i="12"/>
  <c r="E414" i="12"/>
  <c r="E422" i="12"/>
  <c r="E430" i="12"/>
  <c r="E438" i="12"/>
  <c r="E446" i="12"/>
  <c r="E70" i="12"/>
  <c r="E162" i="12"/>
  <c r="E205" i="12"/>
  <c r="E211" i="12"/>
  <c r="E217" i="12"/>
  <c r="E240" i="12"/>
  <c r="E282" i="12"/>
  <c r="E302" i="12"/>
  <c r="E323" i="12"/>
  <c r="E336" i="12"/>
  <c r="E351" i="12"/>
  <c r="E367" i="12"/>
  <c r="E383" i="12"/>
  <c r="E396" i="12"/>
  <c r="E399" i="12"/>
  <c r="E402" i="12"/>
  <c r="E417" i="12"/>
  <c r="E421" i="12"/>
  <c r="E434" i="12"/>
  <c r="E447" i="12"/>
  <c r="E453" i="12"/>
  <c r="E461" i="12"/>
  <c r="E469" i="12"/>
  <c r="E477" i="12"/>
  <c r="E485" i="12"/>
  <c r="E493" i="12"/>
  <c r="E501" i="12"/>
  <c r="E135" i="12"/>
  <c r="E178" i="12"/>
  <c r="E241" i="12"/>
  <c r="E264" i="12"/>
  <c r="E268" i="12"/>
  <c r="E292" i="12"/>
  <c r="E305" i="12"/>
  <c r="E318" i="12"/>
  <c r="E339" i="12"/>
  <c r="E349" i="12"/>
  <c r="E365" i="12"/>
  <c r="E381" i="12"/>
  <c r="E413" i="12"/>
  <c r="E425" i="12"/>
  <c r="E429" i="12"/>
  <c r="E442" i="12"/>
  <c r="E452" i="12"/>
  <c r="E460" i="12"/>
  <c r="E468" i="12"/>
  <c r="E476" i="12"/>
  <c r="E484" i="12"/>
  <c r="E492" i="12"/>
  <c r="E500" i="12"/>
  <c r="E508" i="12"/>
  <c r="E516" i="12"/>
  <c r="E524" i="12"/>
  <c r="E532" i="12"/>
  <c r="E540" i="12"/>
  <c r="E77" i="12"/>
  <c r="E171" i="12"/>
  <c r="E236" i="12"/>
  <c r="E300" i="12"/>
  <c r="E313" i="12"/>
  <c r="E326" i="12"/>
  <c r="E356" i="12"/>
  <c r="E372" i="12"/>
  <c r="E388" i="12"/>
  <c r="E404" i="12"/>
  <c r="E407" i="12"/>
  <c r="E410" i="12"/>
  <c r="E416" i="12"/>
  <c r="E420" i="12"/>
  <c r="E433" i="12"/>
  <c r="E437" i="12"/>
  <c r="E451" i="12"/>
  <c r="E459" i="12"/>
  <c r="E467" i="12"/>
  <c r="E475" i="12"/>
  <c r="E483" i="12"/>
  <c r="E491" i="12"/>
  <c r="E499" i="12"/>
  <c r="E26" i="12"/>
  <c r="E138" i="12"/>
  <c r="E148" i="12"/>
  <c r="E195" i="12"/>
  <c r="E280" i="12"/>
  <c r="E284" i="12"/>
  <c r="E306" i="12"/>
  <c r="E319" i="12"/>
  <c r="E340" i="12"/>
  <c r="E359" i="12"/>
  <c r="E375" i="12"/>
  <c r="E391" i="12"/>
  <c r="E412" i="12"/>
  <c r="E415" i="12"/>
  <c r="E419" i="12"/>
  <c r="E432" i="12"/>
  <c r="E436" i="12"/>
  <c r="E449" i="12"/>
  <c r="E457" i="12"/>
  <c r="E465" i="12"/>
  <c r="E473" i="12"/>
  <c r="E481" i="12"/>
  <c r="E489" i="12"/>
  <c r="E497" i="12"/>
  <c r="E505" i="12"/>
  <c r="E513" i="12"/>
  <c r="E521" i="12"/>
  <c r="E529" i="12"/>
  <c r="E537" i="12"/>
  <c r="E545" i="12"/>
  <c r="E553" i="12"/>
  <c r="E561" i="12"/>
  <c r="E569" i="12"/>
  <c r="E116" i="12"/>
  <c r="E136" i="12"/>
  <c r="E257" i="12"/>
  <c r="E308" i="12"/>
  <c r="E334" i="12"/>
  <c r="E363" i="12"/>
  <c r="E395" i="12"/>
  <c r="E424" i="12"/>
  <c r="E445" i="12"/>
  <c r="E450" i="12"/>
  <c r="E466" i="12"/>
  <c r="E482" i="12"/>
  <c r="E498" i="12"/>
  <c r="E511" i="12"/>
  <c r="E514" i="12"/>
  <c r="E517" i="12"/>
  <c r="E543" i="12"/>
  <c r="E556" i="12"/>
  <c r="E560" i="12"/>
  <c r="E573" i="12"/>
  <c r="E578" i="12"/>
  <c r="E586" i="12"/>
  <c r="E594" i="12"/>
  <c r="E602" i="12"/>
  <c r="E610" i="12"/>
  <c r="E618" i="12"/>
  <c r="E626" i="12"/>
  <c r="E634" i="12"/>
  <c r="E642" i="12"/>
  <c r="E203" i="12"/>
  <c r="E266" i="12"/>
  <c r="E335" i="12"/>
  <c r="E373" i="12"/>
  <c r="E427" i="12"/>
  <c r="E440" i="12"/>
  <c r="E464" i="12"/>
  <c r="E480" i="12"/>
  <c r="E496" i="12"/>
  <c r="E528" i="12"/>
  <c r="E531" i="12"/>
  <c r="E534" i="12"/>
  <c r="E547" i="12"/>
  <c r="E551" i="12"/>
  <c r="E564" i="12"/>
  <c r="E568" i="12"/>
  <c r="E577" i="12"/>
  <c r="E585" i="12"/>
  <c r="E593" i="12"/>
  <c r="E601" i="12"/>
  <c r="E609" i="12"/>
  <c r="E617" i="12"/>
  <c r="E625" i="12"/>
  <c r="E633" i="12"/>
  <c r="E641" i="12"/>
  <c r="E649" i="12"/>
  <c r="E657" i="12"/>
  <c r="E249" i="12"/>
  <c r="E259" i="12"/>
  <c r="E330" i="12"/>
  <c r="E364" i="12"/>
  <c r="E435" i="12"/>
  <c r="E448" i="12"/>
  <c r="E455" i="12"/>
  <c r="E471" i="12"/>
  <c r="E487" i="12"/>
  <c r="E503" i="12"/>
  <c r="E519" i="12"/>
  <c r="E522" i="12"/>
  <c r="E525" i="12"/>
  <c r="E555" i="12"/>
  <c r="E559" i="12"/>
  <c r="E572" i="12"/>
  <c r="E576" i="12"/>
  <c r="E584" i="12"/>
  <c r="E592" i="12"/>
  <c r="E600" i="12"/>
  <c r="E608" i="12"/>
  <c r="E616" i="12"/>
  <c r="E624" i="12"/>
  <c r="E632" i="12"/>
  <c r="E640" i="12"/>
  <c r="E648" i="12"/>
  <c r="E48" i="12"/>
  <c r="E164" i="12"/>
  <c r="E193" i="12"/>
  <c r="E283" i="12"/>
  <c r="E321" i="12"/>
  <c r="E347" i="12"/>
  <c r="E379" i="12"/>
  <c r="E428" i="12"/>
  <c r="E441" i="12"/>
  <c r="E458" i="12"/>
  <c r="E474" i="12"/>
  <c r="E490" i="12"/>
  <c r="E527" i="12"/>
  <c r="E530" i="12"/>
  <c r="E533" i="12"/>
  <c r="E554" i="12"/>
  <c r="E558" i="12"/>
  <c r="E571" i="12"/>
  <c r="E575" i="12"/>
  <c r="E582" i="12"/>
  <c r="E590" i="12"/>
  <c r="E598" i="12"/>
  <c r="E606" i="12"/>
  <c r="E614" i="12"/>
  <c r="E622" i="12"/>
  <c r="E630" i="12"/>
  <c r="E638" i="12"/>
  <c r="E646" i="12"/>
  <c r="E654" i="12"/>
  <c r="E662" i="12"/>
  <c r="E670" i="12"/>
  <c r="E678" i="12"/>
  <c r="E686" i="12"/>
  <c r="E694" i="12"/>
  <c r="E702" i="12"/>
  <c r="E710" i="12"/>
  <c r="E288" i="12"/>
  <c r="E387" i="12"/>
  <c r="E408" i="12"/>
  <c r="E478" i="12"/>
  <c r="E536" i="12"/>
  <c r="E539" i="12"/>
  <c r="E542" i="12"/>
  <c r="E550" i="12"/>
  <c r="E563" i="12"/>
  <c r="E583" i="12"/>
  <c r="E599" i="12"/>
  <c r="E615" i="12"/>
  <c r="E631" i="12"/>
  <c r="E647" i="12"/>
  <c r="E651" i="12"/>
  <c r="E653" i="12"/>
  <c r="E656" i="12"/>
  <c r="E659" i="12"/>
  <c r="E665" i="12"/>
  <c r="E669" i="12"/>
  <c r="E682" i="12"/>
  <c r="E695" i="12"/>
  <c r="E699" i="12"/>
  <c r="E712" i="12"/>
  <c r="E716" i="12"/>
  <c r="E724" i="12"/>
  <c r="E732" i="12"/>
  <c r="E740" i="12"/>
  <c r="E748" i="12"/>
  <c r="E756" i="12"/>
  <c r="E764" i="12"/>
  <c r="E772" i="12"/>
  <c r="E780" i="12"/>
  <c r="E788" i="12"/>
  <c r="E796" i="12"/>
  <c r="E804" i="12"/>
  <c r="E812" i="12"/>
  <c r="E820" i="12"/>
  <c r="E828" i="12"/>
  <c r="E836" i="12"/>
  <c r="E844" i="12"/>
  <c r="E852" i="12"/>
  <c r="E860" i="12"/>
  <c r="E868" i="12"/>
  <c r="E876" i="12"/>
  <c r="E884" i="12"/>
  <c r="E892" i="12"/>
  <c r="E900" i="12"/>
  <c r="E908" i="12"/>
  <c r="E916" i="12"/>
  <c r="E924" i="12"/>
  <c r="E932" i="12"/>
  <c r="E940" i="12"/>
  <c r="E948" i="12"/>
  <c r="E956" i="12"/>
  <c r="E964" i="12"/>
  <c r="E322" i="12"/>
  <c r="E389" i="12"/>
  <c r="E397" i="12"/>
  <c r="E403" i="12"/>
  <c r="E456" i="12"/>
  <c r="E488" i="12"/>
  <c r="E512" i="12"/>
  <c r="E515" i="12"/>
  <c r="E518" i="12"/>
  <c r="E566" i="12"/>
  <c r="E581" i="12"/>
  <c r="E597" i="12"/>
  <c r="E613" i="12"/>
  <c r="E629" i="12"/>
  <c r="E645" i="12"/>
  <c r="E673" i="12"/>
  <c r="E677" i="12"/>
  <c r="E690" i="12"/>
  <c r="E703" i="12"/>
  <c r="E707" i="12"/>
  <c r="E723" i="12"/>
  <c r="E731" i="12"/>
  <c r="E739" i="12"/>
  <c r="E747" i="12"/>
  <c r="E755" i="12"/>
  <c r="E763" i="12"/>
  <c r="E771" i="12"/>
  <c r="E779" i="12"/>
  <c r="E787" i="12"/>
  <c r="E795" i="12"/>
  <c r="E803" i="12"/>
  <c r="E811" i="12"/>
  <c r="E819" i="12"/>
  <c r="E827" i="12"/>
  <c r="E835" i="12"/>
  <c r="E843" i="12"/>
  <c r="E851" i="12"/>
  <c r="E859" i="12"/>
  <c r="E867" i="12"/>
  <c r="E875" i="12"/>
  <c r="E883" i="12"/>
  <c r="E891" i="12"/>
  <c r="E899" i="12"/>
  <c r="E907" i="12"/>
  <c r="E915" i="12"/>
  <c r="E923" i="12"/>
  <c r="E931" i="12"/>
  <c r="E939" i="12"/>
  <c r="E947" i="12"/>
  <c r="E955" i="12"/>
  <c r="E963" i="12"/>
  <c r="E343" i="12"/>
  <c r="E380" i="12"/>
  <c r="E431" i="12"/>
  <c r="E479" i="12"/>
  <c r="E506" i="12"/>
  <c r="E509" i="12"/>
  <c r="E574" i="12"/>
  <c r="E588" i="12"/>
  <c r="E604" i="12"/>
  <c r="E620" i="12"/>
  <c r="E636" i="12"/>
  <c r="E661" i="12"/>
  <c r="E664" i="12"/>
  <c r="E668" i="12"/>
  <c r="E681" i="12"/>
  <c r="E685" i="12"/>
  <c r="E281" i="12"/>
  <c r="E304" i="12"/>
  <c r="E355" i="12"/>
  <c r="E405" i="12"/>
  <c r="E411" i="12"/>
  <c r="E443" i="12"/>
  <c r="E462" i="12"/>
  <c r="E494" i="12"/>
  <c r="E507" i="12"/>
  <c r="E510" i="12"/>
  <c r="E546" i="12"/>
  <c r="E567" i="12"/>
  <c r="E591" i="12"/>
  <c r="E607" i="12"/>
  <c r="E623" i="12"/>
  <c r="E639" i="12"/>
  <c r="E650" i="12"/>
  <c r="E652" i="12"/>
  <c r="E667" i="12"/>
  <c r="E680" i="12"/>
  <c r="E684" i="12"/>
  <c r="E697" i="12"/>
  <c r="E701" i="12"/>
  <c r="E714" i="12"/>
  <c r="E720" i="12"/>
  <c r="E728" i="12"/>
  <c r="E736" i="12"/>
  <c r="E744" i="12"/>
  <c r="E752" i="12"/>
  <c r="E760" i="12"/>
  <c r="E768" i="12"/>
  <c r="E776" i="12"/>
  <c r="E784" i="12"/>
  <c r="E792" i="12"/>
  <c r="E800" i="12"/>
  <c r="E808" i="12"/>
  <c r="E816" i="12"/>
  <c r="E824" i="12"/>
  <c r="E832" i="12"/>
  <c r="E840" i="12"/>
  <c r="E848" i="12"/>
  <c r="E856" i="12"/>
  <c r="E864" i="12"/>
  <c r="E872" i="12"/>
  <c r="E880" i="12"/>
  <c r="E888" i="12"/>
  <c r="E896" i="12"/>
  <c r="E904" i="12"/>
  <c r="E912" i="12"/>
  <c r="E920" i="12"/>
  <c r="E928" i="12"/>
  <c r="E936" i="12"/>
  <c r="E944" i="12"/>
  <c r="E952" i="12"/>
  <c r="E960" i="12"/>
  <c r="E968" i="12"/>
  <c r="E976" i="12"/>
  <c r="E984" i="12"/>
  <c r="E992" i="12"/>
  <c r="E1000" i="12"/>
  <c r="E291" i="12"/>
  <c r="E371" i="12"/>
  <c r="E426" i="12"/>
  <c r="E502" i="12"/>
  <c r="E595" i="12"/>
  <c r="E627" i="12"/>
  <c r="E676" i="12"/>
  <c r="E689" i="12"/>
  <c r="E734" i="12"/>
  <c r="E745" i="12"/>
  <c r="E765" i="12"/>
  <c r="E767" i="12"/>
  <c r="E778" i="12"/>
  <c r="E798" i="12"/>
  <c r="E809" i="12"/>
  <c r="E829" i="12"/>
  <c r="E831" i="12"/>
  <c r="E842" i="12"/>
  <c r="E862" i="12"/>
  <c r="E357" i="12"/>
  <c r="E504" i="12"/>
  <c r="E562" i="12"/>
  <c r="E605" i="12"/>
  <c r="E637" i="12"/>
  <c r="E660" i="12"/>
  <c r="E663" i="12"/>
  <c r="E671" i="12"/>
  <c r="E692" i="12"/>
  <c r="E725" i="12"/>
  <c r="E727" i="12"/>
  <c r="E738" i="12"/>
  <c r="E758" i="12"/>
  <c r="E769" i="12"/>
  <c r="E789" i="12"/>
  <c r="E791" i="12"/>
  <c r="E802" i="12"/>
  <c r="E822" i="12"/>
  <c r="E833" i="12"/>
  <c r="E853" i="12"/>
  <c r="E855" i="12"/>
  <c r="E866" i="12"/>
  <c r="E886" i="12"/>
  <c r="E897" i="12"/>
  <c r="E917" i="12"/>
  <c r="E919" i="12"/>
  <c r="E930" i="12"/>
  <c r="E296" i="12"/>
  <c r="E418" i="12"/>
  <c r="E495" i="12"/>
  <c r="E535" i="12"/>
  <c r="E541" i="12"/>
  <c r="E557" i="12"/>
  <c r="E596" i="12"/>
  <c r="E628" i="12"/>
  <c r="E666" i="12"/>
  <c r="E679" i="12"/>
  <c r="E718" i="12"/>
  <c r="E729" i="12"/>
  <c r="E749" i="12"/>
  <c r="E751" i="12"/>
  <c r="E762" i="12"/>
  <c r="E782" i="12"/>
  <c r="E793" i="12"/>
  <c r="E813" i="12"/>
  <c r="E815" i="12"/>
  <c r="E826" i="12"/>
  <c r="E846" i="12"/>
  <c r="E857" i="12"/>
  <c r="E877" i="12"/>
  <c r="E879" i="12"/>
  <c r="E890" i="12"/>
  <c r="E910" i="12"/>
  <c r="E921" i="12"/>
  <c r="E941" i="12"/>
  <c r="E943" i="12"/>
  <c r="E197" i="12"/>
  <c r="E244" i="12"/>
  <c r="E470" i="12"/>
  <c r="E548" i="12"/>
  <c r="E579" i="12"/>
  <c r="E611" i="12"/>
  <c r="E643" i="12"/>
  <c r="E655" i="12"/>
  <c r="E658" i="12"/>
  <c r="E672" i="12"/>
  <c r="E693" i="12"/>
  <c r="E698" i="12"/>
  <c r="E700" i="12"/>
  <c r="E704" i="12"/>
  <c r="E733" i="12"/>
  <c r="E735" i="12"/>
  <c r="E746" i="12"/>
  <c r="E766" i="12"/>
  <c r="E777" i="12"/>
  <c r="E797" i="12"/>
  <c r="E799" i="12"/>
  <c r="E810" i="12"/>
  <c r="E830" i="12"/>
  <c r="E841" i="12"/>
  <c r="E861" i="12"/>
  <c r="E863" i="12"/>
  <c r="E874" i="12"/>
  <c r="E894" i="12"/>
  <c r="E905" i="12"/>
  <c r="E925" i="12"/>
  <c r="E927" i="12"/>
  <c r="E938" i="12"/>
  <c r="E958" i="12"/>
  <c r="E970" i="12"/>
  <c r="E974" i="12"/>
  <c r="E987" i="12"/>
  <c r="E991" i="12"/>
  <c r="E1007" i="12"/>
  <c r="E338" i="12"/>
  <c r="E486" i="12"/>
  <c r="E552" i="12"/>
  <c r="E619" i="12"/>
  <c r="E687" i="12"/>
  <c r="E706" i="12"/>
  <c r="E722" i="12"/>
  <c r="E773" i="12"/>
  <c r="E806" i="12"/>
  <c r="E817" i="12"/>
  <c r="E839" i="12"/>
  <c r="E850" i="12"/>
  <c r="E870" i="12"/>
  <c r="E893" i="12"/>
  <c r="E902" i="12"/>
  <c r="E911" i="12"/>
  <c r="E914" i="12"/>
  <c r="E937" i="12"/>
  <c r="E950" i="12"/>
  <c r="E979" i="12"/>
  <c r="E985" i="12"/>
  <c r="E988" i="12"/>
  <c r="E994" i="12"/>
  <c r="E997" i="12"/>
  <c r="E1004" i="12"/>
  <c r="E1014" i="12"/>
  <c r="E1022" i="12"/>
  <c r="E1030" i="12"/>
  <c r="E1038" i="12"/>
  <c r="E1046" i="12"/>
  <c r="E1054" i="12"/>
  <c r="E1062" i="12"/>
  <c r="E1070" i="12"/>
  <c r="E1078" i="12"/>
  <c r="E1086" i="12"/>
  <c r="E1094" i="12"/>
  <c r="E1102" i="12"/>
  <c r="E1110" i="12"/>
  <c r="E1118" i="12"/>
  <c r="E1126" i="12"/>
  <c r="E1134" i="12"/>
  <c r="E1142" i="12"/>
  <c r="E1150" i="12"/>
  <c r="E1158" i="12"/>
  <c r="E1166" i="12"/>
  <c r="E1174" i="12"/>
  <c r="E1182" i="12"/>
  <c r="E1190" i="12"/>
  <c r="E1198" i="12"/>
  <c r="E1206" i="12"/>
  <c r="E1214" i="12"/>
  <c r="E1222" i="12"/>
  <c r="E1230" i="12"/>
  <c r="E1238" i="12"/>
  <c r="E1246" i="12"/>
  <c r="E1254" i="12"/>
  <c r="E1262" i="12"/>
  <c r="E472" i="12"/>
  <c r="E621" i="12"/>
  <c r="E688" i="12"/>
  <c r="E715" i="12"/>
  <c r="E726" i="12"/>
  <c r="E737" i="12"/>
  <c r="E759" i="12"/>
  <c r="E770" i="12"/>
  <c r="E821" i="12"/>
  <c r="E854" i="12"/>
  <c r="E873" i="12"/>
  <c r="E882" i="12"/>
  <c r="E885" i="12"/>
  <c r="E929" i="12"/>
  <c r="E946" i="12"/>
  <c r="E967" i="12"/>
  <c r="E1008" i="12"/>
  <c r="E1013" i="12"/>
  <c r="E1021" i="12"/>
  <c r="E1029" i="12"/>
  <c r="E1037" i="12"/>
  <c r="E1045" i="12"/>
  <c r="E1053" i="12"/>
  <c r="E1061" i="12"/>
  <c r="E1069" i="12"/>
  <c r="E1077" i="12"/>
  <c r="E1085" i="12"/>
  <c r="E1093" i="12"/>
  <c r="E1101" i="12"/>
  <c r="E1109" i="12"/>
  <c r="E1117" i="12"/>
  <c r="E1125" i="12"/>
  <c r="E1133" i="12"/>
  <c r="E1141" i="12"/>
  <c r="E1149" i="12"/>
  <c r="E1157" i="12"/>
  <c r="E1165" i="12"/>
  <c r="E1173" i="12"/>
  <c r="E1181" i="12"/>
  <c r="E1189" i="12"/>
  <c r="E1197" i="12"/>
  <c r="E1205" i="12"/>
  <c r="E1213" i="12"/>
  <c r="E1221" i="12"/>
  <c r="E1229" i="12"/>
  <c r="E1237" i="12"/>
  <c r="E1245" i="12"/>
  <c r="E1253" i="12"/>
  <c r="E1261" i="12"/>
  <c r="E1269" i="12"/>
  <c r="E1277" i="12"/>
  <c r="E1285" i="12"/>
  <c r="E1293" i="12"/>
  <c r="E150" i="12"/>
  <c r="E348" i="12"/>
  <c r="E544" i="12"/>
  <c r="E612" i="12"/>
  <c r="E683" i="12"/>
  <c r="E711" i="12"/>
  <c r="E719" i="12"/>
  <c r="E730" i="12"/>
  <c r="E781" i="12"/>
  <c r="E814" i="12"/>
  <c r="E825" i="12"/>
  <c r="E847" i="12"/>
  <c r="E858" i="12"/>
  <c r="E865" i="12"/>
  <c r="E903" i="12"/>
  <c r="E926" i="12"/>
  <c r="E935" i="12"/>
  <c r="E959" i="12"/>
  <c r="E961" i="12"/>
  <c r="E965" i="12"/>
  <c r="E969" i="12"/>
  <c r="E972" i="12"/>
  <c r="E975" i="12"/>
  <c r="E978" i="12"/>
  <c r="E981" i="12"/>
  <c r="E990" i="12"/>
  <c r="E999" i="12"/>
  <c r="E1003" i="12"/>
  <c r="E1012" i="12"/>
  <c r="E1020" i="12"/>
  <c r="E1028" i="12"/>
  <c r="E1036" i="12"/>
  <c r="E1044" i="12"/>
  <c r="E1052" i="12"/>
  <c r="E1060" i="12"/>
  <c r="E1068" i="12"/>
  <c r="E1076" i="12"/>
  <c r="E1084" i="12"/>
  <c r="E1092" i="12"/>
  <c r="E1100" i="12"/>
  <c r="E1108" i="12"/>
  <c r="E1116" i="12"/>
  <c r="E1124" i="12"/>
  <c r="E1132" i="12"/>
  <c r="E1140" i="12"/>
  <c r="E1148" i="12"/>
  <c r="E1156" i="12"/>
  <c r="E1164" i="12"/>
  <c r="E1172" i="12"/>
  <c r="E1180" i="12"/>
  <c r="E1188" i="12"/>
  <c r="E1196" i="12"/>
  <c r="E1204" i="12"/>
  <c r="E1212" i="12"/>
  <c r="E1220" i="12"/>
  <c r="E1228" i="12"/>
  <c r="E1236" i="12"/>
  <c r="E1244" i="12"/>
  <c r="E1252" i="12"/>
  <c r="E1260" i="12"/>
  <c r="E1268" i="12"/>
  <c r="E1276" i="12"/>
  <c r="E439" i="12"/>
  <c r="E523" i="12"/>
  <c r="E587" i="12"/>
  <c r="E674" i="12"/>
  <c r="E708" i="12"/>
  <c r="E742" i="12"/>
  <c r="E753" i="12"/>
  <c r="E775" i="12"/>
  <c r="E786" i="12"/>
  <c r="E837" i="12"/>
  <c r="E889" i="12"/>
  <c r="E898" i="12"/>
  <c r="E949" i="12"/>
  <c r="E1002" i="12"/>
  <c r="E1006" i="12"/>
  <c r="E1018" i="12"/>
  <c r="E1026" i="12"/>
  <c r="E1034" i="12"/>
  <c r="E1042" i="12"/>
  <c r="E1050" i="12"/>
  <c r="E1058" i="12"/>
  <c r="E1066" i="12"/>
  <c r="E1074" i="12"/>
  <c r="E1082" i="12"/>
  <c r="E1090" i="12"/>
  <c r="E1098" i="12"/>
  <c r="E1106" i="12"/>
  <c r="E1114" i="12"/>
  <c r="E1122" i="12"/>
  <c r="E1130" i="12"/>
  <c r="E1138" i="12"/>
  <c r="E1146" i="12"/>
  <c r="E1154" i="12"/>
  <c r="E1162" i="12"/>
  <c r="E1170" i="12"/>
  <c r="E1178" i="12"/>
  <c r="E1186" i="12"/>
  <c r="E1194" i="12"/>
  <c r="E1202" i="12"/>
  <c r="E1210" i="12"/>
  <c r="E1218" i="12"/>
  <c r="E1226" i="12"/>
  <c r="E1234" i="12"/>
  <c r="E1242" i="12"/>
  <c r="E1250" i="12"/>
  <c r="E1258" i="12"/>
  <c r="E1266" i="12"/>
  <c r="E1274" i="12"/>
  <c r="E741" i="12"/>
  <c r="E785" i="12"/>
  <c r="E807" i="12"/>
  <c r="E871" i="12"/>
  <c r="E906" i="12"/>
  <c r="E918" i="12"/>
  <c r="E951" i="12"/>
  <c r="E1011" i="12"/>
  <c r="E1027" i="12"/>
  <c r="E1043" i="12"/>
  <c r="E1059" i="12"/>
  <c r="E1075" i="12"/>
  <c r="E1091" i="12"/>
  <c r="E1107" i="12"/>
  <c r="E1123" i="12"/>
  <c r="E1139" i="12"/>
  <c r="E1155" i="12"/>
  <c r="E1171" i="12"/>
  <c r="E1187" i="12"/>
  <c r="E1203" i="12"/>
  <c r="E1219" i="12"/>
  <c r="E1235" i="12"/>
  <c r="E1251" i="12"/>
  <c r="E1287" i="12"/>
  <c r="E1291" i="12"/>
  <c r="E1302" i="12"/>
  <c r="E1310" i="12"/>
  <c r="E1318" i="12"/>
  <c r="E1326" i="12"/>
  <c r="E1334" i="12"/>
  <c r="E1342" i="12"/>
  <c r="E1350" i="12"/>
  <c r="E1358" i="12"/>
  <c r="E1366" i="12"/>
  <c r="E1374" i="12"/>
  <c r="E1382" i="12"/>
  <c r="E1390" i="12"/>
  <c r="E1398" i="12"/>
  <c r="E1406" i="12"/>
  <c r="E1414" i="12"/>
  <c r="E1422" i="12"/>
  <c r="E1430" i="12"/>
  <c r="E1438" i="12"/>
  <c r="E1446" i="12"/>
  <c r="E1454" i="12"/>
  <c r="E209" i="12"/>
  <c r="E400" i="12"/>
  <c r="E444" i="12"/>
  <c r="E675" i="12"/>
  <c r="E757" i="12"/>
  <c r="E801" i="12"/>
  <c r="E823" i="12"/>
  <c r="E895" i="12"/>
  <c r="E901" i="12"/>
  <c r="E942" i="12"/>
  <c r="E971" i="12"/>
  <c r="E977" i="12"/>
  <c r="E980" i="12"/>
  <c r="E983" i="12"/>
  <c r="E986" i="12"/>
  <c r="E989" i="12"/>
  <c r="E995" i="12"/>
  <c r="E998" i="12"/>
  <c r="E1025" i="12"/>
  <c r="E1041" i="12"/>
  <c r="E1057" i="12"/>
  <c r="E1073" i="12"/>
  <c r="E1089" i="12"/>
  <c r="E1105" i="12"/>
  <c r="E1121" i="12"/>
  <c r="E1137" i="12"/>
  <c r="E1153" i="12"/>
  <c r="E1169" i="12"/>
  <c r="E1185" i="12"/>
  <c r="E1201" i="12"/>
  <c r="E1217" i="12"/>
  <c r="E1233" i="12"/>
  <c r="E1249" i="12"/>
  <c r="E1279" i="12"/>
  <c r="E1282" i="12"/>
  <c r="E1295" i="12"/>
  <c r="E1301" i="12"/>
  <c r="E1309" i="12"/>
  <c r="E1317" i="12"/>
  <c r="E1325" i="12"/>
  <c r="E1333" i="12"/>
  <c r="E1341" i="12"/>
  <c r="E1349" i="12"/>
  <c r="E1357" i="12"/>
  <c r="E1365" i="12"/>
  <c r="E1373" i="12"/>
  <c r="E1381" i="12"/>
  <c r="E1389" i="12"/>
  <c r="E1397" i="12"/>
  <c r="E1405" i="12"/>
  <c r="E1413" i="12"/>
  <c r="E1421" i="12"/>
  <c r="E1429" i="12"/>
  <c r="E1437" i="12"/>
  <c r="E1445" i="12"/>
  <c r="E1453" i="12"/>
  <c r="E1461" i="12"/>
  <c r="E1469" i="12"/>
  <c r="E1477" i="12"/>
  <c r="E1485" i="12"/>
  <c r="E538" i="12"/>
  <c r="E580" i="12"/>
  <c r="E696" i="12"/>
  <c r="E713" i="12"/>
  <c r="E750" i="12"/>
  <c r="E794" i="12"/>
  <c r="E845" i="12"/>
  <c r="E878" i="12"/>
  <c r="E913" i="12"/>
  <c r="E1001" i="12"/>
  <c r="E1016" i="12"/>
  <c r="E1032" i="12"/>
  <c r="E1048" i="12"/>
  <c r="E1064" i="12"/>
  <c r="E1080" i="12"/>
  <c r="E1096" i="12"/>
  <c r="E1112" i="12"/>
  <c r="E1128" i="12"/>
  <c r="E1144" i="12"/>
  <c r="E1160" i="12"/>
  <c r="E1176" i="12"/>
  <c r="E1192" i="12"/>
  <c r="E1208" i="12"/>
  <c r="E1224" i="12"/>
  <c r="E1240" i="12"/>
  <c r="E1256" i="12"/>
  <c r="E1270" i="12"/>
  <c r="E1272" i="12"/>
  <c r="E1286" i="12"/>
  <c r="E1290" i="12"/>
  <c r="E1300" i="12"/>
  <c r="E1308" i="12"/>
  <c r="E1316" i="12"/>
  <c r="E1324" i="12"/>
  <c r="E1332" i="12"/>
  <c r="E1340" i="12"/>
  <c r="E1348" i="12"/>
  <c r="E1356" i="12"/>
  <c r="E1364" i="12"/>
  <c r="E1372" i="12"/>
  <c r="E1380" i="12"/>
  <c r="E1388" i="12"/>
  <c r="E1396" i="12"/>
  <c r="E1404" i="12"/>
  <c r="E1412" i="12"/>
  <c r="E1420" i="12"/>
  <c r="E1428" i="12"/>
  <c r="E1436" i="12"/>
  <c r="E1444" i="12"/>
  <c r="E1452" i="12"/>
  <c r="E1460" i="12"/>
  <c r="E1468" i="12"/>
  <c r="E1476" i="12"/>
  <c r="E1484" i="12"/>
  <c r="E1492" i="12"/>
  <c r="E1500" i="12"/>
  <c r="E1508" i="12"/>
  <c r="E454" i="12"/>
  <c r="E520" i="12"/>
  <c r="E565" i="12"/>
  <c r="E603" i="12"/>
  <c r="E774" i="12"/>
  <c r="E818" i="12"/>
  <c r="E909" i="12"/>
  <c r="E953" i="12"/>
  <c r="E957" i="12"/>
  <c r="E993" i="12"/>
  <c r="E996" i="12"/>
  <c r="E1019" i="12"/>
  <c r="E1035" i="12"/>
  <c r="E1051" i="12"/>
  <c r="E1067" i="12"/>
  <c r="E1083" i="12"/>
  <c r="E1099" i="12"/>
  <c r="E1115" i="12"/>
  <c r="E1131" i="12"/>
  <c r="E1147" i="12"/>
  <c r="E1163" i="12"/>
  <c r="E1179" i="12"/>
  <c r="E1195" i="12"/>
  <c r="E1211" i="12"/>
  <c r="E1227" i="12"/>
  <c r="E1243" i="12"/>
  <c r="E1259" i="12"/>
  <c r="E1267" i="12"/>
  <c r="E1289" i="12"/>
  <c r="E1298" i="12"/>
  <c r="E1306" i="12"/>
  <c r="E1314" i="12"/>
  <c r="E1322" i="12"/>
  <c r="E1330" i="12"/>
  <c r="E1338" i="12"/>
  <c r="E1346" i="12"/>
  <c r="E1354" i="12"/>
  <c r="E1362" i="12"/>
  <c r="E1370" i="12"/>
  <c r="E1378" i="12"/>
  <c r="E1386" i="12"/>
  <c r="E1394" i="12"/>
  <c r="E1402" i="12"/>
  <c r="E1410" i="12"/>
  <c r="E1418" i="12"/>
  <c r="E1426" i="12"/>
  <c r="E1434" i="12"/>
  <c r="E1442" i="12"/>
  <c r="E1450" i="12"/>
  <c r="E1458" i="12"/>
  <c r="E1466" i="12"/>
  <c r="E1474" i="12"/>
  <c r="E1482" i="12"/>
  <c r="E1490" i="12"/>
  <c r="E743" i="12"/>
  <c r="E1009" i="12"/>
  <c r="E1023" i="12"/>
  <c r="E1055" i="12"/>
  <c r="E1087" i="12"/>
  <c r="E1119" i="12"/>
  <c r="E1151" i="12"/>
  <c r="E1183" i="12"/>
  <c r="E1215" i="12"/>
  <c r="E1247" i="12"/>
  <c r="E1265" i="12"/>
  <c r="E1307" i="12"/>
  <c r="E1323" i="12"/>
  <c r="E1339" i="12"/>
  <c r="E1355" i="12"/>
  <c r="E1371" i="12"/>
  <c r="E1387" i="12"/>
  <c r="E1403" i="12"/>
  <c r="E1419" i="12"/>
  <c r="E1435" i="12"/>
  <c r="E1451" i="12"/>
  <c r="E1467" i="12"/>
  <c r="E1487" i="12"/>
  <c r="E1489" i="12"/>
  <c r="E1494" i="12"/>
  <c r="E1502" i="12"/>
  <c r="E1506" i="12"/>
  <c r="E1522" i="12"/>
  <c r="E1530" i="12"/>
  <c r="E1538" i="12"/>
  <c r="E1546" i="12"/>
  <c r="E1554" i="12"/>
  <c r="E1562" i="12"/>
  <c r="E1570" i="12"/>
  <c r="E1578" i="12"/>
  <c r="E1586" i="12"/>
  <c r="E1594" i="12"/>
  <c r="E1602" i="12"/>
  <c r="E1610" i="12"/>
  <c r="E1618" i="12"/>
  <c r="E1626" i="12"/>
  <c r="E1634" i="12"/>
  <c r="E1642" i="12"/>
  <c r="E1650" i="12"/>
  <c r="E1658" i="12"/>
  <c r="E1666" i="12"/>
  <c r="E1674" i="12"/>
  <c r="E1682" i="12"/>
  <c r="E1690" i="12"/>
  <c r="E1698" i="12"/>
  <c r="E1706" i="12"/>
  <c r="E1714" i="12"/>
  <c r="E1722" i="12"/>
  <c r="E423" i="12"/>
  <c r="E549" i="12"/>
  <c r="E589" i="12"/>
  <c r="E790" i="12"/>
  <c r="E834" i="12"/>
  <c r="E933" i="12"/>
  <c r="E962" i="12"/>
  <c r="E1010" i="12"/>
  <c r="E1033" i="12"/>
  <c r="E1065" i="12"/>
  <c r="E1097" i="12"/>
  <c r="E1129" i="12"/>
  <c r="E1161" i="12"/>
  <c r="E1193" i="12"/>
  <c r="E1225" i="12"/>
  <c r="E1257" i="12"/>
  <c r="E1305" i="12"/>
  <c r="E1321" i="12"/>
  <c r="E1337" i="12"/>
  <c r="E1353" i="12"/>
  <c r="E1369" i="12"/>
  <c r="E1385" i="12"/>
  <c r="E1401" i="12"/>
  <c r="E1417" i="12"/>
  <c r="E1433" i="12"/>
  <c r="E1449" i="12"/>
  <c r="E1478" i="12"/>
  <c r="E1480" i="12"/>
  <c r="E1491" i="12"/>
  <c r="E1497" i="12"/>
  <c r="E1510" i="12"/>
  <c r="E1514" i="12"/>
  <c r="E1521" i="12"/>
  <c r="E1529" i="12"/>
  <c r="E1537" i="12"/>
  <c r="E1545" i="12"/>
  <c r="E1553" i="12"/>
  <c r="E1561" i="12"/>
  <c r="E1569" i="12"/>
  <c r="E1577" i="12"/>
  <c r="E1585" i="12"/>
  <c r="E1593" i="12"/>
  <c r="E1601" i="12"/>
  <c r="E1609" i="12"/>
  <c r="E1617" i="12"/>
  <c r="E1625" i="12"/>
  <c r="E1633" i="12"/>
  <c r="E1641" i="12"/>
  <c r="E1649" i="12"/>
  <c r="E1657" i="12"/>
  <c r="E1665" i="12"/>
  <c r="E1673" i="12"/>
  <c r="E1681" i="12"/>
  <c r="E1689" i="12"/>
  <c r="E1697" i="12"/>
  <c r="E1705" i="12"/>
  <c r="E1713" i="12"/>
  <c r="E1721" i="12"/>
  <c r="E1729" i="12"/>
  <c r="E1737" i="12"/>
  <c r="E1745" i="12"/>
  <c r="E1753" i="12"/>
  <c r="E1761" i="12"/>
  <c r="E1769" i="12"/>
  <c r="E1777" i="12"/>
  <c r="E717" i="12"/>
  <c r="E761" i="12"/>
  <c r="E887" i="12"/>
  <c r="E922" i="12"/>
  <c r="E945" i="12"/>
  <c r="E1005" i="12"/>
  <c r="E1024" i="12"/>
  <c r="E1056" i="12"/>
  <c r="E1088" i="12"/>
  <c r="E1120" i="12"/>
  <c r="E1152" i="12"/>
  <c r="E1184" i="12"/>
  <c r="E1216" i="12"/>
  <c r="E1248" i="12"/>
  <c r="E1273" i="12"/>
  <c r="E1280" i="12"/>
  <c r="E1288" i="12"/>
  <c r="E1312" i="12"/>
  <c r="E1328" i="12"/>
  <c r="E1344" i="12"/>
  <c r="E1360" i="12"/>
  <c r="E1376" i="12"/>
  <c r="E1392" i="12"/>
  <c r="E1408" i="12"/>
  <c r="E1424" i="12"/>
  <c r="E1440" i="12"/>
  <c r="E1456" i="12"/>
  <c r="E1471" i="12"/>
  <c r="E1473" i="12"/>
  <c r="E1501" i="12"/>
  <c r="E1505" i="12"/>
  <c r="E1520" i="12"/>
  <c r="E1528" i="12"/>
  <c r="E1536" i="12"/>
  <c r="E1544" i="12"/>
  <c r="E1552" i="12"/>
  <c r="E1560" i="12"/>
  <c r="E1568" i="12"/>
  <c r="E1576" i="12"/>
  <c r="E1584" i="12"/>
  <c r="E1592" i="12"/>
  <c r="E1600" i="12"/>
  <c r="E1608" i="12"/>
  <c r="E1616" i="12"/>
  <c r="E1624" i="12"/>
  <c r="E1632" i="12"/>
  <c r="E1640" i="12"/>
  <c r="E1648" i="12"/>
  <c r="E1656" i="12"/>
  <c r="E1664" i="12"/>
  <c r="E1672" i="12"/>
  <c r="E1680" i="12"/>
  <c r="E1688" i="12"/>
  <c r="E1696" i="12"/>
  <c r="E1704" i="12"/>
  <c r="E1712" i="12"/>
  <c r="E1720" i="12"/>
  <c r="E1728" i="12"/>
  <c r="E1736" i="12"/>
  <c r="E1744" i="12"/>
  <c r="E635" i="12"/>
  <c r="E705" i="12"/>
  <c r="E721" i="12"/>
  <c r="E838" i="12"/>
  <c r="E1039" i="12"/>
  <c r="E1071" i="12"/>
  <c r="E1103" i="12"/>
  <c r="E1135" i="12"/>
  <c r="E1167" i="12"/>
  <c r="E1199" i="12"/>
  <c r="E1231" i="12"/>
  <c r="E1263" i="12"/>
  <c r="E1281" i="12"/>
  <c r="E1294" i="12"/>
  <c r="E1299" i="12"/>
  <c r="E1315" i="12"/>
  <c r="E1331" i="12"/>
  <c r="E1347" i="12"/>
  <c r="E1363" i="12"/>
  <c r="E1379" i="12"/>
  <c r="E1395" i="12"/>
  <c r="E1411" i="12"/>
  <c r="E1427" i="12"/>
  <c r="E1443" i="12"/>
  <c r="E1486" i="12"/>
  <c r="E1488" i="12"/>
  <c r="E1504" i="12"/>
  <c r="E1518" i="12"/>
  <c r="E1526" i="12"/>
  <c r="E1534" i="12"/>
  <c r="E1542" i="12"/>
  <c r="E1550" i="12"/>
  <c r="E1558" i="12"/>
  <c r="E1566" i="12"/>
  <c r="E1574" i="12"/>
  <c r="E1582" i="12"/>
  <c r="E1590" i="12"/>
  <c r="E1598" i="12"/>
  <c r="E1606" i="12"/>
  <c r="E1614" i="12"/>
  <c r="E1622" i="12"/>
  <c r="E1630" i="12"/>
  <c r="E1638" i="12"/>
  <c r="E1646" i="12"/>
  <c r="E1654" i="12"/>
  <c r="E1662" i="12"/>
  <c r="E1670" i="12"/>
  <c r="E1678" i="12"/>
  <c r="E1686" i="12"/>
  <c r="E1694" i="12"/>
  <c r="E1702" i="12"/>
  <c r="E1710" i="12"/>
  <c r="E1718" i="12"/>
  <c r="E1726" i="12"/>
  <c r="E1734" i="12"/>
  <c r="E1742" i="12"/>
  <c r="E849" i="12"/>
  <c r="E1047" i="12"/>
  <c r="E1111" i="12"/>
  <c r="E1175" i="12"/>
  <c r="E1239" i="12"/>
  <c r="E1296" i="12"/>
  <c r="E1319" i="12"/>
  <c r="E1351" i="12"/>
  <c r="E1383" i="12"/>
  <c r="E1415" i="12"/>
  <c r="E1447" i="12"/>
  <c r="E1464" i="12"/>
  <c r="E1475" i="12"/>
  <c r="E1493" i="12"/>
  <c r="E1496" i="12"/>
  <c r="E1509" i="12"/>
  <c r="E1519" i="12"/>
  <c r="E1535" i="12"/>
  <c r="E1551" i="12"/>
  <c r="E1567" i="12"/>
  <c r="E1583" i="12"/>
  <c r="E1599" i="12"/>
  <c r="E1615" i="12"/>
  <c r="E1631" i="12"/>
  <c r="E1647" i="12"/>
  <c r="E1663" i="12"/>
  <c r="E1679" i="12"/>
  <c r="E1695" i="12"/>
  <c r="E1711" i="12"/>
  <c r="E1727" i="12"/>
  <c r="E1731" i="12"/>
  <c r="E1733" i="12"/>
  <c r="E1747" i="12"/>
  <c r="E1751" i="12"/>
  <c r="E1764" i="12"/>
  <c r="E1768" i="12"/>
  <c r="E1783" i="12"/>
  <c r="E1791" i="12"/>
  <c r="E1799" i="12"/>
  <c r="E1807" i="12"/>
  <c r="E1815" i="12"/>
  <c r="E1823" i="12"/>
  <c r="E1831" i="12"/>
  <c r="E1839" i="12"/>
  <c r="E1847" i="12"/>
  <c r="E1855" i="12"/>
  <c r="E1863" i="12"/>
  <c r="E1871" i="12"/>
  <c r="E1879" i="12"/>
  <c r="E1887" i="12"/>
  <c r="E1895" i="12"/>
  <c r="E1903" i="12"/>
  <c r="E1911" i="12"/>
  <c r="E1919" i="12"/>
  <c r="E1927" i="12"/>
  <c r="E1935" i="12"/>
  <c r="E1943" i="12"/>
  <c r="E1951" i="12"/>
  <c r="E1959" i="12"/>
  <c r="E1967" i="12"/>
  <c r="E1975" i="12"/>
  <c r="E1983" i="12"/>
  <c r="E1991" i="12"/>
  <c r="E1999" i="12"/>
  <c r="E2007" i="12"/>
  <c r="E2015" i="12"/>
  <c r="E2023" i="12"/>
  <c r="E2031" i="12"/>
  <c r="E2039" i="12"/>
  <c r="E2047" i="12"/>
  <c r="E2055" i="12"/>
  <c r="E2063" i="12"/>
  <c r="E2071" i="12"/>
  <c r="E2079" i="12"/>
  <c r="E2087" i="12"/>
  <c r="E2095" i="12"/>
  <c r="E2103" i="12"/>
  <c r="E2111" i="12"/>
  <c r="E2119" i="12"/>
  <c r="E2127" i="12"/>
  <c r="E2135" i="12"/>
  <c r="E2143" i="12"/>
  <c r="E2151" i="12"/>
  <c r="E2159" i="12"/>
  <c r="E2167" i="12"/>
  <c r="E2175" i="12"/>
  <c r="E2183" i="12"/>
  <c r="E2191" i="12"/>
  <c r="E2199" i="12"/>
  <c r="E2207" i="12"/>
  <c r="E2215" i="12"/>
  <c r="E2223" i="12"/>
  <c r="E2231" i="12"/>
  <c r="E2239" i="12"/>
  <c r="E2247" i="12"/>
  <c r="E2255" i="12"/>
  <c r="E2263" i="12"/>
  <c r="E2271" i="12"/>
  <c r="E2279" i="12"/>
  <c r="E2287" i="12"/>
  <c r="E2295" i="12"/>
  <c r="E2303" i="12"/>
  <c r="E2311" i="12"/>
  <c r="E2319" i="12"/>
  <c r="E2327" i="12"/>
  <c r="E2335" i="12"/>
  <c r="E2343" i="12"/>
  <c r="E2351" i="12"/>
  <c r="E2359" i="12"/>
  <c r="E2367" i="12"/>
  <c r="E2375" i="12"/>
  <c r="E2383" i="12"/>
  <c r="E2391" i="12"/>
  <c r="E2399" i="12"/>
  <c r="E2407" i="12"/>
  <c r="E2415" i="12"/>
  <c r="E966" i="12"/>
  <c r="E1049" i="12"/>
  <c r="E1113" i="12"/>
  <c r="E1177" i="12"/>
  <c r="E1241" i="12"/>
  <c r="E1297" i="12"/>
  <c r="E1329" i="12"/>
  <c r="E1361" i="12"/>
  <c r="E1393" i="12"/>
  <c r="E1425" i="12"/>
  <c r="E1457" i="12"/>
  <c r="E1479" i="12"/>
  <c r="E1499" i="12"/>
  <c r="E1512" i="12"/>
  <c r="E1517" i="12"/>
  <c r="E1533" i="12"/>
  <c r="E1549" i="12"/>
  <c r="E1565" i="12"/>
  <c r="E1581" i="12"/>
  <c r="E1597" i="12"/>
  <c r="E1613" i="12"/>
  <c r="E1629" i="12"/>
  <c r="E1645" i="12"/>
  <c r="E1661" i="12"/>
  <c r="E1677" i="12"/>
  <c r="E1693" i="12"/>
  <c r="E1709" i="12"/>
  <c r="E1725" i="12"/>
  <c r="E1735" i="12"/>
  <c r="E1755" i="12"/>
  <c r="E1759" i="12"/>
  <c r="E1772" i="12"/>
  <c r="E1776" i="12"/>
  <c r="E1782" i="12"/>
  <c r="E1790" i="12"/>
  <c r="E1798" i="12"/>
  <c r="E1806" i="12"/>
  <c r="E1814" i="12"/>
  <c r="E1822" i="12"/>
  <c r="E1830" i="12"/>
  <c r="E1838" i="12"/>
  <c r="E1846" i="12"/>
  <c r="E1854" i="12"/>
  <c r="E1862" i="12"/>
  <c r="E1870" i="12"/>
  <c r="E1878" i="12"/>
  <c r="E1886" i="12"/>
  <c r="E1894" i="12"/>
  <c r="E1902" i="12"/>
  <c r="E1910" i="12"/>
  <c r="E1918" i="12"/>
  <c r="E1926" i="12"/>
  <c r="E1934" i="12"/>
  <c r="E1942" i="12"/>
  <c r="E1950" i="12"/>
  <c r="E1958" i="12"/>
  <c r="E1966" i="12"/>
  <c r="E1974" i="12"/>
  <c r="E1982" i="12"/>
  <c r="E1990" i="12"/>
  <c r="E1998" i="12"/>
  <c r="E2006" i="12"/>
  <c r="E2014" i="12"/>
  <c r="E2022" i="12"/>
  <c r="E2030" i="12"/>
  <c r="E2038" i="12"/>
  <c r="E2046" i="12"/>
  <c r="E2054" i="12"/>
  <c r="E2062" i="12"/>
  <c r="E2070" i="12"/>
  <c r="E2078" i="12"/>
  <c r="E2086" i="12"/>
  <c r="E2094" i="12"/>
  <c r="E2102" i="12"/>
  <c r="E2110" i="12"/>
  <c r="E2118" i="12"/>
  <c r="E2126" i="12"/>
  <c r="E2134" i="12"/>
  <c r="E2142" i="12"/>
  <c r="E2150" i="12"/>
  <c r="E2158" i="12"/>
  <c r="E2166" i="12"/>
  <c r="E2174" i="12"/>
  <c r="E2182" i="12"/>
  <c r="E2190" i="12"/>
  <c r="E2198" i="12"/>
  <c r="E2206" i="12"/>
  <c r="E2214" i="12"/>
  <c r="E2222" i="12"/>
  <c r="E2230" i="12"/>
  <c r="E2238" i="12"/>
  <c r="E2246" i="12"/>
  <c r="E2254" i="12"/>
  <c r="E2262" i="12"/>
  <c r="E2270" i="12"/>
  <c r="E2278" i="12"/>
  <c r="E2286" i="12"/>
  <c r="E2294" i="12"/>
  <c r="E2302" i="12"/>
  <c r="E2310" i="12"/>
  <c r="E2318" i="12"/>
  <c r="E2326" i="12"/>
  <c r="E2334" i="12"/>
  <c r="E2342" i="12"/>
  <c r="E2350" i="12"/>
  <c r="E2358" i="12"/>
  <c r="E2366" i="12"/>
  <c r="E2374" i="12"/>
  <c r="E2382" i="12"/>
  <c r="E2390" i="12"/>
  <c r="E2398" i="12"/>
  <c r="E2406" i="12"/>
  <c r="E2414" i="12"/>
  <c r="E709" i="12"/>
  <c r="E881" i="12"/>
  <c r="E1040" i="12"/>
  <c r="E1104" i="12"/>
  <c r="E1168" i="12"/>
  <c r="E1232" i="12"/>
  <c r="E1292" i="12"/>
  <c r="E1320" i="12"/>
  <c r="E1352" i="12"/>
  <c r="E1384" i="12"/>
  <c r="E1416" i="12"/>
  <c r="E1448" i="12"/>
  <c r="E1472" i="12"/>
  <c r="E1483" i="12"/>
  <c r="E1507" i="12"/>
  <c r="E1524" i="12"/>
  <c r="E1540" i="12"/>
  <c r="E1556" i="12"/>
  <c r="E1572" i="12"/>
  <c r="E1588" i="12"/>
  <c r="E1604" i="12"/>
  <c r="E1620" i="12"/>
  <c r="E1636" i="12"/>
  <c r="E1652" i="12"/>
  <c r="E1668" i="12"/>
  <c r="E1684" i="12"/>
  <c r="E1700" i="12"/>
  <c r="E1716" i="12"/>
  <c r="E1750" i="12"/>
  <c r="E1763" i="12"/>
  <c r="E1767" i="12"/>
  <c r="E1781" i="12"/>
  <c r="E1789" i="12"/>
  <c r="E1797" i="12"/>
  <c r="E1805" i="12"/>
  <c r="E1813" i="12"/>
  <c r="E1821" i="12"/>
  <c r="E1829" i="12"/>
  <c r="E1837" i="12"/>
  <c r="E1845" i="12"/>
  <c r="E1853" i="12"/>
  <c r="E1861" i="12"/>
  <c r="E1869" i="12"/>
  <c r="E1877" i="12"/>
  <c r="E1885" i="12"/>
  <c r="E1893" i="12"/>
  <c r="E1901" i="12"/>
  <c r="E1909" i="12"/>
  <c r="E1917" i="12"/>
  <c r="E1925" i="12"/>
  <c r="E1933" i="12"/>
  <c r="E1941" i="12"/>
  <c r="E1949" i="12"/>
  <c r="E1957" i="12"/>
  <c r="E1965" i="12"/>
  <c r="E1973" i="12"/>
  <c r="E1981" i="12"/>
  <c r="E1989" i="12"/>
  <c r="E1997" i="12"/>
  <c r="E2005" i="12"/>
  <c r="E2013" i="12"/>
  <c r="E2021" i="12"/>
  <c r="E2029" i="12"/>
  <c r="E2037" i="12"/>
  <c r="E2045" i="12"/>
  <c r="E2053" i="12"/>
  <c r="E2061" i="12"/>
  <c r="E2069" i="12"/>
  <c r="E2077" i="12"/>
  <c r="E2085" i="12"/>
  <c r="E2093" i="12"/>
  <c r="E2101" i="12"/>
  <c r="E2109" i="12"/>
  <c r="E2117" i="12"/>
  <c r="E2125" i="12"/>
  <c r="E2133" i="12"/>
  <c r="E2141" i="12"/>
  <c r="E2149" i="12"/>
  <c r="E2157" i="12"/>
  <c r="E2165" i="12"/>
  <c r="E2173" i="12"/>
  <c r="E2181" i="12"/>
  <c r="E2189" i="12"/>
  <c r="E2197" i="12"/>
  <c r="E2205" i="12"/>
  <c r="E2213" i="12"/>
  <c r="E2221" i="12"/>
  <c r="E2229" i="12"/>
  <c r="E2237" i="12"/>
  <c r="E2245" i="12"/>
  <c r="E2253" i="12"/>
  <c r="E2261" i="12"/>
  <c r="E2269" i="12"/>
  <c r="E2277" i="12"/>
  <c r="E2285" i="12"/>
  <c r="E2293" i="12"/>
  <c r="E2301" i="12"/>
  <c r="E2309" i="12"/>
  <c r="E2317" i="12"/>
  <c r="E2325" i="12"/>
  <c r="E2333" i="12"/>
  <c r="E2341" i="12"/>
  <c r="E2349" i="12"/>
  <c r="E2357" i="12"/>
  <c r="E2365" i="12"/>
  <c r="E2373" i="12"/>
  <c r="E805" i="12"/>
  <c r="E934" i="12"/>
  <c r="E954" i="12"/>
  <c r="E982" i="12"/>
  <c r="E1015" i="12"/>
  <c r="E1079" i="12"/>
  <c r="E1143" i="12"/>
  <c r="E1207" i="12"/>
  <c r="E1283" i="12"/>
  <c r="E1303" i="12"/>
  <c r="E1335" i="12"/>
  <c r="E1367" i="12"/>
  <c r="E1399" i="12"/>
  <c r="E1431" i="12"/>
  <c r="E1462" i="12"/>
  <c r="E1513" i="12"/>
  <c r="E1527" i="12"/>
  <c r="E1543" i="12"/>
  <c r="E1559" i="12"/>
  <c r="E1575" i="12"/>
  <c r="E1591" i="12"/>
  <c r="E1607" i="12"/>
  <c r="E1623" i="12"/>
  <c r="E1639" i="12"/>
  <c r="E1655" i="12"/>
  <c r="E1671" i="12"/>
  <c r="E1687" i="12"/>
  <c r="E1703" i="12"/>
  <c r="E1719" i="12"/>
  <c r="E1730" i="12"/>
  <c r="E1732" i="12"/>
  <c r="E1743" i="12"/>
  <c r="E1749" i="12"/>
  <c r="E1762" i="12"/>
  <c r="E1766" i="12"/>
  <c r="E1779" i="12"/>
  <c r="E1787" i="12"/>
  <c r="E1795" i="12"/>
  <c r="E1803" i="12"/>
  <c r="E1811" i="12"/>
  <c r="E1819" i="12"/>
  <c r="E1827" i="12"/>
  <c r="E1835" i="12"/>
  <c r="E1843" i="12"/>
  <c r="E1851" i="12"/>
  <c r="E1859" i="12"/>
  <c r="E1867" i="12"/>
  <c r="E1875" i="12"/>
  <c r="E1883" i="12"/>
  <c r="E1891" i="12"/>
  <c r="E1899" i="12"/>
  <c r="E1907" i="12"/>
  <c r="E1915" i="12"/>
  <c r="E1923" i="12"/>
  <c r="E1931" i="12"/>
  <c r="E1939" i="12"/>
  <c r="E1947" i="12"/>
  <c r="E1955" i="12"/>
  <c r="E1963" i="12"/>
  <c r="E1971" i="12"/>
  <c r="E1979" i="12"/>
  <c r="E1987" i="12"/>
  <c r="E1995" i="12"/>
  <c r="E2003" i="12"/>
  <c r="E2011" i="12"/>
  <c r="E2019" i="12"/>
  <c r="E2027" i="12"/>
  <c r="E2035" i="12"/>
  <c r="E2043" i="12"/>
  <c r="E2051" i="12"/>
  <c r="E2059" i="12"/>
  <c r="E2067" i="12"/>
  <c r="E2075" i="12"/>
  <c r="E2083" i="12"/>
  <c r="E2091" i="12"/>
  <c r="E2099" i="12"/>
  <c r="E2107" i="12"/>
  <c r="E2115" i="12"/>
  <c r="E2123" i="12"/>
  <c r="E2131" i="12"/>
  <c r="E2139" i="12"/>
  <c r="E2147" i="12"/>
  <c r="E2155" i="12"/>
  <c r="E2163" i="12"/>
  <c r="E2171" i="12"/>
  <c r="E2179" i="12"/>
  <c r="E2187" i="12"/>
  <c r="E2195" i="12"/>
  <c r="E2203" i="12"/>
  <c r="E2211" i="12"/>
  <c r="E2219" i="12"/>
  <c r="E2227" i="12"/>
  <c r="E2235" i="12"/>
  <c r="E2243" i="12"/>
  <c r="E2251" i="12"/>
  <c r="E2259" i="12"/>
  <c r="E2267" i="12"/>
  <c r="E2275" i="12"/>
  <c r="E2283" i="12"/>
  <c r="E2291" i="12"/>
  <c r="E2299" i="12"/>
  <c r="E2307" i="12"/>
  <c r="E2315" i="12"/>
  <c r="E2323" i="12"/>
  <c r="E2331" i="12"/>
  <c r="E2339" i="12"/>
  <c r="E2347" i="12"/>
  <c r="E2355" i="12"/>
  <c r="E2363" i="12"/>
  <c r="E2371" i="12"/>
  <c r="E2379" i="12"/>
  <c r="E2387" i="12"/>
  <c r="E2395" i="12"/>
  <c r="E2403" i="12"/>
  <c r="E2411" i="12"/>
  <c r="E2419" i="12"/>
  <c r="E1031" i="12"/>
  <c r="E1159" i="12"/>
  <c r="E1311" i="12"/>
  <c r="E1375" i="12"/>
  <c r="E1439" i="12"/>
  <c r="E1465" i="12"/>
  <c r="E1515" i="12"/>
  <c r="E1547" i="12"/>
  <c r="E1579" i="12"/>
  <c r="E1611" i="12"/>
  <c r="E1643" i="12"/>
  <c r="E1675" i="12"/>
  <c r="E1707" i="12"/>
  <c r="E1741" i="12"/>
  <c r="E1758" i="12"/>
  <c r="E1771" i="12"/>
  <c r="E1788" i="12"/>
  <c r="E1804" i="12"/>
  <c r="E1820" i="12"/>
  <c r="E1836" i="12"/>
  <c r="E1852" i="12"/>
  <c r="E1868" i="12"/>
  <c r="E1884" i="12"/>
  <c r="E1900" i="12"/>
  <c r="E1916" i="12"/>
  <c r="E1932" i="12"/>
  <c r="E1948" i="12"/>
  <c r="E1964" i="12"/>
  <c r="E1980" i="12"/>
  <c r="E1996" i="12"/>
  <c r="E2012" i="12"/>
  <c r="E2028" i="12"/>
  <c r="E2044" i="12"/>
  <c r="E2060" i="12"/>
  <c r="E2076" i="12"/>
  <c r="E2092" i="12"/>
  <c r="E2108" i="12"/>
  <c r="E2124" i="12"/>
  <c r="E2140" i="12"/>
  <c r="E2156" i="12"/>
  <c r="E2172" i="12"/>
  <c r="E2188" i="12"/>
  <c r="E2204" i="12"/>
  <c r="E2220" i="12"/>
  <c r="E2236" i="12"/>
  <c r="E2252" i="12"/>
  <c r="E2268" i="12"/>
  <c r="E2284" i="12"/>
  <c r="E2300" i="12"/>
  <c r="E2316" i="12"/>
  <c r="E2332" i="12"/>
  <c r="E2348" i="12"/>
  <c r="E2364" i="12"/>
  <c r="E2380" i="12"/>
  <c r="E2400" i="12"/>
  <c r="E2402" i="12"/>
  <c r="E2413" i="12"/>
  <c r="E2423" i="12"/>
  <c r="E2431" i="12"/>
  <c r="E2439" i="12"/>
  <c r="E2447" i="12"/>
  <c r="E2455" i="12"/>
  <c r="E2463" i="12"/>
  <c r="E2471" i="12"/>
  <c r="E2479" i="12"/>
  <c r="E2487" i="12"/>
  <c r="E2495" i="12"/>
  <c r="E2503" i="12"/>
  <c r="E2511" i="12"/>
  <c r="E2519" i="12"/>
  <c r="E2527" i="12"/>
  <c r="E2535" i="12"/>
  <c r="E2543" i="12"/>
  <c r="E2551" i="12"/>
  <c r="E2559" i="12"/>
  <c r="E2567" i="12"/>
  <c r="E2575" i="12"/>
  <c r="E2583" i="12"/>
  <c r="E2591" i="12"/>
  <c r="E2599" i="12"/>
  <c r="E2607" i="12"/>
  <c r="E2615" i="12"/>
  <c r="E2623" i="12"/>
  <c r="E2631" i="12"/>
  <c r="E2639" i="12"/>
  <c r="E2647" i="12"/>
  <c r="E2655" i="12"/>
  <c r="E2663" i="12"/>
  <c r="E2671" i="12"/>
  <c r="E2679" i="12"/>
  <c r="E2687" i="12"/>
  <c r="E2695" i="12"/>
  <c r="E2703" i="12"/>
  <c r="E2711" i="12"/>
  <c r="E2719" i="12"/>
  <c r="E2727" i="12"/>
  <c r="E2735" i="12"/>
  <c r="E2743" i="12"/>
  <c r="E2751" i="12"/>
  <c r="E2759" i="12"/>
  <c r="E2767" i="12"/>
  <c r="E2775" i="12"/>
  <c r="E2783" i="12"/>
  <c r="E2791" i="12"/>
  <c r="E2799" i="12"/>
  <c r="E2807" i="12"/>
  <c r="E2815" i="12"/>
  <c r="E2823" i="12"/>
  <c r="E2831" i="12"/>
  <c r="E2839" i="12"/>
  <c r="E2847" i="12"/>
  <c r="E2855" i="12"/>
  <c r="E2863" i="12"/>
  <c r="E1017" i="12"/>
  <c r="E1145" i="12"/>
  <c r="E1284" i="12"/>
  <c r="E1313" i="12"/>
  <c r="E1377" i="12"/>
  <c r="E1441" i="12"/>
  <c r="E1459" i="12"/>
  <c r="E1481" i="12"/>
  <c r="E1495" i="12"/>
  <c r="E1525" i="12"/>
  <c r="E1557" i="12"/>
  <c r="E1589" i="12"/>
  <c r="E1621" i="12"/>
  <c r="E1653" i="12"/>
  <c r="E1685" i="12"/>
  <c r="E1717" i="12"/>
  <c r="E1774" i="12"/>
  <c r="E1786" i="12"/>
  <c r="E1802" i="12"/>
  <c r="E1818" i="12"/>
  <c r="E1834" i="12"/>
  <c r="E1850" i="12"/>
  <c r="E1866" i="12"/>
  <c r="E1882" i="12"/>
  <c r="E1898" i="12"/>
  <c r="E1914" i="12"/>
  <c r="E1930" i="12"/>
  <c r="E1946" i="12"/>
  <c r="E1962" i="12"/>
  <c r="E1978" i="12"/>
  <c r="E1994" i="12"/>
  <c r="E2010" i="12"/>
  <c r="E2026" i="12"/>
  <c r="E2042" i="12"/>
  <c r="E2058" i="12"/>
  <c r="E2074" i="12"/>
  <c r="E2090" i="12"/>
  <c r="E2106" i="12"/>
  <c r="E2122" i="12"/>
  <c r="E2138" i="12"/>
  <c r="E2154" i="12"/>
  <c r="E2170" i="12"/>
  <c r="E2186" i="12"/>
  <c r="E2202" i="12"/>
  <c r="E2218" i="12"/>
  <c r="E2234" i="12"/>
  <c r="E2250" i="12"/>
  <c r="E2266" i="12"/>
  <c r="E2282" i="12"/>
  <c r="E2298" i="12"/>
  <c r="E2314" i="12"/>
  <c r="E2330" i="12"/>
  <c r="E2346" i="12"/>
  <c r="E2362" i="12"/>
  <c r="E2378" i="12"/>
  <c r="E2393" i="12"/>
  <c r="E2404" i="12"/>
  <c r="E2430" i="12"/>
  <c r="E2438" i="12"/>
  <c r="E2446" i="12"/>
  <c r="E2454" i="12"/>
  <c r="E2462" i="12"/>
  <c r="E2470" i="12"/>
  <c r="E2478" i="12"/>
  <c r="E2486" i="12"/>
  <c r="E2494" i="12"/>
  <c r="E2502" i="12"/>
  <c r="E2510" i="12"/>
  <c r="E2518" i="12"/>
  <c r="E2526" i="12"/>
  <c r="E2534" i="12"/>
  <c r="E2542" i="12"/>
  <c r="E2550" i="12"/>
  <c r="E2558" i="12"/>
  <c r="E2566" i="12"/>
  <c r="E2574" i="12"/>
  <c r="E2582" i="12"/>
  <c r="E2590" i="12"/>
  <c r="E2598" i="12"/>
  <c r="E2606" i="12"/>
  <c r="E2614" i="12"/>
  <c r="E2622" i="12"/>
  <c r="E2630" i="12"/>
  <c r="E2638" i="12"/>
  <c r="E2646" i="12"/>
  <c r="E2654" i="12"/>
  <c r="E2662" i="12"/>
  <c r="E2670" i="12"/>
  <c r="E2678" i="12"/>
  <c r="E2686" i="12"/>
  <c r="E2694" i="12"/>
  <c r="E2702" i="12"/>
  <c r="E2710" i="12"/>
  <c r="E2718" i="12"/>
  <c r="E2726" i="12"/>
  <c r="E2734" i="12"/>
  <c r="E2742" i="12"/>
  <c r="E2750" i="12"/>
  <c r="E2758" i="12"/>
  <c r="E2766" i="12"/>
  <c r="E2774" i="12"/>
  <c r="E2782" i="12"/>
  <c r="E2790" i="12"/>
  <c r="E2798" i="12"/>
  <c r="E2806" i="12"/>
  <c r="E2814" i="12"/>
  <c r="E2822" i="12"/>
  <c r="E2830" i="12"/>
  <c r="E2838" i="12"/>
  <c r="E2846" i="12"/>
  <c r="E2854" i="12"/>
  <c r="E2862" i="12"/>
  <c r="E463" i="12"/>
  <c r="E644" i="12"/>
  <c r="E783" i="12"/>
  <c r="E1072" i="12"/>
  <c r="E1200" i="12"/>
  <c r="E1271" i="12"/>
  <c r="E1304" i="12"/>
  <c r="E1368" i="12"/>
  <c r="E1432" i="12"/>
  <c r="E1516" i="12"/>
  <c r="E1548" i="12"/>
  <c r="E1580" i="12"/>
  <c r="E1612" i="12"/>
  <c r="E1644" i="12"/>
  <c r="E1676" i="12"/>
  <c r="E1708" i="12"/>
  <c r="E1748" i="12"/>
  <c r="E1793" i="12"/>
  <c r="E1809" i="12"/>
  <c r="E1825" i="12"/>
  <c r="E1841" i="12"/>
  <c r="E1857" i="12"/>
  <c r="E1873" i="12"/>
  <c r="E1889" i="12"/>
  <c r="E1905" i="12"/>
  <c r="E1921" i="12"/>
  <c r="E1937" i="12"/>
  <c r="E1953" i="12"/>
  <c r="E1969" i="12"/>
  <c r="E1985" i="12"/>
  <c r="E2001" i="12"/>
  <c r="E2017" i="12"/>
  <c r="E2033" i="12"/>
  <c r="E2049" i="12"/>
  <c r="E2065" i="12"/>
  <c r="E2081" i="12"/>
  <c r="E2097" i="12"/>
  <c r="E2113" i="12"/>
  <c r="E2129" i="12"/>
  <c r="E2145" i="12"/>
  <c r="E2161" i="12"/>
  <c r="E2177" i="12"/>
  <c r="E2193" i="12"/>
  <c r="E2209" i="12"/>
  <c r="E2225" i="12"/>
  <c r="E2241" i="12"/>
  <c r="E2257" i="12"/>
  <c r="E2273" i="12"/>
  <c r="E2289" i="12"/>
  <c r="E2305" i="12"/>
  <c r="E2321" i="12"/>
  <c r="E2337" i="12"/>
  <c r="E2353" i="12"/>
  <c r="E2369" i="12"/>
  <c r="E2384" i="12"/>
  <c r="E2386" i="12"/>
  <c r="E2397" i="12"/>
  <c r="E2417" i="12"/>
  <c r="E2422" i="12"/>
  <c r="E2429" i="12"/>
  <c r="E2437" i="12"/>
  <c r="E2445" i="12"/>
  <c r="E2453" i="12"/>
  <c r="E2461" i="12"/>
  <c r="E2469" i="12"/>
  <c r="E2477" i="12"/>
  <c r="E2485" i="12"/>
  <c r="E2493" i="12"/>
  <c r="E2501" i="12"/>
  <c r="E2509" i="12"/>
  <c r="E2517" i="12"/>
  <c r="E2525" i="12"/>
  <c r="E2533" i="12"/>
  <c r="E2541" i="12"/>
  <c r="E2549" i="12"/>
  <c r="E2557" i="12"/>
  <c r="E2565" i="12"/>
  <c r="E2573" i="12"/>
  <c r="E2581" i="12"/>
  <c r="E2589" i="12"/>
  <c r="E2597" i="12"/>
  <c r="E2605" i="12"/>
  <c r="E2613" i="12"/>
  <c r="E2621" i="12"/>
  <c r="E2629" i="12"/>
  <c r="E2637" i="12"/>
  <c r="E2645" i="12"/>
  <c r="E2653" i="12"/>
  <c r="E2661" i="12"/>
  <c r="E2669" i="12"/>
  <c r="E2677" i="12"/>
  <c r="E2685" i="12"/>
  <c r="E2693" i="12"/>
  <c r="E2701" i="12"/>
  <c r="E2709" i="12"/>
  <c r="E2717" i="12"/>
  <c r="E2725" i="12"/>
  <c r="E2733" i="12"/>
  <c r="E2741" i="12"/>
  <c r="E2749" i="12"/>
  <c r="E2757" i="12"/>
  <c r="E2765" i="12"/>
  <c r="E2773" i="12"/>
  <c r="E2781" i="12"/>
  <c r="E2789" i="12"/>
  <c r="E2797" i="12"/>
  <c r="E2805" i="12"/>
  <c r="E2813" i="12"/>
  <c r="E2821" i="12"/>
  <c r="E2829" i="12"/>
  <c r="E2837" i="12"/>
  <c r="E2845" i="12"/>
  <c r="E2853" i="12"/>
  <c r="E2861" i="12"/>
  <c r="E2869" i="12"/>
  <c r="E526" i="12"/>
  <c r="E1095" i="12"/>
  <c r="E1223" i="12"/>
  <c r="E1275" i="12"/>
  <c r="E1343" i="12"/>
  <c r="E1407" i="12"/>
  <c r="E1531" i="12"/>
  <c r="E1563" i="12"/>
  <c r="E1595" i="12"/>
  <c r="E1627" i="12"/>
  <c r="E1659" i="12"/>
  <c r="E1691" i="12"/>
  <c r="E1723" i="12"/>
  <c r="E1739" i="12"/>
  <c r="E1746" i="12"/>
  <c r="E1754" i="12"/>
  <c r="E1775" i="12"/>
  <c r="E1780" i="12"/>
  <c r="E1796" i="12"/>
  <c r="E1812" i="12"/>
  <c r="E1828" i="12"/>
  <c r="E1844" i="12"/>
  <c r="E1860" i="12"/>
  <c r="E1876" i="12"/>
  <c r="E1892" i="12"/>
  <c r="E1908" i="12"/>
  <c r="E1924" i="12"/>
  <c r="E1940" i="12"/>
  <c r="E1956" i="12"/>
  <c r="E1972" i="12"/>
  <c r="E1988" i="12"/>
  <c r="E2004" i="12"/>
  <c r="E2020" i="12"/>
  <c r="E2036" i="12"/>
  <c r="E2052" i="12"/>
  <c r="E2068" i="12"/>
  <c r="E2084" i="12"/>
  <c r="E2100" i="12"/>
  <c r="E2116" i="12"/>
  <c r="E2132" i="12"/>
  <c r="E2148" i="12"/>
  <c r="E2164" i="12"/>
  <c r="E2180" i="12"/>
  <c r="E2196" i="12"/>
  <c r="E2212" i="12"/>
  <c r="E2228" i="12"/>
  <c r="E2244" i="12"/>
  <c r="E2260" i="12"/>
  <c r="E2276" i="12"/>
  <c r="E2292" i="12"/>
  <c r="E2308" i="12"/>
  <c r="E2324" i="12"/>
  <c r="E2340" i="12"/>
  <c r="E2356" i="12"/>
  <c r="E2372" i="12"/>
  <c r="E2381" i="12"/>
  <c r="E2401" i="12"/>
  <c r="E2412" i="12"/>
  <c r="E2421" i="12"/>
  <c r="E2427" i="12"/>
  <c r="E2435" i="12"/>
  <c r="E2443" i="12"/>
  <c r="E2451" i="12"/>
  <c r="E2459" i="12"/>
  <c r="E2467" i="12"/>
  <c r="E2475" i="12"/>
  <c r="E2483" i="12"/>
  <c r="E2491" i="12"/>
  <c r="E2499" i="12"/>
  <c r="E2507" i="12"/>
  <c r="E2515" i="12"/>
  <c r="E2523" i="12"/>
  <c r="E2531" i="12"/>
  <c r="E2539" i="12"/>
  <c r="E2547" i="12"/>
  <c r="E2555" i="12"/>
  <c r="E2563" i="12"/>
  <c r="E2571" i="12"/>
  <c r="E2579" i="12"/>
  <c r="E2587" i="12"/>
  <c r="E2595" i="12"/>
  <c r="E2603" i="12"/>
  <c r="E2611" i="12"/>
  <c r="E2619" i="12"/>
  <c r="E2627" i="12"/>
  <c r="E2635" i="12"/>
  <c r="E2643" i="12"/>
  <c r="E2651" i="12"/>
  <c r="E2659" i="12"/>
  <c r="E2667" i="12"/>
  <c r="E2675" i="12"/>
  <c r="E2683" i="12"/>
  <c r="E2691" i="12"/>
  <c r="E2699" i="12"/>
  <c r="E2707" i="12"/>
  <c r="E2715" i="12"/>
  <c r="E2723" i="12"/>
  <c r="E2731" i="12"/>
  <c r="E2739" i="12"/>
  <c r="E2747" i="12"/>
  <c r="E2755" i="12"/>
  <c r="E2763" i="12"/>
  <c r="E2771" i="12"/>
  <c r="E2779" i="12"/>
  <c r="E2787" i="12"/>
  <c r="E2795" i="12"/>
  <c r="E2803" i="12"/>
  <c r="E2811" i="12"/>
  <c r="E2819" i="12"/>
  <c r="E2827" i="12"/>
  <c r="E2835" i="12"/>
  <c r="E2843" i="12"/>
  <c r="E2851" i="12"/>
  <c r="E2859" i="12"/>
  <c r="E2867" i="12"/>
  <c r="E2875" i="12"/>
  <c r="E2883" i="12"/>
  <c r="E2891" i="12"/>
  <c r="E2899" i="12"/>
  <c r="E2907" i="12"/>
  <c r="E2915" i="12"/>
  <c r="E2923" i="12"/>
  <c r="E2931" i="12"/>
  <c r="E2939" i="12"/>
  <c r="E2947" i="12"/>
  <c r="E1255" i="12"/>
  <c r="E1359" i="12"/>
  <c r="E1571" i="12"/>
  <c r="E1635" i="12"/>
  <c r="E1699" i="12"/>
  <c r="E1784" i="12"/>
  <c r="E1816" i="12"/>
  <c r="E1848" i="12"/>
  <c r="E1880" i="12"/>
  <c r="E1912" i="12"/>
  <c r="E1944" i="12"/>
  <c r="E1976" i="12"/>
  <c r="E2008" i="12"/>
  <c r="E2040" i="12"/>
  <c r="E2072" i="12"/>
  <c r="E2104" i="12"/>
  <c r="E2136" i="12"/>
  <c r="E2168" i="12"/>
  <c r="E2200" i="12"/>
  <c r="E2232" i="12"/>
  <c r="E2264" i="12"/>
  <c r="E2296" i="12"/>
  <c r="E2328" i="12"/>
  <c r="E2360" i="12"/>
  <c r="E2408" i="12"/>
  <c r="E2436" i="12"/>
  <c r="E2452" i="12"/>
  <c r="E2468" i="12"/>
  <c r="E2484" i="12"/>
  <c r="E2500" i="12"/>
  <c r="E2516" i="12"/>
  <c r="E2532" i="12"/>
  <c r="E2548" i="12"/>
  <c r="E2564" i="12"/>
  <c r="E2580" i="12"/>
  <c r="E2596" i="12"/>
  <c r="E2612" i="12"/>
  <c r="E2628" i="12"/>
  <c r="E2644" i="12"/>
  <c r="E2660" i="12"/>
  <c r="E2676" i="12"/>
  <c r="E2692" i="12"/>
  <c r="E2708" i="12"/>
  <c r="E2724" i="12"/>
  <c r="E2740" i="12"/>
  <c r="E2756" i="12"/>
  <c r="E2772" i="12"/>
  <c r="E2788" i="12"/>
  <c r="E2804" i="12"/>
  <c r="E2820" i="12"/>
  <c r="E2836" i="12"/>
  <c r="E2852" i="12"/>
  <c r="E2868" i="12"/>
  <c r="E2871" i="12"/>
  <c r="E2884" i="12"/>
  <c r="E2888" i="12"/>
  <c r="E2901" i="12"/>
  <c r="E2905" i="12"/>
  <c r="E2918" i="12"/>
  <c r="E2922" i="12"/>
  <c r="E2935" i="12"/>
  <c r="E2948" i="12"/>
  <c r="E2952" i="12"/>
  <c r="E2959" i="12"/>
  <c r="E2967" i="12"/>
  <c r="E2975" i="12"/>
  <c r="E2983" i="12"/>
  <c r="E2991" i="12"/>
  <c r="E2999" i="12"/>
  <c r="E3007" i="12"/>
  <c r="E3015" i="12"/>
  <c r="E3023" i="12"/>
  <c r="E3031" i="12"/>
  <c r="E3039" i="12"/>
  <c r="E3047" i="12"/>
  <c r="E3055" i="12"/>
  <c r="E3063" i="12"/>
  <c r="E3071" i="12"/>
  <c r="E3079" i="12"/>
  <c r="E3087" i="12"/>
  <c r="E3095" i="12"/>
  <c r="E3103" i="12"/>
  <c r="E3111" i="12"/>
  <c r="E3119" i="12"/>
  <c r="E3127" i="12"/>
  <c r="E3135" i="12"/>
  <c r="E3143" i="12"/>
  <c r="E3151" i="12"/>
  <c r="E3159" i="12"/>
  <c r="E3167" i="12"/>
  <c r="E3175" i="12"/>
  <c r="E3183" i="12"/>
  <c r="E3191" i="12"/>
  <c r="E3199" i="12"/>
  <c r="E3207" i="12"/>
  <c r="E3215" i="12"/>
  <c r="E3223" i="12"/>
  <c r="E3231" i="12"/>
  <c r="E3239" i="12"/>
  <c r="E3247" i="12"/>
  <c r="E3255" i="12"/>
  <c r="E3263" i="12"/>
  <c r="E3271" i="12"/>
  <c r="E3279" i="12"/>
  <c r="E3287" i="12"/>
  <c r="E3295" i="12"/>
  <c r="E3303" i="12"/>
  <c r="E3311" i="12"/>
  <c r="E3319" i="12"/>
  <c r="E3327" i="12"/>
  <c r="E1081" i="12"/>
  <c r="E1345" i="12"/>
  <c r="E1573" i="12"/>
  <c r="E1637" i="12"/>
  <c r="E1701" i="12"/>
  <c r="E1770" i="12"/>
  <c r="E1794" i="12"/>
  <c r="E1826" i="12"/>
  <c r="E1858" i="12"/>
  <c r="E1890" i="12"/>
  <c r="E1922" i="12"/>
  <c r="E1954" i="12"/>
  <c r="E1986" i="12"/>
  <c r="E2018" i="12"/>
  <c r="E2050" i="12"/>
  <c r="E2082" i="12"/>
  <c r="E2114" i="12"/>
  <c r="E2146" i="12"/>
  <c r="E2178" i="12"/>
  <c r="E2210" i="12"/>
  <c r="E2242" i="12"/>
  <c r="E2274" i="12"/>
  <c r="E2306" i="12"/>
  <c r="E2338" i="12"/>
  <c r="E2370" i="12"/>
  <c r="E2394" i="12"/>
  <c r="E2405" i="12"/>
  <c r="E2434" i="12"/>
  <c r="E2450" i="12"/>
  <c r="E2466" i="12"/>
  <c r="E2482" i="12"/>
  <c r="E2498" i="12"/>
  <c r="E2514" i="12"/>
  <c r="E2530" i="12"/>
  <c r="E2546" i="12"/>
  <c r="E2562" i="12"/>
  <c r="E2578" i="12"/>
  <c r="E2594" i="12"/>
  <c r="E2610" i="12"/>
  <c r="E2626" i="12"/>
  <c r="E2642" i="12"/>
  <c r="E2658" i="12"/>
  <c r="E2674" i="12"/>
  <c r="E2690" i="12"/>
  <c r="E2706" i="12"/>
  <c r="E2722" i="12"/>
  <c r="E2738" i="12"/>
  <c r="E2754" i="12"/>
  <c r="E2770" i="12"/>
  <c r="E2786" i="12"/>
  <c r="E2802" i="12"/>
  <c r="E2818" i="12"/>
  <c r="E2834" i="12"/>
  <c r="E2850" i="12"/>
  <c r="E2866" i="12"/>
  <c r="E2879" i="12"/>
  <c r="E2892" i="12"/>
  <c r="E2896" i="12"/>
  <c r="E2909" i="12"/>
  <c r="E2913" i="12"/>
  <c r="E2926" i="12"/>
  <c r="E2930" i="12"/>
  <c r="E2943" i="12"/>
  <c r="E2958" i="12"/>
  <c r="E2966" i="12"/>
  <c r="E2974" i="12"/>
  <c r="E2982" i="12"/>
  <c r="E2990" i="12"/>
  <c r="E2998" i="12"/>
  <c r="E3006" i="12"/>
  <c r="E3014" i="12"/>
  <c r="E3022" i="12"/>
  <c r="E3030" i="12"/>
  <c r="E3038" i="12"/>
  <c r="E3046" i="12"/>
  <c r="E3054" i="12"/>
  <c r="E3062" i="12"/>
  <c r="E3070" i="12"/>
  <c r="E3078" i="12"/>
  <c r="E3086" i="12"/>
  <c r="E3094" i="12"/>
  <c r="E3102" i="12"/>
  <c r="E3110" i="12"/>
  <c r="E3118" i="12"/>
  <c r="E3126" i="12"/>
  <c r="E3134" i="12"/>
  <c r="E3142" i="12"/>
  <c r="E3150" i="12"/>
  <c r="E3158" i="12"/>
  <c r="E3166" i="12"/>
  <c r="E3174" i="12"/>
  <c r="E3182" i="12"/>
  <c r="E3190" i="12"/>
  <c r="E3198" i="12"/>
  <c r="E3206" i="12"/>
  <c r="E3214" i="12"/>
  <c r="E3222" i="12"/>
  <c r="E3230" i="12"/>
  <c r="E3238" i="12"/>
  <c r="E3246" i="12"/>
  <c r="E3254" i="12"/>
  <c r="E3262" i="12"/>
  <c r="E3270" i="12"/>
  <c r="E3278" i="12"/>
  <c r="E3286" i="12"/>
  <c r="E3294" i="12"/>
  <c r="E3302" i="12"/>
  <c r="E3310" i="12"/>
  <c r="E3318" i="12"/>
  <c r="E3326" i="12"/>
  <c r="E3334" i="12"/>
  <c r="E570" i="12"/>
  <c r="E869" i="12"/>
  <c r="E1400" i="12"/>
  <c r="E1470" i="12"/>
  <c r="E1564" i="12"/>
  <c r="E1628" i="12"/>
  <c r="E1692" i="12"/>
  <c r="E1765" i="12"/>
  <c r="E1785" i="12"/>
  <c r="E1817" i="12"/>
  <c r="E1849" i="12"/>
  <c r="E1881" i="12"/>
  <c r="E1913" i="12"/>
  <c r="E1945" i="12"/>
  <c r="E1977" i="12"/>
  <c r="E2009" i="12"/>
  <c r="E2041" i="12"/>
  <c r="E2073" i="12"/>
  <c r="E2105" i="12"/>
  <c r="E2137" i="12"/>
  <c r="E2169" i="12"/>
  <c r="E2201" i="12"/>
  <c r="E2233" i="12"/>
  <c r="E2265" i="12"/>
  <c r="E2297" i="12"/>
  <c r="E2329" i="12"/>
  <c r="E2361" i="12"/>
  <c r="E2416" i="12"/>
  <c r="E2425" i="12"/>
  <c r="E2441" i="12"/>
  <c r="E2457" i="12"/>
  <c r="E2473" i="12"/>
  <c r="E2489" i="12"/>
  <c r="E2505" i="12"/>
  <c r="E2521" i="12"/>
  <c r="E2537" i="12"/>
  <c r="E2553" i="12"/>
  <c r="E2569" i="12"/>
  <c r="E2585" i="12"/>
  <c r="E2601" i="12"/>
  <c r="E2617" i="12"/>
  <c r="E2633" i="12"/>
  <c r="E2649" i="12"/>
  <c r="E2665" i="12"/>
  <c r="E2681" i="12"/>
  <c r="E2697" i="12"/>
  <c r="E2713" i="12"/>
  <c r="E2729" i="12"/>
  <c r="E2745" i="12"/>
  <c r="E2761" i="12"/>
  <c r="E2777" i="12"/>
  <c r="E2793" i="12"/>
  <c r="E2809" i="12"/>
  <c r="E2825" i="12"/>
  <c r="E2841" i="12"/>
  <c r="E2857" i="12"/>
  <c r="E2874" i="12"/>
  <c r="E2887" i="12"/>
  <c r="E2900" i="12"/>
  <c r="E2904" i="12"/>
  <c r="E2917" i="12"/>
  <c r="E2921" i="12"/>
  <c r="E2934" i="12"/>
  <c r="E2938" i="12"/>
  <c r="E2951" i="12"/>
  <c r="E2957" i="12"/>
  <c r="E2965" i="12"/>
  <c r="E2973" i="12"/>
  <c r="E2981" i="12"/>
  <c r="E2989" i="12"/>
  <c r="E2997" i="12"/>
  <c r="E3005" i="12"/>
  <c r="E3013" i="12"/>
  <c r="E3021" i="12"/>
  <c r="E3029" i="12"/>
  <c r="E3037" i="12"/>
  <c r="E3045" i="12"/>
  <c r="E3053" i="12"/>
  <c r="E3061" i="12"/>
  <c r="E3069" i="12"/>
  <c r="E3077" i="12"/>
  <c r="E3085" i="12"/>
  <c r="E3093" i="12"/>
  <c r="E3101" i="12"/>
  <c r="E3109" i="12"/>
  <c r="E3117" i="12"/>
  <c r="E3125" i="12"/>
  <c r="E3133" i="12"/>
  <c r="E3141" i="12"/>
  <c r="E3149" i="12"/>
  <c r="E3157" i="12"/>
  <c r="E3165" i="12"/>
  <c r="E3173" i="12"/>
  <c r="E3181" i="12"/>
  <c r="E3189" i="12"/>
  <c r="E3197" i="12"/>
  <c r="E3205" i="12"/>
  <c r="E3213" i="12"/>
  <c r="E3221" i="12"/>
  <c r="E3229" i="12"/>
  <c r="E3237" i="12"/>
  <c r="E3245" i="12"/>
  <c r="E3253" i="12"/>
  <c r="E3261" i="12"/>
  <c r="E3269" i="12"/>
  <c r="E3277" i="12"/>
  <c r="E3285" i="12"/>
  <c r="E3293" i="12"/>
  <c r="E3301" i="12"/>
  <c r="E3309" i="12"/>
  <c r="E3317" i="12"/>
  <c r="E3325" i="12"/>
  <c r="E3333" i="12"/>
  <c r="E973" i="12"/>
  <c r="E1127" i="12"/>
  <c r="E1423" i="12"/>
  <c r="E1511" i="12"/>
  <c r="E1539" i="12"/>
  <c r="E1603" i="12"/>
  <c r="E1667" i="12"/>
  <c r="E1738" i="12"/>
  <c r="E1756" i="12"/>
  <c r="E1800" i="12"/>
  <c r="E1832" i="12"/>
  <c r="E1864" i="12"/>
  <c r="E1896" i="12"/>
  <c r="E1928" i="12"/>
  <c r="E1960" i="12"/>
  <c r="E1992" i="12"/>
  <c r="E2024" i="12"/>
  <c r="E2056" i="12"/>
  <c r="E2088" i="12"/>
  <c r="E2120" i="12"/>
  <c r="E2152" i="12"/>
  <c r="E2184" i="12"/>
  <c r="E2216" i="12"/>
  <c r="E2248" i="12"/>
  <c r="E2280" i="12"/>
  <c r="E2312" i="12"/>
  <c r="E2344" i="12"/>
  <c r="E2376" i="12"/>
  <c r="E2388" i="12"/>
  <c r="E2410" i="12"/>
  <c r="E2428" i="12"/>
  <c r="E2444" i="12"/>
  <c r="E2460" i="12"/>
  <c r="E2476" i="12"/>
  <c r="E2492" i="12"/>
  <c r="E2508" i="12"/>
  <c r="E2524" i="12"/>
  <c r="E2540" i="12"/>
  <c r="E2556" i="12"/>
  <c r="E2572" i="12"/>
  <c r="E2588" i="12"/>
  <c r="E2604" i="12"/>
  <c r="E2620" i="12"/>
  <c r="E2636" i="12"/>
  <c r="E2652" i="12"/>
  <c r="E2668" i="12"/>
  <c r="E2684" i="12"/>
  <c r="E2700" i="12"/>
  <c r="E2716" i="12"/>
  <c r="E2732" i="12"/>
  <c r="E2748" i="12"/>
  <c r="E2764" i="12"/>
  <c r="E2780" i="12"/>
  <c r="E2796" i="12"/>
  <c r="E2812" i="12"/>
  <c r="E2828" i="12"/>
  <c r="E2844" i="12"/>
  <c r="E2860" i="12"/>
  <c r="E2873" i="12"/>
  <c r="E2886" i="12"/>
  <c r="E2890" i="12"/>
  <c r="E2903" i="12"/>
  <c r="E2916" i="12"/>
  <c r="E2920" i="12"/>
  <c r="E2933" i="12"/>
  <c r="E2937" i="12"/>
  <c r="E2950" i="12"/>
  <c r="E2955" i="12"/>
  <c r="E2963" i="12"/>
  <c r="E2971" i="12"/>
  <c r="E2979" i="12"/>
  <c r="E2987" i="12"/>
  <c r="E2995" i="12"/>
  <c r="E3003" i="12"/>
  <c r="E3011" i="12"/>
  <c r="E3019" i="12"/>
  <c r="E3027" i="12"/>
  <c r="E3035" i="12"/>
  <c r="E3043" i="12"/>
  <c r="E3051" i="12"/>
  <c r="E3059" i="12"/>
  <c r="E3067" i="12"/>
  <c r="E3075" i="12"/>
  <c r="E3083" i="12"/>
  <c r="E3091" i="12"/>
  <c r="E3099" i="12"/>
  <c r="E3107" i="12"/>
  <c r="E3115" i="12"/>
  <c r="E3123" i="12"/>
  <c r="E3131" i="12"/>
  <c r="E3139" i="12"/>
  <c r="E3147" i="12"/>
  <c r="E3155" i="12"/>
  <c r="E3163" i="12"/>
  <c r="E3171" i="12"/>
  <c r="E3179" i="12"/>
  <c r="E3187" i="12"/>
  <c r="E3195" i="12"/>
  <c r="E3203" i="12"/>
  <c r="E3211" i="12"/>
  <c r="E3219" i="12"/>
  <c r="E3227" i="12"/>
  <c r="E3235" i="12"/>
  <c r="E3243" i="12"/>
  <c r="E3251" i="12"/>
  <c r="E3259" i="12"/>
  <c r="E3267" i="12"/>
  <c r="E3275" i="12"/>
  <c r="E3283" i="12"/>
  <c r="E3291" i="12"/>
  <c r="E3299" i="12"/>
  <c r="E3307" i="12"/>
  <c r="E3315" i="12"/>
  <c r="E3323" i="12"/>
  <c r="E3331" i="12"/>
  <c r="E3339" i="12"/>
  <c r="E3347" i="12"/>
  <c r="E3355" i="12"/>
  <c r="E3363" i="12"/>
  <c r="E3371" i="12"/>
  <c r="E3379" i="12"/>
  <c r="E3387" i="12"/>
  <c r="E3395" i="12"/>
  <c r="E3403" i="12"/>
  <c r="E3411" i="12"/>
  <c r="E3419" i="12"/>
  <c r="E3427" i="12"/>
  <c r="E1327" i="12"/>
  <c r="E1498" i="12"/>
  <c r="E1555" i="12"/>
  <c r="E1683" i="12"/>
  <c r="E1760" i="12"/>
  <c r="E1808" i="12"/>
  <c r="E1872" i="12"/>
  <c r="E1936" i="12"/>
  <c r="E2000" i="12"/>
  <c r="E2064" i="12"/>
  <c r="E2128" i="12"/>
  <c r="E2192" i="12"/>
  <c r="E2256" i="12"/>
  <c r="E2320" i="12"/>
  <c r="E2420" i="12"/>
  <c r="E2448" i="12"/>
  <c r="E2480" i="12"/>
  <c r="E2512" i="12"/>
  <c r="E2544" i="12"/>
  <c r="E2576" i="12"/>
  <c r="E2608" i="12"/>
  <c r="E2640" i="12"/>
  <c r="E2672" i="12"/>
  <c r="E2704" i="12"/>
  <c r="E2736" i="12"/>
  <c r="E2768" i="12"/>
  <c r="E2800" i="12"/>
  <c r="E2832" i="12"/>
  <c r="E2864" i="12"/>
  <c r="E2882" i="12"/>
  <c r="E2895" i="12"/>
  <c r="E2908" i="12"/>
  <c r="E2929" i="12"/>
  <c r="E2942" i="12"/>
  <c r="E2964" i="12"/>
  <c r="E2980" i="12"/>
  <c r="E2996" i="12"/>
  <c r="E3012" i="12"/>
  <c r="E3028" i="12"/>
  <c r="E3044" i="12"/>
  <c r="E3060" i="12"/>
  <c r="E3076" i="12"/>
  <c r="E3092" i="12"/>
  <c r="E3108" i="12"/>
  <c r="E3124" i="12"/>
  <c r="E3140" i="12"/>
  <c r="E3156" i="12"/>
  <c r="E3172" i="12"/>
  <c r="E3188" i="12"/>
  <c r="E3204" i="12"/>
  <c r="E3220" i="12"/>
  <c r="E3236" i="12"/>
  <c r="E3252" i="12"/>
  <c r="E3268" i="12"/>
  <c r="E3284" i="12"/>
  <c r="E3300" i="12"/>
  <c r="E3316" i="12"/>
  <c r="E3332" i="12"/>
  <c r="E3337" i="12"/>
  <c r="E3350" i="12"/>
  <c r="E3354" i="12"/>
  <c r="E3367" i="12"/>
  <c r="E3380" i="12"/>
  <c r="E3384" i="12"/>
  <c r="E3397" i="12"/>
  <c r="E3401" i="12"/>
  <c r="E3414" i="12"/>
  <c r="E3418" i="12"/>
  <c r="E3431" i="12"/>
  <c r="E3438" i="12"/>
  <c r="E1792" i="12"/>
  <c r="E1856" i="12"/>
  <c r="E2048" i="12"/>
  <c r="E2472" i="12"/>
  <c r="E2504" i="12"/>
  <c r="E2536" i="12"/>
  <c r="E2568" i="12"/>
  <c r="E2600" i="12"/>
  <c r="E2792" i="12"/>
  <c r="E2824" i="12"/>
  <c r="E2856" i="12"/>
  <c r="E3024" i="12"/>
  <c r="E3040" i="12"/>
  <c r="E3072" i="12"/>
  <c r="E3104" i="12"/>
  <c r="E3232" i="12"/>
  <c r="E3264" i="12"/>
  <c r="E3296" i="12"/>
  <c r="E3328" i="12"/>
  <c r="E3357" i="12"/>
  <c r="E3361" i="12"/>
  <c r="E3378" i="12"/>
  <c r="E3425" i="12"/>
  <c r="E3356" i="12"/>
  <c r="E3360" i="12"/>
  <c r="E3377" i="12"/>
  <c r="E3390" i="12"/>
  <c r="E3407" i="12"/>
  <c r="E3420" i="12"/>
  <c r="E3424" i="12"/>
  <c r="E1833" i="12"/>
  <c r="E1897" i="12"/>
  <c r="E2153" i="12"/>
  <c r="E2217" i="12"/>
  <c r="E2561" i="12"/>
  <c r="E2657" i="12"/>
  <c r="E2961" i="12"/>
  <c r="E2993" i="12"/>
  <c r="E3105" i="12"/>
  <c r="E3185" i="12"/>
  <c r="E3201" i="12"/>
  <c r="E3249" i="12"/>
  <c r="E3313" i="12"/>
  <c r="E3338" i="12"/>
  <c r="E3428" i="12"/>
  <c r="E1063" i="12"/>
  <c r="E1391" i="12"/>
  <c r="E1463" i="12"/>
  <c r="E1409" i="12"/>
  <c r="E1541" i="12"/>
  <c r="E1669" i="12"/>
  <c r="E1810" i="12"/>
  <c r="E1874" i="12"/>
  <c r="E1938" i="12"/>
  <c r="E2002" i="12"/>
  <c r="E2066" i="12"/>
  <c r="E2130" i="12"/>
  <c r="E2194" i="12"/>
  <c r="E2258" i="12"/>
  <c r="E2322" i="12"/>
  <c r="E2392" i="12"/>
  <c r="E2426" i="12"/>
  <c r="E2458" i="12"/>
  <c r="E2490" i="12"/>
  <c r="E2522" i="12"/>
  <c r="E2554" i="12"/>
  <c r="E2586" i="12"/>
  <c r="E2618" i="12"/>
  <c r="E2650" i="12"/>
  <c r="E2682" i="12"/>
  <c r="E2714" i="12"/>
  <c r="E2746" i="12"/>
  <c r="E2778" i="12"/>
  <c r="E2810" i="12"/>
  <c r="E2842" i="12"/>
  <c r="E2877" i="12"/>
  <c r="E2898" i="12"/>
  <c r="E2911" i="12"/>
  <c r="E2924" i="12"/>
  <c r="E2945" i="12"/>
  <c r="E2962" i="12"/>
  <c r="E2978" i="12"/>
  <c r="E2994" i="12"/>
  <c r="E3010" i="12"/>
  <c r="E3026" i="12"/>
  <c r="E3042" i="12"/>
  <c r="E3058" i="12"/>
  <c r="E3074" i="12"/>
  <c r="E3090" i="12"/>
  <c r="E3106" i="12"/>
  <c r="E3122" i="12"/>
  <c r="E3138" i="12"/>
  <c r="E3154" i="12"/>
  <c r="E3170" i="12"/>
  <c r="E3186" i="12"/>
  <c r="E3202" i="12"/>
  <c r="E3218" i="12"/>
  <c r="E3234" i="12"/>
  <c r="E3250" i="12"/>
  <c r="E3266" i="12"/>
  <c r="E3282" i="12"/>
  <c r="E3298" i="12"/>
  <c r="E3314" i="12"/>
  <c r="E3330" i="12"/>
  <c r="E3341" i="12"/>
  <c r="E3345" i="12"/>
  <c r="E3358" i="12"/>
  <c r="E3362" i="12"/>
  <c r="E3375" i="12"/>
  <c r="E3388" i="12"/>
  <c r="E3392" i="12"/>
  <c r="E3405" i="12"/>
  <c r="E3409" i="12"/>
  <c r="E3422" i="12"/>
  <c r="E3426" i="12"/>
  <c r="E3437" i="12"/>
  <c r="E1523" i="12"/>
  <c r="E1773" i="12"/>
  <c r="E1920" i="12"/>
  <c r="E2112" i="12"/>
  <c r="E2368" i="12"/>
  <c r="E2664" i="12"/>
  <c r="E2696" i="12"/>
  <c r="E2760" i="12"/>
  <c r="E2893" i="12"/>
  <c r="E2960" i="12"/>
  <c r="E2992" i="12"/>
  <c r="E3120" i="12"/>
  <c r="E3136" i="12"/>
  <c r="E3168" i="12"/>
  <c r="E3216" i="12"/>
  <c r="E3374" i="12"/>
  <c r="E3404" i="12"/>
  <c r="E3421" i="12"/>
  <c r="E3435" i="12"/>
  <c r="E3274" i="12"/>
  <c r="E3322" i="12"/>
  <c r="E3343" i="12"/>
  <c r="E3373" i="12"/>
  <c r="E3394" i="12"/>
  <c r="E1961" i="12"/>
  <c r="E2025" i="12"/>
  <c r="E2089" i="12"/>
  <c r="E2396" i="12"/>
  <c r="E2625" i="12"/>
  <c r="E2721" i="12"/>
  <c r="E2817" i="12"/>
  <c r="E2902" i="12"/>
  <c r="E2949" i="12"/>
  <c r="E2977" i="12"/>
  <c r="E3025" i="12"/>
  <c r="E3089" i="12"/>
  <c r="E3137" i="12"/>
  <c r="E3217" i="12"/>
  <c r="E3351" i="12"/>
  <c r="E3368" i="12"/>
  <c r="E3398" i="12"/>
  <c r="E3402" i="12"/>
  <c r="E3415" i="12"/>
  <c r="E1336" i="12"/>
  <c r="E1503" i="12"/>
  <c r="E1596" i="12"/>
  <c r="E1724" i="12"/>
  <c r="E1752" i="12"/>
  <c r="E1801" i="12"/>
  <c r="E1865" i="12"/>
  <c r="E1929" i="12"/>
  <c r="E1993" i="12"/>
  <c r="E2057" i="12"/>
  <c r="E2121" i="12"/>
  <c r="E2185" i="12"/>
  <c r="E2249" i="12"/>
  <c r="E2313" i="12"/>
  <c r="E2377" i="12"/>
  <c r="E2385" i="12"/>
  <c r="E2449" i="12"/>
  <c r="E2481" i="12"/>
  <c r="E2513" i="12"/>
  <c r="E2545" i="12"/>
  <c r="E2577" i="12"/>
  <c r="E2609" i="12"/>
  <c r="E2641" i="12"/>
  <c r="E2673" i="12"/>
  <c r="E2705" i="12"/>
  <c r="E2737" i="12"/>
  <c r="E2769" i="12"/>
  <c r="E2801" i="12"/>
  <c r="E2833" i="12"/>
  <c r="E2865" i="12"/>
  <c r="E2872" i="12"/>
  <c r="E2885" i="12"/>
  <c r="E2906" i="12"/>
  <c r="E2919" i="12"/>
  <c r="E2932" i="12"/>
  <c r="E2953" i="12"/>
  <c r="E2969" i="12"/>
  <c r="E2985" i="12"/>
  <c r="E3001" i="12"/>
  <c r="E3017" i="12"/>
  <c r="E3033" i="12"/>
  <c r="E3049" i="12"/>
  <c r="E3065" i="12"/>
  <c r="E3081" i="12"/>
  <c r="E3097" i="12"/>
  <c r="E3113" i="12"/>
  <c r="E3129" i="12"/>
  <c r="E3145" i="12"/>
  <c r="E3161" i="12"/>
  <c r="E3177" i="12"/>
  <c r="E3193" i="12"/>
  <c r="E3209" i="12"/>
  <c r="E3225" i="12"/>
  <c r="E3241" i="12"/>
  <c r="E3257" i="12"/>
  <c r="E3273" i="12"/>
  <c r="E3289" i="12"/>
  <c r="E3305" i="12"/>
  <c r="E3321" i="12"/>
  <c r="E3336" i="12"/>
  <c r="E3349" i="12"/>
  <c r="E3353" i="12"/>
  <c r="E3366" i="12"/>
  <c r="E3370" i="12"/>
  <c r="E3383" i="12"/>
  <c r="E3396" i="12"/>
  <c r="E3400" i="12"/>
  <c r="E3413" i="12"/>
  <c r="E3417" i="12"/>
  <c r="E3430" i="12"/>
  <c r="E3436" i="12"/>
  <c r="E691" i="12"/>
  <c r="E1651" i="12"/>
  <c r="E1740" i="12"/>
  <c r="E1984" i="12"/>
  <c r="E2176" i="12"/>
  <c r="E2240" i="12"/>
  <c r="E2304" i="12"/>
  <c r="E2440" i="12"/>
  <c r="E2632" i="12"/>
  <c r="E2728" i="12"/>
  <c r="E2880" i="12"/>
  <c r="E2914" i="12"/>
  <c r="E2927" i="12"/>
  <c r="E2940" i="12"/>
  <c r="E2976" i="12"/>
  <c r="E3008" i="12"/>
  <c r="E3056" i="12"/>
  <c r="E3088" i="12"/>
  <c r="E3152" i="12"/>
  <c r="E3184" i="12"/>
  <c r="E3200" i="12"/>
  <c r="E3248" i="12"/>
  <c r="E3280" i="12"/>
  <c r="E3312" i="12"/>
  <c r="E3340" i="12"/>
  <c r="E3344" i="12"/>
  <c r="E3391" i="12"/>
  <c r="E3408" i="12"/>
  <c r="E3335" i="12"/>
  <c r="E1532" i="12"/>
  <c r="E1660" i="12"/>
  <c r="E1778" i="12"/>
  <c r="E2281" i="12"/>
  <c r="E2345" i="12"/>
  <c r="E2465" i="12"/>
  <c r="E2529" i="12"/>
  <c r="E2689" i="12"/>
  <c r="E2753" i="12"/>
  <c r="E3073" i="12"/>
  <c r="E3169" i="12"/>
  <c r="E3329" i="12"/>
  <c r="E3381" i="12"/>
  <c r="E3385" i="12"/>
  <c r="E3432" i="12"/>
  <c r="E754" i="12"/>
  <c r="E1191" i="12"/>
  <c r="E1264" i="12"/>
  <c r="E1455" i="12"/>
  <c r="E1619" i="12"/>
  <c r="E1840" i="12"/>
  <c r="E1904" i="12"/>
  <c r="E1968" i="12"/>
  <c r="E2032" i="12"/>
  <c r="E2096" i="12"/>
  <c r="E2160" i="12"/>
  <c r="E2224" i="12"/>
  <c r="E2288" i="12"/>
  <c r="E2352" i="12"/>
  <c r="E2409" i="12"/>
  <c r="E2432" i="12"/>
  <c r="E2464" i="12"/>
  <c r="E2496" i="12"/>
  <c r="E2528" i="12"/>
  <c r="E2560" i="12"/>
  <c r="E2592" i="12"/>
  <c r="E2624" i="12"/>
  <c r="E2656" i="12"/>
  <c r="E2688" i="12"/>
  <c r="E2720" i="12"/>
  <c r="E2752" i="12"/>
  <c r="E2784" i="12"/>
  <c r="E2816" i="12"/>
  <c r="E2848" i="12"/>
  <c r="E2870" i="12"/>
  <c r="E2878" i="12"/>
  <c r="E2912" i="12"/>
  <c r="E2925" i="12"/>
  <c r="E2946" i="12"/>
  <c r="E2956" i="12"/>
  <c r="E2972" i="12"/>
  <c r="E2988" i="12"/>
  <c r="E3004" i="12"/>
  <c r="E3020" i="12"/>
  <c r="E3036" i="12"/>
  <c r="E3052" i="12"/>
  <c r="E3068" i="12"/>
  <c r="E3084" i="12"/>
  <c r="E3100" i="12"/>
  <c r="E3116" i="12"/>
  <c r="E3132" i="12"/>
  <c r="E3148" i="12"/>
  <c r="E3164" i="12"/>
  <c r="E3180" i="12"/>
  <c r="E3196" i="12"/>
  <c r="E3212" i="12"/>
  <c r="E3228" i="12"/>
  <c r="E3244" i="12"/>
  <c r="E3260" i="12"/>
  <c r="E3276" i="12"/>
  <c r="E3292" i="12"/>
  <c r="E3308" i="12"/>
  <c r="E3324" i="12"/>
  <c r="E3348" i="12"/>
  <c r="E3352" i="12"/>
  <c r="E3365" i="12"/>
  <c r="E3369" i="12"/>
  <c r="E3382" i="12"/>
  <c r="E3386" i="12"/>
  <c r="E3399" i="12"/>
  <c r="E3412" i="12"/>
  <c r="E3416" i="12"/>
  <c r="E3429" i="12"/>
  <c r="E3434" i="12"/>
  <c r="E1209" i="12"/>
  <c r="E1278" i="12"/>
  <c r="E1605" i="12"/>
  <c r="E1757" i="12"/>
  <c r="E1842" i="12"/>
  <c r="E1906" i="12"/>
  <c r="E1970" i="12"/>
  <c r="E2034" i="12"/>
  <c r="E2098" i="12"/>
  <c r="E2162" i="12"/>
  <c r="E2226" i="12"/>
  <c r="E2290" i="12"/>
  <c r="E2354" i="12"/>
  <c r="E2442" i="12"/>
  <c r="E2474" i="12"/>
  <c r="E2506" i="12"/>
  <c r="E2538" i="12"/>
  <c r="E2570" i="12"/>
  <c r="E2602" i="12"/>
  <c r="E2634" i="12"/>
  <c r="E2666" i="12"/>
  <c r="E2698" i="12"/>
  <c r="E2730" i="12"/>
  <c r="E2762" i="12"/>
  <c r="E2794" i="12"/>
  <c r="E2826" i="12"/>
  <c r="E2858" i="12"/>
  <c r="E2881" i="12"/>
  <c r="E2894" i="12"/>
  <c r="E2928" i="12"/>
  <c r="E2941" i="12"/>
  <c r="E2954" i="12"/>
  <c r="E2970" i="12"/>
  <c r="E2986" i="12"/>
  <c r="E3002" i="12"/>
  <c r="E3018" i="12"/>
  <c r="E3034" i="12"/>
  <c r="E3050" i="12"/>
  <c r="E3066" i="12"/>
  <c r="E3082" i="12"/>
  <c r="E3098" i="12"/>
  <c r="E3114" i="12"/>
  <c r="E3130" i="12"/>
  <c r="E3146" i="12"/>
  <c r="E3162" i="12"/>
  <c r="E3178" i="12"/>
  <c r="E3194" i="12"/>
  <c r="E3210" i="12"/>
  <c r="E3226" i="12"/>
  <c r="E3242" i="12"/>
  <c r="E3258" i="12"/>
  <c r="E3290" i="12"/>
  <c r="E3306" i="12"/>
  <c r="E3433" i="12"/>
  <c r="E1136" i="12"/>
  <c r="E2418" i="12"/>
  <c r="E2433" i="12"/>
  <c r="E2497" i="12"/>
  <c r="E2593" i="12"/>
  <c r="E2785" i="12"/>
  <c r="E2849" i="12"/>
  <c r="E2889" i="12"/>
  <c r="E2936" i="12"/>
  <c r="E3009" i="12"/>
  <c r="E3041" i="12"/>
  <c r="E3057" i="12"/>
  <c r="E3121" i="12"/>
  <c r="E3153" i="12"/>
  <c r="E3233" i="12"/>
  <c r="E3265" i="12"/>
  <c r="E3281" i="12"/>
  <c r="E3297" i="12"/>
  <c r="E3364" i="12"/>
  <c r="E2272" i="12"/>
  <c r="E2488" i="12"/>
  <c r="E2744" i="12"/>
  <c r="E2944" i="12"/>
  <c r="E3000" i="12"/>
  <c r="E3128" i="12"/>
  <c r="E3256" i="12"/>
  <c r="E3342" i="12"/>
  <c r="E3208" i="12"/>
  <c r="E3346" i="12"/>
  <c r="E2808" i="12"/>
  <c r="E3160" i="12"/>
  <c r="E3288" i="12"/>
  <c r="E2776" i="12"/>
  <c r="E3144" i="12"/>
  <c r="E2208" i="12"/>
  <c r="E2456" i="12"/>
  <c r="E2712" i="12"/>
  <c r="E2984" i="12"/>
  <c r="E3112" i="12"/>
  <c r="E3240" i="12"/>
  <c r="E3406" i="12"/>
  <c r="E2080" i="12"/>
  <c r="E2648" i="12"/>
  <c r="E2910" i="12"/>
  <c r="E3080" i="12"/>
  <c r="E2897" i="12"/>
  <c r="E3032" i="12"/>
  <c r="E2336" i="12"/>
  <c r="E2520" i="12"/>
  <c r="E3016" i="12"/>
  <c r="E3393" i="12"/>
  <c r="E2144" i="12"/>
  <c r="E2424" i="12"/>
  <c r="E2680" i="12"/>
  <c r="E2968" i="12"/>
  <c r="E3096" i="12"/>
  <c r="E3224" i="12"/>
  <c r="E3376" i="12"/>
  <c r="E3423" i="12"/>
  <c r="E2016" i="12"/>
  <c r="E2616" i="12"/>
  <c r="E3064" i="12"/>
  <c r="E3192" i="12"/>
  <c r="E3320" i="12"/>
  <c r="E3389" i="12"/>
  <c r="E3410" i="12"/>
  <c r="E1715" i="12"/>
  <c r="E1952" i="12"/>
  <c r="E2389" i="12"/>
  <c r="E2584" i="12"/>
  <c r="E2840" i="12"/>
  <c r="E3048" i="12"/>
  <c r="E3176" i="12"/>
  <c r="E3304" i="12"/>
  <c r="E3359" i="12"/>
  <c r="E1587" i="12"/>
  <c r="E1888" i="12"/>
  <c r="E2552" i="12"/>
  <c r="E2876" i="12"/>
  <c r="E1824" i="12"/>
  <c r="E3272" i="12"/>
  <c r="E3372" i="12"/>
  <c r="F12" i="12"/>
  <c r="F20" i="12"/>
  <c r="F28" i="12"/>
  <c r="F36" i="12"/>
  <c r="F44" i="12"/>
  <c r="F52" i="12"/>
  <c r="F60" i="12"/>
  <c r="F68" i="12"/>
  <c r="F76" i="12"/>
  <c r="F84" i="12"/>
  <c r="F92" i="12"/>
  <c r="F100" i="12"/>
  <c r="F108" i="12"/>
  <c r="F116" i="12"/>
  <c r="F10" i="12"/>
  <c r="F18" i="12"/>
  <c r="F26" i="12"/>
  <c r="F34" i="12"/>
  <c r="F42" i="12"/>
  <c r="F50" i="12"/>
  <c r="F58" i="12"/>
  <c r="F66" i="12"/>
  <c r="F74" i="12"/>
  <c r="F82" i="12"/>
  <c r="F90" i="12"/>
  <c r="F98" i="12"/>
  <c r="F106" i="12"/>
  <c r="F114" i="12"/>
  <c r="F8" i="12"/>
  <c r="F16" i="12"/>
  <c r="F24" i="12"/>
  <c r="F32" i="12"/>
  <c r="F40" i="12"/>
  <c r="F48" i="12"/>
  <c r="F56" i="12"/>
  <c r="F64" i="12"/>
  <c r="F72" i="12"/>
  <c r="F80" i="12"/>
  <c r="F88" i="12"/>
  <c r="F96" i="12"/>
  <c r="F104" i="12"/>
  <c r="F112" i="12"/>
  <c r="F6" i="12"/>
  <c r="F17" i="12"/>
  <c r="F37" i="12"/>
  <c r="F39" i="12"/>
  <c r="F59" i="12"/>
  <c r="F70" i="12"/>
  <c r="F81" i="12"/>
  <c r="F101" i="12"/>
  <c r="F103" i="12"/>
  <c r="F124" i="12"/>
  <c r="F132" i="12"/>
  <c r="F140" i="12"/>
  <c r="F148" i="12"/>
  <c r="F156" i="12"/>
  <c r="F19" i="12"/>
  <c r="F30" i="12"/>
  <c r="F41" i="12"/>
  <c r="F61" i="12"/>
  <c r="F63" i="12"/>
  <c r="F21" i="12"/>
  <c r="F23" i="12"/>
  <c r="F43" i="12"/>
  <c r="F54" i="12"/>
  <c r="F65" i="12"/>
  <c r="F85" i="12"/>
  <c r="F87" i="12"/>
  <c r="F107" i="12"/>
  <c r="F122" i="12"/>
  <c r="F130" i="12"/>
  <c r="F138" i="12"/>
  <c r="F146" i="12"/>
  <c r="F154" i="12"/>
  <c r="F7" i="12"/>
  <c r="F27" i="12"/>
  <c r="F38" i="12"/>
  <c r="F49" i="12"/>
  <c r="F69" i="12"/>
  <c r="F71" i="12"/>
  <c r="F5" i="12"/>
  <c r="F45" i="12"/>
  <c r="F67" i="12"/>
  <c r="F78" i="12"/>
  <c r="F83" i="12"/>
  <c r="F105" i="12"/>
  <c r="F120" i="12"/>
  <c r="F123" i="12"/>
  <c r="F126" i="12"/>
  <c r="F152" i="12"/>
  <c r="F155" i="12"/>
  <c r="F158" i="12"/>
  <c r="F161" i="12"/>
  <c r="F169" i="12"/>
  <c r="F177" i="12"/>
  <c r="F185" i="12"/>
  <c r="F193" i="12"/>
  <c r="F201" i="12"/>
  <c r="F209" i="12"/>
  <c r="F217" i="12"/>
  <c r="F225" i="12"/>
  <c r="F9" i="12"/>
  <c r="F31" i="12"/>
  <c r="F93" i="12"/>
  <c r="F110" i="12"/>
  <c r="F115" i="12"/>
  <c r="F117" i="12"/>
  <c r="F137" i="12"/>
  <c r="F143" i="12"/>
  <c r="F149" i="12"/>
  <c r="F168" i="12"/>
  <c r="F176" i="12"/>
  <c r="F184" i="12"/>
  <c r="F192" i="12"/>
  <c r="F53" i="12"/>
  <c r="F75" i="12"/>
  <c r="F86" i="12"/>
  <c r="F91" i="12"/>
  <c r="F113" i="12"/>
  <c r="F128" i="12"/>
  <c r="F131" i="12"/>
  <c r="F134" i="12"/>
  <c r="F160" i="12"/>
  <c r="F167" i="12"/>
  <c r="F175" i="12"/>
  <c r="F183" i="12"/>
  <c r="F191" i="12"/>
  <c r="F199" i="12"/>
  <c r="F207" i="12"/>
  <c r="F215" i="12"/>
  <c r="F223" i="12"/>
  <c r="F231" i="12"/>
  <c r="F239" i="12"/>
  <c r="F247" i="12"/>
  <c r="F255" i="12"/>
  <c r="F14" i="12"/>
  <c r="F25" i="12"/>
  <c r="F47" i="12"/>
  <c r="F79" i="12"/>
  <c r="F94" i="12"/>
  <c r="F13" i="12"/>
  <c r="F35" i="12"/>
  <c r="F57" i="12"/>
  <c r="F89" i="12"/>
  <c r="F119" i="12"/>
  <c r="F136" i="12"/>
  <c r="F153" i="12"/>
  <c r="F162" i="12"/>
  <c r="F164" i="12"/>
  <c r="F166" i="12"/>
  <c r="F195" i="12"/>
  <c r="F197" i="12"/>
  <c r="F205" i="12"/>
  <c r="F208" i="12"/>
  <c r="F211" i="12"/>
  <c r="F240" i="12"/>
  <c r="F244" i="12"/>
  <c r="F257" i="12"/>
  <c r="F264" i="12"/>
  <c r="F272" i="12"/>
  <c r="F280" i="12"/>
  <c r="F29" i="12"/>
  <c r="F51" i="12"/>
  <c r="F73" i="12"/>
  <c r="F99" i="12"/>
  <c r="F109" i="12"/>
  <c r="F151" i="12"/>
  <c r="F186" i="12"/>
  <c r="F188" i="12"/>
  <c r="F190" i="12"/>
  <c r="F202" i="12"/>
  <c r="F222" i="12"/>
  <c r="F228" i="12"/>
  <c r="F235" i="12"/>
  <c r="F248" i="12"/>
  <c r="F252" i="12"/>
  <c r="F263" i="12"/>
  <c r="F271" i="12"/>
  <c r="F279" i="12"/>
  <c r="F287" i="12"/>
  <c r="F22" i="12"/>
  <c r="F129" i="12"/>
  <c r="F139" i="12"/>
  <c r="F141" i="12"/>
  <c r="F179" i="12"/>
  <c r="F181" i="12"/>
  <c r="F213" i="12"/>
  <c r="F216" i="12"/>
  <c r="F219" i="12"/>
  <c r="F243" i="12"/>
  <c r="F256" i="12"/>
  <c r="F262" i="12"/>
  <c r="F270" i="12"/>
  <c r="F278" i="12"/>
  <c r="F286" i="12"/>
  <c r="F294" i="12"/>
  <c r="F302" i="12"/>
  <c r="F310" i="12"/>
  <c r="F318" i="12"/>
  <c r="F326" i="12"/>
  <c r="F334" i="12"/>
  <c r="F342" i="12"/>
  <c r="F46" i="12"/>
  <c r="F111" i="12"/>
  <c r="F125" i="12"/>
  <c r="F142" i="12"/>
  <c r="F159" i="12"/>
  <c r="F163" i="12"/>
  <c r="F165" i="12"/>
  <c r="F194" i="12"/>
  <c r="F196" i="12"/>
  <c r="F198" i="12"/>
  <c r="F221" i="12"/>
  <c r="F224" i="12"/>
  <c r="F227" i="12"/>
  <c r="F242" i="12"/>
  <c r="F246" i="12"/>
  <c r="F127" i="12"/>
  <c r="F172" i="12"/>
  <c r="F204" i="12"/>
  <c r="F210" i="12"/>
  <c r="F234" i="12"/>
  <c r="F281" i="12"/>
  <c r="F283" i="12"/>
  <c r="F285" i="12"/>
  <c r="F288" i="12"/>
  <c r="F291" i="12"/>
  <c r="F304" i="12"/>
  <c r="F308" i="12"/>
  <c r="F321" i="12"/>
  <c r="F325" i="12"/>
  <c r="F338" i="12"/>
  <c r="F347" i="12"/>
  <c r="F355" i="12"/>
  <c r="F363" i="12"/>
  <c r="F371" i="12"/>
  <c r="F379" i="12"/>
  <c r="F387" i="12"/>
  <c r="F147" i="12"/>
  <c r="F157" i="12"/>
  <c r="F187" i="12"/>
  <c r="F237" i="12"/>
  <c r="F250" i="12"/>
  <c r="F274" i="12"/>
  <c r="F276" i="12"/>
  <c r="F295" i="12"/>
  <c r="F299" i="12"/>
  <c r="F312" i="12"/>
  <c r="F316" i="12"/>
  <c r="F329" i="12"/>
  <c r="F333" i="12"/>
  <c r="F346" i="12"/>
  <c r="F354" i="12"/>
  <c r="F362" i="12"/>
  <c r="F370" i="12"/>
  <c r="F378" i="12"/>
  <c r="F386" i="12"/>
  <c r="F394" i="12"/>
  <c r="F402" i="12"/>
  <c r="F410" i="12"/>
  <c r="F11" i="12"/>
  <c r="F55" i="12"/>
  <c r="F102" i="12"/>
  <c r="F118" i="12"/>
  <c r="F180" i="12"/>
  <c r="F229" i="12"/>
  <c r="F245" i="12"/>
  <c r="F265" i="12"/>
  <c r="F267" i="12"/>
  <c r="F269" i="12"/>
  <c r="F290" i="12"/>
  <c r="F303" i="12"/>
  <c r="F307" i="12"/>
  <c r="F320" i="12"/>
  <c r="F324" i="12"/>
  <c r="F337" i="12"/>
  <c r="F341" i="12"/>
  <c r="F353" i="12"/>
  <c r="F361" i="12"/>
  <c r="F369" i="12"/>
  <c r="F377" i="12"/>
  <c r="F385" i="12"/>
  <c r="F393" i="12"/>
  <c r="F15" i="12"/>
  <c r="F95" i="12"/>
  <c r="F144" i="12"/>
  <c r="F170" i="12"/>
  <c r="F174" i="12"/>
  <c r="F230" i="12"/>
  <c r="F238" i="12"/>
  <c r="F251" i="12"/>
  <c r="F282" i="12"/>
  <c r="F284" i="12"/>
  <c r="F293" i="12"/>
  <c r="F306" i="12"/>
  <c r="F319" i="12"/>
  <c r="F323" i="12"/>
  <c r="F336" i="12"/>
  <c r="F340" i="12"/>
  <c r="F351" i="12"/>
  <c r="F359" i="12"/>
  <c r="F367" i="12"/>
  <c r="F375" i="12"/>
  <c r="F383" i="12"/>
  <c r="F391" i="12"/>
  <c r="F399" i="12"/>
  <c r="F407" i="12"/>
  <c r="F415" i="12"/>
  <c r="F423" i="12"/>
  <c r="F431" i="12"/>
  <c r="F439" i="12"/>
  <c r="F447" i="12"/>
  <c r="F133" i="12"/>
  <c r="F260" i="12"/>
  <c r="F315" i="12"/>
  <c r="F328" i="12"/>
  <c r="F360" i="12"/>
  <c r="F376" i="12"/>
  <c r="F392" i="12"/>
  <c r="F405" i="12"/>
  <c r="F408" i="12"/>
  <c r="F411" i="12"/>
  <c r="F426" i="12"/>
  <c r="F430" i="12"/>
  <c r="F443" i="12"/>
  <c r="F454" i="12"/>
  <c r="F462" i="12"/>
  <c r="F470" i="12"/>
  <c r="F478" i="12"/>
  <c r="F486" i="12"/>
  <c r="F494" i="12"/>
  <c r="F502" i="12"/>
  <c r="F145" i="12"/>
  <c r="F206" i="12"/>
  <c r="F212" i="12"/>
  <c r="F218" i="12"/>
  <c r="F275" i="12"/>
  <c r="F289" i="12"/>
  <c r="F297" i="12"/>
  <c r="F331" i="12"/>
  <c r="F344" i="12"/>
  <c r="F358" i="12"/>
  <c r="F374" i="12"/>
  <c r="F390" i="12"/>
  <c r="F396" i="12"/>
  <c r="F417" i="12"/>
  <c r="F421" i="12"/>
  <c r="F434" i="12"/>
  <c r="F438" i="12"/>
  <c r="F453" i="12"/>
  <c r="F461" i="12"/>
  <c r="F469" i="12"/>
  <c r="F477" i="12"/>
  <c r="F485" i="12"/>
  <c r="F493" i="12"/>
  <c r="F501" i="12"/>
  <c r="F509" i="12"/>
  <c r="F517" i="12"/>
  <c r="F525" i="12"/>
  <c r="F533" i="12"/>
  <c r="F541" i="12"/>
  <c r="F97" i="12"/>
  <c r="F135" i="12"/>
  <c r="F178" i="12"/>
  <c r="F200" i="12"/>
  <c r="F241" i="12"/>
  <c r="F268" i="12"/>
  <c r="F292" i="12"/>
  <c r="F305" i="12"/>
  <c r="F339" i="12"/>
  <c r="F349" i="12"/>
  <c r="F365" i="12"/>
  <c r="F381" i="12"/>
  <c r="F413" i="12"/>
  <c r="F425" i="12"/>
  <c r="F429" i="12"/>
  <c r="F442" i="12"/>
  <c r="F446" i="12"/>
  <c r="F452" i="12"/>
  <c r="F460" i="12"/>
  <c r="F468" i="12"/>
  <c r="F476" i="12"/>
  <c r="F484" i="12"/>
  <c r="F492" i="12"/>
  <c r="F500" i="12"/>
  <c r="F173" i="12"/>
  <c r="F214" i="12"/>
  <c r="F220" i="12"/>
  <c r="F226" i="12"/>
  <c r="F232" i="12"/>
  <c r="F253" i="12"/>
  <c r="F258" i="12"/>
  <c r="F298" i="12"/>
  <c r="F311" i="12"/>
  <c r="F332" i="12"/>
  <c r="F345" i="12"/>
  <c r="F352" i="12"/>
  <c r="F368" i="12"/>
  <c r="F384" i="12"/>
  <c r="F395" i="12"/>
  <c r="F424" i="12"/>
  <c r="F428" i="12"/>
  <c r="F441" i="12"/>
  <c r="F445" i="12"/>
  <c r="F450" i="12"/>
  <c r="F458" i="12"/>
  <c r="F466" i="12"/>
  <c r="F474" i="12"/>
  <c r="F482" i="12"/>
  <c r="F490" i="12"/>
  <c r="F498" i="12"/>
  <c r="F506" i="12"/>
  <c r="F514" i="12"/>
  <c r="F522" i="12"/>
  <c r="F530" i="12"/>
  <c r="F538" i="12"/>
  <c r="F546" i="12"/>
  <c r="F554" i="12"/>
  <c r="F562" i="12"/>
  <c r="F570" i="12"/>
  <c r="F77" i="12"/>
  <c r="F171" i="12"/>
  <c r="F236" i="12"/>
  <c r="F313" i="12"/>
  <c r="F372" i="12"/>
  <c r="F398" i="12"/>
  <c r="F401" i="12"/>
  <c r="F404" i="12"/>
  <c r="F416" i="12"/>
  <c r="F437" i="12"/>
  <c r="F459" i="12"/>
  <c r="F475" i="12"/>
  <c r="F491" i="12"/>
  <c r="F520" i="12"/>
  <c r="F523" i="12"/>
  <c r="F526" i="12"/>
  <c r="F548" i="12"/>
  <c r="F552" i="12"/>
  <c r="F565" i="12"/>
  <c r="F569" i="12"/>
  <c r="F579" i="12"/>
  <c r="F587" i="12"/>
  <c r="F595" i="12"/>
  <c r="F603" i="12"/>
  <c r="F611" i="12"/>
  <c r="F619" i="12"/>
  <c r="F627" i="12"/>
  <c r="F635" i="12"/>
  <c r="F643" i="12"/>
  <c r="F189" i="12"/>
  <c r="F273" i="12"/>
  <c r="F314" i="12"/>
  <c r="F350" i="12"/>
  <c r="F382" i="12"/>
  <c r="F419" i="12"/>
  <c r="F432" i="12"/>
  <c r="F457" i="12"/>
  <c r="F473" i="12"/>
  <c r="F489" i="12"/>
  <c r="F505" i="12"/>
  <c r="F508" i="12"/>
  <c r="F511" i="12"/>
  <c r="F537" i="12"/>
  <c r="F540" i="12"/>
  <c r="F543" i="12"/>
  <c r="F556" i="12"/>
  <c r="F560" i="12"/>
  <c r="F573" i="12"/>
  <c r="F578" i="12"/>
  <c r="F586" i="12"/>
  <c r="F594" i="12"/>
  <c r="F602" i="12"/>
  <c r="F610" i="12"/>
  <c r="F618" i="12"/>
  <c r="F626" i="12"/>
  <c r="F634" i="12"/>
  <c r="F642" i="12"/>
  <c r="F650" i="12"/>
  <c r="F658" i="12"/>
  <c r="F33" i="12"/>
  <c r="F203" i="12"/>
  <c r="F266" i="12"/>
  <c r="F309" i="12"/>
  <c r="F335" i="12"/>
  <c r="F373" i="12"/>
  <c r="F427" i="12"/>
  <c r="F440" i="12"/>
  <c r="F464" i="12"/>
  <c r="F480" i="12"/>
  <c r="F496" i="12"/>
  <c r="F528" i="12"/>
  <c r="F531" i="12"/>
  <c r="F534" i="12"/>
  <c r="F547" i="12"/>
  <c r="F551" i="12"/>
  <c r="F564" i="12"/>
  <c r="F568" i="12"/>
  <c r="F577" i="12"/>
  <c r="F585" i="12"/>
  <c r="F593" i="12"/>
  <c r="F601" i="12"/>
  <c r="F609" i="12"/>
  <c r="F617" i="12"/>
  <c r="F625" i="12"/>
  <c r="F633" i="12"/>
  <c r="F641" i="12"/>
  <c r="F649" i="12"/>
  <c r="F261" i="12"/>
  <c r="F300" i="12"/>
  <c r="F356" i="12"/>
  <c r="F388" i="12"/>
  <c r="F420" i="12"/>
  <c r="F433" i="12"/>
  <c r="F451" i="12"/>
  <c r="F467" i="12"/>
  <c r="F483" i="12"/>
  <c r="F499" i="12"/>
  <c r="F507" i="12"/>
  <c r="F510" i="12"/>
  <c r="F536" i="12"/>
  <c r="F539" i="12"/>
  <c r="F542" i="12"/>
  <c r="F550" i="12"/>
  <c r="F563" i="12"/>
  <c r="F567" i="12"/>
  <c r="F583" i="12"/>
  <c r="F591" i="12"/>
  <c r="F599" i="12"/>
  <c r="F607" i="12"/>
  <c r="F615" i="12"/>
  <c r="F623" i="12"/>
  <c r="F631" i="12"/>
  <c r="F639" i="12"/>
  <c r="F647" i="12"/>
  <c r="F655" i="12"/>
  <c r="F663" i="12"/>
  <c r="F671" i="12"/>
  <c r="F679" i="12"/>
  <c r="F687" i="12"/>
  <c r="F695" i="12"/>
  <c r="F703" i="12"/>
  <c r="F711" i="12"/>
  <c r="F121" i="12"/>
  <c r="F259" i="12"/>
  <c r="F330" i="12"/>
  <c r="F414" i="12"/>
  <c r="F435" i="12"/>
  <c r="F455" i="12"/>
  <c r="F487" i="12"/>
  <c r="F555" i="12"/>
  <c r="F576" i="12"/>
  <c r="F592" i="12"/>
  <c r="F608" i="12"/>
  <c r="F624" i="12"/>
  <c r="F640" i="12"/>
  <c r="F662" i="12"/>
  <c r="F674" i="12"/>
  <c r="F678" i="12"/>
  <c r="F691" i="12"/>
  <c r="F704" i="12"/>
  <c r="F708" i="12"/>
  <c r="F717" i="12"/>
  <c r="F725" i="12"/>
  <c r="F733" i="12"/>
  <c r="F741" i="12"/>
  <c r="F749" i="12"/>
  <c r="F757" i="12"/>
  <c r="F765" i="12"/>
  <c r="F773" i="12"/>
  <c r="F781" i="12"/>
  <c r="F789" i="12"/>
  <c r="F797" i="12"/>
  <c r="F805" i="12"/>
  <c r="F813" i="12"/>
  <c r="F821" i="12"/>
  <c r="F829" i="12"/>
  <c r="F837" i="12"/>
  <c r="F845" i="12"/>
  <c r="F853" i="12"/>
  <c r="F861" i="12"/>
  <c r="F869" i="12"/>
  <c r="F877" i="12"/>
  <c r="F885" i="12"/>
  <c r="F893" i="12"/>
  <c r="F901" i="12"/>
  <c r="F909" i="12"/>
  <c r="F917" i="12"/>
  <c r="F925" i="12"/>
  <c r="F933" i="12"/>
  <c r="F941" i="12"/>
  <c r="F949" i="12"/>
  <c r="F957" i="12"/>
  <c r="F965" i="12"/>
  <c r="F62" i="12"/>
  <c r="F277" i="12"/>
  <c r="F301" i="12"/>
  <c r="F409" i="12"/>
  <c r="F436" i="12"/>
  <c r="F465" i="12"/>
  <c r="F497" i="12"/>
  <c r="F521" i="12"/>
  <c r="F524" i="12"/>
  <c r="F527" i="12"/>
  <c r="F545" i="12"/>
  <c r="F558" i="12"/>
  <c r="F571" i="12"/>
  <c r="F590" i="12"/>
  <c r="F606" i="12"/>
  <c r="F622" i="12"/>
  <c r="F638" i="12"/>
  <c r="F651" i="12"/>
  <c r="F653" i="12"/>
  <c r="F656" i="12"/>
  <c r="F659" i="12"/>
  <c r="F665" i="12"/>
  <c r="F669" i="12"/>
  <c r="F682" i="12"/>
  <c r="F686" i="12"/>
  <c r="F699" i="12"/>
  <c r="F712" i="12"/>
  <c r="F716" i="12"/>
  <c r="F724" i="12"/>
  <c r="F732" i="12"/>
  <c r="F740" i="12"/>
  <c r="F748" i="12"/>
  <c r="F756" i="12"/>
  <c r="F764" i="12"/>
  <c r="F772" i="12"/>
  <c r="F780" i="12"/>
  <c r="F788" i="12"/>
  <c r="F796" i="12"/>
  <c r="F804" i="12"/>
  <c r="F812" i="12"/>
  <c r="F820" i="12"/>
  <c r="F828" i="12"/>
  <c r="F836" i="12"/>
  <c r="F844" i="12"/>
  <c r="F852" i="12"/>
  <c r="F860" i="12"/>
  <c r="F868" i="12"/>
  <c r="F876" i="12"/>
  <c r="F884" i="12"/>
  <c r="F892" i="12"/>
  <c r="F900" i="12"/>
  <c r="F908" i="12"/>
  <c r="F916" i="12"/>
  <c r="F924" i="12"/>
  <c r="F932" i="12"/>
  <c r="F940" i="12"/>
  <c r="F948" i="12"/>
  <c r="F956" i="12"/>
  <c r="F964" i="12"/>
  <c r="F322" i="12"/>
  <c r="F389" i="12"/>
  <c r="F397" i="12"/>
  <c r="F403" i="12"/>
  <c r="F456" i="12"/>
  <c r="F488" i="12"/>
  <c r="F512" i="12"/>
  <c r="F515" i="12"/>
  <c r="F518" i="12"/>
  <c r="F553" i="12"/>
  <c r="F566" i="12"/>
  <c r="F581" i="12"/>
  <c r="F597" i="12"/>
  <c r="F613" i="12"/>
  <c r="F629" i="12"/>
  <c r="F645" i="12"/>
  <c r="F673" i="12"/>
  <c r="F677" i="12"/>
  <c r="F690" i="12"/>
  <c r="F694" i="12"/>
  <c r="F249" i="12"/>
  <c r="F364" i="12"/>
  <c r="F422" i="12"/>
  <c r="F448" i="12"/>
  <c r="F471" i="12"/>
  <c r="F503" i="12"/>
  <c r="F513" i="12"/>
  <c r="F516" i="12"/>
  <c r="F519" i="12"/>
  <c r="F559" i="12"/>
  <c r="F572" i="12"/>
  <c r="F584" i="12"/>
  <c r="F600" i="12"/>
  <c r="F616" i="12"/>
  <c r="F632" i="12"/>
  <c r="F648" i="12"/>
  <c r="F672" i="12"/>
  <c r="F676" i="12"/>
  <c r="F689" i="12"/>
  <c r="F693" i="12"/>
  <c r="F706" i="12"/>
  <c r="F710" i="12"/>
  <c r="F721" i="12"/>
  <c r="F729" i="12"/>
  <c r="F737" i="12"/>
  <c r="F745" i="12"/>
  <c r="F753" i="12"/>
  <c r="F761" i="12"/>
  <c r="F769" i="12"/>
  <c r="F777" i="12"/>
  <c r="F785" i="12"/>
  <c r="F793" i="12"/>
  <c r="F801" i="12"/>
  <c r="F809" i="12"/>
  <c r="F817" i="12"/>
  <c r="F825" i="12"/>
  <c r="F833" i="12"/>
  <c r="F841" i="12"/>
  <c r="F849" i="12"/>
  <c r="F857" i="12"/>
  <c r="F865" i="12"/>
  <c r="F873" i="12"/>
  <c r="F881" i="12"/>
  <c r="F889" i="12"/>
  <c r="F897" i="12"/>
  <c r="F905" i="12"/>
  <c r="F913" i="12"/>
  <c r="F921" i="12"/>
  <c r="F929" i="12"/>
  <c r="F937" i="12"/>
  <c r="F945" i="12"/>
  <c r="F953" i="12"/>
  <c r="F961" i="12"/>
  <c r="F969" i="12"/>
  <c r="F977" i="12"/>
  <c r="F985" i="12"/>
  <c r="F993" i="12"/>
  <c r="F561" i="12"/>
  <c r="F604" i="12"/>
  <c r="F636" i="12"/>
  <c r="F668" i="12"/>
  <c r="F681" i="12"/>
  <c r="F701" i="12"/>
  <c r="F705" i="12"/>
  <c r="F723" i="12"/>
  <c r="F743" i="12"/>
  <c r="F754" i="12"/>
  <c r="F774" i="12"/>
  <c r="F776" i="12"/>
  <c r="F787" i="12"/>
  <c r="F807" i="12"/>
  <c r="F818" i="12"/>
  <c r="F838" i="12"/>
  <c r="F840" i="12"/>
  <c r="F851" i="12"/>
  <c r="F233" i="12"/>
  <c r="F406" i="12"/>
  <c r="F449" i="12"/>
  <c r="F582" i="12"/>
  <c r="F614" i="12"/>
  <c r="F646" i="12"/>
  <c r="F684" i="12"/>
  <c r="F697" i="12"/>
  <c r="F734" i="12"/>
  <c r="F736" i="12"/>
  <c r="F747" i="12"/>
  <c r="F767" i="12"/>
  <c r="F778" i="12"/>
  <c r="F798" i="12"/>
  <c r="F800" i="12"/>
  <c r="F811" i="12"/>
  <c r="F831" i="12"/>
  <c r="F842" i="12"/>
  <c r="F862" i="12"/>
  <c r="F864" i="12"/>
  <c r="F875" i="12"/>
  <c r="F895" i="12"/>
  <c r="F906" i="12"/>
  <c r="F926" i="12"/>
  <c r="F928" i="12"/>
  <c r="F939" i="12"/>
  <c r="F182" i="12"/>
  <c r="F357" i="12"/>
  <c r="F504" i="12"/>
  <c r="F605" i="12"/>
  <c r="F637" i="12"/>
  <c r="F654" i="12"/>
  <c r="F657" i="12"/>
  <c r="F660" i="12"/>
  <c r="F692" i="12"/>
  <c r="F714" i="12"/>
  <c r="F727" i="12"/>
  <c r="F738" i="12"/>
  <c r="F758" i="12"/>
  <c r="F760" i="12"/>
  <c r="F771" i="12"/>
  <c r="F791" i="12"/>
  <c r="F802" i="12"/>
  <c r="F822" i="12"/>
  <c r="F824" i="12"/>
  <c r="F835" i="12"/>
  <c r="F855" i="12"/>
  <c r="F866" i="12"/>
  <c r="F886" i="12"/>
  <c r="F888" i="12"/>
  <c r="F899" i="12"/>
  <c r="F919" i="12"/>
  <c r="F930" i="12"/>
  <c r="F343" i="12"/>
  <c r="F380" i="12"/>
  <c r="F479" i="12"/>
  <c r="F574" i="12"/>
  <c r="F588" i="12"/>
  <c r="F620" i="12"/>
  <c r="F661" i="12"/>
  <c r="F664" i="12"/>
  <c r="F685" i="12"/>
  <c r="F702" i="12"/>
  <c r="F722" i="12"/>
  <c r="F742" i="12"/>
  <c r="F744" i="12"/>
  <c r="F755" i="12"/>
  <c r="F775" i="12"/>
  <c r="F786" i="12"/>
  <c r="F806" i="12"/>
  <c r="F808" i="12"/>
  <c r="F819" i="12"/>
  <c r="F839" i="12"/>
  <c r="F850" i="12"/>
  <c r="F870" i="12"/>
  <c r="F872" i="12"/>
  <c r="F883" i="12"/>
  <c r="F903" i="12"/>
  <c r="F914" i="12"/>
  <c r="F934" i="12"/>
  <c r="F936" i="12"/>
  <c r="F947" i="12"/>
  <c r="F967" i="12"/>
  <c r="F979" i="12"/>
  <c r="F983" i="12"/>
  <c r="F996" i="12"/>
  <c r="F1000" i="12"/>
  <c r="F1008" i="12"/>
  <c r="F296" i="12"/>
  <c r="F529" i="12"/>
  <c r="F628" i="12"/>
  <c r="F666" i="12"/>
  <c r="F718" i="12"/>
  <c r="F751" i="12"/>
  <c r="F762" i="12"/>
  <c r="F784" i="12"/>
  <c r="F795" i="12"/>
  <c r="F846" i="12"/>
  <c r="F867" i="12"/>
  <c r="F943" i="12"/>
  <c r="F952" i="12"/>
  <c r="F954" i="12"/>
  <c r="F970" i="12"/>
  <c r="F973" i="12"/>
  <c r="F976" i="12"/>
  <c r="F982" i="12"/>
  <c r="F991" i="12"/>
  <c r="F1009" i="12"/>
  <c r="F1015" i="12"/>
  <c r="F1023" i="12"/>
  <c r="F1031" i="12"/>
  <c r="F1039" i="12"/>
  <c r="F1047" i="12"/>
  <c r="F1055" i="12"/>
  <c r="F1063" i="12"/>
  <c r="F1071" i="12"/>
  <c r="F1079" i="12"/>
  <c r="F1087" i="12"/>
  <c r="F1095" i="12"/>
  <c r="F1103" i="12"/>
  <c r="F1111" i="12"/>
  <c r="F1119" i="12"/>
  <c r="F1127" i="12"/>
  <c r="F1135" i="12"/>
  <c r="F1143" i="12"/>
  <c r="F1151" i="12"/>
  <c r="F1159" i="12"/>
  <c r="F1167" i="12"/>
  <c r="F1175" i="12"/>
  <c r="F1183" i="12"/>
  <c r="F1191" i="12"/>
  <c r="F1199" i="12"/>
  <c r="F1207" i="12"/>
  <c r="F1215" i="12"/>
  <c r="F1223" i="12"/>
  <c r="F1231" i="12"/>
  <c r="F1239" i="12"/>
  <c r="F1247" i="12"/>
  <c r="F1255" i="12"/>
  <c r="F254" i="12"/>
  <c r="F412" i="12"/>
  <c r="F575" i="12"/>
  <c r="F630" i="12"/>
  <c r="F667" i="12"/>
  <c r="F698" i="12"/>
  <c r="F766" i="12"/>
  <c r="F799" i="12"/>
  <c r="F810" i="12"/>
  <c r="F832" i="12"/>
  <c r="F843" i="12"/>
  <c r="F879" i="12"/>
  <c r="F902" i="12"/>
  <c r="F911" i="12"/>
  <c r="F920" i="12"/>
  <c r="F923" i="12"/>
  <c r="F950" i="12"/>
  <c r="F988" i="12"/>
  <c r="F994" i="12"/>
  <c r="F997" i="12"/>
  <c r="F1004" i="12"/>
  <c r="F1014" i="12"/>
  <c r="F1022" i="12"/>
  <c r="F1030" i="12"/>
  <c r="F1038" i="12"/>
  <c r="F1046" i="12"/>
  <c r="F1054" i="12"/>
  <c r="F1062" i="12"/>
  <c r="F1070" i="12"/>
  <c r="F1078" i="12"/>
  <c r="F1086" i="12"/>
  <c r="F1094" i="12"/>
  <c r="F1102" i="12"/>
  <c r="F1110" i="12"/>
  <c r="F1118" i="12"/>
  <c r="F1126" i="12"/>
  <c r="F1134" i="12"/>
  <c r="F1142" i="12"/>
  <c r="F1150" i="12"/>
  <c r="F1158" i="12"/>
  <c r="F1166" i="12"/>
  <c r="F1174" i="12"/>
  <c r="F1182" i="12"/>
  <c r="F1190" i="12"/>
  <c r="F1198" i="12"/>
  <c r="F1206" i="12"/>
  <c r="F1214" i="12"/>
  <c r="F1222" i="12"/>
  <c r="F1230" i="12"/>
  <c r="F1238" i="12"/>
  <c r="F1246" i="12"/>
  <c r="F1254" i="12"/>
  <c r="F1262" i="12"/>
  <c r="F1270" i="12"/>
  <c r="F1278" i="12"/>
  <c r="F1286" i="12"/>
  <c r="F1294" i="12"/>
  <c r="F472" i="12"/>
  <c r="F621" i="12"/>
  <c r="F688" i="12"/>
  <c r="F715" i="12"/>
  <c r="F726" i="12"/>
  <c r="F759" i="12"/>
  <c r="F770" i="12"/>
  <c r="F792" i="12"/>
  <c r="F803" i="12"/>
  <c r="F854" i="12"/>
  <c r="F882" i="12"/>
  <c r="F891" i="12"/>
  <c r="F894" i="12"/>
  <c r="F938" i="12"/>
  <c r="F946" i="12"/>
  <c r="F963" i="12"/>
  <c r="F1013" i="12"/>
  <c r="F1021" i="12"/>
  <c r="F1029" i="12"/>
  <c r="F1037" i="12"/>
  <c r="F1045" i="12"/>
  <c r="F1053" i="12"/>
  <c r="F1061" i="12"/>
  <c r="F1069" i="12"/>
  <c r="F1077" i="12"/>
  <c r="F1085" i="12"/>
  <c r="F1093" i="12"/>
  <c r="F1101" i="12"/>
  <c r="F1109" i="12"/>
  <c r="F1117" i="12"/>
  <c r="F1125" i="12"/>
  <c r="F1133" i="12"/>
  <c r="F1141" i="12"/>
  <c r="F1149" i="12"/>
  <c r="F1157" i="12"/>
  <c r="F1165" i="12"/>
  <c r="F1173" i="12"/>
  <c r="F1181" i="12"/>
  <c r="F1189" i="12"/>
  <c r="F1197" i="12"/>
  <c r="F1205" i="12"/>
  <c r="F1213" i="12"/>
  <c r="F1221" i="12"/>
  <c r="F1229" i="12"/>
  <c r="F1237" i="12"/>
  <c r="F1245" i="12"/>
  <c r="F1253" i="12"/>
  <c r="F1261" i="12"/>
  <c r="F1269" i="12"/>
  <c r="F1277" i="12"/>
  <c r="F317" i="12"/>
  <c r="F418" i="12"/>
  <c r="F495" i="12"/>
  <c r="F535" i="12"/>
  <c r="F557" i="12"/>
  <c r="F596" i="12"/>
  <c r="F720" i="12"/>
  <c r="F731" i="12"/>
  <c r="F782" i="12"/>
  <c r="F815" i="12"/>
  <c r="F826" i="12"/>
  <c r="F848" i="12"/>
  <c r="F859" i="12"/>
  <c r="F871" i="12"/>
  <c r="F880" i="12"/>
  <c r="F915" i="12"/>
  <c r="F918" i="12"/>
  <c r="F927" i="12"/>
  <c r="F951" i="12"/>
  <c r="F1011" i="12"/>
  <c r="F1019" i="12"/>
  <c r="F1027" i="12"/>
  <c r="F1035" i="12"/>
  <c r="F1043" i="12"/>
  <c r="F1051" i="12"/>
  <c r="F1059" i="12"/>
  <c r="F1067" i="12"/>
  <c r="F1075" i="12"/>
  <c r="F1083" i="12"/>
  <c r="F1091" i="12"/>
  <c r="F1099" i="12"/>
  <c r="F1107" i="12"/>
  <c r="F1115" i="12"/>
  <c r="F1123" i="12"/>
  <c r="F1131" i="12"/>
  <c r="F1139" i="12"/>
  <c r="F1147" i="12"/>
  <c r="F1155" i="12"/>
  <c r="F1163" i="12"/>
  <c r="F1171" i="12"/>
  <c r="F1179" i="12"/>
  <c r="F1187" i="12"/>
  <c r="F1195" i="12"/>
  <c r="F1203" i="12"/>
  <c r="F1211" i="12"/>
  <c r="F1219" i="12"/>
  <c r="F1227" i="12"/>
  <c r="F1235" i="12"/>
  <c r="F1243" i="12"/>
  <c r="F1251" i="12"/>
  <c r="F1259" i="12"/>
  <c r="F1267" i="12"/>
  <c r="F1275" i="12"/>
  <c r="F150" i="12"/>
  <c r="F532" i="12"/>
  <c r="F612" i="12"/>
  <c r="F683" i="12"/>
  <c r="F719" i="12"/>
  <c r="F763" i="12"/>
  <c r="F814" i="12"/>
  <c r="F858" i="12"/>
  <c r="F912" i="12"/>
  <c r="F935" i="12"/>
  <c r="F955" i="12"/>
  <c r="F959" i="12"/>
  <c r="F1003" i="12"/>
  <c r="F1020" i="12"/>
  <c r="F1036" i="12"/>
  <c r="F1052" i="12"/>
  <c r="F1068" i="12"/>
  <c r="F1084" i="12"/>
  <c r="F1100" i="12"/>
  <c r="F1116" i="12"/>
  <c r="F1132" i="12"/>
  <c r="F1148" i="12"/>
  <c r="F1164" i="12"/>
  <c r="F1180" i="12"/>
  <c r="F1196" i="12"/>
  <c r="F1212" i="12"/>
  <c r="F1228" i="12"/>
  <c r="F1244" i="12"/>
  <c r="F1260" i="12"/>
  <c r="F1264" i="12"/>
  <c r="F1266" i="12"/>
  <c r="F1283" i="12"/>
  <c r="F1296" i="12"/>
  <c r="F1303" i="12"/>
  <c r="F1311" i="12"/>
  <c r="F1319" i="12"/>
  <c r="F1327" i="12"/>
  <c r="F1335" i="12"/>
  <c r="F1343" i="12"/>
  <c r="F1351" i="12"/>
  <c r="F1359" i="12"/>
  <c r="F1367" i="12"/>
  <c r="F1375" i="12"/>
  <c r="F1383" i="12"/>
  <c r="F1391" i="12"/>
  <c r="F1399" i="12"/>
  <c r="F1407" i="12"/>
  <c r="F1415" i="12"/>
  <c r="F1423" i="12"/>
  <c r="F1431" i="12"/>
  <c r="F1439" i="12"/>
  <c r="F1447" i="12"/>
  <c r="F1455" i="12"/>
  <c r="F327" i="12"/>
  <c r="F481" i="12"/>
  <c r="F598" i="12"/>
  <c r="F652" i="12"/>
  <c r="F735" i="12"/>
  <c r="F779" i="12"/>
  <c r="F830" i="12"/>
  <c r="F907" i="12"/>
  <c r="F968" i="12"/>
  <c r="F974" i="12"/>
  <c r="F1006" i="12"/>
  <c r="F1018" i="12"/>
  <c r="F1034" i="12"/>
  <c r="F1050" i="12"/>
  <c r="F1066" i="12"/>
  <c r="F1082" i="12"/>
  <c r="F1098" i="12"/>
  <c r="F1114" i="12"/>
  <c r="F1130" i="12"/>
  <c r="F1146" i="12"/>
  <c r="F1162" i="12"/>
  <c r="F1178" i="12"/>
  <c r="F1194" i="12"/>
  <c r="F1210" i="12"/>
  <c r="F1226" i="12"/>
  <c r="F1242" i="12"/>
  <c r="F1258" i="12"/>
  <c r="F1268" i="12"/>
  <c r="F1287" i="12"/>
  <c r="F1291" i="12"/>
  <c r="F1302" i="12"/>
  <c r="F1310" i="12"/>
  <c r="F1318" i="12"/>
  <c r="F1326" i="12"/>
  <c r="F1334" i="12"/>
  <c r="F1342" i="12"/>
  <c r="F1350" i="12"/>
  <c r="F1358" i="12"/>
  <c r="F1366" i="12"/>
  <c r="F1374" i="12"/>
  <c r="F1382" i="12"/>
  <c r="F1390" i="12"/>
  <c r="F1398" i="12"/>
  <c r="F1406" i="12"/>
  <c r="F1414" i="12"/>
  <c r="F1422" i="12"/>
  <c r="F1430" i="12"/>
  <c r="F1438" i="12"/>
  <c r="F1446" i="12"/>
  <c r="F1454" i="12"/>
  <c r="F1462" i="12"/>
  <c r="F1470" i="12"/>
  <c r="F1478" i="12"/>
  <c r="F1486" i="12"/>
  <c r="F400" i="12"/>
  <c r="F444" i="12"/>
  <c r="F675" i="12"/>
  <c r="F728" i="12"/>
  <c r="F823" i="12"/>
  <c r="F942" i="12"/>
  <c r="F960" i="12"/>
  <c r="F971" i="12"/>
  <c r="F980" i="12"/>
  <c r="F986" i="12"/>
  <c r="F989" i="12"/>
  <c r="F992" i="12"/>
  <c r="F995" i="12"/>
  <c r="F998" i="12"/>
  <c r="F1025" i="12"/>
  <c r="F1041" i="12"/>
  <c r="F1057" i="12"/>
  <c r="F1073" i="12"/>
  <c r="F1089" i="12"/>
  <c r="F1105" i="12"/>
  <c r="F1121" i="12"/>
  <c r="F1137" i="12"/>
  <c r="F1153" i="12"/>
  <c r="F1169" i="12"/>
  <c r="F1185" i="12"/>
  <c r="F1201" i="12"/>
  <c r="F1217" i="12"/>
  <c r="F1233" i="12"/>
  <c r="F1249" i="12"/>
  <c r="F1279" i="12"/>
  <c r="F1282" i="12"/>
  <c r="F1295" i="12"/>
  <c r="F1301" i="12"/>
  <c r="F1309" i="12"/>
  <c r="F1317" i="12"/>
  <c r="F1325" i="12"/>
  <c r="F1333" i="12"/>
  <c r="F1341" i="12"/>
  <c r="F1349" i="12"/>
  <c r="F1357" i="12"/>
  <c r="F1365" i="12"/>
  <c r="F1373" i="12"/>
  <c r="F1381" i="12"/>
  <c r="F1389" i="12"/>
  <c r="F1397" i="12"/>
  <c r="F1405" i="12"/>
  <c r="F1413" i="12"/>
  <c r="F1421" i="12"/>
  <c r="F1429" i="12"/>
  <c r="F1437" i="12"/>
  <c r="F1445" i="12"/>
  <c r="F1453" i="12"/>
  <c r="F1461" i="12"/>
  <c r="F1469" i="12"/>
  <c r="F1477" i="12"/>
  <c r="F1485" i="12"/>
  <c r="F1493" i="12"/>
  <c r="F1501" i="12"/>
  <c r="F1509" i="12"/>
  <c r="F348" i="12"/>
  <c r="F544" i="12"/>
  <c r="F707" i="12"/>
  <c r="F730" i="12"/>
  <c r="F752" i="12"/>
  <c r="F847" i="12"/>
  <c r="F874" i="12"/>
  <c r="F944" i="12"/>
  <c r="F972" i="12"/>
  <c r="F975" i="12"/>
  <c r="F978" i="12"/>
  <c r="F981" i="12"/>
  <c r="F984" i="12"/>
  <c r="F987" i="12"/>
  <c r="F990" i="12"/>
  <c r="F999" i="12"/>
  <c r="F1007" i="12"/>
  <c r="F1012" i="12"/>
  <c r="F1028" i="12"/>
  <c r="F1044" i="12"/>
  <c r="F1060" i="12"/>
  <c r="F1076" i="12"/>
  <c r="F1092" i="12"/>
  <c r="F1108" i="12"/>
  <c r="F1124" i="12"/>
  <c r="F1140" i="12"/>
  <c r="F1156" i="12"/>
  <c r="F1172" i="12"/>
  <c r="F1188" i="12"/>
  <c r="F1204" i="12"/>
  <c r="F1220" i="12"/>
  <c r="F1236" i="12"/>
  <c r="F1252" i="12"/>
  <c r="F1263" i="12"/>
  <c r="F1265" i="12"/>
  <c r="F1276" i="12"/>
  <c r="F1281" i="12"/>
  <c r="F1285" i="12"/>
  <c r="F1299" i="12"/>
  <c r="F1307" i="12"/>
  <c r="F1315" i="12"/>
  <c r="F1323" i="12"/>
  <c r="F1331" i="12"/>
  <c r="F1339" i="12"/>
  <c r="F1347" i="12"/>
  <c r="F1355" i="12"/>
  <c r="F1363" i="12"/>
  <c r="F1371" i="12"/>
  <c r="F1379" i="12"/>
  <c r="F1387" i="12"/>
  <c r="F1395" i="12"/>
  <c r="F1403" i="12"/>
  <c r="F1411" i="12"/>
  <c r="F1419" i="12"/>
  <c r="F1427" i="12"/>
  <c r="F1435" i="12"/>
  <c r="F1443" i="12"/>
  <c r="F1451" i="12"/>
  <c r="F1459" i="12"/>
  <c r="F1467" i="12"/>
  <c r="F1475" i="12"/>
  <c r="F1483" i="12"/>
  <c r="F1491" i="12"/>
  <c r="F580" i="12"/>
  <c r="F696" i="12"/>
  <c r="F713" i="12"/>
  <c r="F816" i="12"/>
  <c r="F896" i="12"/>
  <c r="F931" i="12"/>
  <c r="F1032" i="12"/>
  <c r="F1064" i="12"/>
  <c r="F1096" i="12"/>
  <c r="F1128" i="12"/>
  <c r="F1160" i="12"/>
  <c r="F1192" i="12"/>
  <c r="F1224" i="12"/>
  <c r="F1256" i="12"/>
  <c r="F1272" i="12"/>
  <c r="F1290" i="12"/>
  <c r="F1300" i="12"/>
  <c r="F1316" i="12"/>
  <c r="F1332" i="12"/>
  <c r="F1348" i="12"/>
  <c r="F1364" i="12"/>
  <c r="F1380" i="12"/>
  <c r="F1396" i="12"/>
  <c r="F1412" i="12"/>
  <c r="F1428" i="12"/>
  <c r="F1444" i="12"/>
  <c r="F1463" i="12"/>
  <c r="F1465" i="12"/>
  <c r="F1476" i="12"/>
  <c r="F1498" i="12"/>
  <c r="F1511" i="12"/>
  <c r="F1515" i="12"/>
  <c r="F1523" i="12"/>
  <c r="F1531" i="12"/>
  <c r="F1539" i="12"/>
  <c r="F1547" i="12"/>
  <c r="F1555" i="12"/>
  <c r="F1563" i="12"/>
  <c r="F1571" i="12"/>
  <c r="F1579" i="12"/>
  <c r="F1587" i="12"/>
  <c r="F1595" i="12"/>
  <c r="F1603" i="12"/>
  <c r="F1611" i="12"/>
  <c r="F1619" i="12"/>
  <c r="F1627" i="12"/>
  <c r="F1635" i="12"/>
  <c r="F1643" i="12"/>
  <c r="F1651" i="12"/>
  <c r="F1659" i="12"/>
  <c r="F1667" i="12"/>
  <c r="F1675" i="12"/>
  <c r="F1683" i="12"/>
  <c r="F1691" i="12"/>
  <c r="F1699" i="12"/>
  <c r="F1707" i="12"/>
  <c r="F1715" i="12"/>
  <c r="F1723" i="12"/>
  <c r="F680" i="12"/>
  <c r="F700" i="12"/>
  <c r="F746" i="12"/>
  <c r="F863" i="12"/>
  <c r="F898" i="12"/>
  <c r="F1042" i="12"/>
  <c r="F1074" i="12"/>
  <c r="F1106" i="12"/>
  <c r="F1138" i="12"/>
  <c r="F1170" i="12"/>
  <c r="F1202" i="12"/>
  <c r="F1234" i="12"/>
  <c r="F1293" i="12"/>
  <c r="F1298" i="12"/>
  <c r="F1314" i="12"/>
  <c r="F1330" i="12"/>
  <c r="F1346" i="12"/>
  <c r="F1362" i="12"/>
  <c r="F1378" i="12"/>
  <c r="F1394" i="12"/>
  <c r="F1410" i="12"/>
  <c r="F1426" i="12"/>
  <c r="F1442" i="12"/>
  <c r="F1458" i="12"/>
  <c r="F1487" i="12"/>
  <c r="F1489" i="12"/>
  <c r="F1494" i="12"/>
  <c r="F1502" i="12"/>
  <c r="F1506" i="12"/>
  <c r="F1522" i="12"/>
  <c r="F1530" i="12"/>
  <c r="F1538" i="12"/>
  <c r="F1546" i="12"/>
  <c r="F1554" i="12"/>
  <c r="F1562" i="12"/>
  <c r="F1570" i="12"/>
  <c r="F1578" i="12"/>
  <c r="F1586" i="12"/>
  <c r="F1594" i="12"/>
  <c r="F1602" i="12"/>
  <c r="F1610" i="12"/>
  <c r="F1618" i="12"/>
  <c r="F1626" i="12"/>
  <c r="F1634" i="12"/>
  <c r="F1642" i="12"/>
  <c r="F1650" i="12"/>
  <c r="F1658" i="12"/>
  <c r="F1666" i="12"/>
  <c r="F1674" i="12"/>
  <c r="F1682" i="12"/>
  <c r="F1690" i="12"/>
  <c r="F1698" i="12"/>
  <c r="F1706" i="12"/>
  <c r="F1714" i="12"/>
  <c r="F1722" i="12"/>
  <c r="F1730" i="12"/>
  <c r="F1738" i="12"/>
  <c r="F1746" i="12"/>
  <c r="F1754" i="12"/>
  <c r="F1762" i="12"/>
  <c r="F1770" i="12"/>
  <c r="F1778" i="12"/>
  <c r="F549" i="12"/>
  <c r="F589" i="12"/>
  <c r="F790" i="12"/>
  <c r="F834" i="12"/>
  <c r="F910" i="12"/>
  <c r="F962" i="12"/>
  <c r="F1010" i="12"/>
  <c r="F1033" i="12"/>
  <c r="F1065" i="12"/>
  <c r="F1097" i="12"/>
  <c r="F1129" i="12"/>
  <c r="F1161" i="12"/>
  <c r="F1193" i="12"/>
  <c r="F1225" i="12"/>
  <c r="F1257" i="12"/>
  <c r="F1305" i="12"/>
  <c r="F1321" i="12"/>
  <c r="F1337" i="12"/>
  <c r="F1353" i="12"/>
  <c r="F1369" i="12"/>
  <c r="F1385" i="12"/>
  <c r="F1401" i="12"/>
  <c r="F1417" i="12"/>
  <c r="F1433" i="12"/>
  <c r="F1449" i="12"/>
  <c r="F1460" i="12"/>
  <c r="F1480" i="12"/>
  <c r="F1482" i="12"/>
  <c r="F1497" i="12"/>
  <c r="F1510" i="12"/>
  <c r="F1514" i="12"/>
  <c r="F1521" i="12"/>
  <c r="F1529" i="12"/>
  <c r="F1537" i="12"/>
  <c r="F1545" i="12"/>
  <c r="F1553" i="12"/>
  <c r="F1561" i="12"/>
  <c r="F1569" i="12"/>
  <c r="F1577" i="12"/>
  <c r="F1585" i="12"/>
  <c r="F1593" i="12"/>
  <c r="F1601" i="12"/>
  <c r="F1609" i="12"/>
  <c r="F1617" i="12"/>
  <c r="F1625" i="12"/>
  <c r="F1633" i="12"/>
  <c r="F1641" i="12"/>
  <c r="F1649" i="12"/>
  <c r="F1657" i="12"/>
  <c r="F1665" i="12"/>
  <c r="F1673" i="12"/>
  <c r="F1681" i="12"/>
  <c r="F1689" i="12"/>
  <c r="F1697" i="12"/>
  <c r="F1705" i="12"/>
  <c r="F1713" i="12"/>
  <c r="F1721" i="12"/>
  <c r="F1729" i="12"/>
  <c r="F1737" i="12"/>
  <c r="F1745" i="12"/>
  <c r="F750" i="12"/>
  <c r="F794" i="12"/>
  <c r="F878" i="12"/>
  <c r="F890" i="12"/>
  <c r="F1001" i="12"/>
  <c r="F1016" i="12"/>
  <c r="F1048" i="12"/>
  <c r="F1080" i="12"/>
  <c r="F1112" i="12"/>
  <c r="F1144" i="12"/>
  <c r="F1176" i="12"/>
  <c r="F1208" i="12"/>
  <c r="F1240" i="12"/>
  <c r="F1274" i="12"/>
  <c r="F1308" i="12"/>
  <c r="F1324" i="12"/>
  <c r="F1340" i="12"/>
  <c r="F1356" i="12"/>
  <c r="F1372" i="12"/>
  <c r="F1388" i="12"/>
  <c r="F1404" i="12"/>
  <c r="F1420" i="12"/>
  <c r="F1436" i="12"/>
  <c r="F1452" i="12"/>
  <c r="F1464" i="12"/>
  <c r="F1466" i="12"/>
  <c r="F1496" i="12"/>
  <c r="F1500" i="12"/>
  <c r="F1513" i="12"/>
  <c r="F1519" i="12"/>
  <c r="F1527" i="12"/>
  <c r="F1535" i="12"/>
  <c r="F1543" i="12"/>
  <c r="F1551" i="12"/>
  <c r="F1559" i="12"/>
  <c r="F1567" i="12"/>
  <c r="F1575" i="12"/>
  <c r="F1583" i="12"/>
  <c r="F1591" i="12"/>
  <c r="F1599" i="12"/>
  <c r="F1607" i="12"/>
  <c r="F1615" i="12"/>
  <c r="F1623" i="12"/>
  <c r="F1631" i="12"/>
  <c r="F1639" i="12"/>
  <c r="F1647" i="12"/>
  <c r="F1655" i="12"/>
  <c r="F1663" i="12"/>
  <c r="F1671" i="12"/>
  <c r="F1679" i="12"/>
  <c r="F1687" i="12"/>
  <c r="F1695" i="12"/>
  <c r="F1703" i="12"/>
  <c r="F1711" i="12"/>
  <c r="F1719" i="12"/>
  <c r="F1727" i="12"/>
  <c r="F1735" i="12"/>
  <c r="F1743" i="12"/>
  <c r="F922" i="12"/>
  <c r="F1056" i="12"/>
  <c r="F1120" i="12"/>
  <c r="F1184" i="12"/>
  <c r="F1248" i="12"/>
  <c r="F1273" i="12"/>
  <c r="F1280" i="12"/>
  <c r="F1328" i="12"/>
  <c r="F1360" i="12"/>
  <c r="F1392" i="12"/>
  <c r="F1424" i="12"/>
  <c r="F1456" i="12"/>
  <c r="F1471" i="12"/>
  <c r="F1528" i="12"/>
  <c r="F1544" i="12"/>
  <c r="F1560" i="12"/>
  <c r="F1576" i="12"/>
  <c r="F1592" i="12"/>
  <c r="F1608" i="12"/>
  <c r="F1624" i="12"/>
  <c r="F1640" i="12"/>
  <c r="F1656" i="12"/>
  <c r="F1672" i="12"/>
  <c r="F1688" i="12"/>
  <c r="F1704" i="12"/>
  <c r="F1720" i="12"/>
  <c r="F1740" i="12"/>
  <c r="F1742" i="12"/>
  <c r="F1756" i="12"/>
  <c r="F1760" i="12"/>
  <c r="F1773" i="12"/>
  <c r="F1777" i="12"/>
  <c r="F1784" i="12"/>
  <c r="F1792" i="12"/>
  <c r="F1800" i="12"/>
  <c r="F1808" i="12"/>
  <c r="F1816" i="12"/>
  <c r="F1824" i="12"/>
  <c r="F1832" i="12"/>
  <c r="F1840" i="12"/>
  <c r="F1848" i="12"/>
  <c r="F1856" i="12"/>
  <c r="F1864" i="12"/>
  <c r="F1872" i="12"/>
  <c r="F1880" i="12"/>
  <c r="F1888" i="12"/>
  <c r="F1896" i="12"/>
  <c r="F1904" i="12"/>
  <c r="F1912" i="12"/>
  <c r="F1920" i="12"/>
  <c r="F1928" i="12"/>
  <c r="F1936" i="12"/>
  <c r="F1944" i="12"/>
  <c r="F1952" i="12"/>
  <c r="F1960" i="12"/>
  <c r="F1968" i="12"/>
  <c r="F1976" i="12"/>
  <c r="F1984" i="12"/>
  <c r="F1992" i="12"/>
  <c r="F2000" i="12"/>
  <c r="F2008" i="12"/>
  <c r="F2016" i="12"/>
  <c r="F2024" i="12"/>
  <c r="F2032" i="12"/>
  <c r="F2040" i="12"/>
  <c r="F2048" i="12"/>
  <c r="F2056" i="12"/>
  <c r="F2064" i="12"/>
  <c r="F2072" i="12"/>
  <c r="F2080" i="12"/>
  <c r="F2088" i="12"/>
  <c r="F2096" i="12"/>
  <c r="F2104" i="12"/>
  <c r="F2112" i="12"/>
  <c r="F2120" i="12"/>
  <c r="F2128" i="12"/>
  <c r="F2136" i="12"/>
  <c r="F2144" i="12"/>
  <c r="F2152" i="12"/>
  <c r="F2160" i="12"/>
  <c r="F2168" i="12"/>
  <c r="F2176" i="12"/>
  <c r="F2184" i="12"/>
  <c r="F2192" i="12"/>
  <c r="F2200" i="12"/>
  <c r="F2208" i="12"/>
  <c r="F2216" i="12"/>
  <c r="F2224" i="12"/>
  <c r="F2232" i="12"/>
  <c r="F2240" i="12"/>
  <c r="F2248" i="12"/>
  <c r="F2256" i="12"/>
  <c r="F2264" i="12"/>
  <c r="F2272" i="12"/>
  <c r="F2280" i="12"/>
  <c r="F2288" i="12"/>
  <c r="F2296" i="12"/>
  <c r="F2304" i="12"/>
  <c r="F2312" i="12"/>
  <c r="F2320" i="12"/>
  <c r="F2328" i="12"/>
  <c r="F2336" i="12"/>
  <c r="F2344" i="12"/>
  <c r="F2352" i="12"/>
  <c r="F2360" i="12"/>
  <c r="F2368" i="12"/>
  <c r="F2376" i="12"/>
  <c r="F2384" i="12"/>
  <c r="F2392" i="12"/>
  <c r="F2400" i="12"/>
  <c r="F2408" i="12"/>
  <c r="F2416" i="12"/>
  <c r="F366" i="12"/>
  <c r="F768" i="12"/>
  <c r="F1002" i="12"/>
  <c r="F1058" i="12"/>
  <c r="F1122" i="12"/>
  <c r="F1186" i="12"/>
  <c r="F1250" i="12"/>
  <c r="F1306" i="12"/>
  <c r="F1338" i="12"/>
  <c r="F1370" i="12"/>
  <c r="F1402" i="12"/>
  <c r="F1434" i="12"/>
  <c r="F1468" i="12"/>
  <c r="F1490" i="12"/>
  <c r="F1504" i="12"/>
  <c r="F1526" i="12"/>
  <c r="F1542" i="12"/>
  <c r="F1558" i="12"/>
  <c r="F1574" i="12"/>
  <c r="F1590" i="12"/>
  <c r="F1606" i="12"/>
  <c r="F1622" i="12"/>
  <c r="F1638" i="12"/>
  <c r="F1654" i="12"/>
  <c r="F1670" i="12"/>
  <c r="F1686" i="12"/>
  <c r="F1702" i="12"/>
  <c r="F1718" i="12"/>
  <c r="F1731" i="12"/>
  <c r="F1733" i="12"/>
  <c r="F1744" i="12"/>
  <c r="F1747" i="12"/>
  <c r="F1751" i="12"/>
  <c r="F1764" i="12"/>
  <c r="F1768" i="12"/>
  <c r="F1783" i="12"/>
  <c r="F1791" i="12"/>
  <c r="F1799" i="12"/>
  <c r="F1807" i="12"/>
  <c r="F1815" i="12"/>
  <c r="F1823" i="12"/>
  <c r="F1831" i="12"/>
  <c r="F1839" i="12"/>
  <c r="F1847" i="12"/>
  <c r="F1855" i="12"/>
  <c r="F1863" i="12"/>
  <c r="F1871" i="12"/>
  <c r="F1879" i="12"/>
  <c r="F1887" i="12"/>
  <c r="F1895" i="12"/>
  <c r="F1903" i="12"/>
  <c r="F1911" i="12"/>
  <c r="F1919" i="12"/>
  <c r="F1927" i="12"/>
  <c r="F1935" i="12"/>
  <c r="F1943" i="12"/>
  <c r="F1951" i="12"/>
  <c r="F1959" i="12"/>
  <c r="F1967" i="12"/>
  <c r="F1975" i="12"/>
  <c r="F1983" i="12"/>
  <c r="F1991" i="12"/>
  <c r="F1999" i="12"/>
  <c r="F2007" i="12"/>
  <c r="F2015" i="12"/>
  <c r="F2023" i="12"/>
  <c r="F2031" i="12"/>
  <c r="F2039" i="12"/>
  <c r="F2047" i="12"/>
  <c r="F2055" i="12"/>
  <c r="F2063" i="12"/>
  <c r="F2071" i="12"/>
  <c r="F2079" i="12"/>
  <c r="F2087" i="12"/>
  <c r="F2095" i="12"/>
  <c r="F2103" i="12"/>
  <c r="F2111" i="12"/>
  <c r="F2119" i="12"/>
  <c r="F2127" i="12"/>
  <c r="F2135" i="12"/>
  <c r="F2143" i="12"/>
  <c r="F2151" i="12"/>
  <c r="F2159" i="12"/>
  <c r="F2167" i="12"/>
  <c r="F2175" i="12"/>
  <c r="F2183" i="12"/>
  <c r="F2191" i="12"/>
  <c r="F2199" i="12"/>
  <c r="F2207" i="12"/>
  <c r="F2215" i="12"/>
  <c r="F2223" i="12"/>
  <c r="F2231" i="12"/>
  <c r="F2239" i="12"/>
  <c r="F2247" i="12"/>
  <c r="F2255" i="12"/>
  <c r="F2263" i="12"/>
  <c r="F2271" i="12"/>
  <c r="F2279" i="12"/>
  <c r="F2287" i="12"/>
  <c r="F2295" i="12"/>
  <c r="F2303" i="12"/>
  <c r="F2311" i="12"/>
  <c r="F2319" i="12"/>
  <c r="F2327" i="12"/>
  <c r="F2335" i="12"/>
  <c r="F2343" i="12"/>
  <c r="F2351" i="12"/>
  <c r="F2359" i="12"/>
  <c r="F2367" i="12"/>
  <c r="F2375" i="12"/>
  <c r="F2383" i="12"/>
  <c r="F2391" i="12"/>
  <c r="F2399" i="12"/>
  <c r="F2407" i="12"/>
  <c r="F2415" i="12"/>
  <c r="F739" i="12"/>
  <c r="F856" i="12"/>
  <c r="F904" i="12"/>
  <c r="F966" i="12"/>
  <c r="F1049" i="12"/>
  <c r="F1113" i="12"/>
  <c r="F1177" i="12"/>
  <c r="F1241" i="12"/>
  <c r="F1297" i="12"/>
  <c r="F1329" i="12"/>
  <c r="F1361" i="12"/>
  <c r="F1393" i="12"/>
  <c r="F1425" i="12"/>
  <c r="F1457" i="12"/>
  <c r="F1479" i="12"/>
  <c r="F1499" i="12"/>
  <c r="F1512" i="12"/>
  <c r="F1517" i="12"/>
  <c r="F1533" i="12"/>
  <c r="F1549" i="12"/>
  <c r="F1565" i="12"/>
  <c r="F1581" i="12"/>
  <c r="F1597" i="12"/>
  <c r="F1613" i="12"/>
  <c r="F1629" i="12"/>
  <c r="F1645" i="12"/>
  <c r="F1661" i="12"/>
  <c r="F1677" i="12"/>
  <c r="F1693" i="12"/>
  <c r="F1709" i="12"/>
  <c r="F1725" i="12"/>
  <c r="F1755" i="12"/>
  <c r="F1759" i="12"/>
  <c r="F1772" i="12"/>
  <c r="F1776" i="12"/>
  <c r="F1782" i="12"/>
  <c r="F1790" i="12"/>
  <c r="F1798" i="12"/>
  <c r="F1806" i="12"/>
  <c r="F1814" i="12"/>
  <c r="F1822" i="12"/>
  <c r="F1830" i="12"/>
  <c r="F1838" i="12"/>
  <c r="F1846" i="12"/>
  <c r="F1854" i="12"/>
  <c r="F1862" i="12"/>
  <c r="F1870" i="12"/>
  <c r="F1878" i="12"/>
  <c r="F1886" i="12"/>
  <c r="F1894" i="12"/>
  <c r="F1902" i="12"/>
  <c r="F1910" i="12"/>
  <c r="F1918" i="12"/>
  <c r="F1926" i="12"/>
  <c r="F1934" i="12"/>
  <c r="F1942" i="12"/>
  <c r="F1950" i="12"/>
  <c r="F1958" i="12"/>
  <c r="F1966" i="12"/>
  <c r="F1974" i="12"/>
  <c r="F1982" i="12"/>
  <c r="F1990" i="12"/>
  <c r="F1998" i="12"/>
  <c r="F2006" i="12"/>
  <c r="F2014" i="12"/>
  <c r="F2022" i="12"/>
  <c r="F2030" i="12"/>
  <c r="F2038" i="12"/>
  <c r="F2046" i="12"/>
  <c r="F2054" i="12"/>
  <c r="F2062" i="12"/>
  <c r="F2070" i="12"/>
  <c r="F2078" i="12"/>
  <c r="F2086" i="12"/>
  <c r="F2094" i="12"/>
  <c r="F2102" i="12"/>
  <c r="F2110" i="12"/>
  <c r="F2118" i="12"/>
  <c r="F2126" i="12"/>
  <c r="F2134" i="12"/>
  <c r="F2142" i="12"/>
  <c r="F2150" i="12"/>
  <c r="F2158" i="12"/>
  <c r="F2166" i="12"/>
  <c r="F2174" i="12"/>
  <c r="F2182" i="12"/>
  <c r="F2190" i="12"/>
  <c r="F2198" i="12"/>
  <c r="F2206" i="12"/>
  <c r="F2214" i="12"/>
  <c r="F2222" i="12"/>
  <c r="F2230" i="12"/>
  <c r="F2238" i="12"/>
  <c r="F2246" i="12"/>
  <c r="F2254" i="12"/>
  <c r="F2262" i="12"/>
  <c r="F2270" i="12"/>
  <c r="F2278" i="12"/>
  <c r="F2286" i="12"/>
  <c r="F2294" i="12"/>
  <c r="F2302" i="12"/>
  <c r="F2310" i="12"/>
  <c r="F2318" i="12"/>
  <c r="F2326" i="12"/>
  <c r="F2334" i="12"/>
  <c r="F2342" i="12"/>
  <c r="F2350" i="12"/>
  <c r="F2358" i="12"/>
  <c r="F2366" i="12"/>
  <c r="F2374" i="12"/>
  <c r="F887" i="12"/>
  <c r="F1005" i="12"/>
  <c r="F1024" i="12"/>
  <c r="F1088" i="12"/>
  <c r="F1152" i="12"/>
  <c r="F1216" i="12"/>
  <c r="F1288" i="12"/>
  <c r="F1312" i="12"/>
  <c r="F1344" i="12"/>
  <c r="F1376" i="12"/>
  <c r="F1408" i="12"/>
  <c r="F1440" i="12"/>
  <c r="F1473" i="12"/>
  <c r="F1484" i="12"/>
  <c r="F1505" i="12"/>
  <c r="F1520" i="12"/>
  <c r="F1536" i="12"/>
  <c r="F1552" i="12"/>
  <c r="F1568" i="12"/>
  <c r="F1584" i="12"/>
  <c r="F1600" i="12"/>
  <c r="F1616" i="12"/>
  <c r="F1632" i="12"/>
  <c r="F1648" i="12"/>
  <c r="F1664" i="12"/>
  <c r="F1680" i="12"/>
  <c r="F1696" i="12"/>
  <c r="F1712" i="12"/>
  <c r="F1728" i="12"/>
  <c r="F1739" i="12"/>
  <c r="F1741" i="12"/>
  <c r="F1758" i="12"/>
  <c r="F1771" i="12"/>
  <c r="F1775" i="12"/>
  <c r="F1780" i="12"/>
  <c r="F1788" i="12"/>
  <c r="F1796" i="12"/>
  <c r="F1804" i="12"/>
  <c r="F1812" i="12"/>
  <c r="F1820" i="12"/>
  <c r="F1828" i="12"/>
  <c r="F1836" i="12"/>
  <c r="F1844" i="12"/>
  <c r="F1852" i="12"/>
  <c r="F1860" i="12"/>
  <c r="F1868" i="12"/>
  <c r="F1876" i="12"/>
  <c r="F1884" i="12"/>
  <c r="F1892" i="12"/>
  <c r="F1900" i="12"/>
  <c r="F1908" i="12"/>
  <c r="F1916" i="12"/>
  <c r="F1924" i="12"/>
  <c r="F1932" i="12"/>
  <c r="F1940" i="12"/>
  <c r="F1948" i="12"/>
  <c r="F1956" i="12"/>
  <c r="F1964" i="12"/>
  <c r="F1972" i="12"/>
  <c r="F1980" i="12"/>
  <c r="F1988" i="12"/>
  <c r="F1996" i="12"/>
  <c r="F2004" i="12"/>
  <c r="F2012" i="12"/>
  <c r="F2020" i="12"/>
  <c r="F2028" i="12"/>
  <c r="F2036" i="12"/>
  <c r="F2044" i="12"/>
  <c r="F2052" i="12"/>
  <c r="F2060" i="12"/>
  <c r="F2068" i="12"/>
  <c r="F2076" i="12"/>
  <c r="F2084" i="12"/>
  <c r="F2092" i="12"/>
  <c r="F2100" i="12"/>
  <c r="F2108" i="12"/>
  <c r="F2116" i="12"/>
  <c r="F2124" i="12"/>
  <c r="F2132" i="12"/>
  <c r="F2140" i="12"/>
  <c r="F2148" i="12"/>
  <c r="F2156" i="12"/>
  <c r="F2164" i="12"/>
  <c r="F2172" i="12"/>
  <c r="F2180" i="12"/>
  <c r="F2188" i="12"/>
  <c r="F2196" i="12"/>
  <c r="F2204" i="12"/>
  <c r="F2212" i="12"/>
  <c r="F2220" i="12"/>
  <c r="F2228" i="12"/>
  <c r="F2236" i="12"/>
  <c r="F2244" i="12"/>
  <c r="F2252" i="12"/>
  <c r="F2260" i="12"/>
  <c r="F2268" i="12"/>
  <c r="F2276" i="12"/>
  <c r="F2284" i="12"/>
  <c r="F2292" i="12"/>
  <c r="F2300" i="12"/>
  <c r="F2308" i="12"/>
  <c r="F2316" i="12"/>
  <c r="F2324" i="12"/>
  <c r="F2332" i="12"/>
  <c r="F2340" i="12"/>
  <c r="F2348" i="12"/>
  <c r="F2356" i="12"/>
  <c r="F2364" i="12"/>
  <c r="F2372" i="12"/>
  <c r="F2380" i="12"/>
  <c r="F2388" i="12"/>
  <c r="F2396" i="12"/>
  <c r="F2404" i="12"/>
  <c r="F2412" i="12"/>
  <c r="F2420" i="12"/>
  <c r="F709" i="12"/>
  <c r="F827" i="12"/>
  <c r="F1104" i="12"/>
  <c r="F1232" i="12"/>
  <c r="F1292" i="12"/>
  <c r="F1320" i="12"/>
  <c r="F1384" i="12"/>
  <c r="F1448" i="12"/>
  <c r="F1472" i="12"/>
  <c r="F1524" i="12"/>
  <c r="F1556" i="12"/>
  <c r="F1588" i="12"/>
  <c r="F1620" i="12"/>
  <c r="F1652" i="12"/>
  <c r="F1684" i="12"/>
  <c r="F1716" i="12"/>
  <c r="F1750" i="12"/>
  <c r="F1763" i="12"/>
  <c r="F1781" i="12"/>
  <c r="F1797" i="12"/>
  <c r="F1813" i="12"/>
  <c r="F1829" i="12"/>
  <c r="F1845" i="12"/>
  <c r="F1861" i="12"/>
  <c r="F1877" i="12"/>
  <c r="F1893" i="12"/>
  <c r="F1909" i="12"/>
  <c r="F1925" i="12"/>
  <c r="F1941" i="12"/>
  <c r="F1957" i="12"/>
  <c r="F1973" i="12"/>
  <c r="F1989" i="12"/>
  <c r="F2005" i="12"/>
  <c r="F2021" i="12"/>
  <c r="F2037" i="12"/>
  <c r="F2053" i="12"/>
  <c r="F2069" i="12"/>
  <c r="F2085" i="12"/>
  <c r="F2101" i="12"/>
  <c r="F2117" i="12"/>
  <c r="F2133" i="12"/>
  <c r="F2149" i="12"/>
  <c r="F2165" i="12"/>
  <c r="F2181" i="12"/>
  <c r="F2197" i="12"/>
  <c r="F2213" i="12"/>
  <c r="F2229" i="12"/>
  <c r="F2245" i="12"/>
  <c r="F2261" i="12"/>
  <c r="F2277" i="12"/>
  <c r="F2293" i="12"/>
  <c r="F2309" i="12"/>
  <c r="F2325" i="12"/>
  <c r="F2341" i="12"/>
  <c r="F2357" i="12"/>
  <c r="F2373" i="12"/>
  <c r="F2389" i="12"/>
  <c r="F2409" i="12"/>
  <c r="F2411" i="12"/>
  <c r="F2424" i="12"/>
  <c r="F2432" i="12"/>
  <c r="F2440" i="12"/>
  <c r="F2448" i="12"/>
  <c r="F2456" i="12"/>
  <c r="F2464" i="12"/>
  <c r="F2472" i="12"/>
  <c r="F2480" i="12"/>
  <c r="F2488" i="12"/>
  <c r="F2496" i="12"/>
  <c r="F2504" i="12"/>
  <c r="F2512" i="12"/>
  <c r="F2520" i="12"/>
  <c r="F2528" i="12"/>
  <c r="F2536" i="12"/>
  <c r="F2544" i="12"/>
  <c r="F2552" i="12"/>
  <c r="F2560" i="12"/>
  <c r="F2568" i="12"/>
  <c r="F2576" i="12"/>
  <c r="F2584" i="12"/>
  <c r="F2592" i="12"/>
  <c r="F2600" i="12"/>
  <c r="F2608" i="12"/>
  <c r="F2616" i="12"/>
  <c r="F2624" i="12"/>
  <c r="F2632" i="12"/>
  <c r="F2640" i="12"/>
  <c r="F2648" i="12"/>
  <c r="F2656" i="12"/>
  <c r="F2664" i="12"/>
  <c r="F2672" i="12"/>
  <c r="F2680" i="12"/>
  <c r="F2688" i="12"/>
  <c r="F2696" i="12"/>
  <c r="F2704" i="12"/>
  <c r="F2712" i="12"/>
  <c r="F2720" i="12"/>
  <c r="F2728" i="12"/>
  <c r="F2736" i="12"/>
  <c r="F2744" i="12"/>
  <c r="F2752" i="12"/>
  <c r="F2760" i="12"/>
  <c r="F2768" i="12"/>
  <c r="F2776" i="12"/>
  <c r="F2784" i="12"/>
  <c r="F2792" i="12"/>
  <c r="F2800" i="12"/>
  <c r="F2808" i="12"/>
  <c r="F2816" i="12"/>
  <c r="F2824" i="12"/>
  <c r="F2832" i="12"/>
  <c r="F2840" i="12"/>
  <c r="F2848" i="12"/>
  <c r="F2856" i="12"/>
  <c r="F2864" i="12"/>
  <c r="F1090" i="12"/>
  <c r="F1218" i="12"/>
  <c r="F1322" i="12"/>
  <c r="F1386" i="12"/>
  <c r="F1450" i="12"/>
  <c r="F1488" i="12"/>
  <c r="F1534" i="12"/>
  <c r="F1566" i="12"/>
  <c r="F1598" i="12"/>
  <c r="F1630" i="12"/>
  <c r="F1662" i="12"/>
  <c r="F1694" i="12"/>
  <c r="F1726" i="12"/>
  <c r="F1734" i="12"/>
  <c r="F1753" i="12"/>
  <c r="F1766" i="12"/>
  <c r="F1779" i="12"/>
  <c r="F1795" i="12"/>
  <c r="F1811" i="12"/>
  <c r="F1827" i="12"/>
  <c r="F1843" i="12"/>
  <c r="F1859" i="12"/>
  <c r="F1875" i="12"/>
  <c r="F1891" i="12"/>
  <c r="F1907" i="12"/>
  <c r="F1923" i="12"/>
  <c r="F1939" i="12"/>
  <c r="F1955" i="12"/>
  <c r="F1971" i="12"/>
  <c r="F1987" i="12"/>
  <c r="F2003" i="12"/>
  <c r="F2019" i="12"/>
  <c r="F2035" i="12"/>
  <c r="F2051" i="12"/>
  <c r="F2067" i="12"/>
  <c r="F2083" i="12"/>
  <c r="F2099" i="12"/>
  <c r="F2115" i="12"/>
  <c r="F2131" i="12"/>
  <c r="F2147" i="12"/>
  <c r="F2163" i="12"/>
  <c r="F2179" i="12"/>
  <c r="F2195" i="12"/>
  <c r="F2211" i="12"/>
  <c r="F2227" i="12"/>
  <c r="F2243" i="12"/>
  <c r="F2259" i="12"/>
  <c r="F2275" i="12"/>
  <c r="F2291" i="12"/>
  <c r="F2307" i="12"/>
  <c r="F2323" i="12"/>
  <c r="F2339" i="12"/>
  <c r="F2355" i="12"/>
  <c r="F2371" i="12"/>
  <c r="F2382" i="12"/>
  <c r="F2402" i="12"/>
  <c r="F2413" i="12"/>
  <c r="F2423" i="12"/>
  <c r="F2431" i="12"/>
  <c r="F2439" i="12"/>
  <c r="F2447" i="12"/>
  <c r="F2455" i="12"/>
  <c r="F2463" i="12"/>
  <c r="F2471" i="12"/>
  <c r="F2479" i="12"/>
  <c r="F2487" i="12"/>
  <c r="F2495" i="12"/>
  <c r="F2503" i="12"/>
  <c r="F2511" i="12"/>
  <c r="F2519" i="12"/>
  <c r="F2527" i="12"/>
  <c r="F2535" i="12"/>
  <c r="F2543" i="12"/>
  <c r="F2551" i="12"/>
  <c r="F2559" i="12"/>
  <c r="F2567" i="12"/>
  <c r="F2575" i="12"/>
  <c r="F2583" i="12"/>
  <c r="F2591" i="12"/>
  <c r="F2599" i="12"/>
  <c r="F2607" i="12"/>
  <c r="F2615" i="12"/>
  <c r="F2623" i="12"/>
  <c r="F2631" i="12"/>
  <c r="F2639" i="12"/>
  <c r="F2647" i="12"/>
  <c r="F2655" i="12"/>
  <c r="F2663" i="12"/>
  <c r="F2671" i="12"/>
  <c r="F2679" i="12"/>
  <c r="F2687" i="12"/>
  <c r="F2695" i="12"/>
  <c r="F2703" i="12"/>
  <c r="F2711" i="12"/>
  <c r="F2719" i="12"/>
  <c r="F2727" i="12"/>
  <c r="F2735" i="12"/>
  <c r="F2743" i="12"/>
  <c r="F2751" i="12"/>
  <c r="F2759" i="12"/>
  <c r="F2767" i="12"/>
  <c r="F2775" i="12"/>
  <c r="F2783" i="12"/>
  <c r="F2791" i="12"/>
  <c r="F2799" i="12"/>
  <c r="F2807" i="12"/>
  <c r="F2815" i="12"/>
  <c r="F2823" i="12"/>
  <c r="F2831" i="12"/>
  <c r="F2839" i="12"/>
  <c r="F2847" i="12"/>
  <c r="F2855" i="12"/>
  <c r="F2863" i="12"/>
  <c r="F1017" i="12"/>
  <c r="F1145" i="12"/>
  <c r="F1284" i="12"/>
  <c r="F1313" i="12"/>
  <c r="F1377" i="12"/>
  <c r="F1441" i="12"/>
  <c r="F1481" i="12"/>
  <c r="F1495" i="12"/>
  <c r="F1525" i="12"/>
  <c r="F1557" i="12"/>
  <c r="F1589" i="12"/>
  <c r="F1621" i="12"/>
  <c r="F1653" i="12"/>
  <c r="F1685" i="12"/>
  <c r="F1717" i="12"/>
  <c r="F1761" i="12"/>
  <c r="F1774" i="12"/>
  <c r="F1786" i="12"/>
  <c r="F1802" i="12"/>
  <c r="F1818" i="12"/>
  <c r="F1834" i="12"/>
  <c r="F1850" i="12"/>
  <c r="F1866" i="12"/>
  <c r="F1882" i="12"/>
  <c r="F1898" i="12"/>
  <c r="F1914" i="12"/>
  <c r="F1930" i="12"/>
  <c r="F1946" i="12"/>
  <c r="F1962" i="12"/>
  <c r="F1978" i="12"/>
  <c r="F1994" i="12"/>
  <c r="F2010" i="12"/>
  <c r="F2026" i="12"/>
  <c r="F2042" i="12"/>
  <c r="F2058" i="12"/>
  <c r="F2074" i="12"/>
  <c r="F2090" i="12"/>
  <c r="F2106" i="12"/>
  <c r="F2122" i="12"/>
  <c r="F2138" i="12"/>
  <c r="F2154" i="12"/>
  <c r="F2170" i="12"/>
  <c r="F2186" i="12"/>
  <c r="F2202" i="12"/>
  <c r="F2218" i="12"/>
  <c r="F2234" i="12"/>
  <c r="F2250" i="12"/>
  <c r="F2266" i="12"/>
  <c r="F2282" i="12"/>
  <c r="F2298" i="12"/>
  <c r="F2314" i="12"/>
  <c r="F2330" i="12"/>
  <c r="F2346" i="12"/>
  <c r="F2362" i="12"/>
  <c r="F2378" i="12"/>
  <c r="F2393" i="12"/>
  <c r="F2395" i="12"/>
  <c r="F2406" i="12"/>
  <c r="F2430" i="12"/>
  <c r="F2438" i="12"/>
  <c r="F2446" i="12"/>
  <c r="F2454" i="12"/>
  <c r="F2462" i="12"/>
  <c r="F2470" i="12"/>
  <c r="F2478" i="12"/>
  <c r="F2486" i="12"/>
  <c r="F2494" i="12"/>
  <c r="F2502" i="12"/>
  <c r="F2510" i="12"/>
  <c r="F2518" i="12"/>
  <c r="F2526" i="12"/>
  <c r="F2534" i="12"/>
  <c r="F2542" i="12"/>
  <c r="F2550" i="12"/>
  <c r="F2558" i="12"/>
  <c r="F2566" i="12"/>
  <c r="F2574" i="12"/>
  <c r="F2582" i="12"/>
  <c r="F2590" i="12"/>
  <c r="F2598" i="12"/>
  <c r="F2606" i="12"/>
  <c r="F2614" i="12"/>
  <c r="F2622" i="12"/>
  <c r="F2630" i="12"/>
  <c r="F2638" i="12"/>
  <c r="F2646" i="12"/>
  <c r="F2654" i="12"/>
  <c r="F2662" i="12"/>
  <c r="F2670" i="12"/>
  <c r="F2678" i="12"/>
  <c r="F2686" i="12"/>
  <c r="F2694" i="12"/>
  <c r="F2702" i="12"/>
  <c r="F2710" i="12"/>
  <c r="F2718" i="12"/>
  <c r="F2726" i="12"/>
  <c r="F2734" i="12"/>
  <c r="F2742" i="12"/>
  <c r="F2750" i="12"/>
  <c r="F2758" i="12"/>
  <c r="F2766" i="12"/>
  <c r="F2774" i="12"/>
  <c r="F2782" i="12"/>
  <c r="F2790" i="12"/>
  <c r="F2798" i="12"/>
  <c r="F2806" i="12"/>
  <c r="F2814" i="12"/>
  <c r="F2822" i="12"/>
  <c r="F2830" i="12"/>
  <c r="F2838" i="12"/>
  <c r="F2846" i="12"/>
  <c r="F2854" i="12"/>
  <c r="F2862" i="12"/>
  <c r="F2870" i="12"/>
  <c r="F670" i="12"/>
  <c r="F1040" i="12"/>
  <c r="F1168" i="12"/>
  <c r="F1352" i="12"/>
  <c r="F1416" i="12"/>
  <c r="F1507" i="12"/>
  <c r="F1540" i="12"/>
  <c r="F1572" i="12"/>
  <c r="F1604" i="12"/>
  <c r="F1636" i="12"/>
  <c r="F1668" i="12"/>
  <c r="F1700" i="12"/>
  <c r="F1767" i="12"/>
  <c r="F1789" i="12"/>
  <c r="F1805" i="12"/>
  <c r="F1821" i="12"/>
  <c r="F1837" i="12"/>
  <c r="F1853" i="12"/>
  <c r="F1869" i="12"/>
  <c r="F1885" i="12"/>
  <c r="F1901" i="12"/>
  <c r="F1917" i="12"/>
  <c r="F1933" i="12"/>
  <c r="F1949" i="12"/>
  <c r="F1965" i="12"/>
  <c r="F1981" i="12"/>
  <c r="F1997" i="12"/>
  <c r="F2013" i="12"/>
  <c r="F2029" i="12"/>
  <c r="F2045" i="12"/>
  <c r="F2061" i="12"/>
  <c r="F2077" i="12"/>
  <c r="F2093" i="12"/>
  <c r="F2109" i="12"/>
  <c r="F2125" i="12"/>
  <c r="F2141" i="12"/>
  <c r="F2157" i="12"/>
  <c r="F2173" i="12"/>
  <c r="F2189" i="12"/>
  <c r="F2205" i="12"/>
  <c r="F2221" i="12"/>
  <c r="F2237" i="12"/>
  <c r="F2253" i="12"/>
  <c r="F2269" i="12"/>
  <c r="F2285" i="12"/>
  <c r="F2301" i="12"/>
  <c r="F2317" i="12"/>
  <c r="F2333" i="12"/>
  <c r="F2349" i="12"/>
  <c r="F2365" i="12"/>
  <c r="F2390" i="12"/>
  <c r="F2410" i="12"/>
  <c r="F2428" i="12"/>
  <c r="F2436" i="12"/>
  <c r="F2444" i="12"/>
  <c r="F2452" i="12"/>
  <c r="F2460" i="12"/>
  <c r="F2468" i="12"/>
  <c r="F2476" i="12"/>
  <c r="F2484" i="12"/>
  <c r="F2492" i="12"/>
  <c r="F2500" i="12"/>
  <c r="F2508" i="12"/>
  <c r="F2516" i="12"/>
  <c r="F2524" i="12"/>
  <c r="F2532" i="12"/>
  <c r="F2540" i="12"/>
  <c r="F2548" i="12"/>
  <c r="F2556" i="12"/>
  <c r="F2564" i="12"/>
  <c r="F2572" i="12"/>
  <c r="F2580" i="12"/>
  <c r="F2588" i="12"/>
  <c r="F2596" i="12"/>
  <c r="F2604" i="12"/>
  <c r="F2612" i="12"/>
  <c r="F2620" i="12"/>
  <c r="F2628" i="12"/>
  <c r="F2636" i="12"/>
  <c r="F2644" i="12"/>
  <c r="F2652" i="12"/>
  <c r="F2660" i="12"/>
  <c r="F2668" i="12"/>
  <c r="F2676" i="12"/>
  <c r="F2684" i="12"/>
  <c r="F2692" i="12"/>
  <c r="F2700" i="12"/>
  <c r="F2708" i="12"/>
  <c r="F2716" i="12"/>
  <c r="F2724" i="12"/>
  <c r="F2732" i="12"/>
  <c r="F2740" i="12"/>
  <c r="F2748" i="12"/>
  <c r="F2756" i="12"/>
  <c r="F2764" i="12"/>
  <c r="F2772" i="12"/>
  <c r="F2780" i="12"/>
  <c r="F2788" i="12"/>
  <c r="F2796" i="12"/>
  <c r="F2804" i="12"/>
  <c r="F2812" i="12"/>
  <c r="F2820" i="12"/>
  <c r="F2828" i="12"/>
  <c r="F2836" i="12"/>
  <c r="F2844" i="12"/>
  <c r="F2852" i="12"/>
  <c r="F2860" i="12"/>
  <c r="F2868" i="12"/>
  <c r="F2876" i="12"/>
  <c r="F2884" i="12"/>
  <c r="F2892" i="12"/>
  <c r="F2900" i="12"/>
  <c r="F2908" i="12"/>
  <c r="F2916" i="12"/>
  <c r="F2924" i="12"/>
  <c r="F2932" i="12"/>
  <c r="F2940" i="12"/>
  <c r="F2948" i="12"/>
  <c r="F463" i="12"/>
  <c r="F1072" i="12"/>
  <c r="F1304" i="12"/>
  <c r="F1432" i="12"/>
  <c r="F1516" i="12"/>
  <c r="F1580" i="12"/>
  <c r="F1644" i="12"/>
  <c r="F1708" i="12"/>
  <c r="F1748" i="12"/>
  <c r="F1769" i="12"/>
  <c r="F1793" i="12"/>
  <c r="F1825" i="12"/>
  <c r="F1857" i="12"/>
  <c r="F1889" i="12"/>
  <c r="F1921" i="12"/>
  <c r="F1953" i="12"/>
  <c r="F1985" i="12"/>
  <c r="F2017" i="12"/>
  <c r="F2049" i="12"/>
  <c r="F2081" i="12"/>
  <c r="F2113" i="12"/>
  <c r="F2145" i="12"/>
  <c r="F2177" i="12"/>
  <c r="F2209" i="12"/>
  <c r="F2241" i="12"/>
  <c r="F2273" i="12"/>
  <c r="F2305" i="12"/>
  <c r="F2337" i="12"/>
  <c r="F2369" i="12"/>
  <c r="F2386" i="12"/>
  <c r="F2397" i="12"/>
  <c r="F2419" i="12"/>
  <c r="F2422" i="12"/>
  <c r="F2429" i="12"/>
  <c r="F2445" i="12"/>
  <c r="F2461" i="12"/>
  <c r="F2477" i="12"/>
  <c r="F2493" i="12"/>
  <c r="F2509" i="12"/>
  <c r="F2525" i="12"/>
  <c r="F2541" i="12"/>
  <c r="F2557" i="12"/>
  <c r="F2573" i="12"/>
  <c r="F2589" i="12"/>
  <c r="F2605" i="12"/>
  <c r="F2621" i="12"/>
  <c r="F2637" i="12"/>
  <c r="F2653" i="12"/>
  <c r="F2669" i="12"/>
  <c r="F2685" i="12"/>
  <c r="F2701" i="12"/>
  <c r="F2717" i="12"/>
  <c r="F2733" i="12"/>
  <c r="F2749" i="12"/>
  <c r="F2765" i="12"/>
  <c r="F2781" i="12"/>
  <c r="F2797" i="12"/>
  <c r="F2813" i="12"/>
  <c r="F2829" i="12"/>
  <c r="F2845" i="12"/>
  <c r="F2861" i="12"/>
  <c r="F2880" i="12"/>
  <c r="F2893" i="12"/>
  <c r="F2897" i="12"/>
  <c r="F2910" i="12"/>
  <c r="F2914" i="12"/>
  <c r="F2927" i="12"/>
  <c r="F2931" i="12"/>
  <c r="F2944" i="12"/>
  <c r="F2960" i="12"/>
  <c r="F2968" i="12"/>
  <c r="F2976" i="12"/>
  <c r="F2984" i="12"/>
  <c r="F2992" i="12"/>
  <c r="F3000" i="12"/>
  <c r="F3008" i="12"/>
  <c r="F3016" i="12"/>
  <c r="F3024" i="12"/>
  <c r="F3032" i="12"/>
  <c r="F3040" i="12"/>
  <c r="F3048" i="12"/>
  <c r="F3056" i="12"/>
  <c r="F3064" i="12"/>
  <c r="F3072" i="12"/>
  <c r="F3080" i="12"/>
  <c r="F3088" i="12"/>
  <c r="F3096" i="12"/>
  <c r="F3104" i="12"/>
  <c r="F3112" i="12"/>
  <c r="F3120" i="12"/>
  <c r="F3128" i="12"/>
  <c r="F3136" i="12"/>
  <c r="F3144" i="12"/>
  <c r="F3152" i="12"/>
  <c r="F3160" i="12"/>
  <c r="F3168" i="12"/>
  <c r="F3176" i="12"/>
  <c r="F3184" i="12"/>
  <c r="F3192" i="12"/>
  <c r="F3200" i="12"/>
  <c r="F3208" i="12"/>
  <c r="F3216" i="12"/>
  <c r="F3224" i="12"/>
  <c r="F3232" i="12"/>
  <c r="F3240" i="12"/>
  <c r="F3248" i="12"/>
  <c r="F3256" i="12"/>
  <c r="F3264" i="12"/>
  <c r="F3272" i="12"/>
  <c r="F3280" i="12"/>
  <c r="F3288" i="12"/>
  <c r="F3296" i="12"/>
  <c r="F3304" i="12"/>
  <c r="F3312" i="12"/>
  <c r="F3320" i="12"/>
  <c r="F3328" i="12"/>
  <c r="F1154" i="12"/>
  <c r="F1289" i="12"/>
  <c r="F1418" i="12"/>
  <c r="F1508" i="12"/>
  <c r="F1518" i="12"/>
  <c r="F1582" i="12"/>
  <c r="F1646" i="12"/>
  <c r="F1710" i="12"/>
  <c r="F1749" i="12"/>
  <c r="F1803" i="12"/>
  <c r="F1835" i="12"/>
  <c r="F1867" i="12"/>
  <c r="F1899" i="12"/>
  <c r="F1931" i="12"/>
  <c r="F1963" i="12"/>
  <c r="F1995" i="12"/>
  <c r="F2027" i="12"/>
  <c r="F2059" i="12"/>
  <c r="F2091" i="12"/>
  <c r="F2123" i="12"/>
  <c r="F2155" i="12"/>
  <c r="F2187" i="12"/>
  <c r="F2219" i="12"/>
  <c r="F2251" i="12"/>
  <c r="F2283" i="12"/>
  <c r="F2315" i="12"/>
  <c r="F2347" i="12"/>
  <c r="F2379" i="12"/>
  <c r="F2401" i="12"/>
  <c r="F2427" i="12"/>
  <c r="F2443" i="12"/>
  <c r="F2459" i="12"/>
  <c r="F2475" i="12"/>
  <c r="F2491" i="12"/>
  <c r="F2507" i="12"/>
  <c r="F2523" i="12"/>
  <c r="F2539" i="12"/>
  <c r="F2555" i="12"/>
  <c r="F2571" i="12"/>
  <c r="F2587" i="12"/>
  <c r="F2603" i="12"/>
  <c r="F2619" i="12"/>
  <c r="F2635" i="12"/>
  <c r="F2651" i="12"/>
  <c r="F2667" i="12"/>
  <c r="F2683" i="12"/>
  <c r="F2699" i="12"/>
  <c r="F2715" i="12"/>
  <c r="F2731" i="12"/>
  <c r="F2747" i="12"/>
  <c r="F2763" i="12"/>
  <c r="F2779" i="12"/>
  <c r="F2795" i="12"/>
  <c r="F2811" i="12"/>
  <c r="F2827" i="12"/>
  <c r="F2843" i="12"/>
  <c r="F2859" i="12"/>
  <c r="F2871" i="12"/>
  <c r="F2875" i="12"/>
  <c r="F2888" i="12"/>
  <c r="F2901" i="12"/>
  <c r="F2905" i="12"/>
  <c r="F2918" i="12"/>
  <c r="F2922" i="12"/>
  <c r="F2935" i="12"/>
  <c r="F2939" i="12"/>
  <c r="F2952" i="12"/>
  <c r="F2959" i="12"/>
  <c r="F2967" i="12"/>
  <c r="F2975" i="12"/>
  <c r="F2983" i="12"/>
  <c r="F2991" i="12"/>
  <c r="F2999" i="12"/>
  <c r="F3007" i="12"/>
  <c r="F3015" i="12"/>
  <c r="F3023" i="12"/>
  <c r="F3031" i="12"/>
  <c r="F3039" i="12"/>
  <c r="F3047" i="12"/>
  <c r="F3055" i="12"/>
  <c r="F3063" i="12"/>
  <c r="F3071" i="12"/>
  <c r="F3079" i="12"/>
  <c r="F3087" i="12"/>
  <c r="F3095" i="12"/>
  <c r="F3103" i="12"/>
  <c r="F3111" i="12"/>
  <c r="F3119" i="12"/>
  <c r="F3127" i="12"/>
  <c r="F3135" i="12"/>
  <c r="F3143" i="12"/>
  <c r="F3151" i="12"/>
  <c r="F3159" i="12"/>
  <c r="F3167" i="12"/>
  <c r="F3175" i="12"/>
  <c r="F3183" i="12"/>
  <c r="F3191" i="12"/>
  <c r="F3199" i="12"/>
  <c r="F3207" i="12"/>
  <c r="F3215" i="12"/>
  <c r="F3223" i="12"/>
  <c r="F3231" i="12"/>
  <c r="F3239" i="12"/>
  <c r="F3247" i="12"/>
  <c r="F3255" i="12"/>
  <c r="F3263" i="12"/>
  <c r="F3271" i="12"/>
  <c r="F3279" i="12"/>
  <c r="F3287" i="12"/>
  <c r="F3295" i="12"/>
  <c r="F3303" i="12"/>
  <c r="F3311" i="12"/>
  <c r="F3319" i="12"/>
  <c r="F3327" i="12"/>
  <c r="F3335" i="12"/>
  <c r="F1081" i="12"/>
  <c r="F1345" i="12"/>
  <c r="F1573" i="12"/>
  <c r="F1637" i="12"/>
  <c r="F1701" i="12"/>
  <c r="F1736" i="12"/>
  <c r="F1794" i="12"/>
  <c r="F1826" i="12"/>
  <c r="F1858" i="12"/>
  <c r="F1890" i="12"/>
  <c r="F1922" i="12"/>
  <c r="F1954" i="12"/>
  <c r="F1986" i="12"/>
  <c r="F2018" i="12"/>
  <c r="F2050" i="12"/>
  <c r="F2082" i="12"/>
  <c r="F2114" i="12"/>
  <c r="F2146" i="12"/>
  <c r="F2178" i="12"/>
  <c r="F2210" i="12"/>
  <c r="F2242" i="12"/>
  <c r="F2274" i="12"/>
  <c r="F2306" i="12"/>
  <c r="F2338" i="12"/>
  <c r="F2370" i="12"/>
  <c r="F2394" i="12"/>
  <c r="F2405" i="12"/>
  <c r="F2434" i="12"/>
  <c r="F2450" i="12"/>
  <c r="F2466" i="12"/>
  <c r="F2482" i="12"/>
  <c r="F2498" i="12"/>
  <c r="F2514" i="12"/>
  <c r="F2530" i="12"/>
  <c r="F2546" i="12"/>
  <c r="F2562" i="12"/>
  <c r="F2578" i="12"/>
  <c r="F2594" i="12"/>
  <c r="F2610" i="12"/>
  <c r="F2626" i="12"/>
  <c r="F2642" i="12"/>
  <c r="F2658" i="12"/>
  <c r="F2674" i="12"/>
  <c r="F2690" i="12"/>
  <c r="F2706" i="12"/>
  <c r="F2722" i="12"/>
  <c r="F2738" i="12"/>
  <c r="F2754" i="12"/>
  <c r="F2770" i="12"/>
  <c r="F2786" i="12"/>
  <c r="F2802" i="12"/>
  <c r="F2818" i="12"/>
  <c r="F2834" i="12"/>
  <c r="F2850" i="12"/>
  <c r="F2866" i="12"/>
  <c r="F2879" i="12"/>
  <c r="F2883" i="12"/>
  <c r="F2896" i="12"/>
  <c r="F2909" i="12"/>
  <c r="F2913" i="12"/>
  <c r="F2926" i="12"/>
  <c r="F2930" i="12"/>
  <c r="F2943" i="12"/>
  <c r="F2947" i="12"/>
  <c r="F2958" i="12"/>
  <c r="F2966" i="12"/>
  <c r="F2974" i="12"/>
  <c r="F2982" i="12"/>
  <c r="F2990" i="12"/>
  <c r="F2998" i="12"/>
  <c r="F3006" i="12"/>
  <c r="F3014" i="12"/>
  <c r="F3022" i="12"/>
  <c r="F3030" i="12"/>
  <c r="F3038" i="12"/>
  <c r="F3046" i="12"/>
  <c r="F3054" i="12"/>
  <c r="F3062" i="12"/>
  <c r="F3070" i="12"/>
  <c r="F3078" i="12"/>
  <c r="F3086" i="12"/>
  <c r="F3094" i="12"/>
  <c r="F3102" i="12"/>
  <c r="F3110" i="12"/>
  <c r="F3118" i="12"/>
  <c r="F3126" i="12"/>
  <c r="F3134" i="12"/>
  <c r="F3142" i="12"/>
  <c r="F3150" i="12"/>
  <c r="F3158" i="12"/>
  <c r="F3166" i="12"/>
  <c r="F3174" i="12"/>
  <c r="F3182" i="12"/>
  <c r="F3190" i="12"/>
  <c r="F3198" i="12"/>
  <c r="F3206" i="12"/>
  <c r="F3214" i="12"/>
  <c r="F3222" i="12"/>
  <c r="F3230" i="12"/>
  <c r="F3238" i="12"/>
  <c r="F3246" i="12"/>
  <c r="F3254" i="12"/>
  <c r="F3262" i="12"/>
  <c r="F3270" i="12"/>
  <c r="F3278" i="12"/>
  <c r="F3286" i="12"/>
  <c r="F3294" i="12"/>
  <c r="F3302" i="12"/>
  <c r="F3310" i="12"/>
  <c r="F3318" i="12"/>
  <c r="F3326" i="12"/>
  <c r="F644" i="12"/>
  <c r="F783" i="12"/>
  <c r="F1200" i="12"/>
  <c r="F1271" i="12"/>
  <c r="F1368" i="12"/>
  <c r="F1474" i="12"/>
  <c r="F1548" i="12"/>
  <c r="F1612" i="12"/>
  <c r="F1676" i="12"/>
  <c r="F1809" i="12"/>
  <c r="F1841" i="12"/>
  <c r="F1873" i="12"/>
  <c r="F1905" i="12"/>
  <c r="F1937" i="12"/>
  <c r="F1969" i="12"/>
  <c r="F2001" i="12"/>
  <c r="F2033" i="12"/>
  <c r="F2065" i="12"/>
  <c r="F2097" i="12"/>
  <c r="F2129" i="12"/>
  <c r="F2161" i="12"/>
  <c r="F2193" i="12"/>
  <c r="F2225" i="12"/>
  <c r="F2257" i="12"/>
  <c r="F2289" i="12"/>
  <c r="F2321" i="12"/>
  <c r="F2353" i="12"/>
  <c r="F2417" i="12"/>
  <c r="F2437" i="12"/>
  <c r="F2453" i="12"/>
  <c r="F2469" i="12"/>
  <c r="F2485" i="12"/>
  <c r="F2501" i="12"/>
  <c r="F2517" i="12"/>
  <c r="F2533" i="12"/>
  <c r="F2549" i="12"/>
  <c r="F2565" i="12"/>
  <c r="F2581" i="12"/>
  <c r="F2597" i="12"/>
  <c r="F2613" i="12"/>
  <c r="F2629" i="12"/>
  <c r="F2645" i="12"/>
  <c r="F2661" i="12"/>
  <c r="F2677" i="12"/>
  <c r="F2693" i="12"/>
  <c r="F2709" i="12"/>
  <c r="F2725" i="12"/>
  <c r="F2741" i="12"/>
  <c r="F2757" i="12"/>
  <c r="F2773" i="12"/>
  <c r="F2789" i="12"/>
  <c r="F2805" i="12"/>
  <c r="F2821" i="12"/>
  <c r="F2837" i="12"/>
  <c r="F2853" i="12"/>
  <c r="F2878" i="12"/>
  <c r="F2882" i="12"/>
  <c r="F2895" i="12"/>
  <c r="F2899" i="12"/>
  <c r="F2912" i="12"/>
  <c r="F2925" i="12"/>
  <c r="F2929" i="12"/>
  <c r="F2942" i="12"/>
  <c r="F2946" i="12"/>
  <c r="F2956" i="12"/>
  <c r="F2964" i="12"/>
  <c r="F2972" i="12"/>
  <c r="F2980" i="12"/>
  <c r="F2988" i="12"/>
  <c r="F2996" i="12"/>
  <c r="F3004" i="12"/>
  <c r="F3012" i="12"/>
  <c r="F3020" i="12"/>
  <c r="F3028" i="12"/>
  <c r="F3036" i="12"/>
  <c r="F3044" i="12"/>
  <c r="F3052" i="12"/>
  <c r="F3060" i="12"/>
  <c r="F3068" i="12"/>
  <c r="F3076" i="12"/>
  <c r="F3084" i="12"/>
  <c r="F3092" i="12"/>
  <c r="F3100" i="12"/>
  <c r="F3108" i="12"/>
  <c r="F3116" i="12"/>
  <c r="F3124" i="12"/>
  <c r="F3132" i="12"/>
  <c r="F3140" i="12"/>
  <c r="F3148" i="12"/>
  <c r="F3156" i="12"/>
  <c r="F3164" i="12"/>
  <c r="F3172" i="12"/>
  <c r="F3180" i="12"/>
  <c r="F3188" i="12"/>
  <c r="F3196" i="12"/>
  <c r="F3204" i="12"/>
  <c r="F3212" i="12"/>
  <c r="F3220" i="12"/>
  <c r="F3228" i="12"/>
  <c r="F3236" i="12"/>
  <c r="F3244" i="12"/>
  <c r="F3252" i="12"/>
  <c r="F3260" i="12"/>
  <c r="F3268" i="12"/>
  <c r="F3276" i="12"/>
  <c r="F3284" i="12"/>
  <c r="F3292" i="12"/>
  <c r="F3300" i="12"/>
  <c r="F3308" i="12"/>
  <c r="F3316" i="12"/>
  <c r="F3324" i="12"/>
  <c r="F3332" i="12"/>
  <c r="F3340" i="12"/>
  <c r="F3348" i="12"/>
  <c r="F3356" i="12"/>
  <c r="F3364" i="12"/>
  <c r="F3372" i="12"/>
  <c r="F3380" i="12"/>
  <c r="F3388" i="12"/>
  <c r="F3396" i="12"/>
  <c r="F3404" i="12"/>
  <c r="F3412" i="12"/>
  <c r="F3420" i="12"/>
  <c r="F3428" i="12"/>
  <c r="F1400" i="12"/>
  <c r="F1628" i="12"/>
  <c r="F1817" i="12"/>
  <c r="F1881" i="12"/>
  <c r="F1945" i="12"/>
  <c r="F2009" i="12"/>
  <c r="F2073" i="12"/>
  <c r="F2137" i="12"/>
  <c r="F2201" i="12"/>
  <c r="F2265" i="12"/>
  <c r="F2329" i="12"/>
  <c r="F2398" i="12"/>
  <c r="F2425" i="12"/>
  <c r="F2457" i="12"/>
  <c r="F2489" i="12"/>
  <c r="F2521" i="12"/>
  <c r="F2553" i="12"/>
  <c r="F2585" i="12"/>
  <c r="F2617" i="12"/>
  <c r="F2649" i="12"/>
  <c r="F2681" i="12"/>
  <c r="F2713" i="12"/>
  <c r="F2745" i="12"/>
  <c r="F2777" i="12"/>
  <c r="F2809" i="12"/>
  <c r="F2841" i="12"/>
  <c r="F2874" i="12"/>
  <c r="F2887" i="12"/>
  <c r="F2921" i="12"/>
  <c r="F2934" i="12"/>
  <c r="F2957" i="12"/>
  <c r="F2973" i="12"/>
  <c r="F2989" i="12"/>
  <c r="F3005" i="12"/>
  <c r="F3021" i="12"/>
  <c r="F3037" i="12"/>
  <c r="F3053" i="12"/>
  <c r="F3069" i="12"/>
  <c r="F3085" i="12"/>
  <c r="F3101" i="12"/>
  <c r="F3117" i="12"/>
  <c r="F3133" i="12"/>
  <c r="F3149" i="12"/>
  <c r="F3165" i="12"/>
  <c r="F3181" i="12"/>
  <c r="F3197" i="12"/>
  <c r="F3213" i="12"/>
  <c r="F3229" i="12"/>
  <c r="F3245" i="12"/>
  <c r="F3261" i="12"/>
  <c r="F3277" i="12"/>
  <c r="F3293" i="12"/>
  <c r="F3309" i="12"/>
  <c r="F3325" i="12"/>
  <c r="F3334" i="12"/>
  <c r="F3342" i="12"/>
  <c r="F3346" i="12"/>
  <c r="F3359" i="12"/>
  <c r="F3363" i="12"/>
  <c r="F3376" i="12"/>
  <c r="F3389" i="12"/>
  <c r="F3393" i="12"/>
  <c r="F3406" i="12"/>
  <c r="F3410" i="12"/>
  <c r="F3423" i="12"/>
  <c r="F3427" i="12"/>
  <c r="F1596" i="12"/>
  <c r="F1993" i="12"/>
  <c r="F2057" i="12"/>
  <c r="F2121" i="12"/>
  <c r="F2377" i="12"/>
  <c r="F2513" i="12"/>
  <c r="F2577" i="12"/>
  <c r="F2609" i="12"/>
  <c r="F2673" i="12"/>
  <c r="F2969" i="12"/>
  <c r="F3001" i="12"/>
  <c r="F3017" i="12"/>
  <c r="F3081" i="12"/>
  <c r="F3129" i="12"/>
  <c r="F3145" i="12"/>
  <c r="F3161" i="12"/>
  <c r="F3225" i="12"/>
  <c r="F3241" i="12"/>
  <c r="F3289" i="12"/>
  <c r="F3387" i="12"/>
  <c r="F3417" i="12"/>
  <c r="F3382" i="12"/>
  <c r="F3386" i="12"/>
  <c r="F3399" i="12"/>
  <c r="F1970" i="12"/>
  <c r="F2602" i="12"/>
  <c r="F2666" i="12"/>
  <c r="F2762" i="12"/>
  <c r="F2794" i="12"/>
  <c r="F2826" i="12"/>
  <c r="F2894" i="12"/>
  <c r="F2915" i="12"/>
  <c r="F2941" i="12"/>
  <c r="F2954" i="12"/>
  <c r="F3002" i="12"/>
  <c r="F3114" i="12"/>
  <c r="F3130" i="12"/>
  <c r="F3210" i="12"/>
  <c r="F3347" i="12"/>
  <c r="F3377" i="12"/>
  <c r="F3424" i="12"/>
  <c r="F1136" i="12"/>
  <c r="F1026" i="12"/>
  <c r="F1614" i="12"/>
  <c r="F1819" i="12"/>
  <c r="F1883" i="12"/>
  <c r="F1947" i="12"/>
  <c r="F2011" i="12"/>
  <c r="F2075" i="12"/>
  <c r="F2139" i="12"/>
  <c r="F2203" i="12"/>
  <c r="F2267" i="12"/>
  <c r="F2331" i="12"/>
  <c r="F2414" i="12"/>
  <c r="F2421" i="12"/>
  <c r="F2435" i="12"/>
  <c r="F2467" i="12"/>
  <c r="F2499" i="12"/>
  <c r="F2531" i="12"/>
  <c r="F2563" i="12"/>
  <c r="F2595" i="12"/>
  <c r="F2627" i="12"/>
  <c r="F2659" i="12"/>
  <c r="F2691" i="12"/>
  <c r="F2723" i="12"/>
  <c r="F2755" i="12"/>
  <c r="F2787" i="12"/>
  <c r="F2819" i="12"/>
  <c r="F2851" i="12"/>
  <c r="F2890" i="12"/>
  <c r="F2903" i="12"/>
  <c r="F2937" i="12"/>
  <c r="F2950" i="12"/>
  <c r="F2955" i="12"/>
  <c r="F2971" i="12"/>
  <c r="F2987" i="12"/>
  <c r="F3003" i="12"/>
  <c r="F3019" i="12"/>
  <c r="F3035" i="12"/>
  <c r="F3051" i="12"/>
  <c r="F3067" i="12"/>
  <c r="F3083" i="12"/>
  <c r="F3099" i="12"/>
  <c r="F3115" i="12"/>
  <c r="F3131" i="12"/>
  <c r="F3147" i="12"/>
  <c r="F3163" i="12"/>
  <c r="F3179" i="12"/>
  <c r="F3195" i="12"/>
  <c r="F3211" i="12"/>
  <c r="F3227" i="12"/>
  <c r="F3243" i="12"/>
  <c r="F3259" i="12"/>
  <c r="F3275" i="12"/>
  <c r="F3291" i="12"/>
  <c r="F3307" i="12"/>
  <c r="F3323" i="12"/>
  <c r="F3337" i="12"/>
  <c r="F3350" i="12"/>
  <c r="F3354" i="12"/>
  <c r="F3367" i="12"/>
  <c r="F3371" i="12"/>
  <c r="F3384" i="12"/>
  <c r="F3397" i="12"/>
  <c r="F3401" i="12"/>
  <c r="F3414" i="12"/>
  <c r="F3418" i="12"/>
  <c r="F3431" i="12"/>
  <c r="F3438" i="12"/>
  <c r="F1503" i="12"/>
  <c r="F1724" i="12"/>
  <c r="F1752" i="12"/>
  <c r="F1865" i="12"/>
  <c r="F1929" i="12"/>
  <c r="F2185" i="12"/>
  <c r="F2249" i="12"/>
  <c r="F2481" i="12"/>
  <c r="F2705" i="12"/>
  <c r="F2737" i="12"/>
  <c r="F2801" i="12"/>
  <c r="F2865" i="12"/>
  <c r="F2872" i="12"/>
  <c r="F2985" i="12"/>
  <c r="F3049" i="12"/>
  <c r="F3065" i="12"/>
  <c r="F3097" i="12"/>
  <c r="F3209" i="12"/>
  <c r="F3257" i="12"/>
  <c r="F3273" i="12"/>
  <c r="F3305" i="12"/>
  <c r="F3336" i="12"/>
  <c r="F3353" i="12"/>
  <c r="F3366" i="12"/>
  <c r="F3400" i="12"/>
  <c r="F3430" i="12"/>
  <c r="F3436" i="12"/>
  <c r="F3352" i="12"/>
  <c r="F3365" i="12"/>
  <c r="F3403" i="12"/>
  <c r="F3416" i="12"/>
  <c r="F3434" i="12"/>
  <c r="F1842" i="12"/>
  <c r="F2034" i="12"/>
  <c r="F2098" i="12"/>
  <c r="F2162" i="12"/>
  <c r="F2730" i="12"/>
  <c r="F2986" i="12"/>
  <c r="F3098" i="12"/>
  <c r="F3146" i="12"/>
  <c r="F3226" i="12"/>
  <c r="F3242" i="12"/>
  <c r="F3258" i="12"/>
  <c r="F3274" i="12"/>
  <c r="F3290" i="12"/>
  <c r="F3306" i="12"/>
  <c r="F3322" i="12"/>
  <c r="F3394" i="12"/>
  <c r="F3411" i="12"/>
  <c r="F1409" i="12"/>
  <c r="F1541" i="12"/>
  <c r="F1669" i="12"/>
  <c r="F1810" i="12"/>
  <c r="F1874" i="12"/>
  <c r="F1938" i="12"/>
  <c r="F2002" i="12"/>
  <c r="F2066" i="12"/>
  <c r="F2130" i="12"/>
  <c r="F2194" i="12"/>
  <c r="F2258" i="12"/>
  <c r="F2322" i="12"/>
  <c r="F2426" i="12"/>
  <c r="F2458" i="12"/>
  <c r="F2490" i="12"/>
  <c r="F2522" i="12"/>
  <c r="F2554" i="12"/>
  <c r="F2586" i="12"/>
  <c r="F2618" i="12"/>
  <c r="F2650" i="12"/>
  <c r="F2682" i="12"/>
  <c r="F2714" i="12"/>
  <c r="F2746" i="12"/>
  <c r="F2778" i="12"/>
  <c r="F2810" i="12"/>
  <c r="F2842" i="12"/>
  <c r="F2869" i="12"/>
  <c r="F2877" i="12"/>
  <c r="F2898" i="12"/>
  <c r="F2911" i="12"/>
  <c r="F2945" i="12"/>
  <c r="F2962" i="12"/>
  <c r="F2978" i="12"/>
  <c r="F2994" i="12"/>
  <c r="F3010" i="12"/>
  <c r="F3026" i="12"/>
  <c r="F3042" i="12"/>
  <c r="F3058" i="12"/>
  <c r="F3074" i="12"/>
  <c r="F3090" i="12"/>
  <c r="F3106" i="12"/>
  <c r="F3122" i="12"/>
  <c r="F3138" i="12"/>
  <c r="F3154" i="12"/>
  <c r="F3170" i="12"/>
  <c r="F3186" i="12"/>
  <c r="F3202" i="12"/>
  <c r="F3218" i="12"/>
  <c r="F3234" i="12"/>
  <c r="F3250" i="12"/>
  <c r="F3266" i="12"/>
  <c r="F3282" i="12"/>
  <c r="F3298" i="12"/>
  <c r="F3314" i="12"/>
  <c r="F3330" i="12"/>
  <c r="F3341" i="12"/>
  <c r="F3345" i="12"/>
  <c r="F3358" i="12"/>
  <c r="F3362" i="12"/>
  <c r="F3375" i="12"/>
  <c r="F3379" i="12"/>
  <c r="F3392" i="12"/>
  <c r="F3405" i="12"/>
  <c r="F3409" i="12"/>
  <c r="F3422" i="12"/>
  <c r="F3426" i="12"/>
  <c r="F3437" i="12"/>
  <c r="F1336" i="12"/>
  <c r="F1801" i="12"/>
  <c r="F2313" i="12"/>
  <c r="F2385" i="12"/>
  <c r="F2449" i="12"/>
  <c r="F2545" i="12"/>
  <c r="F2641" i="12"/>
  <c r="F2769" i="12"/>
  <c r="F2833" i="12"/>
  <c r="F2885" i="12"/>
  <c r="F2906" i="12"/>
  <c r="F2919" i="12"/>
  <c r="F2953" i="12"/>
  <c r="F3033" i="12"/>
  <c r="F3113" i="12"/>
  <c r="F3177" i="12"/>
  <c r="F3193" i="12"/>
  <c r="F3321" i="12"/>
  <c r="F3349" i="12"/>
  <c r="F3370" i="12"/>
  <c r="F3383" i="12"/>
  <c r="F3413" i="12"/>
  <c r="F3283" i="12"/>
  <c r="F3331" i="12"/>
  <c r="F3369" i="12"/>
  <c r="F1492" i="12"/>
  <c r="F1757" i="12"/>
  <c r="F2474" i="12"/>
  <c r="F2970" i="12"/>
  <c r="F3050" i="12"/>
  <c r="F3178" i="12"/>
  <c r="F3194" i="12"/>
  <c r="F958" i="12"/>
  <c r="F1564" i="12"/>
  <c r="F1692" i="12"/>
  <c r="F1765" i="12"/>
  <c r="F1785" i="12"/>
  <c r="F1849" i="12"/>
  <c r="F1913" i="12"/>
  <c r="F1977" i="12"/>
  <c r="F2041" i="12"/>
  <c r="F2105" i="12"/>
  <c r="F2169" i="12"/>
  <c r="F2233" i="12"/>
  <c r="F2297" i="12"/>
  <c r="F2361" i="12"/>
  <c r="F2387" i="12"/>
  <c r="F2441" i="12"/>
  <c r="F2473" i="12"/>
  <c r="F2505" i="12"/>
  <c r="F2537" i="12"/>
  <c r="F2569" i="12"/>
  <c r="F2601" i="12"/>
  <c r="F2633" i="12"/>
  <c r="F2665" i="12"/>
  <c r="F2697" i="12"/>
  <c r="F2729" i="12"/>
  <c r="F2761" i="12"/>
  <c r="F2793" i="12"/>
  <c r="F2825" i="12"/>
  <c r="F2857" i="12"/>
  <c r="F2891" i="12"/>
  <c r="F2904" i="12"/>
  <c r="F2917" i="12"/>
  <c r="F2938" i="12"/>
  <c r="F2951" i="12"/>
  <c r="F2965" i="12"/>
  <c r="F2981" i="12"/>
  <c r="F2997" i="12"/>
  <c r="F3013" i="12"/>
  <c r="F3029" i="12"/>
  <c r="F3045" i="12"/>
  <c r="F3061" i="12"/>
  <c r="F3077" i="12"/>
  <c r="F3093" i="12"/>
  <c r="F3109" i="12"/>
  <c r="F3125" i="12"/>
  <c r="F3141" i="12"/>
  <c r="F3157" i="12"/>
  <c r="F3173" i="12"/>
  <c r="F3189" i="12"/>
  <c r="F3205" i="12"/>
  <c r="F3221" i="12"/>
  <c r="F3237" i="12"/>
  <c r="F3253" i="12"/>
  <c r="F3269" i="12"/>
  <c r="F3285" i="12"/>
  <c r="F3301" i="12"/>
  <c r="F3317" i="12"/>
  <c r="F3333" i="12"/>
  <c r="F3344" i="12"/>
  <c r="F3357" i="12"/>
  <c r="F3361" i="12"/>
  <c r="F3374" i="12"/>
  <c r="F3378" i="12"/>
  <c r="F3391" i="12"/>
  <c r="F3395" i="12"/>
  <c r="F3408" i="12"/>
  <c r="F3421" i="12"/>
  <c r="F3425" i="12"/>
  <c r="F3435" i="12"/>
  <c r="F1354" i="12"/>
  <c r="F1550" i="12"/>
  <c r="F1678" i="12"/>
  <c r="F1732" i="12"/>
  <c r="F1787" i="12"/>
  <c r="F1851" i="12"/>
  <c r="F1915" i="12"/>
  <c r="F1979" i="12"/>
  <c r="F2043" i="12"/>
  <c r="F2107" i="12"/>
  <c r="F2171" i="12"/>
  <c r="F2235" i="12"/>
  <c r="F2299" i="12"/>
  <c r="F2363" i="12"/>
  <c r="F2381" i="12"/>
  <c r="F2403" i="12"/>
  <c r="F2451" i="12"/>
  <c r="F2483" i="12"/>
  <c r="F2515" i="12"/>
  <c r="F2547" i="12"/>
  <c r="F2579" i="12"/>
  <c r="F2611" i="12"/>
  <c r="F2643" i="12"/>
  <c r="F2675" i="12"/>
  <c r="F2707" i="12"/>
  <c r="F2739" i="12"/>
  <c r="F2771" i="12"/>
  <c r="F2803" i="12"/>
  <c r="F2835" i="12"/>
  <c r="F2867" i="12"/>
  <c r="F2873" i="12"/>
  <c r="F2886" i="12"/>
  <c r="F2907" i="12"/>
  <c r="F2920" i="12"/>
  <c r="F2933" i="12"/>
  <c r="F2963" i="12"/>
  <c r="F2979" i="12"/>
  <c r="F2995" i="12"/>
  <c r="F3011" i="12"/>
  <c r="F3027" i="12"/>
  <c r="F3043" i="12"/>
  <c r="F3059" i="12"/>
  <c r="F3075" i="12"/>
  <c r="F3091" i="12"/>
  <c r="F3107" i="12"/>
  <c r="F3123" i="12"/>
  <c r="F3139" i="12"/>
  <c r="F3155" i="12"/>
  <c r="F3171" i="12"/>
  <c r="F3187" i="12"/>
  <c r="F3203" i="12"/>
  <c r="F3219" i="12"/>
  <c r="F3235" i="12"/>
  <c r="F3251" i="12"/>
  <c r="F3267" i="12"/>
  <c r="F3299" i="12"/>
  <c r="F3315" i="12"/>
  <c r="F3339" i="12"/>
  <c r="F3429" i="12"/>
  <c r="F1209" i="12"/>
  <c r="F1605" i="12"/>
  <c r="F1906" i="12"/>
  <c r="F2226" i="12"/>
  <c r="F2290" i="12"/>
  <c r="F2354" i="12"/>
  <c r="F2442" i="12"/>
  <c r="F2506" i="12"/>
  <c r="F2538" i="12"/>
  <c r="F2570" i="12"/>
  <c r="F2634" i="12"/>
  <c r="F2698" i="12"/>
  <c r="F2858" i="12"/>
  <c r="F2881" i="12"/>
  <c r="F2928" i="12"/>
  <c r="F3018" i="12"/>
  <c r="F3034" i="12"/>
  <c r="F3066" i="12"/>
  <c r="F3082" i="12"/>
  <c r="F3162" i="12"/>
  <c r="F3343" i="12"/>
  <c r="F3360" i="12"/>
  <c r="F3373" i="12"/>
  <c r="F3390" i="12"/>
  <c r="F3407" i="12"/>
  <c r="F3433" i="12"/>
  <c r="F1833" i="12"/>
  <c r="F2345" i="12"/>
  <c r="F2561" i="12"/>
  <c r="F2817" i="12"/>
  <c r="F2902" i="12"/>
  <c r="F2923" i="12"/>
  <c r="F3073" i="12"/>
  <c r="F3201" i="12"/>
  <c r="F3329" i="12"/>
  <c r="F3415" i="12"/>
  <c r="F2465" i="12"/>
  <c r="F2889" i="12"/>
  <c r="F3153" i="12"/>
  <c r="F2977" i="12"/>
  <c r="F1897" i="12"/>
  <c r="F2849" i="12"/>
  <c r="F2961" i="12"/>
  <c r="F3351" i="12"/>
  <c r="F2281" i="12"/>
  <c r="F2418" i="12"/>
  <c r="F2529" i="12"/>
  <c r="F2785" i="12"/>
  <c r="F3057" i="12"/>
  <c r="F3185" i="12"/>
  <c r="F3313" i="12"/>
  <c r="F3385" i="12"/>
  <c r="F1532" i="12"/>
  <c r="F2153" i="12"/>
  <c r="F2721" i="12"/>
  <c r="F3281" i="12"/>
  <c r="F3419" i="12"/>
  <c r="F3105" i="12"/>
  <c r="F3233" i="12"/>
  <c r="F2593" i="12"/>
  <c r="F3217" i="12"/>
  <c r="F1660" i="12"/>
  <c r="F2217" i="12"/>
  <c r="F2497" i="12"/>
  <c r="F2753" i="12"/>
  <c r="F2949" i="12"/>
  <c r="F3041" i="12"/>
  <c r="F3169" i="12"/>
  <c r="F3297" i="12"/>
  <c r="F3355" i="12"/>
  <c r="F3025" i="12"/>
  <c r="F3398" i="12"/>
  <c r="F3381" i="12"/>
  <c r="F3402" i="12"/>
  <c r="F2089" i="12"/>
  <c r="F2433" i="12"/>
  <c r="F2689" i="12"/>
  <c r="F3009" i="12"/>
  <c r="F3137" i="12"/>
  <c r="F3265" i="12"/>
  <c r="F3368" i="12"/>
  <c r="F2025" i="12"/>
  <c r="F2657" i="12"/>
  <c r="F2936" i="12"/>
  <c r="F2993" i="12"/>
  <c r="F3121" i="12"/>
  <c r="F3249" i="12"/>
  <c r="F3338" i="12"/>
  <c r="F3432" i="12"/>
  <c r="F1961" i="12"/>
  <c r="F2625" i="12"/>
  <c r="F3089" i="12"/>
  <c r="G5" i="12"/>
  <c r="G13" i="12"/>
  <c r="G21" i="12"/>
  <c r="G29" i="12"/>
  <c r="G37" i="12"/>
  <c r="G45" i="12"/>
  <c r="G53" i="12"/>
  <c r="G61" i="12"/>
  <c r="G69" i="12"/>
  <c r="G77" i="12"/>
  <c r="G85" i="12"/>
  <c r="G93" i="12"/>
  <c r="G101" i="12"/>
  <c r="G109" i="12"/>
  <c r="G11" i="12"/>
  <c r="G19" i="12"/>
  <c r="G27" i="12"/>
  <c r="G35" i="12"/>
  <c r="G43" i="12"/>
  <c r="G51" i="12"/>
  <c r="G59" i="12"/>
  <c r="G67" i="12"/>
  <c r="G75" i="12"/>
  <c r="G83" i="12"/>
  <c r="G91" i="12"/>
  <c r="G99" i="12"/>
  <c r="G107" i="12"/>
  <c r="G115" i="12"/>
  <c r="G9" i="12"/>
  <c r="G17" i="12"/>
  <c r="G25" i="12"/>
  <c r="G33" i="12"/>
  <c r="G41" i="12"/>
  <c r="G49" i="12"/>
  <c r="G57" i="12"/>
  <c r="G65" i="12"/>
  <c r="G73" i="12"/>
  <c r="G81" i="12"/>
  <c r="G89" i="12"/>
  <c r="G97" i="12"/>
  <c r="G105" i="12"/>
  <c r="G113" i="12"/>
  <c r="G15" i="12"/>
  <c r="G26" i="12"/>
  <c r="G46" i="12"/>
  <c r="G48" i="12"/>
  <c r="G68" i="12"/>
  <c r="G79" i="12"/>
  <c r="G90" i="12"/>
  <c r="G110" i="12"/>
  <c r="G112" i="12"/>
  <c r="G117" i="12"/>
  <c r="G125" i="12"/>
  <c r="G133" i="12"/>
  <c r="G141" i="12"/>
  <c r="G149" i="12"/>
  <c r="G157" i="12"/>
  <c r="G6" i="12"/>
  <c r="G8" i="12"/>
  <c r="G28" i="12"/>
  <c r="G39" i="12"/>
  <c r="G50" i="12"/>
  <c r="G70" i="12"/>
  <c r="G72" i="12"/>
  <c r="G10" i="12"/>
  <c r="G30" i="12"/>
  <c r="G32" i="12"/>
  <c r="G52" i="12"/>
  <c r="G63" i="12"/>
  <c r="G74" i="12"/>
  <c r="G94" i="12"/>
  <c r="G96" i="12"/>
  <c r="G116" i="12"/>
  <c r="G123" i="12"/>
  <c r="G131" i="12"/>
  <c r="G139" i="12"/>
  <c r="G147" i="12"/>
  <c r="G155" i="12"/>
  <c r="G14" i="12"/>
  <c r="G16" i="12"/>
  <c r="G36" i="12"/>
  <c r="G47" i="12"/>
  <c r="G58" i="12"/>
  <c r="G12" i="12"/>
  <c r="G23" i="12"/>
  <c r="G34" i="12"/>
  <c r="G56" i="12"/>
  <c r="G95" i="12"/>
  <c r="G100" i="12"/>
  <c r="G129" i="12"/>
  <c r="G132" i="12"/>
  <c r="G135" i="12"/>
  <c r="G162" i="12"/>
  <c r="G170" i="12"/>
  <c r="G178" i="12"/>
  <c r="G186" i="12"/>
  <c r="G194" i="12"/>
  <c r="G202" i="12"/>
  <c r="G210" i="12"/>
  <c r="G218" i="12"/>
  <c r="G226" i="12"/>
  <c r="G38" i="12"/>
  <c r="G60" i="12"/>
  <c r="G71" i="12"/>
  <c r="G78" i="12"/>
  <c r="G88" i="12"/>
  <c r="G98" i="12"/>
  <c r="G120" i="12"/>
  <c r="G126" i="12"/>
  <c r="G146" i="12"/>
  <c r="G152" i="12"/>
  <c r="G158" i="12"/>
  <c r="G161" i="12"/>
  <c r="G169" i="12"/>
  <c r="G177" i="12"/>
  <c r="G185" i="12"/>
  <c r="G193" i="12"/>
  <c r="G20" i="12"/>
  <c r="G31" i="12"/>
  <c r="G42" i="12"/>
  <c r="G64" i="12"/>
  <c r="G103" i="12"/>
  <c r="G137" i="12"/>
  <c r="G140" i="12"/>
  <c r="G143" i="12"/>
  <c r="G168" i="12"/>
  <c r="G176" i="12"/>
  <c r="G184" i="12"/>
  <c r="G192" i="12"/>
  <c r="G200" i="12"/>
  <c r="G208" i="12"/>
  <c r="G216" i="12"/>
  <c r="G224" i="12"/>
  <c r="G232" i="12"/>
  <c r="G240" i="12"/>
  <c r="G248" i="12"/>
  <c r="G256" i="12"/>
  <c r="G54" i="12"/>
  <c r="G76" i="12"/>
  <c r="G84" i="12"/>
  <c r="G106" i="12"/>
  <c r="G108" i="12"/>
  <c r="G121" i="12"/>
  <c r="G138" i="12"/>
  <c r="G148" i="12"/>
  <c r="G150" i="12"/>
  <c r="G171" i="12"/>
  <c r="G173" i="12"/>
  <c r="G175" i="12"/>
  <c r="G214" i="12"/>
  <c r="G217" i="12"/>
  <c r="G220" i="12"/>
  <c r="G236" i="12"/>
  <c r="G249" i="12"/>
  <c r="G253" i="12"/>
  <c r="G265" i="12"/>
  <c r="G273" i="12"/>
  <c r="G281" i="12"/>
  <c r="G7" i="12"/>
  <c r="G104" i="12"/>
  <c r="G119" i="12"/>
  <c r="G136" i="12"/>
  <c r="G153" i="12"/>
  <c r="G164" i="12"/>
  <c r="G166" i="12"/>
  <c r="G195" i="12"/>
  <c r="G197" i="12"/>
  <c r="G199" i="12"/>
  <c r="G205" i="12"/>
  <c r="G211" i="12"/>
  <c r="G231" i="12"/>
  <c r="G244" i="12"/>
  <c r="G257" i="12"/>
  <c r="G264" i="12"/>
  <c r="G272" i="12"/>
  <c r="G280" i="12"/>
  <c r="G288" i="12"/>
  <c r="G80" i="12"/>
  <c r="G122" i="12"/>
  <c r="G124" i="12"/>
  <c r="G134" i="12"/>
  <c r="G151" i="12"/>
  <c r="G188" i="12"/>
  <c r="G190" i="12"/>
  <c r="G222" i="12"/>
  <c r="G225" i="12"/>
  <c r="G228" i="12"/>
  <c r="G235" i="12"/>
  <c r="G239" i="12"/>
  <c r="G252" i="12"/>
  <c r="G263" i="12"/>
  <c r="G271" i="12"/>
  <c r="G279" i="12"/>
  <c r="G287" i="12"/>
  <c r="G295" i="12"/>
  <c r="G303" i="12"/>
  <c r="G311" i="12"/>
  <c r="G319" i="12"/>
  <c r="G327" i="12"/>
  <c r="G335" i="12"/>
  <c r="G343" i="12"/>
  <c r="G24" i="12"/>
  <c r="G86" i="12"/>
  <c r="G114" i="12"/>
  <c r="G127" i="12"/>
  <c r="G144" i="12"/>
  <c r="G172" i="12"/>
  <c r="G174" i="12"/>
  <c r="G201" i="12"/>
  <c r="G204" i="12"/>
  <c r="G230" i="12"/>
  <c r="G234" i="12"/>
  <c r="G238" i="12"/>
  <c r="G251" i="12"/>
  <c r="G255" i="12"/>
  <c r="G22" i="12"/>
  <c r="G66" i="12"/>
  <c r="G156" i="12"/>
  <c r="G179" i="12"/>
  <c r="G183" i="12"/>
  <c r="G207" i="12"/>
  <c r="G213" i="12"/>
  <c r="G219" i="12"/>
  <c r="G247" i="12"/>
  <c r="G259" i="12"/>
  <c r="G261" i="12"/>
  <c r="G296" i="12"/>
  <c r="G300" i="12"/>
  <c r="G313" i="12"/>
  <c r="G317" i="12"/>
  <c r="G330" i="12"/>
  <c r="G334" i="12"/>
  <c r="G348" i="12"/>
  <c r="G356" i="12"/>
  <c r="G364" i="12"/>
  <c r="G372" i="12"/>
  <c r="G380" i="12"/>
  <c r="G388" i="12"/>
  <c r="G40" i="12"/>
  <c r="G82" i="12"/>
  <c r="G111" i="12"/>
  <c r="G142" i="12"/>
  <c r="G165" i="12"/>
  <c r="G198" i="12"/>
  <c r="G242" i="12"/>
  <c r="G283" i="12"/>
  <c r="G285" i="12"/>
  <c r="G291" i="12"/>
  <c r="G304" i="12"/>
  <c r="G308" i="12"/>
  <c r="G321" i="12"/>
  <c r="G325" i="12"/>
  <c r="G338" i="12"/>
  <c r="G342" i="12"/>
  <c r="G347" i="12"/>
  <c r="G355" i="12"/>
  <c r="G363" i="12"/>
  <c r="G371" i="12"/>
  <c r="G379" i="12"/>
  <c r="G387" i="12"/>
  <c r="G395" i="12"/>
  <c r="G403" i="12"/>
  <c r="G411" i="12"/>
  <c r="G92" i="12"/>
  <c r="G128" i="12"/>
  <c r="G187" i="12"/>
  <c r="G191" i="12"/>
  <c r="G237" i="12"/>
  <c r="G250" i="12"/>
  <c r="G274" i="12"/>
  <c r="G276" i="12"/>
  <c r="G278" i="12"/>
  <c r="G299" i="12"/>
  <c r="G312" i="12"/>
  <c r="G316" i="12"/>
  <c r="G329" i="12"/>
  <c r="G333" i="12"/>
  <c r="G346" i="12"/>
  <c r="G354" i="12"/>
  <c r="G362" i="12"/>
  <c r="G370" i="12"/>
  <c r="G378" i="12"/>
  <c r="G386" i="12"/>
  <c r="G394" i="12"/>
  <c r="G44" i="12"/>
  <c r="G154" i="12"/>
  <c r="G181" i="12"/>
  <c r="G243" i="12"/>
  <c r="G258" i="12"/>
  <c r="G260" i="12"/>
  <c r="G262" i="12"/>
  <c r="G298" i="12"/>
  <c r="G302" i="12"/>
  <c r="G315" i="12"/>
  <c r="G328" i="12"/>
  <c r="G332" i="12"/>
  <c r="G345" i="12"/>
  <c r="G352" i="12"/>
  <c r="G360" i="12"/>
  <c r="G368" i="12"/>
  <c r="G376" i="12"/>
  <c r="G384" i="12"/>
  <c r="G392" i="12"/>
  <c r="G400" i="12"/>
  <c r="G408" i="12"/>
  <c r="G416" i="12"/>
  <c r="G424" i="12"/>
  <c r="G432" i="12"/>
  <c r="G440" i="12"/>
  <c r="G448" i="12"/>
  <c r="G223" i="12"/>
  <c r="G229" i="12"/>
  <c r="G245" i="12"/>
  <c r="G267" i="12"/>
  <c r="G294" i="12"/>
  <c r="G307" i="12"/>
  <c r="G320" i="12"/>
  <c r="G341" i="12"/>
  <c r="G353" i="12"/>
  <c r="G369" i="12"/>
  <c r="G385" i="12"/>
  <c r="G414" i="12"/>
  <c r="G418" i="12"/>
  <c r="G422" i="12"/>
  <c r="G435" i="12"/>
  <c r="G439" i="12"/>
  <c r="G455" i="12"/>
  <c r="G463" i="12"/>
  <c r="G471" i="12"/>
  <c r="G479" i="12"/>
  <c r="G487" i="12"/>
  <c r="G495" i="12"/>
  <c r="G503" i="12"/>
  <c r="G18" i="12"/>
  <c r="G163" i="12"/>
  <c r="G246" i="12"/>
  <c r="G282" i="12"/>
  <c r="G286" i="12"/>
  <c r="G310" i="12"/>
  <c r="G323" i="12"/>
  <c r="G336" i="12"/>
  <c r="G351" i="12"/>
  <c r="G367" i="12"/>
  <c r="G383" i="12"/>
  <c r="G399" i="12"/>
  <c r="G402" i="12"/>
  <c r="G405" i="12"/>
  <c r="G426" i="12"/>
  <c r="G430" i="12"/>
  <c r="G443" i="12"/>
  <c r="G447" i="12"/>
  <c r="G454" i="12"/>
  <c r="G462" i="12"/>
  <c r="G470" i="12"/>
  <c r="G478" i="12"/>
  <c r="G486" i="12"/>
  <c r="G494" i="12"/>
  <c r="G502" i="12"/>
  <c r="G510" i="12"/>
  <c r="G518" i="12"/>
  <c r="G526" i="12"/>
  <c r="G534" i="12"/>
  <c r="G542" i="12"/>
  <c r="G145" i="12"/>
  <c r="G206" i="12"/>
  <c r="G212" i="12"/>
  <c r="G275" i="12"/>
  <c r="G289" i="12"/>
  <c r="G297" i="12"/>
  <c r="G318" i="12"/>
  <c r="G331" i="12"/>
  <c r="G344" i="12"/>
  <c r="G358" i="12"/>
  <c r="G374" i="12"/>
  <c r="G390" i="12"/>
  <c r="G396" i="12"/>
  <c r="G417" i="12"/>
  <c r="G421" i="12"/>
  <c r="G434" i="12"/>
  <c r="G438" i="12"/>
  <c r="G453" i="12"/>
  <c r="G461" i="12"/>
  <c r="G469" i="12"/>
  <c r="G477" i="12"/>
  <c r="G485" i="12"/>
  <c r="G493" i="12"/>
  <c r="G501" i="12"/>
  <c r="G55" i="12"/>
  <c r="G102" i="12"/>
  <c r="G118" i="12"/>
  <c r="G180" i="12"/>
  <c r="G269" i="12"/>
  <c r="G290" i="12"/>
  <c r="G324" i="12"/>
  <c r="G337" i="12"/>
  <c r="G361" i="12"/>
  <c r="G377" i="12"/>
  <c r="G393" i="12"/>
  <c r="G398" i="12"/>
  <c r="G401" i="12"/>
  <c r="G404" i="12"/>
  <c r="G420" i="12"/>
  <c r="G433" i="12"/>
  <c r="G437" i="12"/>
  <c r="G451" i="12"/>
  <c r="G459" i="12"/>
  <c r="G467" i="12"/>
  <c r="G475" i="12"/>
  <c r="G483" i="12"/>
  <c r="G491" i="12"/>
  <c r="G499" i="12"/>
  <c r="G507" i="12"/>
  <c r="G515" i="12"/>
  <c r="G523" i="12"/>
  <c r="G531" i="12"/>
  <c r="G539" i="12"/>
  <c r="G547" i="12"/>
  <c r="G555" i="12"/>
  <c r="G563" i="12"/>
  <c r="G571" i="12"/>
  <c r="G292" i="12"/>
  <c r="G339" i="12"/>
  <c r="G349" i="12"/>
  <c r="G381" i="12"/>
  <c r="G407" i="12"/>
  <c r="G410" i="12"/>
  <c r="G413" i="12"/>
  <c r="G429" i="12"/>
  <c r="G442" i="12"/>
  <c r="G452" i="12"/>
  <c r="G468" i="12"/>
  <c r="G484" i="12"/>
  <c r="G500" i="12"/>
  <c r="G529" i="12"/>
  <c r="G532" i="12"/>
  <c r="G535" i="12"/>
  <c r="G544" i="12"/>
  <c r="G557" i="12"/>
  <c r="G561" i="12"/>
  <c r="G574" i="12"/>
  <c r="G580" i="12"/>
  <c r="G588" i="12"/>
  <c r="G596" i="12"/>
  <c r="G604" i="12"/>
  <c r="G612" i="12"/>
  <c r="G620" i="12"/>
  <c r="G628" i="12"/>
  <c r="G636" i="12"/>
  <c r="G644" i="12"/>
  <c r="G87" i="12"/>
  <c r="G159" i="12"/>
  <c r="G215" i="12"/>
  <c r="G227" i="12"/>
  <c r="G293" i="12"/>
  <c r="G340" i="12"/>
  <c r="G359" i="12"/>
  <c r="G391" i="12"/>
  <c r="G445" i="12"/>
  <c r="G450" i="12"/>
  <c r="G466" i="12"/>
  <c r="G482" i="12"/>
  <c r="G498" i="12"/>
  <c r="G514" i="12"/>
  <c r="G517" i="12"/>
  <c r="G520" i="12"/>
  <c r="G548" i="12"/>
  <c r="G552" i="12"/>
  <c r="G565" i="12"/>
  <c r="G569" i="12"/>
  <c r="G579" i="12"/>
  <c r="G587" i="12"/>
  <c r="G595" i="12"/>
  <c r="G603" i="12"/>
  <c r="G611" i="12"/>
  <c r="G619" i="12"/>
  <c r="G627" i="12"/>
  <c r="G635" i="12"/>
  <c r="G643" i="12"/>
  <c r="G651" i="12"/>
  <c r="G659" i="12"/>
  <c r="G189" i="12"/>
  <c r="G314" i="12"/>
  <c r="G350" i="12"/>
  <c r="G382" i="12"/>
  <c r="G419" i="12"/>
  <c r="G457" i="12"/>
  <c r="G473" i="12"/>
  <c r="G489" i="12"/>
  <c r="G505" i="12"/>
  <c r="G508" i="12"/>
  <c r="G511" i="12"/>
  <c r="G537" i="12"/>
  <c r="G540" i="12"/>
  <c r="G543" i="12"/>
  <c r="G556" i="12"/>
  <c r="G560" i="12"/>
  <c r="G573" i="12"/>
  <c r="G578" i="12"/>
  <c r="G586" i="12"/>
  <c r="G594" i="12"/>
  <c r="G602" i="12"/>
  <c r="G610" i="12"/>
  <c r="G618" i="12"/>
  <c r="G626" i="12"/>
  <c r="G634" i="12"/>
  <c r="G642" i="12"/>
  <c r="G650" i="12"/>
  <c r="G241" i="12"/>
  <c r="G268" i="12"/>
  <c r="G305" i="12"/>
  <c r="G326" i="12"/>
  <c r="G365" i="12"/>
  <c r="G425" i="12"/>
  <c r="G446" i="12"/>
  <c r="G460" i="12"/>
  <c r="G476" i="12"/>
  <c r="G492" i="12"/>
  <c r="G513" i="12"/>
  <c r="G516" i="12"/>
  <c r="G519" i="12"/>
  <c r="G546" i="12"/>
  <c r="G559" i="12"/>
  <c r="G572" i="12"/>
  <c r="G576" i="12"/>
  <c r="G584" i="12"/>
  <c r="G592" i="12"/>
  <c r="G600" i="12"/>
  <c r="G608" i="12"/>
  <c r="G616" i="12"/>
  <c r="G624" i="12"/>
  <c r="G632" i="12"/>
  <c r="G640" i="12"/>
  <c r="G648" i="12"/>
  <c r="G656" i="12"/>
  <c r="G664" i="12"/>
  <c r="G672" i="12"/>
  <c r="G680" i="12"/>
  <c r="G688" i="12"/>
  <c r="G696" i="12"/>
  <c r="G704" i="12"/>
  <c r="G712" i="12"/>
  <c r="G160" i="12"/>
  <c r="G309" i="12"/>
  <c r="G464" i="12"/>
  <c r="G496" i="12"/>
  <c r="G568" i="12"/>
  <c r="G585" i="12"/>
  <c r="G601" i="12"/>
  <c r="G617" i="12"/>
  <c r="G633" i="12"/>
  <c r="G649" i="12"/>
  <c r="G666" i="12"/>
  <c r="G670" i="12"/>
  <c r="G683" i="12"/>
  <c r="G687" i="12"/>
  <c r="G700" i="12"/>
  <c r="G713" i="12"/>
  <c r="G718" i="12"/>
  <c r="G726" i="12"/>
  <c r="G734" i="12"/>
  <c r="G742" i="12"/>
  <c r="G750" i="12"/>
  <c r="G758" i="12"/>
  <c r="G766" i="12"/>
  <c r="G774" i="12"/>
  <c r="G782" i="12"/>
  <c r="G790" i="12"/>
  <c r="G798" i="12"/>
  <c r="G806" i="12"/>
  <c r="G814" i="12"/>
  <c r="G822" i="12"/>
  <c r="G830" i="12"/>
  <c r="G838" i="12"/>
  <c r="G846" i="12"/>
  <c r="G854" i="12"/>
  <c r="G862" i="12"/>
  <c r="G870" i="12"/>
  <c r="G878" i="12"/>
  <c r="G886" i="12"/>
  <c r="G894" i="12"/>
  <c r="G902" i="12"/>
  <c r="G910" i="12"/>
  <c r="G918" i="12"/>
  <c r="G926" i="12"/>
  <c r="G934" i="12"/>
  <c r="G942" i="12"/>
  <c r="G950" i="12"/>
  <c r="G958" i="12"/>
  <c r="G966" i="12"/>
  <c r="G130" i="12"/>
  <c r="G167" i="12"/>
  <c r="G196" i="12"/>
  <c r="G221" i="12"/>
  <c r="G415" i="12"/>
  <c r="G441" i="12"/>
  <c r="G474" i="12"/>
  <c r="G530" i="12"/>
  <c r="G533" i="12"/>
  <c r="G536" i="12"/>
  <c r="G550" i="12"/>
  <c r="G583" i="12"/>
  <c r="G599" i="12"/>
  <c r="G615" i="12"/>
  <c r="G631" i="12"/>
  <c r="G647" i="12"/>
  <c r="G662" i="12"/>
  <c r="G674" i="12"/>
  <c r="G678" i="12"/>
  <c r="G691" i="12"/>
  <c r="G695" i="12"/>
  <c r="G708" i="12"/>
  <c r="G717" i="12"/>
  <c r="G725" i="12"/>
  <c r="G733" i="12"/>
  <c r="G741" i="12"/>
  <c r="G749" i="12"/>
  <c r="G757" i="12"/>
  <c r="G765" i="12"/>
  <c r="G773" i="12"/>
  <c r="G781" i="12"/>
  <c r="G789" i="12"/>
  <c r="G797" i="12"/>
  <c r="G805" i="12"/>
  <c r="G813" i="12"/>
  <c r="G821" i="12"/>
  <c r="G829" i="12"/>
  <c r="G837" i="12"/>
  <c r="G845" i="12"/>
  <c r="G853" i="12"/>
  <c r="G861" i="12"/>
  <c r="G869" i="12"/>
  <c r="G877" i="12"/>
  <c r="G885" i="12"/>
  <c r="G893" i="12"/>
  <c r="G901" i="12"/>
  <c r="G909" i="12"/>
  <c r="G917" i="12"/>
  <c r="G925" i="12"/>
  <c r="G933" i="12"/>
  <c r="G941" i="12"/>
  <c r="G949" i="12"/>
  <c r="G957" i="12"/>
  <c r="G965" i="12"/>
  <c r="G62" i="12"/>
  <c r="G277" i="12"/>
  <c r="G301" i="12"/>
  <c r="G409" i="12"/>
  <c r="G436" i="12"/>
  <c r="G465" i="12"/>
  <c r="G497" i="12"/>
  <c r="G521" i="12"/>
  <c r="G524" i="12"/>
  <c r="G527" i="12"/>
  <c r="G545" i="12"/>
  <c r="G558" i="12"/>
  <c r="G590" i="12"/>
  <c r="G606" i="12"/>
  <c r="G622" i="12"/>
  <c r="G638" i="12"/>
  <c r="G653" i="12"/>
  <c r="G665" i="12"/>
  <c r="G669" i="12"/>
  <c r="G682" i="12"/>
  <c r="G686" i="12"/>
  <c r="G203" i="12"/>
  <c r="G266" i="12"/>
  <c r="G373" i="12"/>
  <c r="G427" i="12"/>
  <c r="G480" i="12"/>
  <c r="G522" i="12"/>
  <c r="G525" i="12"/>
  <c r="G528" i="12"/>
  <c r="G551" i="12"/>
  <c r="G564" i="12"/>
  <c r="G577" i="12"/>
  <c r="G593" i="12"/>
  <c r="G609" i="12"/>
  <c r="G625" i="12"/>
  <c r="G641" i="12"/>
  <c r="G655" i="12"/>
  <c r="G658" i="12"/>
  <c r="G661" i="12"/>
  <c r="G668" i="12"/>
  <c r="G681" i="12"/>
  <c r="G685" i="12"/>
  <c r="G698" i="12"/>
  <c r="G702" i="12"/>
  <c r="G715" i="12"/>
  <c r="G722" i="12"/>
  <c r="G730" i="12"/>
  <c r="G738" i="12"/>
  <c r="G746" i="12"/>
  <c r="G754" i="12"/>
  <c r="G762" i="12"/>
  <c r="G770" i="12"/>
  <c r="G778" i="12"/>
  <c r="G786" i="12"/>
  <c r="G794" i="12"/>
  <c r="G802" i="12"/>
  <c r="G810" i="12"/>
  <c r="G818" i="12"/>
  <c r="G826" i="12"/>
  <c r="G834" i="12"/>
  <c r="G842" i="12"/>
  <c r="G850" i="12"/>
  <c r="G858" i="12"/>
  <c r="G866" i="12"/>
  <c r="G874" i="12"/>
  <c r="G882" i="12"/>
  <c r="G890" i="12"/>
  <c r="G898" i="12"/>
  <c r="G906" i="12"/>
  <c r="G914" i="12"/>
  <c r="G922" i="12"/>
  <c r="G930" i="12"/>
  <c r="G938" i="12"/>
  <c r="G946" i="12"/>
  <c r="G954" i="12"/>
  <c r="G962" i="12"/>
  <c r="G970" i="12"/>
  <c r="G978" i="12"/>
  <c r="G986" i="12"/>
  <c r="G994" i="12"/>
  <c r="G389" i="12"/>
  <c r="G456" i="12"/>
  <c r="G509" i="12"/>
  <c r="G566" i="12"/>
  <c r="G581" i="12"/>
  <c r="G613" i="12"/>
  <c r="G645" i="12"/>
  <c r="G673" i="12"/>
  <c r="G694" i="12"/>
  <c r="G703" i="12"/>
  <c r="G707" i="12"/>
  <c r="G709" i="12"/>
  <c r="G719" i="12"/>
  <c r="G721" i="12"/>
  <c r="G732" i="12"/>
  <c r="G752" i="12"/>
  <c r="G763" i="12"/>
  <c r="G783" i="12"/>
  <c r="G785" i="12"/>
  <c r="G796" i="12"/>
  <c r="G816" i="12"/>
  <c r="G827" i="12"/>
  <c r="G847" i="12"/>
  <c r="G849" i="12"/>
  <c r="G860" i="12"/>
  <c r="G375" i="12"/>
  <c r="G428" i="12"/>
  <c r="G458" i="12"/>
  <c r="G567" i="12"/>
  <c r="G591" i="12"/>
  <c r="G623" i="12"/>
  <c r="G676" i="12"/>
  <c r="G689" i="12"/>
  <c r="G699" i="12"/>
  <c r="G701" i="12"/>
  <c r="G705" i="12"/>
  <c r="G723" i="12"/>
  <c r="G743" i="12"/>
  <c r="G745" i="12"/>
  <c r="G756" i="12"/>
  <c r="G776" i="12"/>
  <c r="G787" i="12"/>
  <c r="G807" i="12"/>
  <c r="G809" i="12"/>
  <c r="G820" i="12"/>
  <c r="G840" i="12"/>
  <c r="G851" i="12"/>
  <c r="G871" i="12"/>
  <c r="G873" i="12"/>
  <c r="G884" i="12"/>
  <c r="G904" i="12"/>
  <c r="G915" i="12"/>
  <c r="G935" i="12"/>
  <c r="G937" i="12"/>
  <c r="G233" i="12"/>
  <c r="G406" i="12"/>
  <c r="G449" i="12"/>
  <c r="G562" i="12"/>
  <c r="G582" i="12"/>
  <c r="G614" i="12"/>
  <c r="G646" i="12"/>
  <c r="G663" i="12"/>
  <c r="G671" i="12"/>
  <c r="G684" i="12"/>
  <c r="G697" i="12"/>
  <c r="G716" i="12"/>
  <c r="G736" i="12"/>
  <c r="G747" i="12"/>
  <c r="G767" i="12"/>
  <c r="G769" i="12"/>
  <c r="G780" i="12"/>
  <c r="G800" i="12"/>
  <c r="G811" i="12"/>
  <c r="G831" i="12"/>
  <c r="G833" i="12"/>
  <c r="G844" i="12"/>
  <c r="G864" i="12"/>
  <c r="G875" i="12"/>
  <c r="G895" i="12"/>
  <c r="G897" i="12"/>
  <c r="G908" i="12"/>
  <c r="G928" i="12"/>
  <c r="G939" i="12"/>
  <c r="G322" i="12"/>
  <c r="G397" i="12"/>
  <c r="G431" i="12"/>
  <c r="G488" i="12"/>
  <c r="G506" i="12"/>
  <c r="G512" i="12"/>
  <c r="G553" i="12"/>
  <c r="G597" i="12"/>
  <c r="G629" i="12"/>
  <c r="G677" i="12"/>
  <c r="G690" i="12"/>
  <c r="G706" i="12"/>
  <c r="G720" i="12"/>
  <c r="G731" i="12"/>
  <c r="G751" i="12"/>
  <c r="G753" i="12"/>
  <c r="G764" i="12"/>
  <c r="G784" i="12"/>
  <c r="G795" i="12"/>
  <c r="G815" i="12"/>
  <c r="G817" i="12"/>
  <c r="G828" i="12"/>
  <c r="G848" i="12"/>
  <c r="G859" i="12"/>
  <c r="G879" i="12"/>
  <c r="G881" i="12"/>
  <c r="G892" i="12"/>
  <c r="G912" i="12"/>
  <c r="G923" i="12"/>
  <c r="G943" i="12"/>
  <c r="G945" i="12"/>
  <c r="G956" i="12"/>
  <c r="G971" i="12"/>
  <c r="G975" i="12"/>
  <c r="G988" i="12"/>
  <c r="G992" i="12"/>
  <c r="G1001" i="12"/>
  <c r="G1009" i="12"/>
  <c r="G504" i="12"/>
  <c r="G541" i="12"/>
  <c r="G637" i="12"/>
  <c r="G654" i="12"/>
  <c r="G660" i="12"/>
  <c r="G692" i="12"/>
  <c r="G710" i="12"/>
  <c r="G714" i="12"/>
  <c r="G729" i="12"/>
  <c r="G740" i="12"/>
  <c r="G791" i="12"/>
  <c r="G824" i="12"/>
  <c r="G835" i="12"/>
  <c r="G857" i="12"/>
  <c r="G887" i="12"/>
  <c r="G896" i="12"/>
  <c r="G899" i="12"/>
  <c r="G905" i="12"/>
  <c r="G931" i="12"/>
  <c r="G940" i="12"/>
  <c r="G1005" i="12"/>
  <c r="G1016" i="12"/>
  <c r="G1024" i="12"/>
  <c r="G1032" i="12"/>
  <c r="G1040" i="12"/>
  <c r="G1048" i="12"/>
  <c r="G1056" i="12"/>
  <c r="G1064" i="12"/>
  <c r="G1072" i="12"/>
  <c r="G1080" i="12"/>
  <c r="G1088" i="12"/>
  <c r="G1096" i="12"/>
  <c r="G1104" i="12"/>
  <c r="G1112" i="12"/>
  <c r="G1120" i="12"/>
  <c r="G1128" i="12"/>
  <c r="G1136" i="12"/>
  <c r="G1144" i="12"/>
  <c r="G1152" i="12"/>
  <c r="G1160" i="12"/>
  <c r="G1168" i="12"/>
  <c r="G1176" i="12"/>
  <c r="G1184" i="12"/>
  <c r="G1192" i="12"/>
  <c r="G1200" i="12"/>
  <c r="G1208" i="12"/>
  <c r="G1216" i="12"/>
  <c r="G1224" i="12"/>
  <c r="G1232" i="12"/>
  <c r="G1240" i="12"/>
  <c r="G1248" i="12"/>
  <c r="G1256" i="12"/>
  <c r="G306" i="12"/>
  <c r="G490" i="12"/>
  <c r="G554" i="12"/>
  <c r="G639" i="12"/>
  <c r="G693" i="12"/>
  <c r="G744" i="12"/>
  <c r="G755" i="12"/>
  <c r="G777" i="12"/>
  <c r="G788" i="12"/>
  <c r="G839" i="12"/>
  <c r="G867" i="12"/>
  <c r="G876" i="12"/>
  <c r="G948" i="12"/>
  <c r="G952" i="12"/>
  <c r="G973" i="12"/>
  <c r="G976" i="12"/>
  <c r="G979" i="12"/>
  <c r="G982" i="12"/>
  <c r="G985" i="12"/>
  <c r="G991" i="12"/>
  <c r="G1000" i="12"/>
  <c r="G1015" i="12"/>
  <c r="G1023" i="12"/>
  <c r="G1031" i="12"/>
  <c r="G1039" i="12"/>
  <c r="G1047" i="12"/>
  <c r="G1055" i="12"/>
  <c r="G1063" i="12"/>
  <c r="G1071" i="12"/>
  <c r="G1079" i="12"/>
  <c r="G1087" i="12"/>
  <c r="G1095" i="12"/>
  <c r="G1103" i="12"/>
  <c r="G1111" i="12"/>
  <c r="G1119" i="12"/>
  <c r="G1127" i="12"/>
  <c r="G1135" i="12"/>
  <c r="G1143" i="12"/>
  <c r="G1151" i="12"/>
  <c r="G1159" i="12"/>
  <c r="G1167" i="12"/>
  <c r="G1175" i="12"/>
  <c r="G1183" i="12"/>
  <c r="G1191" i="12"/>
  <c r="G1199" i="12"/>
  <c r="G1207" i="12"/>
  <c r="G1215" i="12"/>
  <c r="G1223" i="12"/>
  <c r="G1231" i="12"/>
  <c r="G1239" i="12"/>
  <c r="G1247" i="12"/>
  <c r="G1255" i="12"/>
  <c r="G1263" i="12"/>
  <c r="G1271" i="12"/>
  <c r="G1279" i="12"/>
  <c r="G1287" i="12"/>
  <c r="G1295" i="12"/>
  <c r="G254" i="12"/>
  <c r="G412" i="12"/>
  <c r="G575" i="12"/>
  <c r="G630" i="12"/>
  <c r="G667" i="12"/>
  <c r="G737" i="12"/>
  <c r="G748" i="12"/>
  <c r="G799" i="12"/>
  <c r="G832" i="12"/>
  <c r="G843" i="12"/>
  <c r="G888" i="12"/>
  <c r="G911" i="12"/>
  <c r="G920" i="12"/>
  <c r="G929" i="12"/>
  <c r="G932" i="12"/>
  <c r="G967" i="12"/>
  <c r="G997" i="12"/>
  <c r="G1004" i="12"/>
  <c r="G1008" i="12"/>
  <c r="G1014" i="12"/>
  <c r="G1022" i="12"/>
  <c r="G1030" i="12"/>
  <c r="G1038" i="12"/>
  <c r="G1046" i="12"/>
  <c r="G1054" i="12"/>
  <c r="G1062" i="12"/>
  <c r="G1070" i="12"/>
  <c r="G1078" i="12"/>
  <c r="G1086" i="12"/>
  <c r="G1094" i="12"/>
  <c r="G1102" i="12"/>
  <c r="G1110" i="12"/>
  <c r="G1118" i="12"/>
  <c r="G1126" i="12"/>
  <c r="G1134" i="12"/>
  <c r="G1142" i="12"/>
  <c r="G1150" i="12"/>
  <c r="G1158" i="12"/>
  <c r="G1166" i="12"/>
  <c r="G1174" i="12"/>
  <c r="G1182" i="12"/>
  <c r="G1190" i="12"/>
  <c r="G1198" i="12"/>
  <c r="G1206" i="12"/>
  <c r="G1214" i="12"/>
  <c r="G1222" i="12"/>
  <c r="G1230" i="12"/>
  <c r="G1238" i="12"/>
  <c r="G1246" i="12"/>
  <c r="G1254" i="12"/>
  <c r="G1262" i="12"/>
  <c r="G1270" i="12"/>
  <c r="G1278" i="12"/>
  <c r="G182" i="12"/>
  <c r="G270" i="12"/>
  <c r="G357" i="12"/>
  <c r="G605" i="12"/>
  <c r="G657" i="12"/>
  <c r="G679" i="12"/>
  <c r="G727" i="12"/>
  <c r="G760" i="12"/>
  <c r="G771" i="12"/>
  <c r="G793" i="12"/>
  <c r="G804" i="12"/>
  <c r="G855" i="12"/>
  <c r="G883" i="12"/>
  <c r="G921" i="12"/>
  <c r="G944" i="12"/>
  <c r="G953" i="12"/>
  <c r="G955" i="12"/>
  <c r="G959" i="12"/>
  <c r="G972" i="12"/>
  <c r="G981" i="12"/>
  <c r="G984" i="12"/>
  <c r="G987" i="12"/>
  <c r="G990" i="12"/>
  <c r="G993" i="12"/>
  <c r="G996" i="12"/>
  <c r="G999" i="12"/>
  <c r="G1003" i="12"/>
  <c r="G1007" i="12"/>
  <c r="G1012" i="12"/>
  <c r="G1020" i="12"/>
  <c r="G1028" i="12"/>
  <c r="G1036" i="12"/>
  <c r="G1044" i="12"/>
  <c r="G1052" i="12"/>
  <c r="G1060" i="12"/>
  <c r="G1068" i="12"/>
  <c r="G1076" i="12"/>
  <c r="G1084" i="12"/>
  <c r="G1092" i="12"/>
  <c r="G1100" i="12"/>
  <c r="G1108" i="12"/>
  <c r="G1116" i="12"/>
  <c r="G1124" i="12"/>
  <c r="G1132" i="12"/>
  <c r="G1140" i="12"/>
  <c r="G1148" i="12"/>
  <c r="G1156" i="12"/>
  <c r="G1164" i="12"/>
  <c r="G1172" i="12"/>
  <c r="G1180" i="12"/>
  <c r="G1188" i="12"/>
  <c r="G1196" i="12"/>
  <c r="G1204" i="12"/>
  <c r="G1212" i="12"/>
  <c r="G1220" i="12"/>
  <c r="G1228" i="12"/>
  <c r="G1236" i="12"/>
  <c r="G1244" i="12"/>
  <c r="G1252" i="12"/>
  <c r="G1260" i="12"/>
  <c r="G1268" i="12"/>
  <c r="G1276" i="12"/>
  <c r="G472" i="12"/>
  <c r="G711" i="12"/>
  <c r="G792" i="12"/>
  <c r="G836" i="12"/>
  <c r="G865" i="12"/>
  <c r="G900" i="12"/>
  <c r="G963" i="12"/>
  <c r="G1013" i="12"/>
  <c r="G1029" i="12"/>
  <c r="G1045" i="12"/>
  <c r="G1061" i="12"/>
  <c r="G1077" i="12"/>
  <c r="G1093" i="12"/>
  <c r="G1109" i="12"/>
  <c r="G1125" i="12"/>
  <c r="G1141" i="12"/>
  <c r="G1157" i="12"/>
  <c r="G1173" i="12"/>
  <c r="G1189" i="12"/>
  <c r="G1205" i="12"/>
  <c r="G1221" i="12"/>
  <c r="G1237" i="12"/>
  <c r="G1253" i="12"/>
  <c r="G1273" i="12"/>
  <c r="G1275" i="12"/>
  <c r="G1280" i="12"/>
  <c r="G1288" i="12"/>
  <c r="G1292" i="12"/>
  <c r="G1304" i="12"/>
  <c r="G1312" i="12"/>
  <c r="G1320" i="12"/>
  <c r="G1328" i="12"/>
  <c r="G1336" i="12"/>
  <c r="G1344" i="12"/>
  <c r="G1352" i="12"/>
  <c r="G1360" i="12"/>
  <c r="G1368" i="12"/>
  <c r="G1376" i="12"/>
  <c r="G1384" i="12"/>
  <c r="G1392" i="12"/>
  <c r="G1400" i="12"/>
  <c r="G1408" i="12"/>
  <c r="G1416" i="12"/>
  <c r="G1424" i="12"/>
  <c r="G1432" i="12"/>
  <c r="G1440" i="12"/>
  <c r="G1448" i="12"/>
  <c r="G1456" i="12"/>
  <c r="G808" i="12"/>
  <c r="G852" i="12"/>
  <c r="G889" i="12"/>
  <c r="G924" i="12"/>
  <c r="G936" i="12"/>
  <c r="G947" i="12"/>
  <c r="G951" i="12"/>
  <c r="G1011" i="12"/>
  <c r="G1027" i="12"/>
  <c r="G1043" i="12"/>
  <c r="G1059" i="12"/>
  <c r="G1075" i="12"/>
  <c r="G1091" i="12"/>
  <c r="G1107" i="12"/>
  <c r="G1123" i="12"/>
  <c r="G1139" i="12"/>
  <c r="G1155" i="12"/>
  <c r="G1171" i="12"/>
  <c r="G1187" i="12"/>
  <c r="G1203" i="12"/>
  <c r="G1219" i="12"/>
  <c r="G1235" i="12"/>
  <c r="G1251" i="12"/>
  <c r="G1264" i="12"/>
  <c r="G1266" i="12"/>
  <c r="G1277" i="12"/>
  <c r="G1283" i="12"/>
  <c r="G1296" i="12"/>
  <c r="G1303" i="12"/>
  <c r="G1311" i="12"/>
  <c r="G1319" i="12"/>
  <c r="G1327" i="12"/>
  <c r="G1335" i="12"/>
  <c r="G1343" i="12"/>
  <c r="G1351" i="12"/>
  <c r="G1359" i="12"/>
  <c r="G1367" i="12"/>
  <c r="G1375" i="12"/>
  <c r="G1383" i="12"/>
  <c r="G1391" i="12"/>
  <c r="G1399" i="12"/>
  <c r="G1407" i="12"/>
  <c r="G1415" i="12"/>
  <c r="G1423" i="12"/>
  <c r="G1431" i="12"/>
  <c r="G1439" i="12"/>
  <c r="G1447" i="12"/>
  <c r="G1455" i="12"/>
  <c r="G1463" i="12"/>
  <c r="G1471" i="12"/>
  <c r="G1479" i="12"/>
  <c r="G1487" i="12"/>
  <c r="G209" i="12"/>
  <c r="G481" i="12"/>
  <c r="G598" i="12"/>
  <c r="G652" i="12"/>
  <c r="G735" i="12"/>
  <c r="G779" i="12"/>
  <c r="G801" i="12"/>
  <c r="G872" i="12"/>
  <c r="G907" i="12"/>
  <c r="G964" i="12"/>
  <c r="G968" i="12"/>
  <c r="G974" i="12"/>
  <c r="G977" i="12"/>
  <c r="G983" i="12"/>
  <c r="G1006" i="12"/>
  <c r="G1018" i="12"/>
  <c r="G1034" i="12"/>
  <c r="G1050" i="12"/>
  <c r="G1066" i="12"/>
  <c r="G1082" i="12"/>
  <c r="G1098" i="12"/>
  <c r="G1114" i="12"/>
  <c r="G1130" i="12"/>
  <c r="G1146" i="12"/>
  <c r="G1162" i="12"/>
  <c r="G1178" i="12"/>
  <c r="G1194" i="12"/>
  <c r="G1210" i="12"/>
  <c r="G1226" i="12"/>
  <c r="G1242" i="12"/>
  <c r="G1258" i="12"/>
  <c r="G1291" i="12"/>
  <c r="G1302" i="12"/>
  <c r="G1310" i="12"/>
  <c r="G1318" i="12"/>
  <c r="G1326" i="12"/>
  <c r="G1334" i="12"/>
  <c r="G1342" i="12"/>
  <c r="G1350" i="12"/>
  <c r="G1358" i="12"/>
  <c r="G1366" i="12"/>
  <c r="G1374" i="12"/>
  <c r="G1382" i="12"/>
  <c r="G1390" i="12"/>
  <c r="G1398" i="12"/>
  <c r="G1406" i="12"/>
  <c r="G1414" i="12"/>
  <c r="G1422" i="12"/>
  <c r="G1430" i="12"/>
  <c r="G1438" i="12"/>
  <c r="G1446" i="12"/>
  <c r="G1454" i="12"/>
  <c r="G1462" i="12"/>
  <c r="G1470" i="12"/>
  <c r="G1478" i="12"/>
  <c r="G1486" i="12"/>
  <c r="G1494" i="12"/>
  <c r="G1502" i="12"/>
  <c r="G1510" i="12"/>
  <c r="G621" i="12"/>
  <c r="G759" i="12"/>
  <c r="G803" i="12"/>
  <c r="G825" i="12"/>
  <c r="G868" i="12"/>
  <c r="G891" i="12"/>
  <c r="G903" i="12"/>
  <c r="G961" i="12"/>
  <c r="G969" i="12"/>
  <c r="G1021" i="12"/>
  <c r="G1037" i="12"/>
  <c r="G1053" i="12"/>
  <c r="G1069" i="12"/>
  <c r="G1085" i="12"/>
  <c r="G1101" i="12"/>
  <c r="G1117" i="12"/>
  <c r="G1133" i="12"/>
  <c r="G1149" i="12"/>
  <c r="G1165" i="12"/>
  <c r="G1181" i="12"/>
  <c r="G1197" i="12"/>
  <c r="G1213" i="12"/>
  <c r="G1229" i="12"/>
  <c r="G1245" i="12"/>
  <c r="G1261" i="12"/>
  <c r="G1272" i="12"/>
  <c r="G1274" i="12"/>
  <c r="G1290" i="12"/>
  <c r="G1294" i="12"/>
  <c r="G1300" i="12"/>
  <c r="G1308" i="12"/>
  <c r="G1316" i="12"/>
  <c r="G1324" i="12"/>
  <c r="G1332" i="12"/>
  <c r="G1340" i="12"/>
  <c r="G1348" i="12"/>
  <c r="G1356" i="12"/>
  <c r="G1364" i="12"/>
  <c r="G1372" i="12"/>
  <c r="G1380" i="12"/>
  <c r="G1388" i="12"/>
  <c r="G1396" i="12"/>
  <c r="G1404" i="12"/>
  <c r="G1412" i="12"/>
  <c r="G1420" i="12"/>
  <c r="G1428" i="12"/>
  <c r="G1436" i="12"/>
  <c r="G1444" i="12"/>
  <c r="G1452" i="12"/>
  <c r="G1460" i="12"/>
  <c r="G1468" i="12"/>
  <c r="G1476" i="12"/>
  <c r="G1484" i="12"/>
  <c r="G1492" i="12"/>
  <c r="G538" i="12"/>
  <c r="G675" i="12"/>
  <c r="G728" i="12"/>
  <c r="G772" i="12"/>
  <c r="G919" i="12"/>
  <c r="G960" i="12"/>
  <c r="G980" i="12"/>
  <c r="G998" i="12"/>
  <c r="G1041" i="12"/>
  <c r="G1073" i="12"/>
  <c r="G1105" i="12"/>
  <c r="G1137" i="12"/>
  <c r="G1169" i="12"/>
  <c r="G1201" i="12"/>
  <c r="G1233" i="12"/>
  <c r="G1282" i="12"/>
  <c r="G1309" i="12"/>
  <c r="G1325" i="12"/>
  <c r="G1341" i="12"/>
  <c r="G1357" i="12"/>
  <c r="G1373" i="12"/>
  <c r="G1389" i="12"/>
  <c r="G1405" i="12"/>
  <c r="G1421" i="12"/>
  <c r="G1437" i="12"/>
  <c r="G1453" i="12"/>
  <c r="G1472" i="12"/>
  <c r="G1474" i="12"/>
  <c r="G1485" i="12"/>
  <c r="G1503" i="12"/>
  <c r="G1507" i="12"/>
  <c r="G1516" i="12"/>
  <c r="G1524" i="12"/>
  <c r="G1532" i="12"/>
  <c r="G1540" i="12"/>
  <c r="G1548" i="12"/>
  <c r="G1556" i="12"/>
  <c r="G1564" i="12"/>
  <c r="G1572" i="12"/>
  <c r="G1580" i="12"/>
  <c r="G1588" i="12"/>
  <c r="G1596" i="12"/>
  <c r="G1604" i="12"/>
  <c r="G1612" i="12"/>
  <c r="G1620" i="12"/>
  <c r="G1628" i="12"/>
  <c r="G1636" i="12"/>
  <c r="G1644" i="12"/>
  <c r="G1652" i="12"/>
  <c r="G1660" i="12"/>
  <c r="G1668" i="12"/>
  <c r="G1676" i="12"/>
  <c r="G1684" i="12"/>
  <c r="G1692" i="12"/>
  <c r="G1700" i="12"/>
  <c r="G1708" i="12"/>
  <c r="G1716" i="12"/>
  <c r="G1724" i="12"/>
  <c r="G284" i="12"/>
  <c r="G775" i="12"/>
  <c r="G819" i="12"/>
  <c r="G1019" i="12"/>
  <c r="G1051" i="12"/>
  <c r="G1083" i="12"/>
  <c r="G1115" i="12"/>
  <c r="G1147" i="12"/>
  <c r="G1179" i="12"/>
  <c r="G1211" i="12"/>
  <c r="G1243" i="12"/>
  <c r="G1265" i="12"/>
  <c r="G1285" i="12"/>
  <c r="G1307" i="12"/>
  <c r="G1323" i="12"/>
  <c r="G1339" i="12"/>
  <c r="G1355" i="12"/>
  <c r="G1371" i="12"/>
  <c r="G1387" i="12"/>
  <c r="G1403" i="12"/>
  <c r="G1419" i="12"/>
  <c r="G1435" i="12"/>
  <c r="G1451" i="12"/>
  <c r="G1465" i="12"/>
  <c r="G1467" i="12"/>
  <c r="G1498" i="12"/>
  <c r="G1511" i="12"/>
  <c r="G1515" i="12"/>
  <c r="G1523" i="12"/>
  <c r="G1531" i="12"/>
  <c r="G1539" i="12"/>
  <c r="G1547" i="12"/>
  <c r="G1555" i="12"/>
  <c r="G1563" i="12"/>
  <c r="G1571" i="12"/>
  <c r="G1579" i="12"/>
  <c r="G1587" i="12"/>
  <c r="G1595" i="12"/>
  <c r="G1603" i="12"/>
  <c r="G1611" i="12"/>
  <c r="G1619" i="12"/>
  <c r="G1627" i="12"/>
  <c r="G1635" i="12"/>
  <c r="G1643" i="12"/>
  <c r="G1651" i="12"/>
  <c r="G1659" i="12"/>
  <c r="G1667" i="12"/>
  <c r="G1675" i="12"/>
  <c r="G1683" i="12"/>
  <c r="G1691" i="12"/>
  <c r="G1699" i="12"/>
  <c r="G1707" i="12"/>
  <c r="G1715" i="12"/>
  <c r="G1723" i="12"/>
  <c r="G1731" i="12"/>
  <c r="G1739" i="12"/>
  <c r="G1747" i="12"/>
  <c r="G1755" i="12"/>
  <c r="G1763" i="12"/>
  <c r="G1771" i="12"/>
  <c r="G423" i="12"/>
  <c r="G863" i="12"/>
  <c r="G1042" i="12"/>
  <c r="G1074" i="12"/>
  <c r="G1106" i="12"/>
  <c r="G1138" i="12"/>
  <c r="G1170" i="12"/>
  <c r="G1202" i="12"/>
  <c r="G1234" i="12"/>
  <c r="G1269" i="12"/>
  <c r="G1293" i="12"/>
  <c r="G1298" i="12"/>
  <c r="G1314" i="12"/>
  <c r="G1330" i="12"/>
  <c r="G1346" i="12"/>
  <c r="G1362" i="12"/>
  <c r="G1378" i="12"/>
  <c r="G1394" i="12"/>
  <c r="G1410" i="12"/>
  <c r="G1426" i="12"/>
  <c r="G1442" i="12"/>
  <c r="G1458" i="12"/>
  <c r="G1469" i="12"/>
  <c r="G1489" i="12"/>
  <c r="G1491" i="12"/>
  <c r="G1506" i="12"/>
  <c r="G1522" i="12"/>
  <c r="G1530" i="12"/>
  <c r="G1538" i="12"/>
  <c r="G1546" i="12"/>
  <c r="G1554" i="12"/>
  <c r="G1562" i="12"/>
  <c r="G1570" i="12"/>
  <c r="G1578" i="12"/>
  <c r="G1586" i="12"/>
  <c r="G1594" i="12"/>
  <c r="G1602" i="12"/>
  <c r="G1610" i="12"/>
  <c r="G1618" i="12"/>
  <c r="G1626" i="12"/>
  <c r="G1634" i="12"/>
  <c r="G1642" i="12"/>
  <c r="G1650" i="12"/>
  <c r="G1658" i="12"/>
  <c r="G1666" i="12"/>
  <c r="G1674" i="12"/>
  <c r="G1682" i="12"/>
  <c r="G1690" i="12"/>
  <c r="G1698" i="12"/>
  <c r="G1706" i="12"/>
  <c r="G1714" i="12"/>
  <c r="G1722" i="12"/>
  <c r="G1730" i="12"/>
  <c r="G1738" i="12"/>
  <c r="G1746" i="12"/>
  <c r="G444" i="12"/>
  <c r="G823" i="12"/>
  <c r="G913" i="12"/>
  <c r="G989" i="12"/>
  <c r="G995" i="12"/>
  <c r="G1025" i="12"/>
  <c r="G1057" i="12"/>
  <c r="G1089" i="12"/>
  <c r="G1121" i="12"/>
  <c r="G1153" i="12"/>
  <c r="G1185" i="12"/>
  <c r="G1217" i="12"/>
  <c r="G1249" i="12"/>
  <c r="G1286" i="12"/>
  <c r="G1301" i="12"/>
  <c r="G1317" i="12"/>
  <c r="G1333" i="12"/>
  <c r="G1349" i="12"/>
  <c r="G1365" i="12"/>
  <c r="G1381" i="12"/>
  <c r="G1397" i="12"/>
  <c r="G1413" i="12"/>
  <c r="G1429" i="12"/>
  <c r="G1445" i="12"/>
  <c r="G1473" i="12"/>
  <c r="G1475" i="12"/>
  <c r="G1493" i="12"/>
  <c r="G1505" i="12"/>
  <c r="G1509" i="12"/>
  <c r="G1520" i="12"/>
  <c r="G1528" i="12"/>
  <c r="G1536" i="12"/>
  <c r="G1544" i="12"/>
  <c r="G1552" i="12"/>
  <c r="G1560" i="12"/>
  <c r="G1568" i="12"/>
  <c r="G1576" i="12"/>
  <c r="G1584" i="12"/>
  <c r="G1592" i="12"/>
  <c r="G1600" i="12"/>
  <c r="G1608" i="12"/>
  <c r="G1616" i="12"/>
  <c r="G1624" i="12"/>
  <c r="G1632" i="12"/>
  <c r="G1640" i="12"/>
  <c r="G1648" i="12"/>
  <c r="G1656" i="12"/>
  <c r="G1664" i="12"/>
  <c r="G1672" i="12"/>
  <c r="G1680" i="12"/>
  <c r="G1688" i="12"/>
  <c r="G1696" i="12"/>
  <c r="G1704" i="12"/>
  <c r="G1712" i="12"/>
  <c r="G1720" i="12"/>
  <c r="G1728" i="12"/>
  <c r="G1736" i="12"/>
  <c r="G1744" i="12"/>
  <c r="G589" i="12"/>
  <c r="G761" i="12"/>
  <c r="G1010" i="12"/>
  <c r="G1065" i="12"/>
  <c r="G1129" i="12"/>
  <c r="G1193" i="12"/>
  <c r="G1257" i="12"/>
  <c r="G1305" i="12"/>
  <c r="G1337" i="12"/>
  <c r="G1369" i="12"/>
  <c r="G1401" i="12"/>
  <c r="G1433" i="12"/>
  <c r="G1482" i="12"/>
  <c r="G1501" i="12"/>
  <c r="G1514" i="12"/>
  <c r="G1521" i="12"/>
  <c r="G1537" i="12"/>
  <c r="G1553" i="12"/>
  <c r="G1569" i="12"/>
  <c r="G1585" i="12"/>
  <c r="G1601" i="12"/>
  <c r="G1617" i="12"/>
  <c r="G1633" i="12"/>
  <c r="G1649" i="12"/>
  <c r="G1665" i="12"/>
  <c r="G1681" i="12"/>
  <c r="G1697" i="12"/>
  <c r="G1713" i="12"/>
  <c r="G1729" i="12"/>
  <c r="G1748" i="12"/>
  <c r="G1752" i="12"/>
  <c r="G1765" i="12"/>
  <c r="G1769" i="12"/>
  <c r="G1785" i="12"/>
  <c r="G1793" i="12"/>
  <c r="G1801" i="12"/>
  <c r="G1809" i="12"/>
  <c r="G1817" i="12"/>
  <c r="G1825" i="12"/>
  <c r="G1833" i="12"/>
  <c r="G1841" i="12"/>
  <c r="G1849" i="12"/>
  <c r="G1857" i="12"/>
  <c r="G1865" i="12"/>
  <c r="G1873" i="12"/>
  <c r="G1881" i="12"/>
  <c r="G1889" i="12"/>
  <c r="G1897" i="12"/>
  <c r="G1905" i="12"/>
  <c r="G1913" i="12"/>
  <c r="G1921" i="12"/>
  <c r="G1929" i="12"/>
  <c r="G1937" i="12"/>
  <c r="G1945" i="12"/>
  <c r="G1953" i="12"/>
  <c r="G1961" i="12"/>
  <c r="G1969" i="12"/>
  <c r="G1977" i="12"/>
  <c r="G1985" i="12"/>
  <c r="G1993" i="12"/>
  <c r="G2001" i="12"/>
  <c r="G2009" i="12"/>
  <c r="G2017" i="12"/>
  <c r="G2025" i="12"/>
  <c r="G2033" i="12"/>
  <c r="G2041" i="12"/>
  <c r="G2049" i="12"/>
  <c r="G2057" i="12"/>
  <c r="G2065" i="12"/>
  <c r="G2073" i="12"/>
  <c r="G2081" i="12"/>
  <c r="G2089" i="12"/>
  <c r="G2097" i="12"/>
  <c r="G2105" i="12"/>
  <c r="G2113" i="12"/>
  <c r="G2121" i="12"/>
  <c r="G2129" i="12"/>
  <c r="G2137" i="12"/>
  <c r="G2145" i="12"/>
  <c r="G2153" i="12"/>
  <c r="G2161" i="12"/>
  <c r="G2169" i="12"/>
  <c r="G2177" i="12"/>
  <c r="G2185" i="12"/>
  <c r="G2193" i="12"/>
  <c r="G2201" i="12"/>
  <c r="G2209" i="12"/>
  <c r="G2217" i="12"/>
  <c r="G2225" i="12"/>
  <c r="G2233" i="12"/>
  <c r="G2241" i="12"/>
  <c r="G2249" i="12"/>
  <c r="G2257" i="12"/>
  <c r="G2265" i="12"/>
  <c r="G2273" i="12"/>
  <c r="G2281" i="12"/>
  <c r="G2289" i="12"/>
  <c r="G2297" i="12"/>
  <c r="G2305" i="12"/>
  <c r="G2313" i="12"/>
  <c r="G2321" i="12"/>
  <c r="G2329" i="12"/>
  <c r="G2337" i="12"/>
  <c r="G2345" i="12"/>
  <c r="G2353" i="12"/>
  <c r="G2361" i="12"/>
  <c r="G2369" i="12"/>
  <c r="G2377" i="12"/>
  <c r="G2385" i="12"/>
  <c r="G2393" i="12"/>
  <c r="G2401" i="12"/>
  <c r="G2409" i="12"/>
  <c r="G2417" i="12"/>
  <c r="G607" i="12"/>
  <c r="G880" i="12"/>
  <c r="G927" i="12"/>
  <c r="G1067" i="12"/>
  <c r="G1131" i="12"/>
  <c r="G1195" i="12"/>
  <c r="G1259" i="12"/>
  <c r="G1267" i="12"/>
  <c r="G1281" i="12"/>
  <c r="G1315" i="12"/>
  <c r="G1347" i="12"/>
  <c r="G1379" i="12"/>
  <c r="G1411" i="12"/>
  <c r="G1443" i="12"/>
  <c r="G1464" i="12"/>
  <c r="G1496" i="12"/>
  <c r="G1519" i="12"/>
  <c r="G1535" i="12"/>
  <c r="G1551" i="12"/>
  <c r="G1567" i="12"/>
  <c r="G1583" i="12"/>
  <c r="G1599" i="12"/>
  <c r="G1615" i="12"/>
  <c r="G1631" i="12"/>
  <c r="G1647" i="12"/>
  <c r="G1663" i="12"/>
  <c r="G1679" i="12"/>
  <c r="G1695" i="12"/>
  <c r="G1711" i="12"/>
  <c r="G1727" i="12"/>
  <c r="G1740" i="12"/>
  <c r="G1742" i="12"/>
  <c r="G1756" i="12"/>
  <c r="G1760" i="12"/>
  <c r="G1773" i="12"/>
  <c r="G1777" i="12"/>
  <c r="G1784" i="12"/>
  <c r="G1792" i="12"/>
  <c r="G1800" i="12"/>
  <c r="G1808" i="12"/>
  <c r="G1816" i="12"/>
  <c r="G1824" i="12"/>
  <c r="G1832" i="12"/>
  <c r="G1840" i="12"/>
  <c r="G1848" i="12"/>
  <c r="G1856" i="12"/>
  <c r="G1864" i="12"/>
  <c r="G1872" i="12"/>
  <c r="G1880" i="12"/>
  <c r="G1888" i="12"/>
  <c r="G1896" i="12"/>
  <c r="G1904" i="12"/>
  <c r="G1912" i="12"/>
  <c r="G1920" i="12"/>
  <c r="G1928" i="12"/>
  <c r="G1936" i="12"/>
  <c r="G1944" i="12"/>
  <c r="G1952" i="12"/>
  <c r="G1960" i="12"/>
  <c r="G1968" i="12"/>
  <c r="G1976" i="12"/>
  <c r="G1984" i="12"/>
  <c r="G1992" i="12"/>
  <c r="G2000" i="12"/>
  <c r="G2008" i="12"/>
  <c r="G2016" i="12"/>
  <c r="G2024" i="12"/>
  <c r="G2032" i="12"/>
  <c r="G2040" i="12"/>
  <c r="G2048" i="12"/>
  <c r="G2056" i="12"/>
  <c r="G2064" i="12"/>
  <c r="G2072" i="12"/>
  <c r="G2080" i="12"/>
  <c r="G2088" i="12"/>
  <c r="G2096" i="12"/>
  <c r="G2104" i="12"/>
  <c r="G2112" i="12"/>
  <c r="G2120" i="12"/>
  <c r="G2128" i="12"/>
  <c r="G2136" i="12"/>
  <c r="G2144" i="12"/>
  <c r="G2152" i="12"/>
  <c r="G2160" i="12"/>
  <c r="G2168" i="12"/>
  <c r="G2176" i="12"/>
  <c r="G2184" i="12"/>
  <c r="G2192" i="12"/>
  <c r="G2200" i="12"/>
  <c r="G2208" i="12"/>
  <c r="G2216" i="12"/>
  <c r="G2224" i="12"/>
  <c r="G2232" i="12"/>
  <c r="G2240" i="12"/>
  <c r="G2248" i="12"/>
  <c r="G2256" i="12"/>
  <c r="G2264" i="12"/>
  <c r="G2272" i="12"/>
  <c r="G2280" i="12"/>
  <c r="G2288" i="12"/>
  <c r="G2296" i="12"/>
  <c r="G2304" i="12"/>
  <c r="G2312" i="12"/>
  <c r="G2320" i="12"/>
  <c r="G2328" i="12"/>
  <c r="G2336" i="12"/>
  <c r="G2344" i="12"/>
  <c r="G2352" i="12"/>
  <c r="G2360" i="12"/>
  <c r="G2368" i="12"/>
  <c r="G2376" i="12"/>
  <c r="G2384" i="12"/>
  <c r="G2392" i="12"/>
  <c r="G2400" i="12"/>
  <c r="G2408" i="12"/>
  <c r="G2416" i="12"/>
  <c r="G366" i="12"/>
  <c r="G768" i="12"/>
  <c r="G1002" i="12"/>
  <c r="G1058" i="12"/>
  <c r="G1122" i="12"/>
  <c r="G1186" i="12"/>
  <c r="G1250" i="12"/>
  <c r="G1306" i="12"/>
  <c r="G1338" i="12"/>
  <c r="G1370" i="12"/>
  <c r="G1402" i="12"/>
  <c r="G1434" i="12"/>
  <c r="G1490" i="12"/>
  <c r="G1504" i="12"/>
  <c r="G1526" i="12"/>
  <c r="G1542" i="12"/>
  <c r="G1558" i="12"/>
  <c r="G1574" i="12"/>
  <c r="G1590" i="12"/>
  <c r="G1606" i="12"/>
  <c r="G1622" i="12"/>
  <c r="G1638" i="12"/>
  <c r="G1654" i="12"/>
  <c r="G1670" i="12"/>
  <c r="G1686" i="12"/>
  <c r="G1702" i="12"/>
  <c r="G1718" i="12"/>
  <c r="G1733" i="12"/>
  <c r="G1735" i="12"/>
  <c r="G1751" i="12"/>
  <c r="G1764" i="12"/>
  <c r="G1768" i="12"/>
  <c r="G1783" i="12"/>
  <c r="G1791" i="12"/>
  <c r="G1799" i="12"/>
  <c r="G1807" i="12"/>
  <c r="G1815" i="12"/>
  <c r="G1823" i="12"/>
  <c r="G1831" i="12"/>
  <c r="G1839" i="12"/>
  <c r="G1847" i="12"/>
  <c r="G1855" i="12"/>
  <c r="G1863" i="12"/>
  <c r="G1871" i="12"/>
  <c r="G1879" i="12"/>
  <c r="G1887" i="12"/>
  <c r="G1895" i="12"/>
  <c r="G1903" i="12"/>
  <c r="G1911" i="12"/>
  <c r="G1919" i="12"/>
  <c r="G1927" i="12"/>
  <c r="G1935" i="12"/>
  <c r="G1943" i="12"/>
  <c r="G1951" i="12"/>
  <c r="G1959" i="12"/>
  <c r="G1967" i="12"/>
  <c r="G1975" i="12"/>
  <c r="G1983" i="12"/>
  <c r="G1991" i="12"/>
  <c r="G1999" i="12"/>
  <c r="G2007" i="12"/>
  <c r="G2015" i="12"/>
  <c r="G2023" i="12"/>
  <c r="G2031" i="12"/>
  <c r="G2039" i="12"/>
  <c r="G2047" i="12"/>
  <c r="G2055" i="12"/>
  <c r="G2063" i="12"/>
  <c r="G2071" i="12"/>
  <c r="G2079" i="12"/>
  <c r="G2087" i="12"/>
  <c r="G2095" i="12"/>
  <c r="G2103" i="12"/>
  <c r="G2111" i="12"/>
  <c r="G2119" i="12"/>
  <c r="G2127" i="12"/>
  <c r="G2135" i="12"/>
  <c r="G2143" i="12"/>
  <c r="G2151" i="12"/>
  <c r="G2159" i="12"/>
  <c r="G2167" i="12"/>
  <c r="G2175" i="12"/>
  <c r="G2183" i="12"/>
  <c r="G2191" i="12"/>
  <c r="G2199" i="12"/>
  <c r="G2207" i="12"/>
  <c r="G2215" i="12"/>
  <c r="G2223" i="12"/>
  <c r="G2231" i="12"/>
  <c r="G2239" i="12"/>
  <c r="G2247" i="12"/>
  <c r="G2255" i="12"/>
  <c r="G2263" i="12"/>
  <c r="G2271" i="12"/>
  <c r="G2279" i="12"/>
  <c r="G2287" i="12"/>
  <c r="G2295" i="12"/>
  <c r="G2303" i="12"/>
  <c r="G2311" i="12"/>
  <c r="G2319" i="12"/>
  <c r="G2327" i="12"/>
  <c r="G2335" i="12"/>
  <c r="G2343" i="12"/>
  <c r="G2351" i="12"/>
  <c r="G2359" i="12"/>
  <c r="G2367" i="12"/>
  <c r="G2375" i="12"/>
  <c r="G549" i="12"/>
  <c r="G1033" i="12"/>
  <c r="G1097" i="12"/>
  <c r="G1161" i="12"/>
  <c r="G1225" i="12"/>
  <c r="G1321" i="12"/>
  <c r="G1353" i="12"/>
  <c r="G1385" i="12"/>
  <c r="G1417" i="12"/>
  <c r="G1449" i="12"/>
  <c r="G1480" i="12"/>
  <c r="G1497" i="12"/>
  <c r="G1529" i="12"/>
  <c r="G1545" i="12"/>
  <c r="G1561" i="12"/>
  <c r="G1577" i="12"/>
  <c r="G1593" i="12"/>
  <c r="G1609" i="12"/>
  <c r="G1625" i="12"/>
  <c r="G1641" i="12"/>
  <c r="G1657" i="12"/>
  <c r="G1673" i="12"/>
  <c r="G1689" i="12"/>
  <c r="G1705" i="12"/>
  <c r="G1721" i="12"/>
  <c r="G1750" i="12"/>
  <c r="G1754" i="12"/>
  <c r="G1767" i="12"/>
  <c r="G1781" i="12"/>
  <c r="G1789" i="12"/>
  <c r="G1797" i="12"/>
  <c r="G1805" i="12"/>
  <c r="G1813" i="12"/>
  <c r="G1821" i="12"/>
  <c r="G1829" i="12"/>
  <c r="G1837" i="12"/>
  <c r="G1845" i="12"/>
  <c r="G1853" i="12"/>
  <c r="G1861" i="12"/>
  <c r="G1869" i="12"/>
  <c r="G1877" i="12"/>
  <c r="G1885" i="12"/>
  <c r="G1893" i="12"/>
  <c r="G1901" i="12"/>
  <c r="G1909" i="12"/>
  <c r="G1917" i="12"/>
  <c r="G1925" i="12"/>
  <c r="G1933" i="12"/>
  <c r="G1941" i="12"/>
  <c r="G1949" i="12"/>
  <c r="G1957" i="12"/>
  <c r="G1965" i="12"/>
  <c r="G1973" i="12"/>
  <c r="G1981" i="12"/>
  <c r="G1989" i="12"/>
  <c r="G1997" i="12"/>
  <c r="G2005" i="12"/>
  <c r="G2013" i="12"/>
  <c r="G2021" i="12"/>
  <c r="G2029" i="12"/>
  <c r="G2037" i="12"/>
  <c r="G2045" i="12"/>
  <c r="G2053" i="12"/>
  <c r="G2061" i="12"/>
  <c r="G2069" i="12"/>
  <c r="G2077" i="12"/>
  <c r="G2085" i="12"/>
  <c r="G2093" i="12"/>
  <c r="G2101" i="12"/>
  <c r="G2109" i="12"/>
  <c r="G2117" i="12"/>
  <c r="G2125" i="12"/>
  <c r="G2133" i="12"/>
  <c r="G2141" i="12"/>
  <c r="G2149" i="12"/>
  <c r="G2157" i="12"/>
  <c r="G2165" i="12"/>
  <c r="G2173" i="12"/>
  <c r="G2181" i="12"/>
  <c r="G2189" i="12"/>
  <c r="G2197" i="12"/>
  <c r="G2205" i="12"/>
  <c r="G2213" i="12"/>
  <c r="G2221" i="12"/>
  <c r="G2229" i="12"/>
  <c r="G2237" i="12"/>
  <c r="G2245" i="12"/>
  <c r="G2253" i="12"/>
  <c r="G2261" i="12"/>
  <c r="G2269" i="12"/>
  <c r="G2277" i="12"/>
  <c r="G2285" i="12"/>
  <c r="G2293" i="12"/>
  <c r="G2301" i="12"/>
  <c r="G2309" i="12"/>
  <c r="G2317" i="12"/>
  <c r="G2325" i="12"/>
  <c r="G2333" i="12"/>
  <c r="G2341" i="12"/>
  <c r="G2349" i="12"/>
  <c r="G2357" i="12"/>
  <c r="G2365" i="12"/>
  <c r="G2373" i="12"/>
  <c r="G2381" i="12"/>
  <c r="G2389" i="12"/>
  <c r="G2397" i="12"/>
  <c r="G2405" i="12"/>
  <c r="G2413" i="12"/>
  <c r="G2421" i="12"/>
  <c r="G1049" i="12"/>
  <c r="G1177" i="12"/>
  <c r="G1329" i="12"/>
  <c r="G1393" i="12"/>
  <c r="G1457" i="12"/>
  <c r="G1499" i="12"/>
  <c r="G1533" i="12"/>
  <c r="G1565" i="12"/>
  <c r="G1597" i="12"/>
  <c r="G1629" i="12"/>
  <c r="G1661" i="12"/>
  <c r="G1693" i="12"/>
  <c r="G1725" i="12"/>
  <c r="G1737" i="12"/>
  <c r="G1776" i="12"/>
  <c r="G1790" i="12"/>
  <c r="G1806" i="12"/>
  <c r="G1822" i="12"/>
  <c r="G1838" i="12"/>
  <c r="G1854" i="12"/>
  <c r="G1870" i="12"/>
  <c r="G1886" i="12"/>
  <c r="G1902" i="12"/>
  <c r="G1918" i="12"/>
  <c r="G1934" i="12"/>
  <c r="G1950" i="12"/>
  <c r="G1966" i="12"/>
  <c r="G1982" i="12"/>
  <c r="G1998" i="12"/>
  <c r="G2014" i="12"/>
  <c r="G2030" i="12"/>
  <c r="G2046" i="12"/>
  <c r="G2062" i="12"/>
  <c r="G2078" i="12"/>
  <c r="G2094" i="12"/>
  <c r="G2110" i="12"/>
  <c r="G2126" i="12"/>
  <c r="G2142" i="12"/>
  <c r="G2158" i="12"/>
  <c r="G2174" i="12"/>
  <c r="G2190" i="12"/>
  <c r="G2206" i="12"/>
  <c r="G2222" i="12"/>
  <c r="G2238" i="12"/>
  <c r="G2254" i="12"/>
  <c r="G2270" i="12"/>
  <c r="G2286" i="12"/>
  <c r="G2302" i="12"/>
  <c r="G2318" i="12"/>
  <c r="G2334" i="12"/>
  <c r="G2350" i="12"/>
  <c r="G2366" i="12"/>
  <c r="G2387" i="12"/>
  <c r="G2398" i="12"/>
  <c r="G2418" i="12"/>
  <c r="G2420" i="12"/>
  <c r="G2425" i="12"/>
  <c r="G2433" i="12"/>
  <c r="G2441" i="12"/>
  <c r="G2449" i="12"/>
  <c r="G2457" i="12"/>
  <c r="G2465" i="12"/>
  <c r="G2473" i="12"/>
  <c r="G2481" i="12"/>
  <c r="G2489" i="12"/>
  <c r="G2497" i="12"/>
  <c r="G2505" i="12"/>
  <c r="G2513" i="12"/>
  <c r="G2521" i="12"/>
  <c r="G2529" i="12"/>
  <c r="G2537" i="12"/>
  <c r="G2545" i="12"/>
  <c r="G2553" i="12"/>
  <c r="G2561" i="12"/>
  <c r="G2569" i="12"/>
  <c r="G2577" i="12"/>
  <c r="G2585" i="12"/>
  <c r="G2593" i="12"/>
  <c r="G2601" i="12"/>
  <c r="G2609" i="12"/>
  <c r="G2617" i="12"/>
  <c r="G2625" i="12"/>
  <c r="G2633" i="12"/>
  <c r="G2641" i="12"/>
  <c r="G2649" i="12"/>
  <c r="G2657" i="12"/>
  <c r="G2665" i="12"/>
  <c r="G2673" i="12"/>
  <c r="G2681" i="12"/>
  <c r="G2689" i="12"/>
  <c r="G2697" i="12"/>
  <c r="G2705" i="12"/>
  <c r="G2713" i="12"/>
  <c r="G2721" i="12"/>
  <c r="G2729" i="12"/>
  <c r="G2737" i="12"/>
  <c r="G2745" i="12"/>
  <c r="G2753" i="12"/>
  <c r="G2761" i="12"/>
  <c r="G2769" i="12"/>
  <c r="G2777" i="12"/>
  <c r="G2785" i="12"/>
  <c r="G2793" i="12"/>
  <c r="G2801" i="12"/>
  <c r="G2809" i="12"/>
  <c r="G2817" i="12"/>
  <c r="G2825" i="12"/>
  <c r="G2833" i="12"/>
  <c r="G2841" i="12"/>
  <c r="G2849" i="12"/>
  <c r="G2857" i="12"/>
  <c r="G2865" i="12"/>
  <c r="G724" i="12"/>
  <c r="G841" i="12"/>
  <c r="G1035" i="12"/>
  <c r="G1163" i="12"/>
  <c r="G1331" i="12"/>
  <c r="G1395" i="12"/>
  <c r="G1466" i="12"/>
  <c r="G1500" i="12"/>
  <c r="G1543" i="12"/>
  <c r="G1575" i="12"/>
  <c r="G1607" i="12"/>
  <c r="G1639" i="12"/>
  <c r="G1671" i="12"/>
  <c r="G1703" i="12"/>
  <c r="G1741" i="12"/>
  <c r="G1758" i="12"/>
  <c r="G1788" i="12"/>
  <c r="G1804" i="12"/>
  <c r="G1820" i="12"/>
  <c r="G1836" i="12"/>
  <c r="G1852" i="12"/>
  <c r="G1868" i="12"/>
  <c r="G1884" i="12"/>
  <c r="G1900" i="12"/>
  <c r="G1916" i="12"/>
  <c r="G1932" i="12"/>
  <c r="G1948" i="12"/>
  <c r="G1964" i="12"/>
  <c r="G1980" i="12"/>
  <c r="G1996" i="12"/>
  <c r="G2012" i="12"/>
  <c r="G2028" i="12"/>
  <c r="G2044" i="12"/>
  <c r="G2060" i="12"/>
  <c r="G2076" i="12"/>
  <c r="G2092" i="12"/>
  <c r="G2108" i="12"/>
  <c r="G2124" i="12"/>
  <c r="G2140" i="12"/>
  <c r="G2156" i="12"/>
  <c r="G2172" i="12"/>
  <c r="G2188" i="12"/>
  <c r="G2204" i="12"/>
  <c r="G2220" i="12"/>
  <c r="G2236" i="12"/>
  <c r="G2252" i="12"/>
  <c r="G2268" i="12"/>
  <c r="G2284" i="12"/>
  <c r="G2300" i="12"/>
  <c r="G2316" i="12"/>
  <c r="G2332" i="12"/>
  <c r="G2348" i="12"/>
  <c r="G2364" i="12"/>
  <c r="G2380" i="12"/>
  <c r="G2391" i="12"/>
  <c r="G2411" i="12"/>
  <c r="G2424" i="12"/>
  <c r="G2432" i="12"/>
  <c r="G2440" i="12"/>
  <c r="G2448" i="12"/>
  <c r="G2456" i="12"/>
  <c r="G2464" i="12"/>
  <c r="G2472" i="12"/>
  <c r="G2480" i="12"/>
  <c r="G2488" i="12"/>
  <c r="G2496" i="12"/>
  <c r="G2504" i="12"/>
  <c r="G2512" i="12"/>
  <c r="G2520" i="12"/>
  <c r="G2528" i="12"/>
  <c r="G2536" i="12"/>
  <c r="G2544" i="12"/>
  <c r="G2552" i="12"/>
  <c r="G2560" i="12"/>
  <c r="G2568" i="12"/>
  <c r="G2576" i="12"/>
  <c r="G2584" i="12"/>
  <c r="G2592" i="12"/>
  <c r="G2600" i="12"/>
  <c r="G2608" i="12"/>
  <c r="G2616" i="12"/>
  <c r="G2624" i="12"/>
  <c r="G2632" i="12"/>
  <c r="G2640" i="12"/>
  <c r="G2648" i="12"/>
  <c r="G2656" i="12"/>
  <c r="G2664" i="12"/>
  <c r="G2672" i="12"/>
  <c r="G2680" i="12"/>
  <c r="G2688" i="12"/>
  <c r="G2696" i="12"/>
  <c r="G2704" i="12"/>
  <c r="G2712" i="12"/>
  <c r="G2720" i="12"/>
  <c r="G2728" i="12"/>
  <c r="G2736" i="12"/>
  <c r="G2744" i="12"/>
  <c r="G2752" i="12"/>
  <c r="G2760" i="12"/>
  <c r="G2768" i="12"/>
  <c r="G2776" i="12"/>
  <c r="G2784" i="12"/>
  <c r="G2792" i="12"/>
  <c r="G2800" i="12"/>
  <c r="G2808" i="12"/>
  <c r="G2816" i="12"/>
  <c r="G2824" i="12"/>
  <c r="G2832" i="12"/>
  <c r="G2840" i="12"/>
  <c r="G2848" i="12"/>
  <c r="G2856" i="12"/>
  <c r="G2864" i="12"/>
  <c r="G1090" i="12"/>
  <c r="G1218" i="12"/>
  <c r="G1322" i="12"/>
  <c r="G1386" i="12"/>
  <c r="G1450" i="12"/>
  <c r="G1459" i="12"/>
  <c r="G1488" i="12"/>
  <c r="G1534" i="12"/>
  <c r="G1566" i="12"/>
  <c r="G1598" i="12"/>
  <c r="G1630" i="12"/>
  <c r="G1662" i="12"/>
  <c r="G1694" i="12"/>
  <c r="G1726" i="12"/>
  <c r="G1734" i="12"/>
  <c r="G1745" i="12"/>
  <c r="G1753" i="12"/>
  <c r="G1766" i="12"/>
  <c r="G1779" i="12"/>
  <c r="G1795" i="12"/>
  <c r="G1811" i="12"/>
  <c r="G1827" i="12"/>
  <c r="G1843" i="12"/>
  <c r="G1859" i="12"/>
  <c r="G1875" i="12"/>
  <c r="G1891" i="12"/>
  <c r="G1907" i="12"/>
  <c r="G1923" i="12"/>
  <c r="G1939" i="12"/>
  <c r="G1955" i="12"/>
  <c r="G1971" i="12"/>
  <c r="G1987" i="12"/>
  <c r="G2003" i="12"/>
  <c r="G2019" i="12"/>
  <c r="G2035" i="12"/>
  <c r="G2051" i="12"/>
  <c r="G2067" i="12"/>
  <c r="G2083" i="12"/>
  <c r="G2099" i="12"/>
  <c r="G2115" i="12"/>
  <c r="G2131" i="12"/>
  <c r="G2147" i="12"/>
  <c r="G2163" i="12"/>
  <c r="G2179" i="12"/>
  <c r="G2195" i="12"/>
  <c r="G2211" i="12"/>
  <c r="G2227" i="12"/>
  <c r="G2243" i="12"/>
  <c r="G2259" i="12"/>
  <c r="G2275" i="12"/>
  <c r="G2291" i="12"/>
  <c r="G2307" i="12"/>
  <c r="G2323" i="12"/>
  <c r="G2339" i="12"/>
  <c r="G2355" i="12"/>
  <c r="G2371" i="12"/>
  <c r="G2382" i="12"/>
  <c r="G2402" i="12"/>
  <c r="G2404" i="12"/>
  <c r="G2415" i="12"/>
  <c r="G2423" i="12"/>
  <c r="G2431" i="12"/>
  <c r="G2439" i="12"/>
  <c r="G2447" i="12"/>
  <c r="G2455" i="12"/>
  <c r="G2463" i="12"/>
  <c r="G2471" i="12"/>
  <c r="G2479" i="12"/>
  <c r="G2487" i="12"/>
  <c r="G2495" i="12"/>
  <c r="G2503" i="12"/>
  <c r="G2511" i="12"/>
  <c r="G2519" i="12"/>
  <c r="G2527" i="12"/>
  <c r="G2535" i="12"/>
  <c r="G2543" i="12"/>
  <c r="G2551" i="12"/>
  <c r="G2559" i="12"/>
  <c r="G2567" i="12"/>
  <c r="G2575" i="12"/>
  <c r="G2583" i="12"/>
  <c r="G2591" i="12"/>
  <c r="G2599" i="12"/>
  <c r="G2607" i="12"/>
  <c r="G2615" i="12"/>
  <c r="G2623" i="12"/>
  <c r="G2631" i="12"/>
  <c r="G2639" i="12"/>
  <c r="G2647" i="12"/>
  <c r="G2655" i="12"/>
  <c r="G2663" i="12"/>
  <c r="G2671" i="12"/>
  <c r="G2679" i="12"/>
  <c r="G2687" i="12"/>
  <c r="G2695" i="12"/>
  <c r="G2703" i="12"/>
  <c r="G2711" i="12"/>
  <c r="G2719" i="12"/>
  <c r="G2727" i="12"/>
  <c r="G2735" i="12"/>
  <c r="G2743" i="12"/>
  <c r="G2751" i="12"/>
  <c r="G2759" i="12"/>
  <c r="G2767" i="12"/>
  <c r="G2775" i="12"/>
  <c r="G2783" i="12"/>
  <c r="G2791" i="12"/>
  <c r="G2799" i="12"/>
  <c r="G2807" i="12"/>
  <c r="G2815" i="12"/>
  <c r="G2823" i="12"/>
  <c r="G2831" i="12"/>
  <c r="G2839" i="12"/>
  <c r="G2847" i="12"/>
  <c r="G2855" i="12"/>
  <c r="G2863" i="12"/>
  <c r="G739" i="12"/>
  <c r="G856" i="12"/>
  <c r="G1113" i="12"/>
  <c r="G1241" i="12"/>
  <c r="G1297" i="12"/>
  <c r="G1361" i="12"/>
  <c r="G1425" i="12"/>
  <c r="G1461" i="12"/>
  <c r="G1483" i="12"/>
  <c r="G1512" i="12"/>
  <c r="G1517" i="12"/>
  <c r="G1549" i="12"/>
  <c r="G1581" i="12"/>
  <c r="G1613" i="12"/>
  <c r="G1645" i="12"/>
  <c r="G1677" i="12"/>
  <c r="G1709" i="12"/>
  <c r="G1759" i="12"/>
  <c r="G1772" i="12"/>
  <c r="G1782" i="12"/>
  <c r="G1798" i="12"/>
  <c r="G1814" i="12"/>
  <c r="G1830" i="12"/>
  <c r="G1846" i="12"/>
  <c r="G1862" i="12"/>
  <c r="G1878" i="12"/>
  <c r="G1894" i="12"/>
  <c r="G1910" i="12"/>
  <c r="G1926" i="12"/>
  <c r="G1942" i="12"/>
  <c r="G1958" i="12"/>
  <c r="G1974" i="12"/>
  <c r="G1990" i="12"/>
  <c r="G2006" i="12"/>
  <c r="G2022" i="12"/>
  <c r="G2038" i="12"/>
  <c r="G2054" i="12"/>
  <c r="G2070" i="12"/>
  <c r="G2086" i="12"/>
  <c r="G2102" i="12"/>
  <c r="G2118" i="12"/>
  <c r="G2134" i="12"/>
  <c r="G2150" i="12"/>
  <c r="G2166" i="12"/>
  <c r="G2182" i="12"/>
  <c r="G2198" i="12"/>
  <c r="G2214" i="12"/>
  <c r="G2230" i="12"/>
  <c r="G2246" i="12"/>
  <c r="G2262" i="12"/>
  <c r="G2278" i="12"/>
  <c r="G2294" i="12"/>
  <c r="G2310" i="12"/>
  <c r="G2326" i="12"/>
  <c r="G2342" i="12"/>
  <c r="G2358" i="12"/>
  <c r="G2374" i="12"/>
  <c r="G2386" i="12"/>
  <c r="G2388" i="12"/>
  <c r="G2399" i="12"/>
  <c r="G2419" i="12"/>
  <c r="G2422" i="12"/>
  <c r="G2429" i="12"/>
  <c r="G2437" i="12"/>
  <c r="G2445" i="12"/>
  <c r="G2453" i="12"/>
  <c r="G2461" i="12"/>
  <c r="G2469" i="12"/>
  <c r="G2477" i="12"/>
  <c r="G2485" i="12"/>
  <c r="G2493" i="12"/>
  <c r="G2501" i="12"/>
  <c r="G2509" i="12"/>
  <c r="G2517" i="12"/>
  <c r="G2525" i="12"/>
  <c r="G2533" i="12"/>
  <c r="G2541" i="12"/>
  <c r="G2549" i="12"/>
  <c r="G2557" i="12"/>
  <c r="G2565" i="12"/>
  <c r="G2573" i="12"/>
  <c r="G2581" i="12"/>
  <c r="G2589" i="12"/>
  <c r="G2597" i="12"/>
  <c r="G2605" i="12"/>
  <c r="G2613" i="12"/>
  <c r="G2621" i="12"/>
  <c r="G2629" i="12"/>
  <c r="G2637" i="12"/>
  <c r="G2645" i="12"/>
  <c r="G2653" i="12"/>
  <c r="G2661" i="12"/>
  <c r="G2669" i="12"/>
  <c r="G2677" i="12"/>
  <c r="G2685" i="12"/>
  <c r="G2693" i="12"/>
  <c r="G2701" i="12"/>
  <c r="G2709" i="12"/>
  <c r="G2717" i="12"/>
  <c r="G2725" i="12"/>
  <c r="G2733" i="12"/>
  <c r="G2741" i="12"/>
  <c r="G2749" i="12"/>
  <c r="G2757" i="12"/>
  <c r="G2765" i="12"/>
  <c r="G2773" i="12"/>
  <c r="G2781" i="12"/>
  <c r="G2789" i="12"/>
  <c r="G2797" i="12"/>
  <c r="G2805" i="12"/>
  <c r="G2813" i="12"/>
  <c r="G2821" i="12"/>
  <c r="G2829" i="12"/>
  <c r="G2837" i="12"/>
  <c r="G2845" i="12"/>
  <c r="G2853" i="12"/>
  <c r="G2861" i="12"/>
  <c r="G2869" i="12"/>
  <c r="G2877" i="12"/>
  <c r="G2885" i="12"/>
  <c r="G2893" i="12"/>
  <c r="G2901" i="12"/>
  <c r="G2909" i="12"/>
  <c r="G2917" i="12"/>
  <c r="G2925" i="12"/>
  <c r="G2933" i="12"/>
  <c r="G2941" i="12"/>
  <c r="G2949" i="12"/>
  <c r="G1145" i="12"/>
  <c r="G1284" i="12"/>
  <c r="G1377" i="12"/>
  <c r="G1481" i="12"/>
  <c r="G1495" i="12"/>
  <c r="G1525" i="12"/>
  <c r="G1589" i="12"/>
  <c r="G1653" i="12"/>
  <c r="G1717" i="12"/>
  <c r="G1774" i="12"/>
  <c r="G1802" i="12"/>
  <c r="G1834" i="12"/>
  <c r="G1866" i="12"/>
  <c r="G1898" i="12"/>
  <c r="G1930" i="12"/>
  <c r="G1962" i="12"/>
  <c r="G1994" i="12"/>
  <c r="G2026" i="12"/>
  <c r="G2058" i="12"/>
  <c r="G2090" i="12"/>
  <c r="G2122" i="12"/>
  <c r="G2154" i="12"/>
  <c r="G2186" i="12"/>
  <c r="G2218" i="12"/>
  <c r="G2250" i="12"/>
  <c r="G2282" i="12"/>
  <c r="G2314" i="12"/>
  <c r="G2346" i="12"/>
  <c r="G2378" i="12"/>
  <c r="G2438" i="12"/>
  <c r="G2454" i="12"/>
  <c r="G2470" i="12"/>
  <c r="G2486" i="12"/>
  <c r="G2502" i="12"/>
  <c r="G2518" i="12"/>
  <c r="G2534" i="12"/>
  <c r="G2550" i="12"/>
  <c r="G2566" i="12"/>
  <c r="G2582" i="12"/>
  <c r="G2598" i="12"/>
  <c r="G2614" i="12"/>
  <c r="G2630" i="12"/>
  <c r="G2646" i="12"/>
  <c r="G2662" i="12"/>
  <c r="G2678" i="12"/>
  <c r="G2694" i="12"/>
  <c r="G2710" i="12"/>
  <c r="G2726" i="12"/>
  <c r="G2742" i="12"/>
  <c r="G2758" i="12"/>
  <c r="G2774" i="12"/>
  <c r="G2790" i="12"/>
  <c r="G2806" i="12"/>
  <c r="G2822" i="12"/>
  <c r="G2838" i="12"/>
  <c r="G2854" i="12"/>
  <c r="G2872" i="12"/>
  <c r="G2876" i="12"/>
  <c r="G2889" i="12"/>
  <c r="G2902" i="12"/>
  <c r="G2906" i="12"/>
  <c r="G2919" i="12"/>
  <c r="G2923" i="12"/>
  <c r="G2936" i="12"/>
  <c r="G2940" i="12"/>
  <c r="G2953" i="12"/>
  <c r="G2961" i="12"/>
  <c r="G2969" i="12"/>
  <c r="G2977" i="12"/>
  <c r="G2985" i="12"/>
  <c r="G2993" i="12"/>
  <c r="G3001" i="12"/>
  <c r="G3009" i="12"/>
  <c r="G3017" i="12"/>
  <c r="G3025" i="12"/>
  <c r="G3033" i="12"/>
  <c r="G3041" i="12"/>
  <c r="G3049" i="12"/>
  <c r="G3057" i="12"/>
  <c r="G3065" i="12"/>
  <c r="G3073" i="12"/>
  <c r="G3081" i="12"/>
  <c r="G3089" i="12"/>
  <c r="G3097" i="12"/>
  <c r="G3105" i="12"/>
  <c r="G3113" i="12"/>
  <c r="G3121" i="12"/>
  <c r="G3129" i="12"/>
  <c r="G3137" i="12"/>
  <c r="G3145" i="12"/>
  <c r="G3153" i="12"/>
  <c r="G3161" i="12"/>
  <c r="G3169" i="12"/>
  <c r="G3177" i="12"/>
  <c r="G3185" i="12"/>
  <c r="G3193" i="12"/>
  <c r="G3201" i="12"/>
  <c r="G3209" i="12"/>
  <c r="G3217" i="12"/>
  <c r="G3225" i="12"/>
  <c r="G3233" i="12"/>
  <c r="G3241" i="12"/>
  <c r="G3249" i="12"/>
  <c r="G3257" i="12"/>
  <c r="G3265" i="12"/>
  <c r="G3273" i="12"/>
  <c r="G3281" i="12"/>
  <c r="G3289" i="12"/>
  <c r="G3297" i="12"/>
  <c r="G3305" i="12"/>
  <c r="G3313" i="12"/>
  <c r="G3321" i="12"/>
  <c r="G3329" i="12"/>
  <c r="G1227" i="12"/>
  <c r="G1363" i="12"/>
  <c r="G1527" i="12"/>
  <c r="G1591" i="12"/>
  <c r="G1655" i="12"/>
  <c r="G1719" i="12"/>
  <c r="G1743" i="12"/>
  <c r="G1775" i="12"/>
  <c r="G1780" i="12"/>
  <c r="G1812" i="12"/>
  <c r="G1844" i="12"/>
  <c r="G1876" i="12"/>
  <c r="G1908" i="12"/>
  <c r="G1940" i="12"/>
  <c r="G1972" i="12"/>
  <c r="G2004" i="12"/>
  <c r="G2036" i="12"/>
  <c r="G2068" i="12"/>
  <c r="G2100" i="12"/>
  <c r="G2132" i="12"/>
  <c r="G2164" i="12"/>
  <c r="G2196" i="12"/>
  <c r="G2228" i="12"/>
  <c r="G2260" i="12"/>
  <c r="G2292" i="12"/>
  <c r="G2324" i="12"/>
  <c r="G2356" i="12"/>
  <c r="G2390" i="12"/>
  <c r="G2412" i="12"/>
  <c r="G2436" i="12"/>
  <c r="G2452" i="12"/>
  <c r="G2468" i="12"/>
  <c r="G2484" i="12"/>
  <c r="G2500" i="12"/>
  <c r="G2516" i="12"/>
  <c r="G2532" i="12"/>
  <c r="G2548" i="12"/>
  <c r="G2564" i="12"/>
  <c r="G2580" i="12"/>
  <c r="G2596" i="12"/>
  <c r="G2612" i="12"/>
  <c r="G2628" i="12"/>
  <c r="G2644" i="12"/>
  <c r="G2660" i="12"/>
  <c r="G2676" i="12"/>
  <c r="G2692" i="12"/>
  <c r="G2708" i="12"/>
  <c r="G2724" i="12"/>
  <c r="G2740" i="12"/>
  <c r="G2756" i="12"/>
  <c r="G2772" i="12"/>
  <c r="G2788" i="12"/>
  <c r="G2804" i="12"/>
  <c r="G2820" i="12"/>
  <c r="G2836" i="12"/>
  <c r="G2852" i="12"/>
  <c r="G2868" i="12"/>
  <c r="G2880" i="12"/>
  <c r="G2884" i="12"/>
  <c r="G2897" i="12"/>
  <c r="G2910" i="12"/>
  <c r="G2914" i="12"/>
  <c r="G2927" i="12"/>
  <c r="G2931" i="12"/>
  <c r="G2944" i="12"/>
  <c r="G2948" i="12"/>
  <c r="G2960" i="12"/>
  <c r="G2968" i="12"/>
  <c r="G2976" i="12"/>
  <c r="G2984" i="12"/>
  <c r="G2992" i="12"/>
  <c r="G3000" i="12"/>
  <c r="G3008" i="12"/>
  <c r="G3016" i="12"/>
  <c r="G3024" i="12"/>
  <c r="G3032" i="12"/>
  <c r="G3040" i="12"/>
  <c r="G3048" i="12"/>
  <c r="G3056" i="12"/>
  <c r="G3064" i="12"/>
  <c r="G3072" i="12"/>
  <c r="G3080" i="12"/>
  <c r="G3088" i="12"/>
  <c r="G3096" i="12"/>
  <c r="G3104" i="12"/>
  <c r="G3112" i="12"/>
  <c r="G3120" i="12"/>
  <c r="G3128" i="12"/>
  <c r="G3136" i="12"/>
  <c r="G3144" i="12"/>
  <c r="G3152" i="12"/>
  <c r="G3160" i="12"/>
  <c r="G3168" i="12"/>
  <c r="G3176" i="12"/>
  <c r="G3184" i="12"/>
  <c r="G3192" i="12"/>
  <c r="G3200" i="12"/>
  <c r="G3208" i="12"/>
  <c r="G3216" i="12"/>
  <c r="G3224" i="12"/>
  <c r="G3232" i="12"/>
  <c r="G3240" i="12"/>
  <c r="G3248" i="12"/>
  <c r="G3256" i="12"/>
  <c r="G3264" i="12"/>
  <c r="G3272" i="12"/>
  <c r="G3280" i="12"/>
  <c r="G3288" i="12"/>
  <c r="G3296" i="12"/>
  <c r="G3304" i="12"/>
  <c r="G3312" i="12"/>
  <c r="G3320" i="12"/>
  <c r="G3328" i="12"/>
  <c r="G1154" i="12"/>
  <c r="G1289" i="12"/>
  <c r="G1418" i="12"/>
  <c r="G1508" i="12"/>
  <c r="G1518" i="12"/>
  <c r="G1582" i="12"/>
  <c r="G1646" i="12"/>
  <c r="G1710" i="12"/>
  <c r="G1749" i="12"/>
  <c r="G1770" i="12"/>
  <c r="G1803" i="12"/>
  <c r="G1835" i="12"/>
  <c r="G1867" i="12"/>
  <c r="G1899" i="12"/>
  <c r="G1931" i="12"/>
  <c r="G1963" i="12"/>
  <c r="G1995" i="12"/>
  <c r="G2027" i="12"/>
  <c r="G2059" i="12"/>
  <c r="G2091" i="12"/>
  <c r="G2123" i="12"/>
  <c r="G2155" i="12"/>
  <c r="G2187" i="12"/>
  <c r="G2219" i="12"/>
  <c r="G2251" i="12"/>
  <c r="G2283" i="12"/>
  <c r="G2315" i="12"/>
  <c r="G2347" i="12"/>
  <c r="G2379" i="12"/>
  <c r="G2383" i="12"/>
  <c r="G2427" i="12"/>
  <c r="G2443" i="12"/>
  <c r="G2459" i="12"/>
  <c r="G2475" i="12"/>
  <c r="G2491" i="12"/>
  <c r="G2507" i="12"/>
  <c r="G2523" i="12"/>
  <c r="G2539" i="12"/>
  <c r="G2555" i="12"/>
  <c r="G2571" i="12"/>
  <c r="G2587" i="12"/>
  <c r="G2603" i="12"/>
  <c r="G2619" i="12"/>
  <c r="G2635" i="12"/>
  <c r="G2651" i="12"/>
  <c r="G2667" i="12"/>
  <c r="G2683" i="12"/>
  <c r="G2699" i="12"/>
  <c r="G2715" i="12"/>
  <c r="G2731" i="12"/>
  <c r="G2747" i="12"/>
  <c r="G2763" i="12"/>
  <c r="G2779" i="12"/>
  <c r="G2795" i="12"/>
  <c r="G2811" i="12"/>
  <c r="G2827" i="12"/>
  <c r="G2843" i="12"/>
  <c r="G2859" i="12"/>
  <c r="G2871" i="12"/>
  <c r="G2875" i="12"/>
  <c r="G2888" i="12"/>
  <c r="G2892" i="12"/>
  <c r="G2905" i="12"/>
  <c r="G2918" i="12"/>
  <c r="G2922" i="12"/>
  <c r="G2935" i="12"/>
  <c r="G2939" i="12"/>
  <c r="G2952" i="12"/>
  <c r="G2959" i="12"/>
  <c r="G2967" i="12"/>
  <c r="G2975" i="12"/>
  <c r="G2983" i="12"/>
  <c r="G2991" i="12"/>
  <c r="G2999" i="12"/>
  <c r="G3007" i="12"/>
  <c r="G3015" i="12"/>
  <c r="G3023" i="12"/>
  <c r="G3031" i="12"/>
  <c r="G3039" i="12"/>
  <c r="G3047" i="12"/>
  <c r="G3055" i="12"/>
  <c r="G3063" i="12"/>
  <c r="G3071" i="12"/>
  <c r="G3079" i="12"/>
  <c r="G3087" i="12"/>
  <c r="G3095" i="12"/>
  <c r="G3103" i="12"/>
  <c r="G3111" i="12"/>
  <c r="G3119" i="12"/>
  <c r="G3127" i="12"/>
  <c r="G3135" i="12"/>
  <c r="G3143" i="12"/>
  <c r="G3151" i="12"/>
  <c r="G3159" i="12"/>
  <c r="G3167" i="12"/>
  <c r="G3175" i="12"/>
  <c r="G3183" i="12"/>
  <c r="G3191" i="12"/>
  <c r="G3199" i="12"/>
  <c r="G3207" i="12"/>
  <c r="G3215" i="12"/>
  <c r="G3223" i="12"/>
  <c r="G3231" i="12"/>
  <c r="G3239" i="12"/>
  <c r="G3247" i="12"/>
  <c r="G3255" i="12"/>
  <c r="G3263" i="12"/>
  <c r="G3271" i="12"/>
  <c r="G3279" i="12"/>
  <c r="G3287" i="12"/>
  <c r="G3295" i="12"/>
  <c r="G3303" i="12"/>
  <c r="G3311" i="12"/>
  <c r="G3319" i="12"/>
  <c r="G3327" i="12"/>
  <c r="G1017" i="12"/>
  <c r="G1313" i="12"/>
  <c r="G1441" i="12"/>
  <c r="G1557" i="12"/>
  <c r="G1621" i="12"/>
  <c r="G1685" i="12"/>
  <c r="G1761" i="12"/>
  <c r="G1786" i="12"/>
  <c r="G1818" i="12"/>
  <c r="G1850" i="12"/>
  <c r="G1882" i="12"/>
  <c r="G1914" i="12"/>
  <c r="G1946" i="12"/>
  <c r="G1978" i="12"/>
  <c r="G2010" i="12"/>
  <c r="G2042" i="12"/>
  <c r="G2074" i="12"/>
  <c r="G2106" i="12"/>
  <c r="G2138" i="12"/>
  <c r="G2170" i="12"/>
  <c r="G2202" i="12"/>
  <c r="G2234" i="12"/>
  <c r="G2266" i="12"/>
  <c r="G2298" i="12"/>
  <c r="G2330" i="12"/>
  <c r="G2362" i="12"/>
  <c r="G2395" i="12"/>
  <c r="G2406" i="12"/>
  <c r="G2430" i="12"/>
  <c r="G2446" i="12"/>
  <c r="G2462" i="12"/>
  <c r="G2478" i="12"/>
  <c r="G2494" i="12"/>
  <c r="G2510" i="12"/>
  <c r="G2526" i="12"/>
  <c r="G2542" i="12"/>
  <c r="G2558" i="12"/>
  <c r="G2574" i="12"/>
  <c r="G2590" i="12"/>
  <c r="G2606" i="12"/>
  <c r="G2622" i="12"/>
  <c r="G2638" i="12"/>
  <c r="G2654" i="12"/>
  <c r="G2670" i="12"/>
  <c r="G2686" i="12"/>
  <c r="G2702" i="12"/>
  <c r="G2718" i="12"/>
  <c r="G2734" i="12"/>
  <c r="G2750" i="12"/>
  <c r="G2766" i="12"/>
  <c r="G2782" i="12"/>
  <c r="G2798" i="12"/>
  <c r="G2814" i="12"/>
  <c r="G2830" i="12"/>
  <c r="G2846" i="12"/>
  <c r="G2862" i="12"/>
  <c r="G2870" i="12"/>
  <c r="G2874" i="12"/>
  <c r="G2887" i="12"/>
  <c r="G2891" i="12"/>
  <c r="G2904" i="12"/>
  <c r="G2908" i="12"/>
  <c r="G2921" i="12"/>
  <c r="G2934" i="12"/>
  <c r="G2938" i="12"/>
  <c r="G2951" i="12"/>
  <c r="G2957" i="12"/>
  <c r="G2965" i="12"/>
  <c r="G2973" i="12"/>
  <c r="G2981" i="12"/>
  <c r="G2989" i="12"/>
  <c r="G2997" i="12"/>
  <c r="G3005" i="12"/>
  <c r="G3013" i="12"/>
  <c r="G3021" i="12"/>
  <c r="G3029" i="12"/>
  <c r="G3037" i="12"/>
  <c r="G3045" i="12"/>
  <c r="G3053" i="12"/>
  <c r="G3061" i="12"/>
  <c r="G3069" i="12"/>
  <c r="G3077" i="12"/>
  <c r="G3085" i="12"/>
  <c r="G3093" i="12"/>
  <c r="G3101" i="12"/>
  <c r="G3109" i="12"/>
  <c r="G3117" i="12"/>
  <c r="G3125" i="12"/>
  <c r="G3133" i="12"/>
  <c r="G3141" i="12"/>
  <c r="G3149" i="12"/>
  <c r="G3157" i="12"/>
  <c r="G3165" i="12"/>
  <c r="G3173" i="12"/>
  <c r="G3181" i="12"/>
  <c r="G3189" i="12"/>
  <c r="G3197" i="12"/>
  <c r="G3205" i="12"/>
  <c r="G3213" i="12"/>
  <c r="G3221" i="12"/>
  <c r="G3229" i="12"/>
  <c r="G3237" i="12"/>
  <c r="G3245" i="12"/>
  <c r="G3253" i="12"/>
  <c r="G3261" i="12"/>
  <c r="G3269" i="12"/>
  <c r="G3277" i="12"/>
  <c r="G3285" i="12"/>
  <c r="G3293" i="12"/>
  <c r="G3301" i="12"/>
  <c r="G3309" i="12"/>
  <c r="G3317" i="12"/>
  <c r="G3325" i="12"/>
  <c r="G3333" i="12"/>
  <c r="G3341" i="12"/>
  <c r="G3349" i="12"/>
  <c r="G3357" i="12"/>
  <c r="G3365" i="12"/>
  <c r="G3373" i="12"/>
  <c r="G3381" i="12"/>
  <c r="G3389" i="12"/>
  <c r="G3397" i="12"/>
  <c r="G3405" i="12"/>
  <c r="G3413" i="12"/>
  <c r="G3421" i="12"/>
  <c r="G3429" i="12"/>
  <c r="G570" i="12"/>
  <c r="G1081" i="12"/>
  <c r="G1573" i="12"/>
  <c r="G1701" i="12"/>
  <c r="G1826" i="12"/>
  <c r="G1890" i="12"/>
  <c r="G1954" i="12"/>
  <c r="G2018" i="12"/>
  <c r="G2082" i="12"/>
  <c r="G2146" i="12"/>
  <c r="G2210" i="12"/>
  <c r="G2274" i="12"/>
  <c r="G2338" i="12"/>
  <c r="G2434" i="12"/>
  <c r="G2466" i="12"/>
  <c r="G2498" i="12"/>
  <c r="G2530" i="12"/>
  <c r="G2562" i="12"/>
  <c r="G2594" i="12"/>
  <c r="G2626" i="12"/>
  <c r="G2658" i="12"/>
  <c r="G2690" i="12"/>
  <c r="G2722" i="12"/>
  <c r="G2754" i="12"/>
  <c r="G2786" i="12"/>
  <c r="G2818" i="12"/>
  <c r="G2850" i="12"/>
  <c r="G2879" i="12"/>
  <c r="G2900" i="12"/>
  <c r="G2913" i="12"/>
  <c r="G2926" i="12"/>
  <c r="G2947" i="12"/>
  <c r="G2966" i="12"/>
  <c r="G2982" i="12"/>
  <c r="G2998" i="12"/>
  <c r="G3014" i="12"/>
  <c r="G3030" i="12"/>
  <c r="G3046" i="12"/>
  <c r="G3062" i="12"/>
  <c r="G3078" i="12"/>
  <c r="G3094" i="12"/>
  <c r="G3110" i="12"/>
  <c r="G3126" i="12"/>
  <c r="G3142" i="12"/>
  <c r="G3158" i="12"/>
  <c r="G3174" i="12"/>
  <c r="G3190" i="12"/>
  <c r="G3206" i="12"/>
  <c r="G3222" i="12"/>
  <c r="G3238" i="12"/>
  <c r="G3254" i="12"/>
  <c r="G3270" i="12"/>
  <c r="G3286" i="12"/>
  <c r="G3302" i="12"/>
  <c r="G3318" i="12"/>
  <c r="G3338" i="12"/>
  <c r="G3351" i="12"/>
  <c r="G3355" i="12"/>
  <c r="G3368" i="12"/>
  <c r="G3372" i="12"/>
  <c r="G3385" i="12"/>
  <c r="G3398" i="12"/>
  <c r="G3402" i="12"/>
  <c r="G3415" i="12"/>
  <c r="G3419" i="12"/>
  <c r="G3432" i="12"/>
  <c r="G1810" i="12"/>
  <c r="G1874" i="12"/>
  <c r="G2002" i="12"/>
  <c r="G2066" i="12"/>
  <c r="G2407" i="12"/>
  <c r="G2586" i="12"/>
  <c r="G2618" i="12"/>
  <c r="G2682" i="12"/>
  <c r="G2911" i="12"/>
  <c r="G2945" i="12"/>
  <c r="G3090" i="12"/>
  <c r="G3154" i="12"/>
  <c r="G3202" i="12"/>
  <c r="G3234" i="12"/>
  <c r="G3266" i="12"/>
  <c r="G3282" i="12"/>
  <c r="G3314" i="12"/>
  <c r="G3362" i="12"/>
  <c r="G3375" i="12"/>
  <c r="G3396" i="12"/>
  <c r="G3409" i="12"/>
  <c r="G3276" i="12"/>
  <c r="G3324" i="12"/>
  <c r="G3344" i="12"/>
  <c r="G3361" i="12"/>
  <c r="G3425" i="12"/>
  <c r="G1354" i="12"/>
  <c r="G1550" i="12"/>
  <c r="G1732" i="12"/>
  <c r="G1915" i="12"/>
  <c r="G1979" i="12"/>
  <c r="G2299" i="12"/>
  <c r="G2643" i="12"/>
  <c r="G2675" i="12"/>
  <c r="G2739" i="12"/>
  <c r="G2771" i="12"/>
  <c r="G2803" i="12"/>
  <c r="G2920" i="12"/>
  <c r="G2963" i="12"/>
  <c r="G3155" i="12"/>
  <c r="G3171" i="12"/>
  <c r="G3267" i="12"/>
  <c r="G3283" i="12"/>
  <c r="G3331" i="12"/>
  <c r="G3356" i="12"/>
  <c r="G1209" i="12"/>
  <c r="G1099" i="12"/>
  <c r="G1299" i="12"/>
  <c r="G1477" i="12"/>
  <c r="G1559" i="12"/>
  <c r="G1687" i="12"/>
  <c r="G1762" i="12"/>
  <c r="G1828" i="12"/>
  <c r="G1892" i="12"/>
  <c r="G1956" i="12"/>
  <c r="G2020" i="12"/>
  <c r="G2084" i="12"/>
  <c r="G2148" i="12"/>
  <c r="G2212" i="12"/>
  <c r="G2276" i="12"/>
  <c r="G2340" i="12"/>
  <c r="G2444" i="12"/>
  <c r="G2476" i="12"/>
  <c r="G2508" i="12"/>
  <c r="G2540" i="12"/>
  <c r="G2572" i="12"/>
  <c r="G2604" i="12"/>
  <c r="G2636" i="12"/>
  <c r="G2668" i="12"/>
  <c r="G2700" i="12"/>
  <c r="G2732" i="12"/>
  <c r="G2764" i="12"/>
  <c r="G2796" i="12"/>
  <c r="G2828" i="12"/>
  <c r="G2860" i="12"/>
  <c r="G2882" i="12"/>
  <c r="G2895" i="12"/>
  <c r="G2916" i="12"/>
  <c r="G2929" i="12"/>
  <c r="G2942" i="12"/>
  <c r="G2964" i="12"/>
  <c r="G2980" i="12"/>
  <c r="G2996" i="12"/>
  <c r="G3012" i="12"/>
  <c r="G3028" i="12"/>
  <c r="G3044" i="12"/>
  <c r="G3060" i="12"/>
  <c r="G3076" i="12"/>
  <c r="G3092" i="12"/>
  <c r="G3108" i="12"/>
  <c r="G3124" i="12"/>
  <c r="G3140" i="12"/>
  <c r="G3156" i="12"/>
  <c r="G3172" i="12"/>
  <c r="G3188" i="12"/>
  <c r="G3204" i="12"/>
  <c r="G3220" i="12"/>
  <c r="G3236" i="12"/>
  <c r="G3252" i="12"/>
  <c r="G3268" i="12"/>
  <c r="G3284" i="12"/>
  <c r="G3300" i="12"/>
  <c r="G3316" i="12"/>
  <c r="G3332" i="12"/>
  <c r="G3334" i="12"/>
  <c r="G3342" i="12"/>
  <c r="G3346" i="12"/>
  <c r="G3359" i="12"/>
  <c r="G3363" i="12"/>
  <c r="G3376" i="12"/>
  <c r="G3380" i="12"/>
  <c r="G3393" i="12"/>
  <c r="G3406" i="12"/>
  <c r="G3410" i="12"/>
  <c r="G3423" i="12"/>
  <c r="G3427" i="12"/>
  <c r="G1938" i="12"/>
  <c r="G2426" i="12"/>
  <c r="G2490" i="12"/>
  <c r="G2746" i="12"/>
  <c r="G2810" i="12"/>
  <c r="G2842" i="12"/>
  <c r="G2898" i="12"/>
  <c r="G2978" i="12"/>
  <c r="G3010" i="12"/>
  <c r="G3026" i="12"/>
  <c r="G3074" i="12"/>
  <c r="G3138" i="12"/>
  <c r="G3186" i="12"/>
  <c r="G3298" i="12"/>
  <c r="G3345" i="12"/>
  <c r="G3358" i="12"/>
  <c r="G3437" i="12"/>
  <c r="G3374" i="12"/>
  <c r="G3378" i="12"/>
  <c r="G2107" i="12"/>
  <c r="G2235" i="12"/>
  <c r="G2451" i="12"/>
  <c r="G2515" i="12"/>
  <c r="G2707" i="12"/>
  <c r="G2835" i="12"/>
  <c r="G2995" i="12"/>
  <c r="G3123" i="12"/>
  <c r="G3187" i="12"/>
  <c r="G916" i="12"/>
  <c r="G1026" i="12"/>
  <c r="G1614" i="12"/>
  <c r="G1819" i="12"/>
  <c r="G1883" i="12"/>
  <c r="G1947" i="12"/>
  <c r="G2011" i="12"/>
  <c r="G2075" i="12"/>
  <c r="G2139" i="12"/>
  <c r="G2203" i="12"/>
  <c r="G2267" i="12"/>
  <c r="G2331" i="12"/>
  <c r="G2414" i="12"/>
  <c r="G2435" i="12"/>
  <c r="G2467" i="12"/>
  <c r="G2499" i="12"/>
  <c r="G2531" i="12"/>
  <c r="G2563" i="12"/>
  <c r="G2595" i="12"/>
  <c r="G2627" i="12"/>
  <c r="G2659" i="12"/>
  <c r="G2691" i="12"/>
  <c r="G2723" i="12"/>
  <c r="G2755" i="12"/>
  <c r="G2787" i="12"/>
  <c r="G2819" i="12"/>
  <c r="G2851" i="12"/>
  <c r="G2890" i="12"/>
  <c r="G2903" i="12"/>
  <c r="G2924" i="12"/>
  <c r="G2937" i="12"/>
  <c r="G2950" i="12"/>
  <c r="G2955" i="12"/>
  <c r="G2971" i="12"/>
  <c r="G2987" i="12"/>
  <c r="G3003" i="12"/>
  <c r="G3019" i="12"/>
  <c r="G3035" i="12"/>
  <c r="G3051" i="12"/>
  <c r="G3067" i="12"/>
  <c r="G3083" i="12"/>
  <c r="G3099" i="12"/>
  <c r="G3115" i="12"/>
  <c r="G3131" i="12"/>
  <c r="G3147" i="12"/>
  <c r="G3163" i="12"/>
  <c r="G3179" i="12"/>
  <c r="G3195" i="12"/>
  <c r="G3211" i="12"/>
  <c r="G3227" i="12"/>
  <c r="G3243" i="12"/>
  <c r="G3259" i="12"/>
  <c r="G3275" i="12"/>
  <c r="G3291" i="12"/>
  <c r="G3307" i="12"/>
  <c r="G3323" i="12"/>
  <c r="G3337" i="12"/>
  <c r="G3350" i="12"/>
  <c r="G3354" i="12"/>
  <c r="G3367" i="12"/>
  <c r="G3371" i="12"/>
  <c r="G3384" i="12"/>
  <c r="G3388" i="12"/>
  <c r="G3401" i="12"/>
  <c r="G3414" i="12"/>
  <c r="G3418" i="12"/>
  <c r="G3431" i="12"/>
  <c r="G3438" i="12"/>
  <c r="G1409" i="12"/>
  <c r="G1541" i="12"/>
  <c r="G1669" i="12"/>
  <c r="G2130" i="12"/>
  <c r="G2194" i="12"/>
  <c r="G2258" i="12"/>
  <c r="G2322" i="12"/>
  <c r="G2458" i="12"/>
  <c r="G2522" i="12"/>
  <c r="G2554" i="12"/>
  <c r="G2650" i="12"/>
  <c r="G2714" i="12"/>
  <c r="G2778" i="12"/>
  <c r="G2932" i="12"/>
  <c r="G2962" i="12"/>
  <c r="G2994" i="12"/>
  <c r="G3042" i="12"/>
  <c r="G3058" i="12"/>
  <c r="G3106" i="12"/>
  <c r="G3122" i="12"/>
  <c r="G3170" i="12"/>
  <c r="G3218" i="12"/>
  <c r="G3250" i="12"/>
  <c r="G3330" i="12"/>
  <c r="G3379" i="12"/>
  <c r="G3392" i="12"/>
  <c r="G3422" i="12"/>
  <c r="G3426" i="12"/>
  <c r="G3348" i="12"/>
  <c r="G3391" i="12"/>
  <c r="G3395" i="12"/>
  <c r="G1787" i="12"/>
  <c r="G2171" i="12"/>
  <c r="G2363" i="12"/>
  <c r="G2403" i="12"/>
  <c r="G2873" i="12"/>
  <c r="G2886" i="12"/>
  <c r="G2979" i="12"/>
  <c r="G3011" i="12"/>
  <c r="G3027" i="12"/>
  <c r="G3043" i="12"/>
  <c r="G3059" i="12"/>
  <c r="G3091" i="12"/>
  <c r="G3107" i="12"/>
  <c r="G3139" i="12"/>
  <c r="G3219" i="12"/>
  <c r="G3235" i="12"/>
  <c r="G3251" i="12"/>
  <c r="G3299" i="12"/>
  <c r="G3335" i="12"/>
  <c r="G3339" i="12"/>
  <c r="G3352" i="12"/>
  <c r="G3369" i="12"/>
  <c r="G3434" i="12"/>
  <c r="G1345" i="12"/>
  <c r="G1637" i="12"/>
  <c r="G1794" i="12"/>
  <c r="G1858" i="12"/>
  <c r="G1922" i="12"/>
  <c r="G1986" i="12"/>
  <c r="G2050" i="12"/>
  <c r="G2114" i="12"/>
  <c r="G2178" i="12"/>
  <c r="G2242" i="12"/>
  <c r="G2306" i="12"/>
  <c r="G2370" i="12"/>
  <c r="G2394" i="12"/>
  <c r="G2450" i="12"/>
  <c r="G2482" i="12"/>
  <c r="G2514" i="12"/>
  <c r="G2546" i="12"/>
  <c r="G2578" i="12"/>
  <c r="G2610" i="12"/>
  <c r="G2642" i="12"/>
  <c r="G2674" i="12"/>
  <c r="G2706" i="12"/>
  <c r="G2738" i="12"/>
  <c r="G2770" i="12"/>
  <c r="G2802" i="12"/>
  <c r="G2834" i="12"/>
  <c r="G2866" i="12"/>
  <c r="G2883" i="12"/>
  <c r="G2896" i="12"/>
  <c r="G2930" i="12"/>
  <c r="G2943" i="12"/>
  <c r="G2958" i="12"/>
  <c r="G2974" i="12"/>
  <c r="G2990" i="12"/>
  <c r="G3006" i="12"/>
  <c r="G3022" i="12"/>
  <c r="G3038" i="12"/>
  <c r="G3054" i="12"/>
  <c r="G3070" i="12"/>
  <c r="G3086" i="12"/>
  <c r="G3102" i="12"/>
  <c r="G3118" i="12"/>
  <c r="G3134" i="12"/>
  <c r="G3150" i="12"/>
  <c r="G3166" i="12"/>
  <c r="G3182" i="12"/>
  <c r="G3198" i="12"/>
  <c r="G3214" i="12"/>
  <c r="G3230" i="12"/>
  <c r="G3246" i="12"/>
  <c r="G3262" i="12"/>
  <c r="G3278" i="12"/>
  <c r="G3294" i="12"/>
  <c r="G3310" i="12"/>
  <c r="G3326" i="12"/>
  <c r="G3336" i="12"/>
  <c r="G3340" i="12"/>
  <c r="G3353" i="12"/>
  <c r="G3366" i="12"/>
  <c r="G3370" i="12"/>
  <c r="G3383" i="12"/>
  <c r="G3387" i="12"/>
  <c r="G3400" i="12"/>
  <c r="G3404" i="12"/>
  <c r="G3417" i="12"/>
  <c r="G3430" i="12"/>
  <c r="G3436" i="12"/>
  <c r="G1427" i="12"/>
  <c r="G1513" i="12"/>
  <c r="G1623" i="12"/>
  <c r="G1796" i="12"/>
  <c r="G1860" i="12"/>
  <c r="G1924" i="12"/>
  <c r="G1988" i="12"/>
  <c r="G2052" i="12"/>
  <c r="G2116" i="12"/>
  <c r="G2180" i="12"/>
  <c r="G2244" i="12"/>
  <c r="G2308" i="12"/>
  <c r="G2372" i="12"/>
  <c r="G2410" i="12"/>
  <c r="G2428" i="12"/>
  <c r="G2460" i="12"/>
  <c r="G2492" i="12"/>
  <c r="G2524" i="12"/>
  <c r="G2556" i="12"/>
  <c r="G2588" i="12"/>
  <c r="G2620" i="12"/>
  <c r="G2652" i="12"/>
  <c r="G2684" i="12"/>
  <c r="G2716" i="12"/>
  <c r="G2748" i="12"/>
  <c r="G2780" i="12"/>
  <c r="G2812" i="12"/>
  <c r="G2844" i="12"/>
  <c r="G2878" i="12"/>
  <c r="G2899" i="12"/>
  <c r="G2912" i="12"/>
  <c r="G2946" i="12"/>
  <c r="G2956" i="12"/>
  <c r="G2972" i="12"/>
  <c r="G2988" i="12"/>
  <c r="G3004" i="12"/>
  <c r="G3020" i="12"/>
  <c r="G3036" i="12"/>
  <c r="G3052" i="12"/>
  <c r="G3068" i="12"/>
  <c r="G3084" i="12"/>
  <c r="G3100" i="12"/>
  <c r="G3116" i="12"/>
  <c r="G3132" i="12"/>
  <c r="G3148" i="12"/>
  <c r="G3164" i="12"/>
  <c r="G3180" i="12"/>
  <c r="G3196" i="12"/>
  <c r="G3212" i="12"/>
  <c r="G3228" i="12"/>
  <c r="G3244" i="12"/>
  <c r="G3260" i="12"/>
  <c r="G3292" i="12"/>
  <c r="G3308" i="12"/>
  <c r="G3408" i="12"/>
  <c r="G3412" i="12"/>
  <c r="G3435" i="12"/>
  <c r="G812" i="12"/>
  <c r="G1678" i="12"/>
  <c r="G1851" i="12"/>
  <c r="G2043" i="12"/>
  <c r="G2483" i="12"/>
  <c r="G2547" i="12"/>
  <c r="G2579" i="12"/>
  <c r="G2611" i="12"/>
  <c r="G2867" i="12"/>
  <c r="G2907" i="12"/>
  <c r="G3075" i="12"/>
  <c r="G3203" i="12"/>
  <c r="G3315" i="12"/>
  <c r="G3382" i="12"/>
  <c r="G3386" i="12"/>
  <c r="G3399" i="12"/>
  <c r="G3403" i="12"/>
  <c r="G3416" i="12"/>
  <c r="G3420" i="12"/>
  <c r="G1757" i="12"/>
  <c r="G1906" i="12"/>
  <c r="G2634" i="12"/>
  <c r="G2881" i="12"/>
  <c r="G3018" i="12"/>
  <c r="G3146" i="12"/>
  <c r="G3274" i="12"/>
  <c r="G3394" i="12"/>
  <c r="G3098" i="12"/>
  <c r="G3433" i="12"/>
  <c r="G1605" i="12"/>
  <c r="G3290" i="12"/>
  <c r="G1842" i="12"/>
  <c r="G2354" i="12"/>
  <c r="G2602" i="12"/>
  <c r="G2858" i="12"/>
  <c r="G3002" i="12"/>
  <c r="G3130" i="12"/>
  <c r="G3258" i="12"/>
  <c r="G3343" i="12"/>
  <c r="G3364" i="12"/>
  <c r="G3428" i="12"/>
  <c r="G2226" i="12"/>
  <c r="G2794" i="12"/>
  <c r="G2970" i="12"/>
  <c r="G2698" i="12"/>
  <c r="G3050" i="12"/>
  <c r="G3178" i="12"/>
  <c r="G3162" i="12"/>
  <c r="G3424" i="12"/>
  <c r="G1778" i="12"/>
  <c r="G2290" i="12"/>
  <c r="G2570" i="12"/>
  <c r="G2826" i="12"/>
  <c r="G2928" i="12"/>
  <c r="G2986" i="12"/>
  <c r="G3114" i="12"/>
  <c r="G3242" i="12"/>
  <c r="G3407" i="12"/>
  <c r="G2538" i="12"/>
  <c r="G3226" i="12"/>
  <c r="G3377" i="12"/>
  <c r="G3306" i="12"/>
  <c r="G1970" i="12"/>
  <c r="G2666" i="12"/>
  <c r="G2162" i="12"/>
  <c r="G2506" i="12"/>
  <c r="G2762" i="12"/>
  <c r="G2954" i="12"/>
  <c r="G3082" i="12"/>
  <c r="G3210" i="12"/>
  <c r="G3347" i="12"/>
  <c r="G2098" i="12"/>
  <c r="G2474" i="12"/>
  <c r="G2730" i="12"/>
  <c r="G2894" i="12"/>
  <c r="G2915" i="12"/>
  <c r="G3066" i="12"/>
  <c r="G3194" i="12"/>
  <c r="G3322" i="12"/>
  <c r="G3390" i="12"/>
  <c r="G3411" i="12"/>
  <c r="G2034" i="12"/>
  <c r="G2396" i="12"/>
  <c r="G2442" i="12"/>
  <c r="G3360" i="12"/>
  <c r="G3034" i="12"/>
</calcChain>
</file>

<file path=xl/comments1.xml><?xml version="1.0" encoding="utf-8"?>
<comments xmlns="http://schemas.openxmlformats.org/spreadsheetml/2006/main">
  <authors>
    <author>Gilbert Campbell</author>
  </authors>
  <commentList>
    <comment ref="K13" authorId="0">
      <text>
        <r>
          <rPr>
            <b/>
            <sz val="9"/>
            <color indexed="81"/>
            <rFont val="Tahoma"/>
            <family val="2"/>
          </rPr>
          <t>Gilbert Campbell:</t>
        </r>
        <r>
          <rPr>
            <sz val="9"/>
            <color indexed="81"/>
            <rFont val="Tahoma"/>
            <family val="2"/>
          </rPr>
          <t xml:space="preserve">
Overwrite hedge size if needed</t>
        </r>
      </text>
    </comment>
  </commentList>
</comments>
</file>

<file path=xl/sharedStrings.xml><?xml version="1.0" encoding="utf-8"?>
<sst xmlns="http://schemas.openxmlformats.org/spreadsheetml/2006/main" count="9640" uniqueCount="926">
  <si>
    <t>Valuation Date</t>
  </si>
  <si>
    <t>TERM</t>
  </si>
  <si>
    <t>Used %</t>
  </si>
  <si>
    <t>START_DT</t>
  </si>
  <si>
    <t>END_DT</t>
  </si>
  <si>
    <t>ON</t>
  </si>
  <si>
    <t>1M</t>
  </si>
  <si>
    <t>1Y</t>
  </si>
  <si>
    <t>1W</t>
  </si>
  <si>
    <t>3M</t>
  </si>
  <si>
    <t>2Y</t>
  </si>
  <si>
    <t>2W</t>
  </si>
  <si>
    <t>6M</t>
  </si>
  <si>
    <t>3Y</t>
  </si>
  <si>
    <t>12M</t>
  </si>
  <si>
    <t>4Y</t>
  </si>
  <si>
    <t>5Y</t>
  </si>
  <si>
    <t>2M</t>
  </si>
  <si>
    <t>6Y</t>
  </si>
  <si>
    <t>7Y</t>
  </si>
  <si>
    <t>10Y</t>
  </si>
  <si>
    <t>8Y</t>
  </si>
  <si>
    <t>9Y</t>
  </si>
  <si>
    <t>EONIA ICPL Index</t>
  </si>
  <si>
    <t>EUR001M Index</t>
  </si>
  <si>
    <t>EUBSA1 CMPN Curncy</t>
  </si>
  <si>
    <t>EUBSS1 ICPL Curncy</t>
  </si>
  <si>
    <t>EUR003M Index</t>
  </si>
  <si>
    <t>EUBSA2 CMPN Curncy</t>
  </si>
  <si>
    <t>EUBSS2 ICPL Curncy</t>
  </si>
  <si>
    <t>EUR006M Index</t>
  </si>
  <si>
    <t>EUBSA3 CMPN Curncy</t>
  </si>
  <si>
    <t>EUBSS3 ICPL Curncy</t>
  </si>
  <si>
    <t>EUR012M Index</t>
  </si>
  <si>
    <t>EUBSA4 CMPN Curncy</t>
  </si>
  <si>
    <t>EUBSS4 ICPL Curncy</t>
  </si>
  <si>
    <t>ER1 Comdty</t>
  </si>
  <si>
    <t>EUBSA5 CMPN Curncy</t>
  </si>
  <si>
    <t>EUBSS5 ICPL Curncy</t>
  </si>
  <si>
    <t>EUSWE1 ICPL Curncy</t>
  </si>
  <si>
    <t>ER2 Comdty</t>
  </si>
  <si>
    <t>EUBSA6 CMPN Curncy</t>
  </si>
  <si>
    <t>EUBSS6 ICPL Curncy</t>
  </si>
  <si>
    <t>EUSWE1F ICPL Curncy</t>
  </si>
  <si>
    <t>18M</t>
  </si>
  <si>
    <t>ER3 Comdty</t>
  </si>
  <si>
    <t>EUBSA7 CMPN Curncy</t>
  </si>
  <si>
    <t>EUBSS7 ICPL Curncy</t>
  </si>
  <si>
    <t>EUSWE2 ICPL Curncy</t>
  </si>
  <si>
    <t>ER4 Comdty</t>
  </si>
  <si>
    <t>EUBSA8 CMPN Curncy</t>
  </si>
  <si>
    <t>EUBSS8 ICPL Curncy</t>
  </si>
  <si>
    <t>EUSWE3 ICPL Curncy</t>
  </si>
  <si>
    <t>ER5 Comdty</t>
  </si>
  <si>
    <t>EUBSA9 CMPN Curncy</t>
  </si>
  <si>
    <t>EUBSS9 ICPL Curncy</t>
  </si>
  <si>
    <t>EUSWE4 ICPL Curncy</t>
  </si>
  <si>
    <t>ER6 Comdty</t>
  </si>
  <si>
    <t>EUBSA10 CMPN Curncy</t>
  </si>
  <si>
    <t>EUBSS10 ICPL Curncy</t>
  </si>
  <si>
    <t>EUSWE5 ICPL Curncy</t>
  </si>
  <si>
    <t>ER7 Comdty</t>
  </si>
  <si>
    <t>EUBSA12 CMPN Curncy</t>
  </si>
  <si>
    <t>EUBSS12 ICPL Curncy</t>
  </si>
  <si>
    <t>EUSWE6 ICPL Curncy</t>
  </si>
  <si>
    <t>ER8 Comdty</t>
  </si>
  <si>
    <t>EUBSA15 CMPN Curncy</t>
  </si>
  <si>
    <t>EUBSS15 ICPL Curncy</t>
  </si>
  <si>
    <t>EUSWE7 ICPL Curncy</t>
  </si>
  <si>
    <t>EUSW3V3 ICPL  Curncy</t>
  </si>
  <si>
    <t>EUBSA20 CMPN Curncy</t>
  </si>
  <si>
    <t>EUBSS20 ICPL Curncy</t>
  </si>
  <si>
    <t>EUSWE8 ICPL Curncy</t>
  </si>
  <si>
    <t>EUSW4V3 ICPL  Curncy</t>
  </si>
  <si>
    <t>EUBSA25 CMPN Curncy</t>
  </si>
  <si>
    <t>EUBSS25 ICPL Curncy</t>
  </si>
  <si>
    <t>EUSWE9 ICPL Curncy</t>
  </si>
  <si>
    <t>EUSW5V3 ICPL  Curncy</t>
  </si>
  <si>
    <t>EUBSA30 CMPN Curncy</t>
  </si>
  <si>
    <t>EUBSS30 ICPL Curncy</t>
  </si>
  <si>
    <t>EUSWE10 ICPL Curncy</t>
  </si>
  <si>
    <t>EUSW6V3 ICPL  Curncy</t>
  </si>
  <si>
    <t>EUSW7V3 ICPL  Curncy</t>
  </si>
  <si>
    <t>EUSW8V3 ICPL  Curncy</t>
  </si>
  <si>
    <t>EUSW9V3 ICPL  Curncy</t>
  </si>
  <si>
    <t>EUSW10V3 ICPL  Curncy</t>
  </si>
  <si>
    <t>EUSW11V3 ICPL  Curncy</t>
  </si>
  <si>
    <t>EUSW12V3 ICPL  Curncy</t>
  </si>
  <si>
    <t>EUSW15V3 ICPL  Curncy</t>
  </si>
  <si>
    <t>EUSW20V3 ICPL  Curncy</t>
  </si>
  <si>
    <t>EUSW25V3 ICPL  Curncy</t>
  </si>
  <si>
    <t>EUSW30V3 ICPL  Curncy</t>
  </si>
  <si>
    <t>EUSW40V3 ICPL  Curncy</t>
  </si>
  <si>
    <t>EUSW50V3 ICPL  Curncy</t>
  </si>
  <si>
    <t>OIS</t>
  </si>
  <si>
    <t xml:space="preserve"> </t>
  </si>
  <si>
    <t>Term</t>
  </si>
  <si>
    <t>Rate</t>
  </si>
  <si>
    <t>StartDate</t>
  </si>
  <si>
    <t>EndDate</t>
  </si>
  <si>
    <t>Use</t>
  </si>
  <si>
    <t>Currency</t>
  </si>
  <si>
    <t>EUR</t>
  </si>
  <si>
    <t>Curve Names</t>
  </si>
  <si>
    <t>CurveCollection</t>
  </si>
  <si>
    <t>StaticDataTable</t>
  </si>
  <si>
    <t>AsOfDate</t>
  </si>
  <si>
    <t>IndexName(s)</t>
  </si>
  <si>
    <t>Curve Build Properties</t>
  </si>
  <si>
    <t>interpolation</t>
  </si>
  <si>
    <t>yieldgen.interpolation</t>
  </si>
  <si>
    <t>fn_SplineInterpolation</t>
  </si>
  <si>
    <t>calendar</t>
  </si>
  <si>
    <t>TGT</t>
  </si>
  <si>
    <t>daycount</t>
  </si>
  <si>
    <t>ACT/360</t>
  </si>
  <si>
    <t>frequency</t>
  </si>
  <si>
    <t>ANNUAL</t>
  </si>
  <si>
    <t>Overnight Indexed Swaps</t>
  </si>
  <si>
    <t>generatemethod</t>
  </si>
  <si>
    <t>DAILYCOMPOUNDING</t>
  </si>
  <si>
    <t>resetlag</t>
  </si>
  <si>
    <t>2D</t>
  </si>
  <si>
    <t>OIS Conventions</t>
  </si>
  <si>
    <t>firstrate</t>
  </si>
  <si>
    <t>SHORTMARKET</t>
  </si>
  <si>
    <t>slidingrule</t>
  </si>
  <si>
    <t>MOD_FOLLOWING</t>
  </si>
  <si>
    <t>eomday</t>
  </si>
  <si>
    <t>iseomroll</t>
  </si>
  <si>
    <t>shorttermconvention</t>
  </si>
  <si>
    <t>ARITHMETICAVERAGE</t>
  </si>
  <si>
    <t>longtermconvention</t>
  </si>
  <si>
    <t>longterm</t>
  </si>
  <si>
    <t>longterm.generatemethod</t>
  </si>
  <si>
    <t>NONE</t>
  </si>
  <si>
    <t>Epsilon</t>
  </si>
  <si>
    <t>MaxLoop</t>
  </si>
  <si>
    <t>CompoundingMethod</t>
  </si>
  <si>
    <t>GEOMETRIC</t>
  </si>
  <si>
    <t>SmoothShortEnd</t>
  </si>
  <si>
    <t>Calendar</t>
  </si>
  <si>
    <t>Daycount</t>
  </si>
  <si>
    <t>Libor-OIS Basis Swaps</t>
  </si>
  <si>
    <t>Frequency</t>
  </si>
  <si>
    <t>QUARTERLY</t>
  </si>
  <si>
    <t>SlidingRule</t>
  </si>
  <si>
    <t>Libor-OIS Tenor Basis Conventions</t>
  </si>
  <si>
    <t>Libor-OIS  Spreads</t>
  </si>
  <si>
    <t>Libor Swap Conventions</t>
  </si>
  <si>
    <t>Libor Swap  Rates</t>
  </si>
  <si>
    <t>daycountfix</t>
  </si>
  <si>
    <t>30/360</t>
  </si>
  <si>
    <t>frequencyfix</t>
  </si>
  <si>
    <t>Volatility</t>
  </si>
  <si>
    <t>STD</t>
  </si>
  <si>
    <t>FN_LINEARSPLINEINTERPOLATION</t>
  </si>
  <si>
    <t>isfrause</t>
  </si>
  <si>
    <t>fn_LinearSplineInterpolation</t>
  </si>
  <si>
    <t>isfutureuse</t>
  </si>
  <si>
    <t>future.interpolation</t>
  </si>
  <si>
    <t>dfcurvename</t>
  </si>
  <si>
    <t>SIMPLE</t>
  </si>
  <si>
    <t>FastRebuild</t>
  </si>
  <si>
    <t>DayCount</t>
  </si>
  <si>
    <t>Cash Instruments</t>
  </si>
  <si>
    <t>Slidingrule</t>
  </si>
  <si>
    <t>FOLLOWING</t>
  </si>
  <si>
    <t>Money Market O/N and T/N Conventions</t>
  </si>
  <si>
    <t>Libor Conventions</t>
  </si>
  <si>
    <t>Simple</t>
  </si>
  <si>
    <t>Resetlag</t>
  </si>
  <si>
    <t>ApplyTension</t>
  </si>
  <si>
    <t>TensionGap</t>
  </si>
  <si>
    <t>IsEomRoll</t>
  </si>
  <si>
    <t>2</t>
  </si>
  <si>
    <t>MeanReversion</t>
  </si>
  <si>
    <t>Futures Instruments</t>
  </si>
  <si>
    <t>Futures Conventions</t>
  </si>
  <si>
    <t>Term / Ticker</t>
  </si>
  <si>
    <t>DayCountFloat</t>
  </si>
  <si>
    <t>Annual</t>
  </si>
  <si>
    <t>FrequencyFloat</t>
  </si>
  <si>
    <t>Quarterly</t>
  </si>
  <si>
    <t>Interpolation</t>
  </si>
  <si>
    <t>EomDay</t>
  </si>
  <si>
    <t>IsNewtonraphson</t>
  </si>
  <si>
    <t>issimultaneouseq</t>
  </si>
  <si>
    <t>Swap Instruments</t>
  </si>
  <si>
    <t>Swap Conventions</t>
  </si>
  <si>
    <t>Semi-Annual</t>
  </si>
  <si>
    <t>1M3MBasis</t>
  </si>
  <si>
    <t>basis.interpolation</t>
  </si>
  <si>
    <t>Tenor Basis Swaps</t>
  </si>
  <si>
    <t>Tenor Basis Conventions (1 X 3 )</t>
  </si>
  <si>
    <t>MarketName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</si>
  <si>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</si>
  <si>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</si>
  <si>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</si>
  <si>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</si>
  <si>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</si>
  <si>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</si>
  <si>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</si>
  <si>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</si>
  <si>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</si>
  <si>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</si>
  <si>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</si>
  <si>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</si>
  <si>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</si>
  <si>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</si>
  <si>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</si>
  <si>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</si>
  <si>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</si>
  <si>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</si>
  <si>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MONTHLY</t>
  </si>
  <si>
    <t>Leg2cashlet.slidingrule</t>
  </si>
  <si>
    <t>Leg2cashlet.spotlag</t>
  </si>
  <si>
    <t>Leg2Discount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</si>
  <si>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</si>
  <si>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</si>
  <si>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</si>
  <si>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</si>
  <si>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</si>
  <si>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</si>
  <si>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</si>
  <si>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</si>
  <si>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</si>
  <si>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</si>
  <si>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</si>
  <si>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</si>
  <si>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</si>
  <si>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</si>
  <si>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 xml:space="preserve">1M </t>
  </si>
  <si>
    <t>isyieldspreadcalc</t>
  </si>
  <si>
    <t>Tenor Basis Conventions ( 6 X 12 )</t>
  </si>
  <si>
    <t>EUSWE1Z ICPL Curncy</t>
  </si>
  <si>
    <t>EUSWE2Z ICPL Curncy</t>
  </si>
  <si>
    <t>EUSWEA ICPL Curncy</t>
  </si>
  <si>
    <t>EUSWEB ICPL Curncy</t>
  </si>
  <si>
    <t>EUSWEC ICPL Curncy</t>
  </si>
  <si>
    <t>EUSWED ICPL Curncy</t>
  </si>
  <si>
    <t>EUSWEE ICPL Curncy</t>
  </si>
  <si>
    <t>EUSWEF ICPL Curncy</t>
  </si>
  <si>
    <t>EUSWEG ICPL Curncy</t>
  </si>
  <si>
    <t>EUSWEH ICPL Curncy</t>
  </si>
  <si>
    <t>EUSWEI ICPL Curncy</t>
  </si>
  <si>
    <t>EUSWEJ ICPL Curncy</t>
  </si>
  <si>
    <t>EUSWEK ICPL Curncy</t>
  </si>
  <si>
    <t>11y</t>
  </si>
  <si>
    <t>12y</t>
  </si>
  <si>
    <t>15y</t>
  </si>
  <si>
    <t>20y</t>
  </si>
  <si>
    <t>25y</t>
  </si>
  <si>
    <t>30y</t>
  </si>
  <si>
    <t>40y</t>
  </si>
  <si>
    <t>50y</t>
  </si>
  <si>
    <t>EUSWE11 ICPL Curncy</t>
  </si>
  <si>
    <t>EUSWE12 ICPL Curncy</t>
  </si>
  <si>
    <t>EUSWE15 ICPL Curncy</t>
  </si>
  <si>
    <t>EUSWE20 ICPL Curncy</t>
  </si>
  <si>
    <t>EUSWE25 ICPL Curncy</t>
  </si>
  <si>
    <t>EUSWE30 ICPL Curncy</t>
  </si>
  <si>
    <t>EUSWE40 ICPL Curncy</t>
  </si>
  <si>
    <t>EUSWE50 ICPL Curncy</t>
  </si>
  <si>
    <t>Final Snapshot</t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</si>
  <si>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Libor Fixing Table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</si>
  <si>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</si>
  <si>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</si>
  <si>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</si>
  <si>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</si>
  <si>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( 1 X 3 )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</si>
  <si>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( 1 X 3 )</t>
    </r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</si>
  <si>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( 6 X 12 )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</si>
  <si>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( 6 X 12 )</t>
    </r>
  </si>
  <si>
    <t>Tenor</t>
  </si>
  <si>
    <t xml:space="preserve">3M </t>
  </si>
  <si>
    <t>3M6MBasis</t>
  </si>
  <si>
    <t>EUR3M6MBASIS</t>
  </si>
  <si>
    <t>Tgt</t>
  </si>
  <si>
    <t>Act/360</t>
  </si>
  <si>
    <t>Leg2discount</t>
  </si>
  <si>
    <t>fn_linearsplineinterpolation</t>
  </si>
  <si>
    <t>6m</t>
  </si>
  <si>
    <t>Tenor Basis Conventions (3 X 6 )</t>
  </si>
  <si>
    <t>EUBSVT3 ICPL  Curncy</t>
  </si>
  <si>
    <t>EUBSVT1 ICPL  Curncy</t>
  </si>
  <si>
    <t>EUBSVT2 ICPL  Curncy</t>
  </si>
  <si>
    <t>EUBSVT4 ICPL  Curncy</t>
  </si>
  <si>
    <t>EUBSVT5 ICPL  Curncy</t>
  </si>
  <si>
    <t>EUBSVT6 ICPL  Curncy</t>
  </si>
  <si>
    <t>EUBSVT7 ICPL  Curncy</t>
  </si>
  <si>
    <t>EUBSVT8 ICPL  Curncy</t>
  </si>
  <si>
    <t>EUBSVT9 ICPL  Curncy</t>
  </si>
  <si>
    <t>EUBSVT10 ICPL  Curncy</t>
  </si>
  <si>
    <t>EUBSVT11 ICPL  Curncy</t>
  </si>
  <si>
    <t>EUBSVT12 ICPL  Curncy</t>
  </si>
  <si>
    <t>EUBSVT15 ICPL  Curncy</t>
  </si>
  <si>
    <t>EUBSVT20 ICPL  Curncy</t>
  </si>
  <si>
    <t>EUBSVT25 ICPL  Curncy</t>
  </si>
  <si>
    <t>EUBSVT30 ICPL  Curncy</t>
  </si>
  <si>
    <t>EUBSVT40 ICPL  Curncy</t>
  </si>
  <si>
    <t>EUBSVT50 ICPL  Curncy</t>
  </si>
  <si>
    <t>Live Data</t>
  </si>
  <si>
    <t>Snap Data</t>
  </si>
  <si>
    <t>OIS TICKER</t>
  </si>
  <si>
    <t>3M TICKER</t>
  </si>
  <si>
    <t>3/6 TICKER</t>
  </si>
  <si>
    <t>1/3 TICKER</t>
  </si>
  <si>
    <t>3/12 TICKER</t>
  </si>
  <si>
    <t>LIVE</t>
  </si>
  <si>
    <t>Snapped</t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</si>
  <si>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( 3 X 6 )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</si>
  <si>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( 3 X 6 )</t>
    </r>
  </si>
  <si>
    <t>EUBSA11 CMPN Curncy</t>
  </si>
  <si>
    <t>EUBSS11 ICPL Curncy</t>
  </si>
  <si>
    <t>EUBSS40 ICPL Curncy</t>
  </si>
  <si>
    <t>EUBSS50 ICPL Curncy</t>
  </si>
  <si>
    <t>EUBSA40 ICPL Curncy</t>
  </si>
  <si>
    <t>EUBSA50 ICPL Curncy</t>
  </si>
  <si>
    <t>3M/6M</t>
  </si>
  <si>
    <t>1M/3M</t>
  </si>
  <si>
    <t>3M/12M</t>
  </si>
  <si>
    <t>Name</t>
  </si>
  <si>
    <t>EUR3M</t>
  </si>
  <si>
    <t>EUR6M</t>
  </si>
  <si>
    <t>EUR1M</t>
  </si>
  <si>
    <t>EUR12M</t>
  </si>
  <si>
    <t>Euribor</t>
  </si>
  <si>
    <t>Shortend Ois</t>
  </si>
  <si>
    <t>OutirghtBump</t>
  </si>
  <si>
    <t>PostBump Levels</t>
  </si>
  <si>
    <t>Basis Bump</t>
  </si>
  <si>
    <t>Fixing TICKER</t>
  </si>
  <si>
    <t>Euribor TICKER</t>
  </si>
  <si>
    <t>Short end OIS TICKER</t>
  </si>
  <si>
    <t>Swap Label Value Block</t>
  </si>
  <si>
    <t>FixedLegParameters</t>
  </si>
  <si>
    <t>FloatLegParameters</t>
  </si>
  <si>
    <t>EffectiveDate</t>
  </si>
  <si>
    <t>Notional</t>
  </si>
  <si>
    <t>PayReceive</t>
  </si>
  <si>
    <t>MaturityDate</t>
  </si>
  <si>
    <t>FixedRate</t>
  </si>
  <si>
    <t>FloatSpread</t>
  </si>
  <si>
    <t>FirstStubCurveIndex</t>
  </si>
  <si>
    <t>LastStubCurveIndex</t>
  </si>
  <si>
    <t>FloatFirstFixing</t>
  </si>
  <si>
    <t>FixedRollDay</t>
  </si>
  <si>
    <t>FloatRollDay</t>
  </si>
  <si>
    <t>ParRate</t>
  </si>
  <si>
    <t>DV01</t>
  </si>
  <si>
    <t>ForecastCurve</t>
  </si>
  <si>
    <t>DiscountCurve</t>
  </si>
  <si>
    <t>FixedFrequency</t>
  </si>
  <si>
    <t>FixedDaycount</t>
  </si>
  <si>
    <t>FixedAccrualBusinessDayAdjustment</t>
  </si>
  <si>
    <t>FixedAccrualCalendar</t>
  </si>
  <si>
    <t>FixedPaymentBusinessDayAdjustment</t>
  </si>
  <si>
    <t>FixedPaymentCalendar</t>
  </si>
  <si>
    <t>FixedFirstStubDate</t>
  </si>
  <si>
    <t>FixedLastStubDate</t>
  </si>
  <si>
    <t>FixedPaymentLag</t>
  </si>
  <si>
    <t>FixedStubType</t>
  </si>
  <si>
    <t>FloatFrequency</t>
  </si>
  <si>
    <t>FloatDaycount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</si>
  <si>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</si>
  <si>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</si>
  <si>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</si>
  <si>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</si>
  <si>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</si>
  <si>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</si>
  <si>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FloatFirstStubDate</t>
  </si>
  <si>
    <t>FloatLastStubDate</t>
  </si>
  <si>
    <t>FloatFixingLag</t>
  </si>
  <si>
    <t>FloatFixing Date</t>
  </si>
  <si>
    <t>FloatLastFixing</t>
  </si>
  <si>
    <t>FloatPaymentLag</t>
  </si>
  <si>
    <t>FloatStubType</t>
  </si>
  <si>
    <t>NATURAL</t>
  </si>
  <si>
    <t>0D</t>
  </si>
  <si>
    <t>ShortStart</t>
  </si>
  <si>
    <t>LegType</t>
  </si>
  <si>
    <t>Leg1:Fixed</t>
  </si>
  <si>
    <t>Leg2:Float</t>
  </si>
  <si>
    <t>FirstFixing</t>
  </si>
  <si>
    <t>LastFixing</t>
  </si>
  <si>
    <t>FixingBusinessDayAdjustment</t>
  </si>
  <si>
    <t>FixingCalendar</t>
  </si>
  <si>
    <t>AccrualBusinessDayAdjustment</t>
  </si>
  <si>
    <t>AccrualCalendar</t>
  </si>
  <si>
    <t>PaymentBusinessDayAdjustment</t>
  </si>
  <si>
    <t>PaymentCalendar</t>
  </si>
  <si>
    <t>RollDay</t>
  </si>
  <si>
    <t>NORMAL</t>
  </si>
  <si>
    <t>FixingLag</t>
  </si>
  <si>
    <t>PaymentLag</t>
  </si>
  <si>
    <t>FirstStubDate</t>
  </si>
  <si>
    <t>LastStubDate</t>
  </si>
  <si>
    <t>StubType</t>
  </si>
  <si>
    <t>EURLIVE</t>
  </si>
  <si>
    <t>EURSNAP</t>
  </si>
  <si>
    <t>FixedLegObject</t>
  </si>
  <si>
    <t>FloatLegObject</t>
  </si>
  <si>
    <t>SwapObject</t>
  </si>
  <si>
    <t>ID</t>
  </si>
  <si>
    <t>Start</t>
  </si>
  <si>
    <t>Maturity</t>
  </si>
  <si>
    <t>Freq</t>
  </si>
  <si>
    <t>Basis</t>
  </si>
  <si>
    <t>Fixed Leg</t>
  </si>
  <si>
    <t>Float Leg</t>
  </si>
  <si>
    <t>Coupon</t>
  </si>
  <si>
    <t>FloatingSpread</t>
  </si>
  <si>
    <t>1D</t>
  </si>
  <si>
    <t>Par Rate</t>
  </si>
  <si>
    <t>NPV</t>
  </si>
  <si>
    <t>Fixing Used</t>
  </si>
  <si>
    <t>Override</t>
  </si>
  <si>
    <t>MethodType</t>
  </si>
  <si>
    <t>Curve</t>
  </si>
  <si>
    <t>Proxy Bond Leg</t>
  </si>
  <si>
    <t>Funding Leg</t>
  </si>
  <si>
    <t>BondLVB</t>
  </si>
  <si>
    <t>BondDescription</t>
  </si>
  <si>
    <t>BondType</t>
  </si>
  <si>
    <t>FIXED</t>
  </si>
  <si>
    <t>NotionalExchange</t>
  </si>
  <si>
    <t>ISIN</t>
  </si>
  <si>
    <t>YieldType</t>
  </si>
  <si>
    <t>YIELD-TO-MATURITY</t>
  </si>
  <si>
    <t>IsCleanPrice</t>
  </si>
  <si>
    <t>BondQuoteConvention</t>
  </si>
  <si>
    <t>Leverage</t>
  </si>
  <si>
    <t>ScheduleLVB</t>
  </si>
  <si>
    <t>RECEIVE</t>
  </si>
  <si>
    <t>START_AND_END</t>
  </si>
  <si>
    <t>FaceValue</t>
  </si>
  <si>
    <t/>
  </si>
  <si>
    <t>ISSUEDATE</t>
  </si>
  <si>
    <t>ACCRUALSTARTDATE</t>
  </si>
  <si>
    <t>FirstCouponDate</t>
  </si>
  <si>
    <t>LastCouponDate</t>
  </si>
  <si>
    <t>NO_CHANGE</t>
  </si>
  <si>
    <t>CalculationType</t>
  </si>
  <si>
    <t>FirstFixingLag</t>
  </si>
  <si>
    <t>Vanilla Swap Pricer</t>
  </si>
  <si>
    <t>Asset Swap Pricer</t>
  </si>
  <si>
    <t>EUR_ASSET_SWAP</t>
  </si>
  <si>
    <t>NextCouponDate</t>
  </si>
  <si>
    <t>EUR001W Index</t>
  </si>
  <si>
    <t>EUR002M Index</t>
  </si>
  <si>
    <t>PV01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</si>
  <si>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 xml:space="preserve">Schedule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</si>
  <si>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Float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Schedule</t>
    </r>
    <r>
      <rPr>
        <sz val="11"/>
        <rFont val="Calibri"/>
        <family val="2"/>
        <scheme val="minor"/>
      </rPr>
      <t xml:space="preserve"> &lt;&lt;&lt;</t>
    </r>
  </si>
  <si>
    <t>Create LWO Schedules</t>
  </si>
  <si>
    <t>Schedule Build Properties</t>
  </si>
  <si>
    <t>ScheduleType</t>
  </si>
  <si>
    <t>FLOAT</t>
  </si>
  <si>
    <t>AccrualFrequency</t>
  </si>
  <si>
    <t>Number of Cashflows</t>
  </si>
  <si>
    <t>Amortization</t>
  </si>
  <si>
    <t>&lt;&lt;&lt; Set to Zero for No Amortization</t>
  </si>
  <si>
    <t>AccrualDaycount</t>
  </si>
  <si>
    <t>Amort Frequency</t>
  </si>
  <si>
    <t>Needed to Verify Accrual Year Fractions</t>
  </si>
  <si>
    <t>FixedRate ( % )</t>
  </si>
  <si>
    <t>FloatSpread ( Bps )</t>
  </si>
  <si>
    <t>Fixed Leg Schedule</t>
  </si>
  <si>
    <t>Float Leg Schedule</t>
  </si>
  <si>
    <t>Row</t>
  </si>
  <si>
    <t>FixingDate</t>
  </si>
  <si>
    <t>AccrualStart</t>
  </si>
  <si>
    <t>AccrualEnd</t>
  </si>
  <si>
    <t>AccrualDays</t>
  </si>
  <si>
    <t>AccrualYearFractions</t>
  </si>
  <si>
    <t>PaymentDate</t>
  </si>
  <si>
    <t>Fixed Leg Specification</t>
  </si>
  <si>
    <t>PaymentFrequency</t>
  </si>
  <si>
    <t>FixingAdvanceOrArrear</t>
  </si>
  <si>
    <t>ADVANCE</t>
  </si>
  <si>
    <t>Float Leg Specification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</si>
  <si>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 Cashflows</t>
    </r>
    <r>
      <rPr>
        <sz val="11"/>
        <rFont val="Calibri"/>
        <family val="2"/>
        <scheme val="minor"/>
      </rPr>
      <t xml:space="preserve"> 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</si>
  <si>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 xml:space="preserve">Float Leg Cashflows </t>
    </r>
    <r>
      <rPr>
        <sz val="11"/>
        <rFont val="Calibri"/>
        <family val="2"/>
        <scheme val="minor"/>
      </rPr>
      <t>&lt;&lt;&lt;</t>
    </r>
  </si>
  <si>
    <t>CREATE VARIABLE NOTIONAL SWAP</t>
  </si>
  <si>
    <t>SwapName</t>
  </si>
  <si>
    <t>CreateSwap</t>
  </si>
  <si>
    <t>RESULTS</t>
  </si>
  <si>
    <t>PV</t>
  </si>
  <si>
    <t>LEG1: FIXED DEAL INFORMATION</t>
  </si>
  <si>
    <t>FixedLeg - CustomizedSchedule</t>
  </si>
  <si>
    <t>LEG1:FIXED</t>
  </si>
  <si>
    <t>LEG2: FLOAT DEAL INFORMATION</t>
  </si>
  <si>
    <t>FloatLeg - CustomizedSchedule</t>
  </si>
  <si>
    <t>LEG2:FLOAT</t>
  </si>
  <si>
    <t>annual</t>
  </si>
  <si>
    <t>Delta Risk Toggle</t>
  </si>
  <si>
    <t>Portfolio Delta Risks</t>
  </si>
  <si>
    <t>Trades</t>
  </si>
  <si>
    <t>Curves</t>
  </si>
  <si>
    <t>Amort1_FixedSchedule</t>
  </si>
  <si>
    <t>Amort1_FloatSchedule</t>
  </si>
  <si>
    <t>Amort1</t>
  </si>
  <si>
    <t>Eonia</t>
  </si>
  <si>
    <t>11Y</t>
  </si>
  <si>
    <t>12Y</t>
  </si>
  <si>
    <t>15Y</t>
  </si>
  <si>
    <t>20Y</t>
  </si>
  <si>
    <t>25Y</t>
  </si>
  <si>
    <t>30Y</t>
  </si>
  <si>
    <t>40Y</t>
  </si>
  <si>
    <t>Spot Date</t>
  </si>
  <si>
    <t>FixedAmort Frequency</t>
  </si>
  <si>
    <r>
      <t xml:space="preserve">Schedule Generator </t>
    </r>
    <r>
      <rPr>
        <b/>
        <u/>
        <sz val="11"/>
        <color theme="1"/>
        <rFont val="Calibri"/>
        <family val="2"/>
        <scheme val="minor"/>
      </rPr>
      <t>Inputs</t>
    </r>
  </si>
  <si>
    <t>3M12MBasis</t>
  </si>
  <si>
    <t>50Y</t>
  </si>
  <si>
    <t>Tenors</t>
  </si>
  <si>
    <t>Notional (mio)</t>
  </si>
  <si>
    <t>FixedAmortization (mio)</t>
  </si>
  <si>
    <t>Leg1:FixedBond</t>
  </si>
  <si>
    <t>Spot Date/Settlement Date</t>
  </si>
  <si>
    <t>OFF</t>
  </si>
  <si>
    <t>3M Par</t>
  </si>
  <si>
    <t>6M Par</t>
  </si>
  <si>
    <t>Deltas</t>
  </si>
  <si>
    <t>Hedge Ratios</t>
  </si>
  <si>
    <t>e.g. 20mio = 197 RXM8, reference price = … risk adjusted.. = yyy</t>
  </si>
  <si>
    <t>RX</t>
  </si>
  <si>
    <t>Eurex TICKER</t>
  </si>
  <si>
    <t>Mar</t>
  </si>
  <si>
    <t>Jun</t>
  </si>
  <si>
    <t>Sep</t>
  </si>
  <si>
    <t>Dec</t>
  </si>
  <si>
    <t>H</t>
  </si>
  <si>
    <t>M</t>
  </si>
  <si>
    <t>U</t>
  </si>
  <si>
    <t>Z</t>
  </si>
  <si>
    <t>per contract dv01</t>
  </si>
  <si>
    <t>adjusted par rate</t>
  </si>
  <si>
    <t>-&gt;</t>
  </si>
  <si>
    <t>Lock Contract</t>
  </si>
  <si>
    <t>RXM8 or OEM8 or blah blah</t>
  </si>
  <si>
    <t>Lock price</t>
  </si>
  <si>
    <t>-&gt; user specified</t>
  </si>
  <si>
    <t>Adjustment in Yield</t>
  </si>
  <si>
    <t>-&gt; higher price lower yield</t>
  </si>
  <si>
    <t>=YIELD()</t>
  </si>
  <si>
    <t>quick est</t>
  </si>
  <si>
    <t>full way</t>
  </si>
  <si>
    <t>settle = delivery of future</t>
  </si>
  <si>
    <t>maturity = maturity of ctd</t>
  </si>
  <si>
    <t>price = price * conversion factor</t>
  </si>
  <si>
    <t>convention = convention of the ctd</t>
  </si>
  <si>
    <t>all these statistic are in raptor</t>
  </si>
  <si>
    <t>david can give them to you</t>
  </si>
  <si>
    <t>then the adjustment is just the difference between two of these yields</t>
  </si>
  <si>
    <t>check your logic by checking live price against live yield</t>
  </si>
  <si>
    <t>Eonia Par</t>
  </si>
  <si>
    <t>2. Suggested futures hedge @ cross price (which is different to prevailing mkt, possibly) -&gt; thus you need to adjust your swap leg spread</t>
  </si>
  <si>
    <t>1. bond dv01</t>
  </si>
  <si>
    <t>2. number of RXM8 contracts = bond dv01 / RXM8 risk notional from bbg</t>
  </si>
  <si>
    <t>or</t>
  </si>
  <si>
    <t>2. number of RXM8 contracts = bond dv01 / RXM8 risk notional when it's price is user's price</t>
  </si>
  <si>
    <t>from cash trader's perspective, he transacts the bond at given price and do the opposite in future contracts facing swap desk</t>
  </si>
  <si>
    <t>from the swap desk's perspective, there are three components which make up the package overall NPV</t>
  </si>
  <si>
    <t>1. par upfront</t>
  </si>
  <si>
    <t>2. swap leg NPV</t>
  </si>
  <si>
    <t>3. the future contracts traded facing the cash desk</t>
  </si>
  <si>
    <t>display all three and their sum</t>
  </si>
  <si>
    <t>---&gt; how many contracts? -&gt; from bond dv01 and future dv01</t>
  </si>
  <si>
    <t>plug in a suggested or overritten asset spread onto the floating leg -&gt; then calculate the swap npv</t>
  </si>
  <si>
    <t>number of RXM8 contracts = bond dv01 / RXM8 risk notional from bbg</t>
  </si>
  <si>
    <t>Eurex</t>
  </si>
  <si>
    <t>DU</t>
  </si>
  <si>
    <t>OE</t>
  </si>
  <si>
    <t>UB</t>
  </si>
  <si>
    <t>Risk</t>
  </si>
  <si>
    <t>Price</t>
  </si>
  <si>
    <t>Fwd YTM</t>
  </si>
  <si>
    <t>Summary Market Data</t>
  </si>
  <si>
    <t>MZHO</t>
  </si>
  <si>
    <t>Yield To Maturity</t>
  </si>
  <si>
    <t>Accrued Interest</t>
  </si>
  <si>
    <t>BOND Object</t>
  </si>
  <si>
    <t>Hedge Instrument</t>
  </si>
  <si>
    <t>Suggested Hedge</t>
  </si>
  <si>
    <t>Par-Par Spread</t>
  </si>
  <si>
    <t>Yield-Yield Spread</t>
  </si>
  <si>
    <t>Equivalent Swap</t>
  </si>
  <si>
    <t>Swap Par Rate</t>
  </si>
  <si>
    <t>PrevCouponDate</t>
  </si>
  <si>
    <t>END</t>
  </si>
  <si>
    <t>Bond Price Type</t>
  </si>
  <si>
    <t>Bond Price</t>
  </si>
  <si>
    <t>EUR OIS Curve</t>
  </si>
  <si>
    <t>Curve collection key</t>
  </si>
  <si>
    <t>Curve key</t>
  </si>
  <si>
    <t>Set id</t>
  </si>
  <si>
    <t>Instrument id</t>
  </si>
  <si>
    <t>Output value keys</t>
  </si>
  <si>
    <t>Output values</t>
  </si>
  <si>
    <t>EUR_TODAY_3M_BLEND</t>
  </si>
  <si>
    <t>EUR_OIS_OIS</t>
  </si>
  <si>
    <t>EUR_OIS</t>
  </si>
  <si>
    <t>EUR_Index_EoniaON</t>
  </si>
  <si>
    <t>term,rateBps</t>
  </si>
  <si>
    <t>EUR_SwapOis_Imm1</t>
  </si>
  <si>
    <t>term,rateBps,startDate,endDate</t>
  </si>
  <si>
    <t>EUR_SwapOis_Imm2</t>
  </si>
  <si>
    <t>EUR_SwapOis_Imm3</t>
  </si>
  <si>
    <t>EUR_SwapOis_Imm4</t>
  </si>
  <si>
    <t>EUR_SwapOis_Imm5</t>
  </si>
  <si>
    <t>EUR_SwapOis_Imm6</t>
  </si>
  <si>
    <t>EUR_SwapOis_Imm7</t>
  </si>
  <si>
    <t>EUR_SwapOis_Imm8</t>
  </si>
  <si>
    <t>EUR_SwapOis_1W</t>
  </si>
  <si>
    <t>EUR_SwapOis_2W</t>
  </si>
  <si>
    <t>EUR_SwapOis_3W</t>
  </si>
  <si>
    <t>EUR_SwapOis_1M</t>
  </si>
  <si>
    <t>EUR_SwapOis_2M</t>
  </si>
  <si>
    <t>EUR_SwapOis_3Y</t>
  </si>
  <si>
    <t>EUR_SwapOis_4Y</t>
  </si>
  <si>
    <t>EUR_SwapOis_5Y</t>
  </si>
  <si>
    <t>EUR_SwapOis_6Y</t>
  </si>
  <si>
    <t>EUR_SwapOis_7Y</t>
  </si>
  <si>
    <t>EUR_SwapOis_8Y</t>
  </si>
  <si>
    <t>EUR_SwapOis_9Y</t>
  </si>
  <si>
    <t>EUR_SwapOis_10Y</t>
  </si>
  <si>
    <t>EUR_SwapOis_11Y</t>
  </si>
  <si>
    <t>EUR_SwapOis_12Y</t>
  </si>
  <si>
    <t>EUR_SwapOis_15Y</t>
  </si>
  <si>
    <t>EUR_SwapOis_20Y</t>
  </si>
  <si>
    <t>EUR_SwapOis_25Y</t>
  </si>
  <si>
    <t>EUR_SwapOis_30Y</t>
  </si>
  <si>
    <t>EUR_SwapOis_40Y</t>
  </si>
  <si>
    <t>EUR_SwapOis_50Y</t>
  </si>
  <si>
    <t>EUR_BASIS_OIS3M</t>
  </si>
  <si>
    <t>EUR_BasisOis3M_3Y</t>
  </si>
  <si>
    <t>EUR_BasisOis3M_4Y</t>
  </si>
  <si>
    <t>EUR_BasisOis3M_5Y</t>
  </si>
  <si>
    <t>EUR_BasisOis3M_6Y</t>
  </si>
  <si>
    <t>EUR_BasisOis3M_7Y</t>
  </si>
  <si>
    <t>EUR_BasisOis3M_8Y</t>
  </si>
  <si>
    <t>EUR_BasisOis3M_9Y</t>
  </si>
  <si>
    <t>EUR_BasisOis3M_10Y</t>
  </si>
  <si>
    <t>EUR_BasisOis3M_11Y</t>
  </si>
  <si>
    <t>EUR_BasisOis3M_12Y</t>
  </si>
  <si>
    <t>EUR_BasisOis3M_15Y</t>
  </si>
  <si>
    <t>EUR_BasisOis3M_20Y</t>
  </si>
  <si>
    <t>EUR_BasisOis3M_25Y</t>
  </si>
  <si>
    <t>EUR_BasisOis3M_30Y</t>
  </si>
  <si>
    <t>EUR_BasisOis3M_40Y</t>
  </si>
  <si>
    <t>EUR_BasisOis3M_50Y</t>
  </si>
  <si>
    <t>EUR 3M STD Curve</t>
  </si>
  <si>
    <t>EUR_STD_3M_BLEND</t>
  </si>
  <si>
    <t>EUR_FIXINGS_CASH</t>
  </si>
  <si>
    <t>EUR_Index_Euribor12m</t>
  </si>
  <si>
    <t>EUR_Index_Euribor1m</t>
  </si>
  <si>
    <t>EUR_Index_Euribor3m</t>
  </si>
  <si>
    <t>EUR_Index_Euribor6m</t>
  </si>
  <si>
    <t>EUR_FUTURES_3M</t>
  </si>
  <si>
    <t>EUR_Future_ER1</t>
  </si>
  <si>
    <t>term,rateBps,startDate,endDate,convexity</t>
  </si>
  <si>
    <t>EUR_Future_ER2</t>
  </si>
  <si>
    <t>EUR_Future_ER3</t>
  </si>
  <si>
    <t>EUR_Future_ER4</t>
  </si>
  <si>
    <t>EUR_Future_ER5</t>
  </si>
  <si>
    <t>EUR_Future_ER6</t>
  </si>
  <si>
    <t>EUR_Future_ER7</t>
  </si>
  <si>
    <t>EUR_Future_ER8</t>
  </si>
  <si>
    <t>EUR_Future_ERS1</t>
  </si>
  <si>
    <t>EUR_OUTRIGHTS_3M</t>
  </si>
  <si>
    <t>EUR_Swap3M_3Y</t>
  </si>
  <si>
    <t>EUR_Swap3M_4Y</t>
  </si>
  <si>
    <t>EUR_Swap3M_5Y</t>
  </si>
  <si>
    <t>EUR_Swap3M_6Y</t>
  </si>
  <si>
    <t>EUR_Swap3M_7Y</t>
  </si>
  <si>
    <t>EUR_Swap3M_8Y</t>
  </si>
  <si>
    <t>EUR_Swap3M_9Y</t>
  </si>
  <si>
    <t>EUR_Swap3M_10Y</t>
  </si>
  <si>
    <t>EUR_Swap3M_11Y</t>
  </si>
  <si>
    <t>EUR_Swap3M_12Y</t>
  </si>
  <si>
    <t>EUR_Swap3M_15Y</t>
  </si>
  <si>
    <t>EUR_Swap3M_20Y</t>
  </si>
  <si>
    <t>EUR_Swap3M_25Y</t>
  </si>
  <si>
    <t>EUR_Swap3M_30Y</t>
  </si>
  <si>
    <t>EUR_Swap3M_40Y</t>
  </si>
  <si>
    <t>EUR_Swap3M_50Y</t>
  </si>
  <si>
    <t>EUR 1M Basis Curve</t>
  </si>
  <si>
    <t>EUR_BASIS_1M3M_BLEND</t>
  </si>
  <si>
    <t>EUR_BASIS_1M3M</t>
  </si>
  <si>
    <t>EUR_Basis1M3M_3M</t>
  </si>
  <si>
    <t>EUR_Basis1M3M_6M</t>
  </si>
  <si>
    <t>EUR_Basis1M3M_1Y</t>
  </si>
  <si>
    <t>EUR_Basis1M3M_2Y</t>
  </si>
  <si>
    <t>EUR_Basis1M3M_3Y</t>
  </si>
  <si>
    <t>EUR_Basis1M3M_4Y</t>
  </si>
  <si>
    <t>EUR_Basis1M3M_5Y</t>
  </si>
  <si>
    <t>EUR_Basis1M3M_6Y</t>
  </si>
  <si>
    <t>EUR_Basis1M3M_7Y</t>
  </si>
  <si>
    <t>EUR_Basis1M3M_8Y</t>
  </si>
  <si>
    <t>EUR_Basis1M3M_9M</t>
  </si>
  <si>
    <t>EUR_Basis1M3M_9Y</t>
  </si>
  <si>
    <t>EUR_Basis1M3M_10Y</t>
  </si>
  <si>
    <t>EUR_Basis1M3M_11Y</t>
  </si>
  <si>
    <t>EUR_Basis1M3M_12Y</t>
  </si>
  <si>
    <t>EUR_Basis1M3M_15Y</t>
  </si>
  <si>
    <t>EUR_Basis1M3M_20Y</t>
  </si>
  <si>
    <t>EUR_Basis1M3M_25Y</t>
  </si>
  <si>
    <t>EUR_Basis1M3M_30Y</t>
  </si>
  <si>
    <t>EUR_Basis1M3M_40Y</t>
  </si>
  <si>
    <t>EUR_Basis1M3M_50Y</t>
  </si>
  <si>
    <t>EUR 6M Basis Curve</t>
  </si>
  <si>
    <t>EUR_BASIS_3M6M_BLEND</t>
  </si>
  <si>
    <t>EUR_BASIS_3M6M</t>
  </si>
  <si>
    <t>EUR_Basis3M6M_18M</t>
  </si>
  <si>
    <t>term,rateBps,futureSpread,startDate,endDate</t>
  </si>
  <si>
    <t>EUR_Basis3M6M_1Y</t>
  </si>
  <si>
    <t>EUR_Basis3M6M_2Y</t>
  </si>
  <si>
    <t>EUR_Basis3M6M_3Y</t>
  </si>
  <si>
    <t>EUR_Basis3M6M_4Y</t>
  </si>
  <si>
    <t>EUR_Basis3M6M_5Y</t>
  </si>
  <si>
    <t>EUR_Basis3M6M_6Y</t>
  </si>
  <si>
    <t>EUR_Basis3M6M_7Y</t>
  </si>
  <si>
    <t>EUR_Basis3M6M_8Y</t>
  </si>
  <si>
    <t>EUR_Basis3M6M_9Y</t>
  </si>
  <si>
    <t>EUR_Basis3M6M_10Y</t>
  </si>
  <si>
    <t>EUR_Basis3M6M_11Y</t>
  </si>
  <si>
    <t>EUR_Basis3M6M_12Y</t>
  </si>
  <si>
    <t>EUR_Basis3M6M_15Y</t>
  </si>
  <si>
    <t>EUR_Basis3M6M_20Y</t>
  </si>
  <si>
    <t>EUR_Basis3M6M_25Y</t>
  </si>
  <si>
    <t>EUR_Basis3M6M_30Y</t>
  </si>
  <si>
    <t>EUR_Basis3M6M_35Y</t>
  </si>
  <si>
    <t>EUR_Basis3M6M_40Y</t>
  </si>
  <si>
    <t>EUR_Basis3M6M_50Y</t>
  </si>
  <si>
    <t>EUR 12M Basis Curve</t>
  </si>
  <si>
    <t>EUR_BASIS_3M12M_BLEND</t>
  </si>
  <si>
    <t>EUR_BASIS_3M12M</t>
  </si>
  <si>
    <t>EUR_Basis3M12M_1Y</t>
  </si>
  <si>
    <t>EUR_Basis3M12M_2Y</t>
  </si>
  <si>
    <t>EUR_Basis3M12M_3Y</t>
  </si>
  <si>
    <t>EUR_Basis3M12M_4Y</t>
  </si>
  <si>
    <t>EUR_Basis3M12M_5Y</t>
  </si>
  <si>
    <t>EUR_Basis3M12M_6Y</t>
  </si>
  <si>
    <t>EUR_Basis3M12M_7Y</t>
  </si>
  <si>
    <t>EUR_Basis3M12M_8Y</t>
  </si>
  <si>
    <t>EUR_Basis3M12M_9Y</t>
  </si>
  <si>
    <t>EUR_Basis3M12M_10Y</t>
  </si>
  <si>
    <t>EUR_Basis3M12M_11Y</t>
  </si>
  <si>
    <t>EUR_Basis3M12M_12Y</t>
  </si>
  <si>
    <t>EUR_Basis3M12M_15Y</t>
  </si>
  <si>
    <t>EUR_Basis3M12M_20Y</t>
  </si>
  <si>
    <t>EUR_Basis3M12M_25Y</t>
  </si>
  <si>
    <t>EUR_Basis3M12M_30Y</t>
  </si>
  <si>
    <t>EUR_Basis3M12M_40Y</t>
  </si>
  <si>
    <t>EUR_Basis3M12M_50Y</t>
  </si>
  <si>
    <t>Central bank swaps</t>
  </si>
  <si>
    <t>EUSF1A</t>
  </si>
  <si>
    <t>EUSF2A</t>
  </si>
  <si>
    <t>EUSF3A</t>
  </si>
  <si>
    <t>EUSF4A</t>
  </si>
  <si>
    <t>EUSF5A</t>
  </si>
  <si>
    <t>EUSF6A</t>
  </si>
  <si>
    <t>EUSF7A</t>
  </si>
  <si>
    <t>EUSF8A</t>
  </si>
  <si>
    <t>DESC</t>
  </si>
  <si>
    <t>BondPrice</t>
  </si>
  <si>
    <t>Bond Yield</t>
  </si>
  <si>
    <t>CrossLevel</t>
  </si>
  <si>
    <t>Adjustment(bp)</t>
  </si>
  <si>
    <t>Swap Rate</t>
  </si>
  <si>
    <t>30_360</t>
  </si>
  <si>
    <t>bid,mid,ask,problems</t>
  </si>
  <si>
    <t>INTERNAL_OFFICIAL_EUR_Swap6M_50Y</t>
  </si>
  <si>
    <t>INTERNAL_OFFICIAL_EUR_Swap6M_40Y</t>
  </si>
  <si>
    <t>INTERNAL_OFFICIAL_EUR_Swap6M_35Y</t>
  </si>
  <si>
    <t>INTERNAL_OFFICIAL_EUR_Swap6M_30Y</t>
  </si>
  <si>
    <t>INTERNAL_OFFICIAL_EUR_Swap6M_25Y</t>
  </si>
  <si>
    <t>INTERNAL_OFFICIAL_EUR_Swap6M_20Y</t>
  </si>
  <si>
    <t>INTERNAL_OFFICIAL_EUR_Swap6M_15Y</t>
  </si>
  <si>
    <t>INTERNAL_OFFICIAL_EUR_Swap6M_12Y</t>
  </si>
  <si>
    <t>INTERNAL_OFFICIAL_EUR_Swap6M_11Y</t>
  </si>
  <si>
    <t>INTERNAL_OFFICIAL_EUR_Swap6M_10Y</t>
  </si>
  <si>
    <t>INTERNAL_OFFICIAL_EUR_Swap6M_9Y</t>
  </si>
  <si>
    <t>INTERNAL_OFFICIAL_EUR_Swap6M_8Y</t>
  </si>
  <si>
    <t>INTERNAL_OFFICIAL_EUR_Swap6M_7Y</t>
  </si>
  <si>
    <t>INTERNAL_OFFICIAL_EUR_Swap6M_6Y</t>
  </si>
  <si>
    <t>INTERNAL_OFFICIAL_EUR_Swap6M_5Y</t>
  </si>
  <si>
    <t>INTERNAL_OFFICIAL_EUR_Swap6M_4Y</t>
  </si>
  <si>
    <t>INTERNAL_OFFICIAL_EUR_Swap6M_3Y</t>
  </si>
  <si>
    <t>INTERNAL_OFFICIAL_EUR_Swap6M_2Y</t>
  </si>
  <si>
    <t>Problems</t>
  </si>
  <si>
    <t>Ask</t>
  </si>
  <si>
    <t>Mid</t>
  </si>
  <si>
    <t>Bid</t>
  </si>
  <si>
    <t>Instrument Id</t>
  </si>
  <si>
    <t>EUR 6M</t>
  </si>
  <si>
    <t>INTERNAL_OFFICIAL_EUR_Swap3M_50Y</t>
  </si>
  <si>
    <t>INTERNAL_OFFICIAL_EUR_Swap3M_40Y</t>
  </si>
  <si>
    <t>INTERNAL_OFFICIAL_EUR_Swap3M_35Y</t>
  </si>
  <si>
    <t>INTERNAL_OFFICIAL_EUR_Swap3M_30Y</t>
  </si>
  <si>
    <t>INTERNAL_OFFICIAL_EUR_Swap3M_25Y</t>
  </si>
  <si>
    <t>INTERNAL_OFFICIAL_EUR_Swap3M_20Y</t>
  </si>
  <si>
    <t>INTERNAL_OFFICIAL_EUR_Swap3M_15Y</t>
  </si>
  <si>
    <t>INTERNAL_OFFICIAL_EUR_Swap3M_12Y</t>
  </si>
  <si>
    <t>INTERNAL_OFFICIAL_EUR_Swap3M_11Y</t>
  </si>
  <si>
    <t>INTERNAL_OFFICIAL_EUR_Swap3M_10Y</t>
  </si>
  <si>
    <t>INTERNAL_OFFICIAL_EUR_Swap3M_9Y</t>
  </si>
  <si>
    <t>INTERNAL_OFFICIAL_EUR_Swap3M_8Y</t>
  </si>
  <si>
    <t>INTERNAL_OFFICIAL_EUR_Swap3M_7Y</t>
  </si>
  <si>
    <t>INTERNAL_OFFICIAL_EUR_Swap3M_6Y</t>
  </si>
  <si>
    <t>INTERNAL_OFFICIAL_EUR_Swap3M_5Y</t>
  </si>
  <si>
    <t>INTERNAL_OFFICIAL_EUR_Swap3M_4Y</t>
  </si>
  <si>
    <t>INTERNAL_OFFICIAL_EUR_Swap3M_3Y</t>
  </si>
  <si>
    <t>INTERNAL_OFFICIAL_EUR_Swap3M_2Y</t>
  </si>
  <si>
    <t>EUR 3M</t>
  </si>
  <si>
    <t>semi-annual</t>
  </si>
  <si>
    <t>quarterly</t>
  </si>
  <si>
    <t>A:\MarketData\Static\RiskPCA.JSON</t>
  </si>
  <si>
    <t>A:\MarketData\Static\STATICRISK.JSON</t>
  </si>
  <si>
    <t>Level1</t>
  </si>
  <si>
    <t>Level2</t>
  </si>
  <si>
    <t>4y</t>
  </si>
  <si>
    <t>7y</t>
  </si>
  <si>
    <t>3m</t>
  </si>
  <si>
    <t>PCA</t>
  </si>
  <si>
    <t>PCA (10y)</t>
  </si>
  <si>
    <t>Pricing</t>
  </si>
  <si>
    <t>EUREX</t>
  </si>
  <si>
    <t>BidSize</t>
  </si>
  <si>
    <t>AskSize</t>
  </si>
  <si>
    <t>BPIPE_EUREX_EUR_Future_2Y</t>
  </si>
  <si>
    <t>bidSize0,bid0,ask0,askSize0</t>
  </si>
  <si>
    <t>BPIPE_EUREX_EUR_Future_5Y</t>
  </si>
  <si>
    <t>BPIPE_EUREX_EUR_Future_10Y</t>
  </si>
  <si>
    <t>BPIPE_EUREX_EUR_Future_30Y</t>
  </si>
  <si>
    <t>BondPrice O/W</t>
  </si>
  <si>
    <t>SettlementLag</t>
  </si>
  <si>
    <t>ValuationDate</t>
  </si>
  <si>
    <t>DUA Comdty</t>
  </si>
  <si>
    <t>OEA Comdty</t>
  </si>
  <si>
    <t>RXA Comdty</t>
  </si>
  <si>
    <t>UBA Comdty</t>
  </si>
  <si>
    <t>FR0013131877</t>
  </si>
  <si>
    <t>Today</t>
  </si>
  <si>
    <t>LEGEND</t>
  </si>
  <si>
    <t>Variables</t>
  </si>
  <si>
    <t>Spot</t>
  </si>
  <si>
    <t>Interim Calculation</t>
  </si>
  <si>
    <t>Output</t>
  </si>
  <si>
    <t>monthly</t>
  </si>
  <si>
    <t>New Issue PP 1</t>
  </si>
  <si>
    <t>New Issue PP 2</t>
  </si>
  <si>
    <t>New Issue PP 3</t>
  </si>
  <si>
    <t>PricingMode</t>
  </si>
  <si>
    <t>Interp</t>
  </si>
  <si>
    <t>Forward</t>
  </si>
  <si>
    <t>ISSUE_DT</t>
  </si>
  <si>
    <t>4d</t>
  </si>
  <si>
    <t>5d</t>
  </si>
  <si>
    <t>NXT_CPN_DT</t>
  </si>
  <si>
    <t>1y</t>
  </si>
  <si>
    <t>MATURITY</t>
  </si>
  <si>
    <t>5y</t>
  </si>
  <si>
    <t>6y</t>
  </si>
  <si>
    <t>CPN_FREQ</t>
  </si>
  <si>
    <t>FwdAdj</t>
  </si>
  <si>
    <t>Sprd to MS</t>
  </si>
  <si>
    <t>Yield</t>
  </si>
  <si>
    <t>Syndic Fee</t>
  </si>
  <si>
    <t>Cpn</t>
  </si>
  <si>
    <t>TENOR</t>
  </si>
  <si>
    <t>ParUpfront</t>
  </si>
  <si>
    <t>Fee</t>
  </si>
  <si>
    <t>FloatFreq</t>
  </si>
  <si>
    <t>ParPar</t>
  </si>
  <si>
    <t>Priced @</t>
  </si>
  <si>
    <t>SwapNPV</t>
  </si>
  <si>
    <t>PkgNpv</t>
  </si>
  <si>
    <t>startDateOrTerm</t>
  </si>
  <si>
    <t>endDateOrTerm</t>
  </si>
  <si>
    <t>isEomRoll</t>
  </si>
  <si>
    <t>notional</t>
  </si>
  <si>
    <t>rateDecimal</t>
  </si>
  <si>
    <t>direction</t>
  </si>
  <si>
    <t>accrualFrequency</t>
  </si>
  <si>
    <t>accrualDayCount</t>
  </si>
  <si>
    <t>accrualCalendar</t>
  </si>
  <si>
    <t>accrualBusinessDayAdjustment</t>
  </si>
  <si>
    <t>firstStubDate</t>
  </si>
  <si>
    <t>lastStubDate</t>
  </si>
  <si>
    <t>paymentLag</t>
  </si>
  <si>
    <t>stubType</t>
  </si>
  <si>
    <t>rollDayOrConvention</t>
  </si>
  <si>
    <t>PAY</t>
  </si>
  <si>
    <t>compoundingMethod</t>
  </si>
  <si>
    <t>spreadBps</t>
  </si>
  <si>
    <t>fixingLag</t>
  </si>
  <si>
    <t>firstFixingDecimal</t>
  </si>
  <si>
    <t>a</t>
  </si>
  <si>
    <t>curveCollectionId</t>
  </si>
  <si>
    <t>curveId</t>
  </si>
  <si>
    <t>b</t>
  </si>
  <si>
    <t>c</t>
  </si>
  <si>
    <t>ACT/ACT</t>
  </si>
  <si>
    <t>Hedge Ratio</t>
  </si>
  <si>
    <t>Fixed Payment Frequency</t>
  </si>
  <si>
    <t>Fixed Accrual Frequency</t>
  </si>
  <si>
    <t>Float Payment Frequency</t>
  </si>
  <si>
    <t>Float Accrual Frequency</t>
  </si>
  <si>
    <t>6M Rates</t>
  </si>
  <si>
    <t>3M Rates</t>
  </si>
  <si>
    <t>1D Rates</t>
  </si>
  <si>
    <t>Start Date</t>
  </si>
  <si>
    <t>LinearSPLINE</t>
  </si>
  <si>
    <t>SPLINE</t>
  </si>
  <si>
    <t>Show Curves</t>
  </si>
  <si>
    <t>OIS DateCount</t>
  </si>
  <si>
    <t>3M DateCount</t>
  </si>
  <si>
    <t>6M name</t>
  </si>
  <si>
    <t>3M name</t>
  </si>
  <si>
    <t>OIS name</t>
  </si>
  <si>
    <t>IsFwdInterp</t>
  </si>
  <si>
    <t>=IF(C6=1,meLWOSwapDV01(AL6,P6),"")</t>
  </si>
  <si>
    <t>Error in calculating delta risks. Please check the MLib delta function.</t>
  </si>
  <si>
    <t>Bond 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</si>
</sst>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1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ddd\,\ d\-mmm\-yy"/>
    <numFmt numFmtId="165" formatCode="0.0000%"/>
    <numFmt numFmtId="166" formatCode="0.000%"/>
    <numFmt numFmtId="167" formatCode="_(&quot;$&quot;* #,##0.00_);_(&quot;$&quot;* \(#,##0.00\);_(&quot;$&quot;* &quot;-&quot;??_);_(@_)"/>
    <numFmt numFmtId="168" formatCode="0\ &quot; days&quot;"/>
    <numFmt numFmtId="169" formatCode="mmm\-yyyy"/>
    <numFmt numFmtId="170" formatCode="0.000"/>
    <numFmt numFmtId="171" formatCode="dd/m/yy"/>
    <numFmt numFmtId="172" formatCode="_(&quot;$&quot;* #,##0_);_(&quot;$&quot;* \(#,##0\);_(&quot;$&quot;* &quot;-&quot;_);_(@_)"/>
    <numFmt numFmtId="173" formatCode="0.00_)"/>
    <numFmt numFmtId="174" formatCode="dd\-mmm\-yy;dd\-mmm\-yy;"/>
    <numFmt numFmtId="175" formatCode="_ * #,##0_ ;_ * \-#,##0_ ;_ * &quot;-&quot;_ ;_ @_ "/>
    <numFmt numFmtId="176" formatCode="#,##0.0000"/>
    <numFmt numFmtId="177" formatCode="#,##0.000"/>
    <numFmt numFmtId="178" formatCode="0.00000%"/>
    <numFmt numFmtId="179" formatCode="#,##0_ ;[Red]\-#,##0\ "/>
    <numFmt numFmtId="180" formatCode="ddd\ d\-mmm\-yy"/>
    <numFmt numFmtId="181" formatCode="0.00000%;[Red]\-0.00000%"/>
    <numFmt numFmtId="182" formatCode="0.0"/>
    <numFmt numFmtId="183" formatCode="#,##0.0_ ;[Red]\-#,##0.0\ "/>
    <numFmt numFmtId="184" formatCode="#,##0.00_ ;[Red]\-#,##0.00\ "/>
    <numFmt numFmtId="185" formatCode="0.0%"/>
    <numFmt numFmtId="186" formatCode="#,##0.000000"/>
    <numFmt numFmtId="187" formatCode="#,##0.00000"/>
    <numFmt numFmtId="188" formatCode="0.0000"/>
    <numFmt numFmtId="189" formatCode="0.00_ ;[Red]\-0.00\ "/>
    <numFmt numFmtId="190" formatCode="0\ &quot;ct&quot;"/>
    <numFmt numFmtId="191" formatCode="0.00\ &quot; bp&quot;"/>
    <numFmt numFmtId="192" formatCode="#,##0.00\ &quot; bp&quot;"/>
    <numFmt numFmtId="193" formatCode="0.00000"/>
    <numFmt numFmtId="194" formatCode=";;;"/>
    <numFmt numFmtId="195" formatCode="_(* #,##0_);_(* \(#,##0\);_(* &quot;-&quot;_);_(@_)"/>
    <numFmt numFmtId="196" formatCode="_(* #,##0.00_);_(* \(#,##0.00\);_(* &quot;-&quot;??_);_(@_)"/>
    <numFmt numFmtId="197" formatCode="_-* #,##0.00_-;&quot;\&quot;&quot;\&quot;\-* #,##0.00_-;_-* &quot;-&quot;??_-;_-@_-"/>
    <numFmt numFmtId="198" formatCode="_(&quot;£&quot;* #,##0.00_);_(&quot;£&quot;* \(#,##0.00\);_(&quot;£&quot;* &quot;-&quot;??_);_(@_)"/>
    <numFmt numFmtId="199" formatCode="_([$€-2]* #,##0.00_);_([$€-2]* \(#,##0.00\);_([$€-2]* &quot;-&quot;??_)"/>
    <numFmt numFmtId="200" formatCode="[$-809]dd\ mmm\ yy;@"/>
    <numFmt numFmtId="201" formatCode="&quot;$&quot;#,##0_);\(&quot;$&quot;#,##0\)"/>
  </numFmts>
  <fonts count="20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5"/>
      <color theme="0"/>
      <name val="Calibri"/>
      <family val="2"/>
      <scheme val="minor"/>
    </font>
    <font>
      <i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000000"/>
      <name val="Calibri"/>
      <family val="2"/>
    </font>
    <font>
      <sz val="11"/>
      <color rgb="FF000000"/>
      <name val="Calibri"/>
      <family val="2"/>
    </font>
    <font>
      <b/>
      <sz val="13"/>
      <color theme="1"/>
      <name val="Calibri"/>
      <family val="2"/>
      <scheme val="minor"/>
    </font>
    <font>
      <b/>
      <sz val="11"/>
      <color rgb="FF0C7E0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color rgb="FF0066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rgb="FF0000FF"/>
      <name val="Calibri"/>
      <family val="2"/>
      <scheme val="minor"/>
    </font>
    <font>
      <b/>
      <sz val="8"/>
      <color rgb="FF0000FF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Times New Roman"/>
      <family val="1"/>
    </font>
    <font>
      <b/>
      <sz val="18"/>
      <color indexed="58"/>
      <name val="HGSVr"/>
      <family val="3"/>
      <charset val="128"/>
    </font>
    <font>
      <sz val="11"/>
      <name val="lr og"/>
      <family val="3"/>
      <charset val="128"/>
    </font>
    <font>
      <sz val="8"/>
      <color theme="1"/>
      <name val="Calibri"/>
      <family val="2"/>
    </font>
    <font>
      <sz val="11"/>
      <color indexed="8"/>
      <name val="ＭＳ Ｐゴシック"/>
      <family val="2"/>
      <charset val="128"/>
    </font>
    <font>
      <sz val="11"/>
      <color indexed="8"/>
      <name val="ＭＳ Ｐゴシック"/>
      <family val="3"/>
      <charset val="128"/>
    </font>
    <font>
      <sz val="8"/>
      <color theme="0"/>
      <name val="Calibri"/>
      <family val="2"/>
    </font>
    <font>
      <sz val="11"/>
      <color indexed="9"/>
      <name val="ＭＳ Ｐゴシック"/>
      <family val="2"/>
      <charset val="128"/>
    </font>
    <font>
      <sz val="11"/>
      <color indexed="9"/>
      <name val="ＭＳ Ｐゴシック"/>
      <family val="3"/>
      <charset val="128"/>
    </font>
    <font>
      <sz val="8"/>
      <color indexed="16"/>
      <name val="Helv"/>
      <family val="2"/>
    </font>
    <font>
      <sz val="8"/>
      <color indexed="12"/>
      <name val="Helv"/>
      <family val="2"/>
    </font>
    <font>
      <sz val="8"/>
      <color rgb="FF9C0006"/>
      <name val="Calibri"/>
      <family val="2"/>
    </font>
    <font>
      <sz val="10"/>
      <name val="Palatino"/>
      <family val="1"/>
    </font>
    <font>
      <b/>
      <sz val="8"/>
      <color indexed="15"/>
      <name val="ZapfDingbats"/>
      <family val="2"/>
    </font>
    <font>
      <b/>
      <sz val="8"/>
      <color rgb="FFFA7D00"/>
      <name val="Calibri"/>
      <family val="2"/>
    </font>
    <font>
      <b/>
      <sz val="8"/>
      <color theme="0"/>
      <name val="Calibri"/>
      <family val="2"/>
    </font>
    <font>
      <sz val="11"/>
      <name val="Tahoma"/>
      <family val="2"/>
    </font>
    <font>
      <i/>
      <sz val="6"/>
      <name val="Helv"/>
      <family val="2"/>
    </font>
    <font>
      <b/>
      <sz val="16"/>
      <color indexed="16"/>
      <name val="Helv"/>
      <family val="2"/>
    </font>
    <font>
      <sz val="12"/>
      <name val="Arial"/>
      <family val="2"/>
    </font>
    <font>
      <i/>
      <sz val="8"/>
      <color rgb="FF7F7F7F"/>
      <name val="Calibri"/>
      <family val="2"/>
    </font>
    <font>
      <sz val="22"/>
      <color rgb="FF000000"/>
      <name val="Broadway"/>
      <family val="5"/>
    </font>
    <font>
      <sz val="8"/>
      <name val="Palatino"/>
      <family val="1"/>
    </font>
    <font>
      <b/>
      <sz val="10"/>
      <name val="Palatino"/>
      <family val="1"/>
    </font>
    <font>
      <sz val="8"/>
      <color rgb="FF006100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8"/>
      <color rgb="FF3F3F76"/>
      <name val="Calibri"/>
      <family val="2"/>
    </font>
    <font>
      <b/>
      <sz val="9"/>
      <color indexed="63"/>
      <name val="Tahoma"/>
      <family val="2"/>
    </font>
    <font>
      <sz val="8"/>
      <color rgb="FFFA7D00"/>
      <name val="Calibri"/>
      <family val="2"/>
    </font>
    <font>
      <sz val="8"/>
      <color indexed="8"/>
      <name val="Helv"/>
      <family val="2"/>
    </font>
    <font>
      <sz val="8"/>
      <color rgb="FF9C6500"/>
      <name val="Calibri"/>
      <family val="2"/>
    </font>
    <font>
      <b/>
      <i/>
      <sz val="16"/>
      <name val="Helv"/>
      <family val="2"/>
    </font>
    <font>
      <i/>
      <sz val="10"/>
      <name val="Helv"/>
      <family val="2"/>
    </font>
    <font>
      <b/>
      <sz val="8"/>
      <color rgb="FF3F3F3F"/>
      <name val="Calibri"/>
      <family val="2"/>
    </font>
    <font>
      <b/>
      <i/>
      <sz val="8"/>
      <name val="Helv"/>
      <family val="2"/>
    </font>
    <font>
      <sz val="8"/>
      <color indexed="10"/>
      <name val="Helv"/>
      <family val="2"/>
    </font>
    <font>
      <b/>
      <sz val="14"/>
      <name val="Palatino"/>
      <family val="1"/>
    </font>
    <font>
      <b/>
      <sz val="12"/>
      <name val="Palatino"/>
      <family val="1"/>
    </font>
    <font>
      <b/>
      <sz val="20"/>
      <name val="Palatino"/>
      <family val="1"/>
    </font>
    <font>
      <b/>
      <sz val="18"/>
      <color indexed="62"/>
      <name val="Cambria"/>
      <family val="1"/>
    </font>
    <font>
      <sz val="8"/>
      <name val="Helv"/>
      <family val="2"/>
    </font>
    <font>
      <b/>
      <sz val="8"/>
      <color theme="1"/>
      <name val="Calibri"/>
      <family val="2"/>
    </font>
    <font>
      <sz val="8"/>
      <color rgb="FFFF0000"/>
      <name val="Calibri"/>
      <family val="2"/>
    </font>
    <font>
      <b/>
      <sz val="18"/>
      <color indexed="56"/>
      <name val="ＭＳ Ｐゴシック"/>
      <family val="2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2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2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2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2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2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2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2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2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2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2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2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2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2"/>
      <charset val="128"/>
    </font>
    <font>
      <b/>
      <sz val="11"/>
      <color indexed="8"/>
      <name val="ＭＳ Ｐゴシック"/>
      <family val="3"/>
      <charset val="128"/>
    </font>
  </fonts>
  <fills count="1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lightGray">
        <fgColor indexed="13"/>
        <bgColor indexed="9"/>
      </patternFill>
    </fill>
  </fills>
  <borders count="171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 style="thin">
        <color theme="0" tint="-0.14996795556505021"/>
      </top>
      <bottom/>
      <diagonal/>
    </border>
    <border>
      <left/>
      <right style="thin">
        <color theme="0" tint="-0.24994659260841701"/>
      </right>
      <top/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 style="thin">
        <color theme="0" tint="-0.149784844508194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hair">
        <color theme="0" tint="-0.14993743705557422"/>
      </top>
      <bottom style="hair">
        <color theme="0" tint="-0.149937437055574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/>
      <bottom/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thick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1442">
    <xf numFmtId="0" fontId="0" fillId="0" borderId="0"/>
    <xf numFmtId="41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9" fillId="0" borderId="0">
      <alignment vertical="center"/>
    </xf>
    <xf numFmtId="9" fontId="10" fillId="0" borderId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5" borderId="0" applyNumberFormat="0" applyBorder="0" applyAlignment="0" applyProtection="0"/>
    <xf numFmtId="0" fontId="11" fillId="13" borderId="0" applyNumberFormat="0" applyBorder="0" applyAlignment="0" applyProtection="0"/>
    <xf numFmtId="0" fontId="11" fillId="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8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8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18" borderId="0" applyNumberFormat="0" applyBorder="0" applyAlignment="0" applyProtection="0"/>
    <xf numFmtId="0" fontId="12" fillId="29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5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3" borderId="0" applyNumberFormat="0" applyBorder="0" applyAlignment="0" applyProtection="0"/>
    <xf numFmtId="0" fontId="12" fillId="30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1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8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3" fillId="0" borderId="13" applyNumberFormat="0" applyFill="0" applyAlignment="0" applyProtection="0">
      <alignment horizontal="left"/>
    </xf>
    <xf numFmtId="0" fontId="14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16" fillId="41" borderId="0" applyNumberFormat="0" applyBorder="0" applyAlignment="0" applyProtection="0"/>
    <xf numFmtId="0" fontId="17" fillId="9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9" fillId="42" borderId="0"/>
    <xf numFmtId="0" fontId="20" fillId="43" borderId="0" applyNumberFormat="0" applyFont="0" applyBorder="0" applyAlignment="0" applyProtection="0">
      <alignment horizontal="center"/>
    </xf>
    <xf numFmtId="0" fontId="21" fillId="0" borderId="0">
      <alignment horizontal="right"/>
    </xf>
    <xf numFmtId="166" fontId="22" fillId="44" borderId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25" fillId="0" borderId="13" applyNumberFormat="0" applyBorder="0" applyAlignment="0" applyProtection="0">
      <alignment horizontal="left"/>
    </xf>
    <xf numFmtId="38" fontId="2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9" fillId="0" borderId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0" fillId="0" borderId="0">
      <alignment horizontal="right"/>
    </xf>
    <xf numFmtId="0" fontId="10" fillId="47" borderId="16" applyNumberFormat="0" applyFont="0" applyBorder="0" applyAlignment="0" applyProtection="0">
      <alignment horizontal="centerContinuous"/>
    </xf>
    <xf numFmtId="0" fontId="31" fillId="48" borderId="0" applyNumberFormat="0" applyBorder="0" applyAlignment="0">
      <alignment horizontal="center"/>
    </xf>
    <xf numFmtId="0" fontId="32" fillId="49" borderId="17">
      <alignment horizontal="center"/>
      <protection locked="0"/>
    </xf>
    <xf numFmtId="15" fontId="33" fillId="50" borderId="18" applyFont="0" applyFill="0" applyBorder="0" applyAlignment="0" applyProtection="0">
      <alignment horizontal="left"/>
    </xf>
    <xf numFmtId="17" fontId="33" fillId="50" borderId="18" applyFont="0" applyFill="0" applyBorder="0" applyAlignment="0" applyProtection="0">
      <alignment horizontal="left"/>
    </xf>
    <xf numFmtId="0" fontId="33" fillId="50" borderId="0">
      <alignment vertical="center"/>
    </xf>
    <xf numFmtId="168" fontId="33" fillId="0" borderId="0" applyFont="0" applyFill="0" applyBorder="0" applyAlignment="0" applyProtection="0"/>
    <xf numFmtId="0" fontId="15" fillId="1" borderId="19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35" borderId="0"/>
    <xf numFmtId="169" fontId="36" fillId="51" borderId="20" applyBorder="0"/>
    <xf numFmtId="0" fontId="8" fillId="20" borderId="19"/>
    <xf numFmtId="0" fontId="8" fillId="20" borderId="19"/>
    <xf numFmtId="0" fontId="8" fillId="20" borderId="19"/>
    <xf numFmtId="0" fontId="8" fillId="20" borderId="19"/>
    <xf numFmtId="170" fontId="37" fillId="45" borderId="0"/>
    <xf numFmtId="0" fontId="38" fillId="52" borderId="19"/>
    <xf numFmtId="169" fontId="36" fillId="0" borderId="19"/>
    <xf numFmtId="169" fontId="36" fillId="53" borderId="19"/>
    <xf numFmtId="169" fontId="36" fillId="54" borderId="21" applyBorder="0"/>
    <xf numFmtId="169" fontId="36" fillId="55" borderId="19"/>
    <xf numFmtId="0" fontId="39" fillId="45" borderId="19"/>
    <xf numFmtId="0" fontId="35" fillId="56" borderId="19"/>
    <xf numFmtId="0" fontId="40" fillId="57" borderId="22" applyBorder="0">
      <alignment horizontal="right"/>
    </xf>
    <xf numFmtId="38" fontId="8" fillId="0" borderId="19"/>
    <xf numFmtId="0" fontId="8" fillId="0" borderId="19"/>
    <xf numFmtId="0" fontId="8" fillId="8" borderId="19"/>
    <xf numFmtId="0" fontId="8" fillId="8" borderId="19"/>
    <xf numFmtId="0" fontId="8" fillId="8" borderId="19"/>
    <xf numFmtId="0" fontId="8" fillId="8" borderId="19"/>
    <xf numFmtId="169" fontId="36" fillId="53" borderId="19"/>
    <xf numFmtId="0" fontId="41" fillId="51" borderId="23">
      <alignment horizontal="center"/>
    </xf>
    <xf numFmtId="169" fontId="36" fillId="45" borderId="19"/>
    <xf numFmtId="0" fontId="42" fillId="58" borderId="0"/>
    <xf numFmtId="0" fontId="43" fillId="0" borderId="0"/>
    <xf numFmtId="0" fontId="44" fillId="0" borderId="0" applyNumberFormat="0" applyFill="0" applyBorder="0" applyAlignment="0" applyProtection="0"/>
    <xf numFmtId="0" fontId="45" fillId="35" borderId="0">
      <alignment horizontal="center"/>
    </xf>
    <xf numFmtId="0" fontId="46" fillId="20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7" fillId="59" borderId="24" applyNumberFormat="0" applyFont="0" applyBorder="0" applyAlignment="0">
      <alignment horizontal="centerContinuous"/>
    </xf>
    <xf numFmtId="0" fontId="48" fillId="18" borderId="19" applyProtection="0">
      <alignment horizontal="center"/>
      <protection locked="0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60" borderId="0" applyNumberFormat="0" applyFont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2" fontId="8" fillId="61" borderId="33" applyNumberFormat="0" applyBorder="0">
      <alignment horizontal="right" vertical="center"/>
    </xf>
    <xf numFmtId="2" fontId="59" fillId="62" borderId="34" applyBorder="0">
      <alignment horizontal="left" vertical="center"/>
    </xf>
    <xf numFmtId="10" fontId="60" fillId="45" borderId="0" applyBorder="0">
      <alignment horizontal="right"/>
      <protection locked="0"/>
    </xf>
    <xf numFmtId="15" fontId="60" fillId="45" borderId="19" applyBorder="0">
      <alignment horizontal="center"/>
      <protection locked="0"/>
    </xf>
    <xf numFmtId="15" fontId="60" fillId="45" borderId="0" applyBorder="0">
      <alignment horizontal="left"/>
      <protection locked="0"/>
    </xf>
    <xf numFmtId="0" fontId="61" fillId="63" borderId="0" applyFont="0" applyFill="0" applyBorder="0" applyAlignment="0" applyProtection="0">
      <alignment horizontal="right" vertical="center"/>
    </xf>
    <xf numFmtId="2" fontId="62" fillId="64" borderId="34" applyNumberFormat="0">
      <alignment horizontal="center" vertical="center"/>
    </xf>
    <xf numFmtId="0" fontId="63" fillId="0" borderId="13" applyNumberFormat="0" applyFill="0" applyBorder="0" applyAlignment="0" applyProtection="0"/>
    <xf numFmtId="171" fontId="64" fillId="18" borderId="24" applyBorder="0">
      <alignment horizontal="left"/>
      <protection locked="0"/>
    </xf>
    <xf numFmtId="171" fontId="64" fillId="18" borderId="35" applyBorder="0">
      <alignment horizontal="right"/>
      <protection locked="0"/>
    </xf>
    <xf numFmtId="0" fontId="65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40" fillId="0" borderId="23"/>
    <xf numFmtId="0" fontId="15" fillId="0" borderId="0"/>
    <xf numFmtId="0" fontId="68" fillId="0" borderId="13">
      <alignment horizontal="left"/>
      <protection locked="0"/>
    </xf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69" fillId="65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173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6" fillId="0" borderId="0">
      <alignment vertical="center"/>
    </xf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7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72" fillId="0" borderId="13" applyNumberFormat="0" applyFill="0" applyBorder="0" applyAlignment="0" applyProtection="0">
      <alignment horizontal="left"/>
      <protection locked="0"/>
    </xf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4" fillId="66" borderId="0" applyNumberFormat="0" applyFont="0" applyBorder="0" applyAlignment="0" applyProtection="0"/>
    <xf numFmtId="0" fontId="74" fillId="67" borderId="0" applyNumberFormat="0" applyFont="0" applyBorder="0" applyAlignment="0" applyProtection="0"/>
    <xf numFmtId="0" fontId="74" fillId="68" borderId="0" applyNumberFormat="0" applyFont="0" applyBorder="0" applyAlignment="0" applyProtection="0">
      <alignment horizontal="center"/>
    </xf>
    <xf numFmtId="0" fontId="74" fillId="69" borderId="39" applyNumberFormat="0" applyFont="0" applyBorder="0" applyAlignment="0" applyProtection="0"/>
    <xf numFmtId="0" fontId="74" fillId="70" borderId="39" applyNumberFormat="0" applyFont="0" applyBorder="0" applyAlignment="0"/>
    <xf numFmtId="0" fontId="74" fillId="71" borderId="39" applyNumberFormat="0" applyFont="0" applyBorder="0" applyAlignment="0"/>
    <xf numFmtId="0" fontId="15" fillId="72" borderId="0" applyNumberFormat="0" applyFont="0" applyBorder="0" applyAlignment="0" applyProtection="0">
      <alignment horizontal="center"/>
      <protection hidden="1"/>
    </xf>
    <xf numFmtId="0" fontId="8" fillId="40" borderId="0" applyNumberFormat="0" applyFont="0" applyBorder="0" applyAlignment="0" applyProtection="0">
      <protection hidden="1"/>
    </xf>
    <xf numFmtId="0" fontId="8" fillId="73" borderId="0" applyNumberFormat="0" applyFont="0" applyBorder="0" applyAlignment="0" applyProtection="0">
      <protection hidden="1"/>
    </xf>
    <xf numFmtId="0" fontId="8" fillId="74" borderId="0" applyNumberFormat="0" applyFont="0" applyBorder="0" applyAlignment="0" applyProtection="0">
      <protection hidden="1"/>
    </xf>
    <xf numFmtId="0" fontId="8" fillId="75" borderId="0" applyNumberFormat="0" applyFont="0" applyBorder="0" applyAlignment="0" applyProtection="0">
      <protection hidden="1"/>
    </xf>
    <xf numFmtId="0" fontId="8" fillId="76" borderId="0" applyNumberFormat="0" applyFont="0" applyBorder="0" applyAlignment="0" applyProtection="0">
      <protection hidden="1"/>
    </xf>
    <xf numFmtId="0" fontId="8" fillId="77" borderId="0" applyNumberFormat="0" applyFont="0" applyBorder="0" applyAlignment="0" applyProtection="0">
      <protection hidden="1"/>
    </xf>
    <xf numFmtId="9" fontId="8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3" fillId="50" borderId="18" applyFont="0" applyFill="0" applyBorder="0" applyAlignment="0" applyProtection="0">
      <alignment horizontal="left"/>
    </xf>
    <xf numFmtId="0" fontId="75" fillId="0" borderId="40" applyBorder="0"/>
    <xf numFmtId="0" fontId="33" fillId="78" borderId="0" applyFont="0" applyFill="0" applyBorder="0">
      <alignment horizontal="left"/>
    </xf>
    <xf numFmtId="0" fontId="76" fillId="0" borderId="0"/>
    <xf numFmtId="174" fontId="77" fillId="0" borderId="40" applyBorder="0">
      <alignment horizontal="center"/>
      <protection locked="0"/>
    </xf>
    <xf numFmtId="0" fontId="8" fillId="0" borderId="0">
      <alignment horizontal="left" wrapText="1"/>
    </xf>
    <xf numFmtId="0" fontId="8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45" borderId="19" applyAlignment="0">
      <alignment horizontal="right"/>
    </xf>
    <xf numFmtId="0" fontId="8" fillId="45" borderId="19" applyAlignment="0">
      <alignment horizontal="right"/>
    </xf>
    <xf numFmtId="0" fontId="79" fillId="0" borderId="0"/>
    <xf numFmtId="0" fontId="80" fillId="0" borderId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4" fillId="0" borderId="0">
      <alignment horizontal="center"/>
    </xf>
    <xf numFmtId="0" fontId="85" fillId="17" borderId="13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7" fillId="18" borderId="0" applyNumberFormat="0" applyFont="0" applyBorder="0" applyAlignment="0" applyProtection="0">
      <alignment horizontal="left"/>
    </xf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75" fontId="8" fillId="0" borderId="0" applyFont="0" applyFill="0" applyBorder="0" applyAlignment="0" applyProtection="0"/>
    <xf numFmtId="0" fontId="26" fillId="0" borderId="0">
      <alignment vertical="center"/>
    </xf>
    <xf numFmtId="0" fontId="8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94" fontId="127" fillId="0" borderId="0" applyFont="0" applyFill="0" applyBorder="0" applyAlignment="0"/>
    <xf numFmtId="15" fontId="47" fillId="0" borderId="0" applyFont="0" applyFill="0" applyBorder="0" applyAlignment="0" applyProtection="0"/>
    <xf numFmtId="15" fontId="47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8" fillId="0" borderId="0" applyNumberFormat="0" applyFill="0" applyBorder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29" fillId="12" borderId="37" applyNumberFormat="0" applyFont="0" applyAlignment="0" applyProtection="0">
      <alignment vertical="center"/>
    </xf>
    <xf numFmtId="0" fontId="1" fillId="101" borderId="0" applyNumberFormat="0" applyBorder="0" applyAlignment="0" applyProtection="0"/>
    <xf numFmtId="0" fontId="130" fillId="101" borderId="0" applyNumberFormat="0" applyBorder="0" applyAlignment="0" applyProtection="0"/>
    <xf numFmtId="0" fontId="11" fillId="5" borderId="0" applyNumberFormat="0" applyBorder="0" applyAlignment="0" applyProtection="0"/>
    <xf numFmtId="0" fontId="130" fillId="101" borderId="0" applyNumberFormat="0" applyBorder="0" applyAlignment="0" applyProtection="0"/>
    <xf numFmtId="0" fontId="11" fillId="6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1" fillId="7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1" fillId="6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1" fillId="6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1" fillId="6" borderId="0" applyNumberFormat="0" applyBorder="0" applyAlignment="0" applyProtection="0"/>
    <xf numFmtId="0" fontId="11" fillId="17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1" fillId="17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1" fillId="17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1" fillId="6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1" fillId="6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1" borderId="0" applyNumberFormat="0" applyBorder="0" applyAlignment="0" applyProtection="0"/>
    <xf numFmtId="0" fontId="1" fillId="105" borderId="0" applyNumberFormat="0" applyBorder="0" applyAlignment="0" applyProtection="0"/>
    <xf numFmtId="0" fontId="130" fillId="105" borderId="0" applyNumberFormat="0" applyBorder="0" applyAlignment="0" applyProtection="0"/>
    <xf numFmtId="0" fontId="11" fillId="8" borderId="0" applyNumberFormat="0" applyBorder="0" applyAlignment="0" applyProtection="0"/>
    <xf numFmtId="0" fontId="130" fillId="105" borderId="0" applyNumberFormat="0" applyBorder="0" applyAlignment="0" applyProtection="0"/>
    <xf numFmtId="0" fontId="11" fillId="9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1" fillId="10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1" fillId="9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1" fillId="9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1" fillId="10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1" fillId="10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1" fillId="9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1" fillId="9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5" borderId="0" applyNumberFormat="0" applyBorder="0" applyAlignment="0" applyProtection="0"/>
    <xf numFmtId="0" fontId="1" fillId="109" borderId="0" applyNumberFormat="0" applyBorder="0" applyAlignment="0" applyProtection="0"/>
    <xf numFmtId="0" fontId="130" fillId="109" borderId="0" applyNumberFormat="0" applyBorder="0" applyAlignment="0" applyProtection="0"/>
    <xf numFmtId="0" fontId="11" fillId="8" borderId="0" applyNumberFormat="0" applyBorder="0" applyAlignment="0" applyProtection="0"/>
    <xf numFmtId="0" fontId="130" fillId="109" borderId="0" applyNumberFormat="0" applyBorder="0" applyAlignment="0" applyProtection="0"/>
    <xf numFmtId="0" fontId="11" fillId="11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1" fillId="12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1" fillId="11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1" fillId="11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1" fillId="12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1" fillId="12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1" fillId="11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1" fillId="11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09" borderId="0" applyNumberFormat="0" applyBorder="0" applyAlignment="0" applyProtection="0"/>
    <xf numFmtId="0" fontId="1" fillId="113" borderId="0" applyNumberFormat="0" applyBorder="0" applyAlignment="0" applyProtection="0"/>
    <xf numFmtId="0" fontId="130" fillId="113" borderId="0" applyNumberFormat="0" applyBorder="0" applyAlignment="0" applyProtection="0"/>
    <xf numFmtId="0" fontId="11" fillId="5" borderId="0" applyNumberFormat="0" applyBorder="0" applyAlignment="0" applyProtection="0"/>
    <xf numFmtId="0" fontId="130" fillId="113" borderId="0" applyNumberFormat="0" applyBorder="0" applyAlignment="0" applyProtection="0"/>
    <xf numFmtId="0" fontId="11" fillId="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1" fillId="7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1" fillId="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1" fillId="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1" fillId="17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1" fillId="17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1" fillId="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1" fillId="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3" borderId="0" applyNumberFormat="0" applyBorder="0" applyAlignment="0" applyProtection="0"/>
    <xf numFmtId="0" fontId="1" fillId="117" borderId="0" applyNumberFormat="0" applyBorder="0" applyAlignment="0" applyProtection="0"/>
    <xf numFmtId="0" fontId="130" fillId="117" borderId="0" applyNumberFormat="0" applyBorder="0" applyAlignment="0" applyProtection="0"/>
    <xf numFmtId="0" fontId="11" fillId="14" borderId="0" applyNumberFormat="0" applyBorder="0" applyAlignment="0" applyProtection="0"/>
    <xf numFmtId="0" fontId="130" fillId="117" borderId="0" applyNumberFormat="0" applyBorder="0" applyAlignment="0" applyProtection="0"/>
    <xf numFmtId="0" fontId="11" fillId="15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1" fillId="15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1" fillId="15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17" borderId="0" applyNumberFormat="0" applyBorder="0" applyAlignment="0" applyProtection="0"/>
    <xf numFmtId="0" fontId="1" fillId="121" borderId="0" applyNumberFormat="0" applyBorder="0" applyAlignment="0" applyProtection="0"/>
    <xf numFmtId="0" fontId="130" fillId="121" borderId="0" applyNumberFormat="0" applyBorder="0" applyAlignment="0" applyProtection="0"/>
    <xf numFmtId="0" fontId="11" fillId="8" borderId="0" applyNumberFormat="0" applyBorder="0" applyAlignment="0" applyProtection="0"/>
    <xf numFmtId="0" fontId="130" fillId="121" borderId="0" applyNumberFormat="0" applyBorder="0" applyAlignment="0" applyProtection="0"/>
    <xf numFmtId="0" fontId="11" fillId="10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1" fillId="10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1" fillId="10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" fillId="121" borderId="0" applyNumberFormat="0" applyBorder="0" applyAlignment="0" applyProtection="0"/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2" fillId="6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2" fillId="9" borderId="0" applyNumberFormat="0" applyBorder="0" applyAlignment="0" applyProtection="0">
      <alignment vertical="center"/>
    </xf>
    <xf numFmtId="0" fontId="131" fillId="11" borderId="0" applyNumberFormat="0" applyBorder="0" applyAlignment="0" applyProtection="0">
      <alignment vertical="center"/>
    </xf>
    <xf numFmtId="0" fontId="131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1" fillId="13" borderId="0" applyNumberFormat="0" applyBorder="0" applyAlignment="0" applyProtection="0">
      <alignment vertical="center"/>
    </xf>
    <xf numFmtId="0" fontId="131" fillId="13" borderId="0" applyNumberFormat="0" applyBorder="0" applyAlignment="0" applyProtection="0">
      <alignment vertical="center"/>
    </xf>
    <xf numFmtId="0" fontId="132" fillId="13" borderId="0" applyNumberFormat="0" applyBorder="0" applyAlignment="0" applyProtection="0">
      <alignment vertical="center"/>
    </xf>
    <xf numFmtId="0" fontId="131" fillId="15" borderId="0" applyNumberFormat="0" applyBorder="0" applyAlignment="0" applyProtection="0">
      <alignment vertical="center"/>
    </xf>
    <xf numFmtId="0" fontId="131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1" fillId="10" borderId="0" applyNumberFormat="0" applyBorder="0" applyAlignment="0" applyProtection="0">
      <alignment vertical="center"/>
    </xf>
    <xf numFmtId="0" fontId="131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" fillId="102" borderId="0" applyNumberFormat="0" applyBorder="0" applyAlignment="0" applyProtection="0"/>
    <xf numFmtId="0" fontId="130" fillId="102" borderId="0" applyNumberFormat="0" applyBorder="0" applyAlignment="0" applyProtection="0"/>
    <xf numFmtId="0" fontId="11" fillId="5" borderId="0" applyNumberFormat="0" applyBorder="0" applyAlignment="0" applyProtection="0"/>
    <xf numFmtId="0" fontId="130" fillId="102" borderId="0" applyNumberFormat="0" applyBorder="0" applyAlignment="0" applyProtection="0"/>
    <xf numFmtId="0" fontId="11" fillId="1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6" borderId="0" applyNumberFormat="0" applyBorder="0" applyAlignment="0" applyProtection="0"/>
    <xf numFmtId="0" fontId="130" fillId="106" borderId="0" applyNumberFormat="0" applyBorder="0" applyAlignment="0" applyProtection="0"/>
    <xf numFmtId="0" fontId="11" fillId="18" borderId="0" applyNumberFormat="0" applyBorder="0" applyAlignment="0" applyProtection="0"/>
    <xf numFmtId="0" fontId="130" fillId="106" borderId="0" applyNumberFormat="0" applyBorder="0" applyAlignment="0" applyProtection="0"/>
    <xf numFmtId="0" fontId="11" fillId="1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10" borderId="0" applyNumberFormat="0" applyBorder="0" applyAlignment="0" applyProtection="0"/>
    <xf numFmtId="0" fontId="130" fillId="110" borderId="0" applyNumberFormat="0" applyBorder="0" applyAlignment="0" applyProtection="0"/>
    <xf numFmtId="0" fontId="11" fillId="20" borderId="0" applyNumberFormat="0" applyBorder="0" applyAlignment="0" applyProtection="0"/>
    <xf numFmtId="0" fontId="130" fillId="110" borderId="0" applyNumberFormat="0" applyBorder="0" applyAlignment="0" applyProtection="0"/>
    <xf numFmtId="0" fontId="11" fillId="2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2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2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2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2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2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2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2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4" borderId="0" applyNumberFormat="0" applyBorder="0" applyAlignment="0" applyProtection="0"/>
    <xf numFmtId="0" fontId="130" fillId="114" borderId="0" applyNumberFormat="0" applyBorder="0" applyAlignment="0" applyProtection="0"/>
    <xf numFmtId="0" fontId="11" fillId="18" borderId="0" applyNumberFormat="0" applyBorder="0" applyAlignment="0" applyProtection="0"/>
    <xf numFmtId="0" fontId="130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8" borderId="0" applyNumberFormat="0" applyBorder="0" applyAlignment="0" applyProtection="0"/>
    <xf numFmtId="0" fontId="130" fillId="118" borderId="0" applyNumberFormat="0" applyBorder="0" applyAlignment="0" applyProtection="0"/>
    <xf numFmtId="0" fontId="11" fillId="5" borderId="0" applyNumberFormat="0" applyBorder="0" applyAlignment="0" applyProtection="0"/>
    <xf numFmtId="0" fontId="130" fillId="118" borderId="0" applyNumberFormat="0" applyBorder="0" applyAlignment="0" applyProtection="0"/>
    <xf numFmtId="0" fontId="11" fillId="16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6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6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22" borderId="0" applyNumberFormat="0" applyBorder="0" applyAlignment="0" applyProtection="0"/>
    <xf numFmtId="0" fontId="130" fillId="122" borderId="0" applyNumberFormat="0" applyBorder="0" applyAlignment="0" applyProtection="0"/>
    <xf numFmtId="0" fontId="11" fillId="23" borderId="0" applyNumberFormat="0" applyBorder="0" applyAlignment="0" applyProtection="0"/>
    <xf numFmtId="0" fontId="130" fillId="122" borderId="0" applyNumberFormat="0" applyBorder="0" applyAlignment="0" applyProtection="0"/>
    <xf numFmtId="0" fontId="11" fillId="24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24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24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24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24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31" fillId="16" borderId="0" applyNumberFormat="0" applyBorder="0" applyAlignment="0" applyProtection="0">
      <alignment vertical="center"/>
    </xf>
    <xf numFmtId="0" fontId="131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1" fillId="19" borderId="0" applyNumberFormat="0" applyBorder="0" applyAlignment="0" applyProtection="0">
      <alignment vertical="center"/>
    </xf>
    <xf numFmtId="0" fontId="131" fillId="19" borderId="0" applyNumberFormat="0" applyBorder="0" applyAlignment="0" applyProtection="0">
      <alignment vertical="center"/>
    </xf>
    <xf numFmtId="0" fontId="132" fillId="19" borderId="0" applyNumberFormat="0" applyBorder="0" applyAlignment="0" applyProtection="0">
      <alignment vertical="center"/>
    </xf>
    <xf numFmtId="0" fontId="131" fillId="21" borderId="0" applyNumberFormat="0" applyBorder="0" applyAlignment="0" applyProtection="0">
      <alignment vertical="center"/>
    </xf>
    <xf numFmtId="0" fontId="131" fillId="21" borderId="0" applyNumberFormat="0" applyBorder="0" applyAlignment="0" applyProtection="0">
      <alignment vertical="center"/>
    </xf>
    <xf numFmtId="0" fontId="132" fillId="21" borderId="0" applyNumberFormat="0" applyBorder="0" applyAlignment="0" applyProtection="0">
      <alignment vertical="center"/>
    </xf>
    <xf numFmtId="0" fontId="131" fillId="13" borderId="0" applyNumberFormat="0" applyBorder="0" applyAlignment="0" applyProtection="0">
      <alignment vertical="center"/>
    </xf>
    <xf numFmtId="0" fontId="131" fillId="13" borderId="0" applyNumberFormat="0" applyBorder="0" applyAlignment="0" applyProtection="0">
      <alignment vertical="center"/>
    </xf>
    <xf numFmtId="0" fontId="132" fillId="13" borderId="0" applyNumberFormat="0" applyBorder="0" applyAlignment="0" applyProtection="0">
      <alignment vertical="center"/>
    </xf>
    <xf numFmtId="0" fontId="131" fillId="16" borderId="0" applyNumberFormat="0" applyBorder="0" applyAlignment="0" applyProtection="0">
      <alignment vertical="center"/>
    </xf>
    <xf numFmtId="0" fontId="131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1" fillId="24" borderId="0" applyNumberFormat="0" applyBorder="0" applyAlignment="0" applyProtection="0">
      <alignment vertical="center"/>
    </xf>
    <xf numFmtId="0" fontId="131" fillId="24" borderId="0" applyNumberFormat="0" applyBorder="0" applyAlignment="0" applyProtection="0">
      <alignment vertical="center"/>
    </xf>
    <xf numFmtId="0" fontId="132" fillId="24" borderId="0" applyNumberFormat="0" applyBorder="0" applyAlignment="0" applyProtection="0">
      <alignment vertical="center"/>
    </xf>
    <xf numFmtId="0" fontId="12" fillId="25" borderId="0" applyNumberFormat="0" applyBorder="0" applyAlignment="0" applyProtection="0"/>
    <xf numFmtId="0" fontId="133" fillId="103" borderId="0" applyNumberFormat="0" applyBorder="0" applyAlignment="0" applyProtection="0"/>
    <xf numFmtId="0" fontId="12" fillId="26" borderId="0" applyNumberFormat="0" applyBorder="0" applyAlignment="0" applyProtection="0"/>
    <xf numFmtId="0" fontId="4" fillId="103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33" fillId="103" borderId="0" applyNumberFormat="0" applyBorder="0" applyAlignment="0" applyProtection="0"/>
    <xf numFmtId="0" fontId="12" fillId="28" borderId="0" applyNumberFormat="0" applyBorder="0" applyAlignment="0" applyProtection="0"/>
    <xf numFmtId="0" fontId="133" fillId="107" borderId="0" applyNumberFormat="0" applyBorder="0" applyAlignment="0" applyProtection="0"/>
    <xf numFmtId="0" fontId="12" fillId="19" borderId="0" applyNumberFormat="0" applyBorder="0" applyAlignment="0" applyProtection="0"/>
    <xf numFmtId="0" fontId="4" fillId="107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33" fillId="107" borderId="0" applyNumberFormat="0" applyBorder="0" applyAlignment="0" applyProtection="0"/>
    <xf numFmtId="0" fontId="12" fillId="18" borderId="0" applyNumberFormat="0" applyBorder="0" applyAlignment="0" applyProtection="0"/>
    <xf numFmtId="0" fontId="133" fillId="111" borderId="0" applyNumberFormat="0" applyBorder="0" applyAlignment="0" applyProtection="0"/>
    <xf numFmtId="0" fontId="12" fillId="21" borderId="0" applyNumberFormat="0" applyBorder="0" applyAlignment="0" applyProtection="0"/>
    <xf numFmtId="0" fontId="4" fillId="111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33" fillId="111" borderId="0" applyNumberFormat="0" applyBorder="0" applyAlignment="0" applyProtection="0"/>
    <xf numFmtId="0" fontId="12" fillId="18" borderId="0" applyNumberFormat="0" applyBorder="0" applyAlignment="0" applyProtection="0"/>
    <xf numFmtId="0" fontId="133" fillId="115" borderId="0" applyNumberFormat="0" applyBorder="0" applyAlignment="0" applyProtection="0"/>
    <xf numFmtId="0" fontId="12" fillId="29" borderId="0" applyNumberFormat="0" applyBorder="0" applyAlignment="0" applyProtection="0"/>
    <xf numFmtId="0" fontId="4" fillId="115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46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33" fillId="115" borderId="0" applyNumberFormat="0" applyBorder="0" applyAlignment="0" applyProtection="0"/>
    <xf numFmtId="0" fontId="12" fillId="25" borderId="0" applyNumberFormat="0" applyBorder="0" applyAlignment="0" applyProtection="0"/>
    <xf numFmtId="0" fontId="133" fillId="119" borderId="0" applyNumberFormat="0" applyBorder="0" applyAlignment="0" applyProtection="0"/>
    <xf numFmtId="0" fontId="12" fillId="27" borderId="0" applyNumberFormat="0" applyBorder="0" applyAlignment="0" applyProtection="0"/>
    <xf numFmtId="0" fontId="4" fillId="119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33" fillId="119" borderId="0" applyNumberFormat="0" applyBorder="0" applyAlignment="0" applyProtection="0"/>
    <xf numFmtId="0" fontId="12" fillId="23" borderId="0" applyNumberFormat="0" applyBorder="0" applyAlignment="0" applyProtection="0"/>
    <xf numFmtId="0" fontId="133" fillId="123" borderId="0" applyNumberFormat="0" applyBorder="0" applyAlignment="0" applyProtection="0"/>
    <xf numFmtId="0" fontId="12" fillId="30" borderId="0" applyNumberFormat="0" applyBorder="0" applyAlignment="0" applyProtection="0"/>
    <xf numFmtId="0" fontId="4" fillId="123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1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33" fillId="123" borderId="0" applyNumberFormat="0" applyBorder="0" applyAlignment="0" applyProtection="0"/>
    <xf numFmtId="0" fontId="134" fillId="26" borderId="0" applyNumberFormat="0" applyBorder="0" applyAlignment="0" applyProtection="0">
      <alignment vertical="center"/>
    </xf>
    <xf numFmtId="0" fontId="134" fillId="26" borderId="0" applyNumberFormat="0" applyBorder="0" applyAlignment="0" applyProtection="0">
      <alignment vertical="center"/>
    </xf>
    <xf numFmtId="0" fontId="135" fillId="26" borderId="0" applyNumberFormat="0" applyBorder="0" applyAlignment="0" applyProtection="0">
      <alignment vertical="center"/>
    </xf>
    <xf numFmtId="0" fontId="134" fillId="19" borderId="0" applyNumberFormat="0" applyBorder="0" applyAlignment="0" applyProtection="0">
      <alignment vertical="center"/>
    </xf>
    <xf numFmtId="0" fontId="134" fillId="19" borderId="0" applyNumberFormat="0" applyBorder="0" applyAlignment="0" applyProtection="0">
      <alignment vertical="center"/>
    </xf>
    <xf numFmtId="0" fontId="135" fillId="19" borderId="0" applyNumberFormat="0" applyBorder="0" applyAlignment="0" applyProtection="0">
      <alignment vertical="center"/>
    </xf>
    <xf numFmtId="0" fontId="134" fillId="21" borderId="0" applyNumberFormat="0" applyBorder="0" applyAlignment="0" applyProtection="0">
      <alignment vertical="center"/>
    </xf>
    <xf numFmtId="0" fontId="134" fillId="21" borderId="0" applyNumberFormat="0" applyBorder="0" applyAlignment="0" applyProtection="0">
      <alignment vertical="center"/>
    </xf>
    <xf numFmtId="0" fontId="135" fillId="21" borderId="0" applyNumberFormat="0" applyBorder="0" applyAlignment="0" applyProtection="0">
      <alignment vertical="center"/>
    </xf>
    <xf numFmtId="0" fontId="134" fillId="29" borderId="0" applyNumberFormat="0" applyBorder="0" applyAlignment="0" applyProtection="0">
      <alignment vertical="center"/>
    </xf>
    <xf numFmtId="0" fontId="134" fillId="29" borderId="0" applyNumberFormat="0" applyBorder="0" applyAlignment="0" applyProtection="0">
      <alignment vertical="center"/>
    </xf>
    <xf numFmtId="0" fontId="135" fillId="29" borderId="0" applyNumberFormat="0" applyBorder="0" applyAlignment="0" applyProtection="0">
      <alignment vertical="center"/>
    </xf>
    <xf numFmtId="0" fontId="134" fillId="27" borderId="0" applyNumberFormat="0" applyBorder="0" applyAlignment="0" applyProtection="0">
      <alignment vertical="center"/>
    </xf>
    <xf numFmtId="0" fontId="134" fillId="27" borderId="0" applyNumberFormat="0" applyBorder="0" applyAlignment="0" applyProtection="0">
      <alignment vertical="center"/>
    </xf>
    <xf numFmtId="0" fontId="135" fillId="27" borderId="0" applyNumberFormat="0" applyBorder="0" applyAlignment="0" applyProtection="0">
      <alignment vertical="center"/>
    </xf>
    <xf numFmtId="0" fontId="134" fillId="30" borderId="0" applyNumberFormat="0" applyBorder="0" applyAlignment="0" applyProtection="0">
      <alignment vertical="center"/>
    </xf>
    <xf numFmtId="0" fontId="134" fillId="30" borderId="0" applyNumberFormat="0" applyBorder="0" applyAlignment="0" applyProtection="0">
      <alignment vertical="center"/>
    </xf>
    <xf numFmtId="0" fontId="135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/>
    <xf numFmtId="0" fontId="133" fillId="100" borderId="0" applyNumberFormat="0" applyBorder="0" applyAlignment="0" applyProtection="0"/>
    <xf numFmtId="0" fontId="12" fillId="32" borderId="0" applyNumberFormat="0" applyBorder="0" applyAlignment="0" applyProtection="0"/>
    <xf numFmtId="0" fontId="4" fillId="100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33" fillId="100" borderId="0" applyNumberFormat="0" applyBorder="0" applyAlignment="0" applyProtection="0"/>
    <xf numFmtId="0" fontId="12" fillId="33" borderId="0" applyNumberFormat="0" applyBorder="0" applyAlignment="0" applyProtection="0"/>
    <xf numFmtId="0" fontId="133" fillId="104" borderId="0" applyNumberFormat="0" applyBorder="0" applyAlignment="0" applyProtection="0"/>
    <xf numFmtId="0" fontId="12" fillId="34" borderId="0" applyNumberFormat="0" applyBorder="0" applyAlignment="0" applyProtection="0"/>
    <xf numFmtId="0" fontId="4" fillId="10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33" fillId="104" borderId="0" applyNumberFormat="0" applyBorder="0" applyAlignment="0" applyProtection="0"/>
    <xf numFmtId="0" fontId="12" fillId="35" borderId="0" applyNumberFormat="0" applyBorder="0" applyAlignment="0" applyProtection="0"/>
    <xf numFmtId="0" fontId="133" fillId="108" borderId="0" applyNumberFormat="0" applyBorder="0" applyAlignment="0" applyProtection="0"/>
    <xf numFmtId="0" fontId="12" fillId="36" borderId="0" applyNumberFormat="0" applyBorder="0" applyAlignment="0" applyProtection="0"/>
    <xf numFmtId="0" fontId="4" fillId="108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33" fillId="108" borderId="0" applyNumberFormat="0" applyBorder="0" applyAlignment="0" applyProtection="0"/>
    <xf numFmtId="0" fontId="12" fillId="31" borderId="0" applyNumberFormat="0" applyBorder="0" applyAlignment="0" applyProtection="0"/>
    <xf numFmtId="0" fontId="133" fillId="112" borderId="0" applyNumberFormat="0" applyBorder="0" applyAlignment="0" applyProtection="0"/>
    <xf numFmtId="0" fontId="12" fillId="29" borderId="0" applyNumberFormat="0" applyBorder="0" applyAlignment="0" applyProtection="0"/>
    <xf numFmtId="0" fontId="4" fillId="112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33" fillId="112" borderId="0" applyNumberFormat="0" applyBorder="0" applyAlignment="0" applyProtection="0"/>
    <xf numFmtId="0" fontId="12" fillId="38" borderId="0" applyNumberFormat="0" applyBorder="0" applyAlignment="0" applyProtection="0"/>
    <xf numFmtId="0" fontId="133" fillId="116" borderId="0" applyNumberFormat="0" applyBorder="0" applyAlignment="0" applyProtection="0"/>
    <xf numFmtId="0" fontId="12" fillId="27" borderId="0" applyNumberFormat="0" applyBorder="0" applyAlignment="0" applyProtection="0"/>
    <xf numFmtId="0" fontId="4" fillId="116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33" fillId="116" borderId="0" applyNumberFormat="0" applyBorder="0" applyAlignment="0" applyProtection="0"/>
    <xf numFmtId="0" fontId="12" fillId="28" borderId="0" applyNumberFormat="0" applyBorder="0" applyAlignment="0" applyProtection="0"/>
    <xf numFmtId="0" fontId="133" fillId="120" borderId="0" applyNumberFormat="0" applyBorder="0" applyAlignment="0" applyProtection="0"/>
    <xf numFmtId="0" fontId="12" fillId="39" borderId="0" applyNumberFormat="0" applyBorder="0" applyAlignment="0" applyProtection="0"/>
    <xf numFmtId="0" fontId="4" fillId="120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33" fillId="120" borderId="0" applyNumberFormat="0" applyBorder="0" applyAlignment="0" applyProtection="0"/>
    <xf numFmtId="0" fontId="136" fillId="0" borderId="13" applyNumberFormat="0" applyFill="0" applyAlignment="0" applyProtection="0">
      <alignment horizontal="left"/>
    </xf>
    <xf numFmtId="0" fontId="136" fillId="0" borderId="13" applyNumberFormat="0" applyFill="0" applyAlignment="0" applyProtection="0">
      <alignment horizontal="left"/>
    </xf>
    <xf numFmtId="0" fontId="13" fillId="0" borderId="13" applyNumberFormat="0" applyFill="0" applyAlignment="0" applyProtection="0">
      <alignment horizontal="left"/>
    </xf>
    <xf numFmtId="0" fontId="136" fillId="0" borderId="13" applyNumberFormat="0" applyFill="0" applyAlignment="0" applyProtection="0">
      <alignment horizontal="left"/>
    </xf>
    <xf numFmtId="0" fontId="137" fillId="0" borderId="13">
      <protection hidden="1"/>
    </xf>
    <xf numFmtId="0" fontId="137" fillId="0" borderId="13">
      <protection hidden="1"/>
    </xf>
    <xf numFmtId="0" fontId="14" fillId="0" borderId="13">
      <protection hidden="1"/>
    </xf>
    <xf numFmtId="0" fontId="137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8" fillId="18" borderId="0"/>
    <xf numFmtId="0" fontId="15" fillId="40" borderId="0" applyNumberFormat="0" applyFont="0" applyBorder="0" applyAlignment="0" applyProtection="0"/>
    <xf numFmtId="0" fontId="15" fillId="40" borderId="0" applyNumberFormat="0" applyFont="0" applyBorder="0" applyAlignment="0" applyProtection="0"/>
    <xf numFmtId="0" fontId="16" fillId="41" borderId="0" applyNumberFormat="0" applyBorder="0" applyAlignment="0" applyProtection="0"/>
    <xf numFmtId="0" fontId="138" fillId="94" borderId="0" applyNumberFormat="0" applyBorder="0" applyAlignment="0" applyProtection="0"/>
    <xf numFmtId="0" fontId="17" fillId="9" borderId="0" applyNumberFormat="0" applyBorder="0" applyAlignment="0" applyProtection="0"/>
    <xf numFmtId="0" fontId="122" fillId="94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9" fillId="43" borderId="0" applyNumberFormat="0" applyFont="0" applyBorder="0" applyAlignment="0" applyProtection="0">
      <alignment horizontal="center"/>
    </xf>
    <xf numFmtId="0" fontId="139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139" fillId="43" borderId="0" applyNumberFormat="0" applyFont="0" applyBorder="0" applyAlignment="0" applyProtection="0">
      <alignment horizontal="center"/>
    </xf>
    <xf numFmtId="0" fontId="140" fillId="0" borderId="0">
      <alignment horizontal="right"/>
    </xf>
    <xf numFmtId="0" fontId="140" fillId="0" borderId="0">
      <alignment horizontal="right"/>
    </xf>
    <xf numFmtId="0" fontId="21" fillId="0" borderId="0">
      <alignment horizontal="right"/>
    </xf>
    <xf numFmtId="0" fontId="140" fillId="0" borderId="0">
      <alignment horizontal="right"/>
    </xf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41" fillId="97" borderId="158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142" fillId="98" borderId="161" applyNumberFormat="0" applyAlignment="0" applyProtection="0"/>
    <xf numFmtId="0" fontId="19" fillId="46" borderId="15" applyNumberFormat="0" applyAlignment="0" applyProtection="0"/>
    <xf numFmtId="0" fontId="125" fillId="98" borderId="161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42" fillId="98" borderId="161" applyNumberFormat="0" applyAlignment="0" applyProtection="0"/>
    <xf numFmtId="0" fontId="74" fillId="0" borderId="13" applyNumberFormat="0" applyBorder="0" applyAlignment="0" applyProtection="0">
      <alignment horizontal="left"/>
    </xf>
    <xf numFmtId="0" fontId="74" fillId="0" borderId="13" applyNumberFormat="0" applyBorder="0" applyAlignment="0" applyProtection="0">
      <alignment horizontal="left"/>
    </xf>
    <xf numFmtId="0" fontId="25" fillId="0" borderId="13" applyNumberFormat="0" applyBorder="0" applyAlignment="0" applyProtection="0">
      <alignment horizontal="left"/>
    </xf>
    <xf numFmtId="0" fontId="74" fillId="0" borderId="13" applyNumberFormat="0" applyBorder="0" applyAlignment="0" applyProtection="0">
      <alignment horizontal="left"/>
    </xf>
    <xf numFmtId="195" fontId="1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195" fontId="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95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43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43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1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6" fontId="143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26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1" fillId="0" borderId="0" applyFont="0" applyFill="0" applyBorder="0" applyAlignment="0" applyProtection="0"/>
    <xf numFmtId="196" fontId="1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43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1" fillId="0" borderId="0" applyFont="0" applyFill="0" applyBorder="0" applyAlignment="0" applyProtection="0"/>
    <xf numFmtId="196" fontId="1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0" fontId="144" fillId="0" borderId="0"/>
    <xf numFmtId="0" fontId="144" fillId="0" borderId="0"/>
    <xf numFmtId="0" fontId="29" fillId="0" borderId="0"/>
    <xf numFmtId="0" fontId="144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1" fillId="0" borderId="0" applyFont="0" applyFill="0" applyBorder="0" applyAlignment="0" applyProtection="0"/>
    <xf numFmtId="198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98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8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43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0" fontId="145" fillId="0" borderId="0">
      <alignment horizontal="right"/>
    </xf>
    <xf numFmtId="0" fontId="145" fillId="0" borderId="0">
      <alignment horizontal="right"/>
    </xf>
    <xf numFmtId="0" fontId="30" fillId="0" borderId="0">
      <alignment horizontal="right"/>
    </xf>
    <xf numFmtId="0" fontId="145" fillId="0" borderId="0">
      <alignment horizontal="right"/>
    </xf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0" fontId="15" fillId="1" borderId="164"/>
    <xf numFmtId="199" fontId="146" fillId="0" borderId="0" applyFont="0" applyFill="0" applyBorder="0" applyAlignment="0" applyProtection="0"/>
    <xf numFmtId="0" fontId="147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0" fontId="8" fillId="20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200" fontId="8" fillId="57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0" fontId="38" fillId="52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0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169" fontId="36" fillId="5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9" fillId="45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0" fontId="35" fillId="56" borderId="164"/>
    <xf numFmtId="200" fontId="35" fillId="56" borderId="0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0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38" fontId="8" fillId="0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200" fontId="8" fillId="8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53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169" fontId="36" fillId="45" borderId="164"/>
    <xf numFmtId="0" fontId="148" fillId="0" borderId="0">
      <alignment horizontal="center" vertical="center"/>
    </xf>
    <xf numFmtId="0" fontId="149" fillId="0" borderId="0"/>
    <xf numFmtId="0" fontId="149" fillId="0" borderId="0"/>
    <xf numFmtId="0" fontId="43" fillId="0" borderId="0"/>
    <xf numFmtId="0" fontId="43" fillId="0" borderId="0"/>
    <xf numFmtId="0" fontId="149" fillId="0" borderId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46" fillId="20" borderId="0" applyNumberFormat="0" applyBorder="0" applyAlignment="0" applyProtection="0"/>
    <xf numFmtId="0" fontId="151" fillId="93" borderId="0" applyNumberFormat="0" applyBorder="0" applyAlignment="0" applyProtection="0"/>
    <xf numFmtId="0" fontId="46" fillId="11" borderId="0" applyNumberFormat="0" applyBorder="0" applyAlignment="0" applyProtection="0"/>
    <xf numFmtId="0" fontId="121" fillId="93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151" fillId="93" borderId="0" applyNumberFormat="0" applyBorder="0" applyAlignment="0" applyProtection="0"/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8" fillId="18" borderId="164" applyProtection="0">
      <alignment horizontal="center"/>
      <protection locked="0"/>
    </xf>
    <xf numFmtId="0" fontId="47" fillId="59" borderId="165" applyNumberFormat="0" applyFont="0" applyBorder="0" applyAlignment="0">
      <alignment horizontal="centerContinuous"/>
    </xf>
    <xf numFmtId="0" fontId="50" fillId="0" borderId="26" applyNumberFormat="0" applyFill="0" applyAlignment="0" applyProtection="0"/>
    <xf numFmtId="0" fontId="49" fillId="0" borderId="25" applyNumberFormat="0" applyFill="0" applyAlignment="0" applyProtection="0"/>
    <xf numFmtId="0" fontId="49" fillId="0" borderId="25" applyNumberFormat="0" applyFill="0" applyAlignment="0" applyProtection="0"/>
    <xf numFmtId="0" fontId="152" fillId="0" borderId="155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2" fillId="0" borderId="29" applyNumberFormat="0" applyFill="0" applyAlignment="0" applyProtection="0"/>
    <xf numFmtId="0" fontId="51" fillId="0" borderId="28" applyNumberFormat="0" applyFill="0" applyAlignment="0" applyProtection="0"/>
    <xf numFmtId="0" fontId="51" fillId="0" borderId="28" applyNumberFormat="0" applyFill="0" applyAlignment="0" applyProtection="0"/>
    <xf numFmtId="0" fontId="153" fillId="0" borderId="156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20" fillId="0" borderId="156" applyNumberFormat="0" applyFill="0" applyAlignment="0" applyProtection="0"/>
    <xf numFmtId="0" fontId="51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53" fillId="0" borderId="156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154" fillId="0" borderId="157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0" applyNumberFormat="0" applyFill="0" applyBorder="0" applyAlignment="0" applyProtection="0"/>
    <xf numFmtId="0" fontId="1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154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74" fillId="125" borderId="167" applyNumberFormat="0" applyFont="0" applyBorder="0" applyAlignment="0">
      <protection locked="0"/>
    </xf>
    <xf numFmtId="0" fontId="74" fillId="125" borderId="167" applyNumberFormat="0" applyFont="0" applyBorder="0" applyAlignment="0">
      <protection locked="0"/>
    </xf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58" fillId="23" borderId="166" applyNumberFormat="0" applyAlignment="0" applyProtection="0"/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74" fillId="125" borderId="165" applyNumberFormat="0" applyFont="0" applyBorder="0" applyAlignment="0">
      <protection locked="0"/>
    </xf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23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155" fillId="96" borderId="158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58" fillId="10" borderId="166" applyNumberFormat="0" applyAlignment="0" applyProtection="0"/>
    <xf numFmtId="0" fontId="156" fillId="18" borderId="0"/>
    <xf numFmtId="0" fontId="65" fillId="0" borderId="36" applyNumberFormat="0" applyFill="0" applyAlignment="0" applyProtection="0"/>
    <xf numFmtId="0" fontId="157" fillId="0" borderId="160" applyNumberFormat="0" applyFill="0" applyAlignment="0" applyProtection="0"/>
    <xf numFmtId="0" fontId="66" fillId="0" borderId="36" applyNumberFormat="0" applyFill="0" applyAlignment="0" applyProtection="0"/>
    <xf numFmtId="0" fontId="124" fillId="0" borderId="160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157" fillId="0" borderId="160" applyNumberFormat="0" applyFill="0" applyAlignment="0" applyProtection="0"/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67" fillId="45" borderId="168" applyFont="0">
      <alignment horizontal="center" vertical="center"/>
    </xf>
    <xf numFmtId="0" fontId="40" fillId="0" borderId="23"/>
    <xf numFmtId="0" fontId="40" fillId="0" borderId="23"/>
    <xf numFmtId="0" fontId="158" fillId="0" borderId="13">
      <alignment horizontal="left"/>
      <protection locked="0"/>
    </xf>
    <xf numFmtId="0" fontId="158" fillId="0" borderId="13">
      <alignment horizontal="left"/>
      <protection locked="0"/>
    </xf>
    <xf numFmtId="0" fontId="68" fillId="0" borderId="13">
      <alignment horizontal="left"/>
      <protection locked="0"/>
    </xf>
    <xf numFmtId="0" fontId="158" fillId="0" borderId="13">
      <alignment horizontal="left"/>
      <protection locked="0"/>
    </xf>
    <xf numFmtId="0" fontId="69" fillId="65" borderId="0" applyNumberFormat="0" applyBorder="0" applyAlignment="0" applyProtection="0"/>
    <xf numFmtId="0" fontId="159" fillId="95" borderId="0" applyNumberFormat="0" applyBorder="0" applyAlignment="0" applyProtection="0"/>
    <xf numFmtId="0" fontId="70" fillId="22" borderId="0" applyNumberFormat="0" applyBorder="0" applyAlignment="0" applyProtection="0"/>
    <xf numFmtId="0" fontId="123" fillId="95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159" fillId="95" borderId="0" applyNumberFormat="0" applyBorder="0" applyAlignment="0" applyProtection="0"/>
    <xf numFmtId="173" fontId="16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01" fontId="9" fillId="0" borderId="0"/>
    <xf numFmtId="201" fontId="9" fillId="0" borderId="0"/>
    <xf numFmtId="0" fontId="1" fillId="0" borderId="0"/>
    <xf numFmtId="0" fontId="8" fillId="0" borderId="0"/>
    <xf numFmtId="0" fontId="11" fillId="0" borderId="0"/>
    <xf numFmtId="20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26" fillId="0" borderId="0">
      <alignment vertical="center"/>
    </xf>
    <xf numFmtId="0" fontId="1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7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9" fillId="0" borderId="0"/>
    <xf numFmtId="0" fontId="9" fillId="0" borderId="0"/>
    <xf numFmtId="0" fontId="8" fillId="0" borderId="0"/>
    <xf numFmtId="201" fontId="9" fillId="0" borderId="0"/>
    <xf numFmtId="201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26" fillId="0" borderId="0">
      <alignment vertical="center"/>
    </xf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201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8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130" fillId="99" borderId="162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9" fillId="12" borderId="169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8" fillId="12" borderId="168" applyNumberFormat="0" applyFont="0" applyAlignment="0" applyProtection="0"/>
    <xf numFmtId="0" fontId="161" fillId="0" borderId="13" applyNumberFormat="0" applyFill="0" applyBorder="0" applyAlignment="0" applyProtection="0">
      <alignment horizontal="left"/>
      <protection locked="0"/>
    </xf>
    <xf numFmtId="0" fontId="161" fillId="0" borderId="13" applyNumberFormat="0" applyFill="0" applyBorder="0" applyAlignment="0" applyProtection="0">
      <alignment horizontal="left"/>
      <protection locked="0"/>
    </xf>
    <xf numFmtId="0" fontId="72" fillId="0" borderId="13" applyNumberFormat="0" applyFill="0" applyBorder="0" applyAlignment="0" applyProtection="0">
      <alignment horizontal="left"/>
      <protection locked="0"/>
    </xf>
    <xf numFmtId="0" fontId="161" fillId="0" borderId="13" applyNumberFormat="0" applyFill="0" applyBorder="0" applyAlignment="0" applyProtection="0">
      <alignment horizontal="left"/>
      <protection locked="0"/>
    </xf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162" fillId="97" borderId="159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9" fontId="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3" fillId="0" borderId="40" applyBorder="0"/>
    <xf numFmtId="0" fontId="163" fillId="0" borderId="40" applyBorder="0"/>
    <xf numFmtId="0" fontId="75" fillId="0" borderId="40" applyBorder="0"/>
    <xf numFmtId="0" fontId="163" fillId="0" borderId="40" applyBorder="0"/>
    <xf numFmtId="0" fontId="164" fillId="0" borderId="0"/>
    <xf numFmtId="0" fontId="164" fillId="0" borderId="0"/>
    <xf numFmtId="0" fontId="76" fillId="0" borderId="0"/>
    <xf numFmtId="0" fontId="164" fillId="0" borderId="0"/>
    <xf numFmtId="0" fontId="8" fillId="0" borderId="0"/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78" fillId="45" borderId="168">
      <alignment horizontal="center" vertical="center"/>
    </xf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8" fillId="45" borderId="170" applyAlignment="0">
      <alignment horizontal="right"/>
    </xf>
    <xf numFmtId="0" fontId="165" fillId="0" borderId="0"/>
    <xf numFmtId="0" fontId="165" fillId="0" borderId="0"/>
    <xf numFmtId="0" fontId="79" fillId="0" borderId="0"/>
    <xf numFmtId="0" fontId="79" fillId="0" borderId="0"/>
    <xf numFmtId="0" fontId="165" fillId="0" borderId="0"/>
    <xf numFmtId="0" fontId="166" fillId="0" borderId="0"/>
    <xf numFmtId="0" fontId="166" fillId="0" borderId="0"/>
    <xf numFmtId="0" fontId="80" fillId="0" borderId="0"/>
    <xf numFmtId="0" fontId="80" fillId="0" borderId="0"/>
    <xf numFmtId="0" fontId="166" fillId="0" borderId="0"/>
    <xf numFmtId="0" fontId="81" fillId="0" borderId="0" applyNumberFormat="0" applyFill="0" applyBorder="0" applyAlignment="0" applyProtection="0"/>
    <xf numFmtId="0" fontId="167" fillId="0" borderId="0">
      <alignment horizontal="center"/>
    </xf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68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167" fillId="0" borderId="0">
      <alignment horizontal="center"/>
    </xf>
    <xf numFmtId="0" fontId="167" fillId="0" borderId="0">
      <alignment horizontal="center"/>
    </xf>
    <xf numFmtId="0" fontId="84" fillId="0" borderId="0">
      <alignment horizontal="center"/>
    </xf>
    <xf numFmtId="0" fontId="84" fillId="0" borderId="0">
      <alignment horizontal="center"/>
    </xf>
    <xf numFmtId="0" fontId="167" fillId="0" borderId="0">
      <alignment horizontal="center"/>
    </xf>
    <xf numFmtId="0" fontId="169" fillId="17" borderId="13"/>
    <xf numFmtId="0" fontId="169" fillId="17" borderId="13"/>
    <xf numFmtId="0" fontId="85" fillId="17" borderId="13"/>
    <xf numFmtId="0" fontId="169" fillId="17" borderId="13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70" fillId="0" borderId="16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71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71" fillId="0" borderId="0" applyNumberFormat="0" applyFill="0" applyBorder="0" applyAlignment="0" applyProtection="0"/>
    <xf numFmtId="0" fontId="134" fillId="32" borderId="0" applyNumberFormat="0" applyBorder="0" applyAlignment="0" applyProtection="0">
      <alignment vertical="center"/>
    </xf>
    <xf numFmtId="0" fontId="134" fillId="32" borderId="0" applyNumberFormat="0" applyBorder="0" applyAlignment="0" applyProtection="0">
      <alignment vertical="center"/>
    </xf>
    <xf numFmtId="0" fontId="135" fillId="32" borderId="0" applyNumberFormat="0" applyBorder="0" applyAlignment="0" applyProtection="0">
      <alignment vertical="center"/>
    </xf>
    <xf numFmtId="0" fontId="134" fillId="34" borderId="0" applyNumberFormat="0" applyBorder="0" applyAlignment="0" applyProtection="0">
      <alignment vertical="center"/>
    </xf>
    <xf numFmtId="0" fontId="134" fillId="34" borderId="0" applyNumberFormat="0" applyBorder="0" applyAlignment="0" applyProtection="0">
      <alignment vertical="center"/>
    </xf>
    <xf numFmtId="0" fontId="135" fillId="34" borderId="0" applyNumberFormat="0" applyBorder="0" applyAlignment="0" applyProtection="0">
      <alignment vertical="center"/>
    </xf>
    <xf numFmtId="0" fontId="134" fillId="36" borderId="0" applyNumberFormat="0" applyBorder="0" applyAlignment="0" applyProtection="0">
      <alignment vertical="center"/>
    </xf>
    <xf numFmtId="0" fontId="134" fillId="36" borderId="0" applyNumberFormat="0" applyBorder="0" applyAlignment="0" applyProtection="0">
      <alignment vertical="center"/>
    </xf>
    <xf numFmtId="0" fontId="135" fillId="36" borderId="0" applyNumberFormat="0" applyBorder="0" applyAlignment="0" applyProtection="0">
      <alignment vertical="center"/>
    </xf>
    <xf numFmtId="0" fontId="134" fillId="29" borderId="0" applyNumberFormat="0" applyBorder="0" applyAlignment="0" applyProtection="0">
      <alignment vertical="center"/>
    </xf>
    <xf numFmtId="0" fontId="134" fillId="29" borderId="0" applyNumberFormat="0" applyBorder="0" applyAlignment="0" applyProtection="0">
      <alignment vertical="center"/>
    </xf>
    <xf numFmtId="0" fontId="135" fillId="29" borderId="0" applyNumberFormat="0" applyBorder="0" applyAlignment="0" applyProtection="0">
      <alignment vertical="center"/>
    </xf>
    <xf numFmtId="0" fontId="134" fillId="27" borderId="0" applyNumberFormat="0" applyBorder="0" applyAlignment="0" applyProtection="0">
      <alignment vertical="center"/>
    </xf>
    <xf numFmtId="0" fontId="134" fillId="27" borderId="0" applyNumberFormat="0" applyBorder="0" applyAlignment="0" applyProtection="0">
      <alignment vertical="center"/>
    </xf>
    <xf numFmtId="0" fontId="135" fillId="27" borderId="0" applyNumberFormat="0" applyBorder="0" applyAlignment="0" applyProtection="0">
      <alignment vertical="center"/>
    </xf>
    <xf numFmtId="0" fontId="134" fillId="39" borderId="0" applyNumberFormat="0" applyBorder="0" applyAlignment="0" applyProtection="0">
      <alignment vertical="center"/>
    </xf>
    <xf numFmtId="0" fontId="134" fillId="39" borderId="0" applyNumberFormat="0" applyBorder="0" applyAlignment="0" applyProtection="0">
      <alignment vertical="center"/>
    </xf>
    <xf numFmtId="0" fontId="135" fillId="39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3" fillId="0" borderId="0" applyNumberFormat="0" applyFill="0" applyBorder="0" applyAlignment="0" applyProtection="0">
      <alignment vertical="center"/>
    </xf>
    <xf numFmtId="0" fontId="174" fillId="46" borderId="15" applyNumberFormat="0" applyAlignment="0" applyProtection="0">
      <alignment vertical="center"/>
    </xf>
    <xf numFmtId="0" fontId="174" fillId="46" borderId="15" applyNumberFormat="0" applyAlignment="0" applyProtection="0">
      <alignment vertical="center"/>
    </xf>
    <xf numFmtId="0" fontId="175" fillId="46" borderId="15" applyNumberFormat="0" applyAlignment="0" applyProtection="0">
      <alignment vertical="center"/>
    </xf>
    <xf numFmtId="0" fontId="176" fillId="22" borderId="0" applyNumberFormat="0" applyBorder="0" applyAlignment="0" applyProtection="0">
      <alignment vertical="center"/>
    </xf>
    <xf numFmtId="0" fontId="176" fillId="22" borderId="0" applyNumberFormat="0" applyBorder="0" applyAlignment="0" applyProtection="0">
      <alignment vertical="center"/>
    </xf>
    <xf numFmtId="0" fontId="177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8" fillId="12" borderId="168" applyNumberFormat="0" applyFont="0" applyAlignment="0" applyProtection="0">
      <alignment vertical="center"/>
    </xf>
    <xf numFmtId="0" fontId="178" fillId="0" borderId="36" applyNumberFormat="0" applyFill="0" applyAlignment="0" applyProtection="0">
      <alignment vertical="center"/>
    </xf>
    <xf numFmtId="0" fontId="178" fillId="0" borderId="36" applyNumberFormat="0" applyFill="0" applyAlignment="0" applyProtection="0">
      <alignment vertical="center"/>
    </xf>
    <xf numFmtId="0" fontId="179" fillId="0" borderId="36" applyNumberFormat="0" applyFill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1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0" fillId="10" borderId="166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3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2" fillId="17" borderId="38" applyNumberFormat="0" applyAlignment="0" applyProtection="0">
      <alignment vertical="center"/>
    </xf>
    <xf numFmtId="0" fontId="184" fillId="9" borderId="0" applyNumberFormat="0" applyBorder="0" applyAlignment="0" applyProtection="0">
      <alignment vertical="center"/>
    </xf>
    <xf numFmtId="0" fontId="184" fillId="9" borderId="0" applyNumberFormat="0" applyBorder="0" applyAlignment="0" applyProtection="0">
      <alignment vertical="center"/>
    </xf>
    <xf numFmtId="0" fontId="185" fillId="9" borderId="0" applyNumberFormat="0" applyBorder="0" applyAlignment="0" applyProtection="0">
      <alignment vertical="center"/>
    </xf>
    <xf numFmtId="0" fontId="186" fillId="0" borderId="0"/>
    <xf numFmtId="38" fontId="27" fillId="0" borderId="0" applyFont="0" applyFill="0" applyBorder="0" applyAlignment="0" applyProtection="0">
      <alignment vertical="center"/>
    </xf>
    <xf numFmtId="0" fontId="8" fillId="0" borderId="0"/>
    <xf numFmtId="0" fontId="187" fillId="11" borderId="0" applyNumberFormat="0" applyBorder="0" applyAlignment="0" applyProtection="0">
      <alignment vertical="center"/>
    </xf>
    <xf numFmtId="0" fontId="187" fillId="11" borderId="0" applyNumberFormat="0" applyBorder="0" applyAlignment="0" applyProtection="0">
      <alignment vertical="center"/>
    </xf>
    <xf numFmtId="0" fontId="188" fillId="11" borderId="0" applyNumberFormat="0" applyBorder="0" applyAlignment="0" applyProtection="0">
      <alignment vertical="center"/>
    </xf>
    <xf numFmtId="0" fontId="189" fillId="0" borderId="26" applyNumberFormat="0" applyFill="0" applyAlignment="0" applyProtection="0">
      <alignment vertical="center"/>
    </xf>
    <xf numFmtId="0" fontId="189" fillId="0" borderId="26" applyNumberFormat="0" applyFill="0" applyAlignment="0" applyProtection="0">
      <alignment vertical="center"/>
    </xf>
    <xf numFmtId="0" fontId="190" fillId="0" borderId="26" applyNumberFormat="0" applyFill="0" applyAlignment="0" applyProtection="0">
      <alignment vertical="center"/>
    </xf>
    <xf numFmtId="0" fontId="191" fillId="0" borderId="29" applyNumberFormat="0" applyFill="0" applyAlignment="0" applyProtection="0">
      <alignment vertical="center"/>
    </xf>
    <xf numFmtId="0" fontId="191" fillId="0" borderId="29" applyNumberFormat="0" applyFill="0" applyAlignment="0" applyProtection="0">
      <alignment vertical="center"/>
    </xf>
    <xf numFmtId="0" fontId="192" fillId="0" borderId="29" applyNumberFormat="0" applyFill="0" applyAlignment="0" applyProtection="0">
      <alignment vertical="center"/>
    </xf>
    <xf numFmtId="0" fontId="193" fillId="0" borderId="31" applyNumberFormat="0" applyFill="0" applyAlignment="0" applyProtection="0">
      <alignment vertical="center"/>
    </xf>
    <xf numFmtId="0" fontId="193" fillId="0" borderId="31" applyNumberFormat="0" applyFill="0" applyAlignment="0" applyProtection="0">
      <alignment vertical="center"/>
    </xf>
    <xf numFmtId="0" fontId="193" fillId="0" borderId="31" applyNumberFormat="0" applyFill="0" applyAlignment="0" applyProtection="0">
      <alignment vertical="center"/>
    </xf>
    <xf numFmtId="0" fontId="193" fillId="0" borderId="31" applyNumberFormat="0" applyFill="0" applyAlignment="0" applyProtection="0">
      <alignment vertical="center"/>
    </xf>
    <xf numFmtId="0" fontId="193" fillId="0" borderId="31" applyNumberFormat="0" applyFill="0" applyAlignment="0" applyProtection="0">
      <alignment vertical="center"/>
    </xf>
    <xf numFmtId="0" fontId="193" fillId="0" borderId="31" applyNumberFormat="0" applyFill="0" applyAlignment="0" applyProtection="0">
      <alignment vertical="center"/>
    </xf>
    <xf numFmtId="0" fontId="193" fillId="0" borderId="31" applyNumberFormat="0" applyFill="0" applyAlignment="0" applyProtection="0">
      <alignment vertical="center"/>
    </xf>
    <xf numFmtId="0" fontId="194" fillId="0" borderId="31" applyNumberFormat="0" applyFill="0" applyAlignment="0" applyProtection="0">
      <alignment vertical="center"/>
    </xf>
    <xf numFmtId="0" fontId="193" fillId="0" borderId="0" applyNumberFormat="0" applyFill="0" applyBorder="0" applyAlignment="0" applyProtection="0">
      <alignment vertical="center"/>
    </xf>
    <xf numFmtId="0" fontId="193" fillId="0" borderId="0" applyNumberFormat="0" applyFill="0" applyBorder="0" applyAlignment="0" applyProtection="0">
      <alignment vertical="center"/>
    </xf>
    <xf numFmtId="0" fontId="194" fillId="0" borderId="0" applyNumberFormat="0" applyFill="0" applyBorder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6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5" fillId="17" borderId="166" applyNumberFormat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8" fillId="0" borderId="0" applyNumberFormat="0" applyFill="0" applyBorder="0" applyAlignment="0" applyProtection="0">
      <alignment vertical="center"/>
    </xf>
    <xf numFmtId="0" fontId="199" fillId="0" borderId="0" applyNumberFormat="0" applyFill="0" applyBorder="0" applyAlignment="0" applyProtection="0">
      <alignment vertical="center"/>
    </xf>
    <xf numFmtId="0" fontId="199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2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</cellStyleXfs>
  <cellXfs count="759">
    <xf numFmtId="0" fontId="0" fillId="0" borderId="0" xfId="0"/>
    <xf numFmtId="0" fontId="3" fillId="2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3" fillId="0" borderId="0" xfId="0" applyFont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left" vertical="center"/>
    </xf>
    <xf numFmtId="0" fontId="0" fillId="0" borderId="7" xfId="0" applyFont="1" applyFill="1" applyBorder="1"/>
    <xf numFmtId="0" fontId="7" fillId="3" borderId="8" xfId="0" applyFont="1" applyFill="1" applyBorder="1" applyAlignment="1">
      <alignment horizontal="left" vertical="center"/>
    </xf>
    <xf numFmtId="165" fontId="6" fillId="4" borderId="9" xfId="0" applyNumberFormat="1" applyFont="1" applyFill="1" applyBorder="1" applyAlignment="1">
      <alignment horizontal="center" vertical="center"/>
    </xf>
    <xf numFmtId="15" fontId="6" fillId="4" borderId="0" xfId="0" applyNumberFormat="1" applyFont="1" applyFill="1" applyBorder="1" applyAlignment="1">
      <alignment horizontal="center" vertical="center"/>
    </xf>
    <xf numFmtId="0" fontId="0" fillId="0" borderId="10" xfId="0" applyFont="1" applyFill="1" applyBorder="1"/>
    <xf numFmtId="0" fontId="6" fillId="4" borderId="10" xfId="0" applyFont="1" applyFill="1" applyBorder="1" applyAlignment="1">
      <alignment horizontal="center" vertical="center"/>
    </xf>
    <xf numFmtId="165" fontId="5" fillId="4" borderId="9" xfId="0" applyNumberFormat="1" applyFont="1" applyFill="1" applyBorder="1" applyAlignment="1">
      <alignment horizontal="center" vertical="center"/>
    </xf>
    <xf numFmtId="0" fontId="0" fillId="4" borderId="4" xfId="0" applyFill="1" applyBorder="1"/>
    <xf numFmtId="0" fontId="90" fillId="4" borderId="5" xfId="0" applyFont="1" applyFill="1" applyBorder="1"/>
    <xf numFmtId="0" fontId="91" fillId="4" borderId="5" xfId="0" applyFont="1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0" xfId="0" applyFill="1" applyBorder="1"/>
    <xf numFmtId="0" fontId="0" fillId="4" borderId="9" xfId="0" applyFill="1" applyBorder="1"/>
    <xf numFmtId="0" fontId="92" fillId="4" borderId="0" xfId="0" applyFont="1" applyFill="1" applyBorder="1"/>
    <xf numFmtId="0" fontId="90" fillId="4" borderId="0" xfId="0" applyFont="1" applyFill="1" applyBorder="1"/>
    <xf numFmtId="0" fontId="0" fillId="4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91" fillId="4" borderId="0" xfId="0" applyFont="1" applyFill="1" applyBorder="1" applyAlignment="1">
      <alignment horizontal="center" vertical="center"/>
    </xf>
    <xf numFmtId="0" fontId="92" fillId="4" borderId="1" xfId="0" applyFont="1" applyFill="1" applyBorder="1"/>
    <xf numFmtId="0" fontId="4" fillId="4" borderId="1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178" fontId="6" fillId="0" borderId="9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vertical="center"/>
    </xf>
    <xf numFmtId="15" fontId="7" fillId="0" borderId="3" xfId="0" applyNumberFormat="1" applyFont="1" applyFill="1" applyBorder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vertical="center"/>
    </xf>
    <xf numFmtId="0" fontId="0" fillId="4" borderId="11" xfId="0" applyFill="1" applyBorder="1"/>
    <xf numFmtId="0" fontId="0" fillId="4" borderId="1" xfId="0" applyFill="1" applyBorder="1"/>
    <xf numFmtId="0" fontId="0" fillId="4" borderId="12" xfId="0" applyFill="1" applyBorder="1"/>
    <xf numFmtId="0" fontId="7" fillId="0" borderId="7" xfId="0" applyFont="1" applyFill="1" applyBorder="1"/>
    <xf numFmtId="0" fontId="91" fillId="0" borderId="0" xfId="0" applyFont="1"/>
    <xf numFmtId="0" fontId="91" fillId="4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left" vertical="center"/>
    </xf>
    <xf numFmtId="15" fontId="5" fillId="79" borderId="2" xfId="0" applyNumberFormat="1" applyFont="1" applyFill="1" applyBorder="1" applyAlignment="1">
      <alignment horizontal="center" vertical="center"/>
    </xf>
    <xf numFmtId="0" fontId="7" fillId="0" borderId="10" xfId="0" applyFont="1" applyFill="1" applyBorder="1"/>
    <xf numFmtId="0" fontId="7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0" fillId="0" borderId="0" xfId="0" quotePrefix="1"/>
    <xf numFmtId="0" fontId="7" fillId="4" borderId="0" xfId="0" applyFont="1" applyFill="1" applyBorder="1"/>
    <xf numFmtId="0" fontId="7" fillId="4" borderId="9" xfId="0" applyFont="1" applyFill="1" applyBorder="1"/>
    <xf numFmtId="0" fontId="7" fillId="0" borderId="6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93" fillId="4" borderId="0" xfId="0" applyFont="1" applyFill="1" applyBorder="1"/>
    <xf numFmtId="0" fontId="5" fillId="0" borderId="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7" fillId="0" borderId="7" xfId="0" applyFont="1" applyFill="1" applyBorder="1" applyAlignment="1"/>
    <xf numFmtId="0" fontId="7" fillId="0" borderId="9" xfId="0" applyNumberFormat="1" applyFont="1" applyFill="1" applyBorder="1" applyAlignment="1">
      <alignment horizontal="center" vertical="center"/>
    </xf>
    <xf numFmtId="3" fontId="7" fillId="0" borderId="9" xfId="0" applyNumberFormat="1" applyFont="1" applyFill="1" applyBorder="1" applyAlignment="1">
      <alignment horizontal="center" vertical="center"/>
    </xf>
    <xf numFmtId="11" fontId="7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/>
    <xf numFmtId="0" fontId="6" fillId="0" borderId="12" xfId="0" applyFont="1" applyFill="1" applyBorder="1"/>
    <xf numFmtId="0" fontId="5" fillId="0" borderId="11" xfId="0" applyFont="1" applyFill="1" applyBorder="1" applyAlignment="1">
      <alignment horizontal="center" vertical="center"/>
    </xf>
    <xf numFmtId="166" fontId="5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/>
    <xf numFmtId="0" fontId="2" fillId="0" borderId="7" xfId="0" applyFont="1" applyFill="1" applyBorder="1" applyAlignment="1"/>
    <xf numFmtId="0" fontId="6" fillId="0" borderId="9" xfId="0" applyFont="1" applyFill="1" applyBorder="1" applyAlignment="1"/>
    <xf numFmtId="11" fontId="6" fillId="0" borderId="9" xfId="0" applyNumberFormat="1" applyFont="1" applyFill="1" applyBorder="1" applyAlignment="1">
      <alignment horizontal="center" vertical="center"/>
    </xf>
    <xf numFmtId="0" fontId="7" fillId="0" borderId="9" xfId="0" applyFont="1" applyFill="1" applyBorder="1"/>
    <xf numFmtId="0" fontId="7" fillId="0" borderId="8" xfId="0" applyFont="1" applyFill="1" applyBorder="1" applyAlignment="1">
      <alignment horizontal="center" vertical="center"/>
    </xf>
    <xf numFmtId="166" fontId="7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/>
    <xf numFmtId="0" fontId="7" fillId="0" borderId="11" xfId="0" applyFont="1" applyFill="1" applyBorder="1" applyAlignment="1">
      <alignment horizontal="center" vertical="center"/>
    </xf>
    <xf numFmtId="166" fontId="7" fillId="0" borderId="12" xfId="0" applyNumberFormat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 vertical="center"/>
    </xf>
    <xf numFmtId="178" fontId="5" fillId="0" borderId="6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/>
    </xf>
    <xf numFmtId="178" fontId="7" fillId="0" borderId="12" xfId="0" applyNumberFormat="1" applyFont="1" applyFill="1" applyBorder="1" applyAlignment="1">
      <alignment horizontal="center" vertical="center"/>
    </xf>
    <xf numFmtId="10" fontId="7" fillId="0" borderId="9" xfId="0" applyNumberFormat="1" applyFont="1" applyFill="1" applyBorder="1" applyAlignment="1">
      <alignment horizontal="center" vertical="center"/>
    </xf>
    <xf numFmtId="4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quotePrefix="1" applyNumberFormat="1" applyFont="1" applyFill="1" applyBorder="1" applyAlignment="1">
      <alignment horizontal="center" vertical="center"/>
    </xf>
    <xf numFmtId="176" fontId="5" fillId="0" borderId="0" xfId="1" quotePrefix="1" applyNumberFormat="1" applyFont="1" applyFill="1" applyBorder="1" applyAlignment="1">
      <alignment horizontal="center" vertical="center"/>
    </xf>
    <xf numFmtId="178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applyNumberFormat="1" applyFont="1" applyFill="1" applyBorder="1" applyAlignment="1">
      <alignment horizontal="center" vertical="center"/>
    </xf>
    <xf numFmtId="176" fontId="5" fillId="0" borderId="0" xfId="1" applyNumberFormat="1" applyFont="1" applyFill="1" applyBorder="1" applyAlignment="1">
      <alignment horizontal="center" vertical="center"/>
    </xf>
    <xf numFmtId="15" fontId="6" fillId="0" borderId="0" xfId="7360" applyNumberFormat="1" applyFont="1" applyFill="1" applyBorder="1" applyAlignment="1">
      <alignment horizontal="center" vertical="center"/>
    </xf>
    <xf numFmtId="0" fontId="6" fillId="0" borderId="8" xfId="7360" applyFont="1" applyFill="1" applyBorder="1" applyAlignment="1">
      <alignment horizontal="center" vertical="center"/>
    </xf>
    <xf numFmtId="176" fontId="6" fillId="0" borderId="0" xfId="7360" applyNumberFormat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/>
    </xf>
    <xf numFmtId="15" fontId="6" fillId="0" borderId="0" xfId="0" applyNumberFormat="1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15" fontId="6" fillId="0" borderId="1" xfId="0" applyNumberFormat="1" applyFont="1" applyFill="1" applyBorder="1" applyAlignment="1">
      <alignment horizontal="center"/>
    </xf>
    <xf numFmtId="176" fontId="6" fillId="0" borderId="1" xfId="7360" applyNumberFormat="1" applyFont="1" applyFill="1" applyBorder="1" applyAlignment="1">
      <alignment horizontal="center" vertical="center"/>
    </xf>
    <xf numFmtId="166" fontId="6" fillId="0" borderId="12" xfId="0" applyNumberFormat="1" applyFont="1" applyFill="1" applyBorder="1" applyAlignment="1">
      <alignment horizontal="center"/>
    </xf>
    <xf numFmtId="178" fontId="5" fillId="0" borderId="5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0" fontId="7" fillId="0" borderId="52" xfId="0" applyFont="1" applyFill="1" applyBorder="1"/>
    <xf numFmtId="0" fontId="7" fillId="0" borderId="52" xfId="0" applyFont="1" applyFill="1" applyBorder="1" applyAlignment="1">
      <alignment horizontal="center" vertical="center"/>
    </xf>
    <xf numFmtId="0" fontId="7" fillId="0" borderId="53" xfId="0" applyFont="1" applyFill="1" applyBorder="1"/>
    <xf numFmtId="0" fontId="7" fillId="0" borderId="53" xfId="0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5" fillId="0" borderId="9" xfId="0" applyNumberFormat="1" applyFont="1" applyFill="1" applyBorder="1" applyAlignment="1">
      <alignment horizontal="center" vertical="center"/>
    </xf>
    <xf numFmtId="0" fontId="7" fillId="0" borderId="54" xfId="0" applyFont="1" applyFill="1" applyBorder="1"/>
    <xf numFmtId="0" fontId="7" fillId="0" borderId="54" xfId="0" applyFont="1" applyFill="1" applyBorder="1" applyAlignment="1">
      <alignment horizontal="center" vertical="center"/>
    </xf>
    <xf numFmtId="0" fontId="0" fillId="0" borderId="0" xfId="0"/>
    <xf numFmtId="1" fontId="6" fillId="80" borderId="9" xfId="0" applyNumberFormat="1" applyFont="1" applyFill="1" applyBorder="1" applyAlignment="1">
      <alignment horizontal="center" vertical="center"/>
    </xf>
    <xf numFmtId="0" fontId="7" fillId="0" borderId="0" xfId="0" applyFont="1" applyFill="1" applyBorder="1"/>
    <xf numFmtId="0" fontId="7" fillId="82" borderId="9" xfId="0" applyFont="1" applyFill="1" applyBorder="1" applyAlignment="1">
      <alignment horizontal="center" vertical="center"/>
    </xf>
    <xf numFmtId="15" fontId="7" fillId="82" borderId="3" xfId="0" applyNumberFormat="1" applyFont="1" applyFill="1" applyBorder="1" applyAlignment="1">
      <alignment horizontal="center" vertical="center"/>
    </xf>
    <xf numFmtId="165" fontId="5" fillId="0" borderId="12" xfId="0" applyNumberFormat="1" applyFont="1" applyFill="1" applyBorder="1" applyAlignment="1">
      <alignment horizontal="center" vertical="center"/>
    </xf>
    <xf numFmtId="0" fontId="3" fillId="81" borderId="55" xfId="0" applyFont="1" applyFill="1" applyBorder="1"/>
    <xf numFmtId="15" fontId="92" fillId="0" borderId="0" xfId="0" applyNumberFormat="1" applyFont="1" applyFill="1" applyBorder="1" applyAlignment="1">
      <alignment horizontal="right"/>
    </xf>
    <xf numFmtId="0" fontId="92" fillId="0" borderId="0" xfId="0" applyFont="1" applyFill="1" applyBorder="1" applyAlignment="1">
      <alignment horizontal="right"/>
    </xf>
    <xf numFmtId="0" fontId="93" fillId="0" borderId="0" xfId="0" applyFont="1" applyFill="1" applyBorder="1"/>
    <xf numFmtId="0" fontId="0" fillId="0" borderId="0" xfId="0" applyFill="1"/>
    <xf numFmtId="0" fontId="0" fillId="0" borderId="0" xfId="0"/>
    <xf numFmtId="0" fontId="0" fillId="0" borderId="0" xfId="0" applyFill="1" applyBorder="1"/>
    <xf numFmtId="0" fontId="3" fillId="0" borderId="0" xfId="0" applyFont="1"/>
    <xf numFmtId="0" fontId="0" fillId="4" borderId="0" xfId="0" applyFont="1" applyFill="1"/>
    <xf numFmtId="0" fontId="92" fillId="4" borderId="1" xfId="0" applyFont="1" applyFill="1" applyBorder="1" applyAlignment="1">
      <alignment horizontal="center" vertical="center"/>
    </xf>
    <xf numFmtId="0" fontId="95" fillId="0" borderId="0" xfId="0" applyFont="1"/>
    <xf numFmtId="166" fontId="7" fillId="4" borderId="0" xfId="1" quotePrefix="1" applyNumberFormat="1" applyFont="1" applyFill="1" applyBorder="1" applyAlignment="1">
      <alignment horizontal="center" vertical="center"/>
    </xf>
    <xf numFmtId="166" fontId="7" fillId="4" borderId="0" xfId="1" applyNumberFormat="1" applyFont="1" applyFill="1" applyBorder="1" applyAlignment="1">
      <alignment horizontal="center" vertical="center"/>
    </xf>
    <xf numFmtId="166" fontId="6" fillId="4" borderId="0" xfId="1" applyNumberFormat="1" applyFont="1" applyFill="1" applyBorder="1" applyAlignment="1">
      <alignment horizontal="center" vertical="center"/>
    </xf>
    <xf numFmtId="166" fontId="6" fillId="4" borderId="0" xfId="0" applyNumberFormat="1" applyFont="1" applyFill="1" applyBorder="1" applyAlignment="1">
      <alignment horizontal="center"/>
    </xf>
    <xf numFmtId="0" fontId="2" fillId="4" borderId="0" xfId="0" applyFont="1" applyFill="1" applyBorder="1"/>
    <xf numFmtId="0" fontId="7" fillId="0" borderId="56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left" vertical="center"/>
    </xf>
    <xf numFmtId="165" fontId="5" fillId="0" borderId="4" xfId="0" applyNumberFormat="1" applyFont="1" applyFill="1" applyBorder="1" applyAlignment="1">
      <alignment horizontal="center" vertical="center"/>
    </xf>
    <xf numFmtId="0" fontId="92" fillId="0" borderId="56" xfId="0" applyFont="1" applyFill="1" applyBorder="1" applyAlignment="1">
      <alignment horizontal="center"/>
    </xf>
    <xf numFmtId="15" fontId="92" fillId="0" borderId="56" xfId="0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95" fillId="0" borderId="0" xfId="0" applyFont="1" applyAlignment="1">
      <alignment horizontal="center"/>
    </xf>
    <xf numFmtId="0" fontId="7" fillId="3" borderId="44" xfId="0" applyFont="1" applyFill="1" applyBorder="1" applyAlignment="1">
      <alignment horizontal="center" vertical="center"/>
    </xf>
    <xf numFmtId="1" fontId="6" fillId="80" borderId="57" xfId="0" applyNumberFormat="1" applyFont="1" applyFill="1" applyBorder="1" applyAlignment="1">
      <alignment horizontal="center" vertical="center"/>
    </xf>
    <xf numFmtId="165" fontId="5" fillId="4" borderId="57" xfId="0" applyNumberFormat="1" applyFont="1" applyFill="1" applyBorder="1" applyAlignment="1">
      <alignment horizontal="center" vertical="center"/>
    </xf>
    <xf numFmtId="165" fontId="6" fillId="4" borderId="57" xfId="0" applyNumberFormat="1" applyFont="1" applyFill="1" applyBorder="1" applyAlignment="1">
      <alignment horizontal="center" vertical="center"/>
    </xf>
    <xf numFmtId="165" fontId="6" fillId="4" borderId="46" xfId="0" applyNumberFormat="1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165" fontId="6" fillId="4" borderId="48" xfId="0" applyNumberFormat="1" applyFont="1" applyFill="1" applyBorder="1" applyAlignment="1">
      <alignment horizontal="center" vertical="center"/>
    </xf>
    <xf numFmtId="165" fontId="5" fillId="4" borderId="48" xfId="0" applyNumberFormat="1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1" fontId="5" fillId="80" borderId="58" xfId="0" applyNumberFormat="1" applyFont="1" applyFill="1" applyBorder="1" applyAlignment="1">
      <alignment horizontal="center" vertical="center"/>
    </xf>
    <xf numFmtId="165" fontId="5" fillId="4" borderId="58" xfId="0" applyNumberFormat="1" applyFont="1" applyFill="1" applyBorder="1" applyAlignment="1">
      <alignment horizontal="center" vertical="center"/>
    </xf>
    <xf numFmtId="165" fontId="5" fillId="4" borderId="51" xfId="0" applyNumberFormat="1" applyFont="1" applyFill="1" applyBorder="1" applyAlignment="1">
      <alignment horizontal="center" vertical="center"/>
    </xf>
    <xf numFmtId="15" fontId="6" fillId="4" borderId="45" xfId="0" applyNumberFormat="1" applyFont="1" applyFill="1" applyBorder="1" applyAlignment="1">
      <alignment horizontal="center" vertical="center"/>
    </xf>
    <xf numFmtId="15" fontId="6" fillId="4" borderId="50" xfId="0" applyNumberFormat="1" applyFont="1" applyFill="1" applyBorder="1" applyAlignment="1">
      <alignment horizontal="center" vertical="center"/>
    </xf>
    <xf numFmtId="165" fontId="6" fillId="4" borderId="51" xfId="0" applyNumberFormat="1" applyFont="1" applyFill="1" applyBorder="1" applyAlignment="1">
      <alignment horizontal="center" vertical="center"/>
    </xf>
    <xf numFmtId="178" fontId="5" fillId="83" borderId="57" xfId="0" applyNumberFormat="1" applyFont="1" applyFill="1" applyBorder="1" applyAlignment="1">
      <alignment horizontal="center" vertical="center"/>
    </xf>
    <xf numFmtId="1" fontId="6" fillId="83" borderId="57" xfId="0" applyNumberFormat="1" applyFont="1" applyFill="1" applyBorder="1" applyAlignment="1">
      <alignment horizontal="center" vertical="center"/>
    </xf>
    <xf numFmtId="178" fontId="5" fillId="83" borderId="9" xfId="0" applyNumberFormat="1" applyFont="1" applyFill="1" applyBorder="1" applyAlignment="1">
      <alignment horizontal="center" vertical="center"/>
    </xf>
    <xf numFmtId="1" fontId="6" fillId="83" borderId="9" xfId="0" applyNumberFormat="1" applyFont="1" applyFill="1" applyBorder="1" applyAlignment="1">
      <alignment horizontal="center" vertical="center"/>
    </xf>
    <xf numFmtId="178" fontId="5" fillId="83" borderId="58" xfId="0" applyNumberFormat="1" applyFont="1" applyFill="1" applyBorder="1" applyAlignment="1">
      <alignment horizontal="center" vertical="center"/>
    </xf>
    <xf numFmtId="1" fontId="5" fillId="83" borderId="58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86" borderId="35" xfId="0" applyFill="1" applyBorder="1" applyAlignment="1">
      <alignment horizontal="center"/>
    </xf>
    <xf numFmtId="0" fontId="0" fillId="86" borderId="60" xfId="0" applyFill="1" applyBorder="1" applyAlignment="1">
      <alignment horizontal="center"/>
    </xf>
    <xf numFmtId="0" fontId="0" fillId="85" borderId="35" xfId="0" applyFill="1" applyBorder="1" applyAlignment="1">
      <alignment horizontal="center"/>
    </xf>
    <xf numFmtId="0" fontId="0" fillId="85" borderId="62" xfId="0" applyFill="1" applyBorder="1" applyAlignment="1">
      <alignment horizontal="center"/>
    </xf>
    <xf numFmtId="0" fontId="0" fillId="85" borderId="60" xfId="0" applyFill="1" applyBorder="1" applyAlignment="1">
      <alignment horizontal="center"/>
    </xf>
    <xf numFmtId="0" fontId="0" fillId="84" borderId="35" xfId="0" applyFill="1" applyBorder="1" applyAlignment="1">
      <alignment horizontal="center"/>
    </xf>
    <xf numFmtId="0" fontId="0" fillId="84" borderId="62" xfId="0" applyFill="1" applyBorder="1" applyAlignment="1">
      <alignment horizontal="center"/>
    </xf>
    <xf numFmtId="0" fontId="0" fillId="84" borderId="60" xfId="0" applyFill="1" applyBorder="1" applyAlignment="1">
      <alignment horizontal="center"/>
    </xf>
    <xf numFmtId="0" fontId="0" fillId="83" borderId="35" xfId="0" applyFill="1" applyBorder="1" applyAlignment="1">
      <alignment horizontal="center"/>
    </xf>
    <xf numFmtId="0" fontId="0" fillId="83" borderId="62" xfId="0" applyFill="1" applyBorder="1" applyAlignment="1">
      <alignment horizontal="center"/>
    </xf>
    <xf numFmtId="0" fontId="0" fillId="83" borderId="60" xfId="0" applyFill="1" applyBorder="1" applyAlignment="1">
      <alignment horizontal="center"/>
    </xf>
    <xf numFmtId="0" fontId="3" fillId="88" borderId="35" xfId="0" applyFont="1" applyFill="1" applyBorder="1" applyAlignment="1">
      <alignment horizontal="center"/>
    </xf>
    <xf numFmtId="0" fontId="3" fillId="88" borderId="62" xfId="0" applyFont="1" applyFill="1" applyBorder="1" applyAlignment="1">
      <alignment horizontal="center"/>
    </xf>
    <xf numFmtId="0" fontId="3" fillId="88" borderId="60" xfId="0" applyFont="1" applyFill="1" applyBorder="1" applyAlignment="1">
      <alignment horizontal="center"/>
    </xf>
    <xf numFmtId="0" fontId="3" fillId="85" borderId="0" xfId="0" applyFont="1" applyFill="1" applyBorder="1" applyAlignment="1">
      <alignment horizontal="center"/>
    </xf>
    <xf numFmtId="0" fontId="3" fillId="80" borderId="0" xfId="0" applyFont="1" applyFill="1" applyBorder="1" applyAlignment="1">
      <alignment horizontal="center"/>
    </xf>
    <xf numFmtId="0" fontId="0" fillId="0" borderId="59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82" fontId="0" fillId="0" borderId="0" xfId="0" applyNumberFormat="1" applyBorder="1" applyAlignment="1">
      <alignment horizontal="center"/>
    </xf>
    <xf numFmtId="182" fontId="0" fillId="0" borderId="59" xfId="0" applyNumberFormat="1" applyBorder="1" applyAlignment="1">
      <alignment horizontal="center"/>
    </xf>
    <xf numFmtId="178" fontId="0" fillId="0" borderId="40" xfId="7361" applyNumberFormat="1" applyFont="1" applyBorder="1" applyAlignment="1">
      <alignment horizontal="center"/>
    </xf>
    <xf numFmtId="183" fontId="0" fillId="0" borderId="0" xfId="0" applyNumberFormat="1" applyBorder="1" applyAlignment="1">
      <alignment horizontal="center"/>
    </xf>
    <xf numFmtId="183" fontId="0" fillId="0" borderId="59" xfId="0" applyNumberFormat="1" applyBorder="1" applyAlignment="1">
      <alignment horizontal="center"/>
    </xf>
    <xf numFmtId="15" fontId="0" fillId="0" borderId="0" xfId="0" applyNumberFormat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3" xfId="0" applyBorder="1" applyAlignment="1">
      <alignment horizontal="center"/>
    </xf>
    <xf numFmtId="165" fontId="0" fillId="0" borderId="63" xfId="0" applyNumberFormat="1" applyBorder="1" applyAlignment="1">
      <alignment horizontal="center"/>
    </xf>
    <xf numFmtId="182" fontId="0" fillId="0" borderId="63" xfId="0" applyNumberFormat="1" applyBorder="1" applyAlignment="1">
      <alignment horizontal="center"/>
    </xf>
    <xf numFmtId="182" fontId="0" fillId="0" borderId="61" xfId="0" applyNumberFormat="1" applyBorder="1" applyAlignment="1">
      <alignment horizontal="center"/>
    </xf>
    <xf numFmtId="183" fontId="0" fillId="0" borderId="63" xfId="0" applyNumberFormat="1" applyBorder="1" applyAlignment="1">
      <alignment horizontal="center"/>
    </xf>
    <xf numFmtId="183" fontId="0" fillId="0" borderId="61" xfId="0" applyNumberFormat="1" applyBorder="1" applyAlignment="1">
      <alignment horizontal="center"/>
    </xf>
    <xf numFmtId="178" fontId="6" fillId="4" borderId="46" xfId="0" applyNumberFormat="1" applyFont="1" applyFill="1" applyBorder="1" applyAlignment="1">
      <alignment horizontal="center" vertical="center"/>
    </xf>
    <xf numFmtId="178" fontId="6" fillId="4" borderId="48" xfId="0" applyNumberFormat="1" applyFont="1" applyFill="1" applyBorder="1" applyAlignment="1">
      <alignment horizontal="center" vertical="center"/>
    </xf>
    <xf numFmtId="178" fontId="6" fillId="4" borderId="51" xfId="0" applyNumberFormat="1" applyFont="1" applyFill="1" applyBorder="1" applyAlignment="1">
      <alignment horizontal="center" vertical="center"/>
    </xf>
    <xf numFmtId="178" fontId="0" fillId="0" borderId="0" xfId="0" applyNumberFormat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Border="1" applyAlignment="1"/>
    <xf numFmtId="178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0" fontId="7" fillId="0" borderId="0" xfId="0" quotePrefix="1" applyFont="1" applyFill="1" applyBorder="1" applyAlignment="1">
      <alignment horizontal="center" vertical="center"/>
    </xf>
    <xf numFmtId="181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64" fontId="6" fillId="0" borderId="0" xfId="0" applyNumberFormat="1" applyFont="1" applyFill="1" applyBorder="1" applyAlignment="1">
      <alignment horizontal="center" vertical="center"/>
    </xf>
    <xf numFmtId="180" fontId="6" fillId="0" borderId="0" xfId="0" applyNumberFormat="1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178" fontId="7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81" fontId="0" fillId="0" borderId="0" xfId="0" applyNumberFormat="1"/>
    <xf numFmtId="0" fontId="0" fillId="0" borderId="0" xfId="0" applyAlignment="1"/>
    <xf numFmtId="0" fontId="0" fillId="0" borderId="0" xfId="0" quotePrefix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/>
    <xf numFmtId="0" fontId="0" fillId="0" borderId="0" xfId="0" applyFill="1" applyAlignment="1">
      <alignment horizontal="center" vertical="center"/>
    </xf>
    <xf numFmtId="0" fontId="0" fillId="4" borderId="3" xfId="0" applyFill="1" applyBorder="1"/>
    <xf numFmtId="0" fontId="0" fillId="4" borderId="35" xfId="0" applyFill="1" applyBorder="1" applyAlignment="1">
      <alignment horizontal="left" vertical="center"/>
    </xf>
    <xf numFmtId="0" fontId="0" fillId="4" borderId="7" xfId="0" applyFill="1" applyBorder="1"/>
    <xf numFmtId="0" fontId="0" fillId="4" borderId="40" xfId="0" applyFill="1" applyBorder="1" applyAlignment="1">
      <alignment horizontal="left" vertical="center"/>
    </xf>
    <xf numFmtId="0" fontId="96" fillId="0" borderId="0" xfId="0" applyFont="1"/>
    <xf numFmtId="0" fontId="0" fillId="4" borderId="16" xfId="0" applyFill="1" applyBorder="1" applyAlignment="1">
      <alignment horizontal="left" vertical="center"/>
    </xf>
    <xf numFmtId="0" fontId="0" fillId="4" borderId="40" xfId="0" applyNumberFormat="1" applyFont="1" applyFill="1" applyBorder="1" applyAlignment="1">
      <alignment horizontal="left" vertical="center"/>
    </xf>
    <xf numFmtId="0" fontId="0" fillId="4" borderId="10" xfId="0" applyFill="1" applyBorder="1"/>
    <xf numFmtId="0" fontId="96" fillId="0" borderId="0" xfId="0" applyFont="1" applyFill="1"/>
    <xf numFmtId="164" fontId="6" fillId="0" borderId="0" xfId="0" applyNumberFormat="1" applyFont="1" applyFill="1" applyBorder="1" applyAlignment="1">
      <alignment horizontal="left" vertical="center"/>
    </xf>
    <xf numFmtId="15" fontId="0" fillId="0" borderId="0" xfId="0" applyNumberFormat="1"/>
    <xf numFmtId="0" fontId="0" fillId="89" borderId="0" xfId="0" applyFill="1" applyBorder="1" applyAlignment="1">
      <alignment horizontal="center"/>
    </xf>
    <xf numFmtId="179" fontId="0" fillId="89" borderId="0" xfId="0" applyNumberFormat="1" applyFill="1" applyBorder="1" applyAlignment="1">
      <alignment horizontal="center"/>
    </xf>
    <xf numFmtId="178" fontId="0" fillId="89" borderId="0" xfId="0" applyNumberFormat="1" applyFill="1" applyBorder="1" applyAlignment="1">
      <alignment horizontal="center"/>
    </xf>
    <xf numFmtId="0" fontId="3" fillId="89" borderId="0" xfId="0" applyFont="1" applyFill="1" applyBorder="1" applyAlignment="1">
      <alignment horizontal="center"/>
    </xf>
    <xf numFmtId="0" fontId="0" fillId="89" borderId="0" xfId="0" applyFill="1" applyBorder="1" applyAlignment="1">
      <alignment horizontal="left"/>
    </xf>
    <xf numFmtId="0" fontId="97" fillId="89" borderId="0" xfId="0" applyFont="1" applyFill="1" applyBorder="1" applyAlignment="1"/>
    <xf numFmtId="3" fontId="5" fillId="4" borderId="7" xfId="0" applyNumberFormat="1" applyFont="1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92" fillId="4" borderId="7" xfId="0" applyFont="1" applyFill="1" applyBorder="1" applyAlignment="1">
      <alignment horizontal="left" vertical="center"/>
    </xf>
    <xf numFmtId="178" fontId="0" fillId="4" borderId="7" xfId="0" applyNumberFormat="1" applyFill="1" applyBorder="1" applyAlignment="1">
      <alignment horizontal="left" vertical="center"/>
    </xf>
    <xf numFmtId="4" fontId="0" fillId="4" borderId="7" xfId="0" applyNumberFormat="1" applyFill="1" applyBorder="1" applyAlignment="1">
      <alignment horizontal="left" vertical="center"/>
    </xf>
    <xf numFmtId="166" fontId="0" fillId="4" borderId="7" xfId="0" applyNumberFormat="1" applyFill="1" applyBorder="1" applyAlignment="1">
      <alignment horizontal="left" vertical="center"/>
    </xf>
    <xf numFmtId="0" fontId="7" fillId="4" borderId="65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97" fillId="89" borderId="0" xfId="0" applyFont="1" applyFill="1" applyBorder="1" applyAlignment="1">
      <alignment horizontal="left"/>
    </xf>
    <xf numFmtId="164" fontId="0" fillId="3" borderId="2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7" fillId="4" borderId="60" xfId="0" applyFont="1" applyFill="1" applyBorder="1" applyAlignment="1">
      <alignment horizontal="left" vertical="center"/>
    </xf>
    <xf numFmtId="176" fontId="7" fillId="4" borderId="59" xfId="0" applyNumberFormat="1" applyFont="1" applyFill="1" applyBorder="1" applyAlignment="1">
      <alignment horizontal="left" vertical="center"/>
    </xf>
    <xf numFmtId="3" fontId="5" fillId="4" borderId="64" xfId="0" applyNumberFormat="1" applyFont="1" applyFill="1" applyBorder="1" applyAlignment="1">
      <alignment horizontal="left" vertical="center"/>
    </xf>
    <xf numFmtId="0" fontId="7" fillId="4" borderId="59" xfId="0" quotePrefix="1" applyFont="1" applyFill="1" applyBorder="1" applyAlignment="1">
      <alignment horizontal="left" vertical="center"/>
    </xf>
    <xf numFmtId="0" fontId="0" fillId="4" borderId="59" xfId="0" applyFill="1" applyBorder="1" applyAlignment="1">
      <alignment horizontal="left" vertical="center"/>
    </xf>
    <xf numFmtId="15" fontId="0" fillId="0" borderId="0" xfId="0" applyNumberFormat="1" applyAlignment="1">
      <alignment horizontal="left"/>
    </xf>
    <xf numFmtId="177" fontId="0" fillId="0" borderId="60" xfId="0" applyNumberFormat="1" applyBorder="1" applyAlignment="1">
      <alignment horizontal="left" vertical="center"/>
    </xf>
    <xf numFmtId="0" fontId="0" fillId="0" borderId="61" xfId="0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180" fontId="7" fillId="0" borderId="0" xfId="0" applyNumberFormat="1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177" fontId="92" fillId="0" borderId="0" xfId="0" applyNumberFormat="1" applyFont="1" applyFill="1" applyBorder="1" applyAlignment="1">
      <alignment horizontal="left" vertical="center"/>
    </xf>
    <xf numFmtId="177" fontId="0" fillId="0" borderId="0" xfId="0" applyNumberFormat="1" applyAlignment="1">
      <alignment horizontal="left"/>
    </xf>
    <xf numFmtId="164" fontId="6" fillId="4" borderId="64" xfId="0" applyNumberFormat="1" applyFont="1" applyFill="1" applyBorder="1" applyAlignment="1">
      <alignment horizontal="left" vertical="center"/>
    </xf>
    <xf numFmtId="0" fontId="0" fillId="4" borderId="59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166" fontId="7" fillId="4" borderId="7" xfId="7361" applyNumberFormat="1" applyFont="1" applyFill="1" applyBorder="1" applyAlignment="1">
      <alignment horizontal="left" vertical="center"/>
    </xf>
    <xf numFmtId="0" fontId="0" fillId="0" borderId="0" xfId="0" applyFont="1" applyAlignment="1">
      <alignment horizontal="center"/>
    </xf>
    <xf numFmtId="164" fontId="6" fillId="4" borderId="7" xfId="0" applyNumberFormat="1" applyFont="1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177" fontId="0" fillId="0" borderId="66" xfId="0" applyNumberFormat="1" applyBorder="1" applyAlignment="1">
      <alignment horizontal="left" vertical="center"/>
    </xf>
    <xf numFmtId="0" fontId="0" fillId="4" borderId="67" xfId="0" applyFill="1" applyBorder="1"/>
    <xf numFmtId="0" fontId="0" fillId="4" borderId="68" xfId="0" applyFill="1" applyBorder="1" applyAlignment="1">
      <alignment horizontal="left" vertical="center"/>
    </xf>
    <xf numFmtId="0" fontId="0" fillId="4" borderId="69" xfId="0" applyFill="1" applyBorder="1" applyAlignment="1">
      <alignment horizontal="left" vertical="center"/>
    </xf>
    <xf numFmtId="0" fontId="0" fillId="4" borderId="70" xfId="0" applyFill="1" applyBorder="1"/>
    <xf numFmtId="0" fontId="0" fillId="4" borderId="64" xfId="0" applyFill="1" applyBorder="1" applyAlignment="1">
      <alignment horizontal="left" vertical="center"/>
    </xf>
    <xf numFmtId="0" fontId="3" fillId="4" borderId="64" xfId="0" applyFont="1" applyFill="1" applyBorder="1" applyAlignment="1">
      <alignment horizontal="left" vertical="center"/>
    </xf>
    <xf numFmtId="0" fontId="92" fillId="4" borderId="64" xfId="0" applyFont="1" applyFill="1" applyBorder="1" applyAlignment="1">
      <alignment horizontal="left" vertical="center"/>
    </xf>
    <xf numFmtId="0" fontId="7" fillId="4" borderId="64" xfId="0" applyFont="1" applyFill="1" applyBorder="1" applyAlignment="1">
      <alignment horizontal="left" vertical="center"/>
    </xf>
    <xf numFmtId="10" fontId="0" fillId="4" borderId="64" xfId="0" applyNumberFormat="1" applyFill="1" applyBorder="1" applyAlignment="1">
      <alignment horizontal="left" vertical="center"/>
    </xf>
    <xf numFmtId="4" fontId="0" fillId="4" borderId="64" xfId="0" applyNumberFormat="1" applyFill="1" applyBorder="1" applyAlignment="1">
      <alignment horizontal="left" vertical="center"/>
    </xf>
    <xf numFmtId="0" fontId="7" fillId="4" borderId="71" xfId="0" applyFont="1" applyFill="1" applyBorder="1" applyAlignment="1">
      <alignment horizontal="left" vertical="center"/>
    </xf>
    <xf numFmtId="0" fontId="0" fillId="4" borderId="72" xfId="0" applyFill="1" applyBorder="1"/>
    <xf numFmtId="0" fontId="0" fillId="4" borderId="73" xfId="0" applyFill="1" applyBorder="1" applyAlignment="1">
      <alignment horizontal="left" vertical="center"/>
    </xf>
    <xf numFmtId="0" fontId="0" fillId="4" borderId="74" xfId="0" applyFill="1" applyBorder="1" applyAlignment="1">
      <alignment horizontal="left" vertical="center"/>
    </xf>
    <xf numFmtId="0" fontId="0" fillId="4" borderId="0" xfId="0" applyFill="1" applyAlignment="1">
      <alignment horizontal="left"/>
    </xf>
    <xf numFmtId="15" fontId="0" fillId="4" borderId="7" xfId="0" applyNumberFormat="1" applyFill="1" applyBorder="1" applyAlignment="1">
      <alignment horizontal="left" vertical="center"/>
    </xf>
    <xf numFmtId="184" fontId="0" fillId="0" borderId="0" xfId="0" applyNumberFormat="1" applyBorder="1" applyAlignment="1"/>
    <xf numFmtId="183" fontId="0" fillId="0" borderId="59" xfId="0" quotePrefix="1" applyNumberFormat="1" applyBorder="1" applyAlignment="1">
      <alignment horizontal="center"/>
    </xf>
    <xf numFmtId="164" fontId="0" fillId="0" borderId="0" xfId="0" applyNumberFormat="1" applyFill="1" applyBorder="1"/>
    <xf numFmtId="180" fontId="7" fillId="4" borderId="59" xfId="0" applyNumberFormat="1" applyFont="1" applyFill="1" applyBorder="1" applyAlignment="1">
      <alignment horizontal="left" vertical="center"/>
    </xf>
    <xf numFmtId="180" fontId="7" fillId="4" borderId="61" xfId="0" applyNumberFormat="1" applyFont="1" applyFill="1" applyBorder="1" applyAlignment="1">
      <alignment horizontal="left" vertical="center"/>
    </xf>
    <xf numFmtId="0" fontId="0" fillId="0" borderId="24" xfId="0" applyBorder="1"/>
    <xf numFmtId="0" fontId="0" fillId="0" borderId="24" xfId="0" applyBorder="1" applyAlignment="1">
      <alignment horizontal="left"/>
    </xf>
    <xf numFmtId="0" fontId="0" fillId="87" borderId="35" xfId="0" applyFill="1" applyBorder="1" applyAlignment="1">
      <alignment horizontal="center"/>
    </xf>
    <xf numFmtId="0" fontId="0" fillId="87" borderId="60" xfId="0" applyFill="1" applyBorder="1" applyAlignment="1">
      <alignment horizontal="center"/>
    </xf>
    <xf numFmtId="178" fontId="0" fillId="0" borderId="40" xfId="0" applyNumberFormat="1" applyBorder="1" applyAlignment="1">
      <alignment horizontal="center"/>
    </xf>
    <xf numFmtId="178" fontId="0" fillId="0" borderId="59" xfId="0" applyNumberFormat="1" applyBorder="1" applyAlignment="1">
      <alignment horizontal="center"/>
    </xf>
    <xf numFmtId="178" fontId="0" fillId="0" borderId="16" xfId="0" applyNumberFormat="1" applyBorder="1" applyAlignment="1">
      <alignment horizontal="center"/>
    </xf>
    <xf numFmtId="178" fontId="0" fillId="0" borderId="61" xfId="0" applyNumberFormat="1" applyBorder="1" applyAlignment="1">
      <alignment horizontal="center"/>
    </xf>
    <xf numFmtId="165" fontId="0" fillId="4" borderId="64" xfId="7361" applyNumberFormat="1" applyFont="1" applyFill="1" applyBorder="1" applyAlignment="1">
      <alignment horizontal="left" vertical="center"/>
    </xf>
    <xf numFmtId="0" fontId="91" fillId="0" borderId="0" xfId="0" applyFont="1" applyAlignment="1">
      <alignment horizontal="center" vertical="center"/>
    </xf>
    <xf numFmtId="0" fontId="0" fillId="4" borderId="3" xfId="0" applyFont="1" applyFill="1" applyBorder="1"/>
    <xf numFmtId="0" fontId="0" fillId="4" borderId="10" xfId="0" applyFont="1" applyFill="1" applyBorder="1"/>
    <xf numFmtId="0" fontId="0" fillId="4" borderId="7" xfId="0" applyFont="1" applyFill="1" applyBorder="1"/>
    <xf numFmtId="0" fontId="7" fillId="4" borderId="77" xfId="0" applyFont="1" applyFill="1" applyBorder="1" applyAlignment="1">
      <alignment horizontal="left" vertical="center"/>
    </xf>
    <xf numFmtId="0" fontId="7" fillId="4" borderId="78" xfId="0" applyFont="1" applyFill="1" applyBorder="1" applyAlignment="1">
      <alignment horizontal="left" vertical="center"/>
    </xf>
    <xf numFmtId="0" fontId="7" fillId="4" borderId="76" xfId="0" applyFont="1" applyFill="1" applyBorder="1" applyAlignment="1">
      <alignment horizontal="left" vertical="center"/>
    </xf>
    <xf numFmtId="0" fontId="7" fillId="4" borderId="80" xfId="0" applyFont="1" applyFill="1" applyBorder="1" applyAlignment="1">
      <alignment horizontal="left" vertical="center"/>
    </xf>
    <xf numFmtId="0" fontId="7" fillId="4" borderId="47" xfId="0" applyFont="1" applyFill="1" applyBorder="1" applyAlignment="1">
      <alignment horizontal="left" vertical="center"/>
    </xf>
    <xf numFmtId="3" fontId="0" fillId="3" borderId="82" xfId="0" applyNumberFormat="1" applyFont="1" applyFill="1" applyBorder="1" applyAlignment="1">
      <alignment horizontal="center" vertical="center"/>
    </xf>
    <xf numFmtId="0" fontId="7" fillId="4" borderId="49" xfId="0" applyFont="1" applyFill="1" applyBorder="1" applyAlignment="1">
      <alignment horizontal="left" vertical="center"/>
    </xf>
    <xf numFmtId="3" fontId="0" fillId="3" borderId="83" xfId="0" applyNumberFormat="1" applyFont="1" applyFill="1" applyBorder="1" applyAlignment="1">
      <alignment horizontal="center" vertical="center"/>
    </xf>
    <xf numFmtId="0" fontId="98" fillId="0" borderId="0" xfId="0" applyFont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3" fontId="6" fillId="4" borderId="0" xfId="0" applyNumberFormat="1" applyFont="1" applyFill="1" applyBorder="1" applyAlignment="1">
      <alignment horizontal="center" vertical="center"/>
    </xf>
    <xf numFmtId="186" fontId="6" fillId="4" borderId="0" xfId="0" applyNumberFormat="1" applyFont="1" applyFill="1" applyBorder="1" applyAlignment="1">
      <alignment horizontal="center" vertical="center"/>
    </xf>
    <xf numFmtId="0" fontId="93" fillId="2" borderId="86" xfId="0" applyFont="1" applyFill="1" applyBorder="1" applyAlignment="1">
      <alignment horizontal="center" vertical="center"/>
    </xf>
    <xf numFmtId="0" fontId="93" fillId="2" borderId="0" xfId="0" applyFont="1" applyFill="1" applyBorder="1" applyAlignment="1">
      <alignment horizontal="center" vertical="center"/>
    </xf>
    <xf numFmtId="4" fontId="6" fillId="4" borderId="0" xfId="0" applyNumberFormat="1" applyFont="1" applyFill="1" applyBorder="1" applyAlignment="1">
      <alignment horizontal="center" vertical="center"/>
    </xf>
    <xf numFmtId="3" fontId="0" fillId="0" borderId="0" xfId="0" applyNumberFormat="1" applyFont="1"/>
    <xf numFmtId="0" fontId="0" fillId="4" borderId="82" xfId="0" applyFont="1" applyFill="1" applyBorder="1"/>
    <xf numFmtId="0" fontId="0" fillId="4" borderId="83" xfId="0" applyFont="1" applyFill="1" applyBorder="1"/>
    <xf numFmtId="0" fontId="93" fillId="0" borderId="0" xfId="0" applyFont="1" applyAlignment="1">
      <alignment horizontal="center" vertical="center"/>
    </xf>
    <xf numFmtId="0" fontId="93" fillId="0" borderId="0" xfId="0" applyFont="1"/>
    <xf numFmtId="3" fontId="0" fillId="0" borderId="0" xfId="0" applyNumberFormat="1"/>
    <xf numFmtId="164" fontId="0" fillId="0" borderId="0" xfId="0" applyNumberFormat="1"/>
    <xf numFmtId="0" fontId="0" fillId="4" borderId="98" xfId="0" applyFont="1" applyFill="1" applyBorder="1"/>
    <xf numFmtId="3" fontId="0" fillId="2" borderId="98" xfId="0" applyNumberFormat="1" applyFill="1" applyBorder="1" applyAlignment="1">
      <alignment horizontal="center" vertical="center"/>
    </xf>
    <xf numFmtId="164" fontId="6" fillId="4" borderId="4" xfId="0" applyNumberFormat="1" applyFont="1" applyFill="1" applyBorder="1" applyAlignment="1">
      <alignment horizontal="left" vertical="center"/>
    </xf>
    <xf numFmtId="164" fontId="6" fillId="4" borderId="5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176" fontId="6" fillId="4" borderId="5" xfId="0" applyNumberFormat="1" applyFont="1" applyFill="1" applyBorder="1" applyAlignment="1">
      <alignment horizontal="center" vertical="center"/>
    </xf>
    <xf numFmtId="3" fontId="6" fillId="4" borderId="5" xfId="0" applyNumberFormat="1" applyFont="1" applyFill="1" applyBorder="1" applyAlignment="1">
      <alignment horizontal="center" vertical="center"/>
    </xf>
    <xf numFmtId="164" fontId="6" fillId="4" borderId="8" xfId="0" applyNumberFormat="1" applyFont="1" applyFill="1" applyBorder="1" applyAlignment="1">
      <alignment horizontal="center" vertical="center"/>
    </xf>
    <xf numFmtId="176" fontId="6" fillId="4" borderId="0" xfId="0" applyNumberFormat="1" applyFont="1" applyFill="1" applyBorder="1" applyAlignment="1">
      <alignment horizontal="center" vertical="center"/>
    </xf>
    <xf numFmtId="185" fontId="6" fillId="4" borderId="0" xfId="0" applyNumberFormat="1" applyFont="1" applyFill="1" applyBorder="1" applyAlignment="1">
      <alignment horizontal="center" vertical="center"/>
    </xf>
    <xf numFmtId="3" fontId="6" fillId="4" borderId="9" xfId="0" applyNumberFormat="1" applyFont="1" applyFill="1" applyBorder="1" applyAlignment="1">
      <alignment horizontal="center" vertical="center"/>
    </xf>
    <xf numFmtId="187" fontId="6" fillId="4" borderId="0" xfId="0" applyNumberFormat="1" applyFont="1" applyFill="1" applyBorder="1" applyAlignment="1">
      <alignment horizontal="center" vertical="center"/>
    </xf>
    <xf numFmtId="178" fontId="6" fillId="4" borderId="0" xfId="0" applyNumberFormat="1" applyFont="1" applyFill="1" applyBorder="1" applyAlignment="1">
      <alignment horizontal="center" vertical="center"/>
    </xf>
    <xf numFmtId="165" fontId="6" fillId="4" borderId="0" xfId="0" applyNumberFormat="1" applyFont="1" applyFill="1" applyBorder="1" applyAlignment="1">
      <alignment horizontal="center" vertical="center"/>
    </xf>
    <xf numFmtId="0" fontId="0" fillId="4" borderId="99" xfId="0" applyFill="1" applyBorder="1"/>
    <xf numFmtId="0" fontId="5" fillId="0" borderId="99" xfId="0" applyFont="1" applyBorder="1" applyAlignment="1">
      <alignment horizontal="center" vertical="center"/>
    </xf>
    <xf numFmtId="3" fontId="5" fillId="2" borderId="3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4" borderId="100" xfId="0" applyNumberFormat="1" applyFont="1" applyFill="1" applyBorder="1" applyAlignment="1">
      <alignment horizontal="left" vertical="center" wrapText="1"/>
    </xf>
    <xf numFmtId="0" fontId="0" fillId="4" borderId="101" xfId="0" applyNumberFormat="1" applyFont="1" applyFill="1" applyBorder="1" applyAlignment="1">
      <alignment horizontal="left" vertical="center" wrapText="1"/>
    </xf>
    <xf numFmtId="3" fontId="7" fillId="2" borderId="101" xfId="0" applyNumberFormat="1" applyFont="1" applyFill="1" applyBorder="1" applyAlignment="1">
      <alignment horizontal="center" vertical="center"/>
    </xf>
    <xf numFmtId="0" fontId="0" fillId="4" borderId="82" xfId="0" applyNumberFormat="1" applyFont="1" applyFill="1" applyBorder="1" applyAlignment="1">
      <alignment horizontal="left" vertical="center" wrapText="1"/>
    </xf>
    <xf numFmtId="180" fontId="7" fillId="2" borderId="82" xfId="0" applyNumberFormat="1" applyFont="1" applyFill="1" applyBorder="1" applyAlignment="1">
      <alignment horizontal="center" vertical="center"/>
    </xf>
    <xf numFmtId="0" fontId="7" fillId="2" borderId="82" xfId="0" applyFont="1" applyFill="1" applyBorder="1" applyAlignment="1">
      <alignment horizontal="center"/>
    </xf>
    <xf numFmtId="0" fontId="0" fillId="4" borderId="102" xfId="0" applyNumberFormat="1" applyFont="1" applyFill="1" applyBorder="1" applyAlignment="1">
      <alignment horizontal="left" vertical="center" wrapText="1"/>
    </xf>
    <xf numFmtId="0" fontId="7" fillId="2" borderId="102" xfId="0" applyFont="1" applyFill="1" applyBorder="1" applyAlignment="1">
      <alignment horizontal="center"/>
    </xf>
    <xf numFmtId="0" fontId="0" fillId="2" borderId="0" xfId="0" applyNumberFormat="1" applyFont="1" applyFill="1" applyBorder="1" applyAlignment="1">
      <alignment horizontal="left" vertical="center"/>
    </xf>
    <xf numFmtId="3" fontId="6" fillId="4" borderId="103" xfId="0" applyNumberFormat="1" applyFont="1" applyFill="1" applyBorder="1" applyAlignment="1">
      <alignment horizontal="center" vertical="center"/>
    </xf>
    <xf numFmtId="0" fontId="0" fillId="4" borderId="75" xfId="0" applyNumberFormat="1" applyFont="1" applyFill="1" applyBorder="1" applyAlignment="1">
      <alignment horizontal="left" vertical="center" wrapText="1"/>
    </xf>
    <xf numFmtId="3" fontId="7" fillId="2" borderId="75" xfId="0" applyNumberFormat="1" applyFont="1" applyFill="1" applyBorder="1" applyAlignment="1">
      <alignment horizontal="center" vertical="center"/>
    </xf>
    <xf numFmtId="0" fontId="0" fillId="4" borderId="76" xfId="0" applyNumberFormat="1" applyFont="1" applyFill="1" applyBorder="1" applyAlignment="1">
      <alignment horizontal="left" vertical="center" wrapText="1"/>
    </xf>
    <xf numFmtId="0" fontId="7" fillId="2" borderId="76" xfId="0" applyFont="1" applyFill="1" applyBorder="1" applyAlignment="1">
      <alignment horizontal="center"/>
    </xf>
    <xf numFmtId="0" fontId="0" fillId="4" borderId="104" xfId="0" applyNumberFormat="1" applyFont="1" applyFill="1" applyBorder="1" applyAlignment="1">
      <alignment horizontal="left" vertical="center" wrapText="1"/>
    </xf>
    <xf numFmtId="178" fontId="7" fillId="2" borderId="104" xfId="0" applyNumberFormat="1" applyFont="1" applyFill="1" applyBorder="1" applyAlignment="1">
      <alignment horizontal="center" vertical="center"/>
    </xf>
    <xf numFmtId="180" fontId="7" fillId="2" borderId="76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3" fillId="89" borderId="0" xfId="0" applyFont="1" applyFill="1" applyBorder="1" applyAlignment="1">
      <alignment horizontal="left"/>
    </xf>
    <xf numFmtId="0" fontId="0" fillId="79" borderId="106" xfId="0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7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quotePrefix="1" applyBorder="1" applyAlignment="1">
      <alignment horizontal="left"/>
    </xf>
    <xf numFmtId="0" fontId="3" fillId="79" borderId="106" xfId="0" applyFont="1" applyFill="1" applyBorder="1" applyAlignment="1">
      <alignment horizontal="left"/>
    </xf>
    <xf numFmtId="15" fontId="0" fillId="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183" fontId="0" fillId="0" borderId="0" xfId="0" applyNumberFormat="1" applyBorder="1" applyAlignment="1">
      <alignment horizontal="left" vertical="top"/>
    </xf>
    <xf numFmtId="164" fontId="0" fillId="3" borderId="108" xfId="0" applyNumberFormat="1" applyFont="1" applyFill="1" applyBorder="1" applyAlignment="1">
      <alignment horizontal="left" vertical="center"/>
    </xf>
    <xf numFmtId="0" fontId="0" fillId="0" borderId="56" xfId="0" applyFont="1" applyFill="1" applyBorder="1" applyAlignment="1">
      <alignment horizontal="left" vertical="center"/>
    </xf>
    <xf numFmtId="165" fontId="0" fillId="0" borderId="0" xfId="0" applyNumberFormat="1"/>
    <xf numFmtId="49" fontId="7" fillId="0" borderId="7" xfId="0" applyNumberFormat="1" applyFont="1" applyFill="1" applyBorder="1" applyAlignment="1">
      <alignment horizontal="center" vertical="center"/>
    </xf>
    <xf numFmtId="49" fontId="7" fillId="0" borderId="7" xfId="0" quotePrefix="1" applyNumberFormat="1" applyFont="1" applyFill="1" applyBorder="1" applyAlignment="1">
      <alignment horizontal="center" vertical="center"/>
    </xf>
    <xf numFmtId="15" fontId="0" fillId="0" borderId="7" xfId="0" applyNumberFormat="1" applyFont="1" applyFill="1" applyBorder="1" applyAlignment="1">
      <alignment horizontal="center" vertical="center"/>
    </xf>
    <xf numFmtId="0" fontId="0" fillId="0" borderId="82" xfId="0" applyFont="1" applyFill="1" applyBorder="1" applyAlignment="1">
      <alignment horizontal="center" vertical="center"/>
    </xf>
    <xf numFmtId="0" fontId="0" fillId="0" borderId="83" xfId="0" applyFont="1" applyFill="1" applyBorder="1" applyAlignment="1">
      <alignment horizontal="center" vertical="center"/>
    </xf>
    <xf numFmtId="15" fontId="7" fillId="3" borderId="79" xfId="0" applyNumberFormat="1" applyFont="1" applyFill="1" applyBorder="1" applyAlignment="1">
      <alignment horizontal="center" vertical="center"/>
    </xf>
    <xf numFmtId="0" fontId="7" fillId="4" borderId="80" xfId="0" applyFont="1" applyFill="1" applyBorder="1"/>
    <xf numFmtId="165" fontId="7" fillId="3" borderId="81" xfId="0" applyNumberFormat="1" applyFont="1" applyFill="1" applyBorder="1" applyAlignment="1">
      <alignment horizontal="center" vertical="center"/>
    </xf>
    <xf numFmtId="0" fontId="7" fillId="4" borderId="109" xfId="0" applyFont="1" applyFill="1" applyBorder="1"/>
    <xf numFmtId="176" fontId="7" fillId="3" borderId="110" xfId="0" applyNumberFormat="1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45" xfId="0" applyFont="1" applyFill="1" applyBorder="1" applyAlignment="1">
      <alignment horizontal="center" vertical="center"/>
    </xf>
    <xf numFmtId="14" fontId="7" fillId="4" borderId="45" xfId="0" applyNumberFormat="1" applyFont="1" applyFill="1" applyBorder="1" applyAlignment="1">
      <alignment horizontal="center" vertical="center"/>
    </xf>
    <xf numFmtId="3" fontId="7" fillId="4" borderId="45" xfId="0" applyNumberFormat="1" applyFont="1" applyFill="1" applyBorder="1" applyAlignment="1">
      <alignment horizontal="center" vertical="center"/>
    </xf>
    <xf numFmtId="176" fontId="7" fillId="4" borderId="45" xfId="0" applyNumberFormat="1" applyFont="1" applyFill="1" applyBorder="1" applyAlignment="1">
      <alignment horizontal="center" vertical="center"/>
    </xf>
    <xf numFmtId="14" fontId="7" fillId="4" borderId="85" xfId="0" applyNumberFormat="1" applyFont="1" applyFill="1" applyBorder="1" applyAlignment="1">
      <alignment horizontal="center" vertical="center"/>
    </xf>
    <xf numFmtId="3" fontId="7" fillId="4" borderId="91" xfId="0" applyNumberFormat="1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Border="1" applyAlignment="1">
      <alignment horizontal="center" vertical="center"/>
    </xf>
    <xf numFmtId="186" fontId="7" fillId="4" borderId="0" xfId="0" applyNumberFormat="1" applyFont="1" applyFill="1" applyBorder="1" applyAlignment="1">
      <alignment horizontal="center" vertical="center"/>
    </xf>
    <xf numFmtId="165" fontId="7" fillId="4" borderId="86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/>
    </xf>
    <xf numFmtId="3" fontId="7" fillId="4" borderId="0" xfId="0" applyNumberFormat="1" applyFont="1" applyFill="1" applyBorder="1" applyAlignment="1">
      <alignment horizontal="center"/>
    </xf>
    <xf numFmtId="186" fontId="7" fillId="4" borderId="0" xfId="0" applyNumberFormat="1" applyFont="1" applyFill="1" applyBorder="1" applyAlignment="1">
      <alignment horizontal="center"/>
    </xf>
    <xf numFmtId="165" fontId="7" fillId="4" borderId="86" xfId="0" applyNumberFormat="1" applyFont="1" applyFill="1" applyBorder="1" applyAlignment="1">
      <alignment horizontal="center"/>
    </xf>
    <xf numFmtId="3" fontId="7" fillId="4" borderId="91" xfId="0" applyNumberFormat="1" applyFont="1" applyFill="1" applyBorder="1" applyAlignment="1">
      <alignment horizontal="center"/>
    </xf>
    <xf numFmtId="4" fontId="7" fillId="4" borderId="0" xfId="0" applyNumberFormat="1" applyFont="1" applyFill="1" applyBorder="1" applyAlignment="1">
      <alignment horizontal="center"/>
    </xf>
    <xf numFmtId="3" fontId="7" fillId="4" borderId="95" xfId="0" applyNumberFormat="1" applyFont="1" applyFill="1" applyBorder="1" applyAlignment="1">
      <alignment horizontal="center"/>
    </xf>
    <xf numFmtId="4" fontId="7" fillId="4" borderId="50" xfId="0" applyNumberFormat="1" applyFont="1" applyFill="1" applyBorder="1" applyAlignment="1">
      <alignment horizontal="center"/>
    </xf>
    <xf numFmtId="164" fontId="7" fillId="4" borderId="50" xfId="0" applyNumberFormat="1" applyFont="1" applyFill="1" applyBorder="1" applyAlignment="1">
      <alignment horizontal="center"/>
    </xf>
    <xf numFmtId="3" fontId="7" fillId="4" borderId="50" xfId="0" applyNumberFormat="1" applyFont="1" applyFill="1" applyBorder="1" applyAlignment="1">
      <alignment horizontal="center"/>
    </xf>
    <xf numFmtId="186" fontId="7" fillId="4" borderId="50" xfId="0" applyNumberFormat="1" applyFont="1" applyFill="1" applyBorder="1" applyAlignment="1">
      <alignment horizontal="center"/>
    </xf>
    <xf numFmtId="165" fontId="7" fillId="4" borderId="96" xfId="0" applyNumberFormat="1" applyFont="1" applyFill="1" applyBorder="1" applyAlignment="1">
      <alignment horizontal="center"/>
    </xf>
    <xf numFmtId="0" fontId="93" fillId="4" borderId="0" xfId="0" applyFont="1" applyFill="1" applyAlignment="1">
      <alignment horizontal="center" vertical="center"/>
    </xf>
    <xf numFmtId="14" fontId="0" fillId="4" borderId="45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/>
    </xf>
    <xf numFmtId="164" fontId="0" fillId="4" borderId="50" xfId="0" applyNumberFormat="1" applyFont="1" applyFill="1" applyBorder="1" applyAlignment="1">
      <alignment horizontal="center"/>
    </xf>
    <xf numFmtId="0" fontId="0" fillId="4" borderId="0" xfId="0" applyFont="1" applyFill="1" applyAlignment="1">
      <alignment horizontal="center" vertical="center"/>
    </xf>
    <xf numFmtId="0" fontId="0" fillId="4" borderId="88" xfId="0" applyFont="1" applyFill="1" applyBorder="1" applyAlignment="1">
      <alignment horizontal="center" vertical="center"/>
    </xf>
    <xf numFmtId="0" fontId="0" fillId="4" borderId="89" xfId="0" applyFont="1" applyFill="1" applyBorder="1" applyAlignment="1">
      <alignment horizontal="center" vertical="center"/>
    </xf>
    <xf numFmtId="14" fontId="0" fillId="4" borderId="89" xfId="0" applyNumberFormat="1" applyFont="1" applyFill="1" applyBorder="1" applyAlignment="1">
      <alignment horizontal="center" vertical="center"/>
    </xf>
    <xf numFmtId="3" fontId="0" fillId="4" borderId="89" xfId="0" applyNumberFormat="1" applyFont="1" applyFill="1" applyBorder="1" applyAlignment="1">
      <alignment horizontal="center" vertical="center"/>
    </xf>
    <xf numFmtId="176" fontId="0" fillId="4" borderId="89" xfId="0" applyNumberFormat="1" applyFont="1" applyFill="1" applyBorder="1" applyAlignment="1">
      <alignment horizontal="center" vertical="center"/>
    </xf>
    <xf numFmtId="4" fontId="0" fillId="4" borderId="90" xfId="0" applyNumberFormat="1" applyFont="1" applyFill="1" applyBorder="1" applyAlignment="1">
      <alignment horizontal="center" vertical="center"/>
    </xf>
    <xf numFmtId="4" fontId="0" fillId="4" borderId="0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 vertical="center"/>
    </xf>
    <xf numFmtId="186" fontId="0" fillId="4" borderId="0" xfId="0" applyNumberFormat="1" applyFont="1" applyFill="1" applyBorder="1" applyAlignment="1">
      <alignment horizontal="center" vertical="center"/>
    </xf>
    <xf numFmtId="176" fontId="0" fillId="4" borderId="93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/>
    </xf>
    <xf numFmtId="186" fontId="0" fillId="4" borderId="0" xfId="0" applyNumberFormat="1" applyFont="1" applyFill="1" applyBorder="1" applyAlignment="1">
      <alignment horizontal="center"/>
    </xf>
    <xf numFmtId="176" fontId="0" fillId="4" borderId="93" xfId="0" applyNumberFormat="1" applyFont="1" applyFill="1" applyBorder="1" applyAlignment="1">
      <alignment horizontal="center"/>
    </xf>
    <xf numFmtId="4" fontId="0" fillId="4" borderId="0" xfId="0" applyNumberFormat="1" applyFont="1" applyFill="1" applyBorder="1" applyAlignment="1">
      <alignment horizontal="center"/>
    </xf>
    <xf numFmtId="4" fontId="0" fillId="4" borderId="84" xfId="0" applyNumberFormat="1" applyFont="1" applyFill="1" applyBorder="1" applyAlignment="1">
      <alignment horizontal="center"/>
    </xf>
    <xf numFmtId="164" fontId="0" fillId="4" borderId="84" xfId="0" applyNumberFormat="1" applyFont="1" applyFill="1" applyBorder="1" applyAlignment="1">
      <alignment horizontal="center"/>
    </xf>
    <xf numFmtId="3" fontId="0" fillId="4" borderId="84" xfId="0" applyNumberFormat="1" applyFont="1" applyFill="1" applyBorder="1" applyAlignment="1">
      <alignment horizontal="center"/>
    </xf>
    <xf numFmtId="186" fontId="0" fillId="4" borderId="84" xfId="0" applyNumberFormat="1" applyFont="1" applyFill="1" applyBorder="1" applyAlignment="1">
      <alignment horizontal="center"/>
    </xf>
    <xf numFmtId="176" fontId="0" fillId="4" borderId="97" xfId="0" applyNumberFormat="1" applyFont="1" applyFill="1" applyBorder="1" applyAlignment="1">
      <alignment horizontal="center"/>
    </xf>
    <xf numFmtId="0" fontId="7" fillId="4" borderId="111" xfId="0" applyFont="1" applyFill="1" applyBorder="1"/>
    <xf numFmtId="15" fontId="7" fillId="3" borderId="112" xfId="0" applyNumberFormat="1" applyFont="1" applyFill="1" applyBorder="1" applyAlignment="1">
      <alignment horizontal="center" vertical="center"/>
    </xf>
    <xf numFmtId="0" fontId="7" fillId="4" borderId="113" xfId="0" applyFont="1" applyFill="1" applyBorder="1"/>
    <xf numFmtId="3" fontId="7" fillId="3" borderId="114" xfId="0" applyNumberFormat="1" applyFont="1" applyFill="1" applyBorder="1" applyAlignment="1">
      <alignment horizontal="center" vertical="center"/>
    </xf>
    <xf numFmtId="3" fontId="6" fillId="2" borderId="77" xfId="0" applyNumberFormat="1" applyFont="1" applyFill="1" applyBorder="1" applyAlignment="1">
      <alignment horizontal="center" vertical="center"/>
    </xf>
    <xf numFmtId="3" fontId="6" fillId="2" borderId="76" xfId="0" applyNumberFormat="1" applyFont="1" applyFill="1" applyBorder="1" applyAlignment="1">
      <alignment horizontal="center" vertical="center"/>
    </xf>
    <xf numFmtId="3" fontId="0" fillId="2" borderId="82" xfId="0" applyNumberFormat="1" applyFont="1" applyFill="1" applyBorder="1" applyAlignment="1">
      <alignment horizontal="center" vertical="center"/>
    </xf>
    <xf numFmtId="3" fontId="0" fillId="2" borderId="8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3" fontId="6" fillId="2" borderId="79" xfId="0" applyNumberFormat="1" applyFont="1" applyFill="1" applyBorder="1" applyAlignment="1">
      <alignment horizontal="center" vertical="center"/>
    </xf>
    <xf numFmtId="3" fontId="6" fillId="2" borderId="81" xfId="0" applyNumberFormat="1" applyFont="1" applyFill="1" applyBorder="1" applyAlignment="1">
      <alignment horizontal="center" vertical="center"/>
    </xf>
    <xf numFmtId="15" fontId="6" fillId="2" borderId="3" xfId="0" applyNumberFormat="1" applyFont="1" applyFill="1" applyBorder="1" applyAlignment="1">
      <alignment horizontal="center" vertical="center"/>
    </xf>
    <xf numFmtId="15" fontId="6" fillId="2" borderId="7" xfId="0" applyNumberFormat="1" applyFont="1" applyFill="1" applyBorder="1" applyAlignment="1">
      <alignment horizontal="center" vertical="center"/>
    </xf>
    <xf numFmtId="178" fontId="7" fillId="2" borderId="76" xfId="0" applyNumberFormat="1" applyFont="1" applyFill="1" applyBorder="1" applyAlignment="1">
      <alignment horizontal="center" vertical="center"/>
    </xf>
    <xf numFmtId="177" fontId="0" fillId="0" borderId="0" xfId="0" applyNumberFormat="1" applyBorder="1" applyAlignment="1">
      <alignment horizontal="center"/>
    </xf>
    <xf numFmtId="0" fontId="0" fillId="4" borderId="115" xfId="0" applyNumberFormat="1" applyFont="1" applyFill="1" applyBorder="1" applyAlignment="1">
      <alignment horizontal="left" vertical="center" wrapText="1"/>
    </xf>
    <xf numFmtId="0" fontId="0" fillId="0" borderId="108" xfId="0" applyBorder="1" applyAlignment="1">
      <alignment horizontal="center"/>
    </xf>
    <xf numFmtId="0" fontId="3" fillId="0" borderId="56" xfId="0" applyFont="1" applyFill="1" applyBorder="1"/>
    <xf numFmtId="177" fontId="3" fillId="0" borderId="56" xfId="0" applyNumberFormat="1" applyFont="1" applyFill="1" applyBorder="1" applyAlignment="1">
      <alignment horizontal="center" vertical="center"/>
    </xf>
    <xf numFmtId="0" fontId="0" fillId="79" borderId="13" xfId="0" applyFill="1" applyBorder="1" applyAlignment="1">
      <alignment horizontal="left"/>
    </xf>
    <xf numFmtId="0" fontId="97" fillId="89" borderId="0" xfId="0" applyFont="1" applyFill="1" applyBorder="1" applyAlignment="1">
      <alignment horizontal="center"/>
    </xf>
    <xf numFmtId="0" fontId="3" fillId="79" borderId="35" xfId="0" applyFont="1" applyFill="1" applyBorder="1" applyAlignment="1">
      <alignment horizontal="center"/>
    </xf>
    <xf numFmtId="0" fontId="3" fillId="79" borderId="62" xfId="0" applyFont="1" applyFill="1" applyBorder="1" applyAlignment="1">
      <alignment horizontal="center"/>
    </xf>
    <xf numFmtId="0" fontId="3" fillId="79" borderId="60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 applyAlignment="1">
      <alignment horizontal="center"/>
    </xf>
    <xf numFmtId="0" fontId="3" fillId="79" borderId="116" xfId="0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117" xfId="0" applyBorder="1" applyAlignment="1">
      <alignment horizontal="center"/>
    </xf>
    <xf numFmtId="179" fontId="0" fillId="0" borderId="63" xfId="0" applyNumberFormat="1" applyBorder="1" applyAlignment="1">
      <alignment horizontal="center"/>
    </xf>
    <xf numFmtId="179" fontId="0" fillId="0" borderId="59" xfId="0" applyNumberFormat="1" applyBorder="1" applyAlignment="1">
      <alignment horizontal="center"/>
    </xf>
    <xf numFmtId="179" fontId="0" fillId="0" borderId="61" xfId="0" applyNumberFormat="1" applyBorder="1" applyAlignment="1">
      <alignment horizontal="center"/>
    </xf>
    <xf numFmtId="179" fontId="0" fillId="0" borderId="40" xfId="0" applyNumberFormat="1" applyBorder="1" applyAlignment="1">
      <alignment horizontal="center"/>
    </xf>
    <xf numFmtId="179" fontId="0" fillId="0" borderId="16" xfId="0" applyNumberFormat="1" applyBorder="1" applyAlignment="1">
      <alignment horizontal="center"/>
    </xf>
    <xf numFmtId="183" fontId="0" fillId="0" borderId="0" xfId="0" applyNumberFormat="1" applyBorder="1" applyAlignment="1">
      <alignment vertical="top"/>
    </xf>
    <xf numFmtId="0" fontId="0" fillId="0" borderId="0" xfId="0" applyAlignment="1">
      <alignment vertical="top"/>
    </xf>
    <xf numFmtId="177" fontId="3" fillId="0" borderId="56" xfId="0" applyNumberFormat="1" applyFont="1" applyFill="1" applyBorder="1" applyAlignment="1">
      <alignment horizontal="left" vertical="center"/>
    </xf>
    <xf numFmtId="0" fontId="0" fillId="4" borderId="0" xfId="0" applyFill="1"/>
    <xf numFmtId="0" fontId="0" fillId="0" borderId="0" xfId="0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79" borderId="118" xfId="0" applyFont="1" applyFill="1" applyBorder="1" applyAlignment="1">
      <alignment horizontal="center"/>
    </xf>
    <xf numFmtId="0" fontId="102" fillId="0" borderId="0" xfId="0" applyFont="1" applyAlignment="1">
      <alignment horizontal="left"/>
    </xf>
    <xf numFmtId="166" fontId="0" fillId="0" borderId="59" xfId="7361" applyNumberFormat="1" applyFont="1" applyBorder="1" applyAlignment="1">
      <alignment horizontal="center"/>
    </xf>
    <xf numFmtId="166" fontId="0" fillId="0" borderId="0" xfId="7361" applyNumberFormat="1" applyFont="1" applyBorder="1" applyAlignment="1">
      <alignment horizontal="center"/>
    </xf>
    <xf numFmtId="166" fontId="0" fillId="0" borderId="63" xfId="7361" applyNumberFormat="1" applyFont="1" applyBorder="1" applyAlignment="1">
      <alignment horizontal="center"/>
    </xf>
    <xf numFmtId="166" fontId="0" fillId="0" borderId="61" xfId="7361" applyNumberFormat="1" applyFont="1" applyBorder="1" applyAlignment="1">
      <alignment horizontal="center"/>
    </xf>
    <xf numFmtId="0" fontId="7" fillId="3" borderId="0" xfId="0" applyFont="1" applyFill="1" applyBorder="1" applyAlignment="1">
      <alignment horizontal="left" vertical="center"/>
    </xf>
    <xf numFmtId="183" fontId="0" fillId="0" borderId="0" xfId="0" quotePrefix="1" applyNumberFormat="1" applyBorder="1" applyAlignment="1">
      <alignment horizontal="center"/>
    </xf>
    <xf numFmtId="0" fontId="0" fillId="0" borderId="0" xfId="0" applyAlignment="1">
      <alignment horizontal="right"/>
    </xf>
    <xf numFmtId="170" fontId="6" fillId="4" borderId="46" xfId="0" applyNumberFormat="1" applyFont="1" applyFill="1" applyBorder="1" applyAlignment="1">
      <alignment horizontal="center" vertical="center"/>
    </xf>
    <xf numFmtId="170" fontId="6" fillId="4" borderId="48" xfId="0" applyNumberFormat="1" applyFont="1" applyFill="1" applyBorder="1" applyAlignment="1">
      <alignment horizontal="center" vertical="center"/>
    </xf>
    <xf numFmtId="170" fontId="6" fillId="4" borderId="51" xfId="0" applyNumberFormat="1" applyFont="1" applyFill="1" applyBorder="1" applyAlignment="1">
      <alignment horizontal="center" vertical="center"/>
    </xf>
    <xf numFmtId="170" fontId="6" fillId="4" borderId="45" xfId="0" applyNumberFormat="1" applyFont="1" applyFill="1" applyBorder="1" applyAlignment="1">
      <alignment horizontal="center" vertical="center"/>
    </xf>
    <xf numFmtId="170" fontId="6" fillId="4" borderId="0" xfId="0" applyNumberFormat="1" applyFont="1" applyFill="1" applyBorder="1" applyAlignment="1">
      <alignment horizontal="center" vertical="center"/>
    </xf>
    <xf numFmtId="170" fontId="6" fillId="4" borderId="50" xfId="0" applyNumberFormat="1" applyFont="1" applyFill="1" applyBorder="1" applyAlignment="1">
      <alignment horizontal="center" vertical="center"/>
    </xf>
    <xf numFmtId="179" fontId="0" fillId="0" borderId="0" xfId="0" applyNumberFormat="1" applyBorder="1" applyAlignment="1">
      <alignment horizontal="left"/>
    </xf>
    <xf numFmtId="178" fontId="0" fillId="0" borderId="0" xfId="0" applyNumberFormat="1" applyBorder="1" applyAlignment="1">
      <alignment horizontal="left"/>
    </xf>
    <xf numFmtId="179" fontId="0" fillId="89" borderId="0" xfId="0" applyNumberFormat="1" applyFill="1" applyBorder="1" applyAlignment="1">
      <alignment horizontal="left"/>
    </xf>
    <xf numFmtId="178" fontId="0" fillId="89" borderId="0" xfId="0" applyNumberFormat="1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quotePrefix="1" applyAlignment="1">
      <alignment horizontal="left"/>
    </xf>
    <xf numFmtId="0" fontId="0" fillId="4" borderId="40" xfId="0" applyFill="1" applyBorder="1" applyAlignment="1">
      <alignment horizontal="left"/>
    </xf>
    <xf numFmtId="164" fontId="0" fillId="87" borderId="105" xfId="0" applyNumberFormat="1" applyFill="1" applyBorder="1" applyAlignment="1">
      <alignment horizontal="left"/>
    </xf>
    <xf numFmtId="166" fontId="0" fillId="87" borderId="105" xfId="7361" applyNumberFormat="1" applyFont="1" applyFill="1" applyBorder="1" applyAlignment="1">
      <alignment horizontal="left"/>
    </xf>
    <xf numFmtId="183" fontId="92" fillId="0" borderId="59" xfId="7361" applyNumberFormat="1" applyFont="1" applyFill="1" applyBorder="1" applyAlignment="1">
      <alignment horizontal="left" vertical="center"/>
    </xf>
    <xf numFmtId="165" fontId="92" fillId="90" borderId="60" xfId="7361" applyNumberFormat="1" applyFont="1" applyFill="1" applyBorder="1" applyAlignment="1">
      <alignment horizontal="left" vertical="center"/>
    </xf>
    <xf numFmtId="183" fontId="92" fillId="0" borderId="61" xfId="7361" applyNumberFormat="1" applyFont="1" applyFill="1" applyBorder="1" applyAlignment="1">
      <alignment horizontal="left" vertical="center"/>
    </xf>
    <xf numFmtId="0" fontId="0" fillId="4" borderId="3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15" fontId="6" fillId="4" borderId="7" xfId="0" applyNumberFormat="1" applyFont="1" applyFill="1" applyBorder="1" applyAlignment="1">
      <alignment horizontal="left" vertical="center"/>
    </xf>
    <xf numFmtId="15" fontId="0" fillId="4" borderId="64" xfId="0" applyNumberFormat="1" applyFill="1" applyBorder="1" applyAlignment="1">
      <alignment horizontal="left" vertical="center"/>
    </xf>
    <xf numFmtId="177" fontId="3" fillId="88" borderId="56" xfId="0" applyNumberFormat="1" applyFont="1" applyFill="1" applyBorder="1" applyAlignment="1">
      <alignment horizontal="center" vertical="center"/>
    </xf>
    <xf numFmtId="0" fontId="0" fillId="4" borderId="63" xfId="0" applyFill="1" applyBorder="1"/>
    <xf numFmtId="178" fontId="0" fillId="0" borderId="0" xfId="7361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0" fillId="4" borderId="35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3" fontId="7" fillId="4" borderId="7" xfId="0" applyNumberFormat="1" applyFont="1" applyFill="1" applyBorder="1" applyAlignment="1">
      <alignment horizontal="left" vertical="center"/>
    </xf>
    <xf numFmtId="3" fontId="7" fillId="4" borderId="64" xfId="0" applyNumberFormat="1" applyFont="1" applyFill="1" applyBorder="1" applyAlignment="1">
      <alignment horizontal="left" vertical="center"/>
    </xf>
    <xf numFmtId="177" fontId="7" fillId="4" borderId="60" xfId="0" applyNumberFormat="1" applyFont="1" applyFill="1" applyBorder="1" applyAlignment="1">
      <alignment horizontal="left" vertical="center"/>
    </xf>
    <xf numFmtId="166" fontId="7" fillId="90" borderId="59" xfId="7361" applyNumberFormat="1" applyFont="1" applyFill="1" applyBorder="1" applyAlignment="1">
      <alignment horizontal="left" vertical="center"/>
    </xf>
    <xf numFmtId="3" fontId="7" fillId="90" borderId="59" xfId="0" applyNumberFormat="1" applyFont="1" applyFill="1" applyBorder="1" applyAlignment="1">
      <alignment horizontal="left" vertical="center"/>
    </xf>
    <xf numFmtId="15" fontId="7" fillId="90" borderId="59" xfId="0" applyNumberFormat="1" applyFont="1" applyFill="1" applyBorder="1" applyAlignment="1">
      <alignment horizontal="left" vertical="center"/>
    </xf>
    <xf numFmtId="10" fontId="7" fillId="90" borderId="59" xfId="7361" applyNumberFormat="1" applyFont="1" applyFill="1" applyBorder="1" applyAlignment="1">
      <alignment horizontal="left" vertical="center"/>
    </xf>
    <xf numFmtId="176" fontId="7" fillId="90" borderId="59" xfId="0" applyNumberFormat="1" applyFont="1" applyFill="1" applyBorder="1" applyAlignment="1">
      <alignment horizontal="left" vertical="center"/>
    </xf>
    <xf numFmtId="15" fontId="0" fillId="90" borderId="61" xfId="0" applyNumberFormat="1" applyFont="1" applyFill="1" applyBorder="1" applyAlignment="1">
      <alignment horizontal="left" vertical="center"/>
    </xf>
    <xf numFmtId="177" fontId="0" fillId="90" borderId="60" xfId="0" applyNumberFormat="1" applyFont="1" applyFill="1" applyBorder="1" applyAlignment="1">
      <alignment horizontal="left" vertical="center"/>
    </xf>
    <xf numFmtId="179" fontId="0" fillId="0" borderId="0" xfId="0" applyNumberFormat="1" applyFont="1" applyBorder="1" applyAlignment="1">
      <alignment horizontal="center"/>
    </xf>
    <xf numFmtId="0" fontId="103" fillId="4" borderId="62" xfId="0" applyFont="1" applyFill="1" applyBorder="1" applyAlignment="1">
      <alignment horizontal="left"/>
    </xf>
    <xf numFmtId="0" fontId="103" fillId="4" borderId="60" xfId="0" applyFont="1" applyFill="1" applyBorder="1" applyAlignment="1">
      <alignment horizontal="left"/>
    </xf>
    <xf numFmtId="0" fontId="103" fillId="4" borderId="0" xfId="0" applyFont="1" applyFill="1" applyBorder="1" applyAlignment="1">
      <alignment horizontal="left"/>
    </xf>
    <xf numFmtId="0" fontId="103" fillId="4" borderId="59" xfId="0" applyFont="1" applyFill="1" applyBorder="1" applyAlignment="1">
      <alignment horizontal="left"/>
    </xf>
    <xf numFmtId="0" fontId="103" fillId="4" borderId="63" xfId="0" applyFont="1" applyFill="1" applyBorder="1" applyAlignment="1">
      <alignment horizontal="left"/>
    </xf>
    <xf numFmtId="0" fontId="103" fillId="4" borderId="61" xfId="0" applyFont="1" applyFill="1" applyBorder="1" applyAlignment="1">
      <alignment horizontal="left"/>
    </xf>
    <xf numFmtId="165" fontId="5" fillId="4" borderId="119" xfId="0" applyNumberFormat="1" applyFont="1" applyFill="1" applyBorder="1" applyAlignment="1">
      <alignment horizontal="center" vertical="center"/>
    </xf>
    <xf numFmtId="165" fontId="5" fillId="4" borderId="60" xfId="0" applyNumberFormat="1" applyFont="1" applyFill="1" applyBorder="1" applyAlignment="1">
      <alignment horizontal="center" vertical="center"/>
    </xf>
    <xf numFmtId="165" fontId="5" fillId="4" borderId="59" xfId="0" applyNumberFormat="1" applyFont="1" applyFill="1" applyBorder="1" applyAlignment="1">
      <alignment horizontal="center" vertical="center"/>
    </xf>
    <xf numFmtId="165" fontId="5" fillId="4" borderId="120" xfId="0" applyNumberFormat="1" applyFont="1" applyFill="1" applyBorder="1" applyAlignment="1">
      <alignment horizontal="center" vertical="center"/>
    </xf>
    <xf numFmtId="165" fontId="5" fillId="4" borderId="61" xfId="0" applyNumberFormat="1" applyFont="1" applyFill="1" applyBorder="1" applyAlignment="1">
      <alignment horizontal="center" vertical="center"/>
    </xf>
    <xf numFmtId="165" fontId="103" fillId="4" borderId="62" xfId="7361" applyNumberFormat="1" applyFont="1" applyFill="1" applyBorder="1" applyAlignment="1">
      <alignment horizontal="center"/>
    </xf>
    <xf numFmtId="165" fontId="103" fillId="4" borderId="60" xfId="7361" applyNumberFormat="1" applyFont="1" applyFill="1" applyBorder="1" applyAlignment="1">
      <alignment horizontal="center"/>
    </xf>
    <xf numFmtId="165" fontId="103" fillId="4" borderId="0" xfId="7361" applyNumberFormat="1" applyFont="1" applyFill="1" applyBorder="1" applyAlignment="1">
      <alignment horizontal="center"/>
    </xf>
    <xf numFmtId="165" fontId="103" fillId="4" borderId="59" xfId="7361" applyNumberFormat="1" applyFont="1" applyFill="1" applyBorder="1" applyAlignment="1">
      <alignment horizontal="center"/>
    </xf>
    <xf numFmtId="165" fontId="103" fillId="4" borderId="63" xfId="7361" applyNumberFormat="1" applyFont="1" applyFill="1" applyBorder="1" applyAlignment="1">
      <alignment horizontal="center"/>
    </xf>
    <xf numFmtId="165" fontId="103" fillId="4" borderId="61" xfId="736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104" fillId="0" borderId="0" xfId="0" applyFont="1" applyFill="1"/>
    <xf numFmtId="0" fontId="3" fillId="81" borderId="0" xfId="0" applyFont="1" applyFill="1" applyAlignment="1">
      <alignment horizontal="center"/>
    </xf>
    <xf numFmtId="0" fontId="0" fillId="91" borderId="0" xfId="0" applyFill="1"/>
    <xf numFmtId="0" fontId="0" fillId="85" borderId="0" xfId="0" applyFill="1"/>
    <xf numFmtId="2" fontId="0" fillId="85" borderId="0" xfId="0" applyNumberFormat="1" applyFill="1"/>
    <xf numFmtId="14" fontId="0" fillId="85" borderId="0" xfId="0" applyNumberFormat="1" applyFill="1"/>
    <xf numFmtId="188" fontId="0" fillId="85" borderId="0" xfId="0" applyNumberFormat="1" applyFill="1"/>
    <xf numFmtId="188" fontId="0" fillId="0" borderId="0" xfId="0" applyNumberFormat="1" applyFill="1"/>
    <xf numFmtId="14" fontId="0" fillId="0" borderId="0" xfId="0" applyNumberFormat="1" applyFill="1"/>
    <xf numFmtId="188" fontId="104" fillId="0" borderId="0" xfId="0" applyNumberFormat="1" applyFont="1" applyFill="1"/>
    <xf numFmtId="0" fontId="0" fillId="85" borderId="0" xfId="0" applyFill="1" applyAlignment="1">
      <alignment horizontal="center"/>
    </xf>
    <xf numFmtId="177" fontId="6" fillId="4" borderId="46" xfId="0" applyNumberFormat="1" applyFont="1" applyFill="1" applyBorder="1" applyAlignment="1">
      <alignment horizontal="center" vertical="center"/>
    </xf>
    <xf numFmtId="177" fontId="6" fillId="4" borderId="48" xfId="0" applyNumberFormat="1" applyFont="1" applyFill="1" applyBorder="1" applyAlignment="1">
      <alignment horizontal="center" vertical="center"/>
    </xf>
    <xf numFmtId="165" fontId="6" fillId="4" borderId="46" xfId="7361" applyNumberFormat="1" applyFont="1" applyFill="1" applyBorder="1" applyAlignment="1">
      <alignment horizontal="center" vertical="center"/>
    </xf>
    <xf numFmtId="165" fontId="6" fillId="4" borderId="48" xfId="7361" applyNumberFormat="1" applyFont="1" applyFill="1" applyBorder="1" applyAlignment="1">
      <alignment horizontal="center" vertical="center"/>
    </xf>
    <xf numFmtId="165" fontId="6" fillId="4" borderId="51" xfId="7361" applyNumberFormat="1" applyFont="1" applyFill="1" applyBorder="1" applyAlignment="1">
      <alignment horizontal="center" vertical="center"/>
    </xf>
    <xf numFmtId="0" fontId="92" fillId="4" borderId="0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15" fontId="6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/>
    <xf numFmtId="11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/>
    <xf numFmtId="178" fontId="5" fillId="0" borderId="8" xfId="7360" applyNumberFormat="1" applyFont="1" applyFill="1" applyBorder="1" applyAlignment="1">
      <alignment horizontal="center" vertical="center"/>
    </xf>
    <xf numFmtId="0" fontId="0" fillId="0" borderId="121" xfId="0" applyBorder="1"/>
    <xf numFmtId="0" fontId="0" fillId="0" borderId="122" xfId="0" applyBorder="1"/>
    <xf numFmtId="0" fontId="0" fillId="0" borderId="33" xfId="0" applyBorder="1" applyAlignment="1">
      <alignment horizontal="center"/>
    </xf>
    <xf numFmtId="0" fontId="3" fillId="0" borderId="123" xfId="0" applyFont="1" applyFill="1" applyBorder="1"/>
    <xf numFmtId="3" fontId="90" fillId="87" borderId="124" xfId="0" applyNumberFormat="1" applyFont="1" applyFill="1" applyBorder="1" applyAlignment="1">
      <alignment horizontal="center" vertical="center"/>
    </xf>
    <xf numFmtId="0" fontId="0" fillId="0" borderId="125" xfId="0" applyBorder="1"/>
    <xf numFmtId="3" fontId="90" fillId="87" borderId="124" xfId="0" quotePrefix="1" applyNumberFormat="1" applyFont="1" applyFill="1" applyBorder="1" applyAlignment="1">
      <alignment horizontal="center" vertical="center"/>
    </xf>
    <xf numFmtId="0" fontId="0" fillId="0" borderId="125" xfId="0" applyBorder="1" applyAlignment="1">
      <alignment horizontal="center"/>
    </xf>
    <xf numFmtId="0" fontId="0" fillId="0" borderId="124" xfId="0" applyFill="1" applyBorder="1" applyAlignment="1">
      <alignment horizontal="center"/>
    </xf>
    <xf numFmtId="177" fontId="0" fillId="0" borderId="126" xfId="0" applyNumberFormat="1" applyBorder="1" applyAlignment="1">
      <alignment horizontal="center" vertical="center"/>
    </xf>
    <xf numFmtId="170" fontId="90" fillId="87" borderId="124" xfId="0" applyNumberFormat="1" applyFont="1" applyFill="1" applyBorder="1" applyAlignment="1">
      <alignment horizontal="center" vertical="center"/>
    </xf>
    <xf numFmtId="178" fontId="3" fillId="0" borderId="124" xfId="7361" applyNumberFormat="1" applyFont="1" applyFill="1" applyBorder="1" applyAlignment="1">
      <alignment horizontal="center"/>
    </xf>
    <xf numFmtId="177" fontId="90" fillId="0" borderId="128" xfId="0" applyNumberFormat="1" applyFont="1" applyFill="1" applyBorder="1" applyAlignment="1">
      <alignment horizontal="center" vertical="center"/>
    </xf>
    <xf numFmtId="0" fontId="0" fillId="0" borderId="129" xfId="0" applyBorder="1" applyAlignment="1">
      <alignment horizontal="center"/>
    </xf>
    <xf numFmtId="1" fontId="3" fillId="0" borderId="124" xfId="7361" applyNumberFormat="1" applyFont="1" applyFill="1" applyBorder="1" applyAlignment="1">
      <alignment horizontal="center"/>
    </xf>
    <xf numFmtId="1" fontId="90" fillId="0" borderId="126" xfId="0" applyNumberFormat="1" applyFont="1" applyBorder="1" applyAlignment="1">
      <alignment horizontal="center"/>
    </xf>
    <xf numFmtId="170" fontId="0" fillId="87" borderId="126" xfId="0" applyNumberFormat="1" applyFont="1" applyFill="1" applyBorder="1" applyAlignment="1">
      <alignment horizontal="center" vertical="center"/>
    </xf>
    <xf numFmtId="0" fontId="3" fillId="0" borderId="123" xfId="0" quotePrefix="1" applyFont="1" applyFill="1" applyBorder="1" applyAlignment="1">
      <alignment horizontal="left"/>
    </xf>
    <xf numFmtId="2" fontId="3" fillId="0" borderId="130" xfId="7361" applyNumberFormat="1" applyFont="1" applyFill="1" applyBorder="1" applyAlignment="1">
      <alignment horizontal="center"/>
    </xf>
    <xf numFmtId="0" fontId="0" fillId="0" borderId="131" xfId="0" applyBorder="1"/>
    <xf numFmtId="0" fontId="0" fillId="0" borderId="132" xfId="0" applyBorder="1"/>
    <xf numFmtId="4" fontId="3" fillId="88" borderId="56" xfId="0" applyNumberFormat="1" applyFont="1" applyFill="1" applyBorder="1" applyAlignment="1">
      <alignment horizontal="center" vertical="center"/>
    </xf>
    <xf numFmtId="0" fontId="3" fillId="0" borderId="133" xfId="0" applyFont="1" applyBorder="1" applyAlignment="1">
      <alignment horizontal="center"/>
    </xf>
    <xf numFmtId="0" fontId="0" fillId="0" borderId="134" xfId="0" applyBorder="1"/>
    <xf numFmtId="0" fontId="0" fillId="0" borderId="135" xfId="0" applyBorder="1"/>
    <xf numFmtId="0" fontId="0" fillId="0" borderId="136" xfId="0" applyBorder="1" applyAlignment="1">
      <alignment horizontal="center"/>
    </xf>
    <xf numFmtId="0" fontId="3" fillId="81" borderId="0" xfId="0" applyFont="1" applyFill="1" applyAlignment="1">
      <alignment horizontal="center"/>
    </xf>
    <xf numFmtId="188" fontId="0" fillId="85" borderId="0" xfId="0" applyNumberFormat="1" applyFill="1" applyBorder="1"/>
    <xf numFmtId="2" fontId="0" fillId="85" borderId="0" xfId="0" applyNumberFormat="1" applyFill="1" applyBorder="1" applyAlignment="1">
      <alignment horizontal="center"/>
    </xf>
    <xf numFmtId="0" fontId="0" fillId="91" borderId="0" xfId="0" applyFill="1" applyBorder="1"/>
    <xf numFmtId="0" fontId="0" fillId="81" borderId="0" xfId="0" applyFill="1"/>
    <xf numFmtId="0" fontId="0" fillId="0" borderId="0" xfId="0" applyBorder="1" applyAlignment="1">
      <alignment horizontal="center"/>
    </xf>
    <xf numFmtId="179" fontId="0" fillId="0" borderId="0" xfId="0" applyNumberFormat="1" applyAlignment="1">
      <alignment horizontal="center"/>
    </xf>
    <xf numFmtId="0" fontId="107" fillId="0" borderId="0" xfId="0" quotePrefix="1" applyFont="1" applyAlignment="1">
      <alignment horizontal="left"/>
    </xf>
    <xf numFmtId="0" fontId="107" fillId="0" borderId="0" xfId="0" applyFont="1"/>
    <xf numFmtId="0" fontId="107" fillId="92" borderId="0" xfId="0" applyFont="1" applyFill="1"/>
    <xf numFmtId="10" fontId="107" fillId="92" borderId="0" xfId="7361" applyNumberFormat="1" applyFont="1" applyFill="1"/>
    <xf numFmtId="0" fontId="0" fillId="0" borderId="35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102" fillId="0" borderId="24" xfId="0" applyFont="1" applyBorder="1" applyAlignment="1">
      <alignment horizontal="left"/>
    </xf>
    <xf numFmtId="3" fontId="0" fillId="0" borderId="66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81" borderId="0" xfId="0" applyFont="1" applyFill="1" applyAlignment="1">
      <alignment horizontal="center"/>
    </xf>
    <xf numFmtId="0" fontId="0" fillId="86" borderId="62" xfId="0" applyFill="1" applyBorder="1" applyAlignment="1">
      <alignment horizontal="center"/>
    </xf>
    <xf numFmtId="178" fontId="5" fillId="0" borderId="7" xfId="0" applyNumberFormat="1" applyFont="1" applyFill="1" applyBorder="1" applyAlignment="1">
      <alignment horizontal="center" vertical="center"/>
    </xf>
    <xf numFmtId="170" fontId="0" fillId="85" borderId="0" xfId="0" applyNumberFormat="1" applyFill="1" applyBorder="1" applyAlignment="1">
      <alignment horizontal="center"/>
    </xf>
    <xf numFmtId="0" fontId="0" fillId="4" borderId="0" xfId="0" quotePrefix="1" applyFill="1" applyBorder="1" applyAlignment="1">
      <alignment horizontal="left"/>
    </xf>
    <xf numFmtId="188" fontId="3" fillId="87" borderId="124" xfId="0" applyNumberFormat="1" applyFont="1" applyFill="1" applyBorder="1" applyAlignment="1">
      <alignment horizontal="center" vertical="center"/>
    </xf>
    <xf numFmtId="0" fontId="108" fillId="0" borderId="127" xfId="0" applyFont="1" applyBorder="1" applyAlignment="1">
      <alignment horizontal="center"/>
    </xf>
    <xf numFmtId="170" fontId="3" fillId="4" borderId="64" xfId="0" applyNumberFormat="1" applyFont="1" applyFill="1" applyBorder="1" applyAlignment="1">
      <alignment horizontal="left" vertical="center"/>
    </xf>
    <xf numFmtId="15" fontId="0" fillId="0" borderId="66" xfId="0" applyNumberFormat="1" applyBorder="1" applyAlignment="1">
      <alignment horizontal="left" vertical="center"/>
    </xf>
    <xf numFmtId="166" fontId="0" fillId="4" borderId="0" xfId="0" applyNumberFormat="1" applyFill="1"/>
    <xf numFmtId="0" fontId="0" fillId="0" borderId="0" xfId="0" applyBorder="1" applyAlignment="1">
      <alignment horizontal="center"/>
    </xf>
    <xf numFmtId="0" fontId="107" fillId="2" borderId="0" xfId="0" quotePrefix="1" applyFont="1" applyFill="1"/>
    <xf numFmtId="0" fontId="107" fillId="2" borderId="0" xfId="0" applyFont="1" applyFill="1"/>
    <xf numFmtId="0" fontId="0" fillId="2" borderId="0" xfId="0" applyFill="1"/>
    <xf numFmtId="0" fontId="107" fillId="2" borderId="35" xfId="0" applyFont="1" applyFill="1" applyBorder="1" applyAlignment="1">
      <alignment horizontal="center"/>
    </xf>
    <xf numFmtId="15" fontId="107" fillId="2" borderId="62" xfId="0" applyNumberFormat="1" applyFont="1" applyFill="1" applyBorder="1" applyAlignment="1">
      <alignment horizontal="center"/>
    </xf>
    <xf numFmtId="15" fontId="109" fillId="2" borderId="60" xfId="0" applyNumberFormat="1" applyFont="1" applyFill="1" applyBorder="1" applyAlignment="1" applyProtection="1">
      <alignment horizontal="center"/>
      <protection locked="0"/>
    </xf>
    <xf numFmtId="0" fontId="110" fillId="2" borderId="0" xfId="0" applyFont="1" applyFill="1"/>
    <xf numFmtId="0" fontId="111" fillId="2" borderId="0" xfId="0" applyFont="1" applyFill="1"/>
    <xf numFmtId="0" fontId="107" fillId="2" borderId="40" xfId="0" applyFont="1" applyFill="1" applyBorder="1" applyAlignment="1">
      <alignment horizontal="center"/>
    </xf>
    <xf numFmtId="15" fontId="107" fillId="2" borderId="0" xfId="0" applyNumberFormat="1" applyFont="1" applyFill="1" applyBorder="1" applyAlignment="1">
      <alignment horizontal="center"/>
    </xf>
    <xf numFmtId="15" fontId="109" fillId="2" borderId="59" xfId="0" applyNumberFormat="1" applyFont="1" applyFill="1" applyBorder="1" applyAlignment="1" applyProtection="1">
      <alignment horizontal="center"/>
      <protection locked="0"/>
    </xf>
    <xf numFmtId="0" fontId="112" fillId="2" borderId="0" xfId="0" applyFont="1" applyFill="1"/>
    <xf numFmtId="0" fontId="107" fillId="2" borderId="16" xfId="0" applyFont="1" applyFill="1" applyBorder="1" applyAlignment="1">
      <alignment horizontal="center"/>
    </xf>
    <xf numFmtId="15" fontId="109" fillId="2" borderId="63" xfId="0" applyNumberFormat="1" applyFont="1" applyFill="1" applyBorder="1" applyAlignment="1" applyProtection="1">
      <alignment horizontal="center"/>
      <protection locked="0"/>
    </xf>
    <xf numFmtId="15" fontId="109" fillId="2" borderId="61" xfId="0" applyNumberFormat="1" applyFont="1" applyFill="1" applyBorder="1" applyAlignment="1">
      <alignment horizontal="center"/>
    </xf>
    <xf numFmtId="0" fontId="113" fillId="2" borderId="0" xfId="0" applyFont="1" applyFill="1"/>
    <xf numFmtId="0" fontId="114" fillId="2" borderId="0" xfId="0" applyFont="1" applyFill="1"/>
    <xf numFmtId="0" fontId="115" fillId="2" borderId="137" xfId="0" quotePrefix="1" applyFont="1" applyFill="1" applyBorder="1" applyAlignment="1">
      <alignment horizontal="center" vertical="center"/>
    </xf>
    <xf numFmtId="3" fontId="116" fillId="2" borderId="138" xfId="0" applyNumberFormat="1" applyFont="1" applyFill="1" applyBorder="1" applyAlignment="1" applyProtection="1">
      <alignment horizontal="center" vertical="center"/>
      <protection locked="0"/>
    </xf>
    <xf numFmtId="0" fontId="115" fillId="2" borderId="0" xfId="0" applyFont="1" applyFill="1"/>
    <xf numFmtId="0" fontId="115" fillId="2" borderId="139" xfId="0" quotePrefix="1" applyFont="1" applyFill="1" applyBorder="1" applyAlignment="1">
      <alignment horizontal="center" vertical="center"/>
    </xf>
    <xf numFmtId="3" fontId="117" fillId="2" borderId="140" xfId="0" quotePrefix="1" applyNumberFormat="1" applyFont="1" applyFill="1" applyBorder="1" applyAlignment="1" applyProtection="1">
      <alignment horizontal="center" vertical="center"/>
      <protection locked="0"/>
    </xf>
    <xf numFmtId="15" fontId="115" fillId="2" borderId="141" xfId="0" applyNumberFormat="1" applyFont="1" applyFill="1" applyBorder="1" applyAlignment="1">
      <alignment horizontal="center"/>
    </xf>
    <xf numFmtId="15" fontId="117" fillId="2" borderId="142" xfId="0" applyNumberFormat="1" applyFont="1" applyFill="1" applyBorder="1" applyAlignment="1">
      <alignment horizontal="center"/>
    </xf>
    <xf numFmtId="15" fontId="117" fillId="2" borderId="143" xfId="0" applyNumberFormat="1" applyFont="1" applyFill="1" applyBorder="1" applyAlignment="1">
      <alignment horizontal="center"/>
    </xf>
    <xf numFmtId="15" fontId="117" fillId="2" borderId="144" xfId="0" applyNumberFormat="1" applyFont="1" applyFill="1" applyBorder="1" applyAlignment="1">
      <alignment horizontal="center"/>
    </xf>
    <xf numFmtId="0" fontId="115" fillId="2" borderId="139" xfId="0" applyFont="1" applyFill="1" applyBorder="1" applyAlignment="1">
      <alignment horizontal="center" vertical="center"/>
    </xf>
    <xf numFmtId="15" fontId="117" fillId="2" borderId="140" xfId="0" applyNumberFormat="1" applyFont="1" applyFill="1" applyBorder="1" applyAlignment="1" applyProtection="1">
      <alignment horizontal="center"/>
      <protection locked="0"/>
    </xf>
    <xf numFmtId="189" fontId="117" fillId="2" borderId="140" xfId="0" applyNumberFormat="1" applyFont="1" applyFill="1" applyBorder="1" applyAlignment="1" applyProtection="1">
      <alignment horizontal="center"/>
      <protection locked="0"/>
    </xf>
    <xf numFmtId="189" fontId="107" fillId="2" borderId="140" xfId="0" applyNumberFormat="1" applyFont="1" applyFill="1" applyBorder="1" applyAlignment="1" applyProtection="1">
      <alignment horizontal="center"/>
      <protection locked="0"/>
    </xf>
    <xf numFmtId="0" fontId="115" fillId="2" borderId="145" xfId="0" quotePrefix="1" applyFont="1" applyFill="1" applyBorder="1" applyAlignment="1">
      <alignment horizontal="center" vertical="center"/>
    </xf>
    <xf numFmtId="190" fontId="117" fillId="2" borderId="146" xfId="0" applyNumberFormat="1" applyFont="1" applyFill="1" applyBorder="1" applyAlignment="1" applyProtection="1">
      <alignment horizontal="center"/>
      <protection locked="0"/>
    </xf>
    <xf numFmtId="10" fontId="108" fillId="2" borderId="140" xfId="7361" applyNumberFormat="1" applyFont="1" applyFill="1" applyBorder="1" applyAlignment="1">
      <alignment horizontal="center"/>
    </xf>
    <xf numFmtId="0" fontId="115" fillId="2" borderId="147" xfId="0" quotePrefix="1" applyFont="1" applyFill="1" applyBorder="1" applyAlignment="1">
      <alignment horizontal="center" vertical="center"/>
    </xf>
    <xf numFmtId="0" fontId="115" fillId="2" borderId="148" xfId="0" applyFont="1" applyFill="1" applyBorder="1" applyAlignment="1">
      <alignment horizontal="center"/>
    </xf>
    <xf numFmtId="170" fontId="118" fillId="2" borderId="140" xfId="0" applyNumberFormat="1" applyFont="1" applyFill="1" applyBorder="1" applyAlignment="1">
      <alignment horizontal="center"/>
    </xf>
    <xf numFmtId="0" fontId="115" fillId="2" borderId="0" xfId="0" applyFont="1" applyFill="1" applyBorder="1" applyAlignment="1">
      <alignment horizontal="center" vertical="center"/>
    </xf>
    <xf numFmtId="0" fontId="115" fillId="2" borderId="149" xfId="0" applyFont="1" applyFill="1" applyBorder="1" applyAlignment="1">
      <alignment horizontal="center" vertical="center"/>
    </xf>
    <xf numFmtId="3" fontId="115" fillId="2" borderId="140" xfId="0" applyNumberFormat="1" applyFont="1" applyFill="1" applyBorder="1" applyAlignment="1">
      <alignment horizontal="center"/>
    </xf>
    <xf numFmtId="0" fontId="115" fillId="2" borderId="124" xfId="0" applyFont="1" applyFill="1" applyBorder="1" applyAlignment="1">
      <alignment horizontal="center" vertical="center"/>
    </xf>
    <xf numFmtId="0" fontId="115" fillId="2" borderId="140" xfId="0" applyFont="1" applyFill="1" applyBorder="1" applyAlignment="1">
      <alignment horizontal="center" vertical="center"/>
    </xf>
    <xf numFmtId="15" fontId="115" fillId="2" borderId="124" xfId="0" applyNumberFormat="1" applyFont="1" applyFill="1" applyBorder="1" applyAlignment="1">
      <alignment horizontal="center" vertical="center"/>
    </xf>
    <xf numFmtId="15" fontId="115" fillId="2" borderId="140" xfId="0" applyNumberFormat="1" applyFont="1" applyFill="1" applyBorder="1" applyAlignment="1">
      <alignment horizontal="center" vertical="center"/>
    </xf>
    <xf numFmtId="2" fontId="115" fillId="2" borderId="124" xfId="0" applyNumberFormat="1" applyFont="1" applyFill="1" applyBorder="1" applyAlignment="1">
      <alignment horizontal="center" vertical="center"/>
    </xf>
    <xf numFmtId="2" fontId="115" fillId="2" borderId="140" xfId="0" applyNumberFormat="1" applyFont="1" applyFill="1" applyBorder="1" applyAlignment="1">
      <alignment horizontal="center" vertical="center"/>
    </xf>
    <xf numFmtId="191" fontId="117" fillId="2" borderId="124" xfId="0" applyNumberFormat="1" applyFont="1" applyFill="1" applyBorder="1" applyAlignment="1" applyProtection="1">
      <alignment horizontal="center" vertical="center"/>
      <protection locked="0"/>
    </xf>
    <xf numFmtId="191" fontId="117" fillId="2" borderId="140" xfId="0" applyNumberFormat="1" applyFont="1" applyFill="1" applyBorder="1" applyAlignment="1" applyProtection="1">
      <alignment horizontal="center" vertical="center"/>
      <protection locked="0"/>
    </xf>
    <xf numFmtId="0" fontId="115" fillId="2" borderId="139" xfId="0" applyFont="1" applyFill="1" applyBorder="1"/>
    <xf numFmtId="0" fontId="115" fillId="2" borderId="0" xfId="0" applyFont="1" applyFill="1" applyBorder="1"/>
    <xf numFmtId="15" fontId="115" fillId="2" borderId="149" xfId="0" applyNumberFormat="1" applyFont="1" applyFill="1" applyBorder="1"/>
    <xf numFmtId="0" fontId="115" fillId="2" borderId="150" xfId="0" quotePrefix="1" applyFont="1" applyFill="1" applyBorder="1" applyAlignment="1">
      <alignment horizontal="center" vertical="center"/>
    </xf>
    <xf numFmtId="3" fontId="115" fillId="2" borderId="151" xfId="0" applyNumberFormat="1" applyFont="1" applyFill="1" applyBorder="1" applyAlignment="1">
      <alignment horizontal="center"/>
    </xf>
    <xf numFmtId="192" fontId="108" fillId="2" borderId="152" xfId="0" applyNumberFormat="1" applyFont="1" applyFill="1" applyBorder="1" applyAlignment="1">
      <alignment horizontal="center" vertical="center"/>
    </xf>
    <xf numFmtId="0" fontId="115" fillId="2" borderId="153" xfId="0" applyFont="1" applyFill="1" applyBorder="1"/>
    <xf numFmtId="15" fontId="115" fillId="2" borderId="154" xfId="0" applyNumberFormat="1" applyFont="1" applyFill="1" applyBorder="1"/>
    <xf numFmtId="3" fontId="107" fillId="2" borderId="0" xfId="0" applyNumberFormat="1" applyFont="1" applyFill="1" applyBorder="1"/>
    <xf numFmtId="0" fontId="0" fillId="2" borderId="0" xfId="0" applyFill="1" applyAlignment="1">
      <alignment horizontal="left"/>
    </xf>
    <xf numFmtId="0" fontId="0" fillId="2" borderId="0" xfId="0" quotePrefix="1" applyFill="1" applyAlignment="1">
      <alignment horizontal="left"/>
    </xf>
    <xf numFmtId="0" fontId="119" fillId="2" borderId="35" xfId="0" applyFont="1" applyFill="1" applyBorder="1" applyAlignment="1">
      <alignment horizontal="left"/>
    </xf>
    <xf numFmtId="0" fontId="119" fillId="2" borderId="62" xfId="0" applyFont="1" applyFill="1" applyBorder="1" applyAlignment="1">
      <alignment horizontal="left"/>
    </xf>
    <xf numFmtId="0" fontId="119" fillId="2" borderId="60" xfId="0" applyFont="1" applyFill="1" applyBorder="1" applyAlignment="1">
      <alignment horizontal="left"/>
    </xf>
    <xf numFmtId="0" fontId="119" fillId="2" borderId="40" xfId="0" applyFont="1" applyFill="1" applyBorder="1" applyAlignment="1">
      <alignment horizontal="left"/>
    </xf>
    <xf numFmtId="0" fontId="119" fillId="2" borderId="0" xfId="0" applyFont="1" applyFill="1" applyBorder="1" applyAlignment="1">
      <alignment horizontal="left"/>
    </xf>
    <xf numFmtId="0" fontId="119" fillId="2" borderId="59" xfId="0" applyFont="1" applyFill="1" applyBorder="1" applyAlignment="1">
      <alignment horizontal="left"/>
    </xf>
    <xf numFmtId="0" fontId="0" fillId="2" borderId="40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59" xfId="0" applyFill="1" applyBorder="1" applyAlignment="1">
      <alignment horizontal="left"/>
    </xf>
    <xf numFmtId="15" fontId="119" fillId="2" borderId="0" xfId="0" applyNumberFormat="1" applyFont="1" applyFill="1" applyBorder="1" applyAlignment="1">
      <alignment horizontal="left"/>
    </xf>
    <xf numFmtId="3" fontId="119" fillId="2" borderId="0" xfId="0" applyNumberFormat="1" applyFont="1" applyFill="1" applyBorder="1" applyAlignment="1">
      <alignment horizontal="left"/>
    </xf>
    <xf numFmtId="0" fontId="107" fillId="2" borderId="0" xfId="0" applyFont="1" applyFill="1" applyAlignment="1">
      <alignment horizontal="left"/>
    </xf>
    <xf numFmtId="165" fontId="119" fillId="2" borderId="0" xfId="0" applyNumberFormat="1" applyFont="1" applyFill="1" applyBorder="1" applyAlignment="1">
      <alignment horizontal="left"/>
    </xf>
    <xf numFmtId="0" fontId="115" fillId="2" borderId="0" xfId="0" applyFont="1" applyFill="1" applyAlignment="1">
      <alignment horizontal="left"/>
    </xf>
    <xf numFmtId="2" fontId="119" fillId="2" borderId="0" xfId="0" applyNumberFormat="1" applyFont="1" applyFill="1" applyBorder="1" applyAlignment="1">
      <alignment horizontal="left"/>
    </xf>
    <xf numFmtId="193" fontId="119" fillId="2" borderId="0" xfId="0" applyNumberFormat="1" applyFont="1" applyFill="1" applyBorder="1" applyAlignment="1">
      <alignment horizontal="left"/>
    </xf>
    <xf numFmtId="0" fontId="119" fillId="2" borderId="16" xfId="0" applyFont="1" applyFill="1" applyBorder="1" applyAlignment="1">
      <alignment horizontal="left"/>
    </xf>
    <xf numFmtId="0" fontId="119" fillId="2" borderId="63" xfId="0" applyFont="1" applyFill="1" applyBorder="1" applyAlignment="1">
      <alignment horizontal="left"/>
    </xf>
    <xf numFmtId="0" fontId="119" fillId="2" borderId="61" xfId="0" applyFont="1" applyFill="1" applyBorder="1" applyAlignment="1">
      <alignment horizontal="left"/>
    </xf>
    <xf numFmtId="179" fontId="119" fillId="2" borderId="0" xfId="0" applyNumberFormat="1" applyFont="1" applyFill="1" applyBorder="1" applyAlignment="1">
      <alignment horizontal="left"/>
    </xf>
    <xf numFmtId="0" fontId="7" fillId="0" borderId="0" xfId="0" applyFont="1"/>
    <xf numFmtId="0" fontId="92" fillId="0" borderId="0" xfId="0" applyFont="1"/>
    <xf numFmtId="0" fontId="7" fillId="4" borderId="44" xfId="0" applyFont="1" applyFill="1" applyBorder="1" applyAlignment="1">
      <alignment horizontal="center" vertical="center"/>
    </xf>
    <xf numFmtId="0" fontId="7" fillId="4" borderId="47" xfId="0" applyFont="1" applyFill="1" applyBorder="1" applyAlignment="1">
      <alignment horizontal="center" vertical="center"/>
    </xf>
    <xf numFmtId="3" fontId="7" fillId="79" borderId="0" xfId="0" applyNumberFormat="1" applyFont="1" applyFill="1" applyBorder="1" applyAlignment="1">
      <alignment horizontal="center" vertical="center"/>
    </xf>
    <xf numFmtId="3" fontId="7" fillId="0" borderId="0" xfId="0" applyNumberFormat="1" applyFont="1"/>
    <xf numFmtId="3" fontId="7" fillId="4" borderId="92" xfId="0" applyNumberFormat="1" applyFont="1" applyFill="1" applyBorder="1" applyAlignment="1">
      <alignment horizontal="center" vertical="center"/>
    </xf>
    <xf numFmtId="176" fontId="7" fillId="4" borderId="86" xfId="0" applyNumberFormat="1" applyFont="1" applyFill="1" applyBorder="1" applyAlignment="1">
      <alignment horizontal="center" vertical="center"/>
    </xf>
    <xf numFmtId="0" fontId="7" fillId="4" borderId="49" xfId="0" applyFont="1" applyFill="1" applyBorder="1" applyAlignment="1">
      <alignment horizontal="center" vertical="center"/>
    </xf>
    <xf numFmtId="3" fontId="7" fillId="4" borderId="84" xfId="0" applyNumberFormat="1" applyFont="1" applyFill="1" applyBorder="1" applyAlignment="1">
      <alignment horizontal="center" vertical="center"/>
    </xf>
    <xf numFmtId="4" fontId="7" fillId="4" borderId="84" xfId="0" applyNumberFormat="1" applyFont="1" applyFill="1" applyBorder="1" applyAlignment="1">
      <alignment horizontal="center" vertical="center"/>
    </xf>
    <xf numFmtId="164" fontId="7" fillId="4" borderId="84" xfId="0" applyNumberFormat="1" applyFont="1" applyFill="1" applyBorder="1" applyAlignment="1">
      <alignment horizontal="center" vertical="center"/>
    </xf>
    <xf numFmtId="186" fontId="7" fillId="4" borderId="84" xfId="0" applyNumberFormat="1" applyFont="1" applyFill="1" applyBorder="1" applyAlignment="1">
      <alignment horizontal="center" vertical="center"/>
    </xf>
    <xf numFmtId="165" fontId="7" fillId="4" borderId="94" xfId="0" applyNumberFormat="1" applyFont="1" applyFill="1" applyBorder="1" applyAlignment="1">
      <alignment horizontal="center" vertical="center"/>
    </xf>
    <xf numFmtId="176" fontId="7" fillId="4" borderId="9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5" fontId="6" fillId="4" borderId="100" xfId="0" applyNumberFormat="1" applyFont="1" applyFill="1" applyBorder="1" applyAlignment="1">
      <alignment horizontal="center" vertical="center"/>
    </xf>
    <xf numFmtId="3" fontId="0" fillId="0" borderId="106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0" fontId="102" fillId="0" borderId="0" xfId="0" applyFont="1" applyAlignment="1">
      <alignment horizontal="center"/>
    </xf>
    <xf numFmtId="3" fontId="0" fillId="0" borderId="35" xfId="0" applyNumberFormat="1" applyBorder="1" applyAlignment="1">
      <alignment horizontal="center"/>
    </xf>
    <xf numFmtId="3" fontId="0" fillId="0" borderId="40" xfId="0" applyNumberFormat="1" applyBorder="1" applyAlignment="1">
      <alignment horizontal="center"/>
    </xf>
    <xf numFmtId="3" fontId="3" fillId="0" borderId="16" xfId="0" applyNumberFormat="1" applyFont="1" applyBorder="1" applyAlignment="1">
      <alignment horizontal="center"/>
    </xf>
    <xf numFmtId="3" fontId="0" fillId="0" borderId="107" xfId="0" applyNumberFormat="1" applyBorder="1" applyAlignment="1">
      <alignment horizontal="center"/>
    </xf>
    <xf numFmtId="165" fontId="7" fillId="0" borderId="7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center"/>
    </xf>
    <xf numFmtId="15" fontId="6" fillId="0" borderId="9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166" fontId="0" fillId="0" borderId="0" xfId="7361" applyNumberFormat="1" applyFont="1" applyAlignment="1">
      <alignment horizontal="left"/>
    </xf>
    <xf numFmtId="166" fontId="0" fillId="0" borderId="63" xfId="7361" applyNumberFormat="1" applyFont="1" applyBorder="1" applyAlignment="1">
      <alignment horizontal="left"/>
    </xf>
    <xf numFmtId="15" fontId="0" fillId="0" borderId="0" xfId="0" applyNumberFormat="1" applyBorder="1" applyAlignment="1">
      <alignment horizontal="left"/>
    </xf>
    <xf numFmtId="15" fontId="0" fillId="0" borderId="40" xfId="0" applyNumberFormat="1" applyBorder="1" applyAlignment="1">
      <alignment horizontal="left"/>
    </xf>
    <xf numFmtId="15" fontId="0" fillId="0" borderId="13" xfId="0" applyNumberFormat="1" applyBorder="1" applyAlignment="1">
      <alignment horizontal="left"/>
    </xf>
    <xf numFmtId="166" fontId="0" fillId="0" borderId="0" xfId="7361" applyNumberFormat="1" applyFont="1" applyBorder="1" applyAlignment="1">
      <alignment horizontal="left"/>
    </xf>
    <xf numFmtId="166" fontId="0" fillId="84" borderId="0" xfId="7361" applyNumberFormat="1" applyFont="1" applyFill="1" applyBorder="1" applyAlignment="1">
      <alignment horizontal="left"/>
    </xf>
    <xf numFmtId="166" fontId="0" fillId="0" borderId="62" xfId="7361" applyNumberFormat="1" applyFont="1" applyBorder="1" applyAlignment="1">
      <alignment horizontal="left"/>
    </xf>
    <xf numFmtId="15" fontId="0" fillId="0" borderId="62" xfId="0" applyNumberFormat="1" applyBorder="1" applyAlignment="1">
      <alignment horizontal="left"/>
    </xf>
    <xf numFmtId="15" fontId="0" fillId="0" borderId="35" xfId="0" applyNumberFormat="1" applyBorder="1" applyAlignment="1">
      <alignment horizontal="left"/>
    </xf>
    <xf numFmtId="15" fontId="0" fillId="0" borderId="106" xfId="0" applyNumberFormat="1" applyBorder="1" applyAlignment="1">
      <alignment horizontal="left"/>
    </xf>
    <xf numFmtId="0" fontId="3" fillId="124" borderId="19" xfId="0" applyFont="1" applyFill="1" applyBorder="1" applyAlignment="1">
      <alignment horizontal="left"/>
    </xf>
    <xf numFmtId="15" fontId="0" fillId="0" borderId="19" xfId="0" applyNumberFormat="1" applyBorder="1" applyAlignment="1">
      <alignment horizontal="left"/>
    </xf>
    <xf numFmtId="0" fontId="0" fillId="0" borderId="19" xfId="0" applyBorder="1" applyAlignment="1">
      <alignment horizontal="left"/>
    </xf>
    <xf numFmtId="0" fontId="3" fillId="0" borderId="19" xfId="0" applyFont="1" applyBorder="1" applyAlignment="1">
      <alignment horizontal="left"/>
    </xf>
    <xf numFmtId="183" fontId="2" fillId="0" borderId="59" xfId="0" quotePrefix="1" applyNumberFormat="1" applyFont="1" applyBorder="1" applyAlignment="1">
      <alignment horizontal="center"/>
    </xf>
    <xf numFmtId="182" fontId="0" fillId="0" borderId="106" xfId="0" applyNumberFormat="1" applyBorder="1" applyAlignment="1">
      <alignment horizontal="center"/>
    </xf>
    <xf numFmtId="182" fontId="0" fillId="0" borderId="13" xfId="0" applyNumberFormat="1" applyBorder="1" applyAlignment="1">
      <alignment horizontal="center"/>
    </xf>
    <xf numFmtId="182" fontId="0" fillId="0" borderId="10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81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</cellXfs>
  <cellStyles count="51442">
    <cellStyle name=";;;" xfId="7368"/>
    <cellStyle name="?…??・??_TriDual" xfId="7369"/>
    <cellStyle name="?c?????_TriDual" xfId="7370"/>
    <cellStyle name="_1 MBIA" xfId="7371"/>
    <cellStyle name="_1 MBIA 2" xfId="7372"/>
    <cellStyle name="_1 MBIA 2 2" xfId="7373"/>
    <cellStyle name="_1 MBIA 2_CurveViewer.xls-rev81.svn000.tmp" xfId="7374"/>
    <cellStyle name="_1 MBIA 2_CurveViewer.xls-rev81.svn000.tmp 2" xfId="7375"/>
    <cellStyle name="_1 MBIA 2_SwapPricing" xfId="7376"/>
    <cellStyle name="_1 MBIA 2_SwapPricing 2" xfId="7377"/>
    <cellStyle name="_1 MBIA 3" xfId="7378"/>
    <cellStyle name="_1 MBIA_Curve RateHelpers" xfId="7379"/>
    <cellStyle name="_1 MBIA_Curve RateHelpers 2" xfId="7380"/>
    <cellStyle name="_1 MBIA_Curve RateHelpers_ApolloCurveData" xfId="7381"/>
    <cellStyle name="_1 MBIA_Curve RateHelpers_ApolloCurveData 2" xfId="7382"/>
    <cellStyle name="_1 MBIA_Curve RateHelpers_ApolloData" xfId="7383"/>
    <cellStyle name="_1 MBIA_Curve RateHelpers_ApolloData 2" xfId="7384"/>
    <cellStyle name="_1 MBIA_Curve RateHelpers_BlpFXData" xfId="7385"/>
    <cellStyle name="_1 MBIA_Curve RateHelpers_BlpFXData 2" xfId="7386"/>
    <cellStyle name="_1 MBIA_Curve RateHelpers_CurveViewer.xls-rev81.svn000.tmp" xfId="7387"/>
    <cellStyle name="_1 MBIA_Curve RateHelpers_CurveViewer.xls-rev81.svn000.tmp 2" xfId="7388"/>
    <cellStyle name="_1 MBIA_Curve RateHelpers_IRDataUSD" xfId="7389"/>
    <cellStyle name="_1 MBIA_Curve RateHelpers_IRDataUSD 2" xfId="7390"/>
    <cellStyle name="_1 MBIA_Curve RateHelpers_Settings" xfId="7391"/>
    <cellStyle name="_1 MBIA_Curve RateHelpers_Settings 2" xfId="7392"/>
    <cellStyle name="_1 MBIA_Curve RateHelpers_SwapPricing" xfId="7393"/>
    <cellStyle name="_1 MBIA_Curve RateHelpers_SwapPricing 2" xfId="7394"/>
    <cellStyle name="_1 MBIA_Curve RateHelpers_test" xfId="7395"/>
    <cellStyle name="_1 MBIA_Curve RateHelpers_test 2" xfId="7396"/>
    <cellStyle name="_1 MBIA_Settings" xfId="7397"/>
    <cellStyle name="_1 MBIA_Settings 2" xfId="7398"/>
    <cellStyle name="_1 MBIA_Settings 2 2" xfId="7399"/>
    <cellStyle name="_1 MBIA_Settings 2_CurveViewer.xls-rev81.svn000.tmp" xfId="7400"/>
    <cellStyle name="_1 MBIA_Settings 2_CurveViewer.xls-rev81.svn000.tmp 2" xfId="7401"/>
    <cellStyle name="_1 MBIA_Settings 2_SwapPricing" xfId="7402"/>
    <cellStyle name="_1 MBIA_Settings 2_SwapPricing 2" xfId="7403"/>
    <cellStyle name="_1 MBIA_Settings 3" xfId="7404"/>
    <cellStyle name="_1 MBIA_StirtProt_V7" xfId="7405"/>
    <cellStyle name="_1 MBIA_StirtProt_V7 2" xfId="7406"/>
    <cellStyle name="_1 MBIA_StirtProt_V7 2 2" xfId="7407"/>
    <cellStyle name="_1 MBIA_StirtProt_V7 2_CurveViewer.xls-rev81.svn000.tmp" xfId="7408"/>
    <cellStyle name="_1 MBIA_StirtProt_V7 2_CurveViewer.xls-rev81.svn000.tmp 2" xfId="7409"/>
    <cellStyle name="_1 MBIA_StirtProt_V7 2_SwapPricing" xfId="7410"/>
    <cellStyle name="_1 MBIA_StirtProt_V7 2_SwapPricing 2" xfId="7411"/>
    <cellStyle name="_1 MBIA_StirtProt_V7 3" xfId="7412"/>
    <cellStyle name="_2 Indy6" xfId="7413"/>
    <cellStyle name="_2 Indy6 2" xfId="7414"/>
    <cellStyle name="_2 Indy6 2 2" xfId="7415"/>
    <cellStyle name="_2 Indy6 2_CurveViewer.xls-rev81.svn000.tmp" xfId="7416"/>
    <cellStyle name="_2 Indy6 2_CurveViewer.xls-rev81.svn000.tmp 2" xfId="7417"/>
    <cellStyle name="_2 Indy6 2_SwapPricing" xfId="7418"/>
    <cellStyle name="_2 Indy6 2_SwapPricing 2" xfId="7419"/>
    <cellStyle name="_2 Indy6 3" xfId="7420"/>
    <cellStyle name="_2 Indy6_Curve RateHelpers" xfId="7421"/>
    <cellStyle name="_2 Indy6_Curve RateHelpers 2" xfId="7422"/>
    <cellStyle name="_2 Indy6_Curve RateHelpers_ApolloCurveData" xfId="7423"/>
    <cellStyle name="_2 Indy6_Curve RateHelpers_ApolloCurveData 2" xfId="7424"/>
    <cellStyle name="_2 Indy6_Curve RateHelpers_ApolloData" xfId="7425"/>
    <cellStyle name="_2 Indy6_Curve RateHelpers_ApolloData 2" xfId="7426"/>
    <cellStyle name="_2 Indy6_Curve RateHelpers_BlpFXData" xfId="7427"/>
    <cellStyle name="_2 Indy6_Curve RateHelpers_BlpFXData 2" xfId="7428"/>
    <cellStyle name="_2 Indy6_Curve RateHelpers_CurveViewer.xls-rev81.svn000.tmp" xfId="7429"/>
    <cellStyle name="_2 Indy6_Curve RateHelpers_CurveViewer.xls-rev81.svn000.tmp 2" xfId="7430"/>
    <cellStyle name="_2 Indy6_Curve RateHelpers_IRDataUSD" xfId="7431"/>
    <cellStyle name="_2 Indy6_Curve RateHelpers_IRDataUSD 2" xfId="7432"/>
    <cellStyle name="_2 Indy6_Curve RateHelpers_Settings" xfId="7433"/>
    <cellStyle name="_2 Indy6_Curve RateHelpers_Settings 2" xfId="7434"/>
    <cellStyle name="_2 Indy6_Curve RateHelpers_SwapPricing" xfId="7435"/>
    <cellStyle name="_2 Indy6_Curve RateHelpers_SwapPricing 2" xfId="7436"/>
    <cellStyle name="_2 Indy6_Curve RateHelpers_test" xfId="7437"/>
    <cellStyle name="_2 Indy6_Curve RateHelpers_test 2" xfId="7438"/>
    <cellStyle name="_2 Indy6_Settings" xfId="7439"/>
    <cellStyle name="_2 Indy6_Settings 2" xfId="7440"/>
    <cellStyle name="_2 Indy6_Settings 2 2" xfId="7441"/>
    <cellStyle name="_2 Indy6_Settings 2_CurveViewer.xls-rev81.svn000.tmp" xfId="7442"/>
    <cellStyle name="_2 Indy6_Settings 2_CurveViewer.xls-rev81.svn000.tmp 2" xfId="7443"/>
    <cellStyle name="_2 Indy6_Settings 2_SwapPricing" xfId="7444"/>
    <cellStyle name="_2 Indy6_Settings 2_SwapPricing 2" xfId="7445"/>
    <cellStyle name="_2 Indy6_Settings 3" xfId="7446"/>
    <cellStyle name="_2 Indy6_StirtProt_V7" xfId="7447"/>
    <cellStyle name="_2 Indy6_StirtProt_V7 2" xfId="7448"/>
    <cellStyle name="_2 Indy6_StirtProt_V7 2 2" xfId="7449"/>
    <cellStyle name="_2 Indy6_StirtProt_V7 2_CurveViewer.xls-rev81.svn000.tmp" xfId="7450"/>
    <cellStyle name="_2 Indy6_StirtProt_V7 2_CurveViewer.xls-rev81.svn000.tmp 2" xfId="7451"/>
    <cellStyle name="_2 Indy6_StirtProt_V7 2_SwapPricing" xfId="7452"/>
    <cellStyle name="_2 Indy6_StirtProt_V7 2_SwapPricing 2" xfId="7453"/>
    <cellStyle name="_2 Indy6_StirtProt_V7 3" xfId="7454"/>
    <cellStyle name="_3 Vandy Dunhill" xfId="7455"/>
    <cellStyle name="_3 Vandy Dunhill 2" xfId="7456"/>
    <cellStyle name="_3 Vandy Dunhill 2 2" xfId="7457"/>
    <cellStyle name="_3 Vandy Dunhill 2_CurveViewer.xls-rev81.svn000.tmp" xfId="7458"/>
    <cellStyle name="_3 Vandy Dunhill 2_CurveViewer.xls-rev81.svn000.tmp 2" xfId="7459"/>
    <cellStyle name="_3 Vandy Dunhill 2_SwapPricing" xfId="7460"/>
    <cellStyle name="_3 Vandy Dunhill 2_SwapPricing 2" xfId="7461"/>
    <cellStyle name="_3 Vandy Dunhill 3" xfId="7462"/>
    <cellStyle name="_3 Vandy Dunhill_Curve RateHelpers" xfId="7463"/>
    <cellStyle name="_3 Vandy Dunhill_Curve RateHelpers 2" xfId="7464"/>
    <cellStyle name="_3 Vandy Dunhill_Curve RateHelpers_ApolloCurveData" xfId="7465"/>
    <cellStyle name="_3 Vandy Dunhill_Curve RateHelpers_ApolloCurveData 2" xfId="7466"/>
    <cellStyle name="_3 Vandy Dunhill_Curve RateHelpers_ApolloData" xfId="7467"/>
    <cellStyle name="_3 Vandy Dunhill_Curve RateHelpers_ApolloData 2" xfId="7468"/>
    <cellStyle name="_3 Vandy Dunhill_Curve RateHelpers_BlpFXData" xfId="7469"/>
    <cellStyle name="_3 Vandy Dunhill_Curve RateHelpers_BlpFXData 2" xfId="7470"/>
    <cellStyle name="_3 Vandy Dunhill_Curve RateHelpers_CurveViewer.xls-rev81.svn000.tmp" xfId="7471"/>
    <cellStyle name="_3 Vandy Dunhill_Curve RateHelpers_CurveViewer.xls-rev81.svn000.tmp 2" xfId="7472"/>
    <cellStyle name="_3 Vandy Dunhill_Curve RateHelpers_IRDataUSD" xfId="7473"/>
    <cellStyle name="_3 Vandy Dunhill_Curve RateHelpers_IRDataUSD 2" xfId="7474"/>
    <cellStyle name="_3 Vandy Dunhill_Curve RateHelpers_Settings" xfId="7475"/>
    <cellStyle name="_3 Vandy Dunhill_Curve RateHelpers_Settings 2" xfId="7476"/>
    <cellStyle name="_3 Vandy Dunhill_Curve RateHelpers_SwapPricing" xfId="7477"/>
    <cellStyle name="_3 Vandy Dunhill_Curve RateHelpers_SwapPricing 2" xfId="7478"/>
    <cellStyle name="_3 Vandy Dunhill_Curve RateHelpers_test" xfId="7479"/>
    <cellStyle name="_3 Vandy Dunhill_Curve RateHelpers_test 2" xfId="7480"/>
    <cellStyle name="_3 Vandy Dunhill_Settings" xfId="7481"/>
    <cellStyle name="_3 Vandy Dunhill_Settings 2" xfId="7482"/>
    <cellStyle name="_3 Vandy Dunhill_Settings 2 2" xfId="7483"/>
    <cellStyle name="_3 Vandy Dunhill_Settings 2_CurveViewer.xls-rev81.svn000.tmp" xfId="7484"/>
    <cellStyle name="_3 Vandy Dunhill_Settings 2_CurveViewer.xls-rev81.svn000.tmp 2" xfId="7485"/>
    <cellStyle name="_3 Vandy Dunhill_Settings 2_SwapPricing" xfId="7486"/>
    <cellStyle name="_3 Vandy Dunhill_Settings 2_SwapPricing 2" xfId="7487"/>
    <cellStyle name="_3 Vandy Dunhill_Settings 3" xfId="7488"/>
    <cellStyle name="_3 Vandy Dunhill_StirtProt_V7" xfId="7489"/>
    <cellStyle name="_3 Vandy Dunhill_StirtProt_V7 2" xfId="7490"/>
    <cellStyle name="_3 Vandy Dunhill_StirtProt_V7 2 2" xfId="7491"/>
    <cellStyle name="_3 Vandy Dunhill_StirtProt_V7 2_CurveViewer.xls-rev81.svn000.tmp" xfId="7492"/>
    <cellStyle name="_3 Vandy Dunhill_StirtProt_V7 2_CurveViewer.xls-rev81.svn000.tmp 2" xfId="7493"/>
    <cellStyle name="_3 Vandy Dunhill_StirtProt_V7 2_SwapPricing" xfId="7494"/>
    <cellStyle name="_3 Vandy Dunhill_StirtProt_V7 2_SwapPricing 2" xfId="7495"/>
    <cellStyle name="_3 Vandy Dunhill_StirtProt_V7 3" xfId="7496"/>
    <cellStyle name="_6 Chotin" xfId="7497"/>
    <cellStyle name="_6 Chotin 2" xfId="7498"/>
    <cellStyle name="_6 Chotin 2 2" xfId="7499"/>
    <cellStyle name="_6 Chotin 2_CurveViewer.xls-rev81.svn000.tmp" xfId="7500"/>
    <cellStyle name="_6 Chotin 2_CurveViewer.xls-rev81.svn000.tmp 2" xfId="7501"/>
    <cellStyle name="_6 Chotin 2_SwapPricing" xfId="7502"/>
    <cellStyle name="_6 Chotin 2_SwapPricing 2" xfId="7503"/>
    <cellStyle name="_6 Chotin 3" xfId="7504"/>
    <cellStyle name="_6 Chotin_Curve RateHelpers" xfId="7505"/>
    <cellStyle name="_6 Chotin_Curve RateHelpers 2" xfId="7506"/>
    <cellStyle name="_6 Chotin_Curve RateHelpers_ApolloCurveData" xfId="7507"/>
    <cellStyle name="_6 Chotin_Curve RateHelpers_ApolloCurveData 2" xfId="7508"/>
    <cellStyle name="_6 Chotin_Curve RateHelpers_ApolloData" xfId="7509"/>
    <cellStyle name="_6 Chotin_Curve RateHelpers_ApolloData 2" xfId="7510"/>
    <cellStyle name="_6 Chotin_Curve RateHelpers_BlpFXData" xfId="7511"/>
    <cellStyle name="_6 Chotin_Curve RateHelpers_BlpFXData 2" xfId="7512"/>
    <cellStyle name="_6 Chotin_Curve RateHelpers_CurveViewer.xls-rev81.svn000.tmp" xfId="7513"/>
    <cellStyle name="_6 Chotin_Curve RateHelpers_CurveViewer.xls-rev81.svn000.tmp 2" xfId="7514"/>
    <cellStyle name="_6 Chotin_Curve RateHelpers_IRDataUSD" xfId="7515"/>
    <cellStyle name="_6 Chotin_Curve RateHelpers_IRDataUSD 2" xfId="7516"/>
    <cellStyle name="_6 Chotin_Curve RateHelpers_Settings" xfId="7517"/>
    <cellStyle name="_6 Chotin_Curve RateHelpers_Settings 2" xfId="7518"/>
    <cellStyle name="_6 Chotin_Curve RateHelpers_SwapPricing" xfId="7519"/>
    <cellStyle name="_6 Chotin_Curve RateHelpers_SwapPricing 2" xfId="7520"/>
    <cellStyle name="_6 Chotin_Curve RateHelpers_test" xfId="7521"/>
    <cellStyle name="_6 Chotin_Curve RateHelpers_test 2" xfId="7522"/>
    <cellStyle name="_6 Chotin_Settings" xfId="7523"/>
    <cellStyle name="_6 Chotin_Settings 2" xfId="7524"/>
    <cellStyle name="_6 Chotin_Settings 2 2" xfId="7525"/>
    <cellStyle name="_6 Chotin_Settings 2_CurveViewer.xls-rev81.svn000.tmp" xfId="7526"/>
    <cellStyle name="_6 Chotin_Settings 2_CurveViewer.xls-rev81.svn000.tmp 2" xfId="7527"/>
    <cellStyle name="_6 Chotin_Settings 2_SwapPricing" xfId="7528"/>
    <cellStyle name="_6 Chotin_Settings 2_SwapPricing 2" xfId="7529"/>
    <cellStyle name="_6 Chotin_Settings 3" xfId="7530"/>
    <cellStyle name="_6 Chotin_StirtProt_V7" xfId="7531"/>
    <cellStyle name="_6 Chotin_StirtProt_V7 2" xfId="7532"/>
    <cellStyle name="_6 Chotin_StirtProt_V7 2 2" xfId="7533"/>
    <cellStyle name="_6 Chotin_StirtProt_V7 2_CurveViewer.xls-rev81.svn000.tmp" xfId="7534"/>
    <cellStyle name="_6 Chotin_StirtProt_V7 2_CurveViewer.xls-rev81.svn000.tmp 2" xfId="7535"/>
    <cellStyle name="_6 Chotin_StirtProt_V7 2_SwapPricing" xfId="7536"/>
    <cellStyle name="_6 Chotin_StirtProt_V7 2_SwapPricing 2" xfId="7537"/>
    <cellStyle name="_6 Chotin_StirtProt_V7 3" xfId="7538"/>
    <cellStyle name="_8 TCW" xfId="7539"/>
    <cellStyle name="_8 TCW 2" xfId="7540"/>
    <cellStyle name="_8 TCW 2 2" xfId="7541"/>
    <cellStyle name="_8 TCW 2_CurveViewer.xls-rev81.svn000.tmp" xfId="7542"/>
    <cellStyle name="_8 TCW 2_CurveViewer.xls-rev81.svn000.tmp 2" xfId="7543"/>
    <cellStyle name="_8 TCW 2_SwapPricing" xfId="7544"/>
    <cellStyle name="_8 TCW 2_SwapPricing 2" xfId="7545"/>
    <cellStyle name="_8 TCW 3" xfId="7546"/>
    <cellStyle name="_8 TCW_Curve RateHelpers" xfId="7547"/>
    <cellStyle name="_8 TCW_Curve RateHelpers 2" xfId="7548"/>
    <cellStyle name="_8 TCW_Curve RateHelpers_ApolloCurveData" xfId="7549"/>
    <cellStyle name="_8 TCW_Curve RateHelpers_ApolloCurveData 2" xfId="7550"/>
    <cellStyle name="_8 TCW_Curve RateHelpers_ApolloData" xfId="7551"/>
    <cellStyle name="_8 TCW_Curve RateHelpers_ApolloData 2" xfId="7552"/>
    <cellStyle name="_8 TCW_Curve RateHelpers_BlpFXData" xfId="7553"/>
    <cellStyle name="_8 TCW_Curve RateHelpers_BlpFXData 2" xfId="7554"/>
    <cellStyle name="_8 TCW_Curve RateHelpers_CurveViewer.xls-rev81.svn000.tmp" xfId="7555"/>
    <cellStyle name="_8 TCW_Curve RateHelpers_CurveViewer.xls-rev81.svn000.tmp 2" xfId="7556"/>
    <cellStyle name="_8 TCW_Curve RateHelpers_IRDataUSD" xfId="7557"/>
    <cellStyle name="_8 TCW_Curve RateHelpers_IRDataUSD 2" xfId="7558"/>
    <cellStyle name="_8 TCW_Curve RateHelpers_Settings" xfId="7559"/>
    <cellStyle name="_8 TCW_Curve RateHelpers_Settings 2" xfId="7560"/>
    <cellStyle name="_8 TCW_Curve RateHelpers_SwapPricing" xfId="7561"/>
    <cellStyle name="_8 TCW_Curve RateHelpers_SwapPricing 2" xfId="7562"/>
    <cellStyle name="_8 TCW_Curve RateHelpers_test" xfId="7563"/>
    <cellStyle name="_8 TCW_Curve RateHelpers_test 2" xfId="7564"/>
    <cellStyle name="_8 TCW_Settings" xfId="7565"/>
    <cellStyle name="_8 TCW_Settings 2" xfId="7566"/>
    <cellStyle name="_8 TCW_Settings 2 2" xfId="7567"/>
    <cellStyle name="_8 TCW_Settings 2_CurveViewer.xls-rev81.svn000.tmp" xfId="7568"/>
    <cellStyle name="_8 TCW_Settings 2_CurveViewer.xls-rev81.svn000.tmp 2" xfId="7569"/>
    <cellStyle name="_8 TCW_Settings 2_SwapPricing" xfId="7570"/>
    <cellStyle name="_8 TCW_Settings 2_SwapPricing 2" xfId="7571"/>
    <cellStyle name="_8 TCW_Settings 3" xfId="7572"/>
    <cellStyle name="_8 TCW_StirtProt_V7" xfId="7573"/>
    <cellStyle name="_8 TCW_StirtProt_V7 2" xfId="7574"/>
    <cellStyle name="_8 TCW_StirtProt_V7 2 2" xfId="7575"/>
    <cellStyle name="_8 TCW_StirtProt_V7 2_CurveViewer.xls-rev81.svn000.tmp" xfId="7576"/>
    <cellStyle name="_8 TCW_StirtProt_V7 2_CurveViewer.xls-rev81.svn000.tmp 2" xfId="7577"/>
    <cellStyle name="_8 TCW_StirtProt_V7 2_SwapPricing" xfId="7578"/>
    <cellStyle name="_8 TCW_StirtProt_V7 2_SwapPricing 2" xfId="7579"/>
    <cellStyle name="_8 TCW_StirtProt_V7 3" xfId="7580"/>
    <cellStyle name="_A Wint AAA" xfId="7581"/>
    <cellStyle name="_A Wint AAA 2" xfId="7582"/>
    <cellStyle name="_A Wint AAA 2 2" xfId="7583"/>
    <cellStyle name="_A Wint AAA 2_CurveViewer.xls-rev81.svn000.tmp" xfId="7584"/>
    <cellStyle name="_A Wint AAA 2_CurveViewer.xls-rev81.svn000.tmp 2" xfId="7585"/>
    <cellStyle name="_A Wint AAA 2_SwapPricing" xfId="7586"/>
    <cellStyle name="_A Wint AAA 2_SwapPricing 2" xfId="7587"/>
    <cellStyle name="_A Wint AAA 3" xfId="7588"/>
    <cellStyle name="_A Wint AAA_Curve RateHelpers" xfId="7589"/>
    <cellStyle name="_A Wint AAA_Curve RateHelpers 2" xfId="7590"/>
    <cellStyle name="_A Wint AAA_Curve RateHelpers_ApolloCurveData" xfId="7591"/>
    <cellStyle name="_A Wint AAA_Curve RateHelpers_ApolloCurveData 2" xfId="7592"/>
    <cellStyle name="_A Wint AAA_Curve RateHelpers_ApolloData" xfId="7593"/>
    <cellStyle name="_A Wint AAA_Curve RateHelpers_ApolloData 2" xfId="7594"/>
    <cellStyle name="_A Wint AAA_Curve RateHelpers_BlpFXData" xfId="7595"/>
    <cellStyle name="_A Wint AAA_Curve RateHelpers_BlpFXData 2" xfId="7596"/>
    <cellStyle name="_A Wint AAA_Curve RateHelpers_CurveViewer.xls-rev81.svn000.tmp" xfId="7597"/>
    <cellStyle name="_A Wint AAA_Curve RateHelpers_CurveViewer.xls-rev81.svn000.tmp 2" xfId="7598"/>
    <cellStyle name="_A Wint AAA_Curve RateHelpers_IRDataUSD" xfId="7599"/>
    <cellStyle name="_A Wint AAA_Curve RateHelpers_IRDataUSD 2" xfId="7600"/>
    <cellStyle name="_A Wint AAA_Curve RateHelpers_Settings" xfId="7601"/>
    <cellStyle name="_A Wint AAA_Curve RateHelpers_Settings 2" xfId="7602"/>
    <cellStyle name="_A Wint AAA_Curve RateHelpers_SwapPricing" xfId="7603"/>
    <cellStyle name="_A Wint AAA_Curve RateHelpers_SwapPricing 2" xfId="7604"/>
    <cellStyle name="_A Wint AAA_Curve RateHelpers_test" xfId="7605"/>
    <cellStyle name="_A Wint AAA_Curve RateHelpers_test 2" xfId="7606"/>
    <cellStyle name="_A Wint AAA_Settings" xfId="7607"/>
    <cellStyle name="_A Wint AAA_Settings 2" xfId="7608"/>
    <cellStyle name="_A Wint AAA_Settings 2 2" xfId="7609"/>
    <cellStyle name="_A Wint AAA_Settings 2_CurveViewer.xls-rev81.svn000.tmp" xfId="7610"/>
    <cellStyle name="_A Wint AAA_Settings 2_CurveViewer.xls-rev81.svn000.tmp 2" xfId="7611"/>
    <cellStyle name="_A Wint AAA_Settings 2_SwapPricing" xfId="7612"/>
    <cellStyle name="_A Wint AAA_Settings 2_SwapPricing 2" xfId="7613"/>
    <cellStyle name="_A Wint AAA_Settings 3" xfId="7614"/>
    <cellStyle name="_A Wint AAA_StirtProt_V7" xfId="7615"/>
    <cellStyle name="_A Wint AAA_StirtProt_V7 2" xfId="7616"/>
    <cellStyle name="_A Wint AAA_StirtProt_V7 2 2" xfId="7617"/>
    <cellStyle name="_A Wint AAA_StirtProt_V7 2_CurveViewer.xls-rev81.svn000.tmp" xfId="7618"/>
    <cellStyle name="_A Wint AAA_StirtProt_V7 2_CurveViewer.xls-rev81.svn000.tmp 2" xfId="7619"/>
    <cellStyle name="_A Wint AAA_StirtProt_V7 2_SwapPricing" xfId="7620"/>
    <cellStyle name="_A Wint AAA_StirtProt_V7 2_SwapPricing 2" xfId="7621"/>
    <cellStyle name="_A Wint AAA_StirtProt_V7 3" xfId="7622"/>
    <cellStyle name="_ABSCDO5" xfId="7623"/>
    <cellStyle name="_ABSCDO5 2" xfId="7624"/>
    <cellStyle name="_ABSCDO5 2 2" xfId="7625"/>
    <cellStyle name="_ABSCDO5 2_CurveViewer.xls-rev81.svn000.tmp" xfId="7626"/>
    <cellStyle name="_ABSCDO5 2_CurveViewer.xls-rev81.svn000.tmp 2" xfId="7627"/>
    <cellStyle name="_ABSCDO5 2_SwapPricing" xfId="7628"/>
    <cellStyle name="_ABSCDO5 2_SwapPricing 2" xfId="7629"/>
    <cellStyle name="_ABSCDO5 3" xfId="7630"/>
    <cellStyle name="_ABSCDO5_Curve RateHelpers" xfId="7631"/>
    <cellStyle name="_ABSCDO5_Curve RateHelpers 2" xfId="7632"/>
    <cellStyle name="_ABSCDO5_Curve RateHelpers_ApolloCurveData" xfId="7633"/>
    <cellStyle name="_ABSCDO5_Curve RateHelpers_ApolloCurveData 2" xfId="7634"/>
    <cellStyle name="_ABSCDO5_Curve RateHelpers_ApolloData" xfId="7635"/>
    <cellStyle name="_ABSCDO5_Curve RateHelpers_ApolloData 2" xfId="7636"/>
    <cellStyle name="_ABSCDO5_Curve RateHelpers_BlpFXData" xfId="7637"/>
    <cellStyle name="_ABSCDO5_Curve RateHelpers_BlpFXData 2" xfId="7638"/>
    <cellStyle name="_ABSCDO5_Curve RateHelpers_CurveViewer.xls-rev81.svn000.tmp" xfId="7639"/>
    <cellStyle name="_ABSCDO5_Curve RateHelpers_CurveViewer.xls-rev81.svn000.tmp 2" xfId="7640"/>
    <cellStyle name="_ABSCDO5_Curve RateHelpers_IRDataUSD" xfId="7641"/>
    <cellStyle name="_ABSCDO5_Curve RateHelpers_IRDataUSD 2" xfId="7642"/>
    <cellStyle name="_ABSCDO5_Curve RateHelpers_Settings" xfId="7643"/>
    <cellStyle name="_ABSCDO5_Curve RateHelpers_Settings 2" xfId="7644"/>
    <cellStyle name="_ABSCDO5_Curve RateHelpers_SwapPricing" xfId="7645"/>
    <cellStyle name="_ABSCDO5_Curve RateHelpers_SwapPricing 2" xfId="7646"/>
    <cellStyle name="_ABSCDO5_Curve RateHelpers_test" xfId="7647"/>
    <cellStyle name="_ABSCDO5_Curve RateHelpers_test 2" xfId="7648"/>
    <cellStyle name="_ABSCDO5_Settings" xfId="7649"/>
    <cellStyle name="_ABSCDO5_Settings 2" xfId="7650"/>
    <cellStyle name="_ABSCDO5_Settings 2 2" xfId="7651"/>
    <cellStyle name="_ABSCDO5_Settings 2_CurveViewer.xls-rev81.svn000.tmp" xfId="7652"/>
    <cellStyle name="_ABSCDO5_Settings 2_CurveViewer.xls-rev81.svn000.tmp 2" xfId="7653"/>
    <cellStyle name="_ABSCDO5_Settings 2_SwapPricing" xfId="7654"/>
    <cellStyle name="_ABSCDO5_Settings 2_SwapPricing 2" xfId="7655"/>
    <cellStyle name="_ABSCDO5_Settings 3" xfId="7656"/>
    <cellStyle name="_ABSCDO5_StirtProt_V7" xfId="7657"/>
    <cellStyle name="_ABSCDO5_StirtProt_V7 2" xfId="7658"/>
    <cellStyle name="_ABSCDO5_StirtProt_V7 2 2" xfId="7659"/>
    <cellStyle name="_ABSCDO5_StirtProt_V7 2_CurveViewer.xls-rev81.svn000.tmp" xfId="7660"/>
    <cellStyle name="_ABSCDO5_StirtProt_V7 2_CurveViewer.xls-rev81.svn000.tmp 2" xfId="7661"/>
    <cellStyle name="_ABSCDO5_StirtProt_V7 2_SwapPricing" xfId="7662"/>
    <cellStyle name="_ABSCDO5_StirtProt_V7 2_SwapPricing 2" xfId="7663"/>
    <cellStyle name="_ABSCDO5_StirtProt_V7 3" xfId="7664"/>
    <cellStyle name="_Adj" xfId="7665"/>
    <cellStyle name="_ADN" xfId="2"/>
    <cellStyle name="_ADN 2" xfId="7666"/>
    <cellStyle name="_ADN_ApolloCurveData" xfId="7667"/>
    <cellStyle name="_ADN_ApolloCurveData 2" xfId="7668"/>
    <cellStyle name="_ADN_ApolloData" xfId="7669"/>
    <cellStyle name="_ADN_ApolloData 2" xfId="7670"/>
    <cellStyle name="_ADN_BlpFXData" xfId="7671"/>
    <cellStyle name="_ADN_BlpFXData 2" xfId="7672"/>
    <cellStyle name="_ADN_config" xfId="7673"/>
    <cellStyle name="_ADN_CurveViewer.xls-rev81.svn000.tmp" xfId="7674"/>
    <cellStyle name="_ADN_CurveViewer.xls-rev81.svn000.tmp 2" xfId="7675"/>
    <cellStyle name="_ADN_Delta" xfId="7676"/>
    <cellStyle name="_ADN_Delta_Delta" xfId="7677"/>
    <cellStyle name="_ADN_Delta_Delta_Delta" xfId="7678"/>
    <cellStyle name="_ADN_Delta_Delta_Delta_Delta" xfId="7679"/>
    <cellStyle name="_ADN_IRDataUSD" xfId="7680"/>
    <cellStyle name="_ADN_IRDataUSD 2" xfId="7681"/>
    <cellStyle name="_ADN_Settings" xfId="7682"/>
    <cellStyle name="_ADN_Settings 2" xfId="7683"/>
    <cellStyle name="_ADN_SwapPricing" xfId="7684"/>
    <cellStyle name="_ADN_SwapPricing 2" xfId="7685"/>
    <cellStyle name="_ADN_test" xfId="7686"/>
    <cellStyle name="_ADN_test 2" xfId="7687"/>
    <cellStyle name="_AI" xfId="7688"/>
    <cellStyle name="_AI 2" xfId="7689"/>
    <cellStyle name="_AI 2 2" xfId="7690"/>
    <cellStyle name="_AI 2_CurveViewer.xls-rev81.svn000.tmp" xfId="7691"/>
    <cellStyle name="_AI 2_CurveViewer.xls-rev81.svn000.tmp 2" xfId="7692"/>
    <cellStyle name="_AI 2_SwapPricing" xfId="7693"/>
    <cellStyle name="_AI 2_SwapPricing 2" xfId="7694"/>
    <cellStyle name="_AI 3" xfId="7695"/>
    <cellStyle name="_AI_Curve RateHelpers" xfId="7696"/>
    <cellStyle name="_AI_Curve RateHelpers 2" xfId="7697"/>
    <cellStyle name="_AI_Curve RateHelpers_ApolloCurveData" xfId="7698"/>
    <cellStyle name="_AI_Curve RateHelpers_ApolloCurveData 2" xfId="7699"/>
    <cellStyle name="_AI_Curve RateHelpers_ApolloData" xfId="7700"/>
    <cellStyle name="_AI_Curve RateHelpers_ApolloData 2" xfId="7701"/>
    <cellStyle name="_AI_Curve RateHelpers_BlpFXData" xfId="7702"/>
    <cellStyle name="_AI_Curve RateHelpers_BlpFXData 2" xfId="7703"/>
    <cellStyle name="_AI_Curve RateHelpers_CurveViewer.xls-rev81.svn000.tmp" xfId="7704"/>
    <cellStyle name="_AI_Curve RateHelpers_CurveViewer.xls-rev81.svn000.tmp 2" xfId="7705"/>
    <cellStyle name="_AI_Curve RateHelpers_IRDataUSD" xfId="7706"/>
    <cellStyle name="_AI_Curve RateHelpers_IRDataUSD 2" xfId="7707"/>
    <cellStyle name="_AI_Curve RateHelpers_Settings" xfId="7708"/>
    <cellStyle name="_AI_Curve RateHelpers_Settings 2" xfId="7709"/>
    <cellStyle name="_AI_Curve RateHelpers_SwapPricing" xfId="7710"/>
    <cellStyle name="_AI_Curve RateHelpers_SwapPricing 2" xfId="7711"/>
    <cellStyle name="_AI_Curve RateHelpers_test" xfId="7712"/>
    <cellStyle name="_AI_Curve RateHelpers_test 2" xfId="7713"/>
    <cellStyle name="_AI_Settings" xfId="7714"/>
    <cellStyle name="_AI_Settings 2" xfId="7715"/>
    <cellStyle name="_AI_Settings 2 2" xfId="7716"/>
    <cellStyle name="_AI_Settings 2_CurveViewer.xls-rev81.svn000.tmp" xfId="7717"/>
    <cellStyle name="_AI_Settings 2_CurveViewer.xls-rev81.svn000.tmp 2" xfId="7718"/>
    <cellStyle name="_AI_Settings 2_SwapPricing" xfId="7719"/>
    <cellStyle name="_AI_Settings 2_SwapPricing 2" xfId="7720"/>
    <cellStyle name="_AI_Settings 3" xfId="7721"/>
    <cellStyle name="_AI_StirtProt_V7" xfId="7722"/>
    <cellStyle name="_AI_StirtProt_V7 2" xfId="7723"/>
    <cellStyle name="_AI_StirtProt_V7 2 2" xfId="7724"/>
    <cellStyle name="_AI_StirtProt_V7 2_CurveViewer.xls-rev81.svn000.tmp" xfId="7725"/>
    <cellStyle name="_AI_StirtProt_V7 2_CurveViewer.xls-rev81.svn000.tmp 2" xfId="7726"/>
    <cellStyle name="_AI_StirtProt_V7 2_SwapPricing" xfId="7727"/>
    <cellStyle name="_AI_StirtProt_V7 2_SwapPricing 2" xfId="7728"/>
    <cellStyle name="_AI_StirtProt_V7 3" xfId="7729"/>
    <cellStyle name="_Apollo" xfId="3"/>
    <cellStyle name="_Apollo_config" xfId="7730"/>
    <cellStyle name="_B Vandy2" xfId="7731"/>
    <cellStyle name="_B Vandy2 2" xfId="7732"/>
    <cellStyle name="_B Vandy2 2 2" xfId="7733"/>
    <cellStyle name="_B Vandy2 2_CurveViewer.xls-rev81.svn000.tmp" xfId="7734"/>
    <cellStyle name="_B Vandy2 2_CurveViewer.xls-rev81.svn000.tmp 2" xfId="7735"/>
    <cellStyle name="_B Vandy2 2_SwapPricing" xfId="7736"/>
    <cellStyle name="_B Vandy2 2_SwapPricing 2" xfId="7737"/>
    <cellStyle name="_B Vandy2 3" xfId="7738"/>
    <cellStyle name="_B Vandy2_Curve RateHelpers" xfId="7739"/>
    <cellStyle name="_B Vandy2_Curve RateHelpers 2" xfId="7740"/>
    <cellStyle name="_B Vandy2_Curve RateHelpers_ApolloCurveData" xfId="7741"/>
    <cellStyle name="_B Vandy2_Curve RateHelpers_ApolloCurveData 2" xfId="7742"/>
    <cellStyle name="_B Vandy2_Curve RateHelpers_ApolloData" xfId="7743"/>
    <cellStyle name="_B Vandy2_Curve RateHelpers_ApolloData 2" xfId="7744"/>
    <cellStyle name="_B Vandy2_Curve RateHelpers_BlpFXData" xfId="7745"/>
    <cellStyle name="_B Vandy2_Curve RateHelpers_BlpFXData 2" xfId="7746"/>
    <cellStyle name="_B Vandy2_Curve RateHelpers_CurveViewer.xls-rev81.svn000.tmp" xfId="7747"/>
    <cellStyle name="_B Vandy2_Curve RateHelpers_CurveViewer.xls-rev81.svn000.tmp 2" xfId="7748"/>
    <cellStyle name="_B Vandy2_Curve RateHelpers_IRDataUSD" xfId="7749"/>
    <cellStyle name="_B Vandy2_Curve RateHelpers_IRDataUSD 2" xfId="7750"/>
    <cellStyle name="_B Vandy2_Curve RateHelpers_Settings" xfId="7751"/>
    <cellStyle name="_B Vandy2_Curve RateHelpers_Settings 2" xfId="7752"/>
    <cellStyle name="_B Vandy2_Curve RateHelpers_SwapPricing" xfId="7753"/>
    <cellStyle name="_B Vandy2_Curve RateHelpers_SwapPricing 2" xfId="7754"/>
    <cellStyle name="_B Vandy2_Curve RateHelpers_test" xfId="7755"/>
    <cellStyle name="_B Vandy2_Curve RateHelpers_test 2" xfId="7756"/>
    <cellStyle name="_B Vandy2_Settings" xfId="7757"/>
    <cellStyle name="_B Vandy2_Settings 2" xfId="7758"/>
    <cellStyle name="_B Vandy2_Settings 2 2" xfId="7759"/>
    <cellStyle name="_B Vandy2_Settings 2_CurveViewer.xls-rev81.svn000.tmp" xfId="7760"/>
    <cellStyle name="_B Vandy2_Settings 2_CurveViewer.xls-rev81.svn000.tmp 2" xfId="7761"/>
    <cellStyle name="_B Vandy2_Settings 2_SwapPricing" xfId="7762"/>
    <cellStyle name="_B Vandy2_Settings 2_SwapPricing 2" xfId="7763"/>
    <cellStyle name="_B Vandy2_Settings 3" xfId="7764"/>
    <cellStyle name="_B Vandy2_StirtProt_V7" xfId="7765"/>
    <cellStyle name="_B Vandy2_StirtProt_V7 2" xfId="7766"/>
    <cellStyle name="_B Vandy2_StirtProt_V7 2 2" xfId="7767"/>
    <cellStyle name="_B Vandy2_StirtProt_V7 2_CurveViewer.xls-rev81.svn000.tmp" xfId="7768"/>
    <cellStyle name="_B Vandy2_StirtProt_V7 2_CurveViewer.xls-rev81.svn000.tmp 2" xfId="7769"/>
    <cellStyle name="_B Vandy2_StirtProt_V7 2_SwapPricing" xfId="7770"/>
    <cellStyle name="_B Vandy2_StirtProt_V7 2_SwapPricing 2" xfId="7771"/>
    <cellStyle name="_B Vandy2_StirtProt_V7 3" xfId="7772"/>
    <cellStyle name="_Bonds" xfId="7773"/>
    <cellStyle name="_BondsFIA" xfId="7774"/>
    <cellStyle name="_BondsFIA_Delta" xfId="7775"/>
    <cellStyle name="_BondsFIA_Delta_Delta" xfId="7776"/>
    <cellStyle name="_BondsFIA_Delta_Delta_Delta" xfId="7777"/>
    <cellStyle name="_BondsFIA_Delta_Delta_Delta_Delta" xfId="7778"/>
    <cellStyle name="_Book2" xfId="4"/>
    <cellStyle name="_Book2 2" xfId="7779"/>
    <cellStyle name="_Book2 2 2" xfId="7780"/>
    <cellStyle name="_Book2 2_CurveViewer.xls-rev81.svn000.tmp" xfId="7781"/>
    <cellStyle name="_Book2 2_CurveViewer.xls-rev81.svn000.tmp 2" xfId="7782"/>
    <cellStyle name="_Book2 2_SwapPricing" xfId="7783"/>
    <cellStyle name="_Book2 2_SwapPricing 2" xfId="7784"/>
    <cellStyle name="_Book2 3" xfId="7785"/>
    <cellStyle name="_Book2_Config" xfId="7786"/>
    <cellStyle name="_Book2_manual" xfId="7787"/>
    <cellStyle name="_Book2_note futures" xfId="7788"/>
    <cellStyle name="_Book2_Tables" xfId="7789"/>
    <cellStyle name="_Book2_ToDo" xfId="7790"/>
    <cellStyle name="_Book2_Usd" xfId="7791"/>
    <cellStyle name="_Book2_ValuationViewer" xfId="5"/>
    <cellStyle name="_Book2_ValuationViewer 2" xfId="7792"/>
    <cellStyle name="_Book2_ValuationViewer 2 2" xfId="7793"/>
    <cellStyle name="_Book2_ValuationViewer 2_CurveViewer.xls-rev81.svn000.tmp" xfId="7794"/>
    <cellStyle name="_Book2_ValuationViewer 2_CurveViewer.xls-rev81.svn000.tmp 2" xfId="7795"/>
    <cellStyle name="_Book2_ValuationViewer 2_SwapPricing" xfId="7796"/>
    <cellStyle name="_Book2_ValuationViewer 2_SwapPricing 2" xfId="7797"/>
    <cellStyle name="_Book2_ValuationViewer 3" xfId="7798"/>
    <cellStyle name="_Book2_ValuationViewer_Config" xfId="7799"/>
    <cellStyle name="_Book2_ValuationViewer_manual" xfId="7800"/>
    <cellStyle name="_Book2_ValuationViewer_note futures" xfId="7801"/>
    <cellStyle name="_Book2_ValuationViewer_Tables" xfId="7802"/>
    <cellStyle name="_Book2_ValuationViewer_ToDo" xfId="7803"/>
    <cellStyle name="_Book2_ValuationViewer_Usd" xfId="7804"/>
    <cellStyle name="_btec" xfId="6"/>
    <cellStyle name="_btec_Delta" xfId="7805"/>
    <cellStyle name="_btec_Delta_Delta" xfId="7806"/>
    <cellStyle name="_btec_Delta_Delta_Delta" xfId="7807"/>
    <cellStyle name="_btec_Delta_Delta_Delta_Delta" xfId="7808"/>
    <cellStyle name="_CDOKLR4" xfId="7809"/>
    <cellStyle name="_CDOKLR4 2" xfId="7810"/>
    <cellStyle name="_CDOKLR4 2 2" xfId="7811"/>
    <cellStyle name="_CDOKLR4 2_CurveViewer.xls-rev81.svn000.tmp" xfId="7812"/>
    <cellStyle name="_CDOKLR4 2_CurveViewer.xls-rev81.svn000.tmp 2" xfId="7813"/>
    <cellStyle name="_CDOKLR4 2_SwapPricing" xfId="7814"/>
    <cellStyle name="_CDOKLR4 2_SwapPricing 2" xfId="7815"/>
    <cellStyle name="_CDOKLR4 3" xfId="7816"/>
    <cellStyle name="_CDOKLR4_Curve RateHelpers" xfId="7817"/>
    <cellStyle name="_CDOKLR4_Curve RateHelpers 2" xfId="7818"/>
    <cellStyle name="_CDOKLR4_Curve RateHelpers_ApolloCurveData" xfId="7819"/>
    <cellStyle name="_CDOKLR4_Curve RateHelpers_ApolloCurveData 2" xfId="7820"/>
    <cellStyle name="_CDOKLR4_Curve RateHelpers_ApolloData" xfId="7821"/>
    <cellStyle name="_CDOKLR4_Curve RateHelpers_ApolloData 2" xfId="7822"/>
    <cellStyle name="_CDOKLR4_Curve RateHelpers_BlpFXData" xfId="7823"/>
    <cellStyle name="_CDOKLR4_Curve RateHelpers_BlpFXData 2" xfId="7824"/>
    <cellStyle name="_CDOKLR4_Curve RateHelpers_CurveViewer.xls-rev81.svn000.tmp" xfId="7825"/>
    <cellStyle name="_CDOKLR4_Curve RateHelpers_CurveViewer.xls-rev81.svn000.tmp 2" xfId="7826"/>
    <cellStyle name="_CDOKLR4_Curve RateHelpers_IRDataUSD" xfId="7827"/>
    <cellStyle name="_CDOKLR4_Curve RateHelpers_IRDataUSD 2" xfId="7828"/>
    <cellStyle name="_CDOKLR4_Curve RateHelpers_Settings" xfId="7829"/>
    <cellStyle name="_CDOKLR4_Curve RateHelpers_Settings 2" xfId="7830"/>
    <cellStyle name="_CDOKLR4_Curve RateHelpers_SwapPricing" xfId="7831"/>
    <cellStyle name="_CDOKLR4_Curve RateHelpers_SwapPricing 2" xfId="7832"/>
    <cellStyle name="_CDOKLR4_Curve RateHelpers_test" xfId="7833"/>
    <cellStyle name="_CDOKLR4_Curve RateHelpers_test 2" xfId="7834"/>
    <cellStyle name="_CDOKLR4_Settings" xfId="7835"/>
    <cellStyle name="_CDOKLR4_Settings 2" xfId="7836"/>
    <cellStyle name="_CDOKLR4_Settings 2 2" xfId="7837"/>
    <cellStyle name="_CDOKLR4_Settings 2_CurveViewer.xls-rev81.svn000.tmp" xfId="7838"/>
    <cellStyle name="_CDOKLR4_Settings 2_CurveViewer.xls-rev81.svn000.tmp 2" xfId="7839"/>
    <cellStyle name="_CDOKLR4_Settings 2_SwapPricing" xfId="7840"/>
    <cellStyle name="_CDOKLR4_Settings 2_SwapPricing 2" xfId="7841"/>
    <cellStyle name="_CDOKLR4_Settings 3" xfId="7842"/>
    <cellStyle name="_CDOKLR4_StirtProt_V7" xfId="7843"/>
    <cellStyle name="_CDOKLR4_StirtProt_V7 2" xfId="7844"/>
    <cellStyle name="_CDOKLR4_StirtProt_V7 2 2" xfId="7845"/>
    <cellStyle name="_CDOKLR4_StirtProt_V7 2_CurveViewer.xls-rev81.svn000.tmp" xfId="7846"/>
    <cellStyle name="_CDOKLR4_StirtProt_V7 2_CurveViewer.xls-rev81.svn000.tmp 2" xfId="7847"/>
    <cellStyle name="_CDOKLR4_StirtProt_V7 2_SwapPricing" xfId="7848"/>
    <cellStyle name="_CDOKLR4_StirtProt_V7 2_SwapPricing 2" xfId="7849"/>
    <cellStyle name="_CDOKLR4_StirtProt_V7 3" xfId="7850"/>
    <cellStyle name="_Collateral Detail+Summary" xfId="7851"/>
    <cellStyle name="_Collateral Detail+Summary 2" xfId="7852"/>
    <cellStyle name="_Collateral Detail+Summary_ApolloCurveData" xfId="7853"/>
    <cellStyle name="_Collateral Detail+Summary_ApolloCurveData 2" xfId="7854"/>
    <cellStyle name="_Collateral Detail+Summary_ApolloData" xfId="7855"/>
    <cellStyle name="_Collateral Detail+Summary_ApolloData 2" xfId="7856"/>
    <cellStyle name="_Collateral Detail+Summary_BlpFXData" xfId="7857"/>
    <cellStyle name="_Collateral Detail+Summary_BlpFXData 2" xfId="7858"/>
    <cellStyle name="_Collateral Detail+Summary_CurveViewer.xls-rev81.svn000.tmp" xfId="7859"/>
    <cellStyle name="_Collateral Detail+Summary_CurveViewer.xls-rev81.svn000.tmp 2" xfId="7860"/>
    <cellStyle name="_Collateral Detail+Summary_IRDataUSD" xfId="7861"/>
    <cellStyle name="_Collateral Detail+Summary_IRDataUSD 2" xfId="7862"/>
    <cellStyle name="_Collateral Detail+Summary_Settings" xfId="7863"/>
    <cellStyle name="_Collateral Detail+Summary_Settings 2" xfId="7864"/>
    <cellStyle name="_Collateral Detail+Summary_SwapPricing" xfId="7865"/>
    <cellStyle name="_Collateral Detail+Summary_SwapPricing 2" xfId="7866"/>
    <cellStyle name="_Collateral Detail+Summary_test" xfId="7867"/>
    <cellStyle name="_Collateral Detail+Summary_test 2" xfId="7868"/>
    <cellStyle name="_Composite Page" xfId="7"/>
    <cellStyle name="_Composite Page 2" xfId="7869"/>
    <cellStyle name="_Composite Page_Composite Page" xfId="8"/>
    <cellStyle name="_Composite Page_Config" xfId="9"/>
    <cellStyle name="_Config" xfId="10"/>
    <cellStyle name="_Config 2" xfId="7870"/>
    <cellStyle name="_Config_1" xfId="7871"/>
    <cellStyle name="_config_1 2" xfId="7872"/>
    <cellStyle name="_config_1_Config" xfId="7873"/>
    <cellStyle name="_config_1_Cprty" xfId="7874"/>
    <cellStyle name="_config_1_Front" xfId="7875"/>
    <cellStyle name="_config_1_manual" xfId="7876"/>
    <cellStyle name="_config_1_Repo Blotter" xfId="7877"/>
    <cellStyle name="_Config_2" xfId="7878"/>
    <cellStyle name="_Config_2 2" xfId="7879"/>
    <cellStyle name="_Config_2_Config" xfId="7880"/>
    <cellStyle name="_Config_2_manual" xfId="7881"/>
    <cellStyle name="_Config_apollo_curves" xfId="11"/>
    <cellStyle name="_Config_Apollo_Spread" xfId="12"/>
    <cellStyle name="_Config_Config" xfId="7882"/>
    <cellStyle name="_config_db" xfId="13"/>
    <cellStyle name="_config_db_Delta" xfId="7883"/>
    <cellStyle name="_config_db_Delta_Delta" xfId="7884"/>
    <cellStyle name="_config_db_Delta_Delta_Delta" xfId="7885"/>
    <cellStyle name="_config_db_Delta_Delta_Delta_Delta" xfId="7886"/>
    <cellStyle name="_Config_Delta" xfId="7887"/>
    <cellStyle name="_Config_Delta_Delta" xfId="7888"/>
    <cellStyle name="_Config_Delta_Delta_Delta" xfId="7889"/>
    <cellStyle name="_Config_Delta_Delta_Delta_Delta" xfId="7890"/>
    <cellStyle name="_Control" xfId="7891"/>
    <cellStyle name="_Control 2" xfId="7892"/>
    <cellStyle name="_Control 2 2" xfId="7893"/>
    <cellStyle name="_Control 2_CurveViewer.xls-rev81.svn000.tmp" xfId="7894"/>
    <cellStyle name="_Control 2_CurveViewer.xls-rev81.svn000.tmp 2" xfId="7895"/>
    <cellStyle name="_Control 2_SwapPricing" xfId="7896"/>
    <cellStyle name="_Control 2_SwapPricing 2" xfId="7897"/>
    <cellStyle name="_Control 3" xfId="7898"/>
    <cellStyle name="_Control_Curve RateHelpers" xfId="7899"/>
    <cellStyle name="_Control_Curve RateHelpers 2" xfId="7900"/>
    <cellStyle name="_Control_Curve RateHelpers_ApolloCurveData" xfId="7901"/>
    <cellStyle name="_Control_Curve RateHelpers_ApolloCurveData 2" xfId="7902"/>
    <cellStyle name="_Control_Curve RateHelpers_ApolloData" xfId="7903"/>
    <cellStyle name="_Control_Curve RateHelpers_ApolloData 2" xfId="7904"/>
    <cellStyle name="_Control_Curve RateHelpers_BlpFXData" xfId="7905"/>
    <cellStyle name="_Control_Curve RateHelpers_BlpFXData 2" xfId="7906"/>
    <cellStyle name="_Control_Curve RateHelpers_CurveViewer.xls-rev81.svn000.tmp" xfId="7907"/>
    <cellStyle name="_Control_Curve RateHelpers_CurveViewer.xls-rev81.svn000.tmp 2" xfId="7908"/>
    <cellStyle name="_Control_Curve RateHelpers_IRDataUSD" xfId="7909"/>
    <cellStyle name="_Control_Curve RateHelpers_IRDataUSD 2" xfId="7910"/>
    <cellStyle name="_Control_Curve RateHelpers_Settings" xfId="7911"/>
    <cellStyle name="_Control_Curve RateHelpers_Settings 2" xfId="7912"/>
    <cellStyle name="_Control_Curve RateHelpers_SwapPricing" xfId="7913"/>
    <cellStyle name="_Control_Curve RateHelpers_SwapPricing 2" xfId="7914"/>
    <cellStyle name="_Control_Curve RateHelpers_test" xfId="7915"/>
    <cellStyle name="_Control_Curve RateHelpers_test 2" xfId="7916"/>
    <cellStyle name="_Control_Settings" xfId="7917"/>
    <cellStyle name="_Control_Settings 2" xfId="7918"/>
    <cellStyle name="_Control_Settings 2 2" xfId="7919"/>
    <cellStyle name="_Control_Settings 2_CurveViewer.xls-rev81.svn000.tmp" xfId="7920"/>
    <cellStyle name="_Control_Settings 2_CurveViewer.xls-rev81.svn000.tmp 2" xfId="7921"/>
    <cellStyle name="_Control_Settings 2_SwapPricing" xfId="7922"/>
    <cellStyle name="_Control_Settings 2_SwapPricing 2" xfId="7923"/>
    <cellStyle name="_Control_Settings 3" xfId="7924"/>
    <cellStyle name="_Control_StirtProt_V7" xfId="7925"/>
    <cellStyle name="_Control_StirtProt_V7 2" xfId="7926"/>
    <cellStyle name="_Control_StirtProt_V7 2 2" xfId="7927"/>
    <cellStyle name="_Control_StirtProt_V7 2_CurveViewer.xls-rev81.svn000.tmp" xfId="7928"/>
    <cellStyle name="_Control_StirtProt_V7 2_CurveViewer.xls-rev81.svn000.tmp 2" xfId="7929"/>
    <cellStyle name="_Control_StirtProt_V7 2_SwapPricing" xfId="7930"/>
    <cellStyle name="_Control_StirtProt_V7 2_SwapPricing 2" xfId="7931"/>
    <cellStyle name="_Control_StirtProt_V7 3" xfId="7932"/>
    <cellStyle name="_Cprty" xfId="14"/>
    <cellStyle name="_Cprty_1" xfId="7933"/>
    <cellStyle name="_Cprty_1 2" xfId="7934"/>
    <cellStyle name="_Cprty_1_Config" xfId="7935"/>
    <cellStyle name="_Cprty_1_Cprty" xfId="7936"/>
    <cellStyle name="_Cprty_1_Front" xfId="7937"/>
    <cellStyle name="_Cprty_1_manual" xfId="7938"/>
    <cellStyle name="_Cprty_1_Repo Blotter" xfId="7939"/>
    <cellStyle name="_Cprty_Delta" xfId="7940"/>
    <cellStyle name="_Cprty_Delta_Delta" xfId="7941"/>
    <cellStyle name="_Cprty_Delta_Delta_Delta" xfId="7942"/>
    <cellStyle name="_Cprty_Delta_Delta_Delta_Delta" xfId="7943"/>
    <cellStyle name="_CSV Menu" xfId="7944"/>
    <cellStyle name="_CSV Menu 2" xfId="7945"/>
    <cellStyle name="_CSV Menu 2 2" xfId="7946"/>
    <cellStyle name="_CSV Menu 2_CurveViewer.xls-rev81.svn000.tmp" xfId="7947"/>
    <cellStyle name="_CSV Menu 2_CurveViewer.xls-rev81.svn000.tmp 2" xfId="7948"/>
    <cellStyle name="_CSV Menu 2_SwapPricing" xfId="7949"/>
    <cellStyle name="_CSV Menu 2_SwapPricing 2" xfId="7950"/>
    <cellStyle name="_CSV Menu 3" xfId="7951"/>
    <cellStyle name="_CSV Menu_Curve RateHelpers" xfId="7952"/>
    <cellStyle name="_CSV Menu_Curve RateHelpers 2" xfId="7953"/>
    <cellStyle name="_CSV Menu_Curve RateHelpers_ApolloCurveData" xfId="7954"/>
    <cellStyle name="_CSV Menu_Curve RateHelpers_ApolloCurveData 2" xfId="7955"/>
    <cellStyle name="_CSV Menu_Curve RateHelpers_ApolloData" xfId="7956"/>
    <cellStyle name="_CSV Menu_Curve RateHelpers_ApolloData 2" xfId="7957"/>
    <cellStyle name="_CSV Menu_Curve RateHelpers_BlpFXData" xfId="7958"/>
    <cellStyle name="_CSV Menu_Curve RateHelpers_BlpFXData 2" xfId="7959"/>
    <cellStyle name="_CSV Menu_Curve RateHelpers_CurveViewer.xls-rev81.svn000.tmp" xfId="7960"/>
    <cellStyle name="_CSV Menu_Curve RateHelpers_CurveViewer.xls-rev81.svn000.tmp 2" xfId="7961"/>
    <cellStyle name="_CSV Menu_Curve RateHelpers_IRDataUSD" xfId="7962"/>
    <cellStyle name="_CSV Menu_Curve RateHelpers_IRDataUSD 2" xfId="7963"/>
    <cellStyle name="_CSV Menu_Curve RateHelpers_Settings" xfId="7964"/>
    <cellStyle name="_CSV Menu_Curve RateHelpers_Settings 2" xfId="7965"/>
    <cellStyle name="_CSV Menu_Curve RateHelpers_SwapPricing" xfId="7966"/>
    <cellStyle name="_CSV Menu_Curve RateHelpers_SwapPricing 2" xfId="7967"/>
    <cellStyle name="_CSV Menu_Curve RateHelpers_test" xfId="7968"/>
    <cellStyle name="_CSV Menu_Curve RateHelpers_test 2" xfId="7969"/>
    <cellStyle name="_CSV Menu_Settings" xfId="7970"/>
    <cellStyle name="_CSV Menu_Settings 2" xfId="7971"/>
    <cellStyle name="_CSV Menu_Settings 2 2" xfId="7972"/>
    <cellStyle name="_CSV Menu_Settings 2_CurveViewer.xls-rev81.svn000.tmp" xfId="7973"/>
    <cellStyle name="_CSV Menu_Settings 2_CurveViewer.xls-rev81.svn000.tmp 2" xfId="7974"/>
    <cellStyle name="_CSV Menu_Settings 2_SwapPricing" xfId="7975"/>
    <cellStyle name="_CSV Menu_Settings 2_SwapPricing 2" xfId="7976"/>
    <cellStyle name="_CSV Menu_Settings 3" xfId="7977"/>
    <cellStyle name="_CSV Menu_StirtProt_V7" xfId="7978"/>
    <cellStyle name="_CSV Menu_StirtProt_V7 2" xfId="7979"/>
    <cellStyle name="_CSV Menu_StirtProt_V7 2 2" xfId="7980"/>
    <cellStyle name="_CSV Menu_StirtProt_V7 2_CurveViewer.xls-rev81.svn000.tmp" xfId="7981"/>
    <cellStyle name="_CSV Menu_StirtProt_V7 2_CurveViewer.xls-rev81.svn000.tmp 2" xfId="7982"/>
    <cellStyle name="_CSV Menu_StirtProt_V7 2_SwapPricing" xfId="7983"/>
    <cellStyle name="_CSV Menu_StirtProt_V7 2_SwapPricing 2" xfId="7984"/>
    <cellStyle name="_CSV Menu_StirtProt_V7 3" xfId="7985"/>
    <cellStyle name="_ctk_fut" xfId="7986"/>
    <cellStyle name="_ctk_fut_Config" xfId="7987"/>
    <cellStyle name="_data" xfId="15"/>
    <cellStyle name="_data 2" xfId="7988"/>
    <cellStyle name="_data_ApolloCurveData" xfId="7989"/>
    <cellStyle name="_data_ApolloCurveData 2" xfId="7990"/>
    <cellStyle name="_data_ApolloData" xfId="7991"/>
    <cellStyle name="_data_ApolloData 2" xfId="7992"/>
    <cellStyle name="_data_BlpFXData" xfId="7993"/>
    <cellStyle name="_data_BlpFXData 2" xfId="7994"/>
    <cellStyle name="_data_config" xfId="7995"/>
    <cellStyle name="_data_CurveViewer.xls-rev81.svn000.tmp" xfId="7996"/>
    <cellStyle name="_data_CurveViewer.xls-rev81.svn000.tmp 2" xfId="7997"/>
    <cellStyle name="_data_Delta" xfId="7998"/>
    <cellStyle name="_data_Delta_Delta" xfId="7999"/>
    <cellStyle name="_data_Delta_Delta_Delta" xfId="8000"/>
    <cellStyle name="_data_Delta_Delta_Delta_Delta" xfId="8001"/>
    <cellStyle name="_data_IRDataUSD" xfId="8002"/>
    <cellStyle name="_data_IRDataUSD 2" xfId="8003"/>
    <cellStyle name="_data_Settings" xfId="8004"/>
    <cellStyle name="_data_Settings 2" xfId="8005"/>
    <cellStyle name="_data_SwapPricing" xfId="8006"/>
    <cellStyle name="_data_SwapPricing 2" xfId="8007"/>
    <cellStyle name="_data_test" xfId="8008"/>
    <cellStyle name="_data_test 2" xfId="8009"/>
    <cellStyle name="_Delta" xfId="8010"/>
    <cellStyle name="_Delta_1" xfId="8011"/>
    <cellStyle name="_Delta_1_Delta" xfId="8012"/>
    <cellStyle name="_Delta_1_Delta_Delta" xfId="8013"/>
    <cellStyle name="_Delta_1_Delta_Delta_Delta" xfId="8014"/>
    <cellStyle name="_Delta_Delta" xfId="8015"/>
    <cellStyle name="_Delta_Delta_Delta" xfId="8016"/>
    <cellStyle name="_Delta_Delta_Delta_Delta" xfId="8017"/>
    <cellStyle name="_Delta_Delta_Delta_Delta_Delta" xfId="8018"/>
    <cellStyle name="_Detail" xfId="8019"/>
    <cellStyle name="_DISPLAY" xfId="16"/>
    <cellStyle name="_DISPLAY 2" xfId="17"/>
    <cellStyle name="_DISPLAY_121Fut_View" xfId="18"/>
    <cellStyle name="_DISPLAY_121Fut_View 2" xfId="19"/>
    <cellStyle name="_DISPLAY_121Fut_View 2 2" xfId="8020"/>
    <cellStyle name="_DISPLAY_121Fut_View 3" xfId="8021"/>
    <cellStyle name="_DISPLAY_3s1s" xfId="8022"/>
    <cellStyle name="_DISPLAY_3s1s 2" xfId="8023"/>
    <cellStyle name="_DISPLAY_3s1s 2 2" xfId="8024"/>
    <cellStyle name="_DISPLAY_3s1s 2_CurveViewer.xls-rev81.svn000.tmp" xfId="8025"/>
    <cellStyle name="_DISPLAY_3s1s 2_CurveViewer.xls-rev81.svn000.tmp 2" xfId="8026"/>
    <cellStyle name="_DISPLAY_3s1s 2_SwapPricing" xfId="8027"/>
    <cellStyle name="_DISPLAY_3s1s 2_SwapPricing 2" xfId="8028"/>
    <cellStyle name="_DISPLAY_3s1s 3" xfId="8029"/>
    <cellStyle name="_DISPLAY_Apollo" xfId="20"/>
    <cellStyle name="_DISPLAY_Apollo 2" xfId="8030"/>
    <cellStyle name="_DISPLAY_Apollo 2 2" xfId="8031"/>
    <cellStyle name="_DISPLAY_Apollo 2_CurveViewer.xls-rev81.svn000.tmp" xfId="8032"/>
    <cellStyle name="_DISPLAY_Apollo 2_CurveViewer.xls-rev81.svn000.tmp 2" xfId="8033"/>
    <cellStyle name="_DISPLAY_Apollo 2_SwapPricing" xfId="8034"/>
    <cellStyle name="_DISPLAY_Apollo 2_SwapPricing 2" xfId="8035"/>
    <cellStyle name="_DISPLAY_Apollo 3" xfId="8036"/>
    <cellStyle name="_DISPLAY_Apollo_Config" xfId="8037"/>
    <cellStyle name="_DISPLAY_Apollo_manual" xfId="8038"/>
    <cellStyle name="_DISPLAY_Apollo_note futures" xfId="8039"/>
    <cellStyle name="_DISPLAY_Apollo_Tables" xfId="8040"/>
    <cellStyle name="_DISPLAY_Apollo_ToDo" xfId="8041"/>
    <cellStyle name="_DISPLAY_Apollo_Usd" xfId="8042"/>
    <cellStyle name="_DISPLAY_ApolloCurveData" xfId="8043"/>
    <cellStyle name="_DISPLAY_ApolloCurveData 2" xfId="8044"/>
    <cellStyle name="_DISPLAY_ApolloData" xfId="8045"/>
    <cellStyle name="_DISPLAY_ApolloData 2" xfId="8046"/>
    <cellStyle name="_DISPLAY_AssetSwap" xfId="21"/>
    <cellStyle name="_DISPLAY_BlpFXData" xfId="8047"/>
    <cellStyle name="_DISPLAY_BlpFXData 2" xfId="8048"/>
    <cellStyle name="_DISPLAY_Closes" xfId="22"/>
    <cellStyle name="_DISPLAY_Closes 2" xfId="8049"/>
    <cellStyle name="_DISPLAY_Closes 2 2" xfId="8050"/>
    <cellStyle name="_DISPLAY_Closes 2_CurveViewer.xls-rev81.svn000.tmp" xfId="8051"/>
    <cellStyle name="_DISPLAY_Closes 2_CurveViewer.xls-rev81.svn000.tmp 2" xfId="8052"/>
    <cellStyle name="_DISPLAY_Closes 2_SwapPricing" xfId="8053"/>
    <cellStyle name="_DISPLAY_Closes 2_SwapPricing 2" xfId="8054"/>
    <cellStyle name="_DISPLAY_Closes 3" xfId="8055"/>
    <cellStyle name="_DISPLAY_Closes_Config" xfId="8056"/>
    <cellStyle name="_DISPLAY_Closes_manual" xfId="8057"/>
    <cellStyle name="_DISPLAY_Closes_note futures" xfId="8058"/>
    <cellStyle name="_DISPLAY_Closes_Tables" xfId="8059"/>
    <cellStyle name="_DISPLAY_Closes_ToDo" xfId="8060"/>
    <cellStyle name="_DISPLAY_Closes_Usd" xfId="8061"/>
    <cellStyle name="_DISPLAY_Composite Page" xfId="23"/>
    <cellStyle name="_DISPLAY_Config" xfId="24"/>
    <cellStyle name="_DISPLAY_Config 10" xfId="8062"/>
    <cellStyle name="_DISPLAY_Config 2" xfId="8063"/>
    <cellStyle name="_DISPLAY_config 2 2" xfId="8064"/>
    <cellStyle name="_DISPLAY_config 2_CurveViewer.xls-rev81.svn000.tmp" xfId="8065"/>
    <cellStyle name="_DISPLAY_config 2_CurveViewer.xls-rev81.svn000.tmp 2" xfId="8066"/>
    <cellStyle name="_DISPLAY_config 2_SwapPricing" xfId="8067"/>
    <cellStyle name="_DISPLAY_config 2_SwapPricing 2" xfId="8068"/>
    <cellStyle name="_DISPLAY_Config 3" xfId="8069"/>
    <cellStyle name="_DISPLAY_Config 4" xfId="8070"/>
    <cellStyle name="_DISPLAY_Config 5" xfId="8071"/>
    <cellStyle name="_DISPLAY_Config 6" xfId="8072"/>
    <cellStyle name="_DISPLAY_Config 7" xfId="8073"/>
    <cellStyle name="_DISPLAY_Config 8" xfId="8074"/>
    <cellStyle name="_DISPLAY_Config 9" xfId="8075"/>
    <cellStyle name="_DISPLAY_Config_1" xfId="8076"/>
    <cellStyle name="_DISPLAY_Config_Composite Page" xfId="25"/>
    <cellStyle name="_DISPLAY_Config_Config" xfId="8077"/>
    <cellStyle name="_DISPLAY_config_Config_1" xfId="8078"/>
    <cellStyle name="_DISPLAY_config_Config_1 2" xfId="8079"/>
    <cellStyle name="_DISPLAY_config_Config_1_Config" xfId="8080"/>
    <cellStyle name="_DISPLAY_config_Config_1_manual" xfId="8081"/>
    <cellStyle name="_DISPLAY_Config_Cprty" xfId="8082"/>
    <cellStyle name="_DISPLAY_Config_Front" xfId="8083"/>
    <cellStyle name="_DISPLAY_Config_manual" xfId="8084"/>
    <cellStyle name="_DISPLAY_config_note futures" xfId="8085"/>
    <cellStyle name="_DISPLAY_config_Onyx" xfId="8086"/>
    <cellStyle name="_DISPLAY_config_Onyx 2" xfId="8087"/>
    <cellStyle name="_DISPLAY_config_Onyx_Config" xfId="8088"/>
    <cellStyle name="_DISPLAY_config_Onyx_manual" xfId="8089"/>
    <cellStyle name="_DISPLAY_Config_Repo Blotter" xfId="8090"/>
    <cellStyle name="_DISPLAY_config_Sheet1" xfId="8091"/>
    <cellStyle name="_DISPLAY_config_Tables" xfId="8092"/>
    <cellStyle name="_DISPLAY_config_ToDo" xfId="8093"/>
    <cellStyle name="_DISPLAY_Convexity" xfId="26"/>
    <cellStyle name="_DISPLAY_Core" xfId="27"/>
    <cellStyle name="_DISPLAY_Core 2" xfId="28"/>
    <cellStyle name="_DISPLAY_Core 2 2" xfId="8094"/>
    <cellStyle name="_DISPLAY_Core 3" xfId="8095"/>
    <cellStyle name="_DISPLAY_Core_Composite Page" xfId="29"/>
    <cellStyle name="_DISPLAY_Core_Config" xfId="30"/>
    <cellStyle name="_DISPLAY_cp_Closes" xfId="31"/>
    <cellStyle name="_DISPLAY_cp_Closes 2" xfId="8096"/>
    <cellStyle name="_DISPLAY_cp_Closes 2 2" xfId="8097"/>
    <cellStyle name="_DISPLAY_cp_Closes 2_CurveViewer.xls-rev81.svn000.tmp" xfId="8098"/>
    <cellStyle name="_DISPLAY_cp_Closes 2_CurveViewer.xls-rev81.svn000.tmp 2" xfId="8099"/>
    <cellStyle name="_DISPLAY_cp_Closes 2_SwapPricing" xfId="8100"/>
    <cellStyle name="_DISPLAY_cp_Closes 2_SwapPricing 2" xfId="8101"/>
    <cellStyle name="_DISPLAY_cp_Closes 3" xfId="8102"/>
    <cellStyle name="_DISPLAY_cp_Closes_Config" xfId="8103"/>
    <cellStyle name="_DISPLAY_cp_Closes_manual" xfId="8104"/>
    <cellStyle name="_DISPLAY_cp_Closes_note futures" xfId="8105"/>
    <cellStyle name="_DISPLAY_cp_Closes_Tables" xfId="8106"/>
    <cellStyle name="_DISPLAY_cp_Closes_ToDo" xfId="8107"/>
    <cellStyle name="_DISPLAY_cp_Closes_Usd" xfId="8108"/>
    <cellStyle name="_DISPLAY_CurveViewer.xls-rev81.svn000.tmp" xfId="8109"/>
    <cellStyle name="_DISPLAY_CurveViewer.xls-rev81.svn000.tmp 2" xfId="8110"/>
    <cellStyle name="_DISPLAY_Delta" xfId="8111"/>
    <cellStyle name="_DISPLAY_Delta_Delta" xfId="8112"/>
    <cellStyle name="_DISPLAY_Delta_Delta_Delta" xfId="8113"/>
    <cellStyle name="_DISPLAY_Delta_Delta_Delta_Delta" xfId="8114"/>
    <cellStyle name="_DISPLAY_DISPLAY" xfId="32"/>
    <cellStyle name="_DISPLAY_DISPLAY 2" xfId="8115"/>
    <cellStyle name="_DISPLAY_EOD_Closes" xfId="33"/>
    <cellStyle name="_DISPLAY_EOD_Closes 2" xfId="8116"/>
    <cellStyle name="_DISPLAY_EOD_Closes_1" xfId="34"/>
    <cellStyle name="_DISPLAY_EOD_Closes_ApolloCurveData" xfId="8117"/>
    <cellStyle name="_DISPLAY_EOD_Closes_ApolloCurveData 2" xfId="8118"/>
    <cellStyle name="_DISPLAY_EOD_Closes_ApolloData" xfId="8119"/>
    <cellStyle name="_DISPLAY_EOD_Closes_ApolloData 2" xfId="8120"/>
    <cellStyle name="_DISPLAY_EOD_Closes_BlpFXData" xfId="8121"/>
    <cellStyle name="_DISPLAY_EOD_Closes_BlpFXData 2" xfId="8122"/>
    <cellStyle name="_DISPLAY_EOD_Closes_config" xfId="8123"/>
    <cellStyle name="_DISPLAY_EOD_Closes_CurveViewer.xls-rev81.svn000.tmp" xfId="8124"/>
    <cellStyle name="_DISPLAY_EOD_Closes_CurveViewer.xls-rev81.svn000.tmp 2" xfId="8125"/>
    <cellStyle name="_DISPLAY_EOD_Closes_IRDataUSD" xfId="8126"/>
    <cellStyle name="_DISPLAY_EOD_Closes_IRDataUSD 2" xfId="8127"/>
    <cellStyle name="_DISPLAY_EOD_Closes_Settings" xfId="8128"/>
    <cellStyle name="_DISPLAY_EOD_Closes_Settings 2" xfId="8129"/>
    <cellStyle name="_DISPLAY_EOD_Closes_SwapPricing" xfId="8130"/>
    <cellStyle name="_DISPLAY_EOD_Closes_SwapPricing 2" xfId="8131"/>
    <cellStyle name="_DISPLAY_EOD_Closes_test" xfId="8132"/>
    <cellStyle name="_DISPLAY_EOD_Closes_test 2" xfId="8133"/>
    <cellStyle name="_DISPLAY_EOD_Curve" xfId="35"/>
    <cellStyle name="_DISPLAY_EOD_Curve 2" xfId="36"/>
    <cellStyle name="_DISPLAY_EOD_Curve 2 2" xfId="8134"/>
    <cellStyle name="_DISPLAY_EOD_Curve 3" xfId="37"/>
    <cellStyle name="_DISPLAY_EOD_Curve 3 2" xfId="8135"/>
    <cellStyle name="_DISPLAY_EOD_Curve_Composite Page" xfId="38"/>
    <cellStyle name="_DISPLAY_EOD_Curve_Core" xfId="39"/>
    <cellStyle name="_DISPLAY_EOD_Curve_Core 2" xfId="40"/>
    <cellStyle name="_DISPLAY_EOD_Curve_Core 2 2" xfId="8136"/>
    <cellStyle name="_DISPLAY_EOD_Curve_Core 3" xfId="8137"/>
    <cellStyle name="_DISPLAY_EOD_Curve_DISPLAY" xfId="8138"/>
    <cellStyle name="_DISPLAY_EOD_Curve_DISPLAY 2" xfId="8139"/>
    <cellStyle name="_DISPLAY_EOD_Curve_Futures" xfId="41"/>
    <cellStyle name="_DISPLAY_EOD_Curve_Swaps" xfId="42"/>
    <cellStyle name="_DISPLAY_EOD_Curve_Yesterday" xfId="8140"/>
    <cellStyle name="_DISPLAY_Front" xfId="8141"/>
    <cellStyle name="_DISPLAY_Front_1" xfId="8142"/>
    <cellStyle name="_DISPLAY_Front_1 2" xfId="8143"/>
    <cellStyle name="_DISPLAY_Front_1_Config" xfId="8144"/>
    <cellStyle name="_DISPLAY_Front_1_Cprty" xfId="8145"/>
    <cellStyle name="_DISPLAY_Front_1_Front" xfId="8146"/>
    <cellStyle name="_DISPLAY_Front_1_manual" xfId="8147"/>
    <cellStyle name="_DISPLAY_Front_1_Repo Blotter" xfId="8148"/>
    <cellStyle name="_DISPLAY_Futures" xfId="43"/>
    <cellStyle name="_DISPLAY_Futures 2" xfId="44"/>
    <cellStyle name="_DISPLAY_Futures 2 2" xfId="8149"/>
    <cellStyle name="_DISPLAY_Futures 3" xfId="8150"/>
    <cellStyle name="_DISPLAY_Futures_Composite Page" xfId="45"/>
    <cellStyle name="_DISPLAY_Futures_Config" xfId="46"/>
    <cellStyle name="_DISPLAY_Gamma" xfId="47"/>
    <cellStyle name="_DISPLAY_Gamma 2" xfId="8151"/>
    <cellStyle name="_DISPLAY_Gamma_1" xfId="48"/>
    <cellStyle name="_DISPLAY_Gamma_Composite Page" xfId="49"/>
    <cellStyle name="_DISPLAY_Gamma_Core" xfId="50"/>
    <cellStyle name="_DISPLAY_Gamma_Futures" xfId="51"/>
    <cellStyle name="_DISPLAY_Gamma_Futures_1" xfId="52"/>
    <cellStyle name="_DISPLAY_Gamma_Swaps" xfId="53"/>
    <cellStyle name="_DISPLAY_Gamma_Treasuries" xfId="54"/>
    <cellStyle name="_DISPLAY_holidays" xfId="55"/>
    <cellStyle name="_DISPLAY_holidays 2" xfId="8152"/>
    <cellStyle name="_DISPLAY_holidays 2 2" xfId="8153"/>
    <cellStyle name="_DISPLAY_holidays 2_CurveViewer.xls-rev81.svn000.tmp" xfId="8154"/>
    <cellStyle name="_DISPLAY_holidays 2_CurveViewer.xls-rev81.svn000.tmp 2" xfId="8155"/>
    <cellStyle name="_DISPLAY_holidays 2_SwapPricing" xfId="8156"/>
    <cellStyle name="_DISPLAY_holidays 2_SwapPricing 2" xfId="8157"/>
    <cellStyle name="_DISPLAY_holidays 3" xfId="8158"/>
    <cellStyle name="_DISPLAY_holidays_Config" xfId="8159"/>
    <cellStyle name="_DISPLAY_holidays_manual" xfId="8160"/>
    <cellStyle name="_DISPLAY_holidays_note futures" xfId="8161"/>
    <cellStyle name="_DISPLAY_holidays_Tables" xfId="8162"/>
    <cellStyle name="_DISPLAY_holidays_ToDo" xfId="8163"/>
    <cellStyle name="_DISPLAY_holidays_Usd" xfId="8164"/>
    <cellStyle name="_DISPLAY_IRDataUSD" xfId="8165"/>
    <cellStyle name="_DISPLAY_IRDataUSD 2" xfId="8166"/>
    <cellStyle name="_DISPLAY_Real_Time" xfId="56"/>
    <cellStyle name="_DISPLAY_RealTime" xfId="8167"/>
    <cellStyle name="_DISPLAY_Real-Time" xfId="57"/>
    <cellStyle name="_DISPLAY_Real-Time 10" xfId="8168"/>
    <cellStyle name="_DISPLAY_RealTime 2" xfId="8169"/>
    <cellStyle name="_DISPLAY_Real-Time 2" xfId="58"/>
    <cellStyle name="_DISPLAY_RealTime 2 2" xfId="8170"/>
    <cellStyle name="_DISPLAY_Real-Time 2 2" xfId="8171"/>
    <cellStyle name="_DISPLAY_RealTime 2 3" xfId="8172"/>
    <cellStyle name="_DISPLAY_Real-Time 2 3" xfId="8173"/>
    <cellStyle name="_DISPLAY_RealTime 2_CurveViewer.xls-rev81.svn000.tmp" xfId="8174"/>
    <cellStyle name="_DISPLAY_RealTime 2_CurveViewer.xls-rev81.svn000.tmp 2" xfId="8175"/>
    <cellStyle name="_DISPLAY_RealTime 2_SwapPricing" xfId="8176"/>
    <cellStyle name="_DISPLAY_RealTime 2_SwapPricing 2" xfId="8177"/>
    <cellStyle name="_DISPLAY_RealTime 3" xfId="8178"/>
    <cellStyle name="_DISPLAY_Real-Time 3" xfId="8179"/>
    <cellStyle name="_DISPLAY_Real-Time 3 2" xfId="8180"/>
    <cellStyle name="_DISPLAY_RealTime 4" xfId="8181"/>
    <cellStyle name="_DISPLAY_Real-Time 4" xfId="8182"/>
    <cellStyle name="_DISPLAY_Real-Time 4 2" xfId="8183"/>
    <cellStyle name="_DISPLAY_Real-Time 5" xfId="8184"/>
    <cellStyle name="_DISPLAY_Real-Time 6" xfId="8185"/>
    <cellStyle name="_DISPLAY_Real-Time 7" xfId="8186"/>
    <cellStyle name="_DISPLAY_Real-Time 8" xfId="8187"/>
    <cellStyle name="_DISPLAY_Real-Time 9" xfId="8188"/>
    <cellStyle name="_DISPLAY_Real-Time_1" xfId="59"/>
    <cellStyle name="_DISPLAY_Real-Time_1 2" xfId="8189"/>
    <cellStyle name="_DISPLAY_Real-Time_Composite Page" xfId="60"/>
    <cellStyle name="_DISPLAY_Real-Time_Core" xfId="61"/>
    <cellStyle name="_DISPLAY_Real-Time_Futures" xfId="62"/>
    <cellStyle name="_DISPLAY_Real-Time_Futures_1" xfId="63"/>
    <cellStyle name="_DISPLAY_Real-Time_Swaps" xfId="64"/>
    <cellStyle name="_DISPLAY_Real-Time_Treasuries" xfId="65"/>
    <cellStyle name="_DISPLAY_Settings" xfId="8190"/>
    <cellStyle name="_DISPLAY_Settings 2" xfId="8191"/>
    <cellStyle name="_DISPLAY_Setup" xfId="8192"/>
    <cellStyle name="_DISPLAY_Setup 2" xfId="8193"/>
    <cellStyle name="_DISPLAY_Setup_Config" xfId="8194"/>
    <cellStyle name="_DISPLAY_Setup_Config_1" xfId="8195"/>
    <cellStyle name="_DISPLAY_Setup_Config_Config" xfId="8196"/>
    <cellStyle name="_DISPLAY_Setup_manual" xfId="8197"/>
    <cellStyle name="_DISPLAY_Setup_mqs_bonds" xfId="8198"/>
    <cellStyle name="_DISPLAY_Setup_Onyx" xfId="8199"/>
    <cellStyle name="_DISPLAY_Sheet1" xfId="66"/>
    <cellStyle name="_DISPLAY_SwapPricing" xfId="8200"/>
    <cellStyle name="_DISPLAY_SwapPricing 2" xfId="8201"/>
    <cellStyle name="_DISPLAY_Swaps" xfId="67"/>
    <cellStyle name="_DISPLAY_Swaps 2" xfId="68"/>
    <cellStyle name="_DISPLAY_Swaps 2 2" xfId="8202"/>
    <cellStyle name="_DISPLAY_Swaps 3" xfId="8203"/>
    <cellStyle name="_DISPLAY_Swaps_Composite Page" xfId="69"/>
    <cellStyle name="_DISPLAY_Swaps_Config" xfId="70"/>
    <cellStyle name="_DISPLAY_test" xfId="8204"/>
    <cellStyle name="_DISPLAY_test 2" xfId="8205"/>
    <cellStyle name="_DISPLAY_T-Notes" xfId="71"/>
    <cellStyle name="_DISPLAY_T-Notes 2" xfId="72"/>
    <cellStyle name="_DISPLAY_T-Notes 2 2" xfId="8206"/>
    <cellStyle name="_DISPLAY_T-Notes 3" xfId="8207"/>
    <cellStyle name="_DISPLAY_T-Notes_Composite Page" xfId="73"/>
    <cellStyle name="_DISPLAY_T-Notes_Config" xfId="74"/>
    <cellStyle name="_DISPLAY_ToDo" xfId="75"/>
    <cellStyle name="_DISPLAY_ToDo 2" xfId="76"/>
    <cellStyle name="_DISPLAY_ToDo 2 2" xfId="8208"/>
    <cellStyle name="_DISPLAY_ToDo 3" xfId="8209"/>
    <cellStyle name="_DISPLAY_ToDoList" xfId="77"/>
    <cellStyle name="_DISPLAY_ToDoList 2" xfId="78"/>
    <cellStyle name="_DISPLAY_ToDoList 2 2" xfId="8210"/>
    <cellStyle name="_DISPLAY_ToDoList 3" xfId="8211"/>
    <cellStyle name="_DISPLAY_Treasuries" xfId="79"/>
    <cellStyle name="_DISPLAY_Treasuries 2" xfId="80"/>
    <cellStyle name="_DISPLAY_Treasuries 2 2" xfId="8212"/>
    <cellStyle name="_DISPLAY_Treasuries 3" xfId="8213"/>
    <cellStyle name="_DISPLAY_Treasuries_Composite Page" xfId="81"/>
    <cellStyle name="_DISPLAY_Treasuries_Config" xfId="82"/>
    <cellStyle name="_DISPLAY_Yesterday" xfId="8214"/>
    <cellStyle name="_Entry" xfId="8215"/>
    <cellStyle name="_Entry_F" xfId="8216"/>
    <cellStyle name="_EUR_Notes" xfId="8217"/>
    <cellStyle name="_Euros" xfId="8218"/>
    <cellStyle name="_Export" xfId="8219"/>
    <cellStyle name="_F Lakes3" xfId="8220"/>
    <cellStyle name="_F Lakes3 2" xfId="8221"/>
    <cellStyle name="_F Lakes3 2 2" xfId="8222"/>
    <cellStyle name="_F Lakes3 2_CurveViewer.xls-rev81.svn000.tmp" xfId="8223"/>
    <cellStyle name="_F Lakes3 2_CurveViewer.xls-rev81.svn000.tmp 2" xfId="8224"/>
    <cellStyle name="_F Lakes3 2_SwapPricing" xfId="8225"/>
    <cellStyle name="_F Lakes3 2_SwapPricing 2" xfId="8226"/>
    <cellStyle name="_F Lakes3 3" xfId="8227"/>
    <cellStyle name="_F Lakes3_Curve RateHelpers" xfId="8228"/>
    <cellStyle name="_F Lakes3_Curve RateHelpers 2" xfId="8229"/>
    <cellStyle name="_F Lakes3_Curve RateHelpers_ApolloCurveData" xfId="8230"/>
    <cellStyle name="_F Lakes3_Curve RateHelpers_ApolloCurveData 2" xfId="8231"/>
    <cellStyle name="_F Lakes3_Curve RateHelpers_ApolloData" xfId="8232"/>
    <cellStyle name="_F Lakes3_Curve RateHelpers_ApolloData 2" xfId="8233"/>
    <cellStyle name="_F Lakes3_Curve RateHelpers_BlpFXData" xfId="8234"/>
    <cellStyle name="_F Lakes3_Curve RateHelpers_BlpFXData 2" xfId="8235"/>
    <cellStyle name="_F Lakes3_Curve RateHelpers_CurveViewer.xls-rev81.svn000.tmp" xfId="8236"/>
    <cellStyle name="_F Lakes3_Curve RateHelpers_CurveViewer.xls-rev81.svn000.tmp 2" xfId="8237"/>
    <cellStyle name="_F Lakes3_Curve RateHelpers_IRDataUSD" xfId="8238"/>
    <cellStyle name="_F Lakes3_Curve RateHelpers_IRDataUSD 2" xfId="8239"/>
    <cellStyle name="_F Lakes3_Curve RateHelpers_Settings" xfId="8240"/>
    <cellStyle name="_F Lakes3_Curve RateHelpers_Settings 2" xfId="8241"/>
    <cellStyle name="_F Lakes3_Curve RateHelpers_SwapPricing" xfId="8242"/>
    <cellStyle name="_F Lakes3_Curve RateHelpers_SwapPricing 2" xfId="8243"/>
    <cellStyle name="_F Lakes3_Curve RateHelpers_test" xfId="8244"/>
    <cellStyle name="_F Lakes3_Curve RateHelpers_test 2" xfId="8245"/>
    <cellStyle name="_F Lakes3_Settings" xfId="8246"/>
    <cellStyle name="_F Lakes3_Settings 2" xfId="8247"/>
    <cellStyle name="_F Lakes3_Settings 2 2" xfId="8248"/>
    <cellStyle name="_F Lakes3_Settings 2_CurveViewer.xls-rev81.svn000.tmp" xfId="8249"/>
    <cellStyle name="_F Lakes3_Settings 2_CurveViewer.xls-rev81.svn000.tmp 2" xfId="8250"/>
    <cellStyle name="_F Lakes3_Settings 2_SwapPricing" xfId="8251"/>
    <cellStyle name="_F Lakes3_Settings 2_SwapPricing 2" xfId="8252"/>
    <cellStyle name="_F Lakes3_Settings 3" xfId="8253"/>
    <cellStyle name="_F Lakes3_StirtProt_V7" xfId="8254"/>
    <cellStyle name="_F Lakes3_StirtProt_V7 2" xfId="8255"/>
    <cellStyle name="_F Lakes3_StirtProt_V7 2 2" xfId="8256"/>
    <cellStyle name="_F Lakes3_StirtProt_V7 2_CurveViewer.xls-rev81.svn000.tmp" xfId="8257"/>
    <cellStyle name="_F Lakes3_StirtProt_V7 2_CurveViewer.xls-rev81.svn000.tmp 2" xfId="8258"/>
    <cellStyle name="_F Lakes3_StirtProt_V7 2_SwapPricing" xfId="8259"/>
    <cellStyle name="_F Lakes3_StirtProt_V7 2_SwapPricing 2" xfId="8260"/>
    <cellStyle name="_F Lakes3_StirtProt_V7 3" xfId="8261"/>
    <cellStyle name="_FIA_Pos" xfId="8262"/>
    <cellStyle name="_FRA mapping" xfId="8263"/>
    <cellStyle name="_FRA_Map" xfId="83"/>
    <cellStyle name="_FRA_Map 2" xfId="84"/>
    <cellStyle name="_FRA_Map_121Fut_View" xfId="85"/>
    <cellStyle name="_FRA_Map_121Fut_View 2" xfId="86"/>
    <cellStyle name="_FRA_Map_121Fut_View 2 2" xfId="8264"/>
    <cellStyle name="_FRA_Map_121Fut_View 3" xfId="8265"/>
    <cellStyle name="_FRA_Map_3s1s" xfId="8266"/>
    <cellStyle name="_FRA_Map_3s1s 2" xfId="8267"/>
    <cellStyle name="_FRA_Map_3s1s 2 2" xfId="8268"/>
    <cellStyle name="_FRA_Map_3s1s 2_CurveViewer.xls-rev81.svn000.tmp" xfId="8269"/>
    <cellStyle name="_FRA_Map_3s1s 2_CurveViewer.xls-rev81.svn000.tmp 2" xfId="8270"/>
    <cellStyle name="_FRA_Map_3s1s 2_SwapPricing" xfId="8271"/>
    <cellStyle name="_FRA_Map_3s1s 2_SwapPricing 2" xfId="8272"/>
    <cellStyle name="_FRA_Map_3s1s 3" xfId="8273"/>
    <cellStyle name="_FRA_Map_Apollo" xfId="87"/>
    <cellStyle name="_FRA_Map_Apollo 2" xfId="8274"/>
    <cellStyle name="_FRA_Map_Apollo 2 2" xfId="8275"/>
    <cellStyle name="_FRA_Map_Apollo 2_CurveViewer.xls-rev81.svn000.tmp" xfId="8276"/>
    <cellStyle name="_FRA_Map_Apollo 2_CurveViewer.xls-rev81.svn000.tmp 2" xfId="8277"/>
    <cellStyle name="_FRA_Map_Apollo 2_SwapPricing" xfId="8278"/>
    <cellStyle name="_FRA_Map_Apollo 2_SwapPricing 2" xfId="8279"/>
    <cellStyle name="_FRA_Map_Apollo 3" xfId="8280"/>
    <cellStyle name="_FRA_Map_Apollo_Config" xfId="8281"/>
    <cellStyle name="_FRA_Map_Apollo_manual" xfId="8282"/>
    <cellStyle name="_FRA_Map_Apollo_note futures" xfId="8283"/>
    <cellStyle name="_FRA_Map_Apollo_Tables" xfId="8284"/>
    <cellStyle name="_FRA_Map_Apollo_ToDo" xfId="8285"/>
    <cellStyle name="_FRA_Map_Apollo_Usd" xfId="8286"/>
    <cellStyle name="_FRA_Map_ApolloCurveData" xfId="8287"/>
    <cellStyle name="_FRA_Map_ApolloCurveData 2" xfId="8288"/>
    <cellStyle name="_FRA_Map_ApolloData" xfId="8289"/>
    <cellStyle name="_FRA_Map_ApolloData 2" xfId="8290"/>
    <cellStyle name="_FRA_Map_AssetSwap" xfId="88"/>
    <cellStyle name="_FRA_Map_BlpFXData" xfId="8291"/>
    <cellStyle name="_FRA_Map_BlpFXData 2" xfId="8292"/>
    <cellStyle name="_FRA_Map_Closes" xfId="89"/>
    <cellStyle name="_FRA_Map_Closes 2" xfId="8293"/>
    <cellStyle name="_FRA_Map_Closes 2 2" xfId="8294"/>
    <cellStyle name="_FRA_Map_Closes 2_CurveViewer.xls-rev81.svn000.tmp" xfId="8295"/>
    <cellStyle name="_FRA_Map_Closes 2_CurveViewer.xls-rev81.svn000.tmp 2" xfId="8296"/>
    <cellStyle name="_FRA_Map_Closes 2_SwapPricing" xfId="8297"/>
    <cellStyle name="_FRA_Map_Closes 2_SwapPricing 2" xfId="8298"/>
    <cellStyle name="_FRA_Map_Closes 3" xfId="8299"/>
    <cellStyle name="_FRA_Map_Closes_Config" xfId="8300"/>
    <cellStyle name="_FRA_Map_Closes_manual" xfId="8301"/>
    <cellStyle name="_FRA_Map_Closes_note futures" xfId="8302"/>
    <cellStyle name="_FRA_Map_Closes_Tables" xfId="8303"/>
    <cellStyle name="_FRA_Map_Closes_ToDo" xfId="8304"/>
    <cellStyle name="_FRA_Map_Closes_Usd" xfId="8305"/>
    <cellStyle name="_FRA_Map_Composite Page" xfId="90"/>
    <cellStyle name="_FRA_Map_Config" xfId="91"/>
    <cellStyle name="_FRA_Map_Config 10" xfId="8306"/>
    <cellStyle name="_FRA_Map_Config 2" xfId="8307"/>
    <cellStyle name="_FRA_Map_config 2 2" xfId="8308"/>
    <cellStyle name="_FRA_Map_config 2_CurveViewer.xls-rev81.svn000.tmp" xfId="8309"/>
    <cellStyle name="_FRA_Map_config 2_CurveViewer.xls-rev81.svn000.tmp 2" xfId="8310"/>
    <cellStyle name="_FRA_Map_config 2_SwapPricing" xfId="8311"/>
    <cellStyle name="_FRA_Map_config 2_SwapPricing 2" xfId="8312"/>
    <cellStyle name="_FRA_Map_Config 3" xfId="8313"/>
    <cellStyle name="_FRA_Map_Config 4" xfId="8314"/>
    <cellStyle name="_FRA_Map_Config 5" xfId="8315"/>
    <cellStyle name="_FRA_Map_Config 6" xfId="8316"/>
    <cellStyle name="_FRA_Map_Config 7" xfId="8317"/>
    <cellStyle name="_FRA_Map_Config 8" xfId="8318"/>
    <cellStyle name="_FRA_Map_Config 9" xfId="8319"/>
    <cellStyle name="_FRA_Map_Config_1" xfId="8320"/>
    <cellStyle name="_FRA_Map_Config_Composite Page" xfId="92"/>
    <cellStyle name="_FRA_Map_Config_Config" xfId="8321"/>
    <cellStyle name="_FRA_Map_config_Config_1" xfId="8322"/>
    <cellStyle name="_FRA_Map_config_Config_1 2" xfId="8323"/>
    <cellStyle name="_FRA_Map_config_Config_1_Config" xfId="8324"/>
    <cellStyle name="_FRA_Map_config_Config_1_manual" xfId="8325"/>
    <cellStyle name="_FRA_Map_Config_Cprty" xfId="8326"/>
    <cellStyle name="_FRA_Map_Config_Front" xfId="8327"/>
    <cellStyle name="_FRA_Map_Config_manual" xfId="8328"/>
    <cellStyle name="_FRA_Map_config_note futures" xfId="8329"/>
    <cellStyle name="_FRA_Map_config_Onyx" xfId="8330"/>
    <cellStyle name="_FRA_Map_config_Onyx 2" xfId="8331"/>
    <cellStyle name="_FRA_Map_config_Onyx_Config" xfId="8332"/>
    <cellStyle name="_FRA_Map_config_Onyx_manual" xfId="8333"/>
    <cellStyle name="_FRA_Map_Config_Repo Blotter" xfId="8334"/>
    <cellStyle name="_FRA_Map_config_Sheet1" xfId="8335"/>
    <cellStyle name="_FRA_Map_config_Tables" xfId="8336"/>
    <cellStyle name="_FRA_Map_config_ToDo" xfId="8337"/>
    <cellStyle name="_FRA_Map_Convexity" xfId="93"/>
    <cellStyle name="_FRA_Map_Core" xfId="94"/>
    <cellStyle name="_FRA_Map_Core 2" xfId="95"/>
    <cellStyle name="_FRA_Map_Core 2 2" xfId="8338"/>
    <cellStyle name="_FRA_Map_Core 3" xfId="8339"/>
    <cellStyle name="_FRA_Map_Core_Composite Page" xfId="96"/>
    <cellStyle name="_FRA_Map_Core_Config" xfId="97"/>
    <cellStyle name="_FRA_Map_cp_Closes" xfId="98"/>
    <cellStyle name="_FRA_Map_cp_Closes 2" xfId="8340"/>
    <cellStyle name="_FRA_Map_cp_Closes 2 2" xfId="8341"/>
    <cellStyle name="_FRA_Map_cp_Closes 2_CurveViewer.xls-rev81.svn000.tmp" xfId="8342"/>
    <cellStyle name="_FRA_Map_cp_Closes 2_CurveViewer.xls-rev81.svn000.tmp 2" xfId="8343"/>
    <cellStyle name="_FRA_Map_cp_Closes 2_SwapPricing" xfId="8344"/>
    <cellStyle name="_FRA_Map_cp_Closes 2_SwapPricing 2" xfId="8345"/>
    <cellStyle name="_FRA_Map_cp_Closes 3" xfId="8346"/>
    <cellStyle name="_FRA_Map_cp_Closes_Config" xfId="8347"/>
    <cellStyle name="_FRA_Map_cp_Closes_manual" xfId="8348"/>
    <cellStyle name="_FRA_Map_cp_Closes_note futures" xfId="8349"/>
    <cellStyle name="_FRA_Map_cp_Closes_Tables" xfId="8350"/>
    <cellStyle name="_FRA_Map_cp_Closes_ToDo" xfId="8351"/>
    <cellStyle name="_FRA_Map_cp_Closes_Usd" xfId="8352"/>
    <cellStyle name="_FRA_Map_CurveViewer.xls-rev81.svn000.tmp" xfId="8353"/>
    <cellStyle name="_FRA_Map_CurveViewer.xls-rev81.svn000.tmp 2" xfId="8354"/>
    <cellStyle name="_FRA_Map_Delta" xfId="8355"/>
    <cellStyle name="_FRA_Map_Delta_Delta" xfId="8356"/>
    <cellStyle name="_FRA_Map_Delta_Delta_Delta" xfId="8357"/>
    <cellStyle name="_FRA_Map_Delta_Delta_Delta_Delta" xfId="8358"/>
    <cellStyle name="_FRA_Map_DISPLAY" xfId="99"/>
    <cellStyle name="_FRA_Map_DISPLAY 2" xfId="8359"/>
    <cellStyle name="_FRA_Map_EOD_Closes" xfId="100"/>
    <cellStyle name="_FRA_Map_EOD_Closes 2" xfId="8360"/>
    <cellStyle name="_FRA_Map_EOD_Closes_1" xfId="101"/>
    <cellStyle name="_FRA_Map_EOD_Closes_ApolloCurveData" xfId="8361"/>
    <cellStyle name="_FRA_Map_EOD_Closes_ApolloCurveData 2" xfId="8362"/>
    <cellStyle name="_FRA_Map_EOD_Closes_ApolloData" xfId="8363"/>
    <cellStyle name="_FRA_Map_EOD_Closes_ApolloData 2" xfId="8364"/>
    <cellStyle name="_FRA_Map_EOD_Closes_BlpFXData" xfId="8365"/>
    <cellStyle name="_FRA_Map_EOD_Closes_BlpFXData 2" xfId="8366"/>
    <cellStyle name="_FRA_Map_EOD_Closes_config" xfId="8367"/>
    <cellStyle name="_FRA_Map_EOD_Closes_CurveViewer.xls-rev81.svn000.tmp" xfId="8368"/>
    <cellStyle name="_FRA_Map_EOD_Closes_CurveViewer.xls-rev81.svn000.tmp 2" xfId="8369"/>
    <cellStyle name="_FRA_Map_EOD_Closes_IRDataUSD" xfId="8370"/>
    <cellStyle name="_FRA_Map_EOD_Closes_IRDataUSD 2" xfId="8371"/>
    <cellStyle name="_FRA_Map_EOD_Closes_Settings" xfId="8372"/>
    <cellStyle name="_FRA_Map_EOD_Closes_Settings 2" xfId="8373"/>
    <cellStyle name="_FRA_Map_EOD_Closes_SwapPricing" xfId="8374"/>
    <cellStyle name="_FRA_Map_EOD_Closes_SwapPricing 2" xfId="8375"/>
    <cellStyle name="_FRA_Map_EOD_Closes_test" xfId="8376"/>
    <cellStyle name="_FRA_Map_EOD_Closes_test 2" xfId="8377"/>
    <cellStyle name="_FRA_Map_EOD_Curve" xfId="102"/>
    <cellStyle name="_FRA_Map_EOD_Curve 2" xfId="103"/>
    <cellStyle name="_FRA_Map_EOD_Curve 2 2" xfId="8378"/>
    <cellStyle name="_FRA_Map_EOD_Curve 3" xfId="104"/>
    <cellStyle name="_FRA_Map_EOD_Curve 3 2" xfId="8379"/>
    <cellStyle name="_FRA_Map_EOD_Curve_Composite Page" xfId="105"/>
    <cellStyle name="_FRA_Map_EOD_Curve_Core" xfId="106"/>
    <cellStyle name="_FRA_Map_EOD_Curve_Core 2" xfId="107"/>
    <cellStyle name="_FRA_Map_EOD_Curve_Core 2 2" xfId="8380"/>
    <cellStyle name="_FRA_Map_EOD_Curve_Core 3" xfId="8381"/>
    <cellStyle name="_FRA_Map_EOD_Curve_DISPLAY" xfId="8382"/>
    <cellStyle name="_FRA_Map_EOD_Curve_DISPLAY 2" xfId="8383"/>
    <cellStyle name="_FRA_Map_EOD_Curve_Futures" xfId="108"/>
    <cellStyle name="_FRA_Map_EOD_Curve_Swaps" xfId="109"/>
    <cellStyle name="_FRA_Map_EOD_Curve_Yesterday" xfId="8384"/>
    <cellStyle name="_FRA_Map_Front" xfId="8385"/>
    <cellStyle name="_FRA_Map_Front_1" xfId="8386"/>
    <cellStyle name="_FRA_Map_Front_1 2" xfId="8387"/>
    <cellStyle name="_FRA_Map_Front_1_Config" xfId="8388"/>
    <cellStyle name="_FRA_Map_Front_1_Cprty" xfId="8389"/>
    <cellStyle name="_FRA_Map_Front_1_Front" xfId="8390"/>
    <cellStyle name="_FRA_Map_Front_1_manual" xfId="8391"/>
    <cellStyle name="_FRA_Map_Front_1_Repo Blotter" xfId="8392"/>
    <cellStyle name="_FRA_Map_Futures" xfId="110"/>
    <cellStyle name="_FRA_Map_Futures 2" xfId="111"/>
    <cellStyle name="_FRA_Map_Futures 2 2" xfId="8393"/>
    <cellStyle name="_FRA_Map_Futures 3" xfId="8394"/>
    <cellStyle name="_FRA_Map_Futures_Composite Page" xfId="112"/>
    <cellStyle name="_FRA_Map_Futures_Config" xfId="113"/>
    <cellStyle name="_FRA_Map_Gamma" xfId="114"/>
    <cellStyle name="_FRA_Map_Gamma 2" xfId="8395"/>
    <cellStyle name="_FRA_Map_Gamma_1" xfId="115"/>
    <cellStyle name="_FRA_Map_Gamma_Composite Page" xfId="116"/>
    <cellStyle name="_FRA_Map_Gamma_Core" xfId="117"/>
    <cellStyle name="_FRA_Map_Gamma_Futures" xfId="118"/>
    <cellStyle name="_FRA_Map_Gamma_Futures_1" xfId="119"/>
    <cellStyle name="_FRA_Map_Gamma_Swaps" xfId="120"/>
    <cellStyle name="_FRA_Map_Gamma_Treasuries" xfId="121"/>
    <cellStyle name="_FRA_Map_holidays" xfId="122"/>
    <cellStyle name="_FRA_Map_holidays 2" xfId="8396"/>
    <cellStyle name="_FRA_Map_holidays 2 2" xfId="8397"/>
    <cellStyle name="_FRA_Map_holidays 2_CurveViewer.xls-rev81.svn000.tmp" xfId="8398"/>
    <cellStyle name="_FRA_Map_holidays 2_CurveViewer.xls-rev81.svn000.tmp 2" xfId="8399"/>
    <cellStyle name="_FRA_Map_holidays 2_SwapPricing" xfId="8400"/>
    <cellStyle name="_FRA_Map_holidays 2_SwapPricing 2" xfId="8401"/>
    <cellStyle name="_FRA_Map_holidays 3" xfId="8402"/>
    <cellStyle name="_FRA_Map_holidays_Config" xfId="8403"/>
    <cellStyle name="_FRA_Map_holidays_manual" xfId="8404"/>
    <cellStyle name="_FRA_Map_holidays_note futures" xfId="8405"/>
    <cellStyle name="_FRA_Map_holidays_Tables" xfId="8406"/>
    <cellStyle name="_FRA_Map_holidays_ToDo" xfId="8407"/>
    <cellStyle name="_FRA_Map_holidays_Usd" xfId="8408"/>
    <cellStyle name="_FRA_Map_IRDataUSD" xfId="8409"/>
    <cellStyle name="_FRA_Map_IRDataUSD 2" xfId="8410"/>
    <cellStyle name="_FRA_Map_Real_Time" xfId="123"/>
    <cellStyle name="_FRA_Map_RealTime" xfId="8411"/>
    <cellStyle name="_FRA_Map_Real-Time" xfId="124"/>
    <cellStyle name="_FRA_Map_Real-Time 10" xfId="8412"/>
    <cellStyle name="_FRA_Map_RealTime 2" xfId="8413"/>
    <cellStyle name="_FRA_Map_Real-Time 2" xfId="125"/>
    <cellStyle name="_FRA_Map_RealTime 2 2" xfId="8414"/>
    <cellStyle name="_FRA_Map_Real-Time 2 2" xfId="8415"/>
    <cellStyle name="_FRA_Map_RealTime 2 3" xfId="8416"/>
    <cellStyle name="_FRA_Map_Real-Time 2 3" xfId="8417"/>
    <cellStyle name="_FRA_Map_RealTime 2_CurveViewer.xls-rev81.svn000.tmp" xfId="8418"/>
    <cellStyle name="_FRA_Map_RealTime 2_CurveViewer.xls-rev81.svn000.tmp 2" xfId="8419"/>
    <cellStyle name="_FRA_Map_RealTime 2_SwapPricing" xfId="8420"/>
    <cellStyle name="_FRA_Map_RealTime 2_SwapPricing 2" xfId="8421"/>
    <cellStyle name="_FRA_Map_RealTime 3" xfId="8422"/>
    <cellStyle name="_FRA_Map_Real-Time 3" xfId="8423"/>
    <cellStyle name="_FRA_Map_Real-Time 3 2" xfId="8424"/>
    <cellStyle name="_FRA_Map_RealTime 4" xfId="8425"/>
    <cellStyle name="_FRA_Map_Real-Time 4" xfId="8426"/>
    <cellStyle name="_FRA_Map_Real-Time 4 2" xfId="8427"/>
    <cellStyle name="_FRA_Map_Real-Time 5" xfId="8428"/>
    <cellStyle name="_FRA_Map_Real-Time 6" xfId="8429"/>
    <cellStyle name="_FRA_Map_Real-Time 7" xfId="8430"/>
    <cellStyle name="_FRA_Map_Real-Time 8" xfId="8431"/>
    <cellStyle name="_FRA_Map_Real-Time 9" xfId="8432"/>
    <cellStyle name="_FRA_Map_Real-Time_1" xfId="126"/>
    <cellStyle name="_FRA_Map_Real-Time_1 2" xfId="8433"/>
    <cellStyle name="_FRA_Map_Real-Time_Composite Page" xfId="127"/>
    <cellStyle name="_FRA_Map_Real-Time_Core" xfId="128"/>
    <cellStyle name="_FRA_Map_Real-Time_Futures" xfId="129"/>
    <cellStyle name="_FRA_Map_Real-Time_Futures_1" xfId="130"/>
    <cellStyle name="_FRA_Map_Real-Time_Swaps" xfId="131"/>
    <cellStyle name="_FRA_Map_Real-Time_Treasuries" xfId="132"/>
    <cellStyle name="_FRA_Map_Settings" xfId="8434"/>
    <cellStyle name="_FRA_Map_Settings 2" xfId="8435"/>
    <cellStyle name="_FRA_Map_Setup" xfId="8436"/>
    <cellStyle name="_FRA_Map_Setup 2" xfId="8437"/>
    <cellStyle name="_FRA_Map_Setup_Config" xfId="8438"/>
    <cellStyle name="_FRA_Map_Setup_Config_1" xfId="8439"/>
    <cellStyle name="_FRA_Map_Setup_Config_Config" xfId="8440"/>
    <cellStyle name="_FRA_Map_Setup_manual" xfId="8441"/>
    <cellStyle name="_FRA_Map_Setup_mqs_bonds" xfId="8442"/>
    <cellStyle name="_FRA_Map_Setup_Onyx" xfId="8443"/>
    <cellStyle name="_FRA_Map_Sheet1" xfId="133"/>
    <cellStyle name="_FRA_Map_SwapPricing" xfId="8444"/>
    <cellStyle name="_FRA_Map_SwapPricing 2" xfId="8445"/>
    <cellStyle name="_FRA_Map_Swaps" xfId="134"/>
    <cellStyle name="_FRA_Map_Swaps 2" xfId="135"/>
    <cellStyle name="_FRA_Map_Swaps 2 2" xfId="8446"/>
    <cellStyle name="_FRA_Map_Swaps 3" xfId="8447"/>
    <cellStyle name="_FRA_Map_Swaps_Composite Page" xfId="136"/>
    <cellStyle name="_FRA_Map_Swaps_Config" xfId="137"/>
    <cellStyle name="_FRA_Map_test" xfId="8448"/>
    <cellStyle name="_FRA_Map_test 2" xfId="8449"/>
    <cellStyle name="_FRA_Map_T-Notes" xfId="138"/>
    <cellStyle name="_FRA_Map_T-Notes 2" xfId="139"/>
    <cellStyle name="_FRA_Map_T-Notes 2 2" xfId="8450"/>
    <cellStyle name="_FRA_Map_T-Notes 3" xfId="8451"/>
    <cellStyle name="_FRA_Map_T-Notes_Composite Page" xfId="140"/>
    <cellStyle name="_FRA_Map_T-Notes_Config" xfId="141"/>
    <cellStyle name="_FRA_Map_ToDo" xfId="142"/>
    <cellStyle name="_FRA_Map_ToDo 2" xfId="143"/>
    <cellStyle name="_FRA_Map_ToDo 2 2" xfId="8452"/>
    <cellStyle name="_FRA_Map_ToDo 3" xfId="8453"/>
    <cellStyle name="_FRA_Map_ToDoList" xfId="144"/>
    <cellStyle name="_FRA_Map_ToDoList 2" xfId="145"/>
    <cellStyle name="_FRA_Map_ToDoList 2 2" xfId="8454"/>
    <cellStyle name="_FRA_Map_ToDoList 3" xfId="8455"/>
    <cellStyle name="_FRA_Map_Treasuries" xfId="146"/>
    <cellStyle name="_FRA_Map_Treasuries 2" xfId="147"/>
    <cellStyle name="_FRA_Map_Treasuries 2 2" xfId="8456"/>
    <cellStyle name="_FRA_Map_Treasuries 3" xfId="8457"/>
    <cellStyle name="_FRA_Map_Treasuries_Composite Page" xfId="148"/>
    <cellStyle name="_FRA_Map_Treasuries_Config" xfId="149"/>
    <cellStyle name="_FRA_Map_Yesterday" xfId="8458"/>
    <cellStyle name="_Front" xfId="150"/>
    <cellStyle name="_Front 2" xfId="8459"/>
    <cellStyle name="_Front_ADN" xfId="151"/>
    <cellStyle name="_Front_ADN 2" xfId="8460"/>
    <cellStyle name="_Front_ADN_ApolloCurveData" xfId="8461"/>
    <cellStyle name="_Front_ADN_ApolloCurveData 2" xfId="8462"/>
    <cellStyle name="_Front_ADN_ApolloData" xfId="8463"/>
    <cellStyle name="_Front_ADN_ApolloData 2" xfId="8464"/>
    <cellStyle name="_Front_ADN_BlpFXData" xfId="8465"/>
    <cellStyle name="_Front_ADN_BlpFXData 2" xfId="8466"/>
    <cellStyle name="_Front_ADN_config" xfId="8467"/>
    <cellStyle name="_Front_ADN_CurveViewer.xls-rev81.svn000.tmp" xfId="8468"/>
    <cellStyle name="_Front_ADN_CurveViewer.xls-rev81.svn000.tmp 2" xfId="8469"/>
    <cellStyle name="_Front_ADN_Delta" xfId="8470"/>
    <cellStyle name="_Front_ADN_Delta_Delta" xfId="8471"/>
    <cellStyle name="_Front_ADN_Delta_Delta_Delta" xfId="8472"/>
    <cellStyle name="_Front_ADN_Delta_Delta_Delta_Delta" xfId="8473"/>
    <cellStyle name="_Front_ADN_IRDataUSD" xfId="8474"/>
    <cellStyle name="_Front_ADN_IRDataUSD 2" xfId="8475"/>
    <cellStyle name="_Front_ADN_Settings" xfId="8476"/>
    <cellStyle name="_Front_ADN_Settings 2" xfId="8477"/>
    <cellStyle name="_Front_ADN_SwapPricing" xfId="8478"/>
    <cellStyle name="_Front_ADN_SwapPricing 2" xfId="8479"/>
    <cellStyle name="_Front_ADN_test" xfId="8480"/>
    <cellStyle name="_Front_ADN_test 2" xfId="8481"/>
    <cellStyle name="_Front_ApolloCurveData" xfId="8482"/>
    <cellStyle name="_Front_ApolloCurveData 2" xfId="8483"/>
    <cellStyle name="_Front_ApolloData" xfId="8484"/>
    <cellStyle name="_Front_ApolloData 2" xfId="8485"/>
    <cellStyle name="_Front_BlpFXData" xfId="8486"/>
    <cellStyle name="_Front_BlpFXData 2" xfId="8487"/>
    <cellStyle name="_Front_config" xfId="8488"/>
    <cellStyle name="_Front_CurveViewer.xls-rev81.svn000.tmp" xfId="8489"/>
    <cellStyle name="_Front_CurveViewer.xls-rev81.svn000.tmp 2" xfId="8490"/>
    <cellStyle name="_Front_data" xfId="8491"/>
    <cellStyle name="_Front_Delta" xfId="8492"/>
    <cellStyle name="_Front_Delta_Delta" xfId="8493"/>
    <cellStyle name="_Front_Delta_Delta_Delta" xfId="8494"/>
    <cellStyle name="_Front_Delta_Delta_Delta_Delta" xfId="8495"/>
    <cellStyle name="_Front_ImportBonds" xfId="152"/>
    <cellStyle name="_Front_ImportBonds 2" xfId="8496"/>
    <cellStyle name="_Front_ImportBonds_ApolloCurveData" xfId="8497"/>
    <cellStyle name="_Front_ImportBonds_ApolloCurveData 2" xfId="8498"/>
    <cellStyle name="_Front_ImportBonds_ApolloData" xfId="8499"/>
    <cellStyle name="_Front_ImportBonds_ApolloData 2" xfId="8500"/>
    <cellStyle name="_Front_ImportBonds_BlpFXData" xfId="8501"/>
    <cellStyle name="_Front_ImportBonds_BlpFXData 2" xfId="8502"/>
    <cellStyle name="_Front_ImportBonds_config" xfId="8503"/>
    <cellStyle name="_Front_ImportBonds_CurveViewer.xls-rev81.svn000.tmp" xfId="8504"/>
    <cellStyle name="_Front_ImportBonds_CurveViewer.xls-rev81.svn000.tmp 2" xfId="8505"/>
    <cellStyle name="_Front_ImportBonds_Delta" xfId="8506"/>
    <cellStyle name="_Front_ImportBonds_Delta_Delta" xfId="8507"/>
    <cellStyle name="_Front_ImportBonds_Delta_Delta_Delta" xfId="8508"/>
    <cellStyle name="_Front_ImportBonds_Delta_Delta_Delta_Delta" xfId="8509"/>
    <cellStyle name="_Front_ImportBonds_IRDataUSD" xfId="8510"/>
    <cellStyle name="_Front_ImportBonds_IRDataUSD 2" xfId="8511"/>
    <cellStyle name="_Front_ImportBonds_Settings" xfId="8512"/>
    <cellStyle name="_Front_ImportBonds_Settings 2" xfId="8513"/>
    <cellStyle name="_Front_ImportBonds_SwapPricing" xfId="8514"/>
    <cellStyle name="_Front_ImportBonds_SwapPricing 2" xfId="8515"/>
    <cellStyle name="_Front_ImportBonds_test" xfId="8516"/>
    <cellStyle name="_Front_ImportBonds_test 2" xfId="8517"/>
    <cellStyle name="_Front_IRDataUSD" xfId="8518"/>
    <cellStyle name="_Front_IRDataUSD 2" xfId="8519"/>
    <cellStyle name="_Front_PricerImport" xfId="8520"/>
    <cellStyle name="_Front_Settings" xfId="8521"/>
    <cellStyle name="_Front_Settings 2" xfId="8522"/>
    <cellStyle name="_Front_Sheet1" xfId="153"/>
    <cellStyle name="_Front_SwapPricing" xfId="8523"/>
    <cellStyle name="_Front_SwapPricing 2" xfId="8524"/>
    <cellStyle name="_Front_test" xfId="8525"/>
    <cellStyle name="_Front_test 2" xfId="8526"/>
    <cellStyle name="_Front_Today" xfId="154"/>
    <cellStyle name="_Front_Today 2" xfId="8527"/>
    <cellStyle name="_Front_Today_ApolloCurveData" xfId="8528"/>
    <cellStyle name="_Front_Today_ApolloCurveData 2" xfId="8529"/>
    <cellStyle name="_Front_Today_ApolloData" xfId="8530"/>
    <cellStyle name="_Front_Today_ApolloData 2" xfId="8531"/>
    <cellStyle name="_Front_Today_BlpFXData" xfId="8532"/>
    <cellStyle name="_Front_Today_BlpFXData 2" xfId="8533"/>
    <cellStyle name="_Front_Today_config" xfId="8534"/>
    <cellStyle name="_Front_Today_CurveViewer.xls-rev81.svn000.tmp" xfId="8535"/>
    <cellStyle name="_Front_Today_CurveViewer.xls-rev81.svn000.tmp 2" xfId="8536"/>
    <cellStyle name="_Front_Today_Delta" xfId="8537"/>
    <cellStyle name="_Front_Today_Delta_Delta" xfId="8538"/>
    <cellStyle name="_Front_Today_Delta_Delta_Delta" xfId="8539"/>
    <cellStyle name="_Front_Today_Delta_Delta_Delta_Delta" xfId="8540"/>
    <cellStyle name="_Front_Today_IRDataUSD" xfId="8541"/>
    <cellStyle name="_Front_Today_IRDataUSD 2" xfId="8542"/>
    <cellStyle name="_Front_Today_Settings" xfId="8543"/>
    <cellStyle name="_Front_Today_Settings 2" xfId="8544"/>
    <cellStyle name="_Front_Today_SwapPricing" xfId="8545"/>
    <cellStyle name="_Front_Today_SwapPricing 2" xfId="8546"/>
    <cellStyle name="_Front_Today_test" xfId="8547"/>
    <cellStyle name="_Front_Today_test 2" xfId="8548"/>
    <cellStyle name="_Front_Yesterday" xfId="155"/>
    <cellStyle name="_Front_Yesterday 2" xfId="8549"/>
    <cellStyle name="_Front_Yesterday_ApolloCurveData" xfId="8550"/>
    <cellStyle name="_Front_Yesterday_ApolloCurveData 2" xfId="8551"/>
    <cellStyle name="_Front_Yesterday_ApolloData" xfId="8552"/>
    <cellStyle name="_Front_Yesterday_ApolloData 2" xfId="8553"/>
    <cellStyle name="_Front_Yesterday_BlpFXData" xfId="8554"/>
    <cellStyle name="_Front_Yesterday_BlpFXData 2" xfId="8555"/>
    <cellStyle name="_Front_Yesterday_config" xfId="8556"/>
    <cellStyle name="_Front_Yesterday_CurveViewer.xls-rev81.svn000.tmp" xfId="8557"/>
    <cellStyle name="_Front_Yesterday_CurveViewer.xls-rev81.svn000.tmp 2" xfId="8558"/>
    <cellStyle name="_Front_Yesterday_Delta" xfId="8559"/>
    <cellStyle name="_Front_Yesterday_Delta_Delta" xfId="8560"/>
    <cellStyle name="_Front_Yesterday_Delta_Delta_Delta" xfId="8561"/>
    <cellStyle name="_Front_Yesterday_Delta_Delta_Delta_Delta" xfId="8562"/>
    <cellStyle name="_Front_Yesterday_IRDataUSD" xfId="8563"/>
    <cellStyle name="_Front_Yesterday_IRDataUSD 2" xfId="8564"/>
    <cellStyle name="_Front_Yesterday_Settings" xfId="8565"/>
    <cellStyle name="_Front_Yesterday_Settings 2" xfId="8566"/>
    <cellStyle name="_Front_Yesterday_SwapPricing" xfId="8567"/>
    <cellStyle name="_Front_Yesterday_SwapPricing 2" xfId="8568"/>
    <cellStyle name="_Front_Yesterday_test" xfId="8569"/>
    <cellStyle name="_Front_Yesterday_test 2" xfId="8570"/>
    <cellStyle name="_Futures" xfId="156"/>
    <cellStyle name="_Futures 2" xfId="8571"/>
    <cellStyle name="_Futures_ApolloCurveData" xfId="8572"/>
    <cellStyle name="_Futures_ApolloCurveData 2" xfId="8573"/>
    <cellStyle name="_Futures_ApolloData" xfId="8574"/>
    <cellStyle name="_Futures_ApolloData 2" xfId="8575"/>
    <cellStyle name="_Futures_BlpFXData" xfId="8576"/>
    <cellStyle name="_Futures_BlpFXData 2" xfId="8577"/>
    <cellStyle name="_Futures_config" xfId="8578"/>
    <cellStyle name="_Futures_CurveViewer.xls-rev81.svn000.tmp" xfId="8579"/>
    <cellStyle name="_Futures_CurveViewer.xls-rev81.svn000.tmp 2" xfId="8580"/>
    <cellStyle name="_Futures_IRDataUSD" xfId="8581"/>
    <cellStyle name="_Futures_IRDataUSD 2" xfId="8582"/>
    <cellStyle name="_Futures_Settings" xfId="8583"/>
    <cellStyle name="_Futures_Settings 2" xfId="8584"/>
    <cellStyle name="_Futures_SwapPricing" xfId="8585"/>
    <cellStyle name="_Futures_SwapPricing 2" xfId="8586"/>
    <cellStyle name="_Futures_test" xfId="8587"/>
    <cellStyle name="_Futures_test 2" xfId="8588"/>
    <cellStyle name="_Gamma" xfId="157"/>
    <cellStyle name="_Gamma 2" xfId="158"/>
    <cellStyle name="_Gamma 2 2" xfId="8589"/>
    <cellStyle name="_Gamma 3" xfId="8590"/>
    <cellStyle name="_Gamma_ApolloCurveData" xfId="8591"/>
    <cellStyle name="_Gamma_ApolloCurveData 2" xfId="8592"/>
    <cellStyle name="_Gamma_ApolloData" xfId="8593"/>
    <cellStyle name="_Gamma_ApolloData 2" xfId="8594"/>
    <cellStyle name="_Gamma_BlpFXData" xfId="8595"/>
    <cellStyle name="_Gamma_BlpFXData 2" xfId="8596"/>
    <cellStyle name="_Gamma_Composite Page" xfId="159"/>
    <cellStyle name="_Gamma_Config" xfId="160"/>
    <cellStyle name="_Gamma_CurveViewer.xls-rev81.svn000.tmp" xfId="8597"/>
    <cellStyle name="_Gamma_CurveViewer.xls-rev81.svn000.tmp 2" xfId="8598"/>
    <cellStyle name="_Gamma_Delta" xfId="8599"/>
    <cellStyle name="_Gamma_Delta_Delta" xfId="8600"/>
    <cellStyle name="_Gamma_Delta_Delta_Delta" xfId="8601"/>
    <cellStyle name="_Gamma_Delta_Delta_Delta_Delta" xfId="8602"/>
    <cellStyle name="_Gamma_IRDataUSD" xfId="8603"/>
    <cellStyle name="_Gamma_IRDataUSD 2" xfId="8604"/>
    <cellStyle name="_Gamma_Settings" xfId="8605"/>
    <cellStyle name="_Gamma_Settings 2" xfId="8606"/>
    <cellStyle name="_Gamma_SwapPricing" xfId="8607"/>
    <cellStyle name="_Gamma_SwapPricing 2" xfId="8608"/>
    <cellStyle name="_Gamma_test" xfId="8609"/>
    <cellStyle name="_Gamma_test 2" xfId="8610"/>
    <cellStyle name="_gh_front" xfId="8611"/>
    <cellStyle name="_gh_front_Delta" xfId="8612"/>
    <cellStyle name="_gh_front_Delta_Delta" xfId="8613"/>
    <cellStyle name="_gh_front_Delta_Delta_Delta" xfId="8614"/>
    <cellStyle name="_gh_front_Delta_Delta_Delta_Delta" xfId="8615"/>
    <cellStyle name="_gk_front" xfId="8616"/>
    <cellStyle name="_gk_front_Delta" xfId="8617"/>
    <cellStyle name="_gk_front_Delta_Delta" xfId="8618"/>
    <cellStyle name="_gk_front_Delta_Delta_Delta" xfId="8619"/>
    <cellStyle name="_gk_front_Delta_Delta_Delta_Delta" xfId="8620"/>
    <cellStyle name="_gk_manual" xfId="8621"/>
    <cellStyle name="_Home" xfId="161"/>
    <cellStyle name="_Home 2" xfId="162"/>
    <cellStyle name="_Home 2 2" xfId="8622"/>
    <cellStyle name="_Home 3" xfId="8623"/>
    <cellStyle name="_Home_ApolloCurveData" xfId="8624"/>
    <cellStyle name="_Home_ApolloCurveData 2" xfId="8625"/>
    <cellStyle name="_Home_ApolloData" xfId="8626"/>
    <cellStyle name="_Home_ApolloData 2" xfId="8627"/>
    <cellStyle name="_Home_BlpFXData" xfId="8628"/>
    <cellStyle name="_Home_BlpFXData 2" xfId="8629"/>
    <cellStyle name="_Home_Composite Page" xfId="163"/>
    <cellStyle name="_Home_Config" xfId="164"/>
    <cellStyle name="_Home_CurveViewer.xls-rev81.svn000.tmp" xfId="8630"/>
    <cellStyle name="_Home_CurveViewer.xls-rev81.svn000.tmp 2" xfId="8631"/>
    <cellStyle name="_Home_IRDataUSD" xfId="8632"/>
    <cellStyle name="_Home_IRDataUSD 2" xfId="8633"/>
    <cellStyle name="_Home_Settings" xfId="8634"/>
    <cellStyle name="_Home_Settings 2" xfId="8635"/>
    <cellStyle name="_Home_SwapPricing" xfId="8636"/>
    <cellStyle name="_Home_SwapPricing 2" xfId="8637"/>
    <cellStyle name="_Home_test" xfId="8638"/>
    <cellStyle name="_Home_test 2" xfId="8639"/>
    <cellStyle name="_Hong Kong" xfId="165"/>
    <cellStyle name="_Hong Kong_Delta" xfId="8640"/>
    <cellStyle name="_Hong Kong_Delta_Delta" xfId="8641"/>
    <cellStyle name="_Hong Kong_Delta_Delta_Delta" xfId="8642"/>
    <cellStyle name="_Hong Kong_Delta_Delta_Delta_Delta" xfId="8643"/>
    <cellStyle name="_Import" xfId="8644"/>
    <cellStyle name="_ImportBonds" xfId="166"/>
    <cellStyle name="_ImportBonds 2" xfId="8645"/>
    <cellStyle name="_ImportBonds_ApolloCurveData" xfId="8646"/>
    <cellStyle name="_ImportBonds_ApolloCurveData 2" xfId="8647"/>
    <cellStyle name="_ImportBonds_ApolloData" xfId="8648"/>
    <cellStyle name="_ImportBonds_ApolloData 2" xfId="8649"/>
    <cellStyle name="_ImportBonds_BlpFXData" xfId="8650"/>
    <cellStyle name="_ImportBonds_BlpFXData 2" xfId="8651"/>
    <cellStyle name="_ImportBonds_config" xfId="8652"/>
    <cellStyle name="_ImportBonds_CurveViewer.xls-rev81.svn000.tmp" xfId="8653"/>
    <cellStyle name="_ImportBonds_CurveViewer.xls-rev81.svn000.tmp 2" xfId="8654"/>
    <cellStyle name="_ImportBonds_Delta" xfId="8655"/>
    <cellStyle name="_ImportBonds_Delta_Delta" xfId="8656"/>
    <cellStyle name="_ImportBonds_Delta_Delta_Delta" xfId="8657"/>
    <cellStyle name="_ImportBonds_Delta_Delta_Delta_Delta" xfId="8658"/>
    <cellStyle name="_ImportBonds_IRDataUSD" xfId="8659"/>
    <cellStyle name="_ImportBonds_IRDataUSD 2" xfId="8660"/>
    <cellStyle name="_ImportBonds_Settings" xfId="8661"/>
    <cellStyle name="_ImportBonds_Settings 2" xfId="8662"/>
    <cellStyle name="_ImportBonds_SwapPricing" xfId="8663"/>
    <cellStyle name="_ImportBonds_SwapPricing 2" xfId="8664"/>
    <cellStyle name="_ImportBonds_test" xfId="8665"/>
    <cellStyle name="_ImportBonds_test 2" xfId="8666"/>
    <cellStyle name="_Inputs" xfId="8667"/>
    <cellStyle name="_Inputs 2" xfId="8668"/>
    <cellStyle name="_Inputs_ApolloCurveData" xfId="8669"/>
    <cellStyle name="_Inputs_ApolloCurveData 2" xfId="8670"/>
    <cellStyle name="_Inputs_ApolloData" xfId="8671"/>
    <cellStyle name="_Inputs_ApolloData 2" xfId="8672"/>
    <cellStyle name="_Inputs_BlpFXData" xfId="8673"/>
    <cellStyle name="_Inputs_BlpFXData 2" xfId="8674"/>
    <cellStyle name="_Inputs_CurveViewer.xls-rev81.svn000.tmp" xfId="8675"/>
    <cellStyle name="_Inputs_CurveViewer.xls-rev81.svn000.tmp 2" xfId="8676"/>
    <cellStyle name="_Inputs_IRDataUSD" xfId="8677"/>
    <cellStyle name="_Inputs_IRDataUSD 2" xfId="8678"/>
    <cellStyle name="_Inputs_Settings" xfId="8679"/>
    <cellStyle name="_Inputs_Settings 2" xfId="8680"/>
    <cellStyle name="_Inputs_SwapPricing" xfId="8681"/>
    <cellStyle name="_Inputs_SwapPricing 2" xfId="8682"/>
    <cellStyle name="_Inputs_test" xfId="8683"/>
    <cellStyle name="_Inputs_test 2" xfId="8684"/>
    <cellStyle name="_LBC - NTRB-MCB" xfId="8685"/>
    <cellStyle name="_Live" xfId="8686"/>
    <cellStyle name="_London" xfId="167"/>
    <cellStyle name="_London 2" xfId="168"/>
    <cellStyle name="_London 2 2" xfId="8687"/>
    <cellStyle name="_London 3" xfId="8688"/>
    <cellStyle name="_London_ApolloCurveData" xfId="8689"/>
    <cellStyle name="_London_ApolloCurveData 2" xfId="8690"/>
    <cellStyle name="_London_ApolloData" xfId="8691"/>
    <cellStyle name="_London_ApolloData 2" xfId="8692"/>
    <cellStyle name="_London_BlpFXData" xfId="8693"/>
    <cellStyle name="_London_BlpFXData 2" xfId="8694"/>
    <cellStyle name="_London_Composite Page" xfId="169"/>
    <cellStyle name="_London_Config" xfId="170"/>
    <cellStyle name="_London_CurveViewer.xls-rev81.svn000.tmp" xfId="8695"/>
    <cellStyle name="_London_CurveViewer.xls-rev81.svn000.tmp 2" xfId="8696"/>
    <cellStyle name="_London_Delta" xfId="8697"/>
    <cellStyle name="_London_Delta_Delta" xfId="8698"/>
    <cellStyle name="_London_Delta_Delta_Delta" xfId="8699"/>
    <cellStyle name="_London_Delta_Delta_Delta_Delta" xfId="8700"/>
    <cellStyle name="_London_IRDataUSD" xfId="8701"/>
    <cellStyle name="_London_IRDataUSD 2" xfId="8702"/>
    <cellStyle name="_London_Settings" xfId="8703"/>
    <cellStyle name="_London_Settings 2" xfId="8704"/>
    <cellStyle name="_London_SwapPricing" xfId="8705"/>
    <cellStyle name="_London_SwapPricing 2" xfId="8706"/>
    <cellStyle name="_London_test" xfId="8707"/>
    <cellStyle name="_London_test 2" xfId="8708"/>
    <cellStyle name="_LynxTrader" xfId="171"/>
    <cellStyle name="_LynxTrader 2" xfId="8709"/>
    <cellStyle name="_LynxTrader 2 2" xfId="8710"/>
    <cellStyle name="_LynxTrader 2_CurveViewer.xls-rev81.svn000.tmp" xfId="8711"/>
    <cellStyle name="_LynxTrader 2_CurveViewer.xls-rev81.svn000.tmp 2" xfId="8712"/>
    <cellStyle name="_LynxTrader 2_SwapPricing" xfId="8713"/>
    <cellStyle name="_LynxTrader 2_SwapPricing 2" xfId="8714"/>
    <cellStyle name="_LynxTrader 3" xfId="8715"/>
    <cellStyle name="_LynxTrader_Config" xfId="8716"/>
    <cellStyle name="_LynxTrader_LynxTrader" xfId="172"/>
    <cellStyle name="_LynxTrader_LynxTrader 2" xfId="8717"/>
    <cellStyle name="_LynxTrader_LynxTrader 2 2" xfId="8718"/>
    <cellStyle name="_LynxTrader_LynxTrader 2_CurveViewer.xls-rev81.svn000.tmp" xfId="8719"/>
    <cellStyle name="_LynxTrader_LynxTrader 2_CurveViewer.xls-rev81.svn000.tmp 2" xfId="8720"/>
    <cellStyle name="_LynxTrader_LynxTrader 2_SwapPricing" xfId="8721"/>
    <cellStyle name="_LynxTrader_LynxTrader 2_SwapPricing 2" xfId="8722"/>
    <cellStyle name="_LynxTrader_LynxTrader 3" xfId="8723"/>
    <cellStyle name="_LynxTrader_LynxTrader_Config" xfId="8724"/>
    <cellStyle name="_LynxTrader_LynxTrader_manual" xfId="8725"/>
    <cellStyle name="_LynxTrader_LynxTrader_note futures" xfId="8726"/>
    <cellStyle name="_LynxTrader_LynxTrader_Tables" xfId="8727"/>
    <cellStyle name="_LynxTrader_LynxTrader_ToDo" xfId="8728"/>
    <cellStyle name="_LynxTrader_LynxTrader_Usd" xfId="8729"/>
    <cellStyle name="_LynxTrader_manual" xfId="8730"/>
    <cellStyle name="_LynxTrader_note futures" xfId="8731"/>
    <cellStyle name="_LynxTrader_Tables" xfId="8732"/>
    <cellStyle name="_LynxTrader_ToDo" xfId="8733"/>
    <cellStyle name="_LynxTrader_Trade" xfId="173"/>
    <cellStyle name="_LynxTrader_Trade 2" xfId="8734"/>
    <cellStyle name="_LynxTrader_Trade 2 2" xfId="8735"/>
    <cellStyle name="_LynxTrader_Trade 2_CurveViewer.xls-rev81.svn000.tmp" xfId="8736"/>
    <cellStyle name="_LynxTrader_Trade 2_CurveViewer.xls-rev81.svn000.tmp 2" xfId="8737"/>
    <cellStyle name="_LynxTrader_Trade 2_SwapPricing" xfId="8738"/>
    <cellStyle name="_LynxTrader_Trade 2_SwapPricing 2" xfId="8739"/>
    <cellStyle name="_LynxTrader_Trade 3" xfId="8740"/>
    <cellStyle name="_LynxTrader_Trade_Config" xfId="8741"/>
    <cellStyle name="_LynxTrader_Trade_manual" xfId="8742"/>
    <cellStyle name="_LynxTrader_Trade_note futures" xfId="8743"/>
    <cellStyle name="_LynxTrader_Trade_Tables" xfId="8744"/>
    <cellStyle name="_LynxTrader_Trade_ToDo" xfId="8745"/>
    <cellStyle name="_LynxTrader_Trade_Usd" xfId="8746"/>
    <cellStyle name="_LynxTrader_Usd" xfId="8747"/>
    <cellStyle name="_LynxTrader_Vector Editor" xfId="174"/>
    <cellStyle name="_LynxTrader_Vector Editor 2" xfId="8748"/>
    <cellStyle name="_LynxTrader_Vector Editor 2 2" xfId="8749"/>
    <cellStyle name="_LynxTrader_Vector Editor 2_CurveViewer.xls-rev81.svn000.tmp" xfId="8750"/>
    <cellStyle name="_LynxTrader_Vector Editor 2_CurveViewer.xls-rev81.svn000.tmp 2" xfId="8751"/>
    <cellStyle name="_LynxTrader_Vector Editor 2_SwapPricing" xfId="8752"/>
    <cellStyle name="_LynxTrader_Vector Editor 2_SwapPricing 2" xfId="8753"/>
    <cellStyle name="_LynxTrader_Vector Editor 3" xfId="8754"/>
    <cellStyle name="_LynxTrader_Vector Editor_Config" xfId="8755"/>
    <cellStyle name="_LynxTrader_Vector Editor_manual" xfId="8756"/>
    <cellStyle name="_LynxTrader_Vector Editor_note futures" xfId="8757"/>
    <cellStyle name="_LynxTrader_Vector Editor_Tables" xfId="8758"/>
    <cellStyle name="_LynxTrader_Vector Editor_ToDo" xfId="8759"/>
    <cellStyle name="_LynxTrader_Vector Editor_Usd" xfId="8760"/>
    <cellStyle name="_Main" xfId="175"/>
    <cellStyle name="_Main 2" xfId="8761"/>
    <cellStyle name="_Main_Config" xfId="8762"/>
    <cellStyle name="_Main_manual" xfId="8763"/>
    <cellStyle name="_Main_note futures" xfId="8764"/>
    <cellStyle name="_Main_Tables" xfId="8765"/>
    <cellStyle name="_Main_ToDo" xfId="8766"/>
    <cellStyle name="_Main_Usd" xfId="8767"/>
    <cellStyle name="_manual" xfId="176"/>
    <cellStyle name="_manual 2" xfId="8768"/>
    <cellStyle name="_manual_ADN" xfId="177"/>
    <cellStyle name="_manual_ADN 2" xfId="8769"/>
    <cellStyle name="_manual_ADN_ApolloCurveData" xfId="8770"/>
    <cellStyle name="_manual_ADN_ApolloCurveData 2" xfId="8771"/>
    <cellStyle name="_manual_ADN_ApolloData" xfId="8772"/>
    <cellStyle name="_manual_ADN_ApolloData 2" xfId="8773"/>
    <cellStyle name="_manual_ADN_BlpFXData" xfId="8774"/>
    <cellStyle name="_manual_ADN_BlpFXData 2" xfId="8775"/>
    <cellStyle name="_manual_ADN_config" xfId="8776"/>
    <cellStyle name="_manual_ADN_CurveViewer.xls-rev81.svn000.tmp" xfId="8777"/>
    <cellStyle name="_manual_ADN_CurveViewer.xls-rev81.svn000.tmp 2" xfId="8778"/>
    <cellStyle name="_manual_ADN_Delta" xfId="8779"/>
    <cellStyle name="_manual_ADN_Delta_Delta" xfId="8780"/>
    <cellStyle name="_manual_ADN_Delta_Delta_Delta" xfId="8781"/>
    <cellStyle name="_manual_ADN_Delta_Delta_Delta_Delta" xfId="8782"/>
    <cellStyle name="_manual_ADN_IRDataUSD" xfId="8783"/>
    <cellStyle name="_manual_ADN_IRDataUSD 2" xfId="8784"/>
    <cellStyle name="_manual_ADN_Settings" xfId="8785"/>
    <cellStyle name="_manual_ADN_Settings 2" xfId="8786"/>
    <cellStyle name="_manual_ADN_SwapPricing" xfId="8787"/>
    <cellStyle name="_manual_ADN_SwapPricing 2" xfId="8788"/>
    <cellStyle name="_manual_ADN_test" xfId="8789"/>
    <cellStyle name="_manual_ADN_test 2" xfId="8790"/>
    <cellStyle name="_manual_ApolloCurveData" xfId="8791"/>
    <cellStyle name="_manual_ApolloCurveData 2" xfId="8792"/>
    <cellStyle name="_manual_ApolloData" xfId="8793"/>
    <cellStyle name="_manual_ApolloData 2" xfId="8794"/>
    <cellStyle name="_manual_BlpFXData" xfId="8795"/>
    <cellStyle name="_manual_BlpFXData 2" xfId="8796"/>
    <cellStyle name="_manual_config" xfId="8797"/>
    <cellStyle name="_manual_CurveViewer.xls-rev81.svn000.tmp" xfId="8798"/>
    <cellStyle name="_manual_CurveViewer.xls-rev81.svn000.tmp 2" xfId="8799"/>
    <cellStyle name="_manual_data" xfId="8800"/>
    <cellStyle name="_manual_Delta" xfId="8801"/>
    <cellStyle name="_manual_Delta_Delta" xfId="8802"/>
    <cellStyle name="_manual_Delta_Delta_Delta" xfId="8803"/>
    <cellStyle name="_manual_Delta_Delta_Delta_Delta" xfId="8804"/>
    <cellStyle name="_manual_ImportBonds" xfId="178"/>
    <cellStyle name="_manual_ImportBonds 2" xfId="8805"/>
    <cellStyle name="_manual_ImportBonds_ApolloCurveData" xfId="8806"/>
    <cellStyle name="_manual_ImportBonds_ApolloCurveData 2" xfId="8807"/>
    <cellStyle name="_manual_ImportBonds_ApolloData" xfId="8808"/>
    <cellStyle name="_manual_ImportBonds_ApolloData 2" xfId="8809"/>
    <cellStyle name="_manual_ImportBonds_BlpFXData" xfId="8810"/>
    <cellStyle name="_manual_ImportBonds_BlpFXData 2" xfId="8811"/>
    <cellStyle name="_manual_ImportBonds_config" xfId="8812"/>
    <cellStyle name="_manual_ImportBonds_CurveViewer.xls-rev81.svn000.tmp" xfId="8813"/>
    <cellStyle name="_manual_ImportBonds_CurveViewer.xls-rev81.svn000.tmp 2" xfId="8814"/>
    <cellStyle name="_manual_ImportBonds_Delta" xfId="8815"/>
    <cellStyle name="_manual_ImportBonds_Delta_Delta" xfId="8816"/>
    <cellStyle name="_manual_ImportBonds_Delta_Delta_Delta" xfId="8817"/>
    <cellStyle name="_manual_ImportBonds_Delta_Delta_Delta_Delta" xfId="8818"/>
    <cellStyle name="_manual_ImportBonds_IRDataUSD" xfId="8819"/>
    <cellStyle name="_manual_ImportBonds_IRDataUSD 2" xfId="8820"/>
    <cellStyle name="_manual_ImportBonds_Settings" xfId="8821"/>
    <cellStyle name="_manual_ImportBonds_Settings 2" xfId="8822"/>
    <cellStyle name="_manual_ImportBonds_SwapPricing" xfId="8823"/>
    <cellStyle name="_manual_ImportBonds_SwapPricing 2" xfId="8824"/>
    <cellStyle name="_manual_ImportBonds_test" xfId="8825"/>
    <cellStyle name="_manual_ImportBonds_test 2" xfId="8826"/>
    <cellStyle name="_manual_IRDataUSD" xfId="8827"/>
    <cellStyle name="_manual_IRDataUSD 2" xfId="8828"/>
    <cellStyle name="_manual_PricerImport" xfId="8829"/>
    <cellStyle name="_manual_Settings" xfId="8830"/>
    <cellStyle name="_manual_Settings 2" xfId="8831"/>
    <cellStyle name="_manual_Sheet1" xfId="179"/>
    <cellStyle name="_manual_SwapPricing" xfId="8832"/>
    <cellStyle name="_manual_SwapPricing 2" xfId="8833"/>
    <cellStyle name="_manual_test" xfId="8834"/>
    <cellStyle name="_manual_test 2" xfId="8835"/>
    <cellStyle name="_manual_Today" xfId="180"/>
    <cellStyle name="_manual_Today 2" xfId="8836"/>
    <cellStyle name="_manual_Today_ApolloCurveData" xfId="8837"/>
    <cellStyle name="_manual_Today_ApolloCurveData 2" xfId="8838"/>
    <cellStyle name="_manual_Today_ApolloData" xfId="8839"/>
    <cellStyle name="_manual_Today_ApolloData 2" xfId="8840"/>
    <cellStyle name="_manual_Today_BlpFXData" xfId="8841"/>
    <cellStyle name="_manual_Today_BlpFXData 2" xfId="8842"/>
    <cellStyle name="_manual_Today_config" xfId="8843"/>
    <cellStyle name="_manual_Today_CurveViewer.xls-rev81.svn000.tmp" xfId="8844"/>
    <cellStyle name="_manual_Today_CurveViewer.xls-rev81.svn000.tmp 2" xfId="8845"/>
    <cellStyle name="_manual_Today_Delta" xfId="8846"/>
    <cellStyle name="_manual_Today_Delta_Delta" xfId="8847"/>
    <cellStyle name="_manual_Today_Delta_Delta_Delta" xfId="8848"/>
    <cellStyle name="_manual_Today_Delta_Delta_Delta_Delta" xfId="8849"/>
    <cellStyle name="_manual_Today_IRDataUSD" xfId="8850"/>
    <cellStyle name="_manual_Today_IRDataUSD 2" xfId="8851"/>
    <cellStyle name="_manual_Today_Settings" xfId="8852"/>
    <cellStyle name="_manual_Today_Settings 2" xfId="8853"/>
    <cellStyle name="_manual_Today_SwapPricing" xfId="8854"/>
    <cellStyle name="_manual_Today_SwapPricing 2" xfId="8855"/>
    <cellStyle name="_manual_Today_test" xfId="8856"/>
    <cellStyle name="_manual_Today_test 2" xfId="8857"/>
    <cellStyle name="_manual_Yesterday" xfId="181"/>
    <cellStyle name="_manual_Yesterday 2" xfId="8858"/>
    <cellStyle name="_manual_Yesterday_ApolloCurveData" xfId="8859"/>
    <cellStyle name="_manual_Yesterday_ApolloCurveData 2" xfId="8860"/>
    <cellStyle name="_manual_Yesterday_ApolloData" xfId="8861"/>
    <cellStyle name="_manual_Yesterday_ApolloData 2" xfId="8862"/>
    <cellStyle name="_manual_Yesterday_BlpFXData" xfId="8863"/>
    <cellStyle name="_manual_Yesterday_BlpFXData 2" xfId="8864"/>
    <cellStyle name="_manual_Yesterday_config" xfId="8865"/>
    <cellStyle name="_manual_Yesterday_CurveViewer.xls-rev81.svn000.tmp" xfId="8866"/>
    <cellStyle name="_manual_Yesterday_CurveViewer.xls-rev81.svn000.tmp 2" xfId="8867"/>
    <cellStyle name="_manual_Yesterday_Delta" xfId="8868"/>
    <cellStyle name="_manual_Yesterday_Delta_Delta" xfId="8869"/>
    <cellStyle name="_manual_Yesterday_Delta_Delta_Delta" xfId="8870"/>
    <cellStyle name="_manual_Yesterday_Delta_Delta_Delta_Delta" xfId="8871"/>
    <cellStyle name="_manual_Yesterday_IRDataUSD" xfId="8872"/>
    <cellStyle name="_manual_Yesterday_IRDataUSD 2" xfId="8873"/>
    <cellStyle name="_manual_Yesterday_Settings" xfId="8874"/>
    <cellStyle name="_manual_Yesterday_Settings 2" xfId="8875"/>
    <cellStyle name="_manual_Yesterday_SwapPricing" xfId="8876"/>
    <cellStyle name="_manual_Yesterday_SwapPricing 2" xfId="8877"/>
    <cellStyle name="_manual_Yesterday_test" xfId="8878"/>
    <cellStyle name="_manual_Yesterday_test 2" xfId="8879"/>
    <cellStyle name="_mqs_bonds" xfId="8880"/>
    <cellStyle name="_New York" xfId="182"/>
    <cellStyle name="_New York_config" xfId="8881"/>
    <cellStyle name="_New York_Delta" xfId="8882"/>
    <cellStyle name="_New York_Delta_Delta" xfId="8883"/>
    <cellStyle name="_New York_Delta_Delta_Delta" xfId="8884"/>
    <cellStyle name="_New York_Delta_Delta_Delta_Delta" xfId="8885"/>
    <cellStyle name="_note futures" xfId="8886"/>
    <cellStyle name="_note futures_1" xfId="8887"/>
    <cellStyle name="_note futures_Config" xfId="8888"/>
    <cellStyle name="_NoteFuts" xfId="183"/>
    <cellStyle name="_NoteFuts_Delta" xfId="8889"/>
    <cellStyle name="_NoteFuts_Delta_Delta" xfId="8890"/>
    <cellStyle name="_NoteFuts_Delta_Delta_Delta" xfId="8891"/>
    <cellStyle name="_NoteFuts_Delta_Delta_Delta_Delta" xfId="8892"/>
    <cellStyle name="_Onyx" xfId="8893"/>
    <cellStyle name="_Onyx 2" xfId="8894"/>
    <cellStyle name="_Onyx_1" xfId="8895"/>
    <cellStyle name="_Onyx_Config" xfId="8896"/>
    <cellStyle name="_Onyx_manual" xfId="8897"/>
    <cellStyle name="_Past 10 yr" xfId="184"/>
    <cellStyle name="_Past 10 yr 2" xfId="185"/>
    <cellStyle name="_Past 10 yr 2 2" xfId="8898"/>
    <cellStyle name="_Past 10 yr 3" xfId="8899"/>
    <cellStyle name="_Past 10 yr_ApolloCurveData" xfId="8900"/>
    <cellStyle name="_Past 10 yr_ApolloCurveData 2" xfId="8901"/>
    <cellStyle name="_Past 10 yr_ApolloData" xfId="8902"/>
    <cellStyle name="_Past 10 yr_ApolloData 2" xfId="8903"/>
    <cellStyle name="_Past 10 yr_BlpFXData" xfId="8904"/>
    <cellStyle name="_Past 10 yr_BlpFXData 2" xfId="8905"/>
    <cellStyle name="_Past 10 yr_Composite Page" xfId="186"/>
    <cellStyle name="_Past 10 yr_Config" xfId="187"/>
    <cellStyle name="_Past 10 yr_CurveViewer.xls-rev81.svn000.tmp" xfId="8906"/>
    <cellStyle name="_Past 10 yr_CurveViewer.xls-rev81.svn000.tmp 2" xfId="8907"/>
    <cellStyle name="_Past 10 yr_IRDataUSD" xfId="8908"/>
    <cellStyle name="_Past 10 yr_IRDataUSD 2" xfId="8909"/>
    <cellStyle name="_Past 10 yr_Settings" xfId="8910"/>
    <cellStyle name="_Past 10 yr_Settings 2" xfId="8911"/>
    <cellStyle name="_Past 10 yr_SwapPricing" xfId="8912"/>
    <cellStyle name="_Past 10 yr_SwapPricing 2" xfId="8913"/>
    <cellStyle name="_Past 10 yr_test" xfId="8914"/>
    <cellStyle name="_Past 10 yr_test 2" xfId="8915"/>
    <cellStyle name="_Pats" xfId="8916"/>
    <cellStyle name="_PatsImport" xfId="8917"/>
    <cellStyle name="_PnL" xfId="188"/>
    <cellStyle name="_PnL 2" xfId="189"/>
    <cellStyle name="_PnL 2 2" xfId="8918"/>
    <cellStyle name="_PnL 3" xfId="8919"/>
    <cellStyle name="_PnL Predictor" xfId="190"/>
    <cellStyle name="_PnL Predictor 2" xfId="191"/>
    <cellStyle name="_PnL Predictor 2 2" xfId="8920"/>
    <cellStyle name="_PnL Predictor 3" xfId="8921"/>
    <cellStyle name="_PnL Predictor_ApolloCurveData" xfId="8922"/>
    <cellStyle name="_PnL Predictor_ApolloCurveData 2" xfId="8923"/>
    <cellStyle name="_PnL Predictor_ApolloData" xfId="8924"/>
    <cellStyle name="_PnL Predictor_ApolloData 2" xfId="8925"/>
    <cellStyle name="_PnL Predictor_BlpFXData" xfId="8926"/>
    <cellStyle name="_PnL Predictor_BlpFXData 2" xfId="8927"/>
    <cellStyle name="_PnL Predictor_Composite Page" xfId="192"/>
    <cellStyle name="_PnL Predictor_Config" xfId="193"/>
    <cellStyle name="_PnL Predictor_CurveViewer.xls-rev81.svn000.tmp" xfId="8928"/>
    <cellStyle name="_PnL Predictor_CurveViewer.xls-rev81.svn000.tmp 2" xfId="8929"/>
    <cellStyle name="_PnL Predictor_Delta" xfId="8930"/>
    <cellStyle name="_PnL Predictor_Delta_Delta" xfId="8931"/>
    <cellStyle name="_PnL Predictor_Delta_Delta_Delta" xfId="8932"/>
    <cellStyle name="_PnL Predictor_Delta_Delta_Delta_Delta" xfId="8933"/>
    <cellStyle name="_PnL Predictor_IRDataUSD" xfId="8934"/>
    <cellStyle name="_PnL Predictor_IRDataUSD 2" xfId="8935"/>
    <cellStyle name="_PnL Predictor_Settings" xfId="8936"/>
    <cellStyle name="_PnL Predictor_Settings 2" xfId="8937"/>
    <cellStyle name="_PnL Predictor_SwapPricing" xfId="8938"/>
    <cellStyle name="_PnL Predictor_SwapPricing 2" xfId="8939"/>
    <cellStyle name="_PnL Predictor_test" xfId="8940"/>
    <cellStyle name="_PnL Predictor_test 2" xfId="8941"/>
    <cellStyle name="_PnL USD" xfId="8942"/>
    <cellStyle name="_PnL_ApolloCurveData" xfId="8943"/>
    <cellStyle name="_PnL_ApolloCurveData 2" xfId="8944"/>
    <cellStyle name="_PnL_ApolloData" xfId="8945"/>
    <cellStyle name="_PnL_ApolloData 2" xfId="8946"/>
    <cellStyle name="_PnL_BlpFXData" xfId="8947"/>
    <cellStyle name="_PnL_BlpFXData 2" xfId="8948"/>
    <cellStyle name="_PnL_Composite Page" xfId="194"/>
    <cellStyle name="_PnL_Config" xfId="195"/>
    <cellStyle name="_PnL_CurveViewer.xls-rev81.svn000.tmp" xfId="8949"/>
    <cellStyle name="_PnL_CurveViewer.xls-rev81.svn000.tmp 2" xfId="8950"/>
    <cellStyle name="_PnL_Delta" xfId="8951"/>
    <cellStyle name="_PnL_Delta_Delta" xfId="8952"/>
    <cellStyle name="_PnL_Delta_Delta_Delta" xfId="8953"/>
    <cellStyle name="_PnL_Delta_Delta_Delta_Delta" xfId="8954"/>
    <cellStyle name="_PnL_IRDataUSD" xfId="8955"/>
    <cellStyle name="_PnL_IRDataUSD 2" xfId="8956"/>
    <cellStyle name="_PnL_Settings" xfId="8957"/>
    <cellStyle name="_PnL_Settings 2" xfId="8958"/>
    <cellStyle name="_PnL_SwapPricing" xfId="8959"/>
    <cellStyle name="_PnL_SwapPricing 2" xfId="8960"/>
    <cellStyle name="_PnL_test" xfId="8961"/>
    <cellStyle name="_PnL_test 2" xfId="8962"/>
    <cellStyle name="_Positions" xfId="196"/>
    <cellStyle name="_Positions_config" xfId="8963"/>
    <cellStyle name="_PricerImport" xfId="8964"/>
    <cellStyle name="_Recon" xfId="8965"/>
    <cellStyle name="_Recon 2" xfId="8966"/>
    <cellStyle name="_Recon 2 2" xfId="8967"/>
    <cellStyle name="_Recon 2_CurveViewer.xls-rev81.svn000.tmp" xfId="8968"/>
    <cellStyle name="_Recon 2_CurveViewer.xls-rev81.svn000.tmp 2" xfId="8969"/>
    <cellStyle name="_Recon 2_SwapPricing" xfId="8970"/>
    <cellStyle name="_Recon 2_SwapPricing 2" xfId="8971"/>
    <cellStyle name="_Recon 3" xfId="8972"/>
    <cellStyle name="_Recon_Curve RateHelpers" xfId="8973"/>
    <cellStyle name="_Recon_Curve RateHelpers 2" xfId="8974"/>
    <cellStyle name="_Recon_Curve RateHelpers_ApolloCurveData" xfId="8975"/>
    <cellStyle name="_Recon_Curve RateHelpers_ApolloCurveData 2" xfId="8976"/>
    <cellStyle name="_Recon_Curve RateHelpers_ApolloData" xfId="8977"/>
    <cellStyle name="_Recon_Curve RateHelpers_ApolloData 2" xfId="8978"/>
    <cellStyle name="_Recon_Curve RateHelpers_BlpFXData" xfId="8979"/>
    <cellStyle name="_Recon_Curve RateHelpers_BlpFXData 2" xfId="8980"/>
    <cellStyle name="_Recon_Curve RateHelpers_CurveViewer.xls-rev81.svn000.tmp" xfId="8981"/>
    <cellStyle name="_Recon_Curve RateHelpers_CurveViewer.xls-rev81.svn000.tmp 2" xfId="8982"/>
    <cellStyle name="_Recon_Curve RateHelpers_IRDataUSD" xfId="8983"/>
    <cellStyle name="_Recon_Curve RateHelpers_IRDataUSD 2" xfId="8984"/>
    <cellStyle name="_Recon_Curve RateHelpers_Settings" xfId="8985"/>
    <cellStyle name="_Recon_Curve RateHelpers_Settings 2" xfId="8986"/>
    <cellStyle name="_Recon_Curve RateHelpers_SwapPricing" xfId="8987"/>
    <cellStyle name="_Recon_Curve RateHelpers_SwapPricing 2" xfId="8988"/>
    <cellStyle name="_Recon_Curve RateHelpers_test" xfId="8989"/>
    <cellStyle name="_Recon_Curve RateHelpers_test 2" xfId="8990"/>
    <cellStyle name="_Recon_Settings" xfId="8991"/>
    <cellStyle name="_Recon_Settings 2" xfId="8992"/>
    <cellStyle name="_Recon_Settings 2 2" xfId="8993"/>
    <cellStyle name="_Recon_Settings 2_CurveViewer.xls-rev81.svn000.tmp" xfId="8994"/>
    <cellStyle name="_Recon_Settings 2_CurveViewer.xls-rev81.svn000.tmp 2" xfId="8995"/>
    <cellStyle name="_Recon_Settings 2_SwapPricing" xfId="8996"/>
    <cellStyle name="_Recon_Settings 2_SwapPricing 2" xfId="8997"/>
    <cellStyle name="_Recon_Settings 3" xfId="8998"/>
    <cellStyle name="_Recon_StirtProt_V7" xfId="8999"/>
    <cellStyle name="_Recon_StirtProt_V7 2" xfId="9000"/>
    <cellStyle name="_Recon_StirtProt_V7 2 2" xfId="9001"/>
    <cellStyle name="_Recon_StirtProt_V7 2_CurveViewer.xls-rev81.svn000.tmp" xfId="9002"/>
    <cellStyle name="_Recon_StirtProt_V7 2_CurveViewer.xls-rev81.svn000.tmp 2" xfId="9003"/>
    <cellStyle name="_Recon_StirtProt_V7 3" xfId="9004"/>
    <cellStyle name="_Repo" xfId="9005"/>
    <cellStyle name="_Repo Blotter" xfId="197"/>
    <cellStyle name="_Repo Blotter 2" xfId="9006"/>
    <cellStyle name="_Repo Blotter_ADN" xfId="198"/>
    <cellStyle name="_Repo Blotter_ADN 2" xfId="9007"/>
    <cellStyle name="_Repo Blotter_ADN_config" xfId="9008"/>
    <cellStyle name="_Repo Blotter_ADN_Delta" xfId="9009"/>
    <cellStyle name="_Repo Blotter_ADN_Delta_Delta" xfId="9010"/>
    <cellStyle name="_Repo Blotter_ADN_Delta_Delta_Delta" xfId="9011"/>
    <cellStyle name="_Repo Blotter_ADN_Delta_Delta_Delta_Delta" xfId="9012"/>
    <cellStyle name="_Repo Blotter_config" xfId="9013"/>
    <cellStyle name="_Repo Blotter_data" xfId="9014"/>
    <cellStyle name="_Repo Blotter_Delta" xfId="9015"/>
    <cellStyle name="_Repo Blotter_Delta_Delta" xfId="9016"/>
    <cellStyle name="_Repo Blotter_Delta_Delta_Delta" xfId="9017"/>
    <cellStyle name="_Repo Blotter_Delta_Delta_Delta_Delta" xfId="9018"/>
    <cellStyle name="_Repo Blotter_ImportBonds" xfId="199"/>
    <cellStyle name="_Repo Blotter_ImportBonds 2" xfId="9019"/>
    <cellStyle name="_Repo Blotter_ImportBonds_config" xfId="9020"/>
    <cellStyle name="_Repo Blotter_ImportBonds_Delta" xfId="9021"/>
    <cellStyle name="_Repo Blotter_ImportBonds_Delta_Delta" xfId="9022"/>
    <cellStyle name="_Repo Blotter_ImportBonds_Delta_Delta_Delta" xfId="9023"/>
    <cellStyle name="_Repo Blotter_ImportBonds_Delta_Delta_Delta_Delta" xfId="9024"/>
    <cellStyle name="_Repo Blotter_PricerImport" xfId="9025"/>
    <cellStyle name="_Repo Blotter_Sheet1" xfId="200"/>
    <cellStyle name="_Repo Blotter_Today" xfId="201"/>
    <cellStyle name="_Repo Blotter_Today 2" xfId="9026"/>
    <cellStyle name="_Repo Blotter_Today_config" xfId="9027"/>
    <cellStyle name="_Repo Blotter_Today_Delta" xfId="9028"/>
    <cellStyle name="_Repo Blotter_Today_Delta_Delta" xfId="9029"/>
    <cellStyle name="_Repo Blotter_Today_Delta_Delta_Delta" xfId="9030"/>
    <cellStyle name="_Repo Blotter_Today_Delta_Delta_Delta_Delta" xfId="9031"/>
    <cellStyle name="_Repo Blotter_Yesterday" xfId="202"/>
    <cellStyle name="_Repo Blotter_Yesterday 2" xfId="9032"/>
    <cellStyle name="_Repo Blotter_Yesterday_config" xfId="9033"/>
    <cellStyle name="_Repo Blotter_Yesterday_Delta" xfId="9034"/>
    <cellStyle name="_Repo Blotter_Yesterday_Delta_Delta" xfId="9035"/>
    <cellStyle name="_Repo Blotter_Yesterday_Delta_Delta_Delta" xfId="9036"/>
    <cellStyle name="_Repo Blotter_Yesterday_Delta_Delta_Delta_Delta" xfId="9037"/>
    <cellStyle name="_repo_file" xfId="9038"/>
    <cellStyle name="_repo_file_Delta" xfId="9039"/>
    <cellStyle name="_repo_file_Delta_Delta" xfId="9040"/>
    <cellStyle name="_repo_file_Delta_Delta_Delta" xfId="9041"/>
    <cellStyle name="_repo_file_Delta_Delta_Delta_Delta" xfId="9042"/>
    <cellStyle name="_Reval" xfId="9043"/>
    <cellStyle name="_Setup" xfId="203"/>
    <cellStyle name="_Setup 2" xfId="9044"/>
    <cellStyle name="_Setup_1" xfId="9045"/>
    <cellStyle name="_Setup_1 2" xfId="9046"/>
    <cellStyle name="_Setup_1_Config" xfId="9047"/>
    <cellStyle name="_Setup_1_Cprty" xfId="9048"/>
    <cellStyle name="_Setup_1_Front" xfId="9049"/>
    <cellStyle name="_Setup_1_manual" xfId="9050"/>
    <cellStyle name="_Setup_1_Repo Blotter" xfId="9051"/>
    <cellStyle name="_Setup_ADN" xfId="204"/>
    <cellStyle name="_Setup_ADN 2" xfId="9052"/>
    <cellStyle name="_Setup_ADN_config" xfId="9053"/>
    <cellStyle name="_Setup_ADN_Delta" xfId="9054"/>
    <cellStyle name="_Setup_ADN_Delta_Delta" xfId="9055"/>
    <cellStyle name="_Setup_ADN_Delta_Delta_Delta" xfId="9056"/>
    <cellStyle name="_Setup_ADN_Delta_Delta_Delta_Delta" xfId="9057"/>
    <cellStyle name="_Setup_config" xfId="9058"/>
    <cellStyle name="_Setup_data" xfId="9059"/>
    <cellStyle name="_Setup_Delta" xfId="9060"/>
    <cellStyle name="_Setup_Delta_Delta" xfId="9061"/>
    <cellStyle name="_Setup_Delta_Delta_Delta" xfId="9062"/>
    <cellStyle name="_Setup_Delta_Delta_Delta_Delta" xfId="9063"/>
    <cellStyle name="_Setup_ImportBonds" xfId="205"/>
    <cellStyle name="_Setup_ImportBonds 2" xfId="9064"/>
    <cellStyle name="_Setup_ImportBonds_config" xfId="9065"/>
    <cellStyle name="_Setup_ImportBonds_Delta" xfId="9066"/>
    <cellStyle name="_Setup_ImportBonds_Delta_Delta" xfId="9067"/>
    <cellStyle name="_Setup_ImportBonds_Delta_Delta_Delta" xfId="9068"/>
    <cellStyle name="_Setup_ImportBonds_Delta_Delta_Delta_Delta" xfId="9069"/>
    <cellStyle name="_Setup_PricerImport" xfId="9070"/>
    <cellStyle name="_Setup_Sheet1" xfId="206"/>
    <cellStyle name="_Setup_Today" xfId="207"/>
    <cellStyle name="_Setup_Today 2" xfId="9071"/>
    <cellStyle name="_Setup_Today_config" xfId="9072"/>
    <cellStyle name="_Setup_Today_Delta" xfId="9073"/>
    <cellStyle name="_Setup_Today_Delta_Delta" xfId="9074"/>
    <cellStyle name="_Setup_Today_Delta_Delta_Delta" xfId="9075"/>
    <cellStyle name="_Setup_Today_Delta_Delta_Delta_Delta" xfId="9076"/>
    <cellStyle name="_Setup_Yesterday" xfId="208"/>
    <cellStyle name="_Setup_Yesterday 2" xfId="9077"/>
    <cellStyle name="_Setup_Yesterday_config" xfId="9078"/>
    <cellStyle name="_Setup_Yesterday_Delta" xfId="9079"/>
    <cellStyle name="_Setup_Yesterday_Delta_Delta" xfId="9080"/>
    <cellStyle name="_Setup_Yesterday_Delta_Delta_Delta" xfId="9081"/>
    <cellStyle name="_Setup_Yesterday_Delta_Delta_Delta_Delta" xfId="9082"/>
    <cellStyle name="_Sheet1" xfId="209"/>
    <cellStyle name="_Sheet1_1" xfId="9083"/>
    <cellStyle name="_Sheet1_FRA mapping" xfId="9084"/>
    <cellStyle name="_Sheet1_FRA mapping 2" xfId="9085"/>
    <cellStyle name="_Sheet1_FRA mapping_Config" xfId="9086"/>
    <cellStyle name="_Sheet1_FRA mapping_Cprty" xfId="9087"/>
    <cellStyle name="_Sheet1_FRA mapping_Front" xfId="9088"/>
    <cellStyle name="_Sheet1_FRA mapping_manual" xfId="9089"/>
    <cellStyle name="_Sheet1_FRA mapping_Repo Blotter" xfId="9090"/>
    <cellStyle name="_Sheet2" xfId="9091"/>
    <cellStyle name="_Sheet2 2" xfId="9092"/>
    <cellStyle name="_Sheet2_Config" xfId="9093"/>
    <cellStyle name="_Sheet2_Cprty" xfId="9094"/>
    <cellStyle name="_Sheet2_Front" xfId="9095"/>
    <cellStyle name="_Sheet2_manual" xfId="9096"/>
    <cellStyle name="_Sheet2_Repo Blotter" xfId="9097"/>
    <cellStyle name="_Strip_ZCurve" xfId="210"/>
    <cellStyle name="_Strip_ZCurve 2" xfId="211"/>
    <cellStyle name="_Strip_ZCurve_121Fut_View" xfId="212"/>
    <cellStyle name="_Strip_ZCurve_121Fut_View 2" xfId="213"/>
    <cellStyle name="_Strip_ZCurve_121Fut_View 2 2" xfId="9098"/>
    <cellStyle name="_Strip_ZCurve_121Fut_View 3" xfId="9099"/>
    <cellStyle name="_Strip_ZCurve_Apollo" xfId="214"/>
    <cellStyle name="_Strip_ZCurve_Apollo 2" xfId="9100"/>
    <cellStyle name="_Strip_ZCurve_Apollo_Config" xfId="9101"/>
    <cellStyle name="_Strip_ZCurve_Apollo_manual" xfId="9102"/>
    <cellStyle name="_Strip_ZCurve_Apollo_note futures" xfId="9103"/>
    <cellStyle name="_Strip_ZCurve_Apollo_Tables" xfId="9104"/>
    <cellStyle name="_Strip_ZCurve_Apollo_ToDo" xfId="9105"/>
    <cellStyle name="_Strip_ZCurve_Apollo_Usd" xfId="9106"/>
    <cellStyle name="_Strip_ZCurve_AssetSwap" xfId="215"/>
    <cellStyle name="_Strip_ZCurve_Closes" xfId="216"/>
    <cellStyle name="_Strip_ZCurve_Closes 2" xfId="9107"/>
    <cellStyle name="_Strip_ZCurve_Closes_Config" xfId="9108"/>
    <cellStyle name="_Strip_ZCurve_Closes_manual" xfId="9109"/>
    <cellStyle name="_Strip_ZCurve_Closes_note futures" xfId="9110"/>
    <cellStyle name="_Strip_ZCurve_Closes_Tables" xfId="9111"/>
    <cellStyle name="_Strip_ZCurve_Closes_ToDo" xfId="9112"/>
    <cellStyle name="_Strip_ZCurve_Closes_Usd" xfId="9113"/>
    <cellStyle name="_Strip_ZCurve_Composite Page" xfId="217"/>
    <cellStyle name="_Strip_ZCurve_Config" xfId="218"/>
    <cellStyle name="_Strip_ZCurve_Config 2" xfId="9114"/>
    <cellStyle name="_Strip_ZCurve_Config_1" xfId="9115"/>
    <cellStyle name="_Strip_ZCurve_Config_Composite Page" xfId="219"/>
    <cellStyle name="_Strip_ZCurve_Config_Config" xfId="9116"/>
    <cellStyle name="_Strip_ZCurve_config_Config_1" xfId="9117"/>
    <cellStyle name="_Strip_ZCurve_config_Config_1 2" xfId="9118"/>
    <cellStyle name="_Strip_ZCurve_config_Config_1_Config" xfId="9119"/>
    <cellStyle name="_Strip_ZCurve_config_Config_1_manual" xfId="9120"/>
    <cellStyle name="_Strip_ZCurve_Config_Cprty" xfId="9121"/>
    <cellStyle name="_Strip_ZCurve_Config_Front" xfId="9122"/>
    <cellStyle name="_Strip_ZCurve_Config_manual" xfId="9123"/>
    <cellStyle name="_Strip_ZCurve_config_note futures" xfId="9124"/>
    <cellStyle name="_Strip_ZCurve_config_Onyx" xfId="9125"/>
    <cellStyle name="_Strip_ZCurve_config_Onyx 2" xfId="9126"/>
    <cellStyle name="_Strip_ZCurve_config_Onyx_Config" xfId="9127"/>
    <cellStyle name="_Strip_ZCurve_config_Onyx_manual" xfId="9128"/>
    <cellStyle name="_Strip_ZCurve_Config_Repo Blotter" xfId="9129"/>
    <cellStyle name="_Strip_ZCurve_config_Sheet1" xfId="9130"/>
    <cellStyle name="_Strip_ZCurve_config_Tables" xfId="9131"/>
    <cellStyle name="_Strip_ZCurve_config_ToDo" xfId="9132"/>
    <cellStyle name="_Strip_ZCurve_Convexity" xfId="220"/>
    <cellStyle name="_Strip_ZCurve_Core" xfId="221"/>
    <cellStyle name="_Strip_ZCurve_Core 2" xfId="222"/>
    <cellStyle name="_Strip_ZCurve_Core 2 2" xfId="9133"/>
    <cellStyle name="_Strip_ZCurve_Core 3" xfId="9134"/>
    <cellStyle name="_Strip_ZCurve_Core_Composite Page" xfId="223"/>
    <cellStyle name="_Strip_ZCurve_Core_Config" xfId="224"/>
    <cellStyle name="_Strip_ZCurve_cp_Closes" xfId="225"/>
    <cellStyle name="_Strip_ZCurve_cp_Closes 2" xfId="9135"/>
    <cellStyle name="_Strip_ZCurve_cp_Closes_Config" xfId="9136"/>
    <cellStyle name="_Strip_ZCurve_cp_Closes_manual" xfId="9137"/>
    <cellStyle name="_Strip_ZCurve_cp_Closes_note futures" xfId="9138"/>
    <cellStyle name="_Strip_ZCurve_cp_Closes_Tables" xfId="9139"/>
    <cellStyle name="_Strip_ZCurve_cp_Closes_ToDo" xfId="9140"/>
    <cellStyle name="_Strip_ZCurve_cp_Closes_Usd" xfId="9141"/>
    <cellStyle name="_Strip_ZCurve_Delta" xfId="9142"/>
    <cellStyle name="_Strip_ZCurve_Delta_Delta" xfId="9143"/>
    <cellStyle name="_Strip_ZCurve_Delta_Delta_Delta" xfId="9144"/>
    <cellStyle name="_Strip_ZCurve_Delta_Delta_Delta_Delta" xfId="9145"/>
    <cellStyle name="_Strip_ZCurve_DISPLAY" xfId="226"/>
    <cellStyle name="_Strip_ZCurve_EOD_Closes" xfId="227"/>
    <cellStyle name="_Strip_ZCurve_EOD_Closes_1" xfId="228"/>
    <cellStyle name="_Strip_ZCurve_EOD_Closes_config" xfId="9146"/>
    <cellStyle name="_Strip_ZCurve_EOD_Curve" xfId="229"/>
    <cellStyle name="_Strip_ZCurve_EOD_Curve 2" xfId="230"/>
    <cellStyle name="_Strip_ZCurve_EOD_Curve 2 2" xfId="9147"/>
    <cellStyle name="_Strip_ZCurve_EOD_Curve 3" xfId="231"/>
    <cellStyle name="_Strip_ZCurve_EOD_Curve 3 2" xfId="9148"/>
    <cellStyle name="_Strip_ZCurve_EOD_Curve_Composite Page" xfId="232"/>
    <cellStyle name="_Strip_ZCurve_EOD_Curve_Core" xfId="233"/>
    <cellStyle name="_Strip_ZCurve_EOD_Curve_Core 2" xfId="234"/>
    <cellStyle name="_Strip_ZCurve_EOD_Curve_Core 2 2" xfId="9149"/>
    <cellStyle name="_Strip_ZCurve_EOD_Curve_Core 3" xfId="9150"/>
    <cellStyle name="_Strip_ZCurve_EOD_Curve_Futures" xfId="235"/>
    <cellStyle name="_Strip_ZCurve_EOD_Curve_Swaps" xfId="236"/>
    <cellStyle name="_Strip_ZCurve_EOD_Curve_Yesterday" xfId="9151"/>
    <cellStyle name="_Strip_ZCurve_Front" xfId="9152"/>
    <cellStyle name="_Strip_ZCurve_Front_1" xfId="9153"/>
    <cellStyle name="_Strip_ZCurve_Front_1 2" xfId="9154"/>
    <cellStyle name="_Strip_ZCurve_Front_1_Config" xfId="9155"/>
    <cellStyle name="_Strip_ZCurve_Front_1_Cprty" xfId="9156"/>
    <cellStyle name="_Strip_ZCurve_Front_1_Front" xfId="9157"/>
    <cellStyle name="_Strip_ZCurve_Front_1_manual" xfId="9158"/>
    <cellStyle name="_Strip_ZCurve_Front_1_Repo Blotter" xfId="9159"/>
    <cellStyle name="_Strip_ZCurve_Futures" xfId="237"/>
    <cellStyle name="_Strip_ZCurve_Futures 2" xfId="238"/>
    <cellStyle name="_Strip_ZCurve_Futures 2 2" xfId="9160"/>
    <cellStyle name="_Strip_ZCurve_Futures 3" xfId="9161"/>
    <cellStyle name="_Strip_ZCurve_Futures_Composite Page" xfId="239"/>
    <cellStyle name="_Strip_ZCurve_Futures_Config" xfId="240"/>
    <cellStyle name="_Strip_ZCurve_Gamma" xfId="241"/>
    <cellStyle name="_Strip_ZCurve_Gamma 2" xfId="9162"/>
    <cellStyle name="_Strip_ZCurve_Gamma_1" xfId="242"/>
    <cellStyle name="_Strip_ZCurve_Gamma_Composite Page" xfId="243"/>
    <cellStyle name="_Strip_ZCurve_Gamma_Core" xfId="244"/>
    <cellStyle name="_Strip_ZCurve_Gamma_Futures" xfId="245"/>
    <cellStyle name="_Strip_ZCurve_Gamma_Futures_1" xfId="246"/>
    <cellStyle name="_Strip_ZCurve_Gamma_Swaps" xfId="247"/>
    <cellStyle name="_Strip_ZCurve_Gamma_Treasuries" xfId="248"/>
    <cellStyle name="_Strip_ZCurve_holidays" xfId="249"/>
    <cellStyle name="_Strip_ZCurve_holidays 2" xfId="9163"/>
    <cellStyle name="_Strip_ZCurve_holidays_Config" xfId="9164"/>
    <cellStyle name="_Strip_ZCurve_holidays_manual" xfId="9165"/>
    <cellStyle name="_Strip_ZCurve_holidays_note futures" xfId="9166"/>
    <cellStyle name="_Strip_ZCurve_holidays_Tables" xfId="9167"/>
    <cellStyle name="_Strip_ZCurve_holidays_ToDo" xfId="9168"/>
    <cellStyle name="_Strip_ZCurve_holidays_Usd" xfId="9169"/>
    <cellStyle name="_Strip_ZCurve_Real_Time" xfId="250"/>
    <cellStyle name="_Strip_ZCurve_Real-Time" xfId="251"/>
    <cellStyle name="_Strip_ZCurve_Real-Time 2" xfId="252"/>
    <cellStyle name="_Strip_ZCurve_Real-Time 2 2" xfId="9170"/>
    <cellStyle name="_Strip_ZCurve_Real-Time 3" xfId="9171"/>
    <cellStyle name="_Strip_ZCurve_Real-Time_1" xfId="253"/>
    <cellStyle name="_Strip_ZCurve_Real-Time_1 2" xfId="9172"/>
    <cellStyle name="_Strip_ZCurve_Real-Time_Composite Page" xfId="254"/>
    <cellStyle name="_Strip_ZCurve_Real-Time_Core" xfId="255"/>
    <cellStyle name="_Strip_ZCurve_Real-Time_Futures" xfId="256"/>
    <cellStyle name="_Strip_ZCurve_Real-Time_Futures_1" xfId="257"/>
    <cellStyle name="_Strip_ZCurve_Real-Time_Swaps" xfId="258"/>
    <cellStyle name="_Strip_ZCurve_Real-Time_Treasuries" xfId="259"/>
    <cellStyle name="_Strip_ZCurve_Setup" xfId="9173"/>
    <cellStyle name="_Strip_ZCurve_Setup 2" xfId="9174"/>
    <cellStyle name="_Strip_ZCurve_Setup_Config" xfId="9175"/>
    <cellStyle name="_Strip_ZCurve_Setup_Config_1" xfId="9176"/>
    <cellStyle name="_Strip_ZCurve_Setup_Config_Config" xfId="9177"/>
    <cellStyle name="_Strip_ZCurve_Setup_manual" xfId="9178"/>
    <cellStyle name="_Strip_ZCurve_Setup_mqs_bonds" xfId="9179"/>
    <cellStyle name="_Strip_ZCurve_Setup_Onyx" xfId="9180"/>
    <cellStyle name="_Strip_ZCurve_Sheet1" xfId="260"/>
    <cellStyle name="_Strip_ZCurve_Swaps" xfId="261"/>
    <cellStyle name="_Strip_ZCurve_Swaps 2" xfId="262"/>
    <cellStyle name="_Strip_ZCurve_Swaps 2 2" xfId="9181"/>
    <cellStyle name="_Strip_ZCurve_Swaps 3" xfId="9182"/>
    <cellStyle name="_Strip_ZCurve_Swaps_Composite Page" xfId="263"/>
    <cellStyle name="_Strip_ZCurve_Swaps_Config" xfId="264"/>
    <cellStyle name="_Strip_ZCurve_T-Notes" xfId="265"/>
    <cellStyle name="_Strip_ZCurve_T-Notes 2" xfId="266"/>
    <cellStyle name="_Strip_ZCurve_T-Notes 2 2" xfId="9183"/>
    <cellStyle name="_Strip_ZCurve_T-Notes 3" xfId="9184"/>
    <cellStyle name="_Strip_ZCurve_T-Notes_Composite Page" xfId="267"/>
    <cellStyle name="_Strip_ZCurve_T-Notes_Config" xfId="268"/>
    <cellStyle name="_Strip_ZCurve_ToDo" xfId="269"/>
    <cellStyle name="_Strip_ZCurve_ToDo 2" xfId="270"/>
    <cellStyle name="_Strip_ZCurve_ToDo 2 2" xfId="9185"/>
    <cellStyle name="_Strip_ZCurve_ToDo 3" xfId="9186"/>
    <cellStyle name="_Strip_ZCurve_ToDoList" xfId="271"/>
    <cellStyle name="_Strip_ZCurve_ToDoList 2" xfId="272"/>
    <cellStyle name="_Strip_ZCurve_ToDoList 2 2" xfId="9187"/>
    <cellStyle name="_Strip_ZCurve_ToDoList 3" xfId="9188"/>
    <cellStyle name="_Strip_ZCurve_Treasuries" xfId="273"/>
    <cellStyle name="_Strip_ZCurve_Treasuries 2" xfId="274"/>
    <cellStyle name="_Strip_ZCurve_Treasuries 2 2" xfId="9189"/>
    <cellStyle name="_Strip_ZCurve_Treasuries 3" xfId="9190"/>
    <cellStyle name="_Strip_ZCurve_Treasuries_Composite Page" xfId="275"/>
    <cellStyle name="_Strip_ZCurve_Treasuries_Config" xfId="276"/>
    <cellStyle name="_Strip_ZCurve_Yesterday" xfId="9191"/>
    <cellStyle name="_Summary" xfId="277"/>
    <cellStyle name="_Summary 2" xfId="278"/>
    <cellStyle name="_Summary 2 2" xfId="9192"/>
    <cellStyle name="_Summary 3" xfId="9193"/>
    <cellStyle name="_Summary_Composite Page" xfId="279"/>
    <cellStyle name="_Summary_Config" xfId="280"/>
    <cellStyle name="_Summary_Delta" xfId="9194"/>
    <cellStyle name="_Summary_Delta_Delta" xfId="9195"/>
    <cellStyle name="_Summary_Delta_Delta_Delta" xfId="9196"/>
    <cellStyle name="_Summary_Delta_Delta_Delta_Delta" xfId="9197"/>
    <cellStyle name="_Table_B" xfId="9198"/>
    <cellStyle name="_Tables" xfId="9199"/>
    <cellStyle name="_test_bruce" xfId="9200"/>
    <cellStyle name="_test_bruce 2" xfId="9201"/>
    <cellStyle name="_TID" xfId="9202"/>
    <cellStyle name="_Today" xfId="281"/>
    <cellStyle name="_Today 2" xfId="9203"/>
    <cellStyle name="_Today_config" xfId="9204"/>
    <cellStyle name="_Today_Delta" xfId="9205"/>
    <cellStyle name="_Today_Delta_Delta" xfId="9206"/>
    <cellStyle name="_Today_Delta_Delta_Delta" xfId="9207"/>
    <cellStyle name="_Today_Delta_Delta_Delta_Delta" xfId="9208"/>
    <cellStyle name="_ToDo" xfId="9209"/>
    <cellStyle name="_Total_Delta" xfId="9210"/>
    <cellStyle name="_Trade Blotter" xfId="282"/>
    <cellStyle name="_Trade Blotter_Cprty" xfId="9211"/>
    <cellStyle name="_Trade Blotter_Cprty 2" xfId="9212"/>
    <cellStyle name="_Trade Blotter_Cprty_Config" xfId="9213"/>
    <cellStyle name="_Trade Blotter_Cprty_Cprty" xfId="9214"/>
    <cellStyle name="_Trade Blotter_Cprty_Front" xfId="9215"/>
    <cellStyle name="_Trade Blotter_Cprty_manual" xfId="9216"/>
    <cellStyle name="_Trade Blotter_Cprty_Repo Blotter" xfId="9217"/>
    <cellStyle name="_Trade Blotter_Delta" xfId="9218"/>
    <cellStyle name="_Trade Blotter_Delta_Delta" xfId="9219"/>
    <cellStyle name="_Trade Blotter_Delta_Delta_Delta" xfId="9220"/>
    <cellStyle name="_Trade Blotter_Delta_Delta_Delta_Delta" xfId="9221"/>
    <cellStyle name="_Treasuries" xfId="283"/>
    <cellStyle name="_Treasuries 2" xfId="284"/>
    <cellStyle name="_Treasuries 2 2" xfId="9222"/>
    <cellStyle name="_Treasuries 3" xfId="9223"/>
    <cellStyle name="_Treasuries_Composite Page" xfId="285"/>
    <cellStyle name="_Treasuries_Config" xfId="286"/>
    <cellStyle name="_Treasuries_Delta" xfId="9224"/>
    <cellStyle name="_Treasuries_Delta_Delta" xfId="9225"/>
    <cellStyle name="_Treasuries_Delta_Delta_Delta" xfId="9226"/>
    <cellStyle name="_Treasuries_Delta_Delta_Delta_Delta" xfId="9227"/>
    <cellStyle name="_Treasury_FF_futs" xfId="9228"/>
    <cellStyle name="_Treasury_note_fut" xfId="9229"/>
    <cellStyle name="_Treasury_note_fut_Config" xfId="9230"/>
    <cellStyle name="_Turn" xfId="287"/>
    <cellStyle name="_Turn 2" xfId="288"/>
    <cellStyle name="_Turn_121Fut_View" xfId="289"/>
    <cellStyle name="_Turn_121Fut_View 2" xfId="290"/>
    <cellStyle name="_Turn_121Fut_View 2 2" xfId="9231"/>
    <cellStyle name="_Turn_121Fut_View 3" xfId="9232"/>
    <cellStyle name="_Turn_Apollo" xfId="291"/>
    <cellStyle name="_Turn_Apollo 2" xfId="9233"/>
    <cellStyle name="_Turn_Apollo_Config" xfId="9234"/>
    <cellStyle name="_Turn_apollo_curves" xfId="292"/>
    <cellStyle name="_Turn_Apollo_manual" xfId="9235"/>
    <cellStyle name="_Turn_Apollo_note futures" xfId="9236"/>
    <cellStyle name="_Turn_Apollo_Spread" xfId="293"/>
    <cellStyle name="_Turn_Apollo_Tables" xfId="9237"/>
    <cellStyle name="_Turn_Apollo_ToDo" xfId="9238"/>
    <cellStyle name="_Turn_Apollo_Usd" xfId="9239"/>
    <cellStyle name="_Turn_AssetSwap" xfId="294"/>
    <cellStyle name="_Turn_Composite Page" xfId="295"/>
    <cellStyle name="_Turn_Config" xfId="296"/>
    <cellStyle name="_Turn_Config 2" xfId="9240"/>
    <cellStyle name="_Turn_Config_1" xfId="9241"/>
    <cellStyle name="_Turn_Config_Composite Page" xfId="297"/>
    <cellStyle name="_Turn_config_Config" xfId="9242"/>
    <cellStyle name="_Turn_config_Config 2" xfId="9243"/>
    <cellStyle name="_Turn_Config_Config_Config" xfId="9244"/>
    <cellStyle name="_Turn_config_Config_manual" xfId="9245"/>
    <cellStyle name="_Turn_config_note futures" xfId="9246"/>
    <cellStyle name="_Turn_config_Onyx" xfId="9247"/>
    <cellStyle name="_Turn_config_Onyx 2" xfId="9248"/>
    <cellStyle name="_Turn_config_Onyx_Config" xfId="9249"/>
    <cellStyle name="_Turn_config_Onyx_manual" xfId="9250"/>
    <cellStyle name="_Turn_config_Sheet1" xfId="9251"/>
    <cellStyle name="_Turn_config_Tables" xfId="9252"/>
    <cellStyle name="_Turn_config_ToDo" xfId="9253"/>
    <cellStyle name="_Turn_Convexity" xfId="298"/>
    <cellStyle name="_Turn_Core" xfId="299"/>
    <cellStyle name="_Turn_Core 2" xfId="300"/>
    <cellStyle name="_Turn_Core 2 2" xfId="9254"/>
    <cellStyle name="_Turn_Core 3" xfId="9255"/>
    <cellStyle name="_Turn_Core_Composite Page" xfId="301"/>
    <cellStyle name="_Turn_Core_Config" xfId="302"/>
    <cellStyle name="_Turn_cp_Closes" xfId="303"/>
    <cellStyle name="_Turn_cp_Closes 2" xfId="9256"/>
    <cellStyle name="_Turn_cp_Closes_Config" xfId="9257"/>
    <cellStyle name="_Turn_cp_Closes_manual" xfId="9258"/>
    <cellStyle name="_Turn_cp_Closes_note futures" xfId="9259"/>
    <cellStyle name="_Turn_cp_Closes_Tables" xfId="9260"/>
    <cellStyle name="_Turn_cp_Closes_ToDo" xfId="9261"/>
    <cellStyle name="_Turn_cp_Closes_Usd" xfId="9262"/>
    <cellStyle name="_Turn_Cprty" xfId="9263"/>
    <cellStyle name="_Turn_DISPLAY" xfId="304"/>
    <cellStyle name="_Turn_EOD_Closes" xfId="305"/>
    <cellStyle name="_Turn_EOD_Curve" xfId="306"/>
    <cellStyle name="_Turn_EOD_Curve 2" xfId="307"/>
    <cellStyle name="_Turn_EOD_Curve 2 2" xfId="9264"/>
    <cellStyle name="_Turn_EOD_Curve 3" xfId="308"/>
    <cellStyle name="_Turn_EOD_Curve 3 2" xfId="9265"/>
    <cellStyle name="_Turn_EOD_Curve_Composite Page" xfId="309"/>
    <cellStyle name="_Turn_EOD_Curve_Core" xfId="310"/>
    <cellStyle name="_Turn_EOD_Curve_Core 2" xfId="311"/>
    <cellStyle name="_Turn_EOD_Curve_Core 2 2" xfId="9266"/>
    <cellStyle name="_Turn_EOD_Curve_Core 3" xfId="9267"/>
    <cellStyle name="_Turn_EOD_Curve_Futures" xfId="312"/>
    <cellStyle name="_Turn_EOD_Curve_Swaps" xfId="313"/>
    <cellStyle name="_Turn_EOD_Curve_Yesterday" xfId="9268"/>
    <cellStyle name="_Turn_Front" xfId="9269"/>
    <cellStyle name="_Turn_Futures" xfId="314"/>
    <cellStyle name="_Turn_Futures 2" xfId="315"/>
    <cellStyle name="_Turn_Futures 2 2" xfId="9270"/>
    <cellStyle name="_Turn_Futures 3" xfId="9271"/>
    <cellStyle name="_Turn_Futures_Composite Page" xfId="316"/>
    <cellStyle name="_Turn_Futures_Config" xfId="317"/>
    <cellStyle name="_Turn_Gamma" xfId="318"/>
    <cellStyle name="_Turn_Gamma 2" xfId="9272"/>
    <cellStyle name="_Turn_Gamma_1" xfId="319"/>
    <cellStyle name="_Turn_Gamma_Composite Page" xfId="320"/>
    <cellStyle name="_Turn_Gamma_Core" xfId="321"/>
    <cellStyle name="_Turn_Gamma_Futures" xfId="322"/>
    <cellStyle name="_Turn_Gamma_Futures_1" xfId="323"/>
    <cellStyle name="_Turn_Gamma_Swaps" xfId="324"/>
    <cellStyle name="_Turn_Gamma_Treasuries" xfId="325"/>
    <cellStyle name="_Turn_holidays" xfId="326"/>
    <cellStyle name="_Turn_holidays 2" xfId="9273"/>
    <cellStyle name="_Turn_holidays_Config" xfId="9274"/>
    <cellStyle name="_Turn_holidays_manual" xfId="9275"/>
    <cellStyle name="_Turn_holidays_note futures" xfId="9276"/>
    <cellStyle name="_Turn_holidays_Tables" xfId="9277"/>
    <cellStyle name="_Turn_holidays_ToDo" xfId="9278"/>
    <cellStyle name="_Turn_holidays_Usd" xfId="9279"/>
    <cellStyle name="_Turn_manual" xfId="9280"/>
    <cellStyle name="_Turn_Real_Time" xfId="327"/>
    <cellStyle name="_Turn_Real-Time" xfId="328"/>
    <cellStyle name="_Turn_Real-Time 2" xfId="329"/>
    <cellStyle name="_Turn_Real-Time 2 2" xfId="9281"/>
    <cellStyle name="_Turn_Real-Time 3" xfId="9282"/>
    <cellStyle name="_Turn_Real-Time_1" xfId="330"/>
    <cellStyle name="_Turn_Real-Time_1 2" xfId="9283"/>
    <cellStyle name="_Turn_Real-Time_Composite Page" xfId="331"/>
    <cellStyle name="_Turn_Real-Time_Core" xfId="332"/>
    <cellStyle name="_Turn_Real-Time_Futures" xfId="333"/>
    <cellStyle name="_Turn_Real-Time_Futures_1" xfId="334"/>
    <cellStyle name="_Turn_Real-Time_Swaps" xfId="335"/>
    <cellStyle name="_Turn_Real-Time_Treasuries" xfId="336"/>
    <cellStyle name="_Turn_Repo Blotter" xfId="9284"/>
    <cellStyle name="_Turn_Swaps" xfId="337"/>
    <cellStyle name="_Turn_Swaps 2" xfId="338"/>
    <cellStyle name="_Turn_Swaps 2 2" xfId="9285"/>
    <cellStyle name="_Turn_Swaps 3" xfId="9286"/>
    <cellStyle name="_Turn_Swaps_Composite Page" xfId="339"/>
    <cellStyle name="_Turn_Swaps_Config" xfId="340"/>
    <cellStyle name="_Turn_T-Notes" xfId="341"/>
    <cellStyle name="_Turn_T-Notes 2" xfId="342"/>
    <cellStyle name="_Turn_T-Notes 2 2" xfId="9287"/>
    <cellStyle name="_Turn_T-Notes 3" xfId="9288"/>
    <cellStyle name="_Turn_T-Notes_Composite Page" xfId="343"/>
    <cellStyle name="_Turn_T-Notes_Config" xfId="344"/>
    <cellStyle name="_Turn_ToDo" xfId="345"/>
    <cellStyle name="_Turn_ToDo 2" xfId="346"/>
    <cellStyle name="_Turn_ToDo 2 2" xfId="9289"/>
    <cellStyle name="_Turn_ToDo 3" xfId="9290"/>
    <cellStyle name="_Turn_ToDoList" xfId="347"/>
    <cellStyle name="_Turn_ToDoList 2" xfId="348"/>
    <cellStyle name="_Turn_ToDoList 2 2" xfId="9291"/>
    <cellStyle name="_Turn_ToDoList 3" xfId="9292"/>
    <cellStyle name="_Turn_Treasuries" xfId="349"/>
    <cellStyle name="_Turn_Treasuries 2" xfId="350"/>
    <cellStyle name="_Turn_Treasuries 2 2" xfId="9293"/>
    <cellStyle name="_Turn_Treasuries 3" xfId="9294"/>
    <cellStyle name="_Turn_Treasuries_Composite Page" xfId="351"/>
    <cellStyle name="_Turn_Treasuries_Config" xfId="352"/>
    <cellStyle name="_Turn_Yesterday" xfId="9295"/>
    <cellStyle name="_Usd" xfId="9296"/>
    <cellStyle name="_usd_curve" xfId="9297"/>
    <cellStyle name="_ValuationViewer" xfId="353"/>
    <cellStyle name="_ValuationViewer 2" xfId="9298"/>
    <cellStyle name="_ValuationViewer_Config" xfId="9299"/>
    <cellStyle name="_ValuationViewer_manual" xfId="9300"/>
    <cellStyle name="_ValuationViewer_note futures" xfId="9301"/>
    <cellStyle name="_ValuationViewer_Tables" xfId="9302"/>
    <cellStyle name="_ValuationViewer_ToDo" xfId="9303"/>
    <cellStyle name="_ValuationViewer_Usd" xfId="9304"/>
    <cellStyle name="_ValuationViewer_ValuationViewer" xfId="354"/>
    <cellStyle name="_ValuationViewer_ValuationViewer 2" xfId="9305"/>
    <cellStyle name="_ValuationViewer_ValuationViewer_Config" xfId="9306"/>
    <cellStyle name="_ValuationViewer_ValuationViewer_manual" xfId="9307"/>
    <cellStyle name="_ValuationViewer_ValuationViewer_note futures" xfId="9308"/>
    <cellStyle name="_ValuationViewer_ValuationViewer_Tables" xfId="9309"/>
    <cellStyle name="_ValuationViewer_ValuationViewer_ToDo" xfId="9310"/>
    <cellStyle name="_ValuationViewer_ValuationViewer_Usd" xfId="9311"/>
    <cellStyle name="_Watch" xfId="9312"/>
    <cellStyle name="_Yesterday" xfId="355"/>
    <cellStyle name="_Yesterday 2" xfId="9313"/>
    <cellStyle name="_Yesterday_config" xfId="9314"/>
    <cellStyle name="_Yesterday_Delta" xfId="9315"/>
    <cellStyle name="_Yesterday_Delta_Delta" xfId="9316"/>
    <cellStyle name="_Yesterday_Delta_Delta_Delta" xfId="9317"/>
    <cellStyle name="_Yesterday_Delta_Delta_Delta_Delta" xfId="9318"/>
    <cellStyle name="_z_BondsFIA" xfId="9319"/>
    <cellStyle name="_z_BondsFIA_Delta" xfId="9320"/>
    <cellStyle name="_z_BondsFIA_Delta_Delta" xfId="9321"/>
    <cellStyle name="_z_BondsFIA_Delta_Delta_Delta" xfId="9322"/>
    <cellStyle name="_z_BondsFIA_Delta_Delta_Delta_Delta" xfId="9323"/>
    <cellStyle name="_z_FIA_FF_futs" xfId="9324"/>
    <cellStyle name="_z2_Fiafut" xfId="9325"/>
    <cellStyle name="=C:\WINNT35\SYSTEM32\COMMAND.COM" xfId="356"/>
    <cellStyle name="^Cg" xfId="9326"/>
    <cellStyle name="" xfId="9327"/>
    <cellStyle name=" 10" xfId="9328"/>
    <cellStyle name=" 11" xfId="9329"/>
    <cellStyle name=" 12" xfId="9330"/>
    <cellStyle name=" 13" xfId="9331"/>
    <cellStyle name=" 14" xfId="9332"/>
    <cellStyle name=" 2" xfId="9333"/>
    <cellStyle name=" 2 10" xfId="9334"/>
    <cellStyle name=" 2 11" xfId="9335"/>
    <cellStyle name=" 2 12" xfId="9336"/>
    <cellStyle name=" 2 13" xfId="9337"/>
    <cellStyle name=" 2 2" xfId="9338"/>
    <cellStyle name=" 2 2 10" xfId="9339"/>
    <cellStyle name=" 2 2 11" xfId="9340"/>
    <cellStyle name=" 2 2 12" xfId="9341"/>
    <cellStyle name=" 2 2 13" xfId="9342"/>
    <cellStyle name=" 2 2 14" xfId="9343"/>
    <cellStyle name=" 2 2 15" xfId="9344"/>
    <cellStyle name=" 2 2 16" xfId="9345"/>
    <cellStyle name=" 2 2 2" xfId="9346"/>
    <cellStyle name=" 2 2 2 10" xfId="9347"/>
    <cellStyle name=" 2 2 2 11" xfId="9348"/>
    <cellStyle name=" 2 2 2 12" xfId="9349"/>
    <cellStyle name=" 2 2 2 13" xfId="9350"/>
    <cellStyle name=" 2 2 2 14" xfId="9351"/>
    <cellStyle name=" 2 2 2 2" xfId="9352"/>
    <cellStyle name=" 2 2 2 3" xfId="9353"/>
    <cellStyle name=" 2 2 2 4" xfId="9354"/>
    <cellStyle name=" 2 2 2 5" xfId="9355"/>
    <cellStyle name=" 2 2 2 6" xfId="9356"/>
    <cellStyle name=" 2 2 2 7" xfId="9357"/>
    <cellStyle name=" 2 2 2 8" xfId="9358"/>
    <cellStyle name=" 2 2 2 9" xfId="9359"/>
    <cellStyle name=" 2 2 3" xfId="9360"/>
    <cellStyle name=" 2 2 4" xfId="9361"/>
    <cellStyle name=" 2 2 5" xfId="9362"/>
    <cellStyle name=" 2 2 6" xfId="9363"/>
    <cellStyle name=" 2 2 7" xfId="9364"/>
    <cellStyle name=" 2 2 8" xfId="9365"/>
    <cellStyle name=" 2 2 9" xfId="9366"/>
    <cellStyle name=" 2 3" xfId="9367"/>
    <cellStyle name=" 2 3 10" xfId="9368"/>
    <cellStyle name=" 2 3 11" xfId="9369"/>
    <cellStyle name=" 2 3 12" xfId="9370"/>
    <cellStyle name=" 2 3 13" xfId="9371"/>
    <cellStyle name=" 2 3 14" xfId="9372"/>
    <cellStyle name=" 2 3 15" xfId="9373"/>
    <cellStyle name=" 2 3 2" xfId="9374"/>
    <cellStyle name=" 2 3 2 2" xfId="9375"/>
    <cellStyle name=" 2 3 2 3" xfId="9376"/>
    <cellStyle name=" 2 3 3" xfId="9377"/>
    <cellStyle name=" 2 3 4" xfId="9378"/>
    <cellStyle name=" 2 3 5" xfId="9379"/>
    <cellStyle name=" 2 3 6" xfId="9380"/>
    <cellStyle name=" 2 3 7" xfId="9381"/>
    <cellStyle name=" 2 3 8" xfId="9382"/>
    <cellStyle name=" 2 3 9" xfId="9383"/>
    <cellStyle name=" 2 4" xfId="9384"/>
    <cellStyle name=" 2 5" xfId="9385"/>
    <cellStyle name=" 2 6" xfId="9386"/>
    <cellStyle name=" 2 7" xfId="9387"/>
    <cellStyle name=" 2 8" xfId="9388"/>
    <cellStyle name=" 2 9" xfId="9389"/>
    <cellStyle name=" 3" xfId="9390"/>
    <cellStyle name=" 3 10" xfId="9391"/>
    <cellStyle name=" 3 11" xfId="9392"/>
    <cellStyle name=" 3 12" xfId="9393"/>
    <cellStyle name=" 3 13" xfId="9394"/>
    <cellStyle name=" 3 14" xfId="9395"/>
    <cellStyle name=" 3 15" xfId="9396"/>
    <cellStyle name=" 3 16" xfId="9397"/>
    <cellStyle name=" 3 2" xfId="9398"/>
    <cellStyle name=" 3 2 10" xfId="9399"/>
    <cellStyle name=" 3 2 11" xfId="9400"/>
    <cellStyle name=" 3 2 12" xfId="9401"/>
    <cellStyle name=" 3 2 13" xfId="9402"/>
    <cellStyle name=" 3 2 14" xfId="9403"/>
    <cellStyle name=" 3 2 2" xfId="9404"/>
    <cellStyle name=" 3 2 3" xfId="9405"/>
    <cellStyle name=" 3 2 4" xfId="9406"/>
    <cellStyle name=" 3 2 5" xfId="9407"/>
    <cellStyle name=" 3 2 6" xfId="9408"/>
    <cellStyle name=" 3 2 7" xfId="9409"/>
    <cellStyle name=" 3 2 8" xfId="9410"/>
    <cellStyle name=" 3 2 9" xfId="9411"/>
    <cellStyle name=" 3 3" xfId="9412"/>
    <cellStyle name=" 3 4" xfId="9413"/>
    <cellStyle name=" 3 5" xfId="9414"/>
    <cellStyle name=" 3 6" xfId="9415"/>
    <cellStyle name=" 3 7" xfId="9416"/>
    <cellStyle name=" 3 8" xfId="9417"/>
    <cellStyle name=" 3 9" xfId="9418"/>
    <cellStyle name=" 4" xfId="9419"/>
    <cellStyle name=" 4 10" xfId="9420"/>
    <cellStyle name=" 4 11" xfId="9421"/>
    <cellStyle name=" 4 12" xfId="9422"/>
    <cellStyle name=" 4 13" xfId="9423"/>
    <cellStyle name=" 4 14" xfId="9424"/>
    <cellStyle name=" 4 15" xfId="9425"/>
    <cellStyle name=" 4 2" xfId="9426"/>
    <cellStyle name=" 4 2 2" xfId="9427"/>
    <cellStyle name=" 4 2 3" xfId="9428"/>
    <cellStyle name=" 4 3" xfId="9429"/>
    <cellStyle name=" 4 4" xfId="9430"/>
    <cellStyle name=" 4 5" xfId="9431"/>
    <cellStyle name=" 4 6" xfId="9432"/>
    <cellStyle name=" 4 7" xfId="9433"/>
    <cellStyle name=" 4 8" xfId="9434"/>
    <cellStyle name=" 4 9" xfId="9435"/>
    <cellStyle name=" 5" xfId="9436"/>
    <cellStyle name=" 6" xfId="9437"/>
    <cellStyle name=" 7" xfId="9438"/>
    <cellStyle name=" 8" xfId="9439"/>
    <cellStyle name=" 9" xfId="9440"/>
    <cellStyle name="0.0000%" xfId="357"/>
    <cellStyle name="20% - Accent1 10" xfId="9441"/>
    <cellStyle name="20% - Accent1 11" xfId="9442"/>
    <cellStyle name="20% - Accent1 2" xfId="358"/>
    <cellStyle name="20% - Accent1 2 2" xfId="359"/>
    <cellStyle name="20% - Accent1 2 3" xfId="9443"/>
    <cellStyle name="20% - Accent1 2 4" xfId="9444"/>
    <cellStyle name="20% - Accent1 2 5" xfId="9445"/>
    <cellStyle name="20% - Accent1 3" xfId="360"/>
    <cellStyle name="20% - Accent1 3 10" xfId="9446"/>
    <cellStyle name="20% - Accent1 3 2" xfId="9447"/>
    <cellStyle name="20% - Accent1 3 2 10" xfId="9448"/>
    <cellStyle name="20% - Accent1 3 2 2" xfId="9449"/>
    <cellStyle name="20% - Accent1 3 2 2 2" xfId="9450"/>
    <cellStyle name="20% - Accent1 3 2 2 2 2" xfId="9451"/>
    <cellStyle name="20% - Accent1 3 2 2 2 2 2" xfId="9452"/>
    <cellStyle name="20% - Accent1 3 2 2 2 2 2 2" xfId="9453"/>
    <cellStyle name="20% - Accent1 3 2 2 2 2 2 2 2" xfId="9454"/>
    <cellStyle name="20% - Accent1 3 2 2 2 2 2 2 2 2" xfId="9455"/>
    <cellStyle name="20% - Accent1 3 2 2 2 2 2 2 3" xfId="9456"/>
    <cellStyle name="20% - Accent1 3 2 2 2 2 2 3" xfId="9457"/>
    <cellStyle name="20% - Accent1 3 2 2 2 2 2 3 2" xfId="9458"/>
    <cellStyle name="20% - Accent1 3 2 2 2 2 2 3 2 2" xfId="9459"/>
    <cellStyle name="20% - Accent1 3 2 2 2 2 2 3 3" xfId="9460"/>
    <cellStyle name="20% - Accent1 3 2 2 2 2 2 4" xfId="9461"/>
    <cellStyle name="20% - Accent1 3 2 2 2 2 2 4 2" xfId="9462"/>
    <cellStyle name="20% - Accent1 3 2 2 2 2 2 5" xfId="9463"/>
    <cellStyle name="20% - Accent1 3 2 2 2 2 3" xfId="9464"/>
    <cellStyle name="20% - Accent1 3 2 2 2 2 3 2" xfId="9465"/>
    <cellStyle name="20% - Accent1 3 2 2 2 2 3 2 2" xfId="9466"/>
    <cellStyle name="20% - Accent1 3 2 2 2 2 3 3" xfId="9467"/>
    <cellStyle name="20% - Accent1 3 2 2 2 2 4" xfId="9468"/>
    <cellStyle name="20% - Accent1 3 2 2 2 2 4 2" xfId="9469"/>
    <cellStyle name="20% - Accent1 3 2 2 2 2 4 2 2" xfId="9470"/>
    <cellStyle name="20% - Accent1 3 2 2 2 2 4 3" xfId="9471"/>
    <cellStyle name="20% - Accent1 3 2 2 2 2 5" xfId="9472"/>
    <cellStyle name="20% - Accent1 3 2 2 2 2 5 2" xfId="9473"/>
    <cellStyle name="20% - Accent1 3 2 2 2 2 5 2 2" xfId="9474"/>
    <cellStyle name="20% - Accent1 3 2 2 2 2 5 3" xfId="9475"/>
    <cellStyle name="20% - Accent1 3 2 2 2 2 6" xfId="9476"/>
    <cellStyle name="20% - Accent1 3 2 2 2 2 6 2" xfId="9477"/>
    <cellStyle name="20% - Accent1 3 2 2 2 2 7" xfId="9478"/>
    <cellStyle name="20% - Accent1 3 2 2 2 3" xfId="9479"/>
    <cellStyle name="20% - Accent1 3 2 2 2 3 2" xfId="9480"/>
    <cellStyle name="20% - Accent1 3 2 2 2 3 2 2" xfId="9481"/>
    <cellStyle name="20% - Accent1 3 2 2 2 3 2 2 2" xfId="9482"/>
    <cellStyle name="20% - Accent1 3 2 2 2 3 2 3" xfId="9483"/>
    <cellStyle name="20% - Accent1 3 2 2 2 3 3" xfId="9484"/>
    <cellStyle name="20% - Accent1 3 2 2 2 3 3 2" xfId="9485"/>
    <cellStyle name="20% - Accent1 3 2 2 2 3 3 2 2" xfId="9486"/>
    <cellStyle name="20% - Accent1 3 2 2 2 3 3 3" xfId="9487"/>
    <cellStyle name="20% - Accent1 3 2 2 2 3 4" xfId="9488"/>
    <cellStyle name="20% - Accent1 3 2 2 2 3 4 2" xfId="9489"/>
    <cellStyle name="20% - Accent1 3 2 2 2 3 5" xfId="9490"/>
    <cellStyle name="20% - Accent1 3 2 2 2 4" xfId="9491"/>
    <cellStyle name="20% - Accent1 3 2 2 2 4 2" xfId="9492"/>
    <cellStyle name="20% - Accent1 3 2 2 2 4 2 2" xfId="9493"/>
    <cellStyle name="20% - Accent1 3 2 2 2 4 3" xfId="9494"/>
    <cellStyle name="20% - Accent1 3 2 2 2 5" xfId="9495"/>
    <cellStyle name="20% - Accent1 3 2 2 2 5 2" xfId="9496"/>
    <cellStyle name="20% - Accent1 3 2 2 2 5 2 2" xfId="9497"/>
    <cellStyle name="20% - Accent1 3 2 2 2 5 3" xfId="9498"/>
    <cellStyle name="20% - Accent1 3 2 2 2 6" xfId="9499"/>
    <cellStyle name="20% - Accent1 3 2 2 2 6 2" xfId="9500"/>
    <cellStyle name="20% - Accent1 3 2 2 2 6 2 2" xfId="9501"/>
    <cellStyle name="20% - Accent1 3 2 2 2 6 3" xfId="9502"/>
    <cellStyle name="20% - Accent1 3 2 2 2 7" xfId="9503"/>
    <cellStyle name="20% - Accent1 3 2 2 2 7 2" xfId="9504"/>
    <cellStyle name="20% - Accent1 3 2 2 2 8" xfId="9505"/>
    <cellStyle name="20% - Accent1 3 2 2 3" xfId="9506"/>
    <cellStyle name="20% - Accent1 3 2 2 3 2" xfId="9507"/>
    <cellStyle name="20% - Accent1 3 2 2 3 2 2" xfId="9508"/>
    <cellStyle name="20% - Accent1 3 2 2 3 2 2 2" xfId="9509"/>
    <cellStyle name="20% - Accent1 3 2 2 3 2 2 2 2" xfId="9510"/>
    <cellStyle name="20% - Accent1 3 2 2 3 2 2 3" xfId="9511"/>
    <cellStyle name="20% - Accent1 3 2 2 3 2 3" xfId="9512"/>
    <cellStyle name="20% - Accent1 3 2 2 3 2 3 2" xfId="9513"/>
    <cellStyle name="20% - Accent1 3 2 2 3 2 3 2 2" xfId="9514"/>
    <cellStyle name="20% - Accent1 3 2 2 3 2 3 3" xfId="9515"/>
    <cellStyle name="20% - Accent1 3 2 2 3 2 4" xfId="9516"/>
    <cellStyle name="20% - Accent1 3 2 2 3 2 4 2" xfId="9517"/>
    <cellStyle name="20% - Accent1 3 2 2 3 2 5" xfId="9518"/>
    <cellStyle name="20% - Accent1 3 2 2 3 3" xfId="9519"/>
    <cellStyle name="20% - Accent1 3 2 2 3 3 2" xfId="9520"/>
    <cellStyle name="20% - Accent1 3 2 2 3 3 2 2" xfId="9521"/>
    <cellStyle name="20% - Accent1 3 2 2 3 3 3" xfId="9522"/>
    <cellStyle name="20% - Accent1 3 2 2 3 4" xfId="9523"/>
    <cellStyle name="20% - Accent1 3 2 2 3 4 2" xfId="9524"/>
    <cellStyle name="20% - Accent1 3 2 2 3 4 2 2" xfId="9525"/>
    <cellStyle name="20% - Accent1 3 2 2 3 4 3" xfId="9526"/>
    <cellStyle name="20% - Accent1 3 2 2 3 5" xfId="9527"/>
    <cellStyle name="20% - Accent1 3 2 2 3 5 2" xfId="9528"/>
    <cellStyle name="20% - Accent1 3 2 2 3 5 2 2" xfId="9529"/>
    <cellStyle name="20% - Accent1 3 2 2 3 5 3" xfId="9530"/>
    <cellStyle name="20% - Accent1 3 2 2 3 6" xfId="9531"/>
    <cellStyle name="20% - Accent1 3 2 2 3 6 2" xfId="9532"/>
    <cellStyle name="20% - Accent1 3 2 2 3 7" xfId="9533"/>
    <cellStyle name="20% - Accent1 3 2 2 4" xfId="9534"/>
    <cellStyle name="20% - Accent1 3 2 2 4 2" xfId="9535"/>
    <cellStyle name="20% - Accent1 3 2 2 4 2 2" xfId="9536"/>
    <cellStyle name="20% - Accent1 3 2 2 4 2 2 2" xfId="9537"/>
    <cellStyle name="20% - Accent1 3 2 2 4 2 3" xfId="9538"/>
    <cellStyle name="20% - Accent1 3 2 2 4 3" xfId="9539"/>
    <cellStyle name="20% - Accent1 3 2 2 4 3 2" xfId="9540"/>
    <cellStyle name="20% - Accent1 3 2 2 4 3 2 2" xfId="9541"/>
    <cellStyle name="20% - Accent1 3 2 2 4 3 3" xfId="9542"/>
    <cellStyle name="20% - Accent1 3 2 2 4 4" xfId="9543"/>
    <cellStyle name="20% - Accent1 3 2 2 4 4 2" xfId="9544"/>
    <cellStyle name="20% - Accent1 3 2 2 4 5" xfId="9545"/>
    <cellStyle name="20% - Accent1 3 2 2 5" xfId="9546"/>
    <cellStyle name="20% - Accent1 3 2 2 5 2" xfId="9547"/>
    <cellStyle name="20% - Accent1 3 2 2 5 2 2" xfId="9548"/>
    <cellStyle name="20% - Accent1 3 2 2 5 3" xfId="9549"/>
    <cellStyle name="20% - Accent1 3 2 2 6" xfId="9550"/>
    <cellStyle name="20% - Accent1 3 2 2 6 2" xfId="9551"/>
    <cellStyle name="20% - Accent1 3 2 2 6 2 2" xfId="9552"/>
    <cellStyle name="20% - Accent1 3 2 2 6 3" xfId="9553"/>
    <cellStyle name="20% - Accent1 3 2 2 7" xfId="9554"/>
    <cellStyle name="20% - Accent1 3 2 2 7 2" xfId="9555"/>
    <cellStyle name="20% - Accent1 3 2 2 7 2 2" xfId="9556"/>
    <cellStyle name="20% - Accent1 3 2 2 7 3" xfId="9557"/>
    <cellStyle name="20% - Accent1 3 2 2 8" xfId="9558"/>
    <cellStyle name="20% - Accent1 3 2 2 8 2" xfId="9559"/>
    <cellStyle name="20% - Accent1 3 2 2 9" xfId="9560"/>
    <cellStyle name="20% - Accent1 3 2 3" xfId="9561"/>
    <cellStyle name="20% - Accent1 3 2 3 2" xfId="9562"/>
    <cellStyle name="20% - Accent1 3 2 3 2 2" xfId="9563"/>
    <cellStyle name="20% - Accent1 3 2 3 2 2 2" xfId="9564"/>
    <cellStyle name="20% - Accent1 3 2 3 2 2 2 2" xfId="9565"/>
    <cellStyle name="20% - Accent1 3 2 3 2 2 2 2 2" xfId="9566"/>
    <cellStyle name="20% - Accent1 3 2 3 2 2 2 3" xfId="9567"/>
    <cellStyle name="20% - Accent1 3 2 3 2 2 3" xfId="9568"/>
    <cellStyle name="20% - Accent1 3 2 3 2 2 3 2" xfId="9569"/>
    <cellStyle name="20% - Accent1 3 2 3 2 2 3 2 2" xfId="9570"/>
    <cellStyle name="20% - Accent1 3 2 3 2 2 3 3" xfId="9571"/>
    <cellStyle name="20% - Accent1 3 2 3 2 2 4" xfId="9572"/>
    <cellStyle name="20% - Accent1 3 2 3 2 2 4 2" xfId="9573"/>
    <cellStyle name="20% - Accent1 3 2 3 2 2 5" xfId="9574"/>
    <cellStyle name="20% - Accent1 3 2 3 2 3" xfId="9575"/>
    <cellStyle name="20% - Accent1 3 2 3 2 3 2" xfId="9576"/>
    <cellStyle name="20% - Accent1 3 2 3 2 3 2 2" xfId="9577"/>
    <cellStyle name="20% - Accent1 3 2 3 2 3 3" xfId="9578"/>
    <cellStyle name="20% - Accent1 3 2 3 2 4" xfId="9579"/>
    <cellStyle name="20% - Accent1 3 2 3 2 4 2" xfId="9580"/>
    <cellStyle name="20% - Accent1 3 2 3 2 4 2 2" xfId="9581"/>
    <cellStyle name="20% - Accent1 3 2 3 2 4 3" xfId="9582"/>
    <cellStyle name="20% - Accent1 3 2 3 2 5" xfId="9583"/>
    <cellStyle name="20% - Accent1 3 2 3 2 5 2" xfId="9584"/>
    <cellStyle name="20% - Accent1 3 2 3 2 5 2 2" xfId="9585"/>
    <cellStyle name="20% - Accent1 3 2 3 2 5 3" xfId="9586"/>
    <cellStyle name="20% - Accent1 3 2 3 2 6" xfId="9587"/>
    <cellStyle name="20% - Accent1 3 2 3 2 6 2" xfId="9588"/>
    <cellStyle name="20% - Accent1 3 2 3 2 7" xfId="9589"/>
    <cellStyle name="20% - Accent1 3 2 3 3" xfId="9590"/>
    <cellStyle name="20% - Accent1 3 2 3 3 2" xfId="9591"/>
    <cellStyle name="20% - Accent1 3 2 3 3 2 2" xfId="9592"/>
    <cellStyle name="20% - Accent1 3 2 3 3 2 2 2" xfId="9593"/>
    <cellStyle name="20% - Accent1 3 2 3 3 2 3" xfId="9594"/>
    <cellStyle name="20% - Accent1 3 2 3 3 3" xfId="9595"/>
    <cellStyle name="20% - Accent1 3 2 3 3 3 2" xfId="9596"/>
    <cellStyle name="20% - Accent1 3 2 3 3 3 2 2" xfId="9597"/>
    <cellStyle name="20% - Accent1 3 2 3 3 3 3" xfId="9598"/>
    <cellStyle name="20% - Accent1 3 2 3 3 4" xfId="9599"/>
    <cellStyle name="20% - Accent1 3 2 3 3 4 2" xfId="9600"/>
    <cellStyle name="20% - Accent1 3 2 3 3 5" xfId="9601"/>
    <cellStyle name="20% - Accent1 3 2 3 4" xfId="9602"/>
    <cellStyle name="20% - Accent1 3 2 3 4 2" xfId="9603"/>
    <cellStyle name="20% - Accent1 3 2 3 4 2 2" xfId="9604"/>
    <cellStyle name="20% - Accent1 3 2 3 4 3" xfId="9605"/>
    <cellStyle name="20% - Accent1 3 2 3 5" xfId="9606"/>
    <cellStyle name="20% - Accent1 3 2 3 5 2" xfId="9607"/>
    <cellStyle name="20% - Accent1 3 2 3 5 2 2" xfId="9608"/>
    <cellStyle name="20% - Accent1 3 2 3 5 3" xfId="9609"/>
    <cellStyle name="20% - Accent1 3 2 3 6" xfId="9610"/>
    <cellStyle name="20% - Accent1 3 2 3 6 2" xfId="9611"/>
    <cellStyle name="20% - Accent1 3 2 3 6 2 2" xfId="9612"/>
    <cellStyle name="20% - Accent1 3 2 3 6 3" xfId="9613"/>
    <cellStyle name="20% - Accent1 3 2 3 7" xfId="9614"/>
    <cellStyle name="20% - Accent1 3 2 3 7 2" xfId="9615"/>
    <cellStyle name="20% - Accent1 3 2 3 8" xfId="9616"/>
    <cellStyle name="20% - Accent1 3 2 4" xfId="9617"/>
    <cellStyle name="20% - Accent1 3 2 4 2" xfId="9618"/>
    <cellStyle name="20% - Accent1 3 2 4 2 2" xfId="9619"/>
    <cellStyle name="20% - Accent1 3 2 4 2 2 2" xfId="9620"/>
    <cellStyle name="20% - Accent1 3 2 4 2 2 2 2" xfId="9621"/>
    <cellStyle name="20% - Accent1 3 2 4 2 2 3" xfId="9622"/>
    <cellStyle name="20% - Accent1 3 2 4 2 3" xfId="9623"/>
    <cellStyle name="20% - Accent1 3 2 4 2 3 2" xfId="9624"/>
    <cellStyle name="20% - Accent1 3 2 4 2 3 2 2" xfId="9625"/>
    <cellStyle name="20% - Accent1 3 2 4 2 3 3" xfId="9626"/>
    <cellStyle name="20% - Accent1 3 2 4 2 4" xfId="9627"/>
    <cellStyle name="20% - Accent1 3 2 4 2 4 2" xfId="9628"/>
    <cellStyle name="20% - Accent1 3 2 4 2 5" xfId="9629"/>
    <cellStyle name="20% - Accent1 3 2 4 3" xfId="9630"/>
    <cellStyle name="20% - Accent1 3 2 4 3 2" xfId="9631"/>
    <cellStyle name="20% - Accent1 3 2 4 3 2 2" xfId="9632"/>
    <cellStyle name="20% - Accent1 3 2 4 3 3" xfId="9633"/>
    <cellStyle name="20% - Accent1 3 2 4 4" xfId="9634"/>
    <cellStyle name="20% - Accent1 3 2 4 4 2" xfId="9635"/>
    <cellStyle name="20% - Accent1 3 2 4 4 2 2" xfId="9636"/>
    <cellStyle name="20% - Accent1 3 2 4 4 3" xfId="9637"/>
    <cellStyle name="20% - Accent1 3 2 4 5" xfId="9638"/>
    <cellStyle name="20% - Accent1 3 2 4 5 2" xfId="9639"/>
    <cellStyle name="20% - Accent1 3 2 4 5 2 2" xfId="9640"/>
    <cellStyle name="20% - Accent1 3 2 4 5 3" xfId="9641"/>
    <cellStyle name="20% - Accent1 3 2 4 6" xfId="9642"/>
    <cellStyle name="20% - Accent1 3 2 4 6 2" xfId="9643"/>
    <cellStyle name="20% - Accent1 3 2 4 7" xfId="9644"/>
    <cellStyle name="20% - Accent1 3 2 5" xfId="9645"/>
    <cellStyle name="20% - Accent1 3 2 5 2" xfId="9646"/>
    <cellStyle name="20% - Accent1 3 2 5 2 2" xfId="9647"/>
    <cellStyle name="20% - Accent1 3 2 5 2 2 2" xfId="9648"/>
    <cellStyle name="20% - Accent1 3 2 5 2 3" xfId="9649"/>
    <cellStyle name="20% - Accent1 3 2 5 3" xfId="9650"/>
    <cellStyle name="20% - Accent1 3 2 5 3 2" xfId="9651"/>
    <cellStyle name="20% - Accent1 3 2 5 3 2 2" xfId="9652"/>
    <cellStyle name="20% - Accent1 3 2 5 3 3" xfId="9653"/>
    <cellStyle name="20% - Accent1 3 2 5 4" xfId="9654"/>
    <cellStyle name="20% - Accent1 3 2 5 4 2" xfId="9655"/>
    <cellStyle name="20% - Accent1 3 2 5 5" xfId="9656"/>
    <cellStyle name="20% - Accent1 3 2 6" xfId="9657"/>
    <cellStyle name="20% - Accent1 3 2 6 2" xfId="9658"/>
    <cellStyle name="20% - Accent1 3 2 6 2 2" xfId="9659"/>
    <cellStyle name="20% - Accent1 3 2 6 3" xfId="9660"/>
    <cellStyle name="20% - Accent1 3 2 7" xfId="9661"/>
    <cellStyle name="20% - Accent1 3 2 7 2" xfId="9662"/>
    <cellStyle name="20% - Accent1 3 2 7 2 2" xfId="9663"/>
    <cellStyle name="20% - Accent1 3 2 7 3" xfId="9664"/>
    <cellStyle name="20% - Accent1 3 2 8" xfId="9665"/>
    <cellStyle name="20% - Accent1 3 2 8 2" xfId="9666"/>
    <cellStyle name="20% - Accent1 3 2 8 2 2" xfId="9667"/>
    <cellStyle name="20% - Accent1 3 2 8 3" xfId="9668"/>
    <cellStyle name="20% - Accent1 3 2 9" xfId="9669"/>
    <cellStyle name="20% - Accent1 3 2 9 2" xfId="9670"/>
    <cellStyle name="20% - Accent1 3 3" xfId="9671"/>
    <cellStyle name="20% - Accent1 3 3 2" xfId="9672"/>
    <cellStyle name="20% - Accent1 3 3 2 2" xfId="9673"/>
    <cellStyle name="20% - Accent1 3 3 2 2 2" xfId="9674"/>
    <cellStyle name="20% - Accent1 3 3 2 2 2 2" xfId="9675"/>
    <cellStyle name="20% - Accent1 3 3 2 2 2 2 2" xfId="9676"/>
    <cellStyle name="20% - Accent1 3 3 2 2 2 2 2 2" xfId="9677"/>
    <cellStyle name="20% - Accent1 3 3 2 2 2 2 3" xfId="9678"/>
    <cellStyle name="20% - Accent1 3 3 2 2 2 3" xfId="9679"/>
    <cellStyle name="20% - Accent1 3 3 2 2 2 3 2" xfId="9680"/>
    <cellStyle name="20% - Accent1 3 3 2 2 2 3 2 2" xfId="9681"/>
    <cellStyle name="20% - Accent1 3 3 2 2 2 3 3" xfId="9682"/>
    <cellStyle name="20% - Accent1 3 3 2 2 2 4" xfId="9683"/>
    <cellStyle name="20% - Accent1 3 3 2 2 2 4 2" xfId="9684"/>
    <cellStyle name="20% - Accent1 3 3 2 2 2 5" xfId="9685"/>
    <cellStyle name="20% - Accent1 3 3 2 2 3" xfId="9686"/>
    <cellStyle name="20% - Accent1 3 3 2 2 3 2" xfId="9687"/>
    <cellStyle name="20% - Accent1 3 3 2 2 3 2 2" xfId="9688"/>
    <cellStyle name="20% - Accent1 3 3 2 2 3 3" xfId="9689"/>
    <cellStyle name="20% - Accent1 3 3 2 2 4" xfId="9690"/>
    <cellStyle name="20% - Accent1 3 3 2 2 4 2" xfId="9691"/>
    <cellStyle name="20% - Accent1 3 3 2 2 4 2 2" xfId="9692"/>
    <cellStyle name="20% - Accent1 3 3 2 2 4 3" xfId="9693"/>
    <cellStyle name="20% - Accent1 3 3 2 2 5" xfId="9694"/>
    <cellStyle name="20% - Accent1 3 3 2 2 5 2" xfId="9695"/>
    <cellStyle name="20% - Accent1 3 3 2 2 5 2 2" xfId="9696"/>
    <cellStyle name="20% - Accent1 3 3 2 2 5 3" xfId="9697"/>
    <cellStyle name="20% - Accent1 3 3 2 2 6" xfId="9698"/>
    <cellStyle name="20% - Accent1 3 3 2 2 6 2" xfId="9699"/>
    <cellStyle name="20% - Accent1 3 3 2 2 7" xfId="9700"/>
    <cellStyle name="20% - Accent1 3 3 2 3" xfId="9701"/>
    <cellStyle name="20% - Accent1 3 3 2 3 2" xfId="9702"/>
    <cellStyle name="20% - Accent1 3 3 2 3 2 2" xfId="9703"/>
    <cellStyle name="20% - Accent1 3 3 2 3 2 2 2" xfId="9704"/>
    <cellStyle name="20% - Accent1 3 3 2 3 2 3" xfId="9705"/>
    <cellStyle name="20% - Accent1 3 3 2 3 3" xfId="9706"/>
    <cellStyle name="20% - Accent1 3 3 2 3 3 2" xfId="9707"/>
    <cellStyle name="20% - Accent1 3 3 2 3 3 2 2" xfId="9708"/>
    <cellStyle name="20% - Accent1 3 3 2 3 3 3" xfId="9709"/>
    <cellStyle name="20% - Accent1 3 3 2 3 4" xfId="9710"/>
    <cellStyle name="20% - Accent1 3 3 2 3 4 2" xfId="9711"/>
    <cellStyle name="20% - Accent1 3 3 2 3 5" xfId="9712"/>
    <cellStyle name="20% - Accent1 3 3 2 4" xfId="9713"/>
    <cellStyle name="20% - Accent1 3 3 2 4 2" xfId="9714"/>
    <cellStyle name="20% - Accent1 3 3 2 4 2 2" xfId="9715"/>
    <cellStyle name="20% - Accent1 3 3 2 4 3" xfId="9716"/>
    <cellStyle name="20% - Accent1 3 3 2 5" xfId="9717"/>
    <cellStyle name="20% - Accent1 3 3 2 5 2" xfId="9718"/>
    <cellStyle name="20% - Accent1 3 3 2 5 2 2" xfId="9719"/>
    <cellStyle name="20% - Accent1 3 3 2 5 3" xfId="9720"/>
    <cellStyle name="20% - Accent1 3 3 2 6" xfId="9721"/>
    <cellStyle name="20% - Accent1 3 3 2 6 2" xfId="9722"/>
    <cellStyle name="20% - Accent1 3 3 2 6 2 2" xfId="9723"/>
    <cellStyle name="20% - Accent1 3 3 2 6 3" xfId="9724"/>
    <cellStyle name="20% - Accent1 3 3 2 7" xfId="9725"/>
    <cellStyle name="20% - Accent1 3 3 2 7 2" xfId="9726"/>
    <cellStyle name="20% - Accent1 3 3 2 8" xfId="9727"/>
    <cellStyle name="20% - Accent1 3 3 3" xfId="9728"/>
    <cellStyle name="20% - Accent1 3 3 3 2" xfId="9729"/>
    <cellStyle name="20% - Accent1 3 3 3 2 2" xfId="9730"/>
    <cellStyle name="20% - Accent1 3 3 3 2 2 2" xfId="9731"/>
    <cellStyle name="20% - Accent1 3 3 3 2 2 2 2" xfId="9732"/>
    <cellStyle name="20% - Accent1 3 3 3 2 2 3" xfId="9733"/>
    <cellStyle name="20% - Accent1 3 3 3 2 3" xfId="9734"/>
    <cellStyle name="20% - Accent1 3 3 3 2 3 2" xfId="9735"/>
    <cellStyle name="20% - Accent1 3 3 3 2 3 2 2" xfId="9736"/>
    <cellStyle name="20% - Accent1 3 3 3 2 3 3" xfId="9737"/>
    <cellStyle name="20% - Accent1 3 3 3 2 4" xfId="9738"/>
    <cellStyle name="20% - Accent1 3 3 3 2 4 2" xfId="9739"/>
    <cellStyle name="20% - Accent1 3 3 3 2 5" xfId="9740"/>
    <cellStyle name="20% - Accent1 3 3 3 3" xfId="9741"/>
    <cellStyle name="20% - Accent1 3 3 3 3 2" xfId="9742"/>
    <cellStyle name="20% - Accent1 3 3 3 3 2 2" xfId="9743"/>
    <cellStyle name="20% - Accent1 3 3 3 3 3" xfId="9744"/>
    <cellStyle name="20% - Accent1 3 3 3 4" xfId="9745"/>
    <cellStyle name="20% - Accent1 3 3 3 4 2" xfId="9746"/>
    <cellStyle name="20% - Accent1 3 3 3 4 2 2" xfId="9747"/>
    <cellStyle name="20% - Accent1 3 3 3 4 3" xfId="9748"/>
    <cellStyle name="20% - Accent1 3 3 3 5" xfId="9749"/>
    <cellStyle name="20% - Accent1 3 3 3 5 2" xfId="9750"/>
    <cellStyle name="20% - Accent1 3 3 3 5 2 2" xfId="9751"/>
    <cellStyle name="20% - Accent1 3 3 3 5 3" xfId="9752"/>
    <cellStyle name="20% - Accent1 3 3 3 6" xfId="9753"/>
    <cellStyle name="20% - Accent1 3 3 3 6 2" xfId="9754"/>
    <cellStyle name="20% - Accent1 3 3 3 7" xfId="9755"/>
    <cellStyle name="20% - Accent1 3 3 4" xfId="9756"/>
    <cellStyle name="20% - Accent1 3 3 4 2" xfId="9757"/>
    <cellStyle name="20% - Accent1 3 3 4 2 2" xfId="9758"/>
    <cellStyle name="20% - Accent1 3 3 4 2 2 2" xfId="9759"/>
    <cellStyle name="20% - Accent1 3 3 4 2 3" xfId="9760"/>
    <cellStyle name="20% - Accent1 3 3 4 3" xfId="9761"/>
    <cellStyle name="20% - Accent1 3 3 4 3 2" xfId="9762"/>
    <cellStyle name="20% - Accent1 3 3 4 3 2 2" xfId="9763"/>
    <cellStyle name="20% - Accent1 3 3 4 3 3" xfId="9764"/>
    <cellStyle name="20% - Accent1 3 3 4 4" xfId="9765"/>
    <cellStyle name="20% - Accent1 3 3 4 4 2" xfId="9766"/>
    <cellStyle name="20% - Accent1 3 3 4 5" xfId="9767"/>
    <cellStyle name="20% - Accent1 3 3 5" xfId="9768"/>
    <cellStyle name="20% - Accent1 3 3 5 2" xfId="9769"/>
    <cellStyle name="20% - Accent1 3 3 5 2 2" xfId="9770"/>
    <cellStyle name="20% - Accent1 3 3 5 3" xfId="9771"/>
    <cellStyle name="20% - Accent1 3 3 6" xfId="9772"/>
    <cellStyle name="20% - Accent1 3 3 6 2" xfId="9773"/>
    <cellStyle name="20% - Accent1 3 3 6 2 2" xfId="9774"/>
    <cellStyle name="20% - Accent1 3 3 6 3" xfId="9775"/>
    <cellStyle name="20% - Accent1 3 3 7" xfId="9776"/>
    <cellStyle name="20% - Accent1 3 3 7 2" xfId="9777"/>
    <cellStyle name="20% - Accent1 3 3 7 2 2" xfId="9778"/>
    <cellStyle name="20% - Accent1 3 3 7 3" xfId="9779"/>
    <cellStyle name="20% - Accent1 3 3 8" xfId="9780"/>
    <cellStyle name="20% - Accent1 3 3 8 2" xfId="9781"/>
    <cellStyle name="20% - Accent1 3 3 9" xfId="9782"/>
    <cellStyle name="20% - Accent1 3 4" xfId="9783"/>
    <cellStyle name="20% - Accent1 3 4 2" xfId="9784"/>
    <cellStyle name="20% - Accent1 3 4 2 2" xfId="9785"/>
    <cellStyle name="20% - Accent1 3 4 2 2 2" xfId="9786"/>
    <cellStyle name="20% - Accent1 3 4 2 2 2 2" xfId="9787"/>
    <cellStyle name="20% - Accent1 3 4 2 2 2 2 2" xfId="9788"/>
    <cellStyle name="20% - Accent1 3 4 2 2 2 3" xfId="9789"/>
    <cellStyle name="20% - Accent1 3 4 2 2 3" xfId="9790"/>
    <cellStyle name="20% - Accent1 3 4 2 2 3 2" xfId="9791"/>
    <cellStyle name="20% - Accent1 3 4 2 2 3 2 2" xfId="9792"/>
    <cellStyle name="20% - Accent1 3 4 2 2 3 3" xfId="9793"/>
    <cellStyle name="20% - Accent1 3 4 2 2 4" xfId="9794"/>
    <cellStyle name="20% - Accent1 3 4 2 2 4 2" xfId="9795"/>
    <cellStyle name="20% - Accent1 3 4 2 2 5" xfId="9796"/>
    <cellStyle name="20% - Accent1 3 4 2 3" xfId="9797"/>
    <cellStyle name="20% - Accent1 3 4 2 3 2" xfId="9798"/>
    <cellStyle name="20% - Accent1 3 4 2 3 2 2" xfId="9799"/>
    <cellStyle name="20% - Accent1 3 4 2 3 3" xfId="9800"/>
    <cellStyle name="20% - Accent1 3 4 2 4" xfId="9801"/>
    <cellStyle name="20% - Accent1 3 4 2 4 2" xfId="9802"/>
    <cellStyle name="20% - Accent1 3 4 2 4 2 2" xfId="9803"/>
    <cellStyle name="20% - Accent1 3 4 2 4 3" xfId="9804"/>
    <cellStyle name="20% - Accent1 3 4 2 5" xfId="9805"/>
    <cellStyle name="20% - Accent1 3 4 2 5 2" xfId="9806"/>
    <cellStyle name="20% - Accent1 3 4 2 5 2 2" xfId="9807"/>
    <cellStyle name="20% - Accent1 3 4 2 5 3" xfId="9808"/>
    <cellStyle name="20% - Accent1 3 4 2 6" xfId="9809"/>
    <cellStyle name="20% - Accent1 3 4 2 6 2" xfId="9810"/>
    <cellStyle name="20% - Accent1 3 4 2 7" xfId="9811"/>
    <cellStyle name="20% - Accent1 3 4 3" xfId="9812"/>
    <cellStyle name="20% - Accent1 3 4 3 2" xfId="9813"/>
    <cellStyle name="20% - Accent1 3 4 3 2 2" xfId="9814"/>
    <cellStyle name="20% - Accent1 3 4 3 2 2 2" xfId="9815"/>
    <cellStyle name="20% - Accent1 3 4 3 2 3" xfId="9816"/>
    <cellStyle name="20% - Accent1 3 4 3 3" xfId="9817"/>
    <cellStyle name="20% - Accent1 3 4 3 3 2" xfId="9818"/>
    <cellStyle name="20% - Accent1 3 4 3 3 2 2" xfId="9819"/>
    <cellStyle name="20% - Accent1 3 4 3 3 3" xfId="9820"/>
    <cellStyle name="20% - Accent1 3 4 3 4" xfId="9821"/>
    <cellStyle name="20% - Accent1 3 4 3 4 2" xfId="9822"/>
    <cellStyle name="20% - Accent1 3 4 3 5" xfId="9823"/>
    <cellStyle name="20% - Accent1 3 4 4" xfId="9824"/>
    <cellStyle name="20% - Accent1 3 4 4 2" xfId="9825"/>
    <cellStyle name="20% - Accent1 3 4 4 2 2" xfId="9826"/>
    <cellStyle name="20% - Accent1 3 4 4 3" xfId="9827"/>
    <cellStyle name="20% - Accent1 3 4 5" xfId="9828"/>
    <cellStyle name="20% - Accent1 3 4 5 2" xfId="9829"/>
    <cellStyle name="20% - Accent1 3 4 5 2 2" xfId="9830"/>
    <cellStyle name="20% - Accent1 3 4 5 3" xfId="9831"/>
    <cellStyle name="20% - Accent1 3 4 6" xfId="9832"/>
    <cellStyle name="20% - Accent1 3 4 6 2" xfId="9833"/>
    <cellStyle name="20% - Accent1 3 4 6 2 2" xfId="9834"/>
    <cellStyle name="20% - Accent1 3 4 6 3" xfId="9835"/>
    <cellStyle name="20% - Accent1 3 4 7" xfId="9836"/>
    <cellStyle name="20% - Accent1 3 4 7 2" xfId="9837"/>
    <cellStyle name="20% - Accent1 3 4 8" xfId="9838"/>
    <cellStyle name="20% - Accent1 3 5" xfId="9839"/>
    <cellStyle name="20% - Accent1 3 5 2" xfId="9840"/>
    <cellStyle name="20% - Accent1 3 5 2 2" xfId="9841"/>
    <cellStyle name="20% - Accent1 3 5 2 2 2" xfId="9842"/>
    <cellStyle name="20% - Accent1 3 5 2 2 2 2" xfId="9843"/>
    <cellStyle name="20% - Accent1 3 5 2 2 3" xfId="9844"/>
    <cellStyle name="20% - Accent1 3 5 2 3" xfId="9845"/>
    <cellStyle name="20% - Accent1 3 5 2 3 2" xfId="9846"/>
    <cellStyle name="20% - Accent1 3 5 2 3 2 2" xfId="9847"/>
    <cellStyle name="20% - Accent1 3 5 2 3 3" xfId="9848"/>
    <cellStyle name="20% - Accent1 3 5 2 4" xfId="9849"/>
    <cellStyle name="20% - Accent1 3 5 2 4 2" xfId="9850"/>
    <cellStyle name="20% - Accent1 3 5 2 5" xfId="9851"/>
    <cellStyle name="20% - Accent1 3 5 3" xfId="9852"/>
    <cellStyle name="20% - Accent1 3 5 3 2" xfId="9853"/>
    <cellStyle name="20% - Accent1 3 5 3 2 2" xfId="9854"/>
    <cellStyle name="20% - Accent1 3 5 3 3" xfId="9855"/>
    <cellStyle name="20% - Accent1 3 5 4" xfId="9856"/>
    <cellStyle name="20% - Accent1 3 5 4 2" xfId="9857"/>
    <cellStyle name="20% - Accent1 3 5 4 2 2" xfId="9858"/>
    <cellStyle name="20% - Accent1 3 5 4 3" xfId="9859"/>
    <cellStyle name="20% - Accent1 3 5 5" xfId="9860"/>
    <cellStyle name="20% - Accent1 3 5 5 2" xfId="9861"/>
    <cellStyle name="20% - Accent1 3 5 5 2 2" xfId="9862"/>
    <cellStyle name="20% - Accent1 3 5 5 3" xfId="9863"/>
    <cellStyle name="20% - Accent1 3 5 6" xfId="9864"/>
    <cellStyle name="20% - Accent1 3 5 6 2" xfId="9865"/>
    <cellStyle name="20% - Accent1 3 5 7" xfId="9866"/>
    <cellStyle name="20% - Accent1 3 6" xfId="9867"/>
    <cellStyle name="20% - Accent1 3 6 2" xfId="9868"/>
    <cellStyle name="20% - Accent1 3 6 2 2" xfId="9869"/>
    <cellStyle name="20% - Accent1 3 6 2 2 2" xfId="9870"/>
    <cellStyle name="20% - Accent1 3 6 2 2 2 2" xfId="9871"/>
    <cellStyle name="20% - Accent1 3 6 2 2 3" xfId="9872"/>
    <cellStyle name="20% - Accent1 3 6 2 3" xfId="9873"/>
    <cellStyle name="20% - Accent1 3 6 2 3 2" xfId="9874"/>
    <cellStyle name="20% - Accent1 3 6 2 3 2 2" xfId="9875"/>
    <cellStyle name="20% - Accent1 3 6 2 3 3" xfId="9876"/>
    <cellStyle name="20% - Accent1 3 6 2 4" xfId="9877"/>
    <cellStyle name="20% - Accent1 3 6 2 4 2" xfId="9878"/>
    <cellStyle name="20% - Accent1 3 6 2 5" xfId="9879"/>
    <cellStyle name="20% - Accent1 3 6 3" xfId="9880"/>
    <cellStyle name="20% - Accent1 3 6 3 2" xfId="9881"/>
    <cellStyle name="20% - Accent1 3 6 3 2 2" xfId="9882"/>
    <cellStyle name="20% - Accent1 3 6 3 3" xfId="9883"/>
    <cellStyle name="20% - Accent1 3 6 4" xfId="9884"/>
    <cellStyle name="20% - Accent1 3 6 4 2" xfId="9885"/>
    <cellStyle name="20% - Accent1 3 6 4 2 2" xfId="9886"/>
    <cellStyle name="20% - Accent1 3 6 4 3" xfId="9887"/>
    <cellStyle name="20% - Accent1 3 6 5" xfId="9888"/>
    <cellStyle name="20% - Accent1 3 6 5 2" xfId="9889"/>
    <cellStyle name="20% - Accent1 3 6 5 2 2" xfId="9890"/>
    <cellStyle name="20% - Accent1 3 6 5 3" xfId="9891"/>
    <cellStyle name="20% - Accent1 3 6 6" xfId="9892"/>
    <cellStyle name="20% - Accent1 3 6 6 2" xfId="9893"/>
    <cellStyle name="20% - Accent1 3 6 7" xfId="9894"/>
    <cellStyle name="20% - Accent1 3 7" xfId="9895"/>
    <cellStyle name="20% - Accent1 3 8" xfId="9896"/>
    <cellStyle name="20% - Accent1 3 8 2" xfId="9897"/>
    <cellStyle name="20% - Accent1 3 8 2 2" xfId="9898"/>
    <cellStyle name="20% - Accent1 3 8 2 2 2" xfId="9899"/>
    <cellStyle name="20% - Accent1 3 8 2 3" xfId="9900"/>
    <cellStyle name="20% - Accent1 3 8 3" xfId="9901"/>
    <cellStyle name="20% - Accent1 3 8 3 2" xfId="9902"/>
    <cellStyle name="20% - Accent1 3 8 3 2 2" xfId="9903"/>
    <cellStyle name="20% - Accent1 3 8 3 3" xfId="9904"/>
    <cellStyle name="20% - Accent1 3 8 4" xfId="9905"/>
    <cellStyle name="20% - Accent1 3 8 4 2" xfId="9906"/>
    <cellStyle name="20% - Accent1 3 8 5" xfId="9907"/>
    <cellStyle name="20% - Accent1 3 9" xfId="9908"/>
    <cellStyle name="20% - Accent1 3 9 2" xfId="9909"/>
    <cellStyle name="20% - Accent1 4" xfId="361"/>
    <cellStyle name="20% - Accent1 4 2" xfId="9910"/>
    <cellStyle name="20% - Accent1 4 2 2" xfId="9911"/>
    <cellStyle name="20% - Accent1 4 2 2 2" xfId="9912"/>
    <cellStyle name="20% - Accent1 4 2 2 2 2" xfId="9913"/>
    <cellStyle name="20% - Accent1 4 2 2 2 2 2" xfId="9914"/>
    <cellStyle name="20% - Accent1 4 2 2 2 2 2 2" xfId="9915"/>
    <cellStyle name="20% - Accent1 4 2 2 2 2 2 2 2" xfId="9916"/>
    <cellStyle name="20% - Accent1 4 2 2 2 2 2 3" xfId="9917"/>
    <cellStyle name="20% - Accent1 4 2 2 2 2 3" xfId="9918"/>
    <cellStyle name="20% - Accent1 4 2 2 2 2 3 2" xfId="9919"/>
    <cellStyle name="20% - Accent1 4 2 2 2 2 3 2 2" xfId="9920"/>
    <cellStyle name="20% - Accent1 4 2 2 2 2 3 3" xfId="9921"/>
    <cellStyle name="20% - Accent1 4 2 2 2 2 4" xfId="9922"/>
    <cellStyle name="20% - Accent1 4 2 2 2 2 4 2" xfId="9923"/>
    <cellStyle name="20% - Accent1 4 2 2 2 2 5" xfId="9924"/>
    <cellStyle name="20% - Accent1 4 2 2 2 3" xfId="9925"/>
    <cellStyle name="20% - Accent1 4 2 2 2 3 2" xfId="9926"/>
    <cellStyle name="20% - Accent1 4 2 2 2 3 2 2" xfId="9927"/>
    <cellStyle name="20% - Accent1 4 2 2 2 3 3" xfId="9928"/>
    <cellStyle name="20% - Accent1 4 2 2 2 4" xfId="9929"/>
    <cellStyle name="20% - Accent1 4 2 2 2 4 2" xfId="9930"/>
    <cellStyle name="20% - Accent1 4 2 2 2 4 2 2" xfId="9931"/>
    <cellStyle name="20% - Accent1 4 2 2 2 4 3" xfId="9932"/>
    <cellStyle name="20% - Accent1 4 2 2 2 5" xfId="9933"/>
    <cellStyle name="20% - Accent1 4 2 2 2 5 2" xfId="9934"/>
    <cellStyle name="20% - Accent1 4 2 2 2 5 2 2" xfId="9935"/>
    <cellStyle name="20% - Accent1 4 2 2 2 5 3" xfId="9936"/>
    <cellStyle name="20% - Accent1 4 2 2 2 6" xfId="9937"/>
    <cellStyle name="20% - Accent1 4 2 2 2 6 2" xfId="9938"/>
    <cellStyle name="20% - Accent1 4 2 2 2 7" xfId="9939"/>
    <cellStyle name="20% - Accent1 4 2 2 3" xfId="9940"/>
    <cellStyle name="20% - Accent1 4 2 2 3 2" xfId="9941"/>
    <cellStyle name="20% - Accent1 4 2 2 3 2 2" xfId="9942"/>
    <cellStyle name="20% - Accent1 4 2 2 3 2 2 2" xfId="9943"/>
    <cellStyle name="20% - Accent1 4 2 2 3 2 3" xfId="9944"/>
    <cellStyle name="20% - Accent1 4 2 2 3 3" xfId="9945"/>
    <cellStyle name="20% - Accent1 4 2 2 3 3 2" xfId="9946"/>
    <cellStyle name="20% - Accent1 4 2 2 3 3 2 2" xfId="9947"/>
    <cellStyle name="20% - Accent1 4 2 2 3 3 3" xfId="9948"/>
    <cellStyle name="20% - Accent1 4 2 2 3 4" xfId="9949"/>
    <cellStyle name="20% - Accent1 4 2 2 3 4 2" xfId="9950"/>
    <cellStyle name="20% - Accent1 4 2 2 3 5" xfId="9951"/>
    <cellStyle name="20% - Accent1 4 2 2 4" xfId="9952"/>
    <cellStyle name="20% - Accent1 4 2 2 4 2" xfId="9953"/>
    <cellStyle name="20% - Accent1 4 2 2 4 2 2" xfId="9954"/>
    <cellStyle name="20% - Accent1 4 2 2 4 3" xfId="9955"/>
    <cellStyle name="20% - Accent1 4 2 2 5" xfId="9956"/>
    <cellStyle name="20% - Accent1 4 2 2 5 2" xfId="9957"/>
    <cellStyle name="20% - Accent1 4 2 2 5 2 2" xfId="9958"/>
    <cellStyle name="20% - Accent1 4 2 2 5 3" xfId="9959"/>
    <cellStyle name="20% - Accent1 4 2 2 6" xfId="9960"/>
    <cellStyle name="20% - Accent1 4 2 2 6 2" xfId="9961"/>
    <cellStyle name="20% - Accent1 4 2 2 6 2 2" xfId="9962"/>
    <cellStyle name="20% - Accent1 4 2 2 6 3" xfId="9963"/>
    <cellStyle name="20% - Accent1 4 2 2 7" xfId="9964"/>
    <cellStyle name="20% - Accent1 4 2 2 7 2" xfId="9965"/>
    <cellStyle name="20% - Accent1 4 2 2 8" xfId="9966"/>
    <cellStyle name="20% - Accent1 4 2 3" xfId="9967"/>
    <cellStyle name="20% - Accent1 4 2 3 2" xfId="9968"/>
    <cellStyle name="20% - Accent1 4 2 3 2 2" xfId="9969"/>
    <cellStyle name="20% - Accent1 4 2 3 2 2 2" xfId="9970"/>
    <cellStyle name="20% - Accent1 4 2 3 2 2 2 2" xfId="9971"/>
    <cellStyle name="20% - Accent1 4 2 3 2 2 3" xfId="9972"/>
    <cellStyle name="20% - Accent1 4 2 3 2 3" xfId="9973"/>
    <cellStyle name="20% - Accent1 4 2 3 2 3 2" xfId="9974"/>
    <cellStyle name="20% - Accent1 4 2 3 2 3 2 2" xfId="9975"/>
    <cellStyle name="20% - Accent1 4 2 3 2 3 3" xfId="9976"/>
    <cellStyle name="20% - Accent1 4 2 3 2 4" xfId="9977"/>
    <cellStyle name="20% - Accent1 4 2 3 2 4 2" xfId="9978"/>
    <cellStyle name="20% - Accent1 4 2 3 2 5" xfId="9979"/>
    <cellStyle name="20% - Accent1 4 2 3 3" xfId="9980"/>
    <cellStyle name="20% - Accent1 4 2 3 3 2" xfId="9981"/>
    <cellStyle name="20% - Accent1 4 2 3 3 2 2" xfId="9982"/>
    <cellStyle name="20% - Accent1 4 2 3 3 3" xfId="9983"/>
    <cellStyle name="20% - Accent1 4 2 3 4" xfId="9984"/>
    <cellStyle name="20% - Accent1 4 2 3 4 2" xfId="9985"/>
    <cellStyle name="20% - Accent1 4 2 3 4 2 2" xfId="9986"/>
    <cellStyle name="20% - Accent1 4 2 3 4 3" xfId="9987"/>
    <cellStyle name="20% - Accent1 4 2 3 5" xfId="9988"/>
    <cellStyle name="20% - Accent1 4 2 3 5 2" xfId="9989"/>
    <cellStyle name="20% - Accent1 4 2 3 5 2 2" xfId="9990"/>
    <cellStyle name="20% - Accent1 4 2 3 5 3" xfId="9991"/>
    <cellStyle name="20% - Accent1 4 2 3 6" xfId="9992"/>
    <cellStyle name="20% - Accent1 4 2 3 6 2" xfId="9993"/>
    <cellStyle name="20% - Accent1 4 2 3 7" xfId="9994"/>
    <cellStyle name="20% - Accent1 4 2 4" xfId="9995"/>
    <cellStyle name="20% - Accent1 4 2 4 2" xfId="9996"/>
    <cellStyle name="20% - Accent1 4 2 4 2 2" xfId="9997"/>
    <cellStyle name="20% - Accent1 4 2 4 2 2 2" xfId="9998"/>
    <cellStyle name="20% - Accent1 4 2 4 2 3" xfId="9999"/>
    <cellStyle name="20% - Accent1 4 2 4 3" xfId="10000"/>
    <cellStyle name="20% - Accent1 4 2 4 3 2" xfId="10001"/>
    <cellStyle name="20% - Accent1 4 2 4 3 2 2" xfId="10002"/>
    <cellStyle name="20% - Accent1 4 2 4 3 3" xfId="10003"/>
    <cellStyle name="20% - Accent1 4 2 4 4" xfId="10004"/>
    <cellStyle name="20% - Accent1 4 2 4 4 2" xfId="10005"/>
    <cellStyle name="20% - Accent1 4 2 4 5" xfId="10006"/>
    <cellStyle name="20% - Accent1 4 2 5" xfId="10007"/>
    <cellStyle name="20% - Accent1 4 2 5 2" xfId="10008"/>
    <cellStyle name="20% - Accent1 4 2 5 2 2" xfId="10009"/>
    <cellStyle name="20% - Accent1 4 2 5 3" xfId="10010"/>
    <cellStyle name="20% - Accent1 4 2 6" xfId="10011"/>
    <cellStyle name="20% - Accent1 4 2 6 2" xfId="10012"/>
    <cellStyle name="20% - Accent1 4 2 6 2 2" xfId="10013"/>
    <cellStyle name="20% - Accent1 4 2 6 3" xfId="10014"/>
    <cellStyle name="20% - Accent1 4 2 7" xfId="10015"/>
    <cellStyle name="20% - Accent1 4 2 7 2" xfId="10016"/>
    <cellStyle name="20% - Accent1 4 2 7 2 2" xfId="10017"/>
    <cellStyle name="20% - Accent1 4 2 7 3" xfId="10018"/>
    <cellStyle name="20% - Accent1 4 2 8" xfId="10019"/>
    <cellStyle name="20% - Accent1 4 2 8 2" xfId="10020"/>
    <cellStyle name="20% - Accent1 4 2 9" xfId="10021"/>
    <cellStyle name="20% - Accent1 4 3" xfId="10022"/>
    <cellStyle name="20% - Accent1 4 3 2" xfId="10023"/>
    <cellStyle name="20% - Accent1 4 3 2 2" xfId="10024"/>
    <cellStyle name="20% - Accent1 4 3 2 2 2" xfId="10025"/>
    <cellStyle name="20% - Accent1 4 3 2 2 2 2" xfId="10026"/>
    <cellStyle name="20% - Accent1 4 3 2 2 2 2 2" xfId="10027"/>
    <cellStyle name="20% - Accent1 4 3 2 2 2 3" xfId="10028"/>
    <cellStyle name="20% - Accent1 4 3 2 2 3" xfId="10029"/>
    <cellStyle name="20% - Accent1 4 3 2 2 3 2" xfId="10030"/>
    <cellStyle name="20% - Accent1 4 3 2 2 3 2 2" xfId="10031"/>
    <cellStyle name="20% - Accent1 4 3 2 2 3 3" xfId="10032"/>
    <cellStyle name="20% - Accent1 4 3 2 2 4" xfId="10033"/>
    <cellStyle name="20% - Accent1 4 3 2 2 4 2" xfId="10034"/>
    <cellStyle name="20% - Accent1 4 3 2 2 5" xfId="10035"/>
    <cellStyle name="20% - Accent1 4 3 2 3" xfId="10036"/>
    <cellStyle name="20% - Accent1 4 3 2 3 2" xfId="10037"/>
    <cellStyle name="20% - Accent1 4 3 2 3 2 2" xfId="10038"/>
    <cellStyle name="20% - Accent1 4 3 2 3 3" xfId="10039"/>
    <cellStyle name="20% - Accent1 4 3 2 4" xfId="10040"/>
    <cellStyle name="20% - Accent1 4 3 2 4 2" xfId="10041"/>
    <cellStyle name="20% - Accent1 4 3 2 4 2 2" xfId="10042"/>
    <cellStyle name="20% - Accent1 4 3 2 4 3" xfId="10043"/>
    <cellStyle name="20% - Accent1 4 3 2 5" xfId="10044"/>
    <cellStyle name="20% - Accent1 4 3 2 5 2" xfId="10045"/>
    <cellStyle name="20% - Accent1 4 3 2 5 2 2" xfId="10046"/>
    <cellStyle name="20% - Accent1 4 3 2 5 3" xfId="10047"/>
    <cellStyle name="20% - Accent1 4 3 2 6" xfId="10048"/>
    <cellStyle name="20% - Accent1 4 3 2 6 2" xfId="10049"/>
    <cellStyle name="20% - Accent1 4 3 2 7" xfId="10050"/>
    <cellStyle name="20% - Accent1 4 3 3" xfId="10051"/>
    <cellStyle name="20% - Accent1 4 3 3 2" xfId="10052"/>
    <cellStyle name="20% - Accent1 4 3 3 2 2" xfId="10053"/>
    <cellStyle name="20% - Accent1 4 3 3 2 2 2" xfId="10054"/>
    <cellStyle name="20% - Accent1 4 3 3 2 3" xfId="10055"/>
    <cellStyle name="20% - Accent1 4 3 3 3" xfId="10056"/>
    <cellStyle name="20% - Accent1 4 3 3 3 2" xfId="10057"/>
    <cellStyle name="20% - Accent1 4 3 3 3 2 2" xfId="10058"/>
    <cellStyle name="20% - Accent1 4 3 3 3 3" xfId="10059"/>
    <cellStyle name="20% - Accent1 4 3 3 4" xfId="10060"/>
    <cellStyle name="20% - Accent1 4 3 3 4 2" xfId="10061"/>
    <cellStyle name="20% - Accent1 4 3 3 5" xfId="10062"/>
    <cellStyle name="20% - Accent1 4 3 4" xfId="10063"/>
    <cellStyle name="20% - Accent1 4 3 4 2" xfId="10064"/>
    <cellStyle name="20% - Accent1 4 3 4 2 2" xfId="10065"/>
    <cellStyle name="20% - Accent1 4 3 4 3" xfId="10066"/>
    <cellStyle name="20% - Accent1 4 3 5" xfId="10067"/>
    <cellStyle name="20% - Accent1 4 3 5 2" xfId="10068"/>
    <cellStyle name="20% - Accent1 4 3 5 2 2" xfId="10069"/>
    <cellStyle name="20% - Accent1 4 3 5 3" xfId="10070"/>
    <cellStyle name="20% - Accent1 4 3 6" xfId="10071"/>
    <cellStyle name="20% - Accent1 4 3 6 2" xfId="10072"/>
    <cellStyle name="20% - Accent1 4 3 6 2 2" xfId="10073"/>
    <cellStyle name="20% - Accent1 4 3 6 3" xfId="10074"/>
    <cellStyle name="20% - Accent1 4 3 7" xfId="10075"/>
    <cellStyle name="20% - Accent1 4 3 7 2" xfId="10076"/>
    <cellStyle name="20% - Accent1 4 3 8" xfId="10077"/>
    <cellStyle name="20% - Accent1 4 4" xfId="10078"/>
    <cellStyle name="20% - Accent1 4 4 2" xfId="10079"/>
    <cellStyle name="20% - Accent1 4 4 2 2" xfId="10080"/>
    <cellStyle name="20% - Accent1 4 4 2 2 2" xfId="10081"/>
    <cellStyle name="20% - Accent1 4 4 2 2 2 2" xfId="10082"/>
    <cellStyle name="20% - Accent1 4 4 2 2 3" xfId="10083"/>
    <cellStyle name="20% - Accent1 4 4 2 3" xfId="10084"/>
    <cellStyle name="20% - Accent1 4 4 2 3 2" xfId="10085"/>
    <cellStyle name="20% - Accent1 4 4 2 3 2 2" xfId="10086"/>
    <cellStyle name="20% - Accent1 4 4 2 3 3" xfId="10087"/>
    <cellStyle name="20% - Accent1 4 4 2 4" xfId="10088"/>
    <cellStyle name="20% - Accent1 4 4 2 4 2" xfId="10089"/>
    <cellStyle name="20% - Accent1 4 4 2 5" xfId="10090"/>
    <cellStyle name="20% - Accent1 4 4 3" xfId="10091"/>
    <cellStyle name="20% - Accent1 4 4 3 2" xfId="10092"/>
    <cellStyle name="20% - Accent1 4 4 3 2 2" xfId="10093"/>
    <cellStyle name="20% - Accent1 4 4 3 3" xfId="10094"/>
    <cellStyle name="20% - Accent1 4 4 4" xfId="10095"/>
    <cellStyle name="20% - Accent1 4 4 4 2" xfId="10096"/>
    <cellStyle name="20% - Accent1 4 4 4 2 2" xfId="10097"/>
    <cellStyle name="20% - Accent1 4 4 4 3" xfId="10098"/>
    <cellStyle name="20% - Accent1 4 4 5" xfId="10099"/>
    <cellStyle name="20% - Accent1 4 4 5 2" xfId="10100"/>
    <cellStyle name="20% - Accent1 4 4 5 2 2" xfId="10101"/>
    <cellStyle name="20% - Accent1 4 4 5 3" xfId="10102"/>
    <cellStyle name="20% - Accent1 4 4 6" xfId="10103"/>
    <cellStyle name="20% - Accent1 4 4 6 2" xfId="10104"/>
    <cellStyle name="20% - Accent1 4 4 7" xfId="10105"/>
    <cellStyle name="20% - Accent1 4 5" xfId="10106"/>
    <cellStyle name="20% - Accent1 4 5 2" xfId="10107"/>
    <cellStyle name="20% - Accent1 4 5 2 2" xfId="10108"/>
    <cellStyle name="20% - Accent1 4 5 2 2 2" xfId="10109"/>
    <cellStyle name="20% - Accent1 4 5 2 2 2 2" xfId="10110"/>
    <cellStyle name="20% - Accent1 4 5 2 2 3" xfId="10111"/>
    <cellStyle name="20% - Accent1 4 5 2 3" xfId="10112"/>
    <cellStyle name="20% - Accent1 4 5 2 3 2" xfId="10113"/>
    <cellStyle name="20% - Accent1 4 5 2 3 2 2" xfId="10114"/>
    <cellStyle name="20% - Accent1 4 5 2 3 3" xfId="10115"/>
    <cellStyle name="20% - Accent1 4 5 2 4" xfId="10116"/>
    <cellStyle name="20% - Accent1 4 5 2 4 2" xfId="10117"/>
    <cellStyle name="20% - Accent1 4 5 2 5" xfId="10118"/>
    <cellStyle name="20% - Accent1 4 5 3" xfId="10119"/>
    <cellStyle name="20% - Accent1 4 5 3 2" xfId="10120"/>
    <cellStyle name="20% - Accent1 4 5 3 2 2" xfId="10121"/>
    <cellStyle name="20% - Accent1 4 5 3 3" xfId="10122"/>
    <cellStyle name="20% - Accent1 4 5 4" xfId="10123"/>
    <cellStyle name="20% - Accent1 4 5 4 2" xfId="10124"/>
    <cellStyle name="20% - Accent1 4 5 4 2 2" xfId="10125"/>
    <cellStyle name="20% - Accent1 4 5 4 3" xfId="10126"/>
    <cellStyle name="20% - Accent1 4 5 5" xfId="10127"/>
    <cellStyle name="20% - Accent1 4 5 5 2" xfId="10128"/>
    <cellStyle name="20% - Accent1 4 5 5 2 2" xfId="10129"/>
    <cellStyle name="20% - Accent1 4 5 5 3" xfId="10130"/>
    <cellStyle name="20% - Accent1 4 5 6" xfId="10131"/>
    <cellStyle name="20% - Accent1 4 5 6 2" xfId="10132"/>
    <cellStyle name="20% - Accent1 4 5 7" xfId="10133"/>
    <cellStyle name="20% - Accent1 4 6" xfId="10134"/>
    <cellStyle name="20% - Accent1 4 7" xfId="10135"/>
    <cellStyle name="20% - Accent1 4 7 2" xfId="10136"/>
    <cellStyle name="20% - Accent1 4 7 2 2" xfId="10137"/>
    <cellStyle name="20% - Accent1 4 7 2 2 2" xfId="10138"/>
    <cellStyle name="20% - Accent1 4 7 2 3" xfId="10139"/>
    <cellStyle name="20% - Accent1 4 7 3" xfId="10140"/>
    <cellStyle name="20% - Accent1 4 7 3 2" xfId="10141"/>
    <cellStyle name="20% - Accent1 4 7 3 2 2" xfId="10142"/>
    <cellStyle name="20% - Accent1 4 7 3 3" xfId="10143"/>
    <cellStyle name="20% - Accent1 4 7 4" xfId="10144"/>
    <cellStyle name="20% - Accent1 4 7 4 2" xfId="10145"/>
    <cellStyle name="20% - Accent1 4 7 5" xfId="10146"/>
    <cellStyle name="20% - Accent1 4 8" xfId="10147"/>
    <cellStyle name="20% - Accent1 4 8 2" xfId="10148"/>
    <cellStyle name="20% - Accent1 4 9" xfId="10149"/>
    <cellStyle name="20% - Accent1 5" xfId="362"/>
    <cellStyle name="20% - Accent1 5 2" xfId="10150"/>
    <cellStyle name="20% - Accent1 5 2 2" xfId="10151"/>
    <cellStyle name="20% - Accent1 5 2 2 2" xfId="10152"/>
    <cellStyle name="20% - Accent1 5 2 2 2 2" xfId="10153"/>
    <cellStyle name="20% - Accent1 5 2 2 2 2 2" xfId="10154"/>
    <cellStyle name="20% - Accent1 5 2 2 2 2 2 2" xfId="10155"/>
    <cellStyle name="20% - Accent1 5 2 2 2 2 3" xfId="10156"/>
    <cellStyle name="20% - Accent1 5 2 2 2 3" xfId="10157"/>
    <cellStyle name="20% - Accent1 5 2 2 2 3 2" xfId="10158"/>
    <cellStyle name="20% - Accent1 5 2 2 2 3 2 2" xfId="10159"/>
    <cellStyle name="20% - Accent1 5 2 2 2 3 3" xfId="10160"/>
    <cellStyle name="20% - Accent1 5 2 2 2 4" xfId="10161"/>
    <cellStyle name="20% - Accent1 5 2 2 2 4 2" xfId="10162"/>
    <cellStyle name="20% - Accent1 5 2 2 2 5" xfId="10163"/>
    <cellStyle name="20% - Accent1 5 2 2 3" xfId="10164"/>
    <cellStyle name="20% - Accent1 5 2 2 3 2" xfId="10165"/>
    <cellStyle name="20% - Accent1 5 2 2 3 2 2" xfId="10166"/>
    <cellStyle name="20% - Accent1 5 2 2 3 3" xfId="10167"/>
    <cellStyle name="20% - Accent1 5 2 2 4" xfId="10168"/>
    <cellStyle name="20% - Accent1 5 2 2 4 2" xfId="10169"/>
    <cellStyle name="20% - Accent1 5 2 2 4 2 2" xfId="10170"/>
    <cellStyle name="20% - Accent1 5 2 2 4 3" xfId="10171"/>
    <cellStyle name="20% - Accent1 5 2 2 5" xfId="10172"/>
    <cellStyle name="20% - Accent1 5 2 2 5 2" xfId="10173"/>
    <cellStyle name="20% - Accent1 5 2 2 5 2 2" xfId="10174"/>
    <cellStyle name="20% - Accent1 5 2 2 5 3" xfId="10175"/>
    <cellStyle name="20% - Accent1 5 2 2 6" xfId="10176"/>
    <cellStyle name="20% - Accent1 5 2 2 6 2" xfId="10177"/>
    <cellStyle name="20% - Accent1 5 2 2 7" xfId="10178"/>
    <cellStyle name="20% - Accent1 5 2 3" xfId="10179"/>
    <cellStyle name="20% - Accent1 5 2 3 2" xfId="10180"/>
    <cellStyle name="20% - Accent1 5 2 3 2 2" xfId="10181"/>
    <cellStyle name="20% - Accent1 5 2 3 2 2 2" xfId="10182"/>
    <cellStyle name="20% - Accent1 5 2 3 2 3" xfId="10183"/>
    <cellStyle name="20% - Accent1 5 2 3 3" xfId="10184"/>
    <cellStyle name="20% - Accent1 5 2 3 3 2" xfId="10185"/>
    <cellStyle name="20% - Accent1 5 2 3 3 2 2" xfId="10186"/>
    <cellStyle name="20% - Accent1 5 2 3 3 3" xfId="10187"/>
    <cellStyle name="20% - Accent1 5 2 3 4" xfId="10188"/>
    <cellStyle name="20% - Accent1 5 2 3 4 2" xfId="10189"/>
    <cellStyle name="20% - Accent1 5 2 3 5" xfId="10190"/>
    <cellStyle name="20% - Accent1 5 2 4" xfId="10191"/>
    <cellStyle name="20% - Accent1 5 2 4 2" xfId="10192"/>
    <cellStyle name="20% - Accent1 5 2 4 2 2" xfId="10193"/>
    <cellStyle name="20% - Accent1 5 2 4 3" xfId="10194"/>
    <cellStyle name="20% - Accent1 5 2 5" xfId="10195"/>
    <cellStyle name="20% - Accent1 5 2 5 2" xfId="10196"/>
    <cellStyle name="20% - Accent1 5 2 5 2 2" xfId="10197"/>
    <cellStyle name="20% - Accent1 5 2 5 3" xfId="10198"/>
    <cellStyle name="20% - Accent1 5 2 6" xfId="10199"/>
    <cellStyle name="20% - Accent1 5 2 6 2" xfId="10200"/>
    <cellStyle name="20% - Accent1 5 2 6 2 2" xfId="10201"/>
    <cellStyle name="20% - Accent1 5 2 6 3" xfId="10202"/>
    <cellStyle name="20% - Accent1 5 2 7" xfId="10203"/>
    <cellStyle name="20% - Accent1 5 2 7 2" xfId="10204"/>
    <cellStyle name="20% - Accent1 5 2 8" xfId="10205"/>
    <cellStyle name="20% - Accent1 5 2 9" xfId="10206"/>
    <cellStyle name="20% - Accent1 5 3" xfId="10207"/>
    <cellStyle name="20% - Accent1 5 3 2" xfId="10208"/>
    <cellStyle name="20% - Accent1 5 3 2 2" xfId="10209"/>
    <cellStyle name="20% - Accent1 5 3 2 2 2" xfId="10210"/>
    <cellStyle name="20% - Accent1 5 3 2 2 2 2" xfId="10211"/>
    <cellStyle name="20% - Accent1 5 3 2 2 3" xfId="10212"/>
    <cellStyle name="20% - Accent1 5 3 2 3" xfId="10213"/>
    <cellStyle name="20% - Accent1 5 3 2 3 2" xfId="10214"/>
    <cellStyle name="20% - Accent1 5 3 2 3 2 2" xfId="10215"/>
    <cellStyle name="20% - Accent1 5 3 2 3 3" xfId="10216"/>
    <cellStyle name="20% - Accent1 5 3 2 4" xfId="10217"/>
    <cellStyle name="20% - Accent1 5 3 2 4 2" xfId="10218"/>
    <cellStyle name="20% - Accent1 5 3 2 5" xfId="10219"/>
    <cellStyle name="20% - Accent1 5 3 3" xfId="10220"/>
    <cellStyle name="20% - Accent1 5 3 3 2" xfId="10221"/>
    <cellStyle name="20% - Accent1 5 3 3 2 2" xfId="10222"/>
    <cellStyle name="20% - Accent1 5 3 3 3" xfId="10223"/>
    <cellStyle name="20% - Accent1 5 3 4" xfId="10224"/>
    <cellStyle name="20% - Accent1 5 3 4 2" xfId="10225"/>
    <cellStyle name="20% - Accent1 5 3 4 2 2" xfId="10226"/>
    <cellStyle name="20% - Accent1 5 3 4 3" xfId="10227"/>
    <cellStyle name="20% - Accent1 5 3 5" xfId="10228"/>
    <cellStyle name="20% - Accent1 5 3 5 2" xfId="10229"/>
    <cellStyle name="20% - Accent1 5 3 5 2 2" xfId="10230"/>
    <cellStyle name="20% - Accent1 5 3 5 3" xfId="10231"/>
    <cellStyle name="20% - Accent1 5 3 6" xfId="10232"/>
    <cellStyle name="20% - Accent1 5 3 6 2" xfId="10233"/>
    <cellStyle name="20% - Accent1 5 3 7" xfId="10234"/>
    <cellStyle name="20% - Accent1 5 3 8" xfId="10235"/>
    <cellStyle name="20% - Accent1 5 4" xfId="10236"/>
    <cellStyle name="20% - Accent1 5 4 2" xfId="10237"/>
    <cellStyle name="20% - Accent1 5 4 2 2" xfId="10238"/>
    <cellStyle name="20% - Accent1 5 4 2 2 2" xfId="10239"/>
    <cellStyle name="20% - Accent1 5 4 2 2 2 2" xfId="10240"/>
    <cellStyle name="20% - Accent1 5 4 2 2 3" xfId="10241"/>
    <cellStyle name="20% - Accent1 5 4 2 3" xfId="10242"/>
    <cellStyle name="20% - Accent1 5 4 2 3 2" xfId="10243"/>
    <cellStyle name="20% - Accent1 5 4 2 3 2 2" xfId="10244"/>
    <cellStyle name="20% - Accent1 5 4 2 3 3" xfId="10245"/>
    <cellStyle name="20% - Accent1 5 4 2 4" xfId="10246"/>
    <cellStyle name="20% - Accent1 5 4 2 4 2" xfId="10247"/>
    <cellStyle name="20% - Accent1 5 4 2 5" xfId="10248"/>
    <cellStyle name="20% - Accent1 5 4 3" xfId="10249"/>
    <cellStyle name="20% - Accent1 5 4 3 2" xfId="10250"/>
    <cellStyle name="20% - Accent1 5 4 3 2 2" xfId="10251"/>
    <cellStyle name="20% - Accent1 5 4 3 3" xfId="10252"/>
    <cellStyle name="20% - Accent1 5 4 4" xfId="10253"/>
    <cellStyle name="20% - Accent1 5 4 4 2" xfId="10254"/>
    <cellStyle name="20% - Accent1 5 4 4 2 2" xfId="10255"/>
    <cellStyle name="20% - Accent1 5 4 4 3" xfId="10256"/>
    <cellStyle name="20% - Accent1 5 4 5" xfId="10257"/>
    <cellStyle name="20% - Accent1 5 4 5 2" xfId="10258"/>
    <cellStyle name="20% - Accent1 5 4 5 2 2" xfId="10259"/>
    <cellStyle name="20% - Accent1 5 4 5 3" xfId="10260"/>
    <cellStyle name="20% - Accent1 5 4 6" xfId="10261"/>
    <cellStyle name="20% - Accent1 5 4 6 2" xfId="10262"/>
    <cellStyle name="20% - Accent1 5 4 7" xfId="10263"/>
    <cellStyle name="20% - Accent1 5 5" xfId="10264"/>
    <cellStyle name="20% - Accent1 5 6" xfId="10265"/>
    <cellStyle name="20% - Accent1 5 6 2" xfId="10266"/>
    <cellStyle name="20% - Accent1 5 6 2 2" xfId="10267"/>
    <cellStyle name="20% - Accent1 5 6 2 2 2" xfId="10268"/>
    <cellStyle name="20% - Accent1 5 6 2 3" xfId="10269"/>
    <cellStyle name="20% - Accent1 5 6 3" xfId="10270"/>
    <cellStyle name="20% - Accent1 5 6 3 2" xfId="10271"/>
    <cellStyle name="20% - Accent1 5 6 3 2 2" xfId="10272"/>
    <cellStyle name="20% - Accent1 5 6 3 3" xfId="10273"/>
    <cellStyle name="20% - Accent1 5 6 4" xfId="10274"/>
    <cellStyle name="20% - Accent1 5 6 4 2" xfId="10275"/>
    <cellStyle name="20% - Accent1 5 6 5" xfId="10276"/>
    <cellStyle name="20% - Accent1 5 7" xfId="10277"/>
    <cellStyle name="20% - Accent1 5 7 2" xfId="10278"/>
    <cellStyle name="20% - Accent1 5 8" xfId="10279"/>
    <cellStyle name="20% - Accent1 5 9" xfId="10280"/>
    <cellStyle name="20% - Accent1 6" xfId="363"/>
    <cellStyle name="20% - Accent1 6 2" xfId="10281"/>
    <cellStyle name="20% - Accent1 6 2 2" xfId="10282"/>
    <cellStyle name="20% - Accent1 6 2 2 2" xfId="10283"/>
    <cellStyle name="20% - Accent1 6 2 2 2 2" xfId="10284"/>
    <cellStyle name="20% - Accent1 6 2 2 3" xfId="10285"/>
    <cellStyle name="20% - Accent1 6 2 3" xfId="10286"/>
    <cellStyle name="20% - Accent1 6 2 3 2" xfId="10287"/>
    <cellStyle name="20% - Accent1 6 2 3 2 2" xfId="10288"/>
    <cellStyle name="20% - Accent1 6 2 3 3" xfId="10289"/>
    <cellStyle name="20% - Accent1 6 2 4" xfId="10290"/>
    <cellStyle name="20% - Accent1 6 2 4 2" xfId="10291"/>
    <cellStyle name="20% - Accent1 6 2 5" xfId="10292"/>
    <cellStyle name="20% - Accent1 6 3" xfId="10293"/>
    <cellStyle name="20% - Accent1 6 3 2" xfId="10294"/>
    <cellStyle name="20% - Accent1 6 3 2 2" xfId="10295"/>
    <cellStyle name="20% - Accent1 6 3 3" xfId="10296"/>
    <cellStyle name="20% - Accent1 6 4" xfId="10297"/>
    <cellStyle name="20% - Accent1 6 4 2" xfId="10298"/>
    <cellStyle name="20% - Accent1 6 4 2 2" xfId="10299"/>
    <cellStyle name="20% - Accent1 6 4 3" xfId="10300"/>
    <cellStyle name="20% - Accent1 6 5" xfId="10301"/>
    <cellStyle name="20% - Accent1 6 5 2" xfId="10302"/>
    <cellStyle name="20% - Accent1 6 5 2 2" xfId="10303"/>
    <cellStyle name="20% - Accent1 6 5 3" xfId="10304"/>
    <cellStyle name="20% - Accent1 6 6" xfId="10305"/>
    <cellStyle name="20% - Accent1 6 6 2" xfId="10306"/>
    <cellStyle name="20% - Accent1 6 7" xfId="10307"/>
    <cellStyle name="20% - Accent1 6 8" xfId="10308"/>
    <cellStyle name="20% - Accent1 7" xfId="10309"/>
    <cellStyle name="20% - Accent1 7 2" xfId="10310"/>
    <cellStyle name="20% - Accent1 7 2 2" xfId="10311"/>
    <cellStyle name="20% - Accent1 7 2 2 2" xfId="10312"/>
    <cellStyle name="20% - Accent1 7 2 2 2 2" xfId="10313"/>
    <cellStyle name="20% - Accent1 7 2 2 3" xfId="10314"/>
    <cellStyle name="20% - Accent1 7 2 3" xfId="10315"/>
    <cellStyle name="20% - Accent1 7 2 3 2" xfId="10316"/>
    <cellStyle name="20% - Accent1 7 2 3 2 2" xfId="10317"/>
    <cellStyle name="20% - Accent1 7 2 3 3" xfId="10318"/>
    <cellStyle name="20% - Accent1 7 2 4" xfId="10319"/>
    <cellStyle name="20% - Accent1 7 2 4 2" xfId="10320"/>
    <cellStyle name="20% - Accent1 7 2 5" xfId="10321"/>
    <cellStyle name="20% - Accent1 7 3" xfId="10322"/>
    <cellStyle name="20% - Accent1 7 3 2" xfId="10323"/>
    <cellStyle name="20% - Accent1 7 3 2 2" xfId="10324"/>
    <cellStyle name="20% - Accent1 7 3 3" xfId="10325"/>
    <cellStyle name="20% - Accent1 7 4" xfId="10326"/>
    <cellStyle name="20% - Accent1 7 4 2" xfId="10327"/>
    <cellStyle name="20% - Accent1 7 4 2 2" xfId="10328"/>
    <cellStyle name="20% - Accent1 7 4 3" xfId="10329"/>
    <cellStyle name="20% - Accent1 7 5" xfId="10330"/>
    <cellStyle name="20% - Accent1 7 5 2" xfId="10331"/>
    <cellStyle name="20% - Accent1 7 5 2 2" xfId="10332"/>
    <cellStyle name="20% - Accent1 7 5 3" xfId="10333"/>
    <cellStyle name="20% - Accent1 7 6" xfId="10334"/>
    <cellStyle name="20% - Accent1 7 6 2" xfId="10335"/>
    <cellStyle name="20% - Accent1 7 7" xfId="10336"/>
    <cellStyle name="20% - Accent1 8" xfId="10337"/>
    <cellStyle name="20% - Accent1 8 2" xfId="10338"/>
    <cellStyle name="20% - Accent1 8 2 2" xfId="10339"/>
    <cellStyle name="20% - Accent1 8 2 2 2" xfId="10340"/>
    <cellStyle name="20% - Accent1 8 2 3" xfId="10341"/>
    <cellStyle name="20% - Accent1 8 3" xfId="10342"/>
    <cellStyle name="20% - Accent1 8 3 2" xfId="10343"/>
    <cellStyle name="20% - Accent1 8 3 2 2" xfId="10344"/>
    <cellStyle name="20% - Accent1 8 3 3" xfId="10345"/>
    <cellStyle name="20% - Accent1 8 4" xfId="10346"/>
    <cellStyle name="20% - Accent1 8 4 2" xfId="10347"/>
    <cellStyle name="20% - Accent1 8 5" xfId="10348"/>
    <cellStyle name="20% - Accent1 9" xfId="10349"/>
    <cellStyle name="20% - Accent1 9 2" xfId="10350"/>
    <cellStyle name="20% - Accent2 10" xfId="10351"/>
    <cellStyle name="20% - Accent2 11" xfId="10352"/>
    <cellStyle name="20% - Accent2 2" xfId="364"/>
    <cellStyle name="20% - Accent2 2 2" xfId="365"/>
    <cellStyle name="20% - Accent2 2 3" xfId="10353"/>
    <cellStyle name="20% - Accent2 2 4" xfId="10354"/>
    <cellStyle name="20% - Accent2 2 5" xfId="10355"/>
    <cellStyle name="20% - Accent2 3" xfId="366"/>
    <cellStyle name="20% - Accent2 3 10" xfId="10356"/>
    <cellStyle name="20% - Accent2 3 2" xfId="10357"/>
    <cellStyle name="20% - Accent2 3 2 10" xfId="10358"/>
    <cellStyle name="20% - Accent2 3 2 2" xfId="10359"/>
    <cellStyle name="20% - Accent2 3 2 2 2" xfId="10360"/>
    <cellStyle name="20% - Accent2 3 2 2 2 2" xfId="10361"/>
    <cellStyle name="20% - Accent2 3 2 2 2 2 2" xfId="10362"/>
    <cellStyle name="20% - Accent2 3 2 2 2 2 2 2" xfId="10363"/>
    <cellStyle name="20% - Accent2 3 2 2 2 2 2 2 2" xfId="10364"/>
    <cellStyle name="20% - Accent2 3 2 2 2 2 2 2 2 2" xfId="10365"/>
    <cellStyle name="20% - Accent2 3 2 2 2 2 2 2 3" xfId="10366"/>
    <cellStyle name="20% - Accent2 3 2 2 2 2 2 3" xfId="10367"/>
    <cellStyle name="20% - Accent2 3 2 2 2 2 2 3 2" xfId="10368"/>
    <cellStyle name="20% - Accent2 3 2 2 2 2 2 3 2 2" xfId="10369"/>
    <cellStyle name="20% - Accent2 3 2 2 2 2 2 3 3" xfId="10370"/>
    <cellStyle name="20% - Accent2 3 2 2 2 2 2 4" xfId="10371"/>
    <cellStyle name="20% - Accent2 3 2 2 2 2 2 4 2" xfId="10372"/>
    <cellStyle name="20% - Accent2 3 2 2 2 2 2 5" xfId="10373"/>
    <cellStyle name="20% - Accent2 3 2 2 2 2 3" xfId="10374"/>
    <cellStyle name="20% - Accent2 3 2 2 2 2 3 2" xfId="10375"/>
    <cellStyle name="20% - Accent2 3 2 2 2 2 3 2 2" xfId="10376"/>
    <cellStyle name="20% - Accent2 3 2 2 2 2 3 3" xfId="10377"/>
    <cellStyle name="20% - Accent2 3 2 2 2 2 4" xfId="10378"/>
    <cellStyle name="20% - Accent2 3 2 2 2 2 4 2" xfId="10379"/>
    <cellStyle name="20% - Accent2 3 2 2 2 2 4 2 2" xfId="10380"/>
    <cellStyle name="20% - Accent2 3 2 2 2 2 4 3" xfId="10381"/>
    <cellStyle name="20% - Accent2 3 2 2 2 2 5" xfId="10382"/>
    <cellStyle name="20% - Accent2 3 2 2 2 2 5 2" xfId="10383"/>
    <cellStyle name="20% - Accent2 3 2 2 2 2 5 2 2" xfId="10384"/>
    <cellStyle name="20% - Accent2 3 2 2 2 2 5 3" xfId="10385"/>
    <cellStyle name="20% - Accent2 3 2 2 2 2 6" xfId="10386"/>
    <cellStyle name="20% - Accent2 3 2 2 2 2 6 2" xfId="10387"/>
    <cellStyle name="20% - Accent2 3 2 2 2 2 7" xfId="10388"/>
    <cellStyle name="20% - Accent2 3 2 2 2 3" xfId="10389"/>
    <cellStyle name="20% - Accent2 3 2 2 2 3 2" xfId="10390"/>
    <cellStyle name="20% - Accent2 3 2 2 2 3 2 2" xfId="10391"/>
    <cellStyle name="20% - Accent2 3 2 2 2 3 2 2 2" xfId="10392"/>
    <cellStyle name="20% - Accent2 3 2 2 2 3 2 3" xfId="10393"/>
    <cellStyle name="20% - Accent2 3 2 2 2 3 3" xfId="10394"/>
    <cellStyle name="20% - Accent2 3 2 2 2 3 3 2" xfId="10395"/>
    <cellStyle name="20% - Accent2 3 2 2 2 3 3 2 2" xfId="10396"/>
    <cellStyle name="20% - Accent2 3 2 2 2 3 3 3" xfId="10397"/>
    <cellStyle name="20% - Accent2 3 2 2 2 3 4" xfId="10398"/>
    <cellStyle name="20% - Accent2 3 2 2 2 3 4 2" xfId="10399"/>
    <cellStyle name="20% - Accent2 3 2 2 2 3 5" xfId="10400"/>
    <cellStyle name="20% - Accent2 3 2 2 2 4" xfId="10401"/>
    <cellStyle name="20% - Accent2 3 2 2 2 4 2" xfId="10402"/>
    <cellStyle name="20% - Accent2 3 2 2 2 4 2 2" xfId="10403"/>
    <cellStyle name="20% - Accent2 3 2 2 2 4 3" xfId="10404"/>
    <cellStyle name="20% - Accent2 3 2 2 2 5" xfId="10405"/>
    <cellStyle name="20% - Accent2 3 2 2 2 5 2" xfId="10406"/>
    <cellStyle name="20% - Accent2 3 2 2 2 5 2 2" xfId="10407"/>
    <cellStyle name="20% - Accent2 3 2 2 2 5 3" xfId="10408"/>
    <cellStyle name="20% - Accent2 3 2 2 2 6" xfId="10409"/>
    <cellStyle name="20% - Accent2 3 2 2 2 6 2" xfId="10410"/>
    <cellStyle name="20% - Accent2 3 2 2 2 6 2 2" xfId="10411"/>
    <cellStyle name="20% - Accent2 3 2 2 2 6 3" xfId="10412"/>
    <cellStyle name="20% - Accent2 3 2 2 2 7" xfId="10413"/>
    <cellStyle name="20% - Accent2 3 2 2 2 7 2" xfId="10414"/>
    <cellStyle name="20% - Accent2 3 2 2 2 8" xfId="10415"/>
    <cellStyle name="20% - Accent2 3 2 2 3" xfId="10416"/>
    <cellStyle name="20% - Accent2 3 2 2 3 2" xfId="10417"/>
    <cellStyle name="20% - Accent2 3 2 2 3 2 2" xfId="10418"/>
    <cellStyle name="20% - Accent2 3 2 2 3 2 2 2" xfId="10419"/>
    <cellStyle name="20% - Accent2 3 2 2 3 2 2 2 2" xfId="10420"/>
    <cellStyle name="20% - Accent2 3 2 2 3 2 2 3" xfId="10421"/>
    <cellStyle name="20% - Accent2 3 2 2 3 2 3" xfId="10422"/>
    <cellStyle name="20% - Accent2 3 2 2 3 2 3 2" xfId="10423"/>
    <cellStyle name="20% - Accent2 3 2 2 3 2 3 2 2" xfId="10424"/>
    <cellStyle name="20% - Accent2 3 2 2 3 2 3 3" xfId="10425"/>
    <cellStyle name="20% - Accent2 3 2 2 3 2 4" xfId="10426"/>
    <cellStyle name="20% - Accent2 3 2 2 3 2 4 2" xfId="10427"/>
    <cellStyle name="20% - Accent2 3 2 2 3 2 5" xfId="10428"/>
    <cellStyle name="20% - Accent2 3 2 2 3 3" xfId="10429"/>
    <cellStyle name="20% - Accent2 3 2 2 3 3 2" xfId="10430"/>
    <cellStyle name="20% - Accent2 3 2 2 3 3 2 2" xfId="10431"/>
    <cellStyle name="20% - Accent2 3 2 2 3 3 3" xfId="10432"/>
    <cellStyle name="20% - Accent2 3 2 2 3 4" xfId="10433"/>
    <cellStyle name="20% - Accent2 3 2 2 3 4 2" xfId="10434"/>
    <cellStyle name="20% - Accent2 3 2 2 3 4 2 2" xfId="10435"/>
    <cellStyle name="20% - Accent2 3 2 2 3 4 3" xfId="10436"/>
    <cellStyle name="20% - Accent2 3 2 2 3 5" xfId="10437"/>
    <cellStyle name="20% - Accent2 3 2 2 3 5 2" xfId="10438"/>
    <cellStyle name="20% - Accent2 3 2 2 3 5 2 2" xfId="10439"/>
    <cellStyle name="20% - Accent2 3 2 2 3 5 3" xfId="10440"/>
    <cellStyle name="20% - Accent2 3 2 2 3 6" xfId="10441"/>
    <cellStyle name="20% - Accent2 3 2 2 3 6 2" xfId="10442"/>
    <cellStyle name="20% - Accent2 3 2 2 3 7" xfId="10443"/>
    <cellStyle name="20% - Accent2 3 2 2 4" xfId="10444"/>
    <cellStyle name="20% - Accent2 3 2 2 4 2" xfId="10445"/>
    <cellStyle name="20% - Accent2 3 2 2 4 2 2" xfId="10446"/>
    <cellStyle name="20% - Accent2 3 2 2 4 2 2 2" xfId="10447"/>
    <cellStyle name="20% - Accent2 3 2 2 4 2 3" xfId="10448"/>
    <cellStyle name="20% - Accent2 3 2 2 4 3" xfId="10449"/>
    <cellStyle name="20% - Accent2 3 2 2 4 3 2" xfId="10450"/>
    <cellStyle name="20% - Accent2 3 2 2 4 3 2 2" xfId="10451"/>
    <cellStyle name="20% - Accent2 3 2 2 4 3 3" xfId="10452"/>
    <cellStyle name="20% - Accent2 3 2 2 4 4" xfId="10453"/>
    <cellStyle name="20% - Accent2 3 2 2 4 4 2" xfId="10454"/>
    <cellStyle name="20% - Accent2 3 2 2 4 5" xfId="10455"/>
    <cellStyle name="20% - Accent2 3 2 2 5" xfId="10456"/>
    <cellStyle name="20% - Accent2 3 2 2 5 2" xfId="10457"/>
    <cellStyle name="20% - Accent2 3 2 2 5 2 2" xfId="10458"/>
    <cellStyle name="20% - Accent2 3 2 2 5 3" xfId="10459"/>
    <cellStyle name="20% - Accent2 3 2 2 6" xfId="10460"/>
    <cellStyle name="20% - Accent2 3 2 2 6 2" xfId="10461"/>
    <cellStyle name="20% - Accent2 3 2 2 6 2 2" xfId="10462"/>
    <cellStyle name="20% - Accent2 3 2 2 6 3" xfId="10463"/>
    <cellStyle name="20% - Accent2 3 2 2 7" xfId="10464"/>
    <cellStyle name="20% - Accent2 3 2 2 7 2" xfId="10465"/>
    <cellStyle name="20% - Accent2 3 2 2 7 2 2" xfId="10466"/>
    <cellStyle name="20% - Accent2 3 2 2 7 3" xfId="10467"/>
    <cellStyle name="20% - Accent2 3 2 2 8" xfId="10468"/>
    <cellStyle name="20% - Accent2 3 2 2 8 2" xfId="10469"/>
    <cellStyle name="20% - Accent2 3 2 2 9" xfId="10470"/>
    <cellStyle name="20% - Accent2 3 2 3" xfId="10471"/>
    <cellStyle name="20% - Accent2 3 2 3 2" xfId="10472"/>
    <cellStyle name="20% - Accent2 3 2 3 2 2" xfId="10473"/>
    <cellStyle name="20% - Accent2 3 2 3 2 2 2" xfId="10474"/>
    <cellStyle name="20% - Accent2 3 2 3 2 2 2 2" xfId="10475"/>
    <cellStyle name="20% - Accent2 3 2 3 2 2 2 2 2" xfId="10476"/>
    <cellStyle name="20% - Accent2 3 2 3 2 2 2 3" xfId="10477"/>
    <cellStyle name="20% - Accent2 3 2 3 2 2 3" xfId="10478"/>
    <cellStyle name="20% - Accent2 3 2 3 2 2 3 2" xfId="10479"/>
    <cellStyle name="20% - Accent2 3 2 3 2 2 3 2 2" xfId="10480"/>
    <cellStyle name="20% - Accent2 3 2 3 2 2 3 3" xfId="10481"/>
    <cellStyle name="20% - Accent2 3 2 3 2 2 4" xfId="10482"/>
    <cellStyle name="20% - Accent2 3 2 3 2 2 4 2" xfId="10483"/>
    <cellStyle name="20% - Accent2 3 2 3 2 2 5" xfId="10484"/>
    <cellStyle name="20% - Accent2 3 2 3 2 3" xfId="10485"/>
    <cellStyle name="20% - Accent2 3 2 3 2 3 2" xfId="10486"/>
    <cellStyle name="20% - Accent2 3 2 3 2 3 2 2" xfId="10487"/>
    <cellStyle name="20% - Accent2 3 2 3 2 3 3" xfId="10488"/>
    <cellStyle name="20% - Accent2 3 2 3 2 4" xfId="10489"/>
    <cellStyle name="20% - Accent2 3 2 3 2 4 2" xfId="10490"/>
    <cellStyle name="20% - Accent2 3 2 3 2 4 2 2" xfId="10491"/>
    <cellStyle name="20% - Accent2 3 2 3 2 4 3" xfId="10492"/>
    <cellStyle name="20% - Accent2 3 2 3 2 5" xfId="10493"/>
    <cellStyle name="20% - Accent2 3 2 3 2 5 2" xfId="10494"/>
    <cellStyle name="20% - Accent2 3 2 3 2 5 2 2" xfId="10495"/>
    <cellStyle name="20% - Accent2 3 2 3 2 5 3" xfId="10496"/>
    <cellStyle name="20% - Accent2 3 2 3 2 6" xfId="10497"/>
    <cellStyle name="20% - Accent2 3 2 3 2 6 2" xfId="10498"/>
    <cellStyle name="20% - Accent2 3 2 3 2 7" xfId="10499"/>
    <cellStyle name="20% - Accent2 3 2 3 3" xfId="10500"/>
    <cellStyle name="20% - Accent2 3 2 3 3 2" xfId="10501"/>
    <cellStyle name="20% - Accent2 3 2 3 3 2 2" xfId="10502"/>
    <cellStyle name="20% - Accent2 3 2 3 3 2 2 2" xfId="10503"/>
    <cellStyle name="20% - Accent2 3 2 3 3 2 3" xfId="10504"/>
    <cellStyle name="20% - Accent2 3 2 3 3 3" xfId="10505"/>
    <cellStyle name="20% - Accent2 3 2 3 3 3 2" xfId="10506"/>
    <cellStyle name="20% - Accent2 3 2 3 3 3 2 2" xfId="10507"/>
    <cellStyle name="20% - Accent2 3 2 3 3 3 3" xfId="10508"/>
    <cellStyle name="20% - Accent2 3 2 3 3 4" xfId="10509"/>
    <cellStyle name="20% - Accent2 3 2 3 3 4 2" xfId="10510"/>
    <cellStyle name="20% - Accent2 3 2 3 3 5" xfId="10511"/>
    <cellStyle name="20% - Accent2 3 2 3 4" xfId="10512"/>
    <cellStyle name="20% - Accent2 3 2 3 4 2" xfId="10513"/>
    <cellStyle name="20% - Accent2 3 2 3 4 2 2" xfId="10514"/>
    <cellStyle name="20% - Accent2 3 2 3 4 3" xfId="10515"/>
    <cellStyle name="20% - Accent2 3 2 3 5" xfId="10516"/>
    <cellStyle name="20% - Accent2 3 2 3 5 2" xfId="10517"/>
    <cellStyle name="20% - Accent2 3 2 3 5 2 2" xfId="10518"/>
    <cellStyle name="20% - Accent2 3 2 3 5 3" xfId="10519"/>
    <cellStyle name="20% - Accent2 3 2 3 6" xfId="10520"/>
    <cellStyle name="20% - Accent2 3 2 3 6 2" xfId="10521"/>
    <cellStyle name="20% - Accent2 3 2 3 6 2 2" xfId="10522"/>
    <cellStyle name="20% - Accent2 3 2 3 6 3" xfId="10523"/>
    <cellStyle name="20% - Accent2 3 2 3 7" xfId="10524"/>
    <cellStyle name="20% - Accent2 3 2 3 7 2" xfId="10525"/>
    <cellStyle name="20% - Accent2 3 2 3 8" xfId="10526"/>
    <cellStyle name="20% - Accent2 3 2 4" xfId="10527"/>
    <cellStyle name="20% - Accent2 3 2 4 2" xfId="10528"/>
    <cellStyle name="20% - Accent2 3 2 4 2 2" xfId="10529"/>
    <cellStyle name="20% - Accent2 3 2 4 2 2 2" xfId="10530"/>
    <cellStyle name="20% - Accent2 3 2 4 2 2 2 2" xfId="10531"/>
    <cellStyle name="20% - Accent2 3 2 4 2 2 3" xfId="10532"/>
    <cellStyle name="20% - Accent2 3 2 4 2 3" xfId="10533"/>
    <cellStyle name="20% - Accent2 3 2 4 2 3 2" xfId="10534"/>
    <cellStyle name="20% - Accent2 3 2 4 2 3 2 2" xfId="10535"/>
    <cellStyle name="20% - Accent2 3 2 4 2 3 3" xfId="10536"/>
    <cellStyle name="20% - Accent2 3 2 4 2 4" xfId="10537"/>
    <cellStyle name="20% - Accent2 3 2 4 2 4 2" xfId="10538"/>
    <cellStyle name="20% - Accent2 3 2 4 2 5" xfId="10539"/>
    <cellStyle name="20% - Accent2 3 2 4 3" xfId="10540"/>
    <cellStyle name="20% - Accent2 3 2 4 3 2" xfId="10541"/>
    <cellStyle name="20% - Accent2 3 2 4 3 2 2" xfId="10542"/>
    <cellStyle name="20% - Accent2 3 2 4 3 3" xfId="10543"/>
    <cellStyle name="20% - Accent2 3 2 4 4" xfId="10544"/>
    <cellStyle name="20% - Accent2 3 2 4 4 2" xfId="10545"/>
    <cellStyle name="20% - Accent2 3 2 4 4 2 2" xfId="10546"/>
    <cellStyle name="20% - Accent2 3 2 4 4 3" xfId="10547"/>
    <cellStyle name="20% - Accent2 3 2 4 5" xfId="10548"/>
    <cellStyle name="20% - Accent2 3 2 4 5 2" xfId="10549"/>
    <cellStyle name="20% - Accent2 3 2 4 5 2 2" xfId="10550"/>
    <cellStyle name="20% - Accent2 3 2 4 5 3" xfId="10551"/>
    <cellStyle name="20% - Accent2 3 2 4 6" xfId="10552"/>
    <cellStyle name="20% - Accent2 3 2 4 6 2" xfId="10553"/>
    <cellStyle name="20% - Accent2 3 2 4 7" xfId="10554"/>
    <cellStyle name="20% - Accent2 3 2 5" xfId="10555"/>
    <cellStyle name="20% - Accent2 3 2 5 2" xfId="10556"/>
    <cellStyle name="20% - Accent2 3 2 5 2 2" xfId="10557"/>
    <cellStyle name="20% - Accent2 3 2 5 2 2 2" xfId="10558"/>
    <cellStyle name="20% - Accent2 3 2 5 2 3" xfId="10559"/>
    <cellStyle name="20% - Accent2 3 2 5 3" xfId="10560"/>
    <cellStyle name="20% - Accent2 3 2 5 3 2" xfId="10561"/>
    <cellStyle name="20% - Accent2 3 2 5 3 2 2" xfId="10562"/>
    <cellStyle name="20% - Accent2 3 2 5 3 3" xfId="10563"/>
    <cellStyle name="20% - Accent2 3 2 5 4" xfId="10564"/>
    <cellStyle name="20% - Accent2 3 2 5 4 2" xfId="10565"/>
    <cellStyle name="20% - Accent2 3 2 5 5" xfId="10566"/>
    <cellStyle name="20% - Accent2 3 2 6" xfId="10567"/>
    <cellStyle name="20% - Accent2 3 2 6 2" xfId="10568"/>
    <cellStyle name="20% - Accent2 3 2 6 2 2" xfId="10569"/>
    <cellStyle name="20% - Accent2 3 2 6 3" xfId="10570"/>
    <cellStyle name="20% - Accent2 3 2 7" xfId="10571"/>
    <cellStyle name="20% - Accent2 3 2 7 2" xfId="10572"/>
    <cellStyle name="20% - Accent2 3 2 7 2 2" xfId="10573"/>
    <cellStyle name="20% - Accent2 3 2 7 3" xfId="10574"/>
    <cellStyle name="20% - Accent2 3 2 8" xfId="10575"/>
    <cellStyle name="20% - Accent2 3 2 8 2" xfId="10576"/>
    <cellStyle name="20% - Accent2 3 2 8 2 2" xfId="10577"/>
    <cellStyle name="20% - Accent2 3 2 8 3" xfId="10578"/>
    <cellStyle name="20% - Accent2 3 2 9" xfId="10579"/>
    <cellStyle name="20% - Accent2 3 2 9 2" xfId="10580"/>
    <cellStyle name="20% - Accent2 3 3" xfId="10581"/>
    <cellStyle name="20% - Accent2 3 3 2" xfId="10582"/>
    <cellStyle name="20% - Accent2 3 3 2 2" xfId="10583"/>
    <cellStyle name="20% - Accent2 3 3 2 2 2" xfId="10584"/>
    <cellStyle name="20% - Accent2 3 3 2 2 2 2" xfId="10585"/>
    <cellStyle name="20% - Accent2 3 3 2 2 2 2 2" xfId="10586"/>
    <cellStyle name="20% - Accent2 3 3 2 2 2 2 2 2" xfId="10587"/>
    <cellStyle name="20% - Accent2 3 3 2 2 2 2 3" xfId="10588"/>
    <cellStyle name="20% - Accent2 3 3 2 2 2 3" xfId="10589"/>
    <cellStyle name="20% - Accent2 3 3 2 2 2 3 2" xfId="10590"/>
    <cellStyle name="20% - Accent2 3 3 2 2 2 3 2 2" xfId="10591"/>
    <cellStyle name="20% - Accent2 3 3 2 2 2 3 3" xfId="10592"/>
    <cellStyle name="20% - Accent2 3 3 2 2 2 4" xfId="10593"/>
    <cellStyle name="20% - Accent2 3 3 2 2 2 4 2" xfId="10594"/>
    <cellStyle name="20% - Accent2 3 3 2 2 2 5" xfId="10595"/>
    <cellStyle name="20% - Accent2 3 3 2 2 3" xfId="10596"/>
    <cellStyle name="20% - Accent2 3 3 2 2 3 2" xfId="10597"/>
    <cellStyle name="20% - Accent2 3 3 2 2 3 2 2" xfId="10598"/>
    <cellStyle name="20% - Accent2 3 3 2 2 3 3" xfId="10599"/>
    <cellStyle name="20% - Accent2 3 3 2 2 4" xfId="10600"/>
    <cellStyle name="20% - Accent2 3 3 2 2 4 2" xfId="10601"/>
    <cellStyle name="20% - Accent2 3 3 2 2 4 2 2" xfId="10602"/>
    <cellStyle name="20% - Accent2 3 3 2 2 4 3" xfId="10603"/>
    <cellStyle name="20% - Accent2 3 3 2 2 5" xfId="10604"/>
    <cellStyle name="20% - Accent2 3 3 2 2 5 2" xfId="10605"/>
    <cellStyle name="20% - Accent2 3 3 2 2 5 2 2" xfId="10606"/>
    <cellStyle name="20% - Accent2 3 3 2 2 5 3" xfId="10607"/>
    <cellStyle name="20% - Accent2 3 3 2 2 6" xfId="10608"/>
    <cellStyle name="20% - Accent2 3 3 2 2 6 2" xfId="10609"/>
    <cellStyle name="20% - Accent2 3 3 2 2 7" xfId="10610"/>
    <cellStyle name="20% - Accent2 3 3 2 3" xfId="10611"/>
    <cellStyle name="20% - Accent2 3 3 2 3 2" xfId="10612"/>
    <cellStyle name="20% - Accent2 3 3 2 3 2 2" xfId="10613"/>
    <cellStyle name="20% - Accent2 3 3 2 3 2 2 2" xfId="10614"/>
    <cellStyle name="20% - Accent2 3 3 2 3 2 3" xfId="10615"/>
    <cellStyle name="20% - Accent2 3 3 2 3 3" xfId="10616"/>
    <cellStyle name="20% - Accent2 3 3 2 3 3 2" xfId="10617"/>
    <cellStyle name="20% - Accent2 3 3 2 3 3 2 2" xfId="10618"/>
    <cellStyle name="20% - Accent2 3 3 2 3 3 3" xfId="10619"/>
    <cellStyle name="20% - Accent2 3 3 2 3 4" xfId="10620"/>
    <cellStyle name="20% - Accent2 3 3 2 3 4 2" xfId="10621"/>
    <cellStyle name="20% - Accent2 3 3 2 3 5" xfId="10622"/>
    <cellStyle name="20% - Accent2 3 3 2 4" xfId="10623"/>
    <cellStyle name="20% - Accent2 3 3 2 4 2" xfId="10624"/>
    <cellStyle name="20% - Accent2 3 3 2 4 2 2" xfId="10625"/>
    <cellStyle name="20% - Accent2 3 3 2 4 3" xfId="10626"/>
    <cellStyle name="20% - Accent2 3 3 2 5" xfId="10627"/>
    <cellStyle name="20% - Accent2 3 3 2 5 2" xfId="10628"/>
    <cellStyle name="20% - Accent2 3 3 2 5 2 2" xfId="10629"/>
    <cellStyle name="20% - Accent2 3 3 2 5 3" xfId="10630"/>
    <cellStyle name="20% - Accent2 3 3 2 6" xfId="10631"/>
    <cellStyle name="20% - Accent2 3 3 2 6 2" xfId="10632"/>
    <cellStyle name="20% - Accent2 3 3 2 6 2 2" xfId="10633"/>
    <cellStyle name="20% - Accent2 3 3 2 6 3" xfId="10634"/>
    <cellStyle name="20% - Accent2 3 3 2 7" xfId="10635"/>
    <cellStyle name="20% - Accent2 3 3 2 7 2" xfId="10636"/>
    <cellStyle name="20% - Accent2 3 3 2 8" xfId="10637"/>
    <cellStyle name="20% - Accent2 3 3 3" xfId="10638"/>
    <cellStyle name="20% - Accent2 3 3 3 2" xfId="10639"/>
    <cellStyle name="20% - Accent2 3 3 3 2 2" xfId="10640"/>
    <cellStyle name="20% - Accent2 3 3 3 2 2 2" xfId="10641"/>
    <cellStyle name="20% - Accent2 3 3 3 2 2 2 2" xfId="10642"/>
    <cellStyle name="20% - Accent2 3 3 3 2 2 3" xfId="10643"/>
    <cellStyle name="20% - Accent2 3 3 3 2 3" xfId="10644"/>
    <cellStyle name="20% - Accent2 3 3 3 2 3 2" xfId="10645"/>
    <cellStyle name="20% - Accent2 3 3 3 2 3 2 2" xfId="10646"/>
    <cellStyle name="20% - Accent2 3 3 3 2 3 3" xfId="10647"/>
    <cellStyle name="20% - Accent2 3 3 3 2 4" xfId="10648"/>
    <cellStyle name="20% - Accent2 3 3 3 2 4 2" xfId="10649"/>
    <cellStyle name="20% - Accent2 3 3 3 2 5" xfId="10650"/>
    <cellStyle name="20% - Accent2 3 3 3 3" xfId="10651"/>
    <cellStyle name="20% - Accent2 3 3 3 3 2" xfId="10652"/>
    <cellStyle name="20% - Accent2 3 3 3 3 2 2" xfId="10653"/>
    <cellStyle name="20% - Accent2 3 3 3 3 3" xfId="10654"/>
    <cellStyle name="20% - Accent2 3 3 3 4" xfId="10655"/>
    <cellStyle name="20% - Accent2 3 3 3 4 2" xfId="10656"/>
    <cellStyle name="20% - Accent2 3 3 3 4 2 2" xfId="10657"/>
    <cellStyle name="20% - Accent2 3 3 3 4 3" xfId="10658"/>
    <cellStyle name="20% - Accent2 3 3 3 5" xfId="10659"/>
    <cellStyle name="20% - Accent2 3 3 3 5 2" xfId="10660"/>
    <cellStyle name="20% - Accent2 3 3 3 5 2 2" xfId="10661"/>
    <cellStyle name="20% - Accent2 3 3 3 5 3" xfId="10662"/>
    <cellStyle name="20% - Accent2 3 3 3 6" xfId="10663"/>
    <cellStyle name="20% - Accent2 3 3 3 6 2" xfId="10664"/>
    <cellStyle name="20% - Accent2 3 3 3 7" xfId="10665"/>
    <cellStyle name="20% - Accent2 3 3 4" xfId="10666"/>
    <cellStyle name="20% - Accent2 3 3 4 2" xfId="10667"/>
    <cellStyle name="20% - Accent2 3 3 4 2 2" xfId="10668"/>
    <cellStyle name="20% - Accent2 3 3 4 2 2 2" xfId="10669"/>
    <cellStyle name="20% - Accent2 3 3 4 2 3" xfId="10670"/>
    <cellStyle name="20% - Accent2 3 3 4 3" xfId="10671"/>
    <cellStyle name="20% - Accent2 3 3 4 3 2" xfId="10672"/>
    <cellStyle name="20% - Accent2 3 3 4 3 2 2" xfId="10673"/>
    <cellStyle name="20% - Accent2 3 3 4 3 3" xfId="10674"/>
    <cellStyle name="20% - Accent2 3 3 4 4" xfId="10675"/>
    <cellStyle name="20% - Accent2 3 3 4 4 2" xfId="10676"/>
    <cellStyle name="20% - Accent2 3 3 4 5" xfId="10677"/>
    <cellStyle name="20% - Accent2 3 3 5" xfId="10678"/>
    <cellStyle name="20% - Accent2 3 3 5 2" xfId="10679"/>
    <cellStyle name="20% - Accent2 3 3 5 2 2" xfId="10680"/>
    <cellStyle name="20% - Accent2 3 3 5 3" xfId="10681"/>
    <cellStyle name="20% - Accent2 3 3 6" xfId="10682"/>
    <cellStyle name="20% - Accent2 3 3 6 2" xfId="10683"/>
    <cellStyle name="20% - Accent2 3 3 6 2 2" xfId="10684"/>
    <cellStyle name="20% - Accent2 3 3 6 3" xfId="10685"/>
    <cellStyle name="20% - Accent2 3 3 7" xfId="10686"/>
    <cellStyle name="20% - Accent2 3 3 7 2" xfId="10687"/>
    <cellStyle name="20% - Accent2 3 3 7 2 2" xfId="10688"/>
    <cellStyle name="20% - Accent2 3 3 7 3" xfId="10689"/>
    <cellStyle name="20% - Accent2 3 3 8" xfId="10690"/>
    <cellStyle name="20% - Accent2 3 3 8 2" xfId="10691"/>
    <cellStyle name="20% - Accent2 3 3 9" xfId="10692"/>
    <cellStyle name="20% - Accent2 3 4" xfId="10693"/>
    <cellStyle name="20% - Accent2 3 4 2" xfId="10694"/>
    <cellStyle name="20% - Accent2 3 4 2 2" xfId="10695"/>
    <cellStyle name="20% - Accent2 3 4 2 2 2" xfId="10696"/>
    <cellStyle name="20% - Accent2 3 4 2 2 2 2" xfId="10697"/>
    <cellStyle name="20% - Accent2 3 4 2 2 2 2 2" xfId="10698"/>
    <cellStyle name="20% - Accent2 3 4 2 2 2 3" xfId="10699"/>
    <cellStyle name="20% - Accent2 3 4 2 2 3" xfId="10700"/>
    <cellStyle name="20% - Accent2 3 4 2 2 3 2" xfId="10701"/>
    <cellStyle name="20% - Accent2 3 4 2 2 3 2 2" xfId="10702"/>
    <cellStyle name="20% - Accent2 3 4 2 2 3 3" xfId="10703"/>
    <cellStyle name="20% - Accent2 3 4 2 2 4" xfId="10704"/>
    <cellStyle name="20% - Accent2 3 4 2 2 4 2" xfId="10705"/>
    <cellStyle name="20% - Accent2 3 4 2 2 5" xfId="10706"/>
    <cellStyle name="20% - Accent2 3 4 2 3" xfId="10707"/>
    <cellStyle name="20% - Accent2 3 4 2 3 2" xfId="10708"/>
    <cellStyle name="20% - Accent2 3 4 2 3 2 2" xfId="10709"/>
    <cellStyle name="20% - Accent2 3 4 2 3 3" xfId="10710"/>
    <cellStyle name="20% - Accent2 3 4 2 4" xfId="10711"/>
    <cellStyle name="20% - Accent2 3 4 2 4 2" xfId="10712"/>
    <cellStyle name="20% - Accent2 3 4 2 4 2 2" xfId="10713"/>
    <cellStyle name="20% - Accent2 3 4 2 4 3" xfId="10714"/>
    <cellStyle name="20% - Accent2 3 4 2 5" xfId="10715"/>
    <cellStyle name="20% - Accent2 3 4 2 5 2" xfId="10716"/>
    <cellStyle name="20% - Accent2 3 4 2 5 2 2" xfId="10717"/>
    <cellStyle name="20% - Accent2 3 4 2 5 3" xfId="10718"/>
    <cellStyle name="20% - Accent2 3 4 2 6" xfId="10719"/>
    <cellStyle name="20% - Accent2 3 4 2 6 2" xfId="10720"/>
    <cellStyle name="20% - Accent2 3 4 2 7" xfId="10721"/>
    <cellStyle name="20% - Accent2 3 4 3" xfId="10722"/>
    <cellStyle name="20% - Accent2 3 4 3 2" xfId="10723"/>
    <cellStyle name="20% - Accent2 3 4 3 2 2" xfId="10724"/>
    <cellStyle name="20% - Accent2 3 4 3 2 2 2" xfId="10725"/>
    <cellStyle name="20% - Accent2 3 4 3 2 3" xfId="10726"/>
    <cellStyle name="20% - Accent2 3 4 3 3" xfId="10727"/>
    <cellStyle name="20% - Accent2 3 4 3 3 2" xfId="10728"/>
    <cellStyle name="20% - Accent2 3 4 3 3 2 2" xfId="10729"/>
    <cellStyle name="20% - Accent2 3 4 3 3 3" xfId="10730"/>
    <cellStyle name="20% - Accent2 3 4 3 4" xfId="10731"/>
    <cellStyle name="20% - Accent2 3 4 3 4 2" xfId="10732"/>
    <cellStyle name="20% - Accent2 3 4 3 5" xfId="10733"/>
    <cellStyle name="20% - Accent2 3 4 4" xfId="10734"/>
    <cellStyle name="20% - Accent2 3 4 4 2" xfId="10735"/>
    <cellStyle name="20% - Accent2 3 4 4 2 2" xfId="10736"/>
    <cellStyle name="20% - Accent2 3 4 4 3" xfId="10737"/>
    <cellStyle name="20% - Accent2 3 4 5" xfId="10738"/>
    <cellStyle name="20% - Accent2 3 4 5 2" xfId="10739"/>
    <cellStyle name="20% - Accent2 3 4 5 2 2" xfId="10740"/>
    <cellStyle name="20% - Accent2 3 4 5 3" xfId="10741"/>
    <cellStyle name="20% - Accent2 3 4 6" xfId="10742"/>
    <cellStyle name="20% - Accent2 3 4 6 2" xfId="10743"/>
    <cellStyle name="20% - Accent2 3 4 6 2 2" xfId="10744"/>
    <cellStyle name="20% - Accent2 3 4 6 3" xfId="10745"/>
    <cellStyle name="20% - Accent2 3 4 7" xfId="10746"/>
    <cellStyle name="20% - Accent2 3 4 7 2" xfId="10747"/>
    <cellStyle name="20% - Accent2 3 4 8" xfId="10748"/>
    <cellStyle name="20% - Accent2 3 5" xfId="10749"/>
    <cellStyle name="20% - Accent2 3 5 2" xfId="10750"/>
    <cellStyle name="20% - Accent2 3 5 2 2" xfId="10751"/>
    <cellStyle name="20% - Accent2 3 5 2 2 2" xfId="10752"/>
    <cellStyle name="20% - Accent2 3 5 2 2 2 2" xfId="10753"/>
    <cellStyle name="20% - Accent2 3 5 2 2 3" xfId="10754"/>
    <cellStyle name="20% - Accent2 3 5 2 3" xfId="10755"/>
    <cellStyle name="20% - Accent2 3 5 2 3 2" xfId="10756"/>
    <cellStyle name="20% - Accent2 3 5 2 3 2 2" xfId="10757"/>
    <cellStyle name="20% - Accent2 3 5 2 3 3" xfId="10758"/>
    <cellStyle name="20% - Accent2 3 5 2 4" xfId="10759"/>
    <cellStyle name="20% - Accent2 3 5 2 4 2" xfId="10760"/>
    <cellStyle name="20% - Accent2 3 5 2 5" xfId="10761"/>
    <cellStyle name="20% - Accent2 3 5 3" xfId="10762"/>
    <cellStyle name="20% - Accent2 3 5 3 2" xfId="10763"/>
    <cellStyle name="20% - Accent2 3 5 3 2 2" xfId="10764"/>
    <cellStyle name="20% - Accent2 3 5 3 3" xfId="10765"/>
    <cellStyle name="20% - Accent2 3 5 4" xfId="10766"/>
    <cellStyle name="20% - Accent2 3 5 4 2" xfId="10767"/>
    <cellStyle name="20% - Accent2 3 5 4 2 2" xfId="10768"/>
    <cellStyle name="20% - Accent2 3 5 4 3" xfId="10769"/>
    <cellStyle name="20% - Accent2 3 5 5" xfId="10770"/>
    <cellStyle name="20% - Accent2 3 5 5 2" xfId="10771"/>
    <cellStyle name="20% - Accent2 3 5 5 2 2" xfId="10772"/>
    <cellStyle name="20% - Accent2 3 5 5 3" xfId="10773"/>
    <cellStyle name="20% - Accent2 3 5 6" xfId="10774"/>
    <cellStyle name="20% - Accent2 3 5 6 2" xfId="10775"/>
    <cellStyle name="20% - Accent2 3 5 7" xfId="10776"/>
    <cellStyle name="20% - Accent2 3 6" xfId="10777"/>
    <cellStyle name="20% - Accent2 3 6 2" xfId="10778"/>
    <cellStyle name="20% - Accent2 3 6 2 2" xfId="10779"/>
    <cellStyle name="20% - Accent2 3 6 2 2 2" xfId="10780"/>
    <cellStyle name="20% - Accent2 3 6 2 2 2 2" xfId="10781"/>
    <cellStyle name="20% - Accent2 3 6 2 2 3" xfId="10782"/>
    <cellStyle name="20% - Accent2 3 6 2 3" xfId="10783"/>
    <cellStyle name="20% - Accent2 3 6 2 3 2" xfId="10784"/>
    <cellStyle name="20% - Accent2 3 6 2 3 2 2" xfId="10785"/>
    <cellStyle name="20% - Accent2 3 6 2 3 3" xfId="10786"/>
    <cellStyle name="20% - Accent2 3 6 2 4" xfId="10787"/>
    <cellStyle name="20% - Accent2 3 6 2 4 2" xfId="10788"/>
    <cellStyle name="20% - Accent2 3 6 2 5" xfId="10789"/>
    <cellStyle name="20% - Accent2 3 6 3" xfId="10790"/>
    <cellStyle name="20% - Accent2 3 6 3 2" xfId="10791"/>
    <cellStyle name="20% - Accent2 3 6 3 2 2" xfId="10792"/>
    <cellStyle name="20% - Accent2 3 6 3 3" xfId="10793"/>
    <cellStyle name="20% - Accent2 3 6 4" xfId="10794"/>
    <cellStyle name="20% - Accent2 3 6 4 2" xfId="10795"/>
    <cellStyle name="20% - Accent2 3 6 4 2 2" xfId="10796"/>
    <cellStyle name="20% - Accent2 3 6 4 3" xfId="10797"/>
    <cellStyle name="20% - Accent2 3 6 5" xfId="10798"/>
    <cellStyle name="20% - Accent2 3 6 5 2" xfId="10799"/>
    <cellStyle name="20% - Accent2 3 6 5 2 2" xfId="10800"/>
    <cellStyle name="20% - Accent2 3 6 5 3" xfId="10801"/>
    <cellStyle name="20% - Accent2 3 6 6" xfId="10802"/>
    <cellStyle name="20% - Accent2 3 6 6 2" xfId="10803"/>
    <cellStyle name="20% - Accent2 3 6 7" xfId="10804"/>
    <cellStyle name="20% - Accent2 3 7" xfId="10805"/>
    <cellStyle name="20% - Accent2 3 8" xfId="10806"/>
    <cellStyle name="20% - Accent2 3 8 2" xfId="10807"/>
    <cellStyle name="20% - Accent2 3 8 2 2" xfId="10808"/>
    <cellStyle name="20% - Accent2 3 8 2 2 2" xfId="10809"/>
    <cellStyle name="20% - Accent2 3 8 2 3" xfId="10810"/>
    <cellStyle name="20% - Accent2 3 8 3" xfId="10811"/>
    <cellStyle name="20% - Accent2 3 8 3 2" xfId="10812"/>
    <cellStyle name="20% - Accent2 3 8 3 2 2" xfId="10813"/>
    <cellStyle name="20% - Accent2 3 8 3 3" xfId="10814"/>
    <cellStyle name="20% - Accent2 3 8 4" xfId="10815"/>
    <cellStyle name="20% - Accent2 3 8 4 2" xfId="10816"/>
    <cellStyle name="20% - Accent2 3 8 5" xfId="10817"/>
    <cellStyle name="20% - Accent2 3 9" xfId="10818"/>
    <cellStyle name="20% - Accent2 3 9 2" xfId="10819"/>
    <cellStyle name="20% - Accent2 4" xfId="367"/>
    <cellStyle name="20% - Accent2 4 2" xfId="10820"/>
    <cellStyle name="20% - Accent2 4 2 2" xfId="10821"/>
    <cellStyle name="20% - Accent2 4 2 2 2" xfId="10822"/>
    <cellStyle name="20% - Accent2 4 2 2 2 2" xfId="10823"/>
    <cellStyle name="20% - Accent2 4 2 2 2 2 2" xfId="10824"/>
    <cellStyle name="20% - Accent2 4 2 2 2 2 2 2" xfId="10825"/>
    <cellStyle name="20% - Accent2 4 2 2 2 2 2 2 2" xfId="10826"/>
    <cellStyle name="20% - Accent2 4 2 2 2 2 2 3" xfId="10827"/>
    <cellStyle name="20% - Accent2 4 2 2 2 2 3" xfId="10828"/>
    <cellStyle name="20% - Accent2 4 2 2 2 2 3 2" xfId="10829"/>
    <cellStyle name="20% - Accent2 4 2 2 2 2 3 2 2" xfId="10830"/>
    <cellStyle name="20% - Accent2 4 2 2 2 2 3 3" xfId="10831"/>
    <cellStyle name="20% - Accent2 4 2 2 2 2 4" xfId="10832"/>
    <cellStyle name="20% - Accent2 4 2 2 2 2 4 2" xfId="10833"/>
    <cellStyle name="20% - Accent2 4 2 2 2 2 5" xfId="10834"/>
    <cellStyle name="20% - Accent2 4 2 2 2 3" xfId="10835"/>
    <cellStyle name="20% - Accent2 4 2 2 2 3 2" xfId="10836"/>
    <cellStyle name="20% - Accent2 4 2 2 2 3 2 2" xfId="10837"/>
    <cellStyle name="20% - Accent2 4 2 2 2 3 3" xfId="10838"/>
    <cellStyle name="20% - Accent2 4 2 2 2 4" xfId="10839"/>
    <cellStyle name="20% - Accent2 4 2 2 2 4 2" xfId="10840"/>
    <cellStyle name="20% - Accent2 4 2 2 2 4 2 2" xfId="10841"/>
    <cellStyle name="20% - Accent2 4 2 2 2 4 3" xfId="10842"/>
    <cellStyle name="20% - Accent2 4 2 2 2 5" xfId="10843"/>
    <cellStyle name="20% - Accent2 4 2 2 2 5 2" xfId="10844"/>
    <cellStyle name="20% - Accent2 4 2 2 2 5 2 2" xfId="10845"/>
    <cellStyle name="20% - Accent2 4 2 2 2 5 3" xfId="10846"/>
    <cellStyle name="20% - Accent2 4 2 2 2 6" xfId="10847"/>
    <cellStyle name="20% - Accent2 4 2 2 2 6 2" xfId="10848"/>
    <cellStyle name="20% - Accent2 4 2 2 2 7" xfId="10849"/>
    <cellStyle name="20% - Accent2 4 2 2 3" xfId="10850"/>
    <cellStyle name="20% - Accent2 4 2 2 3 2" xfId="10851"/>
    <cellStyle name="20% - Accent2 4 2 2 3 2 2" xfId="10852"/>
    <cellStyle name="20% - Accent2 4 2 2 3 2 2 2" xfId="10853"/>
    <cellStyle name="20% - Accent2 4 2 2 3 2 3" xfId="10854"/>
    <cellStyle name="20% - Accent2 4 2 2 3 3" xfId="10855"/>
    <cellStyle name="20% - Accent2 4 2 2 3 3 2" xfId="10856"/>
    <cellStyle name="20% - Accent2 4 2 2 3 3 2 2" xfId="10857"/>
    <cellStyle name="20% - Accent2 4 2 2 3 3 3" xfId="10858"/>
    <cellStyle name="20% - Accent2 4 2 2 3 4" xfId="10859"/>
    <cellStyle name="20% - Accent2 4 2 2 3 4 2" xfId="10860"/>
    <cellStyle name="20% - Accent2 4 2 2 3 5" xfId="10861"/>
    <cellStyle name="20% - Accent2 4 2 2 4" xfId="10862"/>
    <cellStyle name="20% - Accent2 4 2 2 4 2" xfId="10863"/>
    <cellStyle name="20% - Accent2 4 2 2 4 2 2" xfId="10864"/>
    <cellStyle name="20% - Accent2 4 2 2 4 3" xfId="10865"/>
    <cellStyle name="20% - Accent2 4 2 2 5" xfId="10866"/>
    <cellStyle name="20% - Accent2 4 2 2 5 2" xfId="10867"/>
    <cellStyle name="20% - Accent2 4 2 2 5 2 2" xfId="10868"/>
    <cellStyle name="20% - Accent2 4 2 2 5 3" xfId="10869"/>
    <cellStyle name="20% - Accent2 4 2 2 6" xfId="10870"/>
    <cellStyle name="20% - Accent2 4 2 2 6 2" xfId="10871"/>
    <cellStyle name="20% - Accent2 4 2 2 6 2 2" xfId="10872"/>
    <cellStyle name="20% - Accent2 4 2 2 6 3" xfId="10873"/>
    <cellStyle name="20% - Accent2 4 2 2 7" xfId="10874"/>
    <cellStyle name="20% - Accent2 4 2 2 7 2" xfId="10875"/>
    <cellStyle name="20% - Accent2 4 2 2 8" xfId="10876"/>
    <cellStyle name="20% - Accent2 4 2 3" xfId="10877"/>
    <cellStyle name="20% - Accent2 4 2 3 2" xfId="10878"/>
    <cellStyle name="20% - Accent2 4 2 3 2 2" xfId="10879"/>
    <cellStyle name="20% - Accent2 4 2 3 2 2 2" xfId="10880"/>
    <cellStyle name="20% - Accent2 4 2 3 2 2 2 2" xfId="10881"/>
    <cellStyle name="20% - Accent2 4 2 3 2 2 3" xfId="10882"/>
    <cellStyle name="20% - Accent2 4 2 3 2 3" xfId="10883"/>
    <cellStyle name="20% - Accent2 4 2 3 2 3 2" xfId="10884"/>
    <cellStyle name="20% - Accent2 4 2 3 2 3 2 2" xfId="10885"/>
    <cellStyle name="20% - Accent2 4 2 3 2 3 3" xfId="10886"/>
    <cellStyle name="20% - Accent2 4 2 3 2 4" xfId="10887"/>
    <cellStyle name="20% - Accent2 4 2 3 2 4 2" xfId="10888"/>
    <cellStyle name="20% - Accent2 4 2 3 2 5" xfId="10889"/>
    <cellStyle name="20% - Accent2 4 2 3 3" xfId="10890"/>
    <cellStyle name="20% - Accent2 4 2 3 3 2" xfId="10891"/>
    <cellStyle name="20% - Accent2 4 2 3 3 2 2" xfId="10892"/>
    <cellStyle name="20% - Accent2 4 2 3 3 3" xfId="10893"/>
    <cellStyle name="20% - Accent2 4 2 3 4" xfId="10894"/>
    <cellStyle name="20% - Accent2 4 2 3 4 2" xfId="10895"/>
    <cellStyle name="20% - Accent2 4 2 3 4 2 2" xfId="10896"/>
    <cellStyle name="20% - Accent2 4 2 3 4 3" xfId="10897"/>
    <cellStyle name="20% - Accent2 4 2 3 5" xfId="10898"/>
    <cellStyle name="20% - Accent2 4 2 3 5 2" xfId="10899"/>
    <cellStyle name="20% - Accent2 4 2 3 5 2 2" xfId="10900"/>
    <cellStyle name="20% - Accent2 4 2 3 5 3" xfId="10901"/>
    <cellStyle name="20% - Accent2 4 2 3 6" xfId="10902"/>
    <cellStyle name="20% - Accent2 4 2 3 6 2" xfId="10903"/>
    <cellStyle name="20% - Accent2 4 2 3 7" xfId="10904"/>
    <cellStyle name="20% - Accent2 4 2 4" xfId="10905"/>
    <cellStyle name="20% - Accent2 4 2 4 2" xfId="10906"/>
    <cellStyle name="20% - Accent2 4 2 4 2 2" xfId="10907"/>
    <cellStyle name="20% - Accent2 4 2 4 2 2 2" xfId="10908"/>
    <cellStyle name="20% - Accent2 4 2 4 2 3" xfId="10909"/>
    <cellStyle name="20% - Accent2 4 2 4 3" xfId="10910"/>
    <cellStyle name="20% - Accent2 4 2 4 3 2" xfId="10911"/>
    <cellStyle name="20% - Accent2 4 2 4 3 2 2" xfId="10912"/>
    <cellStyle name="20% - Accent2 4 2 4 3 3" xfId="10913"/>
    <cellStyle name="20% - Accent2 4 2 4 4" xfId="10914"/>
    <cellStyle name="20% - Accent2 4 2 4 4 2" xfId="10915"/>
    <cellStyle name="20% - Accent2 4 2 4 5" xfId="10916"/>
    <cellStyle name="20% - Accent2 4 2 5" xfId="10917"/>
    <cellStyle name="20% - Accent2 4 2 5 2" xfId="10918"/>
    <cellStyle name="20% - Accent2 4 2 5 2 2" xfId="10919"/>
    <cellStyle name="20% - Accent2 4 2 5 3" xfId="10920"/>
    <cellStyle name="20% - Accent2 4 2 6" xfId="10921"/>
    <cellStyle name="20% - Accent2 4 2 6 2" xfId="10922"/>
    <cellStyle name="20% - Accent2 4 2 6 2 2" xfId="10923"/>
    <cellStyle name="20% - Accent2 4 2 6 3" xfId="10924"/>
    <cellStyle name="20% - Accent2 4 2 7" xfId="10925"/>
    <cellStyle name="20% - Accent2 4 2 7 2" xfId="10926"/>
    <cellStyle name="20% - Accent2 4 2 7 2 2" xfId="10927"/>
    <cellStyle name="20% - Accent2 4 2 7 3" xfId="10928"/>
    <cellStyle name="20% - Accent2 4 2 8" xfId="10929"/>
    <cellStyle name="20% - Accent2 4 2 8 2" xfId="10930"/>
    <cellStyle name="20% - Accent2 4 2 9" xfId="10931"/>
    <cellStyle name="20% - Accent2 4 3" xfId="10932"/>
    <cellStyle name="20% - Accent2 4 3 2" xfId="10933"/>
    <cellStyle name="20% - Accent2 4 3 2 2" xfId="10934"/>
    <cellStyle name="20% - Accent2 4 3 2 2 2" xfId="10935"/>
    <cellStyle name="20% - Accent2 4 3 2 2 2 2" xfId="10936"/>
    <cellStyle name="20% - Accent2 4 3 2 2 2 2 2" xfId="10937"/>
    <cellStyle name="20% - Accent2 4 3 2 2 2 3" xfId="10938"/>
    <cellStyle name="20% - Accent2 4 3 2 2 3" xfId="10939"/>
    <cellStyle name="20% - Accent2 4 3 2 2 3 2" xfId="10940"/>
    <cellStyle name="20% - Accent2 4 3 2 2 3 2 2" xfId="10941"/>
    <cellStyle name="20% - Accent2 4 3 2 2 3 3" xfId="10942"/>
    <cellStyle name="20% - Accent2 4 3 2 2 4" xfId="10943"/>
    <cellStyle name="20% - Accent2 4 3 2 2 4 2" xfId="10944"/>
    <cellStyle name="20% - Accent2 4 3 2 2 5" xfId="10945"/>
    <cellStyle name="20% - Accent2 4 3 2 3" xfId="10946"/>
    <cellStyle name="20% - Accent2 4 3 2 3 2" xfId="10947"/>
    <cellStyle name="20% - Accent2 4 3 2 3 2 2" xfId="10948"/>
    <cellStyle name="20% - Accent2 4 3 2 3 3" xfId="10949"/>
    <cellStyle name="20% - Accent2 4 3 2 4" xfId="10950"/>
    <cellStyle name="20% - Accent2 4 3 2 4 2" xfId="10951"/>
    <cellStyle name="20% - Accent2 4 3 2 4 2 2" xfId="10952"/>
    <cellStyle name="20% - Accent2 4 3 2 4 3" xfId="10953"/>
    <cellStyle name="20% - Accent2 4 3 2 5" xfId="10954"/>
    <cellStyle name="20% - Accent2 4 3 2 5 2" xfId="10955"/>
    <cellStyle name="20% - Accent2 4 3 2 5 2 2" xfId="10956"/>
    <cellStyle name="20% - Accent2 4 3 2 5 3" xfId="10957"/>
    <cellStyle name="20% - Accent2 4 3 2 6" xfId="10958"/>
    <cellStyle name="20% - Accent2 4 3 2 6 2" xfId="10959"/>
    <cellStyle name="20% - Accent2 4 3 2 7" xfId="10960"/>
    <cellStyle name="20% - Accent2 4 3 3" xfId="10961"/>
    <cellStyle name="20% - Accent2 4 3 3 2" xfId="10962"/>
    <cellStyle name="20% - Accent2 4 3 3 2 2" xfId="10963"/>
    <cellStyle name="20% - Accent2 4 3 3 2 2 2" xfId="10964"/>
    <cellStyle name="20% - Accent2 4 3 3 2 3" xfId="10965"/>
    <cellStyle name="20% - Accent2 4 3 3 3" xfId="10966"/>
    <cellStyle name="20% - Accent2 4 3 3 3 2" xfId="10967"/>
    <cellStyle name="20% - Accent2 4 3 3 3 2 2" xfId="10968"/>
    <cellStyle name="20% - Accent2 4 3 3 3 3" xfId="10969"/>
    <cellStyle name="20% - Accent2 4 3 3 4" xfId="10970"/>
    <cellStyle name="20% - Accent2 4 3 3 4 2" xfId="10971"/>
    <cellStyle name="20% - Accent2 4 3 3 5" xfId="10972"/>
    <cellStyle name="20% - Accent2 4 3 4" xfId="10973"/>
    <cellStyle name="20% - Accent2 4 3 4 2" xfId="10974"/>
    <cellStyle name="20% - Accent2 4 3 4 2 2" xfId="10975"/>
    <cellStyle name="20% - Accent2 4 3 4 3" xfId="10976"/>
    <cellStyle name="20% - Accent2 4 3 5" xfId="10977"/>
    <cellStyle name="20% - Accent2 4 3 5 2" xfId="10978"/>
    <cellStyle name="20% - Accent2 4 3 5 2 2" xfId="10979"/>
    <cellStyle name="20% - Accent2 4 3 5 3" xfId="10980"/>
    <cellStyle name="20% - Accent2 4 3 6" xfId="10981"/>
    <cellStyle name="20% - Accent2 4 3 6 2" xfId="10982"/>
    <cellStyle name="20% - Accent2 4 3 6 2 2" xfId="10983"/>
    <cellStyle name="20% - Accent2 4 3 6 3" xfId="10984"/>
    <cellStyle name="20% - Accent2 4 3 7" xfId="10985"/>
    <cellStyle name="20% - Accent2 4 3 7 2" xfId="10986"/>
    <cellStyle name="20% - Accent2 4 3 8" xfId="10987"/>
    <cellStyle name="20% - Accent2 4 4" xfId="10988"/>
    <cellStyle name="20% - Accent2 4 4 2" xfId="10989"/>
    <cellStyle name="20% - Accent2 4 4 2 2" xfId="10990"/>
    <cellStyle name="20% - Accent2 4 4 2 2 2" xfId="10991"/>
    <cellStyle name="20% - Accent2 4 4 2 2 2 2" xfId="10992"/>
    <cellStyle name="20% - Accent2 4 4 2 2 3" xfId="10993"/>
    <cellStyle name="20% - Accent2 4 4 2 3" xfId="10994"/>
    <cellStyle name="20% - Accent2 4 4 2 3 2" xfId="10995"/>
    <cellStyle name="20% - Accent2 4 4 2 3 2 2" xfId="10996"/>
    <cellStyle name="20% - Accent2 4 4 2 3 3" xfId="10997"/>
    <cellStyle name="20% - Accent2 4 4 2 4" xfId="10998"/>
    <cellStyle name="20% - Accent2 4 4 2 4 2" xfId="10999"/>
    <cellStyle name="20% - Accent2 4 4 2 5" xfId="11000"/>
    <cellStyle name="20% - Accent2 4 4 3" xfId="11001"/>
    <cellStyle name="20% - Accent2 4 4 3 2" xfId="11002"/>
    <cellStyle name="20% - Accent2 4 4 3 2 2" xfId="11003"/>
    <cellStyle name="20% - Accent2 4 4 3 3" xfId="11004"/>
    <cellStyle name="20% - Accent2 4 4 4" xfId="11005"/>
    <cellStyle name="20% - Accent2 4 4 4 2" xfId="11006"/>
    <cellStyle name="20% - Accent2 4 4 4 2 2" xfId="11007"/>
    <cellStyle name="20% - Accent2 4 4 4 3" xfId="11008"/>
    <cellStyle name="20% - Accent2 4 4 5" xfId="11009"/>
    <cellStyle name="20% - Accent2 4 4 5 2" xfId="11010"/>
    <cellStyle name="20% - Accent2 4 4 5 2 2" xfId="11011"/>
    <cellStyle name="20% - Accent2 4 4 5 3" xfId="11012"/>
    <cellStyle name="20% - Accent2 4 4 6" xfId="11013"/>
    <cellStyle name="20% - Accent2 4 4 6 2" xfId="11014"/>
    <cellStyle name="20% - Accent2 4 4 7" xfId="11015"/>
    <cellStyle name="20% - Accent2 4 5" xfId="11016"/>
    <cellStyle name="20% - Accent2 4 5 2" xfId="11017"/>
    <cellStyle name="20% - Accent2 4 5 2 2" xfId="11018"/>
    <cellStyle name="20% - Accent2 4 5 2 2 2" xfId="11019"/>
    <cellStyle name="20% - Accent2 4 5 2 2 2 2" xfId="11020"/>
    <cellStyle name="20% - Accent2 4 5 2 2 3" xfId="11021"/>
    <cellStyle name="20% - Accent2 4 5 2 3" xfId="11022"/>
    <cellStyle name="20% - Accent2 4 5 2 3 2" xfId="11023"/>
    <cellStyle name="20% - Accent2 4 5 2 3 2 2" xfId="11024"/>
    <cellStyle name="20% - Accent2 4 5 2 3 3" xfId="11025"/>
    <cellStyle name="20% - Accent2 4 5 2 4" xfId="11026"/>
    <cellStyle name="20% - Accent2 4 5 2 4 2" xfId="11027"/>
    <cellStyle name="20% - Accent2 4 5 2 5" xfId="11028"/>
    <cellStyle name="20% - Accent2 4 5 3" xfId="11029"/>
    <cellStyle name="20% - Accent2 4 5 3 2" xfId="11030"/>
    <cellStyle name="20% - Accent2 4 5 3 2 2" xfId="11031"/>
    <cellStyle name="20% - Accent2 4 5 3 3" xfId="11032"/>
    <cellStyle name="20% - Accent2 4 5 4" xfId="11033"/>
    <cellStyle name="20% - Accent2 4 5 4 2" xfId="11034"/>
    <cellStyle name="20% - Accent2 4 5 4 2 2" xfId="11035"/>
    <cellStyle name="20% - Accent2 4 5 4 3" xfId="11036"/>
    <cellStyle name="20% - Accent2 4 5 5" xfId="11037"/>
    <cellStyle name="20% - Accent2 4 5 5 2" xfId="11038"/>
    <cellStyle name="20% - Accent2 4 5 5 2 2" xfId="11039"/>
    <cellStyle name="20% - Accent2 4 5 5 3" xfId="11040"/>
    <cellStyle name="20% - Accent2 4 5 6" xfId="11041"/>
    <cellStyle name="20% - Accent2 4 5 6 2" xfId="11042"/>
    <cellStyle name="20% - Accent2 4 5 7" xfId="11043"/>
    <cellStyle name="20% - Accent2 4 6" xfId="11044"/>
    <cellStyle name="20% - Accent2 4 7" xfId="11045"/>
    <cellStyle name="20% - Accent2 4 7 2" xfId="11046"/>
    <cellStyle name="20% - Accent2 4 7 2 2" xfId="11047"/>
    <cellStyle name="20% - Accent2 4 7 2 2 2" xfId="11048"/>
    <cellStyle name="20% - Accent2 4 7 2 3" xfId="11049"/>
    <cellStyle name="20% - Accent2 4 7 3" xfId="11050"/>
    <cellStyle name="20% - Accent2 4 7 3 2" xfId="11051"/>
    <cellStyle name="20% - Accent2 4 7 3 2 2" xfId="11052"/>
    <cellStyle name="20% - Accent2 4 7 3 3" xfId="11053"/>
    <cellStyle name="20% - Accent2 4 7 4" xfId="11054"/>
    <cellStyle name="20% - Accent2 4 7 4 2" xfId="11055"/>
    <cellStyle name="20% - Accent2 4 7 5" xfId="11056"/>
    <cellStyle name="20% - Accent2 4 8" xfId="11057"/>
    <cellStyle name="20% - Accent2 4 8 2" xfId="11058"/>
    <cellStyle name="20% - Accent2 4 9" xfId="11059"/>
    <cellStyle name="20% - Accent2 5" xfId="368"/>
    <cellStyle name="20% - Accent2 5 2" xfId="11060"/>
    <cellStyle name="20% - Accent2 5 2 2" xfId="11061"/>
    <cellStyle name="20% - Accent2 5 2 2 2" xfId="11062"/>
    <cellStyle name="20% - Accent2 5 2 2 2 2" xfId="11063"/>
    <cellStyle name="20% - Accent2 5 2 2 2 2 2" xfId="11064"/>
    <cellStyle name="20% - Accent2 5 2 2 2 2 2 2" xfId="11065"/>
    <cellStyle name="20% - Accent2 5 2 2 2 2 3" xfId="11066"/>
    <cellStyle name="20% - Accent2 5 2 2 2 3" xfId="11067"/>
    <cellStyle name="20% - Accent2 5 2 2 2 3 2" xfId="11068"/>
    <cellStyle name="20% - Accent2 5 2 2 2 3 2 2" xfId="11069"/>
    <cellStyle name="20% - Accent2 5 2 2 2 3 3" xfId="11070"/>
    <cellStyle name="20% - Accent2 5 2 2 2 4" xfId="11071"/>
    <cellStyle name="20% - Accent2 5 2 2 2 4 2" xfId="11072"/>
    <cellStyle name="20% - Accent2 5 2 2 2 5" xfId="11073"/>
    <cellStyle name="20% - Accent2 5 2 2 3" xfId="11074"/>
    <cellStyle name="20% - Accent2 5 2 2 3 2" xfId="11075"/>
    <cellStyle name="20% - Accent2 5 2 2 3 2 2" xfId="11076"/>
    <cellStyle name="20% - Accent2 5 2 2 3 3" xfId="11077"/>
    <cellStyle name="20% - Accent2 5 2 2 4" xfId="11078"/>
    <cellStyle name="20% - Accent2 5 2 2 4 2" xfId="11079"/>
    <cellStyle name="20% - Accent2 5 2 2 4 2 2" xfId="11080"/>
    <cellStyle name="20% - Accent2 5 2 2 4 3" xfId="11081"/>
    <cellStyle name="20% - Accent2 5 2 2 5" xfId="11082"/>
    <cellStyle name="20% - Accent2 5 2 2 5 2" xfId="11083"/>
    <cellStyle name="20% - Accent2 5 2 2 5 2 2" xfId="11084"/>
    <cellStyle name="20% - Accent2 5 2 2 5 3" xfId="11085"/>
    <cellStyle name="20% - Accent2 5 2 2 6" xfId="11086"/>
    <cellStyle name="20% - Accent2 5 2 2 6 2" xfId="11087"/>
    <cellStyle name="20% - Accent2 5 2 2 7" xfId="11088"/>
    <cellStyle name="20% - Accent2 5 2 3" xfId="11089"/>
    <cellStyle name="20% - Accent2 5 2 3 2" xfId="11090"/>
    <cellStyle name="20% - Accent2 5 2 3 2 2" xfId="11091"/>
    <cellStyle name="20% - Accent2 5 2 3 2 2 2" xfId="11092"/>
    <cellStyle name="20% - Accent2 5 2 3 2 3" xfId="11093"/>
    <cellStyle name="20% - Accent2 5 2 3 3" xfId="11094"/>
    <cellStyle name="20% - Accent2 5 2 3 3 2" xfId="11095"/>
    <cellStyle name="20% - Accent2 5 2 3 3 2 2" xfId="11096"/>
    <cellStyle name="20% - Accent2 5 2 3 3 3" xfId="11097"/>
    <cellStyle name="20% - Accent2 5 2 3 4" xfId="11098"/>
    <cellStyle name="20% - Accent2 5 2 3 4 2" xfId="11099"/>
    <cellStyle name="20% - Accent2 5 2 3 5" xfId="11100"/>
    <cellStyle name="20% - Accent2 5 2 4" xfId="11101"/>
    <cellStyle name="20% - Accent2 5 2 4 2" xfId="11102"/>
    <cellStyle name="20% - Accent2 5 2 4 2 2" xfId="11103"/>
    <cellStyle name="20% - Accent2 5 2 4 3" xfId="11104"/>
    <cellStyle name="20% - Accent2 5 2 5" xfId="11105"/>
    <cellStyle name="20% - Accent2 5 2 5 2" xfId="11106"/>
    <cellStyle name="20% - Accent2 5 2 5 2 2" xfId="11107"/>
    <cellStyle name="20% - Accent2 5 2 5 3" xfId="11108"/>
    <cellStyle name="20% - Accent2 5 2 6" xfId="11109"/>
    <cellStyle name="20% - Accent2 5 2 6 2" xfId="11110"/>
    <cellStyle name="20% - Accent2 5 2 6 2 2" xfId="11111"/>
    <cellStyle name="20% - Accent2 5 2 6 3" xfId="11112"/>
    <cellStyle name="20% - Accent2 5 2 7" xfId="11113"/>
    <cellStyle name="20% - Accent2 5 2 7 2" xfId="11114"/>
    <cellStyle name="20% - Accent2 5 2 8" xfId="11115"/>
    <cellStyle name="20% - Accent2 5 2 9" xfId="11116"/>
    <cellStyle name="20% - Accent2 5 3" xfId="11117"/>
    <cellStyle name="20% - Accent2 5 3 2" xfId="11118"/>
    <cellStyle name="20% - Accent2 5 3 2 2" xfId="11119"/>
    <cellStyle name="20% - Accent2 5 3 2 2 2" xfId="11120"/>
    <cellStyle name="20% - Accent2 5 3 2 2 2 2" xfId="11121"/>
    <cellStyle name="20% - Accent2 5 3 2 2 3" xfId="11122"/>
    <cellStyle name="20% - Accent2 5 3 2 3" xfId="11123"/>
    <cellStyle name="20% - Accent2 5 3 2 3 2" xfId="11124"/>
    <cellStyle name="20% - Accent2 5 3 2 3 2 2" xfId="11125"/>
    <cellStyle name="20% - Accent2 5 3 2 3 3" xfId="11126"/>
    <cellStyle name="20% - Accent2 5 3 2 4" xfId="11127"/>
    <cellStyle name="20% - Accent2 5 3 2 4 2" xfId="11128"/>
    <cellStyle name="20% - Accent2 5 3 2 5" xfId="11129"/>
    <cellStyle name="20% - Accent2 5 3 3" xfId="11130"/>
    <cellStyle name="20% - Accent2 5 3 3 2" xfId="11131"/>
    <cellStyle name="20% - Accent2 5 3 3 2 2" xfId="11132"/>
    <cellStyle name="20% - Accent2 5 3 3 3" xfId="11133"/>
    <cellStyle name="20% - Accent2 5 3 4" xfId="11134"/>
    <cellStyle name="20% - Accent2 5 3 4 2" xfId="11135"/>
    <cellStyle name="20% - Accent2 5 3 4 2 2" xfId="11136"/>
    <cellStyle name="20% - Accent2 5 3 4 3" xfId="11137"/>
    <cellStyle name="20% - Accent2 5 3 5" xfId="11138"/>
    <cellStyle name="20% - Accent2 5 3 5 2" xfId="11139"/>
    <cellStyle name="20% - Accent2 5 3 5 2 2" xfId="11140"/>
    <cellStyle name="20% - Accent2 5 3 5 3" xfId="11141"/>
    <cellStyle name="20% - Accent2 5 3 6" xfId="11142"/>
    <cellStyle name="20% - Accent2 5 3 6 2" xfId="11143"/>
    <cellStyle name="20% - Accent2 5 3 7" xfId="11144"/>
    <cellStyle name="20% - Accent2 5 3 8" xfId="11145"/>
    <cellStyle name="20% - Accent2 5 4" xfId="11146"/>
    <cellStyle name="20% - Accent2 5 4 2" xfId="11147"/>
    <cellStyle name="20% - Accent2 5 4 2 2" xfId="11148"/>
    <cellStyle name="20% - Accent2 5 4 2 2 2" xfId="11149"/>
    <cellStyle name="20% - Accent2 5 4 2 2 2 2" xfId="11150"/>
    <cellStyle name="20% - Accent2 5 4 2 2 3" xfId="11151"/>
    <cellStyle name="20% - Accent2 5 4 2 3" xfId="11152"/>
    <cellStyle name="20% - Accent2 5 4 2 3 2" xfId="11153"/>
    <cellStyle name="20% - Accent2 5 4 2 3 2 2" xfId="11154"/>
    <cellStyle name="20% - Accent2 5 4 2 3 3" xfId="11155"/>
    <cellStyle name="20% - Accent2 5 4 2 4" xfId="11156"/>
    <cellStyle name="20% - Accent2 5 4 2 4 2" xfId="11157"/>
    <cellStyle name="20% - Accent2 5 4 2 5" xfId="11158"/>
    <cellStyle name="20% - Accent2 5 4 3" xfId="11159"/>
    <cellStyle name="20% - Accent2 5 4 3 2" xfId="11160"/>
    <cellStyle name="20% - Accent2 5 4 3 2 2" xfId="11161"/>
    <cellStyle name="20% - Accent2 5 4 3 3" xfId="11162"/>
    <cellStyle name="20% - Accent2 5 4 4" xfId="11163"/>
    <cellStyle name="20% - Accent2 5 4 4 2" xfId="11164"/>
    <cellStyle name="20% - Accent2 5 4 4 2 2" xfId="11165"/>
    <cellStyle name="20% - Accent2 5 4 4 3" xfId="11166"/>
    <cellStyle name="20% - Accent2 5 4 5" xfId="11167"/>
    <cellStyle name="20% - Accent2 5 4 5 2" xfId="11168"/>
    <cellStyle name="20% - Accent2 5 4 5 2 2" xfId="11169"/>
    <cellStyle name="20% - Accent2 5 4 5 3" xfId="11170"/>
    <cellStyle name="20% - Accent2 5 4 6" xfId="11171"/>
    <cellStyle name="20% - Accent2 5 4 6 2" xfId="11172"/>
    <cellStyle name="20% - Accent2 5 4 7" xfId="11173"/>
    <cellStyle name="20% - Accent2 5 5" xfId="11174"/>
    <cellStyle name="20% - Accent2 5 6" xfId="11175"/>
    <cellStyle name="20% - Accent2 5 6 2" xfId="11176"/>
    <cellStyle name="20% - Accent2 5 6 2 2" xfId="11177"/>
    <cellStyle name="20% - Accent2 5 6 2 2 2" xfId="11178"/>
    <cellStyle name="20% - Accent2 5 6 2 3" xfId="11179"/>
    <cellStyle name="20% - Accent2 5 6 3" xfId="11180"/>
    <cellStyle name="20% - Accent2 5 6 3 2" xfId="11181"/>
    <cellStyle name="20% - Accent2 5 6 3 2 2" xfId="11182"/>
    <cellStyle name="20% - Accent2 5 6 3 3" xfId="11183"/>
    <cellStyle name="20% - Accent2 5 6 4" xfId="11184"/>
    <cellStyle name="20% - Accent2 5 6 4 2" xfId="11185"/>
    <cellStyle name="20% - Accent2 5 6 5" xfId="11186"/>
    <cellStyle name="20% - Accent2 5 7" xfId="11187"/>
    <cellStyle name="20% - Accent2 5 7 2" xfId="11188"/>
    <cellStyle name="20% - Accent2 5 8" xfId="11189"/>
    <cellStyle name="20% - Accent2 5 9" xfId="11190"/>
    <cellStyle name="20% - Accent2 6" xfId="369"/>
    <cellStyle name="20% - Accent2 6 2" xfId="11191"/>
    <cellStyle name="20% - Accent2 6 2 2" xfId="11192"/>
    <cellStyle name="20% - Accent2 6 2 2 2" xfId="11193"/>
    <cellStyle name="20% - Accent2 6 2 2 2 2" xfId="11194"/>
    <cellStyle name="20% - Accent2 6 2 2 3" xfId="11195"/>
    <cellStyle name="20% - Accent2 6 2 3" xfId="11196"/>
    <cellStyle name="20% - Accent2 6 2 3 2" xfId="11197"/>
    <cellStyle name="20% - Accent2 6 2 3 2 2" xfId="11198"/>
    <cellStyle name="20% - Accent2 6 2 3 3" xfId="11199"/>
    <cellStyle name="20% - Accent2 6 2 4" xfId="11200"/>
    <cellStyle name="20% - Accent2 6 2 4 2" xfId="11201"/>
    <cellStyle name="20% - Accent2 6 2 5" xfId="11202"/>
    <cellStyle name="20% - Accent2 6 3" xfId="11203"/>
    <cellStyle name="20% - Accent2 6 3 2" xfId="11204"/>
    <cellStyle name="20% - Accent2 6 3 2 2" xfId="11205"/>
    <cellStyle name="20% - Accent2 6 3 3" xfId="11206"/>
    <cellStyle name="20% - Accent2 6 4" xfId="11207"/>
    <cellStyle name="20% - Accent2 6 4 2" xfId="11208"/>
    <cellStyle name="20% - Accent2 6 4 2 2" xfId="11209"/>
    <cellStyle name="20% - Accent2 6 4 3" xfId="11210"/>
    <cellStyle name="20% - Accent2 6 5" xfId="11211"/>
    <cellStyle name="20% - Accent2 6 5 2" xfId="11212"/>
    <cellStyle name="20% - Accent2 6 5 2 2" xfId="11213"/>
    <cellStyle name="20% - Accent2 6 5 3" xfId="11214"/>
    <cellStyle name="20% - Accent2 6 6" xfId="11215"/>
    <cellStyle name="20% - Accent2 6 6 2" xfId="11216"/>
    <cellStyle name="20% - Accent2 6 7" xfId="11217"/>
    <cellStyle name="20% - Accent2 6 8" xfId="11218"/>
    <cellStyle name="20% - Accent2 7" xfId="11219"/>
    <cellStyle name="20% - Accent2 7 2" xfId="11220"/>
    <cellStyle name="20% - Accent2 7 2 2" xfId="11221"/>
    <cellStyle name="20% - Accent2 7 2 2 2" xfId="11222"/>
    <cellStyle name="20% - Accent2 7 2 2 2 2" xfId="11223"/>
    <cellStyle name="20% - Accent2 7 2 2 3" xfId="11224"/>
    <cellStyle name="20% - Accent2 7 2 3" xfId="11225"/>
    <cellStyle name="20% - Accent2 7 2 3 2" xfId="11226"/>
    <cellStyle name="20% - Accent2 7 2 3 2 2" xfId="11227"/>
    <cellStyle name="20% - Accent2 7 2 3 3" xfId="11228"/>
    <cellStyle name="20% - Accent2 7 2 4" xfId="11229"/>
    <cellStyle name="20% - Accent2 7 2 4 2" xfId="11230"/>
    <cellStyle name="20% - Accent2 7 2 5" xfId="11231"/>
    <cellStyle name="20% - Accent2 7 3" xfId="11232"/>
    <cellStyle name="20% - Accent2 7 3 2" xfId="11233"/>
    <cellStyle name="20% - Accent2 7 3 2 2" xfId="11234"/>
    <cellStyle name="20% - Accent2 7 3 3" xfId="11235"/>
    <cellStyle name="20% - Accent2 7 4" xfId="11236"/>
    <cellStyle name="20% - Accent2 7 4 2" xfId="11237"/>
    <cellStyle name="20% - Accent2 7 4 2 2" xfId="11238"/>
    <cellStyle name="20% - Accent2 7 4 3" xfId="11239"/>
    <cellStyle name="20% - Accent2 7 5" xfId="11240"/>
    <cellStyle name="20% - Accent2 7 5 2" xfId="11241"/>
    <cellStyle name="20% - Accent2 7 5 2 2" xfId="11242"/>
    <cellStyle name="20% - Accent2 7 5 3" xfId="11243"/>
    <cellStyle name="20% - Accent2 7 6" xfId="11244"/>
    <cellStyle name="20% - Accent2 7 6 2" xfId="11245"/>
    <cellStyle name="20% - Accent2 7 7" xfId="11246"/>
    <cellStyle name="20% - Accent2 8" xfId="11247"/>
    <cellStyle name="20% - Accent2 8 2" xfId="11248"/>
    <cellStyle name="20% - Accent2 8 2 2" xfId="11249"/>
    <cellStyle name="20% - Accent2 8 2 2 2" xfId="11250"/>
    <cellStyle name="20% - Accent2 8 2 3" xfId="11251"/>
    <cellStyle name="20% - Accent2 8 3" xfId="11252"/>
    <cellStyle name="20% - Accent2 8 3 2" xfId="11253"/>
    <cellStyle name="20% - Accent2 8 3 2 2" xfId="11254"/>
    <cellStyle name="20% - Accent2 8 3 3" xfId="11255"/>
    <cellStyle name="20% - Accent2 8 4" xfId="11256"/>
    <cellStyle name="20% - Accent2 8 4 2" xfId="11257"/>
    <cellStyle name="20% - Accent2 8 5" xfId="11258"/>
    <cellStyle name="20% - Accent2 9" xfId="11259"/>
    <cellStyle name="20% - Accent2 9 2" xfId="11260"/>
    <cellStyle name="20% - Accent3 10" xfId="11261"/>
    <cellStyle name="20% - Accent3 11" xfId="11262"/>
    <cellStyle name="20% - Accent3 2" xfId="370"/>
    <cellStyle name="20% - Accent3 2 2" xfId="371"/>
    <cellStyle name="20% - Accent3 2 3" xfId="11263"/>
    <cellStyle name="20% - Accent3 2 4" xfId="11264"/>
    <cellStyle name="20% - Accent3 2 5" xfId="11265"/>
    <cellStyle name="20% - Accent3 3" xfId="372"/>
    <cellStyle name="20% - Accent3 3 10" xfId="11266"/>
    <cellStyle name="20% - Accent3 3 2" xfId="11267"/>
    <cellStyle name="20% - Accent3 3 2 10" xfId="11268"/>
    <cellStyle name="20% - Accent3 3 2 2" xfId="11269"/>
    <cellStyle name="20% - Accent3 3 2 2 2" xfId="11270"/>
    <cellStyle name="20% - Accent3 3 2 2 2 2" xfId="11271"/>
    <cellStyle name="20% - Accent3 3 2 2 2 2 2" xfId="11272"/>
    <cellStyle name="20% - Accent3 3 2 2 2 2 2 2" xfId="11273"/>
    <cellStyle name="20% - Accent3 3 2 2 2 2 2 2 2" xfId="11274"/>
    <cellStyle name="20% - Accent3 3 2 2 2 2 2 2 2 2" xfId="11275"/>
    <cellStyle name="20% - Accent3 3 2 2 2 2 2 2 3" xfId="11276"/>
    <cellStyle name="20% - Accent3 3 2 2 2 2 2 3" xfId="11277"/>
    <cellStyle name="20% - Accent3 3 2 2 2 2 2 3 2" xfId="11278"/>
    <cellStyle name="20% - Accent3 3 2 2 2 2 2 3 2 2" xfId="11279"/>
    <cellStyle name="20% - Accent3 3 2 2 2 2 2 3 3" xfId="11280"/>
    <cellStyle name="20% - Accent3 3 2 2 2 2 2 4" xfId="11281"/>
    <cellStyle name="20% - Accent3 3 2 2 2 2 2 4 2" xfId="11282"/>
    <cellStyle name="20% - Accent3 3 2 2 2 2 2 5" xfId="11283"/>
    <cellStyle name="20% - Accent3 3 2 2 2 2 3" xfId="11284"/>
    <cellStyle name="20% - Accent3 3 2 2 2 2 3 2" xfId="11285"/>
    <cellStyle name="20% - Accent3 3 2 2 2 2 3 2 2" xfId="11286"/>
    <cellStyle name="20% - Accent3 3 2 2 2 2 3 3" xfId="11287"/>
    <cellStyle name="20% - Accent3 3 2 2 2 2 4" xfId="11288"/>
    <cellStyle name="20% - Accent3 3 2 2 2 2 4 2" xfId="11289"/>
    <cellStyle name="20% - Accent3 3 2 2 2 2 4 2 2" xfId="11290"/>
    <cellStyle name="20% - Accent3 3 2 2 2 2 4 3" xfId="11291"/>
    <cellStyle name="20% - Accent3 3 2 2 2 2 5" xfId="11292"/>
    <cellStyle name="20% - Accent3 3 2 2 2 2 5 2" xfId="11293"/>
    <cellStyle name="20% - Accent3 3 2 2 2 2 5 2 2" xfId="11294"/>
    <cellStyle name="20% - Accent3 3 2 2 2 2 5 3" xfId="11295"/>
    <cellStyle name="20% - Accent3 3 2 2 2 2 6" xfId="11296"/>
    <cellStyle name="20% - Accent3 3 2 2 2 2 6 2" xfId="11297"/>
    <cellStyle name="20% - Accent3 3 2 2 2 2 7" xfId="11298"/>
    <cellStyle name="20% - Accent3 3 2 2 2 3" xfId="11299"/>
    <cellStyle name="20% - Accent3 3 2 2 2 3 2" xfId="11300"/>
    <cellStyle name="20% - Accent3 3 2 2 2 3 2 2" xfId="11301"/>
    <cellStyle name="20% - Accent3 3 2 2 2 3 2 2 2" xfId="11302"/>
    <cellStyle name="20% - Accent3 3 2 2 2 3 2 3" xfId="11303"/>
    <cellStyle name="20% - Accent3 3 2 2 2 3 3" xfId="11304"/>
    <cellStyle name="20% - Accent3 3 2 2 2 3 3 2" xfId="11305"/>
    <cellStyle name="20% - Accent3 3 2 2 2 3 3 2 2" xfId="11306"/>
    <cellStyle name="20% - Accent3 3 2 2 2 3 3 3" xfId="11307"/>
    <cellStyle name="20% - Accent3 3 2 2 2 3 4" xfId="11308"/>
    <cellStyle name="20% - Accent3 3 2 2 2 3 4 2" xfId="11309"/>
    <cellStyle name="20% - Accent3 3 2 2 2 3 5" xfId="11310"/>
    <cellStyle name="20% - Accent3 3 2 2 2 4" xfId="11311"/>
    <cellStyle name="20% - Accent3 3 2 2 2 4 2" xfId="11312"/>
    <cellStyle name="20% - Accent3 3 2 2 2 4 2 2" xfId="11313"/>
    <cellStyle name="20% - Accent3 3 2 2 2 4 3" xfId="11314"/>
    <cellStyle name="20% - Accent3 3 2 2 2 5" xfId="11315"/>
    <cellStyle name="20% - Accent3 3 2 2 2 5 2" xfId="11316"/>
    <cellStyle name="20% - Accent3 3 2 2 2 5 2 2" xfId="11317"/>
    <cellStyle name="20% - Accent3 3 2 2 2 5 3" xfId="11318"/>
    <cellStyle name="20% - Accent3 3 2 2 2 6" xfId="11319"/>
    <cellStyle name="20% - Accent3 3 2 2 2 6 2" xfId="11320"/>
    <cellStyle name="20% - Accent3 3 2 2 2 6 2 2" xfId="11321"/>
    <cellStyle name="20% - Accent3 3 2 2 2 6 3" xfId="11322"/>
    <cellStyle name="20% - Accent3 3 2 2 2 7" xfId="11323"/>
    <cellStyle name="20% - Accent3 3 2 2 2 7 2" xfId="11324"/>
    <cellStyle name="20% - Accent3 3 2 2 2 8" xfId="11325"/>
    <cellStyle name="20% - Accent3 3 2 2 3" xfId="11326"/>
    <cellStyle name="20% - Accent3 3 2 2 3 2" xfId="11327"/>
    <cellStyle name="20% - Accent3 3 2 2 3 2 2" xfId="11328"/>
    <cellStyle name="20% - Accent3 3 2 2 3 2 2 2" xfId="11329"/>
    <cellStyle name="20% - Accent3 3 2 2 3 2 2 2 2" xfId="11330"/>
    <cellStyle name="20% - Accent3 3 2 2 3 2 2 3" xfId="11331"/>
    <cellStyle name="20% - Accent3 3 2 2 3 2 3" xfId="11332"/>
    <cellStyle name="20% - Accent3 3 2 2 3 2 3 2" xfId="11333"/>
    <cellStyle name="20% - Accent3 3 2 2 3 2 3 2 2" xfId="11334"/>
    <cellStyle name="20% - Accent3 3 2 2 3 2 3 3" xfId="11335"/>
    <cellStyle name="20% - Accent3 3 2 2 3 2 4" xfId="11336"/>
    <cellStyle name="20% - Accent3 3 2 2 3 2 4 2" xfId="11337"/>
    <cellStyle name="20% - Accent3 3 2 2 3 2 5" xfId="11338"/>
    <cellStyle name="20% - Accent3 3 2 2 3 3" xfId="11339"/>
    <cellStyle name="20% - Accent3 3 2 2 3 3 2" xfId="11340"/>
    <cellStyle name="20% - Accent3 3 2 2 3 3 2 2" xfId="11341"/>
    <cellStyle name="20% - Accent3 3 2 2 3 3 3" xfId="11342"/>
    <cellStyle name="20% - Accent3 3 2 2 3 4" xfId="11343"/>
    <cellStyle name="20% - Accent3 3 2 2 3 4 2" xfId="11344"/>
    <cellStyle name="20% - Accent3 3 2 2 3 4 2 2" xfId="11345"/>
    <cellStyle name="20% - Accent3 3 2 2 3 4 3" xfId="11346"/>
    <cellStyle name="20% - Accent3 3 2 2 3 5" xfId="11347"/>
    <cellStyle name="20% - Accent3 3 2 2 3 5 2" xfId="11348"/>
    <cellStyle name="20% - Accent3 3 2 2 3 5 2 2" xfId="11349"/>
    <cellStyle name="20% - Accent3 3 2 2 3 5 3" xfId="11350"/>
    <cellStyle name="20% - Accent3 3 2 2 3 6" xfId="11351"/>
    <cellStyle name="20% - Accent3 3 2 2 3 6 2" xfId="11352"/>
    <cellStyle name="20% - Accent3 3 2 2 3 7" xfId="11353"/>
    <cellStyle name="20% - Accent3 3 2 2 4" xfId="11354"/>
    <cellStyle name="20% - Accent3 3 2 2 4 2" xfId="11355"/>
    <cellStyle name="20% - Accent3 3 2 2 4 2 2" xfId="11356"/>
    <cellStyle name="20% - Accent3 3 2 2 4 2 2 2" xfId="11357"/>
    <cellStyle name="20% - Accent3 3 2 2 4 2 3" xfId="11358"/>
    <cellStyle name="20% - Accent3 3 2 2 4 3" xfId="11359"/>
    <cellStyle name="20% - Accent3 3 2 2 4 3 2" xfId="11360"/>
    <cellStyle name="20% - Accent3 3 2 2 4 3 2 2" xfId="11361"/>
    <cellStyle name="20% - Accent3 3 2 2 4 3 3" xfId="11362"/>
    <cellStyle name="20% - Accent3 3 2 2 4 4" xfId="11363"/>
    <cellStyle name="20% - Accent3 3 2 2 4 4 2" xfId="11364"/>
    <cellStyle name="20% - Accent3 3 2 2 4 5" xfId="11365"/>
    <cellStyle name="20% - Accent3 3 2 2 5" xfId="11366"/>
    <cellStyle name="20% - Accent3 3 2 2 5 2" xfId="11367"/>
    <cellStyle name="20% - Accent3 3 2 2 5 2 2" xfId="11368"/>
    <cellStyle name="20% - Accent3 3 2 2 5 3" xfId="11369"/>
    <cellStyle name="20% - Accent3 3 2 2 6" xfId="11370"/>
    <cellStyle name="20% - Accent3 3 2 2 6 2" xfId="11371"/>
    <cellStyle name="20% - Accent3 3 2 2 6 2 2" xfId="11372"/>
    <cellStyle name="20% - Accent3 3 2 2 6 3" xfId="11373"/>
    <cellStyle name="20% - Accent3 3 2 2 7" xfId="11374"/>
    <cellStyle name="20% - Accent3 3 2 2 7 2" xfId="11375"/>
    <cellStyle name="20% - Accent3 3 2 2 7 2 2" xfId="11376"/>
    <cellStyle name="20% - Accent3 3 2 2 7 3" xfId="11377"/>
    <cellStyle name="20% - Accent3 3 2 2 8" xfId="11378"/>
    <cellStyle name="20% - Accent3 3 2 2 8 2" xfId="11379"/>
    <cellStyle name="20% - Accent3 3 2 2 9" xfId="11380"/>
    <cellStyle name="20% - Accent3 3 2 3" xfId="11381"/>
    <cellStyle name="20% - Accent3 3 2 3 2" xfId="11382"/>
    <cellStyle name="20% - Accent3 3 2 3 2 2" xfId="11383"/>
    <cellStyle name="20% - Accent3 3 2 3 2 2 2" xfId="11384"/>
    <cellStyle name="20% - Accent3 3 2 3 2 2 2 2" xfId="11385"/>
    <cellStyle name="20% - Accent3 3 2 3 2 2 2 2 2" xfId="11386"/>
    <cellStyle name="20% - Accent3 3 2 3 2 2 2 3" xfId="11387"/>
    <cellStyle name="20% - Accent3 3 2 3 2 2 3" xfId="11388"/>
    <cellStyle name="20% - Accent3 3 2 3 2 2 3 2" xfId="11389"/>
    <cellStyle name="20% - Accent3 3 2 3 2 2 3 2 2" xfId="11390"/>
    <cellStyle name="20% - Accent3 3 2 3 2 2 3 3" xfId="11391"/>
    <cellStyle name="20% - Accent3 3 2 3 2 2 4" xfId="11392"/>
    <cellStyle name="20% - Accent3 3 2 3 2 2 4 2" xfId="11393"/>
    <cellStyle name="20% - Accent3 3 2 3 2 2 5" xfId="11394"/>
    <cellStyle name="20% - Accent3 3 2 3 2 3" xfId="11395"/>
    <cellStyle name="20% - Accent3 3 2 3 2 3 2" xfId="11396"/>
    <cellStyle name="20% - Accent3 3 2 3 2 3 2 2" xfId="11397"/>
    <cellStyle name="20% - Accent3 3 2 3 2 3 3" xfId="11398"/>
    <cellStyle name="20% - Accent3 3 2 3 2 4" xfId="11399"/>
    <cellStyle name="20% - Accent3 3 2 3 2 4 2" xfId="11400"/>
    <cellStyle name="20% - Accent3 3 2 3 2 4 2 2" xfId="11401"/>
    <cellStyle name="20% - Accent3 3 2 3 2 4 3" xfId="11402"/>
    <cellStyle name="20% - Accent3 3 2 3 2 5" xfId="11403"/>
    <cellStyle name="20% - Accent3 3 2 3 2 5 2" xfId="11404"/>
    <cellStyle name="20% - Accent3 3 2 3 2 5 2 2" xfId="11405"/>
    <cellStyle name="20% - Accent3 3 2 3 2 5 3" xfId="11406"/>
    <cellStyle name="20% - Accent3 3 2 3 2 6" xfId="11407"/>
    <cellStyle name="20% - Accent3 3 2 3 2 6 2" xfId="11408"/>
    <cellStyle name="20% - Accent3 3 2 3 2 7" xfId="11409"/>
    <cellStyle name="20% - Accent3 3 2 3 3" xfId="11410"/>
    <cellStyle name="20% - Accent3 3 2 3 3 2" xfId="11411"/>
    <cellStyle name="20% - Accent3 3 2 3 3 2 2" xfId="11412"/>
    <cellStyle name="20% - Accent3 3 2 3 3 2 2 2" xfId="11413"/>
    <cellStyle name="20% - Accent3 3 2 3 3 2 3" xfId="11414"/>
    <cellStyle name="20% - Accent3 3 2 3 3 3" xfId="11415"/>
    <cellStyle name="20% - Accent3 3 2 3 3 3 2" xfId="11416"/>
    <cellStyle name="20% - Accent3 3 2 3 3 3 2 2" xfId="11417"/>
    <cellStyle name="20% - Accent3 3 2 3 3 3 3" xfId="11418"/>
    <cellStyle name="20% - Accent3 3 2 3 3 4" xfId="11419"/>
    <cellStyle name="20% - Accent3 3 2 3 3 4 2" xfId="11420"/>
    <cellStyle name="20% - Accent3 3 2 3 3 5" xfId="11421"/>
    <cellStyle name="20% - Accent3 3 2 3 4" xfId="11422"/>
    <cellStyle name="20% - Accent3 3 2 3 4 2" xfId="11423"/>
    <cellStyle name="20% - Accent3 3 2 3 4 2 2" xfId="11424"/>
    <cellStyle name="20% - Accent3 3 2 3 4 3" xfId="11425"/>
    <cellStyle name="20% - Accent3 3 2 3 5" xfId="11426"/>
    <cellStyle name="20% - Accent3 3 2 3 5 2" xfId="11427"/>
    <cellStyle name="20% - Accent3 3 2 3 5 2 2" xfId="11428"/>
    <cellStyle name="20% - Accent3 3 2 3 5 3" xfId="11429"/>
    <cellStyle name="20% - Accent3 3 2 3 6" xfId="11430"/>
    <cellStyle name="20% - Accent3 3 2 3 6 2" xfId="11431"/>
    <cellStyle name="20% - Accent3 3 2 3 6 2 2" xfId="11432"/>
    <cellStyle name="20% - Accent3 3 2 3 6 3" xfId="11433"/>
    <cellStyle name="20% - Accent3 3 2 3 7" xfId="11434"/>
    <cellStyle name="20% - Accent3 3 2 3 7 2" xfId="11435"/>
    <cellStyle name="20% - Accent3 3 2 3 8" xfId="11436"/>
    <cellStyle name="20% - Accent3 3 2 4" xfId="11437"/>
    <cellStyle name="20% - Accent3 3 2 4 2" xfId="11438"/>
    <cellStyle name="20% - Accent3 3 2 4 2 2" xfId="11439"/>
    <cellStyle name="20% - Accent3 3 2 4 2 2 2" xfId="11440"/>
    <cellStyle name="20% - Accent3 3 2 4 2 2 2 2" xfId="11441"/>
    <cellStyle name="20% - Accent3 3 2 4 2 2 3" xfId="11442"/>
    <cellStyle name="20% - Accent3 3 2 4 2 3" xfId="11443"/>
    <cellStyle name="20% - Accent3 3 2 4 2 3 2" xfId="11444"/>
    <cellStyle name="20% - Accent3 3 2 4 2 3 2 2" xfId="11445"/>
    <cellStyle name="20% - Accent3 3 2 4 2 3 3" xfId="11446"/>
    <cellStyle name="20% - Accent3 3 2 4 2 4" xfId="11447"/>
    <cellStyle name="20% - Accent3 3 2 4 2 4 2" xfId="11448"/>
    <cellStyle name="20% - Accent3 3 2 4 2 5" xfId="11449"/>
    <cellStyle name="20% - Accent3 3 2 4 3" xfId="11450"/>
    <cellStyle name="20% - Accent3 3 2 4 3 2" xfId="11451"/>
    <cellStyle name="20% - Accent3 3 2 4 3 2 2" xfId="11452"/>
    <cellStyle name="20% - Accent3 3 2 4 3 3" xfId="11453"/>
    <cellStyle name="20% - Accent3 3 2 4 4" xfId="11454"/>
    <cellStyle name="20% - Accent3 3 2 4 4 2" xfId="11455"/>
    <cellStyle name="20% - Accent3 3 2 4 4 2 2" xfId="11456"/>
    <cellStyle name="20% - Accent3 3 2 4 4 3" xfId="11457"/>
    <cellStyle name="20% - Accent3 3 2 4 5" xfId="11458"/>
    <cellStyle name="20% - Accent3 3 2 4 5 2" xfId="11459"/>
    <cellStyle name="20% - Accent3 3 2 4 5 2 2" xfId="11460"/>
    <cellStyle name="20% - Accent3 3 2 4 5 3" xfId="11461"/>
    <cellStyle name="20% - Accent3 3 2 4 6" xfId="11462"/>
    <cellStyle name="20% - Accent3 3 2 4 6 2" xfId="11463"/>
    <cellStyle name="20% - Accent3 3 2 4 7" xfId="11464"/>
    <cellStyle name="20% - Accent3 3 2 5" xfId="11465"/>
    <cellStyle name="20% - Accent3 3 2 5 2" xfId="11466"/>
    <cellStyle name="20% - Accent3 3 2 5 2 2" xfId="11467"/>
    <cellStyle name="20% - Accent3 3 2 5 2 2 2" xfId="11468"/>
    <cellStyle name="20% - Accent3 3 2 5 2 3" xfId="11469"/>
    <cellStyle name="20% - Accent3 3 2 5 3" xfId="11470"/>
    <cellStyle name="20% - Accent3 3 2 5 3 2" xfId="11471"/>
    <cellStyle name="20% - Accent3 3 2 5 3 2 2" xfId="11472"/>
    <cellStyle name="20% - Accent3 3 2 5 3 3" xfId="11473"/>
    <cellStyle name="20% - Accent3 3 2 5 4" xfId="11474"/>
    <cellStyle name="20% - Accent3 3 2 5 4 2" xfId="11475"/>
    <cellStyle name="20% - Accent3 3 2 5 5" xfId="11476"/>
    <cellStyle name="20% - Accent3 3 2 6" xfId="11477"/>
    <cellStyle name="20% - Accent3 3 2 6 2" xfId="11478"/>
    <cellStyle name="20% - Accent3 3 2 6 2 2" xfId="11479"/>
    <cellStyle name="20% - Accent3 3 2 6 3" xfId="11480"/>
    <cellStyle name="20% - Accent3 3 2 7" xfId="11481"/>
    <cellStyle name="20% - Accent3 3 2 7 2" xfId="11482"/>
    <cellStyle name="20% - Accent3 3 2 7 2 2" xfId="11483"/>
    <cellStyle name="20% - Accent3 3 2 7 3" xfId="11484"/>
    <cellStyle name="20% - Accent3 3 2 8" xfId="11485"/>
    <cellStyle name="20% - Accent3 3 2 8 2" xfId="11486"/>
    <cellStyle name="20% - Accent3 3 2 8 2 2" xfId="11487"/>
    <cellStyle name="20% - Accent3 3 2 8 3" xfId="11488"/>
    <cellStyle name="20% - Accent3 3 2 9" xfId="11489"/>
    <cellStyle name="20% - Accent3 3 2 9 2" xfId="11490"/>
    <cellStyle name="20% - Accent3 3 3" xfId="11491"/>
    <cellStyle name="20% - Accent3 3 3 2" xfId="11492"/>
    <cellStyle name="20% - Accent3 3 3 2 2" xfId="11493"/>
    <cellStyle name="20% - Accent3 3 3 2 2 2" xfId="11494"/>
    <cellStyle name="20% - Accent3 3 3 2 2 2 2" xfId="11495"/>
    <cellStyle name="20% - Accent3 3 3 2 2 2 2 2" xfId="11496"/>
    <cellStyle name="20% - Accent3 3 3 2 2 2 2 2 2" xfId="11497"/>
    <cellStyle name="20% - Accent3 3 3 2 2 2 2 3" xfId="11498"/>
    <cellStyle name="20% - Accent3 3 3 2 2 2 3" xfId="11499"/>
    <cellStyle name="20% - Accent3 3 3 2 2 2 3 2" xfId="11500"/>
    <cellStyle name="20% - Accent3 3 3 2 2 2 3 2 2" xfId="11501"/>
    <cellStyle name="20% - Accent3 3 3 2 2 2 3 3" xfId="11502"/>
    <cellStyle name="20% - Accent3 3 3 2 2 2 4" xfId="11503"/>
    <cellStyle name="20% - Accent3 3 3 2 2 2 4 2" xfId="11504"/>
    <cellStyle name="20% - Accent3 3 3 2 2 2 5" xfId="11505"/>
    <cellStyle name="20% - Accent3 3 3 2 2 3" xfId="11506"/>
    <cellStyle name="20% - Accent3 3 3 2 2 3 2" xfId="11507"/>
    <cellStyle name="20% - Accent3 3 3 2 2 3 2 2" xfId="11508"/>
    <cellStyle name="20% - Accent3 3 3 2 2 3 3" xfId="11509"/>
    <cellStyle name="20% - Accent3 3 3 2 2 4" xfId="11510"/>
    <cellStyle name="20% - Accent3 3 3 2 2 4 2" xfId="11511"/>
    <cellStyle name="20% - Accent3 3 3 2 2 4 2 2" xfId="11512"/>
    <cellStyle name="20% - Accent3 3 3 2 2 4 3" xfId="11513"/>
    <cellStyle name="20% - Accent3 3 3 2 2 5" xfId="11514"/>
    <cellStyle name="20% - Accent3 3 3 2 2 5 2" xfId="11515"/>
    <cellStyle name="20% - Accent3 3 3 2 2 5 2 2" xfId="11516"/>
    <cellStyle name="20% - Accent3 3 3 2 2 5 3" xfId="11517"/>
    <cellStyle name="20% - Accent3 3 3 2 2 6" xfId="11518"/>
    <cellStyle name="20% - Accent3 3 3 2 2 6 2" xfId="11519"/>
    <cellStyle name="20% - Accent3 3 3 2 2 7" xfId="11520"/>
    <cellStyle name="20% - Accent3 3 3 2 3" xfId="11521"/>
    <cellStyle name="20% - Accent3 3 3 2 3 2" xfId="11522"/>
    <cellStyle name="20% - Accent3 3 3 2 3 2 2" xfId="11523"/>
    <cellStyle name="20% - Accent3 3 3 2 3 2 2 2" xfId="11524"/>
    <cellStyle name="20% - Accent3 3 3 2 3 2 3" xfId="11525"/>
    <cellStyle name="20% - Accent3 3 3 2 3 3" xfId="11526"/>
    <cellStyle name="20% - Accent3 3 3 2 3 3 2" xfId="11527"/>
    <cellStyle name="20% - Accent3 3 3 2 3 3 2 2" xfId="11528"/>
    <cellStyle name="20% - Accent3 3 3 2 3 3 3" xfId="11529"/>
    <cellStyle name="20% - Accent3 3 3 2 3 4" xfId="11530"/>
    <cellStyle name="20% - Accent3 3 3 2 3 4 2" xfId="11531"/>
    <cellStyle name="20% - Accent3 3 3 2 3 5" xfId="11532"/>
    <cellStyle name="20% - Accent3 3 3 2 4" xfId="11533"/>
    <cellStyle name="20% - Accent3 3 3 2 4 2" xfId="11534"/>
    <cellStyle name="20% - Accent3 3 3 2 4 2 2" xfId="11535"/>
    <cellStyle name="20% - Accent3 3 3 2 4 3" xfId="11536"/>
    <cellStyle name="20% - Accent3 3 3 2 5" xfId="11537"/>
    <cellStyle name="20% - Accent3 3 3 2 5 2" xfId="11538"/>
    <cellStyle name="20% - Accent3 3 3 2 5 2 2" xfId="11539"/>
    <cellStyle name="20% - Accent3 3 3 2 5 3" xfId="11540"/>
    <cellStyle name="20% - Accent3 3 3 2 6" xfId="11541"/>
    <cellStyle name="20% - Accent3 3 3 2 6 2" xfId="11542"/>
    <cellStyle name="20% - Accent3 3 3 2 6 2 2" xfId="11543"/>
    <cellStyle name="20% - Accent3 3 3 2 6 3" xfId="11544"/>
    <cellStyle name="20% - Accent3 3 3 2 7" xfId="11545"/>
    <cellStyle name="20% - Accent3 3 3 2 7 2" xfId="11546"/>
    <cellStyle name="20% - Accent3 3 3 2 8" xfId="11547"/>
    <cellStyle name="20% - Accent3 3 3 3" xfId="11548"/>
    <cellStyle name="20% - Accent3 3 3 3 2" xfId="11549"/>
    <cellStyle name="20% - Accent3 3 3 3 2 2" xfId="11550"/>
    <cellStyle name="20% - Accent3 3 3 3 2 2 2" xfId="11551"/>
    <cellStyle name="20% - Accent3 3 3 3 2 2 2 2" xfId="11552"/>
    <cellStyle name="20% - Accent3 3 3 3 2 2 3" xfId="11553"/>
    <cellStyle name="20% - Accent3 3 3 3 2 3" xfId="11554"/>
    <cellStyle name="20% - Accent3 3 3 3 2 3 2" xfId="11555"/>
    <cellStyle name="20% - Accent3 3 3 3 2 3 2 2" xfId="11556"/>
    <cellStyle name="20% - Accent3 3 3 3 2 3 3" xfId="11557"/>
    <cellStyle name="20% - Accent3 3 3 3 2 4" xfId="11558"/>
    <cellStyle name="20% - Accent3 3 3 3 2 4 2" xfId="11559"/>
    <cellStyle name="20% - Accent3 3 3 3 2 5" xfId="11560"/>
    <cellStyle name="20% - Accent3 3 3 3 3" xfId="11561"/>
    <cellStyle name="20% - Accent3 3 3 3 3 2" xfId="11562"/>
    <cellStyle name="20% - Accent3 3 3 3 3 2 2" xfId="11563"/>
    <cellStyle name="20% - Accent3 3 3 3 3 3" xfId="11564"/>
    <cellStyle name="20% - Accent3 3 3 3 4" xfId="11565"/>
    <cellStyle name="20% - Accent3 3 3 3 4 2" xfId="11566"/>
    <cellStyle name="20% - Accent3 3 3 3 4 2 2" xfId="11567"/>
    <cellStyle name="20% - Accent3 3 3 3 4 3" xfId="11568"/>
    <cellStyle name="20% - Accent3 3 3 3 5" xfId="11569"/>
    <cellStyle name="20% - Accent3 3 3 3 5 2" xfId="11570"/>
    <cellStyle name="20% - Accent3 3 3 3 5 2 2" xfId="11571"/>
    <cellStyle name="20% - Accent3 3 3 3 5 3" xfId="11572"/>
    <cellStyle name="20% - Accent3 3 3 3 6" xfId="11573"/>
    <cellStyle name="20% - Accent3 3 3 3 6 2" xfId="11574"/>
    <cellStyle name="20% - Accent3 3 3 3 7" xfId="11575"/>
    <cellStyle name="20% - Accent3 3 3 4" xfId="11576"/>
    <cellStyle name="20% - Accent3 3 3 4 2" xfId="11577"/>
    <cellStyle name="20% - Accent3 3 3 4 2 2" xfId="11578"/>
    <cellStyle name="20% - Accent3 3 3 4 2 2 2" xfId="11579"/>
    <cellStyle name="20% - Accent3 3 3 4 2 3" xfId="11580"/>
    <cellStyle name="20% - Accent3 3 3 4 3" xfId="11581"/>
    <cellStyle name="20% - Accent3 3 3 4 3 2" xfId="11582"/>
    <cellStyle name="20% - Accent3 3 3 4 3 2 2" xfId="11583"/>
    <cellStyle name="20% - Accent3 3 3 4 3 3" xfId="11584"/>
    <cellStyle name="20% - Accent3 3 3 4 4" xfId="11585"/>
    <cellStyle name="20% - Accent3 3 3 4 4 2" xfId="11586"/>
    <cellStyle name="20% - Accent3 3 3 4 5" xfId="11587"/>
    <cellStyle name="20% - Accent3 3 3 5" xfId="11588"/>
    <cellStyle name="20% - Accent3 3 3 5 2" xfId="11589"/>
    <cellStyle name="20% - Accent3 3 3 5 2 2" xfId="11590"/>
    <cellStyle name="20% - Accent3 3 3 5 3" xfId="11591"/>
    <cellStyle name="20% - Accent3 3 3 6" xfId="11592"/>
    <cellStyle name="20% - Accent3 3 3 6 2" xfId="11593"/>
    <cellStyle name="20% - Accent3 3 3 6 2 2" xfId="11594"/>
    <cellStyle name="20% - Accent3 3 3 6 3" xfId="11595"/>
    <cellStyle name="20% - Accent3 3 3 7" xfId="11596"/>
    <cellStyle name="20% - Accent3 3 3 7 2" xfId="11597"/>
    <cellStyle name="20% - Accent3 3 3 7 2 2" xfId="11598"/>
    <cellStyle name="20% - Accent3 3 3 7 3" xfId="11599"/>
    <cellStyle name="20% - Accent3 3 3 8" xfId="11600"/>
    <cellStyle name="20% - Accent3 3 3 8 2" xfId="11601"/>
    <cellStyle name="20% - Accent3 3 3 9" xfId="11602"/>
    <cellStyle name="20% - Accent3 3 4" xfId="11603"/>
    <cellStyle name="20% - Accent3 3 4 2" xfId="11604"/>
    <cellStyle name="20% - Accent3 3 4 2 2" xfId="11605"/>
    <cellStyle name="20% - Accent3 3 4 2 2 2" xfId="11606"/>
    <cellStyle name="20% - Accent3 3 4 2 2 2 2" xfId="11607"/>
    <cellStyle name="20% - Accent3 3 4 2 2 2 2 2" xfId="11608"/>
    <cellStyle name="20% - Accent3 3 4 2 2 2 3" xfId="11609"/>
    <cellStyle name="20% - Accent3 3 4 2 2 3" xfId="11610"/>
    <cellStyle name="20% - Accent3 3 4 2 2 3 2" xfId="11611"/>
    <cellStyle name="20% - Accent3 3 4 2 2 3 2 2" xfId="11612"/>
    <cellStyle name="20% - Accent3 3 4 2 2 3 3" xfId="11613"/>
    <cellStyle name="20% - Accent3 3 4 2 2 4" xfId="11614"/>
    <cellStyle name="20% - Accent3 3 4 2 2 4 2" xfId="11615"/>
    <cellStyle name="20% - Accent3 3 4 2 2 5" xfId="11616"/>
    <cellStyle name="20% - Accent3 3 4 2 3" xfId="11617"/>
    <cellStyle name="20% - Accent3 3 4 2 3 2" xfId="11618"/>
    <cellStyle name="20% - Accent3 3 4 2 3 2 2" xfId="11619"/>
    <cellStyle name="20% - Accent3 3 4 2 3 3" xfId="11620"/>
    <cellStyle name="20% - Accent3 3 4 2 4" xfId="11621"/>
    <cellStyle name="20% - Accent3 3 4 2 4 2" xfId="11622"/>
    <cellStyle name="20% - Accent3 3 4 2 4 2 2" xfId="11623"/>
    <cellStyle name="20% - Accent3 3 4 2 4 3" xfId="11624"/>
    <cellStyle name="20% - Accent3 3 4 2 5" xfId="11625"/>
    <cellStyle name="20% - Accent3 3 4 2 5 2" xfId="11626"/>
    <cellStyle name="20% - Accent3 3 4 2 5 2 2" xfId="11627"/>
    <cellStyle name="20% - Accent3 3 4 2 5 3" xfId="11628"/>
    <cellStyle name="20% - Accent3 3 4 2 6" xfId="11629"/>
    <cellStyle name="20% - Accent3 3 4 2 6 2" xfId="11630"/>
    <cellStyle name="20% - Accent3 3 4 2 7" xfId="11631"/>
    <cellStyle name="20% - Accent3 3 4 3" xfId="11632"/>
    <cellStyle name="20% - Accent3 3 4 3 2" xfId="11633"/>
    <cellStyle name="20% - Accent3 3 4 3 2 2" xfId="11634"/>
    <cellStyle name="20% - Accent3 3 4 3 2 2 2" xfId="11635"/>
    <cellStyle name="20% - Accent3 3 4 3 2 3" xfId="11636"/>
    <cellStyle name="20% - Accent3 3 4 3 3" xfId="11637"/>
    <cellStyle name="20% - Accent3 3 4 3 3 2" xfId="11638"/>
    <cellStyle name="20% - Accent3 3 4 3 3 2 2" xfId="11639"/>
    <cellStyle name="20% - Accent3 3 4 3 3 3" xfId="11640"/>
    <cellStyle name="20% - Accent3 3 4 3 4" xfId="11641"/>
    <cellStyle name="20% - Accent3 3 4 3 4 2" xfId="11642"/>
    <cellStyle name="20% - Accent3 3 4 3 5" xfId="11643"/>
    <cellStyle name="20% - Accent3 3 4 4" xfId="11644"/>
    <cellStyle name="20% - Accent3 3 4 4 2" xfId="11645"/>
    <cellStyle name="20% - Accent3 3 4 4 2 2" xfId="11646"/>
    <cellStyle name="20% - Accent3 3 4 4 3" xfId="11647"/>
    <cellStyle name="20% - Accent3 3 4 5" xfId="11648"/>
    <cellStyle name="20% - Accent3 3 4 5 2" xfId="11649"/>
    <cellStyle name="20% - Accent3 3 4 5 2 2" xfId="11650"/>
    <cellStyle name="20% - Accent3 3 4 5 3" xfId="11651"/>
    <cellStyle name="20% - Accent3 3 4 6" xfId="11652"/>
    <cellStyle name="20% - Accent3 3 4 6 2" xfId="11653"/>
    <cellStyle name="20% - Accent3 3 4 6 2 2" xfId="11654"/>
    <cellStyle name="20% - Accent3 3 4 6 3" xfId="11655"/>
    <cellStyle name="20% - Accent3 3 4 7" xfId="11656"/>
    <cellStyle name="20% - Accent3 3 4 7 2" xfId="11657"/>
    <cellStyle name="20% - Accent3 3 4 8" xfId="11658"/>
    <cellStyle name="20% - Accent3 3 5" xfId="11659"/>
    <cellStyle name="20% - Accent3 3 5 2" xfId="11660"/>
    <cellStyle name="20% - Accent3 3 5 2 2" xfId="11661"/>
    <cellStyle name="20% - Accent3 3 5 2 2 2" xfId="11662"/>
    <cellStyle name="20% - Accent3 3 5 2 2 2 2" xfId="11663"/>
    <cellStyle name="20% - Accent3 3 5 2 2 3" xfId="11664"/>
    <cellStyle name="20% - Accent3 3 5 2 3" xfId="11665"/>
    <cellStyle name="20% - Accent3 3 5 2 3 2" xfId="11666"/>
    <cellStyle name="20% - Accent3 3 5 2 3 2 2" xfId="11667"/>
    <cellStyle name="20% - Accent3 3 5 2 3 3" xfId="11668"/>
    <cellStyle name="20% - Accent3 3 5 2 4" xfId="11669"/>
    <cellStyle name="20% - Accent3 3 5 2 4 2" xfId="11670"/>
    <cellStyle name="20% - Accent3 3 5 2 5" xfId="11671"/>
    <cellStyle name="20% - Accent3 3 5 3" xfId="11672"/>
    <cellStyle name="20% - Accent3 3 5 3 2" xfId="11673"/>
    <cellStyle name="20% - Accent3 3 5 3 2 2" xfId="11674"/>
    <cellStyle name="20% - Accent3 3 5 3 3" xfId="11675"/>
    <cellStyle name="20% - Accent3 3 5 4" xfId="11676"/>
    <cellStyle name="20% - Accent3 3 5 4 2" xfId="11677"/>
    <cellStyle name="20% - Accent3 3 5 4 2 2" xfId="11678"/>
    <cellStyle name="20% - Accent3 3 5 4 3" xfId="11679"/>
    <cellStyle name="20% - Accent3 3 5 5" xfId="11680"/>
    <cellStyle name="20% - Accent3 3 5 5 2" xfId="11681"/>
    <cellStyle name="20% - Accent3 3 5 5 2 2" xfId="11682"/>
    <cellStyle name="20% - Accent3 3 5 5 3" xfId="11683"/>
    <cellStyle name="20% - Accent3 3 5 6" xfId="11684"/>
    <cellStyle name="20% - Accent3 3 5 6 2" xfId="11685"/>
    <cellStyle name="20% - Accent3 3 5 7" xfId="11686"/>
    <cellStyle name="20% - Accent3 3 6" xfId="11687"/>
    <cellStyle name="20% - Accent3 3 6 2" xfId="11688"/>
    <cellStyle name="20% - Accent3 3 6 2 2" xfId="11689"/>
    <cellStyle name="20% - Accent3 3 6 2 2 2" xfId="11690"/>
    <cellStyle name="20% - Accent3 3 6 2 2 2 2" xfId="11691"/>
    <cellStyle name="20% - Accent3 3 6 2 2 3" xfId="11692"/>
    <cellStyle name="20% - Accent3 3 6 2 3" xfId="11693"/>
    <cellStyle name="20% - Accent3 3 6 2 3 2" xfId="11694"/>
    <cellStyle name="20% - Accent3 3 6 2 3 2 2" xfId="11695"/>
    <cellStyle name="20% - Accent3 3 6 2 3 3" xfId="11696"/>
    <cellStyle name="20% - Accent3 3 6 2 4" xfId="11697"/>
    <cellStyle name="20% - Accent3 3 6 2 4 2" xfId="11698"/>
    <cellStyle name="20% - Accent3 3 6 2 5" xfId="11699"/>
    <cellStyle name="20% - Accent3 3 6 3" xfId="11700"/>
    <cellStyle name="20% - Accent3 3 6 3 2" xfId="11701"/>
    <cellStyle name="20% - Accent3 3 6 3 2 2" xfId="11702"/>
    <cellStyle name="20% - Accent3 3 6 3 3" xfId="11703"/>
    <cellStyle name="20% - Accent3 3 6 4" xfId="11704"/>
    <cellStyle name="20% - Accent3 3 6 4 2" xfId="11705"/>
    <cellStyle name="20% - Accent3 3 6 4 2 2" xfId="11706"/>
    <cellStyle name="20% - Accent3 3 6 4 3" xfId="11707"/>
    <cellStyle name="20% - Accent3 3 6 5" xfId="11708"/>
    <cellStyle name="20% - Accent3 3 6 5 2" xfId="11709"/>
    <cellStyle name="20% - Accent3 3 6 5 2 2" xfId="11710"/>
    <cellStyle name="20% - Accent3 3 6 5 3" xfId="11711"/>
    <cellStyle name="20% - Accent3 3 6 6" xfId="11712"/>
    <cellStyle name="20% - Accent3 3 6 6 2" xfId="11713"/>
    <cellStyle name="20% - Accent3 3 6 7" xfId="11714"/>
    <cellStyle name="20% - Accent3 3 7" xfId="11715"/>
    <cellStyle name="20% - Accent3 3 8" xfId="11716"/>
    <cellStyle name="20% - Accent3 3 8 2" xfId="11717"/>
    <cellStyle name="20% - Accent3 3 8 2 2" xfId="11718"/>
    <cellStyle name="20% - Accent3 3 8 2 2 2" xfId="11719"/>
    <cellStyle name="20% - Accent3 3 8 2 3" xfId="11720"/>
    <cellStyle name="20% - Accent3 3 8 3" xfId="11721"/>
    <cellStyle name="20% - Accent3 3 8 3 2" xfId="11722"/>
    <cellStyle name="20% - Accent3 3 8 3 2 2" xfId="11723"/>
    <cellStyle name="20% - Accent3 3 8 3 3" xfId="11724"/>
    <cellStyle name="20% - Accent3 3 8 4" xfId="11725"/>
    <cellStyle name="20% - Accent3 3 8 4 2" xfId="11726"/>
    <cellStyle name="20% - Accent3 3 8 5" xfId="11727"/>
    <cellStyle name="20% - Accent3 3 9" xfId="11728"/>
    <cellStyle name="20% - Accent3 3 9 2" xfId="11729"/>
    <cellStyle name="20% - Accent3 4" xfId="373"/>
    <cellStyle name="20% - Accent3 4 2" xfId="11730"/>
    <cellStyle name="20% - Accent3 4 2 2" xfId="11731"/>
    <cellStyle name="20% - Accent3 4 2 2 2" xfId="11732"/>
    <cellStyle name="20% - Accent3 4 2 2 2 2" xfId="11733"/>
    <cellStyle name="20% - Accent3 4 2 2 2 2 2" xfId="11734"/>
    <cellStyle name="20% - Accent3 4 2 2 2 2 2 2" xfId="11735"/>
    <cellStyle name="20% - Accent3 4 2 2 2 2 2 2 2" xfId="11736"/>
    <cellStyle name="20% - Accent3 4 2 2 2 2 2 3" xfId="11737"/>
    <cellStyle name="20% - Accent3 4 2 2 2 2 3" xfId="11738"/>
    <cellStyle name="20% - Accent3 4 2 2 2 2 3 2" xfId="11739"/>
    <cellStyle name="20% - Accent3 4 2 2 2 2 3 2 2" xfId="11740"/>
    <cellStyle name="20% - Accent3 4 2 2 2 2 3 3" xfId="11741"/>
    <cellStyle name="20% - Accent3 4 2 2 2 2 4" xfId="11742"/>
    <cellStyle name="20% - Accent3 4 2 2 2 2 4 2" xfId="11743"/>
    <cellStyle name="20% - Accent3 4 2 2 2 2 5" xfId="11744"/>
    <cellStyle name="20% - Accent3 4 2 2 2 3" xfId="11745"/>
    <cellStyle name="20% - Accent3 4 2 2 2 3 2" xfId="11746"/>
    <cellStyle name="20% - Accent3 4 2 2 2 3 2 2" xfId="11747"/>
    <cellStyle name="20% - Accent3 4 2 2 2 3 3" xfId="11748"/>
    <cellStyle name="20% - Accent3 4 2 2 2 4" xfId="11749"/>
    <cellStyle name="20% - Accent3 4 2 2 2 4 2" xfId="11750"/>
    <cellStyle name="20% - Accent3 4 2 2 2 4 2 2" xfId="11751"/>
    <cellStyle name="20% - Accent3 4 2 2 2 4 3" xfId="11752"/>
    <cellStyle name="20% - Accent3 4 2 2 2 5" xfId="11753"/>
    <cellStyle name="20% - Accent3 4 2 2 2 5 2" xfId="11754"/>
    <cellStyle name="20% - Accent3 4 2 2 2 5 2 2" xfId="11755"/>
    <cellStyle name="20% - Accent3 4 2 2 2 5 3" xfId="11756"/>
    <cellStyle name="20% - Accent3 4 2 2 2 6" xfId="11757"/>
    <cellStyle name="20% - Accent3 4 2 2 2 6 2" xfId="11758"/>
    <cellStyle name="20% - Accent3 4 2 2 2 7" xfId="11759"/>
    <cellStyle name="20% - Accent3 4 2 2 3" xfId="11760"/>
    <cellStyle name="20% - Accent3 4 2 2 3 2" xfId="11761"/>
    <cellStyle name="20% - Accent3 4 2 2 3 2 2" xfId="11762"/>
    <cellStyle name="20% - Accent3 4 2 2 3 2 2 2" xfId="11763"/>
    <cellStyle name="20% - Accent3 4 2 2 3 2 3" xfId="11764"/>
    <cellStyle name="20% - Accent3 4 2 2 3 3" xfId="11765"/>
    <cellStyle name="20% - Accent3 4 2 2 3 3 2" xfId="11766"/>
    <cellStyle name="20% - Accent3 4 2 2 3 3 2 2" xfId="11767"/>
    <cellStyle name="20% - Accent3 4 2 2 3 3 3" xfId="11768"/>
    <cellStyle name="20% - Accent3 4 2 2 3 4" xfId="11769"/>
    <cellStyle name="20% - Accent3 4 2 2 3 4 2" xfId="11770"/>
    <cellStyle name="20% - Accent3 4 2 2 3 5" xfId="11771"/>
    <cellStyle name="20% - Accent3 4 2 2 4" xfId="11772"/>
    <cellStyle name="20% - Accent3 4 2 2 4 2" xfId="11773"/>
    <cellStyle name="20% - Accent3 4 2 2 4 2 2" xfId="11774"/>
    <cellStyle name="20% - Accent3 4 2 2 4 3" xfId="11775"/>
    <cellStyle name="20% - Accent3 4 2 2 5" xfId="11776"/>
    <cellStyle name="20% - Accent3 4 2 2 5 2" xfId="11777"/>
    <cellStyle name="20% - Accent3 4 2 2 5 2 2" xfId="11778"/>
    <cellStyle name="20% - Accent3 4 2 2 5 3" xfId="11779"/>
    <cellStyle name="20% - Accent3 4 2 2 6" xfId="11780"/>
    <cellStyle name="20% - Accent3 4 2 2 6 2" xfId="11781"/>
    <cellStyle name="20% - Accent3 4 2 2 6 2 2" xfId="11782"/>
    <cellStyle name="20% - Accent3 4 2 2 6 3" xfId="11783"/>
    <cellStyle name="20% - Accent3 4 2 2 7" xfId="11784"/>
    <cellStyle name="20% - Accent3 4 2 2 7 2" xfId="11785"/>
    <cellStyle name="20% - Accent3 4 2 2 8" xfId="11786"/>
    <cellStyle name="20% - Accent3 4 2 3" xfId="11787"/>
    <cellStyle name="20% - Accent3 4 2 3 2" xfId="11788"/>
    <cellStyle name="20% - Accent3 4 2 3 2 2" xfId="11789"/>
    <cellStyle name="20% - Accent3 4 2 3 2 2 2" xfId="11790"/>
    <cellStyle name="20% - Accent3 4 2 3 2 2 2 2" xfId="11791"/>
    <cellStyle name="20% - Accent3 4 2 3 2 2 3" xfId="11792"/>
    <cellStyle name="20% - Accent3 4 2 3 2 3" xfId="11793"/>
    <cellStyle name="20% - Accent3 4 2 3 2 3 2" xfId="11794"/>
    <cellStyle name="20% - Accent3 4 2 3 2 3 2 2" xfId="11795"/>
    <cellStyle name="20% - Accent3 4 2 3 2 3 3" xfId="11796"/>
    <cellStyle name="20% - Accent3 4 2 3 2 4" xfId="11797"/>
    <cellStyle name="20% - Accent3 4 2 3 2 4 2" xfId="11798"/>
    <cellStyle name="20% - Accent3 4 2 3 2 5" xfId="11799"/>
    <cellStyle name="20% - Accent3 4 2 3 3" xfId="11800"/>
    <cellStyle name="20% - Accent3 4 2 3 3 2" xfId="11801"/>
    <cellStyle name="20% - Accent3 4 2 3 3 2 2" xfId="11802"/>
    <cellStyle name="20% - Accent3 4 2 3 3 3" xfId="11803"/>
    <cellStyle name="20% - Accent3 4 2 3 4" xfId="11804"/>
    <cellStyle name="20% - Accent3 4 2 3 4 2" xfId="11805"/>
    <cellStyle name="20% - Accent3 4 2 3 4 2 2" xfId="11806"/>
    <cellStyle name="20% - Accent3 4 2 3 4 3" xfId="11807"/>
    <cellStyle name="20% - Accent3 4 2 3 5" xfId="11808"/>
    <cellStyle name="20% - Accent3 4 2 3 5 2" xfId="11809"/>
    <cellStyle name="20% - Accent3 4 2 3 5 2 2" xfId="11810"/>
    <cellStyle name="20% - Accent3 4 2 3 5 3" xfId="11811"/>
    <cellStyle name="20% - Accent3 4 2 3 6" xfId="11812"/>
    <cellStyle name="20% - Accent3 4 2 3 6 2" xfId="11813"/>
    <cellStyle name="20% - Accent3 4 2 3 7" xfId="11814"/>
    <cellStyle name="20% - Accent3 4 2 4" xfId="11815"/>
    <cellStyle name="20% - Accent3 4 2 4 2" xfId="11816"/>
    <cellStyle name="20% - Accent3 4 2 4 2 2" xfId="11817"/>
    <cellStyle name="20% - Accent3 4 2 4 2 2 2" xfId="11818"/>
    <cellStyle name="20% - Accent3 4 2 4 2 3" xfId="11819"/>
    <cellStyle name="20% - Accent3 4 2 4 3" xfId="11820"/>
    <cellStyle name="20% - Accent3 4 2 4 3 2" xfId="11821"/>
    <cellStyle name="20% - Accent3 4 2 4 3 2 2" xfId="11822"/>
    <cellStyle name="20% - Accent3 4 2 4 3 3" xfId="11823"/>
    <cellStyle name="20% - Accent3 4 2 4 4" xfId="11824"/>
    <cellStyle name="20% - Accent3 4 2 4 4 2" xfId="11825"/>
    <cellStyle name="20% - Accent3 4 2 4 5" xfId="11826"/>
    <cellStyle name="20% - Accent3 4 2 5" xfId="11827"/>
    <cellStyle name="20% - Accent3 4 2 5 2" xfId="11828"/>
    <cellStyle name="20% - Accent3 4 2 5 2 2" xfId="11829"/>
    <cellStyle name="20% - Accent3 4 2 5 3" xfId="11830"/>
    <cellStyle name="20% - Accent3 4 2 6" xfId="11831"/>
    <cellStyle name="20% - Accent3 4 2 6 2" xfId="11832"/>
    <cellStyle name="20% - Accent3 4 2 6 2 2" xfId="11833"/>
    <cellStyle name="20% - Accent3 4 2 6 3" xfId="11834"/>
    <cellStyle name="20% - Accent3 4 2 7" xfId="11835"/>
    <cellStyle name="20% - Accent3 4 2 7 2" xfId="11836"/>
    <cellStyle name="20% - Accent3 4 2 7 2 2" xfId="11837"/>
    <cellStyle name="20% - Accent3 4 2 7 3" xfId="11838"/>
    <cellStyle name="20% - Accent3 4 2 8" xfId="11839"/>
    <cellStyle name="20% - Accent3 4 2 8 2" xfId="11840"/>
    <cellStyle name="20% - Accent3 4 2 9" xfId="11841"/>
    <cellStyle name="20% - Accent3 4 3" xfId="11842"/>
    <cellStyle name="20% - Accent3 4 3 2" xfId="11843"/>
    <cellStyle name="20% - Accent3 4 3 2 2" xfId="11844"/>
    <cellStyle name="20% - Accent3 4 3 2 2 2" xfId="11845"/>
    <cellStyle name="20% - Accent3 4 3 2 2 2 2" xfId="11846"/>
    <cellStyle name="20% - Accent3 4 3 2 2 2 2 2" xfId="11847"/>
    <cellStyle name="20% - Accent3 4 3 2 2 2 3" xfId="11848"/>
    <cellStyle name="20% - Accent3 4 3 2 2 3" xfId="11849"/>
    <cellStyle name="20% - Accent3 4 3 2 2 3 2" xfId="11850"/>
    <cellStyle name="20% - Accent3 4 3 2 2 3 2 2" xfId="11851"/>
    <cellStyle name="20% - Accent3 4 3 2 2 3 3" xfId="11852"/>
    <cellStyle name="20% - Accent3 4 3 2 2 4" xfId="11853"/>
    <cellStyle name="20% - Accent3 4 3 2 2 4 2" xfId="11854"/>
    <cellStyle name="20% - Accent3 4 3 2 2 5" xfId="11855"/>
    <cellStyle name="20% - Accent3 4 3 2 3" xfId="11856"/>
    <cellStyle name="20% - Accent3 4 3 2 3 2" xfId="11857"/>
    <cellStyle name="20% - Accent3 4 3 2 3 2 2" xfId="11858"/>
    <cellStyle name="20% - Accent3 4 3 2 3 3" xfId="11859"/>
    <cellStyle name="20% - Accent3 4 3 2 4" xfId="11860"/>
    <cellStyle name="20% - Accent3 4 3 2 4 2" xfId="11861"/>
    <cellStyle name="20% - Accent3 4 3 2 4 2 2" xfId="11862"/>
    <cellStyle name="20% - Accent3 4 3 2 4 3" xfId="11863"/>
    <cellStyle name="20% - Accent3 4 3 2 5" xfId="11864"/>
    <cellStyle name="20% - Accent3 4 3 2 5 2" xfId="11865"/>
    <cellStyle name="20% - Accent3 4 3 2 5 2 2" xfId="11866"/>
    <cellStyle name="20% - Accent3 4 3 2 5 3" xfId="11867"/>
    <cellStyle name="20% - Accent3 4 3 2 6" xfId="11868"/>
    <cellStyle name="20% - Accent3 4 3 2 6 2" xfId="11869"/>
    <cellStyle name="20% - Accent3 4 3 2 7" xfId="11870"/>
    <cellStyle name="20% - Accent3 4 3 3" xfId="11871"/>
    <cellStyle name="20% - Accent3 4 3 3 2" xfId="11872"/>
    <cellStyle name="20% - Accent3 4 3 3 2 2" xfId="11873"/>
    <cellStyle name="20% - Accent3 4 3 3 2 2 2" xfId="11874"/>
    <cellStyle name="20% - Accent3 4 3 3 2 3" xfId="11875"/>
    <cellStyle name="20% - Accent3 4 3 3 3" xfId="11876"/>
    <cellStyle name="20% - Accent3 4 3 3 3 2" xfId="11877"/>
    <cellStyle name="20% - Accent3 4 3 3 3 2 2" xfId="11878"/>
    <cellStyle name="20% - Accent3 4 3 3 3 3" xfId="11879"/>
    <cellStyle name="20% - Accent3 4 3 3 4" xfId="11880"/>
    <cellStyle name="20% - Accent3 4 3 3 4 2" xfId="11881"/>
    <cellStyle name="20% - Accent3 4 3 3 5" xfId="11882"/>
    <cellStyle name="20% - Accent3 4 3 4" xfId="11883"/>
    <cellStyle name="20% - Accent3 4 3 4 2" xfId="11884"/>
    <cellStyle name="20% - Accent3 4 3 4 2 2" xfId="11885"/>
    <cellStyle name="20% - Accent3 4 3 4 3" xfId="11886"/>
    <cellStyle name="20% - Accent3 4 3 5" xfId="11887"/>
    <cellStyle name="20% - Accent3 4 3 5 2" xfId="11888"/>
    <cellStyle name="20% - Accent3 4 3 5 2 2" xfId="11889"/>
    <cellStyle name="20% - Accent3 4 3 5 3" xfId="11890"/>
    <cellStyle name="20% - Accent3 4 3 6" xfId="11891"/>
    <cellStyle name="20% - Accent3 4 3 6 2" xfId="11892"/>
    <cellStyle name="20% - Accent3 4 3 6 2 2" xfId="11893"/>
    <cellStyle name="20% - Accent3 4 3 6 3" xfId="11894"/>
    <cellStyle name="20% - Accent3 4 3 7" xfId="11895"/>
    <cellStyle name="20% - Accent3 4 3 7 2" xfId="11896"/>
    <cellStyle name="20% - Accent3 4 3 8" xfId="11897"/>
    <cellStyle name="20% - Accent3 4 4" xfId="11898"/>
    <cellStyle name="20% - Accent3 4 4 2" xfId="11899"/>
    <cellStyle name="20% - Accent3 4 4 2 2" xfId="11900"/>
    <cellStyle name="20% - Accent3 4 4 2 2 2" xfId="11901"/>
    <cellStyle name="20% - Accent3 4 4 2 2 2 2" xfId="11902"/>
    <cellStyle name="20% - Accent3 4 4 2 2 3" xfId="11903"/>
    <cellStyle name="20% - Accent3 4 4 2 3" xfId="11904"/>
    <cellStyle name="20% - Accent3 4 4 2 3 2" xfId="11905"/>
    <cellStyle name="20% - Accent3 4 4 2 3 2 2" xfId="11906"/>
    <cellStyle name="20% - Accent3 4 4 2 3 3" xfId="11907"/>
    <cellStyle name="20% - Accent3 4 4 2 4" xfId="11908"/>
    <cellStyle name="20% - Accent3 4 4 2 4 2" xfId="11909"/>
    <cellStyle name="20% - Accent3 4 4 2 5" xfId="11910"/>
    <cellStyle name="20% - Accent3 4 4 3" xfId="11911"/>
    <cellStyle name="20% - Accent3 4 4 3 2" xfId="11912"/>
    <cellStyle name="20% - Accent3 4 4 3 2 2" xfId="11913"/>
    <cellStyle name="20% - Accent3 4 4 3 3" xfId="11914"/>
    <cellStyle name="20% - Accent3 4 4 4" xfId="11915"/>
    <cellStyle name="20% - Accent3 4 4 4 2" xfId="11916"/>
    <cellStyle name="20% - Accent3 4 4 4 2 2" xfId="11917"/>
    <cellStyle name="20% - Accent3 4 4 4 3" xfId="11918"/>
    <cellStyle name="20% - Accent3 4 4 5" xfId="11919"/>
    <cellStyle name="20% - Accent3 4 4 5 2" xfId="11920"/>
    <cellStyle name="20% - Accent3 4 4 5 2 2" xfId="11921"/>
    <cellStyle name="20% - Accent3 4 4 5 3" xfId="11922"/>
    <cellStyle name="20% - Accent3 4 4 6" xfId="11923"/>
    <cellStyle name="20% - Accent3 4 4 6 2" xfId="11924"/>
    <cellStyle name="20% - Accent3 4 4 7" xfId="11925"/>
    <cellStyle name="20% - Accent3 4 5" xfId="11926"/>
    <cellStyle name="20% - Accent3 4 5 2" xfId="11927"/>
    <cellStyle name="20% - Accent3 4 5 2 2" xfId="11928"/>
    <cellStyle name="20% - Accent3 4 5 2 2 2" xfId="11929"/>
    <cellStyle name="20% - Accent3 4 5 2 2 2 2" xfId="11930"/>
    <cellStyle name="20% - Accent3 4 5 2 2 3" xfId="11931"/>
    <cellStyle name="20% - Accent3 4 5 2 3" xfId="11932"/>
    <cellStyle name="20% - Accent3 4 5 2 3 2" xfId="11933"/>
    <cellStyle name="20% - Accent3 4 5 2 3 2 2" xfId="11934"/>
    <cellStyle name="20% - Accent3 4 5 2 3 3" xfId="11935"/>
    <cellStyle name="20% - Accent3 4 5 2 4" xfId="11936"/>
    <cellStyle name="20% - Accent3 4 5 2 4 2" xfId="11937"/>
    <cellStyle name="20% - Accent3 4 5 2 5" xfId="11938"/>
    <cellStyle name="20% - Accent3 4 5 3" xfId="11939"/>
    <cellStyle name="20% - Accent3 4 5 3 2" xfId="11940"/>
    <cellStyle name="20% - Accent3 4 5 3 2 2" xfId="11941"/>
    <cellStyle name="20% - Accent3 4 5 3 3" xfId="11942"/>
    <cellStyle name="20% - Accent3 4 5 4" xfId="11943"/>
    <cellStyle name="20% - Accent3 4 5 4 2" xfId="11944"/>
    <cellStyle name="20% - Accent3 4 5 4 2 2" xfId="11945"/>
    <cellStyle name="20% - Accent3 4 5 4 3" xfId="11946"/>
    <cellStyle name="20% - Accent3 4 5 5" xfId="11947"/>
    <cellStyle name="20% - Accent3 4 5 5 2" xfId="11948"/>
    <cellStyle name="20% - Accent3 4 5 5 2 2" xfId="11949"/>
    <cellStyle name="20% - Accent3 4 5 5 3" xfId="11950"/>
    <cellStyle name="20% - Accent3 4 5 6" xfId="11951"/>
    <cellStyle name="20% - Accent3 4 5 6 2" xfId="11952"/>
    <cellStyle name="20% - Accent3 4 5 7" xfId="11953"/>
    <cellStyle name="20% - Accent3 4 6" xfId="11954"/>
    <cellStyle name="20% - Accent3 4 7" xfId="11955"/>
    <cellStyle name="20% - Accent3 4 7 2" xfId="11956"/>
    <cellStyle name="20% - Accent3 4 7 2 2" xfId="11957"/>
    <cellStyle name="20% - Accent3 4 7 2 2 2" xfId="11958"/>
    <cellStyle name="20% - Accent3 4 7 2 3" xfId="11959"/>
    <cellStyle name="20% - Accent3 4 7 3" xfId="11960"/>
    <cellStyle name="20% - Accent3 4 7 3 2" xfId="11961"/>
    <cellStyle name="20% - Accent3 4 7 3 2 2" xfId="11962"/>
    <cellStyle name="20% - Accent3 4 7 3 3" xfId="11963"/>
    <cellStyle name="20% - Accent3 4 7 4" xfId="11964"/>
    <cellStyle name="20% - Accent3 4 7 4 2" xfId="11965"/>
    <cellStyle name="20% - Accent3 4 7 5" xfId="11966"/>
    <cellStyle name="20% - Accent3 4 8" xfId="11967"/>
    <cellStyle name="20% - Accent3 4 8 2" xfId="11968"/>
    <cellStyle name="20% - Accent3 4 9" xfId="11969"/>
    <cellStyle name="20% - Accent3 5" xfId="374"/>
    <cellStyle name="20% - Accent3 5 2" xfId="11970"/>
    <cellStyle name="20% - Accent3 5 2 2" xfId="11971"/>
    <cellStyle name="20% - Accent3 5 2 2 2" xfId="11972"/>
    <cellStyle name="20% - Accent3 5 2 2 2 2" xfId="11973"/>
    <cellStyle name="20% - Accent3 5 2 2 2 2 2" xfId="11974"/>
    <cellStyle name="20% - Accent3 5 2 2 2 2 2 2" xfId="11975"/>
    <cellStyle name="20% - Accent3 5 2 2 2 2 3" xfId="11976"/>
    <cellStyle name="20% - Accent3 5 2 2 2 3" xfId="11977"/>
    <cellStyle name="20% - Accent3 5 2 2 2 3 2" xfId="11978"/>
    <cellStyle name="20% - Accent3 5 2 2 2 3 2 2" xfId="11979"/>
    <cellStyle name="20% - Accent3 5 2 2 2 3 3" xfId="11980"/>
    <cellStyle name="20% - Accent3 5 2 2 2 4" xfId="11981"/>
    <cellStyle name="20% - Accent3 5 2 2 2 4 2" xfId="11982"/>
    <cellStyle name="20% - Accent3 5 2 2 2 5" xfId="11983"/>
    <cellStyle name="20% - Accent3 5 2 2 3" xfId="11984"/>
    <cellStyle name="20% - Accent3 5 2 2 3 2" xfId="11985"/>
    <cellStyle name="20% - Accent3 5 2 2 3 2 2" xfId="11986"/>
    <cellStyle name="20% - Accent3 5 2 2 3 3" xfId="11987"/>
    <cellStyle name="20% - Accent3 5 2 2 4" xfId="11988"/>
    <cellStyle name="20% - Accent3 5 2 2 4 2" xfId="11989"/>
    <cellStyle name="20% - Accent3 5 2 2 4 2 2" xfId="11990"/>
    <cellStyle name="20% - Accent3 5 2 2 4 3" xfId="11991"/>
    <cellStyle name="20% - Accent3 5 2 2 5" xfId="11992"/>
    <cellStyle name="20% - Accent3 5 2 2 5 2" xfId="11993"/>
    <cellStyle name="20% - Accent3 5 2 2 5 2 2" xfId="11994"/>
    <cellStyle name="20% - Accent3 5 2 2 5 3" xfId="11995"/>
    <cellStyle name="20% - Accent3 5 2 2 6" xfId="11996"/>
    <cellStyle name="20% - Accent3 5 2 2 6 2" xfId="11997"/>
    <cellStyle name="20% - Accent3 5 2 2 7" xfId="11998"/>
    <cellStyle name="20% - Accent3 5 2 3" xfId="11999"/>
    <cellStyle name="20% - Accent3 5 2 3 2" xfId="12000"/>
    <cellStyle name="20% - Accent3 5 2 3 2 2" xfId="12001"/>
    <cellStyle name="20% - Accent3 5 2 3 2 2 2" xfId="12002"/>
    <cellStyle name="20% - Accent3 5 2 3 2 3" xfId="12003"/>
    <cellStyle name="20% - Accent3 5 2 3 3" xfId="12004"/>
    <cellStyle name="20% - Accent3 5 2 3 3 2" xfId="12005"/>
    <cellStyle name="20% - Accent3 5 2 3 3 2 2" xfId="12006"/>
    <cellStyle name="20% - Accent3 5 2 3 3 3" xfId="12007"/>
    <cellStyle name="20% - Accent3 5 2 3 4" xfId="12008"/>
    <cellStyle name="20% - Accent3 5 2 3 4 2" xfId="12009"/>
    <cellStyle name="20% - Accent3 5 2 3 5" xfId="12010"/>
    <cellStyle name="20% - Accent3 5 2 4" xfId="12011"/>
    <cellStyle name="20% - Accent3 5 2 4 2" xfId="12012"/>
    <cellStyle name="20% - Accent3 5 2 4 2 2" xfId="12013"/>
    <cellStyle name="20% - Accent3 5 2 4 3" xfId="12014"/>
    <cellStyle name="20% - Accent3 5 2 5" xfId="12015"/>
    <cellStyle name="20% - Accent3 5 2 5 2" xfId="12016"/>
    <cellStyle name="20% - Accent3 5 2 5 2 2" xfId="12017"/>
    <cellStyle name="20% - Accent3 5 2 5 3" xfId="12018"/>
    <cellStyle name="20% - Accent3 5 2 6" xfId="12019"/>
    <cellStyle name="20% - Accent3 5 2 6 2" xfId="12020"/>
    <cellStyle name="20% - Accent3 5 2 6 2 2" xfId="12021"/>
    <cellStyle name="20% - Accent3 5 2 6 3" xfId="12022"/>
    <cellStyle name="20% - Accent3 5 2 7" xfId="12023"/>
    <cellStyle name="20% - Accent3 5 2 7 2" xfId="12024"/>
    <cellStyle name="20% - Accent3 5 2 8" xfId="12025"/>
    <cellStyle name="20% - Accent3 5 2 9" xfId="12026"/>
    <cellStyle name="20% - Accent3 5 3" xfId="12027"/>
    <cellStyle name="20% - Accent3 5 3 2" xfId="12028"/>
    <cellStyle name="20% - Accent3 5 3 2 2" xfId="12029"/>
    <cellStyle name="20% - Accent3 5 3 2 2 2" xfId="12030"/>
    <cellStyle name="20% - Accent3 5 3 2 2 2 2" xfId="12031"/>
    <cellStyle name="20% - Accent3 5 3 2 2 3" xfId="12032"/>
    <cellStyle name="20% - Accent3 5 3 2 3" xfId="12033"/>
    <cellStyle name="20% - Accent3 5 3 2 3 2" xfId="12034"/>
    <cellStyle name="20% - Accent3 5 3 2 3 2 2" xfId="12035"/>
    <cellStyle name="20% - Accent3 5 3 2 3 3" xfId="12036"/>
    <cellStyle name="20% - Accent3 5 3 2 4" xfId="12037"/>
    <cellStyle name="20% - Accent3 5 3 2 4 2" xfId="12038"/>
    <cellStyle name="20% - Accent3 5 3 2 5" xfId="12039"/>
    <cellStyle name="20% - Accent3 5 3 3" xfId="12040"/>
    <cellStyle name="20% - Accent3 5 3 3 2" xfId="12041"/>
    <cellStyle name="20% - Accent3 5 3 3 2 2" xfId="12042"/>
    <cellStyle name="20% - Accent3 5 3 3 3" xfId="12043"/>
    <cellStyle name="20% - Accent3 5 3 4" xfId="12044"/>
    <cellStyle name="20% - Accent3 5 3 4 2" xfId="12045"/>
    <cellStyle name="20% - Accent3 5 3 4 2 2" xfId="12046"/>
    <cellStyle name="20% - Accent3 5 3 4 3" xfId="12047"/>
    <cellStyle name="20% - Accent3 5 3 5" xfId="12048"/>
    <cellStyle name="20% - Accent3 5 3 5 2" xfId="12049"/>
    <cellStyle name="20% - Accent3 5 3 5 2 2" xfId="12050"/>
    <cellStyle name="20% - Accent3 5 3 5 3" xfId="12051"/>
    <cellStyle name="20% - Accent3 5 3 6" xfId="12052"/>
    <cellStyle name="20% - Accent3 5 3 6 2" xfId="12053"/>
    <cellStyle name="20% - Accent3 5 3 7" xfId="12054"/>
    <cellStyle name="20% - Accent3 5 3 8" xfId="12055"/>
    <cellStyle name="20% - Accent3 5 4" xfId="12056"/>
    <cellStyle name="20% - Accent3 5 4 2" xfId="12057"/>
    <cellStyle name="20% - Accent3 5 4 2 2" xfId="12058"/>
    <cellStyle name="20% - Accent3 5 4 2 2 2" xfId="12059"/>
    <cellStyle name="20% - Accent3 5 4 2 2 2 2" xfId="12060"/>
    <cellStyle name="20% - Accent3 5 4 2 2 3" xfId="12061"/>
    <cellStyle name="20% - Accent3 5 4 2 3" xfId="12062"/>
    <cellStyle name="20% - Accent3 5 4 2 3 2" xfId="12063"/>
    <cellStyle name="20% - Accent3 5 4 2 3 2 2" xfId="12064"/>
    <cellStyle name="20% - Accent3 5 4 2 3 3" xfId="12065"/>
    <cellStyle name="20% - Accent3 5 4 2 4" xfId="12066"/>
    <cellStyle name="20% - Accent3 5 4 2 4 2" xfId="12067"/>
    <cellStyle name="20% - Accent3 5 4 2 5" xfId="12068"/>
    <cellStyle name="20% - Accent3 5 4 3" xfId="12069"/>
    <cellStyle name="20% - Accent3 5 4 3 2" xfId="12070"/>
    <cellStyle name="20% - Accent3 5 4 3 2 2" xfId="12071"/>
    <cellStyle name="20% - Accent3 5 4 3 3" xfId="12072"/>
    <cellStyle name="20% - Accent3 5 4 4" xfId="12073"/>
    <cellStyle name="20% - Accent3 5 4 4 2" xfId="12074"/>
    <cellStyle name="20% - Accent3 5 4 4 2 2" xfId="12075"/>
    <cellStyle name="20% - Accent3 5 4 4 3" xfId="12076"/>
    <cellStyle name="20% - Accent3 5 4 5" xfId="12077"/>
    <cellStyle name="20% - Accent3 5 4 5 2" xfId="12078"/>
    <cellStyle name="20% - Accent3 5 4 5 2 2" xfId="12079"/>
    <cellStyle name="20% - Accent3 5 4 5 3" xfId="12080"/>
    <cellStyle name="20% - Accent3 5 4 6" xfId="12081"/>
    <cellStyle name="20% - Accent3 5 4 6 2" xfId="12082"/>
    <cellStyle name="20% - Accent3 5 4 7" xfId="12083"/>
    <cellStyle name="20% - Accent3 5 5" xfId="12084"/>
    <cellStyle name="20% - Accent3 5 6" xfId="12085"/>
    <cellStyle name="20% - Accent3 5 6 2" xfId="12086"/>
    <cellStyle name="20% - Accent3 5 6 2 2" xfId="12087"/>
    <cellStyle name="20% - Accent3 5 6 2 2 2" xfId="12088"/>
    <cellStyle name="20% - Accent3 5 6 2 3" xfId="12089"/>
    <cellStyle name="20% - Accent3 5 6 3" xfId="12090"/>
    <cellStyle name="20% - Accent3 5 6 3 2" xfId="12091"/>
    <cellStyle name="20% - Accent3 5 6 3 2 2" xfId="12092"/>
    <cellStyle name="20% - Accent3 5 6 3 3" xfId="12093"/>
    <cellStyle name="20% - Accent3 5 6 4" xfId="12094"/>
    <cellStyle name="20% - Accent3 5 6 4 2" xfId="12095"/>
    <cellStyle name="20% - Accent3 5 6 5" xfId="12096"/>
    <cellStyle name="20% - Accent3 5 7" xfId="12097"/>
    <cellStyle name="20% - Accent3 5 7 2" xfId="12098"/>
    <cellStyle name="20% - Accent3 5 8" xfId="12099"/>
    <cellStyle name="20% - Accent3 5 9" xfId="12100"/>
    <cellStyle name="20% - Accent3 6" xfId="375"/>
    <cellStyle name="20% - Accent3 6 2" xfId="12101"/>
    <cellStyle name="20% - Accent3 6 2 2" xfId="12102"/>
    <cellStyle name="20% - Accent3 6 2 2 2" xfId="12103"/>
    <cellStyle name="20% - Accent3 6 2 2 2 2" xfId="12104"/>
    <cellStyle name="20% - Accent3 6 2 2 3" xfId="12105"/>
    <cellStyle name="20% - Accent3 6 2 3" xfId="12106"/>
    <cellStyle name="20% - Accent3 6 2 3 2" xfId="12107"/>
    <cellStyle name="20% - Accent3 6 2 3 2 2" xfId="12108"/>
    <cellStyle name="20% - Accent3 6 2 3 3" xfId="12109"/>
    <cellStyle name="20% - Accent3 6 2 4" xfId="12110"/>
    <cellStyle name="20% - Accent3 6 2 4 2" xfId="12111"/>
    <cellStyle name="20% - Accent3 6 2 5" xfId="12112"/>
    <cellStyle name="20% - Accent3 6 3" xfId="12113"/>
    <cellStyle name="20% - Accent3 6 3 2" xfId="12114"/>
    <cellStyle name="20% - Accent3 6 3 2 2" xfId="12115"/>
    <cellStyle name="20% - Accent3 6 3 3" xfId="12116"/>
    <cellStyle name="20% - Accent3 6 4" xfId="12117"/>
    <cellStyle name="20% - Accent3 6 4 2" xfId="12118"/>
    <cellStyle name="20% - Accent3 6 4 2 2" xfId="12119"/>
    <cellStyle name="20% - Accent3 6 4 3" xfId="12120"/>
    <cellStyle name="20% - Accent3 6 5" xfId="12121"/>
    <cellStyle name="20% - Accent3 6 5 2" xfId="12122"/>
    <cellStyle name="20% - Accent3 6 5 2 2" xfId="12123"/>
    <cellStyle name="20% - Accent3 6 5 3" xfId="12124"/>
    <cellStyle name="20% - Accent3 6 6" xfId="12125"/>
    <cellStyle name="20% - Accent3 6 6 2" xfId="12126"/>
    <cellStyle name="20% - Accent3 6 7" xfId="12127"/>
    <cellStyle name="20% - Accent3 6 8" xfId="12128"/>
    <cellStyle name="20% - Accent3 7" xfId="12129"/>
    <cellStyle name="20% - Accent3 7 2" xfId="12130"/>
    <cellStyle name="20% - Accent3 7 2 2" xfId="12131"/>
    <cellStyle name="20% - Accent3 7 2 2 2" xfId="12132"/>
    <cellStyle name="20% - Accent3 7 2 2 2 2" xfId="12133"/>
    <cellStyle name="20% - Accent3 7 2 2 3" xfId="12134"/>
    <cellStyle name="20% - Accent3 7 2 3" xfId="12135"/>
    <cellStyle name="20% - Accent3 7 2 3 2" xfId="12136"/>
    <cellStyle name="20% - Accent3 7 2 3 2 2" xfId="12137"/>
    <cellStyle name="20% - Accent3 7 2 3 3" xfId="12138"/>
    <cellStyle name="20% - Accent3 7 2 4" xfId="12139"/>
    <cellStyle name="20% - Accent3 7 2 4 2" xfId="12140"/>
    <cellStyle name="20% - Accent3 7 2 5" xfId="12141"/>
    <cellStyle name="20% - Accent3 7 3" xfId="12142"/>
    <cellStyle name="20% - Accent3 7 3 2" xfId="12143"/>
    <cellStyle name="20% - Accent3 7 3 2 2" xfId="12144"/>
    <cellStyle name="20% - Accent3 7 3 3" xfId="12145"/>
    <cellStyle name="20% - Accent3 7 4" xfId="12146"/>
    <cellStyle name="20% - Accent3 7 4 2" xfId="12147"/>
    <cellStyle name="20% - Accent3 7 4 2 2" xfId="12148"/>
    <cellStyle name="20% - Accent3 7 4 3" xfId="12149"/>
    <cellStyle name="20% - Accent3 7 5" xfId="12150"/>
    <cellStyle name="20% - Accent3 7 5 2" xfId="12151"/>
    <cellStyle name="20% - Accent3 7 5 2 2" xfId="12152"/>
    <cellStyle name="20% - Accent3 7 5 3" xfId="12153"/>
    <cellStyle name="20% - Accent3 7 6" xfId="12154"/>
    <cellStyle name="20% - Accent3 7 6 2" xfId="12155"/>
    <cellStyle name="20% - Accent3 7 7" xfId="12156"/>
    <cellStyle name="20% - Accent3 8" xfId="12157"/>
    <cellStyle name="20% - Accent3 8 2" xfId="12158"/>
    <cellStyle name="20% - Accent3 8 2 2" xfId="12159"/>
    <cellStyle name="20% - Accent3 8 2 2 2" xfId="12160"/>
    <cellStyle name="20% - Accent3 8 2 3" xfId="12161"/>
    <cellStyle name="20% - Accent3 8 3" xfId="12162"/>
    <cellStyle name="20% - Accent3 8 3 2" xfId="12163"/>
    <cellStyle name="20% - Accent3 8 3 2 2" xfId="12164"/>
    <cellStyle name="20% - Accent3 8 3 3" xfId="12165"/>
    <cellStyle name="20% - Accent3 8 4" xfId="12166"/>
    <cellStyle name="20% - Accent3 8 4 2" xfId="12167"/>
    <cellStyle name="20% - Accent3 8 5" xfId="12168"/>
    <cellStyle name="20% - Accent3 9" xfId="12169"/>
    <cellStyle name="20% - Accent3 9 2" xfId="12170"/>
    <cellStyle name="20% - Accent4 10" xfId="12171"/>
    <cellStyle name="20% - Accent4 11" xfId="12172"/>
    <cellStyle name="20% - Accent4 2" xfId="376"/>
    <cellStyle name="20% - Accent4 2 2" xfId="377"/>
    <cellStyle name="20% - Accent4 2 3" xfId="12173"/>
    <cellStyle name="20% - Accent4 2 4" xfId="12174"/>
    <cellStyle name="20% - Accent4 2 5" xfId="12175"/>
    <cellStyle name="20% - Accent4 3" xfId="378"/>
    <cellStyle name="20% - Accent4 3 10" xfId="12176"/>
    <cellStyle name="20% - Accent4 3 2" xfId="12177"/>
    <cellStyle name="20% - Accent4 3 2 10" xfId="12178"/>
    <cellStyle name="20% - Accent4 3 2 2" xfId="12179"/>
    <cellStyle name="20% - Accent4 3 2 2 2" xfId="12180"/>
    <cellStyle name="20% - Accent4 3 2 2 2 2" xfId="12181"/>
    <cellStyle name="20% - Accent4 3 2 2 2 2 2" xfId="12182"/>
    <cellStyle name="20% - Accent4 3 2 2 2 2 2 2" xfId="12183"/>
    <cellStyle name="20% - Accent4 3 2 2 2 2 2 2 2" xfId="12184"/>
    <cellStyle name="20% - Accent4 3 2 2 2 2 2 2 2 2" xfId="12185"/>
    <cellStyle name="20% - Accent4 3 2 2 2 2 2 2 3" xfId="12186"/>
    <cellStyle name="20% - Accent4 3 2 2 2 2 2 3" xfId="12187"/>
    <cellStyle name="20% - Accent4 3 2 2 2 2 2 3 2" xfId="12188"/>
    <cellStyle name="20% - Accent4 3 2 2 2 2 2 3 2 2" xfId="12189"/>
    <cellStyle name="20% - Accent4 3 2 2 2 2 2 3 3" xfId="12190"/>
    <cellStyle name="20% - Accent4 3 2 2 2 2 2 4" xfId="12191"/>
    <cellStyle name="20% - Accent4 3 2 2 2 2 2 4 2" xfId="12192"/>
    <cellStyle name="20% - Accent4 3 2 2 2 2 2 5" xfId="12193"/>
    <cellStyle name="20% - Accent4 3 2 2 2 2 3" xfId="12194"/>
    <cellStyle name="20% - Accent4 3 2 2 2 2 3 2" xfId="12195"/>
    <cellStyle name="20% - Accent4 3 2 2 2 2 3 2 2" xfId="12196"/>
    <cellStyle name="20% - Accent4 3 2 2 2 2 3 3" xfId="12197"/>
    <cellStyle name="20% - Accent4 3 2 2 2 2 4" xfId="12198"/>
    <cellStyle name="20% - Accent4 3 2 2 2 2 4 2" xfId="12199"/>
    <cellStyle name="20% - Accent4 3 2 2 2 2 4 2 2" xfId="12200"/>
    <cellStyle name="20% - Accent4 3 2 2 2 2 4 3" xfId="12201"/>
    <cellStyle name="20% - Accent4 3 2 2 2 2 5" xfId="12202"/>
    <cellStyle name="20% - Accent4 3 2 2 2 2 5 2" xfId="12203"/>
    <cellStyle name="20% - Accent4 3 2 2 2 2 5 2 2" xfId="12204"/>
    <cellStyle name="20% - Accent4 3 2 2 2 2 5 3" xfId="12205"/>
    <cellStyle name="20% - Accent4 3 2 2 2 2 6" xfId="12206"/>
    <cellStyle name="20% - Accent4 3 2 2 2 2 6 2" xfId="12207"/>
    <cellStyle name="20% - Accent4 3 2 2 2 2 7" xfId="12208"/>
    <cellStyle name="20% - Accent4 3 2 2 2 3" xfId="12209"/>
    <cellStyle name="20% - Accent4 3 2 2 2 3 2" xfId="12210"/>
    <cellStyle name="20% - Accent4 3 2 2 2 3 2 2" xfId="12211"/>
    <cellStyle name="20% - Accent4 3 2 2 2 3 2 2 2" xfId="12212"/>
    <cellStyle name="20% - Accent4 3 2 2 2 3 2 3" xfId="12213"/>
    <cellStyle name="20% - Accent4 3 2 2 2 3 3" xfId="12214"/>
    <cellStyle name="20% - Accent4 3 2 2 2 3 3 2" xfId="12215"/>
    <cellStyle name="20% - Accent4 3 2 2 2 3 3 2 2" xfId="12216"/>
    <cellStyle name="20% - Accent4 3 2 2 2 3 3 3" xfId="12217"/>
    <cellStyle name="20% - Accent4 3 2 2 2 3 4" xfId="12218"/>
    <cellStyle name="20% - Accent4 3 2 2 2 3 4 2" xfId="12219"/>
    <cellStyle name="20% - Accent4 3 2 2 2 3 5" xfId="12220"/>
    <cellStyle name="20% - Accent4 3 2 2 2 4" xfId="12221"/>
    <cellStyle name="20% - Accent4 3 2 2 2 4 2" xfId="12222"/>
    <cellStyle name="20% - Accent4 3 2 2 2 4 2 2" xfId="12223"/>
    <cellStyle name="20% - Accent4 3 2 2 2 4 3" xfId="12224"/>
    <cellStyle name="20% - Accent4 3 2 2 2 5" xfId="12225"/>
    <cellStyle name="20% - Accent4 3 2 2 2 5 2" xfId="12226"/>
    <cellStyle name="20% - Accent4 3 2 2 2 5 2 2" xfId="12227"/>
    <cellStyle name="20% - Accent4 3 2 2 2 5 3" xfId="12228"/>
    <cellStyle name="20% - Accent4 3 2 2 2 6" xfId="12229"/>
    <cellStyle name="20% - Accent4 3 2 2 2 6 2" xfId="12230"/>
    <cellStyle name="20% - Accent4 3 2 2 2 6 2 2" xfId="12231"/>
    <cellStyle name="20% - Accent4 3 2 2 2 6 3" xfId="12232"/>
    <cellStyle name="20% - Accent4 3 2 2 2 7" xfId="12233"/>
    <cellStyle name="20% - Accent4 3 2 2 2 7 2" xfId="12234"/>
    <cellStyle name="20% - Accent4 3 2 2 2 8" xfId="12235"/>
    <cellStyle name="20% - Accent4 3 2 2 3" xfId="12236"/>
    <cellStyle name="20% - Accent4 3 2 2 3 2" xfId="12237"/>
    <cellStyle name="20% - Accent4 3 2 2 3 2 2" xfId="12238"/>
    <cellStyle name="20% - Accent4 3 2 2 3 2 2 2" xfId="12239"/>
    <cellStyle name="20% - Accent4 3 2 2 3 2 2 2 2" xfId="12240"/>
    <cellStyle name="20% - Accent4 3 2 2 3 2 2 3" xfId="12241"/>
    <cellStyle name="20% - Accent4 3 2 2 3 2 3" xfId="12242"/>
    <cellStyle name="20% - Accent4 3 2 2 3 2 3 2" xfId="12243"/>
    <cellStyle name="20% - Accent4 3 2 2 3 2 3 2 2" xfId="12244"/>
    <cellStyle name="20% - Accent4 3 2 2 3 2 3 3" xfId="12245"/>
    <cellStyle name="20% - Accent4 3 2 2 3 2 4" xfId="12246"/>
    <cellStyle name="20% - Accent4 3 2 2 3 2 4 2" xfId="12247"/>
    <cellStyle name="20% - Accent4 3 2 2 3 2 5" xfId="12248"/>
    <cellStyle name="20% - Accent4 3 2 2 3 3" xfId="12249"/>
    <cellStyle name="20% - Accent4 3 2 2 3 3 2" xfId="12250"/>
    <cellStyle name="20% - Accent4 3 2 2 3 3 2 2" xfId="12251"/>
    <cellStyle name="20% - Accent4 3 2 2 3 3 3" xfId="12252"/>
    <cellStyle name="20% - Accent4 3 2 2 3 4" xfId="12253"/>
    <cellStyle name="20% - Accent4 3 2 2 3 4 2" xfId="12254"/>
    <cellStyle name="20% - Accent4 3 2 2 3 4 2 2" xfId="12255"/>
    <cellStyle name="20% - Accent4 3 2 2 3 4 3" xfId="12256"/>
    <cellStyle name="20% - Accent4 3 2 2 3 5" xfId="12257"/>
    <cellStyle name="20% - Accent4 3 2 2 3 5 2" xfId="12258"/>
    <cellStyle name="20% - Accent4 3 2 2 3 5 2 2" xfId="12259"/>
    <cellStyle name="20% - Accent4 3 2 2 3 5 3" xfId="12260"/>
    <cellStyle name="20% - Accent4 3 2 2 3 6" xfId="12261"/>
    <cellStyle name="20% - Accent4 3 2 2 3 6 2" xfId="12262"/>
    <cellStyle name="20% - Accent4 3 2 2 3 7" xfId="12263"/>
    <cellStyle name="20% - Accent4 3 2 2 4" xfId="12264"/>
    <cellStyle name="20% - Accent4 3 2 2 4 2" xfId="12265"/>
    <cellStyle name="20% - Accent4 3 2 2 4 2 2" xfId="12266"/>
    <cellStyle name="20% - Accent4 3 2 2 4 2 2 2" xfId="12267"/>
    <cellStyle name="20% - Accent4 3 2 2 4 2 3" xfId="12268"/>
    <cellStyle name="20% - Accent4 3 2 2 4 3" xfId="12269"/>
    <cellStyle name="20% - Accent4 3 2 2 4 3 2" xfId="12270"/>
    <cellStyle name="20% - Accent4 3 2 2 4 3 2 2" xfId="12271"/>
    <cellStyle name="20% - Accent4 3 2 2 4 3 3" xfId="12272"/>
    <cellStyle name="20% - Accent4 3 2 2 4 4" xfId="12273"/>
    <cellStyle name="20% - Accent4 3 2 2 4 4 2" xfId="12274"/>
    <cellStyle name="20% - Accent4 3 2 2 4 5" xfId="12275"/>
    <cellStyle name="20% - Accent4 3 2 2 5" xfId="12276"/>
    <cellStyle name="20% - Accent4 3 2 2 5 2" xfId="12277"/>
    <cellStyle name="20% - Accent4 3 2 2 5 2 2" xfId="12278"/>
    <cellStyle name="20% - Accent4 3 2 2 5 3" xfId="12279"/>
    <cellStyle name="20% - Accent4 3 2 2 6" xfId="12280"/>
    <cellStyle name="20% - Accent4 3 2 2 6 2" xfId="12281"/>
    <cellStyle name="20% - Accent4 3 2 2 6 2 2" xfId="12282"/>
    <cellStyle name="20% - Accent4 3 2 2 6 3" xfId="12283"/>
    <cellStyle name="20% - Accent4 3 2 2 7" xfId="12284"/>
    <cellStyle name="20% - Accent4 3 2 2 7 2" xfId="12285"/>
    <cellStyle name="20% - Accent4 3 2 2 7 2 2" xfId="12286"/>
    <cellStyle name="20% - Accent4 3 2 2 7 3" xfId="12287"/>
    <cellStyle name="20% - Accent4 3 2 2 8" xfId="12288"/>
    <cellStyle name="20% - Accent4 3 2 2 8 2" xfId="12289"/>
    <cellStyle name="20% - Accent4 3 2 2 9" xfId="12290"/>
    <cellStyle name="20% - Accent4 3 2 3" xfId="12291"/>
    <cellStyle name="20% - Accent4 3 2 3 2" xfId="12292"/>
    <cellStyle name="20% - Accent4 3 2 3 2 2" xfId="12293"/>
    <cellStyle name="20% - Accent4 3 2 3 2 2 2" xfId="12294"/>
    <cellStyle name="20% - Accent4 3 2 3 2 2 2 2" xfId="12295"/>
    <cellStyle name="20% - Accent4 3 2 3 2 2 2 2 2" xfId="12296"/>
    <cellStyle name="20% - Accent4 3 2 3 2 2 2 3" xfId="12297"/>
    <cellStyle name="20% - Accent4 3 2 3 2 2 3" xfId="12298"/>
    <cellStyle name="20% - Accent4 3 2 3 2 2 3 2" xfId="12299"/>
    <cellStyle name="20% - Accent4 3 2 3 2 2 3 2 2" xfId="12300"/>
    <cellStyle name="20% - Accent4 3 2 3 2 2 3 3" xfId="12301"/>
    <cellStyle name="20% - Accent4 3 2 3 2 2 4" xfId="12302"/>
    <cellStyle name="20% - Accent4 3 2 3 2 2 4 2" xfId="12303"/>
    <cellStyle name="20% - Accent4 3 2 3 2 2 5" xfId="12304"/>
    <cellStyle name="20% - Accent4 3 2 3 2 3" xfId="12305"/>
    <cellStyle name="20% - Accent4 3 2 3 2 3 2" xfId="12306"/>
    <cellStyle name="20% - Accent4 3 2 3 2 3 2 2" xfId="12307"/>
    <cellStyle name="20% - Accent4 3 2 3 2 3 3" xfId="12308"/>
    <cellStyle name="20% - Accent4 3 2 3 2 4" xfId="12309"/>
    <cellStyle name="20% - Accent4 3 2 3 2 4 2" xfId="12310"/>
    <cellStyle name="20% - Accent4 3 2 3 2 4 2 2" xfId="12311"/>
    <cellStyle name="20% - Accent4 3 2 3 2 4 3" xfId="12312"/>
    <cellStyle name="20% - Accent4 3 2 3 2 5" xfId="12313"/>
    <cellStyle name="20% - Accent4 3 2 3 2 5 2" xfId="12314"/>
    <cellStyle name="20% - Accent4 3 2 3 2 5 2 2" xfId="12315"/>
    <cellStyle name="20% - Accent4 3 2 3 2 5 3" xfId="12316"/>
    <cellStyle name="20% - Accent4 3 2 3 2 6" xfId="12317"/>
    <cellStyle name="20% - Accent4 3 2 3 2 6 2" xfId="12318"/>
    <cellStyle name="20% - Accent4 3 2 3 2 7" xfId="12319"/>
    <cellStyle name="20% - Accent4 3 2 3 3" xfId="12320"/>
    <cellStyle name="20% - Accent4 3 2 3 3 2" xfId="12321"/>
    <cellStyle name="20% - Accent4 3 2 3 3 2 2" xfId="12322"/>
    <cellStyle name="20% - Accent4 3 2 3 3 2 2 2" xfId="12323"/>
    <cellStyle name="20% - Accent4 3 2 3 3 2 3" xfId="12324"/>
    <cellStyle name="20% - Accent4 3 2 3 3 3" xfId="12325"/>
    <cellStyle name="20% - Accent4 3 2 3 3 3 2" xfId="12326"/>
    <cellStyle name="20% - Accent4 3 2 3 3 3 2 2" xfId="12327"/>
    <cellStyle name="20% - Accent4 3 2 3 3 3 3" xfId="12328"/>
    <cellStyle name="20% - Accent4 3 2 3 3 4" xfId="12329"/>
    <cellStyle name="20% - Accent4 3 2 3 3 4 2" xfId="12330"/>
    <cellStyle name="20% - Accent4 3 2 3 3 5" xfId="12331"/>
    <cellStyle name="20% - Accent4 3 2 3 4" xfId="12332"/>
    <cellStyle name="20% - Accent4 3 2 3 4 2" xfId="12333"/>
    <cellStyle name="20% - Accent4 3 2 3 4 2 2" xfId="12334"/>
    <cellStyle name="20% - Accent4 3 2 3 4 3" xfId="12335"/>
    <cellStyle name="20% - Accent4 3 2 3 5" xfId="12336"/>
    <cellStyle name="20% - Accent4 3 2 3 5 2" xfId="12337"/>
    <cellStyle name="20% - Accent4 3 2 3 5 2 2" xfId="12338"/>
    <cellStyle name="20% - Accent4 3 2 3 5 3" xfId="12339"/>
    <cellStyle name="20% - Accent4 3 2 3 6" xfId="12340"/>
    <cellStyle name="20% - Accent4 3 2 3 6 2" xfId="12341"/>
    <cellStyle name="20% - Accent4 3 2 3 6 2 2" xfId="12342"/>
    <cellStyle name="20% - Accent4 3 2 3 6 3" xfId="12343"/>
    <cellStyle name="20% - Accent4 3 2 3 7" xfId="12344"/>
    <cellStyle name="20% - Accent4 3 2 3 7 2" xfId="12345"/>
    <cellStyle name="20% - Accent4 3 2 3 8" xfId="12346"/>
    <cellStyle name="20% - Accent4 3 2 4" xfId="12347"/>
    <cellStyle name="20% - Accent4 3 2 4 2" xfId="12348"/>
    <cellStyle name="20% - Accent4 3 2 4 2 2" xfId="12349"/>
    <cellStyle name="20% - Accent4 3 2 4 2 2 2" xfId="12350"/>
    <cellStyle name="20% - Accent4 3 2 4 2 2 2 2" xfId="12351"/>
    <cellStyle name="20% - Accent4 3 2 4 2 2 3" xfId="12352"/>
    <cellStyle name="20% - Accent4 3 2 4 2 3" xfId="12353"/>
    <cellStyle name="20% - Accent4 3 2 4 2 3 2" xfId="12354"/>
    <cellStyle name="20% - Accent4 3 2 4 2 3 2 2" xfId="12355"/>
    <cellStyle name="20% - Accent4 3 2 4 2 3 3" xfId="12356"/>
    <cellStyle name="20% - Accent4 3 2 4 2 4" xfId="12357"/>
    <cellStyle name="20% - Accent4 3 2 4 2 4 2" xfId="12358"/>
    <cellStyle name="20% - Accent4 3 2 4 2 5" xfId="12359"/>
    <cellStyle name="20% - Accent4 3 2 4 3" xfId="12360"/>
    <cellStyle name="20% - Accent4 3 2 4 3 2" xfId="12361"/>
    <cellStyle name="20% - Accent4 3 2 4 3 2 2" xfId="12362"/>
    <cellStyle name="20% - Accent4 3 2 4 3 3" xfId="12363"/>
    <cellStyle name="20% - Accent4 3 2 4 4" xfId="12364"/>
    <cellStyle name="20% - Accent4 3 2 4 4 2" xfId="12365"/>
    <cellStyle name="20% - Accent4 3 2 4 4 2 2" xfId="12366"/>
    <cellStyle name="20% - Accent4 3 2 4 4 3" xfId="12367"/>
    <cellStyle name="20% - Accent4 3 2 4 5" xfId="12368"/>
    <cellStyle name="20% - Accent4 3 2 4 5 2" xfId="12369"/>
    <cellStyle name="20% - Accent4 3 2 4 5 2 2" xfId="12370"/>
    <cellStyle name="20% - Accent4 3 2 4 5 3" xfId="12371"/>
    <cellStyle name="20% - Accent4 3 2 4 6" xfId="12372"/>
    <cellStyle name="20% - Accent4 3 2 4 6 2" xfId="12373"/>
    <cellStyle name="20% - Accent4 3 2 4 7" xfId="12374"/>
    <cellStyle name="20% - Accent4 3 2 5" xfId="12375"/>
    <cellStyle name="20% - Accent4 3 2 5 2" xfId="12376"/>
    <cellStyle name="20% - Accent4 3 2 5 2 2" xfId="12377"/>
    <cellStyle name="20% - Accent4 3 2 5 2 2 2" xfId="12378"/>
    <cellStyle name="20% - Accent4 3 2 5 2 3" xfId="12379"/>
    <cellStyle name="20% - Accent4 3 2 5 3" xfId="12380"/>
    <cellStyle name="20% - Accent4 3 2 5 3 2" xfId="12381"/>
    <cellStyle name="20% - Accent4 3 2 5 3 2 2" xfId="12382"/>
    <cellStyle name="20% - Accent4 3 2 5 3 3" xfId="12383"/>
    <cellStyle name="20% - Accent4 3 2 5 4" xfId="12384"/>
    <cellStyle name="20% - Accent4 3 2 5 4 2" xfId="12385"/>
    <cellStyle name="20% - Accent4 3 2 5 5" xfId="12386"/>
    <cellStyle name="20% - Accent4 3 2 6" xfId="12387"/>
    <cellStyle name="20% - Accent4 3 2 6 2" xfId="12388"/>
    <cellStyle name="20% - Accent4 3 2 6 2 2" xfId="12389"/>
    <cellStyle name="20% - Accent4 3 2 6 3" xfId="12390"/>
    <cellStyle name="20% - Accent4 3 2 7" xfId="12391"/>
    <cellStyle name="20% - Accent4 3 2 7 2" xfId="12392"/>
    <cellStyle name="20% - Accent4 3 2 7 2 2" xfId="12393"/>
    <cellStyle name="20% - Accent4 3 2 7 3" xfId="12394"/>
    <cellStyle name="20% - Accent4 3 2 8" xfId="12395"/>
    <cellStyle name="20% - Accent4 3 2 8 2" xfId="12396"/>
    <cellStyle name="20% - Accent4 3 2 8 2 2" xfId="12397"/>
    <cellStyle name="20% - Accent4 3 2 8 3" xfId="12398"/>
    <cellStyle name="20% - Accent4 3 2 9" xfId="12399"/>
    <cellStyle name="20% - Accent4 3 2 9 2" xfId="12400"/>
    <cellStyle name="20% - Accent4 3 3" xfId="12401"/>
    <cellStyle name="20% - Accent4 3 3 2" xfId="12402"/>
    <cellStyle name="20% - Accent4 3 3 2 2" xfId="12403"/>
    <cellStyle name="20% - Accent4 3 3 2 2 2" xfId="12404"/>
    <cellStyle name="20% - Accent4 3 3 2 2 2 2" xfId="12405"/>
    <cellStyle name="20% - Accent4 3 3 2 2 2 2 2" xfId="12406"/>
    <cellStyle name="20% - Accent4 3 3 2 2 2 2 2 2" xfId="12407"/>
    <cellStyle name="20% - Accent4 3 3 2 2 2 2 3" xfId="12408"/>
    <cellStyle name="20% - Accent4 3 3 2 2 2 3" xfId="12409"/>
    <cellStyle name="20% - Accent4 3 3 2 2 2 3 2" xfId="12410"/>
    <cellStyle name="20% - Accent4 3 3 2 2 2 3 2 2" xfId="12411"/>
    <cellStyle name="20% - Accent4 3 3 2 2 2 3 3" xfId="12412"/>
    <cellStyle name="20% - Accent4 3 3 2 2 2 4" xfId="12413"/>
    <cellStyle name="20% - Accent4 3 3 2 2 2 4 2" xfId="12414"/>
    <cellStyle name="20% - Accent4 3 3 2 2 2 5" xfId="12415"/>
    <cellStyle name="20% - Accent4 3 3 2 2 3" xfId="12416"/>
    <cellStyle name="20% - Accent4 3 3 2 2 3 2" xfId="12417"/>
    <cellStyle name="20% - Accent4 3 3 2 2 3 2 2" xfId="12418"/>
    <cellStyle name="20% - Accent4 3 3 2 2 3 3" xfId="12419"/>
    <cellStyle name="20% - Accent4 3 3 2 2 4" xfId="12420"/>
    <cellStyle name="20% - Accent4 3 3 2 2 4 2" xfId="12421"/>
    <cellStyle name="20% - Accent4 3 3 2 2 4 2 2" xfId="12422"/>
    <cellStyle name="20% - Accent4 3 3 2 2 4 3" xfId="12423"/>
    <cellStyle name="20% - Accent4 3 3 2 2 5" xfId="12424"/>
    <cellStyle name="20% - Accent4 3 3 2 2 5 2" xfId="12425"/>
    <cellStyle name="20% - Accent4 3 3 2 2 5 2 2" xfId="12426"/>
    <cellStyle name="20% - Accent4 3 3 2 2 5 3" xfId="12427"/>
    <cellStyle name="20% - Accent4 3 3 2 2 6" xfId="12428"/>
    <cellStyle name="20% - Accent4 3 3 2 2 6 2" xfId="12429"/>
    <cellStyle name="20% - Accent4 3 3 2 2 7" xfId="12430"/>
    <cellStyle name="20% - Accent4 3 3 2 3" xfId="12431"/>
    <cellStyle name="20% - Accent4 3 3 2 3 2" xfId="12432"/>
    <cellStyle name="20% - Accent4 3 3 2 3 2 2" xfId="12433"/>
    <cellStyle name="20% - Accent4 3 3 2 3 2 2 2" xfId="12434"/>
    <cellStyle name="20% - Accent4 3 3 2 3 2 3" xfId="12435"/>
    <cellStyle name="20% - Accent4 3 3 2 3 3" xfId="12436"/>
    <cellStyle name="20% - Accent4 3 3 2 3 3 2" xfId="12437"/>
    <cellStyle name="20% - Accent4 3 3 2 3 3 2 2" xfId="12438"/>
    <cellStyle name="20% - Accent4 3 3 2 3 3 3" xfId="12439"/>
    <cellStyle name="20% - Accent4 3 3 2 3 4" xfId="12440"/>
    <cellStyle name="20% - Accent4 3 3 2 3 4 2" xfId="12441"/>
    <cellStyle name="20% - Accent4 3 3 2 3 5" xfId="12442"/>
    <cellStyle name="20% - Accent4 3 3 2 4" xfId="12443"/>
    <cellStyle name="20% - Accent4 3 3 2 4 2" xfId="12444"/>
    <cellStyle name="20% - Accent4 3 3 2 4 2 2" xfId="12445"/>
    <cellStyle name="20% - Accent4 3 3 2 4 3" xfId="12446"/>
    <cellStyle name="20% - Accent4 3 3 2 5" xfId="12447"/>
    <cellStyle name="20% - Accent4 3 3 2 5 2" xfId="12448"/>
    <cellStyle name="20% - Accent4 3 3 2 5 2 2" xfId="12449"/>
    <cellStyle name="20% - Accent4 3 3 2 5 3" xfId="12450"/>
    <cellStyle name="20% - Accent4 3 3 2 6" xfId="12451"/>
    <cellStyle name="20% - Accent4 3 3 2 6 2" xfId="12452"/>
    <cellStyle name="20% - Accent4 3 3 2 6 2 2" xfId="12453"/>
    <cellStyle name="20% - Accent4 3 3 2 6 3" xfId="12454"/>
    <cellStyle name="20% - Accent4 3 3 2 7" xfId="12455"/>
    <cellStyle name="20% - Accent4 3 3 2 7 2" xfId="12456"/>
    <cellStyle name="20% - Accent4 3 3 2 8" xfId="12457"/>
    <cellStyle name="20% - Accent4 3 3 3" xfId="12458"/>
    <cellStyle name="20% - Accent4 3 3 3 2" xfId="12459"/>
    <cellStyle name="20% - Accent4 3 3 3 2 2" xfId="12460"/>
    <cellStyle name="20% - Accent4 3 3 3 2 2 2" xfId="12461"/>
    <cellStyle name="20% - Accent4 3 3 3 2 2 2 2" xfId="12462"/>
    <cellStyle name="20% - Accent4 3 3 3 2 2 3" xfId="12463"/>
    <cellStyle name="20% - Accent4 3 3 3 2 3" xfId="12464"/>
    <cellStyle name="20% - Accent4 3 3 3 2 3 2" xfId="12465"/>
    <cellStyle name="20% - Accent4 3 3 3 2 3 2 2" xfId="12466"/>
    <cellStyle name="20% - Accent4 3 3 3 2 3 3" xfId="12467"/>
    <cellStyle name="20% - Accent4 3 3 3 2 4" xfId="12468"/>
    <cellStyle name="20% - Accent4 3 3 3 2 4 2" xfId="12469"/>
    <cellStyle name="20% - Accent4 3 3 3 2 5" xfId="12470"/>
    <cellStyle name="20% - Accent4 3 3 3 3" xfId="12471"/>
    <cellStyle name="20% - Accent4 3 3 3 3 2" xfId="12472"/>
    <cellStyle name="20% - Accent4 3 3 3 3 2 2" xfId="12473"/>
    <cellStyle name="20% - Accent4 3 3 3 3 3" xfId="12474"/>
    <cellStyle name="20% - Accent4 3 3 3 4" xfId="12475"/>
    <cellStyle name="20% - Accent4 3 3 3 4 2" xfId="12476"/>
    <cellStyle name="20% - Accent4 3 3 3 4 2 2" xfId="12477"/>
    <cellStyle name="20% - Accent4 3 3 3 4 3" xfId="12478"/>
    <cellStyle name="20% - Accent4 3 3 3 5" xfId="12479"/>
    <cellStyle name="20% - Accent4 3 3 3 5 2" xfId="12480"/>
    <cellStyle name="20% - Accent4 3 3 3 5 2 2" xfId="12481"/>
    <cellStyle name="20% - Accent4 3 3 3 5 3" xfId="12482"/>
    <cellStyle name="20% - Accent4 3 3 3 6" xfId="12483"/>
    <cellStyle name="20% - Accent4 3 3 3 6 2" xfId="12484"/>
    <cellStyle name="20% - Accent4 3 3 3 7" xfId="12485"/>
    <cellStyle name="20% - Accent4 3 3 4" xfId="12486"/>
    <cellStyle name="20% - Accent4 3 3 4 2" xfId="12487"/>
    <cellStyle name="20% - Accent4 3 3 4 2 2" xfId="12488"/>
    <cellStyle name="20% - Accent4 3 3 4 2 2 2" xfId="12489"/>
    <cellStyle name="20% - Accent4 3 3 4 2 3" xfId="12490"/>
    <cellStyle name="20% - Accent4 3 3 4 3" xfId="12491"/>
    <cellStyle name="20% - Accent4 3 3 4 3 2" xfId="12492"/>
    <cellStyle name="20% - Accent4 3 3 4 3 2 2" xfId="12493"/>
    <cellStyle name="20% - Accent4 3 3 4 3 3" xfId="12494"/>
    <cellStyle name="20% - Accent4 3 3 4 4" xfId="12495"/>
    <cellStyle name="20% - Accent4 3 3 4 4 2" xfId="12496"/>
    <cellStyle name="20% - Accent4 3 3 4 5" xfId="12497"/>
    <cellStyle name="20% - Accent4 3 3 5" xfId="12498"/>
    <cellStyle name="20% - Accent4 3 3 5 2" xfId="12499"/>
    <cellStyle name="20% - Accent4 3 3 5 2 2" xfId="12500"/>
    <cellStyle name="20% - Accent4 3 3 5 3" xfId="12501"/>
    <cellStyle name="20% - Accent4 3 3 6" xfId="12502"/>
    <cellStyle name="20% - Accent4 3 3 6 2" xfId="12503"/>
    <cellStyle name="20% - Accent4 3 3 6 2 2" xfId="12504"/>
    <cellStyle name="20% - Accent4 3 3 6 3" xfId="12505"/>
    <cellStyle name="20% - Accent4 3 3 7" xfId="12506"/>
    <cellStyle name="20% - Accent4 3 3 7 2" xfId="12507"/>
    <cellStyle name="20% - Accent4 3 3 7 2 2" xfId="12508"/>
    <cellStyle name="20% - Accent4 3 3 7 3" xfId="12509"/>
    <cellStyle name="20% - Accent4 3 3 8" xfId="12510"/>
    <cellStyle name="20% - Accent4 3 3 8 2" xfId="12511"/>
    <cellStyle name="20% - Accent4 3 3 9" xfId="12512"/>
    <cellStyle name="20% - Accent4 3 4" xfId="12513"/>
    <cellStyle name="20% - Accent4 3 4 2" xfId="12514"/>
    <cellStyle name="20% - Accent4 3 4 2 2" xfId="12515"/>
    <cellStyle name="20% - Accent4 3 4 2 2 2" xfId="12516"/>
    <cellStyle name="20% - Accent4 3 4 2 2 2 2" xfId="12517"/>
    <cellStyle name="20% - Accent4 3 4 2 2 2 2 2" xfId="12518"/>
    <cellStyle name="20% - Accent4 3 4 2 2 2 3" xfId="12519"/>
    <cellStyle name="20% - Accent4 3 4 2 2 3" xfId="12520"/>
    <cellStyle name="20% - Accent4 3 4 2 2 3 2" xfId="12521"/>
    <cellStyle name="20% - Accent4 3 4 2 2 3 2 2" xfId="12522"/>
    <cellStyle name="20% - Accent4 3 4 2 2 3 3" xfId="12523"/>
    <cellStyle name="20% - Accent4 3 4 2 2 4" xfId="12524"/>
    <cellStyle name="20% - Accent4 3 4 2 2 4 2" xfId="12525"/>
    <cellStyle name="20% - Accent4 3 4 2 2 5" xfId="12526"/>
    <cellStyle name="20% - Accent4 3 4 2 3" xfId="12527"/>
    <cellStyle name="20% - Accent4 3 4 2 3 2" xfId="12528"/>
    <cellStyle name="20% - Accent4 3 4 2 3 2 2" xfId="12529"/>
    <cellStyle name="20% - Accent4 3 4 2 3 3" xfId="12530"/>
    <cellStyle name="20% - Accent4 3 4 2 4" xfId="12531"/>
    <cellStyle name="20% - Accent4 3 4 2 4 2" xfId="12532"/>
    <cellStyle name="20% - Accent4 3 4 2 4 2 2" xfId="12533"/>
    <cellStyle name="20% - Accent4 3 4 2 4 3" xfId="12534"/>
    <cellStyle name="20% - Accent4 3 4 2 5" xfId="12535"/>
    <cellStyle name="20% - Accent4 3 4 2 5 2" xfId="12536"/>
    <cellStyle name="20% - Accent4 3 4 2 5 2 2" xfId="12537"/>
    <cellStyle name="20% - Accent4 3 4 2 5 3" xfId="12538"/>
    <cellStyle name="20% - Accent4 3 4 2 6" xfId="12539"/>
    <cellStyle name="20% - Accent4 3 4 2 6 2" xfId="12540"/>
    <cellStyle name="20% - Accent4 3 4 2 7" xfId="12541"/>
    <cellStyle name="20% - Accent4 3 4 3" xfId="12542"/>
    <cellStyle name="20% - Accent4 3 4 3 2" xfId="12543"/>
    <cellStyle name="20% - Accent4 3 4 3 2 2" xfId="12544"/>
    <cellStyle name="20% - Accent4 3 4 3 2 2 2" xfId="12545"/>
    <cellStyle name="20% - Accent4 3 4 3 2 3" xfId="12546"/>
    <cellStyle name="20% - Accent4 3 4 3 3" xfId="12547"/>
    <cellStyle name="20% - Accent4 3 4 3 3 2" xfId="12548"/>
    <cellStyle name="20% - Accent4 3 4 3 3 2 2" xfId="12549"/>
    <cellStyle name="20% - Accent4 3 4 3 3 3" xfId="12550"/>
    <cellStyle name="20% - Accent4 3 4 3 4" xfId="12551"/>
    <cellStyle name="20% - Accent4 3 4 3 4 2" xfId="12552"/>
    <cellStyle name="20% - Accent4 3 4 3 5" xfId="12553"/>
    <cellStyle name="20% - Accent4 3 4 4" xfId="12554"/>
    <cellStyle name="20% - Accent4 3 4 4 2" xfId="12555"/>
    <cellStyle name="20% - Accent4 3 4 4 2 2" xfId="12556"/>
    <cellStyle name="20% - Accent4 3 4 4 3" xfId="12557"/>
    <cellStyle name="20% - Accent4 3 4 5" xfId="12558"/>
    <cellStyle name="20% - Accent4 3 4 5 2" xfId="12559"/>
    <cellStyle name="20% - Accent4 3 4 5 2 2" xfId="12560"/>
    <cellStyle name="20% - Accent4 3 4 5 3" xfId="12561"/>
    <cellStyle name="20% - Accent4 3 4 6" xfId="12562"/>
    <cellStyle name="20% - Accent4 3 4 6 2" xfId="12563"/>
    <cellStyle name="20% - Accent4 3 4 6 2 2" xfId="12564"/>
    <cellStyle name="20% - Accent4 3 4 6 3" xfId="12565"/>
    <cellStyle name="20% - Accent4 3 4 7" xfId="12566"/>
    <cellStyle name="20% - Accent4 3 4 7 2" xfId="12567"/>
    <cellStyle name="20% - Accent4 3 4 8" xfId="12568"/>
    <cellStyle name="20% - Accent4 3 5" xfId="12569"/>
    <cellStyle name="20% - Accent4 3 5 2" xfId="12570"/>
    <cellStyle name="20% - Accent4 3 5 2 2" xfId="12571"/>
    <cellStyle name="20% - Accent4 3 5 2 2 2" xfId="12572"/>
    <cellStyle name="20% - Accent4 3 5 2 2 2 2" xfId="12573"/>
    <cellStyle name="20% - Accent4 3 5 2 2 3" xfId="12574"/>
    <cellStyle name="20% - Accent4 3 5 2 3" xfId="12575"/>
    <cellStyle name="20% - Accent4 3 5 2 3 2" xfId="12576"/>
    <cellStyle name="20% - Accent4 3 5 2 3 2 2" xfId="12577"/>
    <cellStyle name="20% - Accent4 3 5 2 3 3" xfId="12578"/>
    <cellStyle name="20% - Accent4 3 5 2 4" xfId="12579"/>
    <cellStyle name="20% - Accent4 3 5 2 4 2" xfId="12580"/>
    <cellStyle name="20% - Accent4 3 5 2 5" xfId="12581"/>
    <cellStyle name="20% - Accent4 3 5 3" xfId="12582"/>
    <cellStyle name="20% - Accent4 3 5 3 2" xfId="12583"/>
    <cellStyle name="20% - Accent4 3 5 3 2 2" xfId="12584"/>
    <cellStyle name="20% - Accent4 3 5 3 3" xfId="12585"/>
    <cellStyle name="20% - Accent4 3 5 4" xfId="12586"/>
    <cellStyle name="20% - Accent4 3 5 4 2" xfId="12587"/>
    <cellStyle name="20% - Accent4 3 5 4 2 2" xfId="12588"/>
    <cellStyle name="20% - Accent4 3 5 4 3" xfId="12589"/>
    <cellStyle name="20% - Accent4 3 5 5" xfId="12590"/>
    <cellStyle name="20% - Accent4 3 5 5 2" xfId="12591"/>
    <cellStyle name="20% - Accent4 3 5 5 2 2" xfId="12592"/>
    <cellStyle name="20% - Accent4 3 5 5 3" xfId="12593"/>
    <cellStyle name="20% - Accent4 3 5 6" xfId="12594"/>
    <cellStyle name="20% - Accent4 3 5 6 2" xfId="12595"/>
    <cellStyle name="20% - Accent4 3 5 7" xfId="12596"/>
    <cellStyle name="20% - Accent4 3 6" xfId="12597"/>
    <cellStyle name="20% - Accent4 3 6 2" xfId="12598"/>
    <cellStyle name="20% - Accent4 3 6 2 2" xfId="12599"/>
    <cellStyle name="20% - Accent4 3 6 2 2 2" xfId="12600"/>
    <cellStyle name="20% - Accent4 3 6 2 2 2 2" xfId="12601"/>
    <cellStyle name="20% - Accent4 3 6 2 2 3" xfId="12602"/>
    <cellStyle name="20% - Accent4 3 6 2 3" xfId="12603"/>
    <cellStyle name="20% - Accent4 3 6 2 3 2" xfId="12604"/>
    <cellStyle name="20% - Accent4 3 6 2 3 2 2" xfId="12605"/>
    <cellStyle name="20% - Accent4 3 6 2 3 3" xfId="12606"/>
    <cellStyle name="20% - Accent4 3 6 2 4" xfId="12607"/>
    <cellStyle name="20% - Accent4 3 6 2 4 2" xfId="12608"/>
    <cellStyle name="20% - Accent4 3 6 2 5" xfId="12609"/>
    <cellStyle name="20% - Accent4 3 6 3" xfId="12610"/>
    <cellStyle name="20% - Accent4 3 6 3 2" xfId="12611"/>
    <cellStyle name="20% - Accent4 3 6 3 2 2" xfId="12612"/>
    <cellStyle name="20% - Accent4 3 6 3 3" xfId="12613"/>
    <cellStyle name="20% - Accent4 3 6 4" xfId="12614"/>
    <cellStyle name="20% - Accent4 3 6 4 2" xfId="12615"/>
    <cellStyle name="20% - Accent4 3 6 4 2 2" xfId="12616"/>
    <cellStyle name="20% - Accent4 3 6 4 3" xfId="12617"/>
    <cellStyle name="20% - Accent4 3 6 5" xfId="12618"/>
    <cellStyle name="20% - Accent4 3 6 5 2" xfId="12619"/>
    <cellStyle name="20% - Accent4 3 6 5 2 2" xfId="12620"/>
    <cellStyle name="20% - Accent4 3 6 5 3" xfId="12621"/>
    <cellStyle name="20% - Accent4 3 6 6" xfId="12622"/>
    <cellStyle name="20% - Accent4 3 6 6 2" xfId="12623"/>
    <cellStyle name="20% - Accent4 3 6 7" xfId="12624"/>
    <cellStyle name="20% - Accent4 3 7" xfId="12625"/>
    <cellStyle name="20% - Accent4 3 8" xfId="12626"/>
    <cellStyle name="20% - Accent4 3 8 2" xfId="12627"/>
    <cellStyle name="20% - Accent4 3 8 2 2" xfId="12628"/>
    <cellStyle name="20% - Accent4 3 8 2 2 2" xfId="12629"/>
    <cellStyle name="20% - Accent4 3 8 2 3" xfId="12630"/>
    <cellStyle name="20% - Accent4 3 8 3" xfId="12631"/>
    <cellStyle name="20% - Accent4 3 8 3 2" xfId="12632"/>
    <cellStyle name="20% - Accent4 3 8 3 2 2" xfId="12633"/>
    <cellStyle name="20% - Accent4 3 8 3 3" xfId="12634"/>
    <cellStyle name="20% - Accent4 3 8 4" xfId="12635"/>
    <cellStyle name="20% - Accent4 3 8 4 2" xfId="12636"/>
    <cellStyle name="20% - Accent4 3 8 5" xfId="12637"/>
    <cellStyle name="20% - Accent4 3 9" xfId="12638"/>
    <cellStyle name="20% - Accent4 3 9 2" xfId="12639"/>
    <cellStyle name="20% - Accent4 4" xfId="379"/>
    <cellStyle name="20% - Accent4 4 2" xfId="12640"/>
    <cellStyle name="20% - Accent4 4 2 2" xfId="12641"/>
    <cellStyle name="20% - Accent4 4 2 2 2" xfId="12642"/>
    <cellStyle name="20% - Accent4 4 2 2 2 2" xfId="12643"/>
    <cellStyle name="20% - Accent4 4 2 2 2 2 2" xfId="12644"/>
    <cellStyle name="20% - Accent4 4 2 2 2 2 2 2" xfId="12645"/>
    <cellStyle name="20% - Accent4 4 2 2 2 2 2 2 2" xfId="12646"/>
    <cellStyle name="20% - Accent4 4 2 2 2 2 2 3" xfId="12647"/>
    <cellStyle name="20% - Accent4 4 2 2 2 2 3" xfId="12648"/>
    <cellStyle name="20% - Accent4 4 2 2 2 2 3 2" xfId="12649"/>
    <cellStyle name="20% - Accent4 4 2 2 2 2 3 2 2" xfId="12650"/>
    <cellStyle name="20% - Accent4 4 2 2 2 2 3 3" xfId="12651"/>
    <cellStyle name="20% - Accent4 4 2 2 2 2 4" xfId="12652"/>
    <cellStyle name="20% - Accent4 4 2 2 2 2 4 2" xfId="12653"/>
    <cellStyle name="20% - Accent4 4 2 2 2 2 5" xfId="12654"/>
    <cellStyle name="20% - Accent4 4 2 2 2 3" xfId="12655"/>
    <cellStyle name="20% - Accent4 4 2 2 2 3 2" xfId="12656"/>
    <cellStyle name="20% - Accent4 4 2 2 2 3 2 2" xfId="12657"/>
    <cellStyle name="20% - Accent4 4 2 2 2 3 3" xfId="12658"/>
    <cellStyle name="20% - Accent4 4 2 2 2 4" xfId="12659"/>
    <cellStyle name="20% - Accent4 4 2 2 2 4 2" xfId="12660"/>
    <cellStyle name="20% - Accent4 4 2 2 2 4 2 2" xfId="12661"/>
    <cellStyle name="20% - Accent4 4 2 2 2 4 3" xfId="12662"/>
    <cellStyle name="20% - Accent4 4 2 2 2 5" xfId="12663"/>
    <cellStyle name="20% - Accent4 4 2 2 2 5 2" xfId="12664"/>
    <cellStyle name="20% - Accent4 4 2 2 2 5 2 2" xfId="12665"/>
    <cellStyle name="20% - Accent4 4 2 2 2 5 3" xfId="12666"/>
    <cellStyle name="20% - Accent4 4 2 2 2 6" xfId="12667"/>
    <cellStyle name="20% - Accent4 4 2 2 2 6 2" xfId="12668"/>
    <cellStyle name="20% - Accent4 4 2 2 2 7" xfId="12669"/>
    <cellStyle name="20% - Accent4 4 2 2 3" xfId="12670"/>
    <cellStyle name="20% - Accent4 4 2 2 3 2" xfId="12671"/>
    <cellStyle name="20% - Accent4 4 2 2 3 2 2" xfId="12672"/>
    <cellStyle name="20% - Accent4 4 2 2 3 2 2 2" xfId="12673"/>
    <cellStyle name="20% - Accent4 4 2 2 3 2 3" xfId="12674"/>
    <cellStyle name="20% - Accent4 4 2 2 3 3" xfId="12675"/>
    <cellStyle name="20% - Accent4 4 2 2 3 3 2" xfId="12676"/>
    <cellStyle name="20% - Accent4 4 2 2 3 3 2 2" xfId="12677"/>
    <cellStyle name="20% - Accent4 4 2 2 3 3 3" xfId="12678"/>
    <cellStyle name="20% - Accent4 4 2 2 3 4" xfId="12679"/>
    <cellStyle name="20% - Accent4 4 2 2 3 4 2" xfId="12680"/>
    <cellStyle name="20% - Accent4 4 2 2 3 5" xfId="12681"/>
    <cellStyle name="20% - Accent4 4 2 2 4" xfId="12682"/>
    <cellStyle name="20% - Accent4 4 2 2 4 2" xfId="12683"/>
    <cellStyle name="20% - Accent4 4 2 2 4 2 2" xfId="12684"/>
    <cellStyle name="20% - Accent4 4 2 2 4 3" xfId="12685"/>
    <cellStyle name="20% - Accent4 4 2 2 5" xfId="12686"/>
    <cellStyle name="20% - Accent4 4 2 2 5 2" xfId="12687"/>
    <cellStyle name="20% - Accent4 4 2 2 5 2 2" xfId="12688"/>
    <cellStyle name="20% - Accent4 4 2 2 5 3" xfId="12689"/>
    <cellStyle name="20% - Accent4 4 2 2 6" xfId="12690"/>
    <cellStyle name="20% - Accent4 4 2 2 6 2" xfId="12691"/>
    <cellStyle name="20% - Accent4 4 2 2 6 2 2" xfId="12692"/>
    <cellStyle name="20% - Accent4 4 2 2 6 3" xfId="12693"/>
    <cellStyle name="20% - Accent4 4 2 2 7" xfId="12694"/>
    <cellStyle name="20% - Accent4 4 2 2 7 2" xfId="12695"/>
    <cellStyle name="20% - Accent4 4 2 2 8" xfId="12696"/>
    <cellStyle name="20% - Accent4 4 2 3" xfId="12697"/>
    <cellStyle name="20% - Accent4 4 2 3 2" xfId="12698"/>
    <cellStyle name="20% - Accent4 4 2 3 2 2" xfId="12699"/>
    <cellStyle name="20% - Accent4 4 2 3 2 2 2" xfId="12700"/>
    <cellStyle name="20% - Accent4 4 2 3 2 2 2 2" xfId="12701"/>
    <cellStyle name="20% - Accent4 4 2 3 2 2 3" xfId="12702"/>
    <cellStyle name="20% - Accent4 4 2 3 2 3" xfId="12703"/>
    <cellStyle name="20% - Accent4 4 2 3 2 3 2" xfId="12704"/>
    <cellStyle name="20% - Accent4 4 2 3 2 3 2 2" xfId="12705"/>
    <cellStyle name="20% - Accent4 4 2 3 2 3 3" xfId="12706"/>
    <cellStyle name="20% - Accent4 4 2 3 2 4" xfId="12707"/>
    <cellStyle name="20% - Accent4 4 2 3 2 4 2" xfId="12708"/>
    <cellStyle name="20% - Accent4 4 2 3 2 5" xfId="12709"/>
    <cellStyle name="20% - Accent4 4 2 3 3" xfId="12710"/>
    <cellStyle name="20% - Accent4 4 2 3 3 2" xfId="12711"/>
    <cellStyle name="20% - Accent4 4 2 3 3 2 2" xfId="12712"/>
    <cellStyle name="20% - Accent4 4 2 3 3 3" xfId="12713"/>
    <cellStyle name="20% - Accent4 4 2 3 4" xfId="12714"/>
    <cellStyle name="20% - Accent4 4 2 3 4 2" xfId="12715"/>
    <cellStyle name="20% - Accent4 4 2 3 4 2 2" xfId="12716"/>
    <cellStyle name="20% - Accent4 4 2 3 4 3" xfId="12717"/>
    <cellStyle name="20% - Accent4 4 2 3 5" xfId="12718"/>
    <cellStyle name="20% - Accent4 4 2 3 5 2" xfId="12719"/>
    <cellStyle name="20% - Accent4 4 2 3 5 2 2" xfId="12720"/>
    <cellStyle name="20% - Accent4 4 2 3 5 3" xfId="12721"/>
    <cellStyle name="20% - Accent4 4 2 3 6" xfId="12722"/>
    <cellStyle name="20% - Accent4 4 2 3 6 2" xfId="12723"/>
    <cellStyle name="20% - Accent4 4 2 3 7" xfId="12724"/>
    <cellStyle name="20% - Accent4 4 2 4" xfId="12725"/>
    <cellStyle name="20% - Accent4 4 2 4 2" xfId="12726"/>
    <cellStyle name="20% - Accent4 4 2 4 2 2" xfId="12727"/>
    <cellStyle name="20% - Accent4 4 2 4 2 2 2" xfId="12728"/>
    <cellStyle name="20% - Accent4 4 2 4 2 3" xfId="12729"/>
    <cellStyle name="20% - Accent4 4 2 4 3" xfId="12730"/>
    <cellStyle name="20% - Accent4 4 2 4 3 2" xfId="12731"/>
    <cellStyle name="20% - Accent4 4 2 4 3 2 2" xfId="12732"/>
    <cellStyle name="20% - Accent4 4 2 4 3 3" xfId="12733"/>
    <cellStyle name="20% - Accent4 4 2 4 4" xfId="12734"/>
    <cellStyle name="20% - Accent4 4 2 4 4 2" xfId="12735"/>
    <cellStyle name="20% - Accent4 4 2 4 5" xfId="12736"/>
    <cellStyle name="20% - Accent4 4 2 5" xfId="12737"/>
    <cellStyle name="20% - Accent4 4 2 5 2" xfId="12738"/>
    <cellStyle name="20% - Accent4 4 2 5 2 2" xfId="12739"/>
    <cellStyle name="20% - Accent4 4 2 5 3" xfId="12740"/>
    <cellStyle name="20% - Accent4 4 2 6" xfId="12741"/>
    <cellStyle name="20% - Accent4 4 2 6 2" xfId="12742"/>
    <cellStyle name="20% - Accent4 4 2 6 2 2" xfId="12743"/>
    <cellStyle name="20% - Accent4 4 2 6 3" xfId="12744"/>
    <cellStyle name="20% - Accent4 4 2 7" xfId="12745"/>
    <cellStyle name="20% - Accent4 4 2 7 2" xfId="12746"/>
    <cellStyle name="20% - Accent4 4 2 7 2 2" xfId="12747"/>
    <cellStyle name="20% - Accent4 4 2 7 3" xfId="12748"/>
    <cellStyle name="20% - Accent4 4 2 8" xfId="12749"/>
    <cellStyle name="20% - Accent4 4 2 8 2" xfId="12750"/>
    <cellStyle name="20% - Accent4 4 2 9" xfId="12751"/>
    <cellStyle name="20% - Accent4 4 3" xfId="12752"/>
    <cellStyle name="20% - Accent4 4 3 2" xfId="12753"/>
    <cellStyle name="20% - Accent4 4 3 2 2" xfId="12754"/>
    <cellStyle name="20% - Accent4 4 3 2 2 2" xfId="12755"/>
    <cellStyle name="20% - Accent4 4 3 2 2 2 2" xfId="12756"/>
    <cellStyle name="20% - Accent4 4 3 2 2 2 2 2" xfId="12757"/>
    <cellStyle name="20% - Accent4 4 3 2 2 2 3" xfId="12758"/>
    <cellStyle name="20% - Accent4 4 3 2 2 3" xfId="12759"/>
    <cellStyle name="20% - Accent4 4 3 2 2 3 2" xfId="12760"/>
    <cellStyle name="20% - Accent4 4 3 2 2 3 2 2" xfId="12761"/>
    <cellStyle name="20% - Accent4 4 3 2 2 3 3" xfId="12762"/>
    <cellStyle name="20% - Accent4 4 3 2 2 4" xfId="12763"/>
    <cellStyle name="20% - Accent4 4 3 2 2 4 2" xfId="12764"/>
    <cellStyle name="20% - Accent4 4 3 2 2 5" xfId="12765"/>
    <cellStyle name="20% - Accent4 4 3 2 3" xfId="12766"/>
    <cellStyle name="20% - Accent4 4 3 2 3 2" xfId="12767"/>
    <cellStyle name="20% - Accent4 4 3 2 3 2 2" xfId="12768"/>
    <cellStyle name="20% - Accent4 4 3 2 3 3" xfId="12769"/>
    <cellStyle name="20% - Accent4 4 3 2 4" xfId="12770"/>
    <cellStyle name="20% - Accent4 4 3 2 4 2" xfId="12771"/>
    <cellStyle name="20% - Accent4 4 3 2 4 2 2" xfId="12772"/>
    <cellStyle name="20% - Accent4 4 3 2 4 3" xfId="12773"/>
    <cellStyle name="20% - Accent4 4 3 2 5" xfId="12774"/>
    <cellStyle name="20% - Accent4 4 3 2 5 2" xfId="12775"/>
    <cellStyle name="20% - Accent4 4 3 2 5 2 2" xfId="12776"/>
    <cellStyle name="20% - Accent4 4 3 2 5 3" xfId="12777"/>
    <cellStyle name="20% - Accent4 4 3 2 6" xfId="12778"/>
    <cellStyle name="20% - Accent4 4 3 2 6 2" xfId="12779"/>
    <cellStyle name="20% - Accent4 4 3 2 7" xfId="12780"/>
    <cellStyle name="20% - Accent4 4 3 3" xfId="12781"/>
    <cellStyle name="20% - Accent4 4 3 3 2" xfId="12782"/>
    <cellStyle name="20% - Accent4 4 3 3 2 2" xfId="12783"/>
    <cellStyle name="20% - Accent4 4 3 3 2 2 2" xfId="12784"/>
    <cellStyle name="20% - Accent4 4 3 3 2 3" xfId="12785"/>
    <cellStyle name="20% - Accent4 4 3 3 3" xfId="12786"/>
    <cellStyle name="20% - Accent4 4 3 3 3 2" xfId="12787"/>
    <cellStyle name="20% - Accent4 4 3 3 3 2 2" xfId="12788"/>
    <cellStyle name="20% - Accent4 4 3 3 3 3" xfId="12789"/>
    <cellStyle name="20% - Accent4 4 3 3 4" xfId="12790"/>
    <cellStyle name="20% - Accent4 4 3 3 4 2" xfId="12791"/>
    <cellStyle name="20% - Accent4 4 3 3 5" xfId="12792"/>
    <cellStyle name="20% - Accent4 4 3 4" xfId="12793"/>
    <cellStyle name="20% - Accent4 4 3 4 2" xfId="12794"/>
    <cellStyle name="20% - Accent4 4 3 4 2 2" xfId="12795"/>
    <cellStyle name="20% - Accent4 4 3 4 3" xfId="12796"/>
    <cellStyle name="20% - Accent4 4 3 5" xfId="12797"/>
    <cellStyle name="20% - Accent4 4 3 5 2" xfId="12798"/>
    <cellStyle name="20% - Accent4 4 3 5 2 2" xfId="12799"/>
    <cellStyle name="20% - Accent4 4 3 5 3" xfId="12800"/>
    <cellStyle name="20% - Accent4 4 3 6" xfId="12801"/>
    <cellStyle name="20% - Accent4 4 3 6 2" xfId="12802"/>
    <cellStyle name="20% - Accent4 4 3 6 2 2" xfId="12803"/>
    <cellStyle name="20% - Accent4 4 3 6 3" xfId="12804"/>
    <cellStyle name="20% - Accent4 4 3 7" xfId="12805"/>
    <cellStyle name="20% - Accent4 4 3 7 2" xfId="12806"/>
    <cellStyle name="20% - Accent4 4 3 8" xfId="12807"/>
    <cellStyle name="20% - Accent4 4 4" xfId="12808"/>
    <cellStyle name="20% - Accent4 4 4 2" xfId="12809"/>
    <cellStyle name="20% - Accent4 4 4 2 2" xfId="12810"/>
    <cellStyle name="20% - Accent4 4 4 2 2 2" xfId="12811"/>
    <cellStyle name="20% - Accent4 4 4 2 2 2 2" xfId="12812"/>
    <cellStyle name="20% - Accent4 4 4 2 2 3" xfId="12813"/>
    <cellStyle name="20% - Accent4 4 4 2 3" xfId="12814"/>
    <cellStyle name="20% - Accent4 4 4 2 3 2" xfId="12815"/>
    <cellStyle name="20% - Accent4 4 4 2 3 2 2" xfId="12816"/>
    <cellStyle name="20% - Accent4 4 4 2 3 3" xfId="12817"/>
    <cellStyle name="20% - Accent4 4 4 2 4" xfId="12818"/>
    <cellStyle name="20% - Accent4 4 4 2 4 2" xfId="12819"/>
    <cellStyle name="20% - Accent4 4 4 2 5" xfId="12820"/>
    <cellStyle name="20% - Accent4 4 4 3" xfId="12821"/>
    <cellStyle name="20% - Accent4 4 4 3 2" xfId="12822"/>
    <cellStyle name="20% - Accent4 4 4 3 2 2" xfId="12823"/>
    <cellStyle name="20% - Accent4 4 4 3 3" xfId="12824"/>
    <cellStyle name="20% - Accent4 4 4 4" xfId="12825"/>
    <cellStyle name="20% - Accent4 4 4 4 2" xfId="12826"/>
    <cellStyle name="20% - Accent4 4 4 4 2 2" xfId="12827"/>
    <cellStyle name="20% - Accent4 4 4 4 3" xfId="12828"/>
    <cellStyle name="20% - Accent4 4 4 5" xfId="12829"/>
    <cellStyle name="20% - Accent4 4 4 5 2" xfId="12830"/>
    <cellStyle name="20% - Accent4 4 4 5 2 2" xfId="12831"/>
    <cellStyle name="20% - Accent4 4 4 5 3" xfId="12832"/>
    <cellStyle name="20% - Accent4 4 4 6" xfId="12833"/>
    <cellStyle name="20% - Accent4 4 4 6 2" xfId="12834"/>
    <cellStyle name="20% - Accent4 4 4 7" xfId="12835"/>
    <cellStyle name="20% - Accent4 4 5" xfId="12836"/>
    <cellStyle name="20% - Accent4 4 5 2" xfId="12837"/>
    <cellStyle name="20% - Accent4 4 5 2 2" xfId="12838"/>
    <cellStyle name="20% - Accent4 4 5 2 2 2" xfId="12839"/>
    <cellStyle name="20% - Accent4 4 5 2 2 2 2" xfId="12840"/>
    <cellStyle name="20% - Accent4 4 5 2 2 3" xfId="12841"/>
    <cellStyle name="20% - Accent4 4 5 2 3" xfId="12842"/>
    <cellStyle name="20% - Accent4 4 5 2 3 2" xfId="12843"/>
    <cellStyle name="20% - Accent4 4 5 2 3 2 2" xfId="12844"/>
    <cellStyle name="20% - Accent4 4 5 2 3 3" xfId="12845"/>
    <cellStyle name="20% - Accent4 4 5 2 4" xfId="12846"/>
    <cellStyle name="20% - Accent4 4 5 2 4 2" xfId="12847"/>
    <cellStyle name="20% - Accent4 4 5 2 5" xfId="12848"/>
    <cellStyle name="20% - Accent4 4 5 3" xfId="12849"/>
    <cellStyle name="20% - Accent4 4 5 3 2" xfId="12850"/>
    <cellStyle name="20% - Accent4 4 5 3 2 2" xfId="12851"/>
    <cellStyle name="20% - Accent4 4 5 3 3" xfId="12852"/>
    <cellStyle name="20% - Accent4 4 5 4" xfId="12853"/>
    <cellStyle name="20% - Accent4 4 5 4 2" xfId="12854"/>
    <cellStyle name="20% - Accent4 4 5 4 2 2" xfId="12855"/>
    <cellStyle name="20% - Accent4 4 5 4 3" xfId="12856"/>
    <cellStyle name="20% - Accent4 4 5 5" xfId="12857"/>
    <cellStyle name="20% - Accent4 4 5 5 2" xfId="12858"/>
    <cellStyle name="20% - Accent4 4 5 5 2 2" xfId="12859"/>
    <cellStyle name="20% - Accent4 4 5 5 3" xfId="12860"/>
    <cellStyle name="20% - Accent4 4 5 6" xfId="12861"/>
    <cellStyle name="20% - Accent4 4 5 6 2" xfId="12862"/>
    <cellStyle name="20% - Accent4 4 5 7" xfId="12863"/>
    <cellStyle name="20% - Accent4 4 6" xfId="12864"/>
    <cellStyle name="20% - Accent4 4 7" xfId="12865"/>
    <cellStyle name="20% - Accent4 4 7 2" xfId="12866"/>
    <cellStyle name="20% - Accent4 4 7 2 2" xfId="12867"/>
    <cellStyle name="20% - Accent4 4 7 2 2 2" xfId="12868"/>
    <cellStyle name="20% - Accent4 4 7 2 3" xfId="12869"/>
    <cellStyle name="20% - Accent4 4 7 3" xfId="12870"/>
    <cellStyle name="20% - Accent4 4 7 3 2" xfId="12871"/>
    <cellStyle name="20% - Accent4 4 7 3 2 2" xfId="12872"/>
    <cellStyle name="20% - Accent4 4 7 3 3" xfId="12873"/>
    <cellStyle name="20% - Accent4 4 7 4" xfId="12874"/>
    <cellStyle name="20% - Accent4 4 7 4 2" xfId="12875"/>
    <cellStyle name="20% - Accent4 4 7 5" xfId="12876"/>
    <cellStyle name="20% - Accent4 4 8" xfId="12877"/>
    <cellStyle name="20% - Accent4 4 8 2" xfId="12878"/>
    <cellStyle name="20% - Accent4 4 9" xfId="12879"/>
    <cellStyle name="20% - Accent4 5" xfId="380"/>
    <cellStyle name="20% - Accent4 5 2" xfId="12880"/>
    <cellStyle name="20% - Accent4 5 2 2" xfId="12881"/>
    <cellStyle name="20% - Accent4 5 2 2 2" xfId="12882"/>
    <cellStyle name="20% - Accent4 5 2 2 2 2" xfId="12883"/>
    <cellStyle name="20% - Accent4 5 2 2 2 2 2" xfId="12884"/>
    <cellStyle name="20% - Accent4 5 2 2 2 2 2 2" xfId="12885"/>
    <cellStyle name="20% - Accent4 5 2 2 2 2 3" xfId="12886"/>
    <cellStyle name="20% - Accent4 5 2 2 2 3" xfId="12887"/>
    <cellStyle name="20% - Accent4 5 2 2 2 3 2" xfId="12888"/>
    <cellStyle name="20% - Accent4 5 2 2 2 3 2 2" xfId="12889"/>
    <cellStyle name="20% - Accent4 5 2 2 2 3 3" xfId="12890"/>
    <cellStyle name="20% - Accent4 5 2 2 2 4" xfId="12891"/>
    <cellStyle name="20% - Accent4 5 2 2 2 4 2" xfId="12892"/>
    <cellStyle name="20% - Accent4 5 2 2 2 5" xfId="12893"/>
    <cellStyle name="20% - Accent4 5 2 2 3" xfId="12894"/>
    <cellStyle name="20% - Accent4 5 2 2 3 2" xfId="12895"/>
    <cellStyle name="20% - Accent4 5 2 2 3 2 2" xfId="12896"/>
    <cellStyle name="20% - Accent4 5 2 2 3 3" xfId="12897"/>
    <cellStyle name="20% - Accent4 5 2 2 4" xfId="12898"/>
    <cellStyle name="20% - Accent4 5 2 2 4 2" xfId="12899"/>
    <cellStyle name="20% - Accent4 5 2 2 4 2 2" xfId="12900"/>
    <cellStyle name="20% - Accent4 5 2 2 4 3" xfId="12901"/>
    <cellStyle name="20% - Accent4 5 2 2 5" xfId="12902"/>
    <cellStyle name="20% - Accent4 5 2 2 5 2" xfId="12903"/>
    <cellStyle name="20% - Accent4 5 2 2 5 2 2" xfId="12904"/>
    <cellStyle name="20% - Accent4 5 2 2 5 3" xfId="12905"/>
    <cellStyle name="20% - Accent4 5 2 2 6" xfId="12906"/>
    <cellStyle name="20% - Accent4 5 2 2 6 2" xfId="12907"/>
    <cellStyle name="20% - Accent4 5 2 2 7" xfId="12908"/>
    <cellStyle name="20% - Accent4 5 2 3" xfId="12909"/>
    <cellStyle name="20% - Accent4 5 2 3 2" xfId="12910"/>
    <cellStyle name="20% - Accent4 5 2 3 2 2" xfId="12911"/>
    <cellStyle name="20% - Accent4 5 2 3 2 2 2" xfId="12912"/>
    <cellStyle name="20% - Accent4 5 2 3 2 3" xfId="12913"/>
    <cellStyle name="20% - Accent4 5 2 3 3" xfId="12914"/>
    <cellStyle name="20% - Accent4 5 2 3 3 2" xfId="12915"/>
    <cellStyle name="20% - Accent4 5 2 3 3 2 2" xfId="12916"/>
    <cellStyle name="20% - Accent4 5 2 3 3 3" xfId="12917"/>
    <cellStyle name="20% - Accent4 5 2 3 4" xfId="12918"/>
    <cellStyle name="20% - Accent4 5 2 3 4 2" xfId="12919"/>
    <cellStyle name="20% - Accent4 5 2 3 5" xfId="12920"/>
    <cellStyle name="20% - Accent4 5 2 4" xfId="12921"/>
    <cellStyle name="20% - Accent4 5 2 4 2" xfId="12922"/>
    <cellStyle name="20% - Accent4 5 2 4 2 2" xfId="12923"/>
    <cellStyle name="20% - Accent4 5 2 4 3" xfId="12924"/>
    <cellStyle name="20% - Accent4 5 2 5" xfId="12925"/>
    <cellStyle name="20% - Accent4 5 2 5 2" xfId="12926"/>
    <cellStyle name="20% - Accent4 5 2 5 2 2" xfId="12927"/>
    <cellStyle name="20% - Accent4 5 2 5 3" xfId="12928"/>
    <cellStyle name="20% - Accent4 5 2 6" xfId="12929"/>
    <cellStyle name="20% - Accent4 5 2 6 2" xfId="12930"/>
    <cellStyle name="20% - Accent4 5 2 6 2 2" xfId="12931"/>
    <cellStyle name="20% - Accent4 5 2 6 3" xfId="12932"/>
    <cellStyle name="20% - Accent4 5 2 7" xfId="12933"/>
    <cellStyle name="20% - Accent4 5 2 7 2" xfId="12934"/>
    <cellStyle name="20% - Accent4 5 2 8" xfId="12935"/>
    <cellStyle name="20% - Accent4 5 2 9" xfId="12936"/>
    <cellStyle name="20% - Accent4 5 3" xfId="12937"/>
    <cellStyle name="20% - Accent4 5 3 2" xfId="12938"/>
    <cellStyle name="20% - Accent4 5 3 2 2" xfId="12939"/>
    <cellStyle name="20% - Accent4 5 3 2 2 2" xfId="12940"/>
    <cellStyle name="20% - Accent4 5 3 2 2 2 2" xfId="12941"/>
    <cellStyle name="20% - Accent4 5 3 2 2 3" xfId="12942"/>
    <cellStyle name="20% - Accent4 5 3 2 3" xfId="12943"/>
    <cellStyle name="20% - Accent4 5 3 2 3 2" xfId="12944"/>
    <cellStyle name="20% - Accent4 5 3 2 3 2 2" xfId="12945"/>
    <cellStyle name="20% - Accent4 5 3 2 3 3" xfId="12946"/>
    <cellStyle name="20% - Accent4 5 3 2 4" xfId="12947"/>
    <cellStyle name="20% - Accent4 5 3 2 4 2" xfId="12948"/>
    <cellStyle name="20% - Accent4 5 3 2 5" xfId="12949"/>
    <cellStyle name="20% - Accent4 5 3 3" xfId="12950"/>
    <cellStyle name="20% - Accent4 5 3 3 2" xfId="12951"/>
    <cellStyle name="20% - Accent4 5 3 3 2 2" xfId="12952"/>
    <cellStyle name="20% - Accent4 5 3 3 3" xfId="12953"/>
    <cellStyle name="20% - Accent4 5 3 4" xfId="12954"/>
    <cellStyle name="20% - Accent4 5 3 4 2" xfId="12955"/>
    <cellStyle name="20% - Accent4 5 3 4 2 2" xfId="12956"/>
    <cellStyle name="20% - Accent4 5 3 4 3" xfId="12957"/>
    <cellStyle name="20% - Accent4 5 3 5" xfId="12958"/>
    <cellStyle name="20% - Accent4 5 3 5 2" xfId="12959"/>
    <cellStyle name="20% - Accent4 5 3 5 2 2" xfId="12960"/>
    <cellStyle name="20% - Accent4 5 3 5 3" xfId="12961"/>
    <cellStyle name="20% - Accent4 5 3 6" xfId="12962"/>
    <cellStyle name="20% - Accent4 5 3 6 2" xfId="12963"/>
    <cellStyle name="20% - Accent4 5 3 7" xfId="12964"/>
    <cellStyle name="20% - Accent4 5 3 8" xfId="12965"/>
    <cellStyle name="20% - Accent4 5 4" xfId="12966"/>
    <cellStyle name="20% - Accent4 5 4 2" xfId="12967"/>
    <cellStyle name="20% - Accent4 5 4 2 2" xfId="12968"/>
    <cellStyle name="20% - Accent4 5 4 2 2 2" xfId="12969"/>
    <cellStyle name="20% - Accent4 5 4 2 2 2 2" xfId="12970"/>
    <cellStyle name="20% - Accent4 5 4 2 2 3" xfId="12971"/>
    <cellStyle name="20% - Accent4 5 4 2 3" xfId="12972"/>
    <cellStyle name="20% - Accent4 5 4 2 3 2" xfId="12973"/>
    <cellStyle name="20% - Accent4 5 4 2 3 2 2" xfId="12974"/>
    <cellStyle name="20% - Accent4 5 4 2 3 3" xfId="12975"/>
    <cellStyle name="20% - Accent4 5 4 2 4" xfId="12976"/>
    <cellStyle name="20% - Accent4 5 4 2 4 2" xfId="12977"/>
    <cellStyle name="20% - Accent4 5 4 2 5" xfId="12978"/>
    <cellStyle name="20% - Accent4 5 4 3" xfId="12979"/>
    <cellStyle name="20% - Accent4 5 4 3 2" xfId="12980"/>
    <cellStyle name="20% - Accent4 5 4 3 2 2" xfId="12981"/>
    <cellStyle name="20% - Accent4 5 4 3 3" xfId="12982"/>
    <cellStyle name="20% - Accent4 5 4 4" xfId="12983"/>
    <cellStyle name="20% - Accent4 5 4 4 2" xfId="12984"/>
    <cellStyle name="20% - Accent4 5 4 4 2 2" xfId="12985"/>
    <cellStyle name="20% - Accent4 5 4 4 3" xfId="12986"/>
    <cellStyle name="20% - Accent4 5 4 5" xfId="12987"/>
    <cellStyle name="20% - Accent4 5 4 5 2" xfId="12988"/>
    <cellStyle name="20% - Accent4 5 4 5 2 2" xfId="12989"/>
    <cellStyle name="20% - Accent4 5 4 5 3" xfId="12990"/>
    <cellStyle name="20% - Accent4 5 4 6" xfId="12991"/>
    <cellStyle name="20% - Accent4 5 4 6 2" xfId="12992"/>
    <cellStyle name="20% - Accent4 5 4 7" xfId="12993"/>
    <cellStyle name="20% - Accent4 5 5" xfId="12994"/>
    <cellStyle name="20% - Accent4 5 6" xfId="12995"/>
    <cellStyle name="20% - Accent4 5 6 2" xfId="12996"/>
    <cellStyle name="20% - Accent4 5 6 2 2" xfId="12997"/>
    <cellStyle name="20% - Accent4 5 6 2 2 2" xfId="12998"/>
    <cellStyle name="20% - Accent4 5 6 2 3" xfId="12999"/>
    <cellStyle name="20% - Accent4 5 6 3" xfId="13000"/>
    <cellStyle name="20% - Accent4 5 6 3 2" xfId="13001"/>
    <cellStyle name="20% - Accent4 5 6 3 2 2" xfId="13002"/>
    <cellStyle name="20% - Accent4 5 6 3 3" xfId="13003"/>
    <cellStyle name="20% - Accent4 5 6 4" xfId="13004"/>
    <cellStyle name="20% - Accent4 5 6 4 2" xfId="13005"/>
    <cellStyle name="20% - Accent4 5 6 5" xfId="13006"/>
    <cellStyle name="20% - Accent4 5 7" xfId="13007"/>
    <cellStyle name="20% - Accent4 5 7 2" xfId="13008"/>
    <cellStyle name="20% - Accent4 5 8" xfId="13009"/>
    <cellStyle name="20% - Accent4 5 9" xfId="13010"/>
    <cellStyle name="20% - Accent4 6" xfId="381"/>
    <cellStyle name="20% - Accent4 6 2" xfId="13011"/>
    <cellStyle name="20% - Accent4 6 2 2" xfId="13012"/>
    <cellStyle name="20% - Accent4 6 2 2 2" xfId="13013"/>
    <cellStyle name="20% - Accent4 6 2 2 2 2" xfId="13014"/>
    <cellStyle name="20% - Accent4 6 2 2 3" xfId="13015"/>
    <cellStyle name="20% - Accent4 6 2 3" xfId="13016"/>
    <cellStyle name="20% - Accent4 6 2 3 2" xfId="13017"/>
    <cellStyle name="20% - Accent4 6 2 3 2 2" xfId="13018"/>
    <cellStyle name="20% - Accent4 6 2 3 3" xfId="13019"/>
    <cellStyle name="20% - Accent4 6 2 4" xfId="13020"/>
    <cellStyle name="20% - Accent4 6 2 4 2" xfId="13021"/>
    <cellStyle name="20% - Accent4 6 2 5" xfId="13022"/>
    <cellStyle name="20% - Accent4 6 3" xfId="13023"/>
    <cellStyle name="20% - Accent4 6 3 2" xfId="13024"/>
    <cellStyle name="20% - Accent4 6 3 2 2" xfId="13025"/>
    <cellStyle name="20% - Accent4 6 3 3" xfId="13026"/>
    <cellStyle name="20% - Accent4 6 4" xfId="13027"/>
    <cellStyle name="20% - Accent4 6 4 2" xfId="13028"/>
    <cellStyle name="20% - Accent4 6 4 2 2" xfId="13029"/>
    <cellStyle name="20% - Accent4 6 4 3" xfId="13030"/>
    <cellStyle name="20% - Accent4 6 5" xfId="13031"/>
    <cellStyle name="20% - Accent4 6 5 2" xfId="13032"/>
    <cellStyle name="20% - Accent4 6 5 2 2" xfId="13033"/>
    <cellStyle name="20% - Accent4 6 5 3" xfId="13034"/>
    <cellStyle name="20% - Accent4 6 6" xfId="13035"/>
    <cellStyle name="20% - Accent4 6 6 2" xfId="13036"/>
    <cellStyle name="20% - Accent4 6 7" xfId="13037"/>
    <cellStyle name="20% - Accent4 6 8" xfId="13038"/>
    <cellStyle name="20% - Accent4 7" xfId="13039"/>
    <cellStyle name="20% - Accent4 7 2" xfId="13040"/>
    <cellStyle name="20% - Accent4 7 2 2" xfId="13041"/>
    <cellStyle name="20% - Accent4 7 2 2 2" xfId="13042"/>
    <cellStyle name="20% - Accent4 7 2 2 2 2" xfId="13043"/>
    <cellStyle name="20% - Accent4 7 2 2 3" xfId="13044"/>
    <cellStyle name="20% - Accent4 7 2 3" xfId="13045"/>
    <cellStyle name="20% - Accent4 7 2 3 2" xfId="13046"/>
    <cellStyle name="20% - Accent4 7 2 3 2 2" xfId="13047"/>
    <cellStyle name="20% - Accent4 7 2 3 3" xfId="13048"/>
    <cellStyle name="20% - Accent4 7 2 4" xfId="13049"/>
    <cellStyle name="20% - Accent4 7 2 4 2" xfId="13050"/>
    <cellStyle name="20% - Accent4 7 2 5" xfId="13051"/>
    <cellStyle name="20% - Accent4 7 3" xfId="13052"/>
    <cellStyle name="20% - Accent4 7 3 2" xfId="13053"/>
    <cellStyle name="20% - Accent4 7 3 2 2" xfId="13054"/>
    <cellStyle name="20% - Accent4 7 3 3" xfId="13055"/>
    <cellStyle name="20% - Accent4 7 4" xfId="13056"/>
    <cellStyle name="20% - Accent4 7 4 2" xfId="13057"/>
    <cellStyle name="20% - Accent4 7 4 2 2" xfId="13058"/>
    <cellStyle name="20% - Accent4 7 4 3" xfId="13059"/>
    <cellStyle name="20% - Accent4 7 5" xfId="13060"/>
    <cellStyle name="20% - Accent4 7 5 2" xfId="13061"/>
    <cellStyle name="20% - Accent4 7 5 2 2" xfId="13062"/>
    <cellStyle name="20% - Accent4 7 5 3" xfId="13063"/>
    <cellStyle name="20% - Accent4 7 6" xfId="13064"/>
    <cellStyle name="20% - Accent4 7 6 2" xfId="13065"/>
    <cellStyle name="20% - Accent4 7 7" xfId="13066"/>
    <cellStyle name="20% - Accent4 8" xfId="13067"/>
    <cellStyle name="20% - Accent4 8 2" xfId="13068"/>
    <cellStyle name="20% - Accent4 8 2 2" xfId="13069"/>
    <cellStyle name="20% - Accent4 8 2 2 2" xfId="13070"/>
    <cellStyle name="20% - Accent4 8 2 3" xfId="13071"/>
    <cellStyle name="20% - Accent4 8 3" xfId="13072"/>
    <cellStyle name="20% - Accent4 8 3 2" xfId="13073"/>
    <cellStyle name="20% - Accent4 8 3 2 2" xfId="13074"/>
    <cellStyle name="20% - Accent4 8 3 3" xfId="13075"/>
    <cellStyle name="20% - Accent4 8 4" xfId="13076"/>
    <cellStyle name="20% - Accent4 8 4 2" xfId="13077"/>
    <cellStyle name="20% - Accent4 8 5" xfId="13078"/>
    <cellStyle name="20% - Accent4 9" xfId="13079"/>
    <cellStyle name="20% - Accent4 9 2" xfId="13080"/>
    <cellStyle name="20% - Accent5 10" xfId="13081"/>
    <cellStyle name="20% - Accent5 11" xfId="13082"/>
    <cellStyle name="20% - Accent5 2" xfId="382"/>
    <cellStyle name="20% - Accent5 2 2" xfId="383"/>
    <cellStyle name="20% - Accent5 2 3" xfId="13083"/>
    <cellStyle name="20% - Accent5 2 4" xfId="13084"/>
    <cellStyle name="20% - Accent5 2 5" xfId="13085"/>
    <cellStyle name="20% - Accent5 3" xfId="384"/>
    <cellStyle name="20% - Accent5 3 10" xfId="13086"/>
    <cellStyle name="20% - Accent5 3 2" xfId="13087"/>
    <cellStyle name="20% - Accent5 3 2 10" xfId="13088"/>
    <cellStyle name="20% - Accent5 3 2 2" xfId="13089"/>
    <cellStyle name="20% - Accent5 3 2 2 2" xfId="13090"/>
    <cellStyle name="20% - Accent5 3 2 2 2 2" xfId="13091"/>
    <cellStyle name="20% - Accent5 3 2 2 2 2 2" xfId="13092"/>
    <cellStyle name="20% - Accent5 3 2 2 2 2 2 2" xfId="13093"/>
    <cellStyle name="20% - Accent5 3 2 2 2 2 2 2 2" xfId="13094"/>
    <cellStyle name="20% - Accent5 3 2 2 2 2 2 2 2 2" xfId="13095"/>
    <cellStyle name="20% - Accent5 3 2 2 2 2 2 2 3" xfId="13096"/>
    <cellStyle name="20% - Accent5 3 2 2 2 2 2 3" xfId="13097"/>
    <cellStyle name="20% - Accent5 3 2 2 2 2 2 3 2" xfId="13098"/>
    <cellStyle name="20% - Accent5 3 2 2 2 2 2 3 2 2" xfId="13099"/>
    <cellStyle name="20% - Accent5 3 2 2 2 2 2 3 3" xfId="13100"/>
    <cellStyle name="20% - Accent5 3 2 2 2 2 2 4" xfId="13101"/>
    <cellStyle name="20% - Accent5 3 2 2 2 2 2 4 2" xfId="13102"/>
    <cellStyle name="20% - Accent5 3 2 2 2 2 2 5" xfId="13103"/>
    <cellStyle name="20% - Accent5 3 2 2 2 2 3" xfId="13104"/>
    <cellStyle name="20% - Accent5 3 2 2 2 2 3 2" xfId="13105"/>
    <cellStyle name="20% - Accent5 3 2 2 2 2 3 2 2" xfId="13106"/>
    <cellStyle name="20% - Accent5 3 2 2 2 2 3 3" xfId="13107"/>
    <cellStyle name="20% - Accent5 3 2 2 2 2 4" xfId="13108"/>
    <cellStyle name="20% - Accent5 3 2 2 2 2 4 2" xfId="13109"/>
    <cellStyle name="20% - Accent5 3 2 2 2 2 4 2 2" xfId="13110"/>
    <cellStyle name="20% - Accent5 3 2 2 2 2 4 3" xfId="13111"/>
    <cellStyle name="20% - Accent5 3 2 2 2 2 5" xfId="13112"/>
    <cellStyle name="20% - Accent5 3 2 2 2 2 5 2" xfId="13113"/>
    <cellStyle name="20% - Accent5 3 2 2 2 2 5 2 2" xfId="13114"/>
    <cellStyle name="20% - Accent5 3 2 2 2 2 5 3" xfId="13115"/>
    <cellStyle name="20% - Accent5 3 2 2 2 2 6" xfId="13116"/>
    <cellStyle name="20% - Accent5 3 2 2 2 2 6 2" xfId="13117"/>
    <cellStyle name="20% - Accent5 3 2 2 2 2 7" xfId="13118"/>
    <cellStyle name="20% - Accent5 3 2 2 2 3" xfId="13119"/>
    <cellStyle name="20% - Accent5 3 2 2 2 3 2" xfId="13120"/>
    <cellStyle name="20% - Accent5 3 2 2 2 3 2 2" xfId="13121"/>
    <cellStyle name="20% - Accent5 3 2 2 2 3 2 2 2" xfId="13122"/>
    <cellStyle name="20% - Accent5 3 2 2 2 3 2 3" xfId="13123"/>
    <cellStyle name="20% - Accent5 3 2 2 2 3 3" xfId="13124"/>
    <cellStyle name="20% - Accent5 3 2 2 2 3 3 2" xfId="13125"/>
    <cellStyle name="20% - Accent5 3 2 2 2 3 3 2 2" xfId="13126"/>
    <cellStyle name="20% - Accent5 3 2 2 2 3 3 3" xfId="13127"/>
    <cellStyle name="20% - Accent5 3 2 2 2 3 4" xfId="13128"/>
    <cellStyle name="20% - Accent5 3 2 2 2 3 4 2" xfId="13129"/>
    <cellStyle name="20% - Accent5 3 2 2 2 3 5" xfId="13130"/>
    <cellStyle name="20% - Accent5 3 2 2 2 4" xfId="13131"/>
    <cellStyle name="20% - Accent5 3 2 2 2 4 2" xfId="13132"/>
    <cellStyle name="20% - Accent5 3 2 2 2 4 2 2" xfId="13133"/>
    <cellStyle name="20% - Accent5 3 2 2 2 4 3" xfId="13134"/>
    <cellStyle name="20% - Accent5 3 2 2 2 5" xfId="13135"/>
    <cellStyle name="20% - Accent5 3 2 2 2 5 2" xfId="13136"/>
    <cellStyle name="20% - Accent5 3 2 2 2 5 2 2" xfId="13137"/>
    <cellStyle name="20% - Accent5 3 2 2 2 5 3" xfId="13138"/>
    <cellStyle name="20% - Accent5 3 2 2 2 6" xfId="13139"/>
    <cellStyle name="20% - Accent5 3 2 2 2 6 2" xfId="13140"/>
    <cellStyle name="20% - Accent5 3 2 2 2 6 2 2" xfId="13141"/>
    <cellStyle name="20% - Accent5 3 2 2 2 6 3" xfId="13142"/>
    <cellStyle name="20% - Accent5 3 2 2 2 7" xfId="13143"/>
    <cellStyle name="20% - Accent5 3 2 2 2 7 2" xfId="13144"/>
    <cellStyle name="20% - Accent5 3 2 2 2 8" xfId="13145"/>
    <cellStyle name="20% - Accent5 3 2 2 3" xfId="13146"/>
    <cellStyle name="20% - Accent5 3 2 2 3 2" xfId="13147"/>
    <cellStyle name="20% - Accent5 3 2 2 3 2 2" xfId="13148"/>
    <cellStyle name="20% - Accent5 3 2 2 3 2 2 2" xfId="13149"/>
    <cellStyle name="20% - Accent5 3 2 2 3 2 2 2 2" xfId="13150"/>
    <cellStyle name="20% - Accent5 3 2 2 3 2 2 3" xfId="13151"/>
    <cellStyle name="20% - Accent5 3 2 2 3 2 3" xfId="13152"/>
    <cellStyle name="20% - Accent5 3 2 2 3 2 3 2" xfId="13153"/>
    <cellStyle name="20% - Accent5 3 2 2 3 2 3 2 2" xfId="13154"/>
    <cellStyle name="20% - Accent5 3 2 2 3 2 3 3" xfId="13155"/>
    <cellStyle name="20% - Accent5 3 2 2 3 2 4" xfId="13156"/>
    <cellStyle name="20% - Accent5 3 2 2 3 2 4 2" xfId="13157"/>
    <cellStyle name="20% - Accent5 3 2 2 3 2 5" xfId="13158"/>
    <cellStyle name="20% - Accent5 3 2 2 3 3" xfId="13159"/>
    <cellStyle name="20% - Accent5 3 2 2 3 3 2" xfId="13160"/>
    <cellStyle name="20% - Accent5 3 2 2 3 3 2 2" xfId="13161"/>
    <cellStyle name="20% - Accent5 3 2 2 3 3 3" xfId="13162"/>
    <cellStyle name="20% - Accent5 3 2 2 3 4" xfId="13163"/>
    <cellStyle name="20% - Accent5 3 2 2 3 4 2" xfId="13164"/>
    <cellStyle name="20% - Accent5 3 2 2 3 4 2 2" xfId="13165"/>
    <cellStyle name="20% - Accent5 3 2 2 3 4 3" xfId="13166"/>
    <cellStyle name="20% - Accent5 3 2 2 3 5" xfId="13167"/>
    <cellStyle name="20% - Accent5 3 2 2 3 5 2" xfId="13168"/>
    <cellStyle name="20% - Accent5 3 2 2 3 5 2 2" xfId="13169"/>
    <cellStyle name="20% - Accent5 3 2 2 3 5 3" xfId="13170"/>
    <cellStyle name="20% - Accent5 3 2 2 3 6" xfId="13171"/>
    <cellStyle name="20% - Accent5 3 2 2 3 6 2" xfId="13172"/>
    <cellStyle name="20% - Accent5 3 2 2 3 7" xfId="13173"/>
    <cellStyle name="20% - Accent5 3 2 2 4" xfId="13174"/>
    <cellStyle name="20% - Accent5 3 2 2 4 2" xfId="13175"/>
    <cellStyle name="20% - Accent5 3 2 2 4 2 2" xfId="13176"/>
    <cellStyle name="20% - Accent5 3 2 2 4 2 2 2" xfId="13177"/>
    <cellStyle name="20% - Accent5 3 2 2 4 2 3" xfId="13178"/>
    <cellStyle name="20% - Accent5 3 2 2 4 3" xfId="13179"/>
    <cellStyle name="20% - Accent5 3 2 2 4 3 2" xfId="13180"/>
    <cellStyle name="20% - Accent5 3 2 2 4 3 2 2" xfId="13181"/>
    <cellStyle name="20% - Accent5 3 2 2 4 3 3" xfId="13182"/>
    <cellStyle name="20% - Accent5 3 2 2 4 4" xfId="13183"/>
    <cellStyle name="20% - Accent5 3 2 2 4 4 2" xfId="13184"/>
    <cellStyle name="20% - Accent5 3 2 2 4 5" xfId="13185"/>
    <cellStyle name="20% - Accent5 3 2 2 5" xfId="13186"/>
    <cellStyle name="20% - Accent5 3 2 2 5 2" xfId="13187"/>
    <cellStyle name="20% - Accent5 3 2 2 5 2 2" xfId="13188"/>
    <cellStyle name="20% - Accent5 3 2 2 5 3" xfId="13189"/>
    <cellStyle name="20% - Accent5 3 2 2 6" xfId="13190"/>
    <cellStyle name="20% - Accent5 3 2 2 6 2" xfId="13191"/>
    <cellStyle name="20% - Accent5 3 2 2 6 2 2" xfId="13192"/>
    <cellStyle name="20% - Accent5 3 2 2 6 3" xfId="13193"/>
    <cellStyle name="20% - Accent5 3 2 2 7" xfId="13194"/>
    <cellStyle name="20% - Accent5 3 2 2 7 2" xfId="13195"/>
    <cellStyle name="20% - Accent5 3 2 2 7 2 2" xfId="13196"/>
    <cellStyle name="20% - Accent5 3 2 2 7 3" xfId="13197"/>
    <cellStyle name="20% - Accent5 3 2 2 8" xfId="13198"/>
    <cellStyle name="20% - Accent5 3 2 2 8 2" xfId="13199"/>
    <cellStyle name="20% - Accent5 3 2 2 9" xfId="13200"/>
    <cellStyle name="20% - Accent5 3 2 3" xfId="13201"/>
    <cellStyle name="20% - Accent5 3 2 3 2" xfId="13202"/>
    <cellStyle name="20% - Accent5 3 2 3 2 2" xfId="13203"/>
    <cellStyle name="20% - Accent5 3 2 3 2 2 2" xfId="13204"/>
    <cellStyle name="20% - Accent5 3 2 3 2 2 2 2" xfId="13205"/>
    <cellStyle name="20% - Accent5 3 2 3 2 2 2 2 2" xfId="13206"/>
    <cellStyle name="20% - Accent5 3 2 3 2 2 2 3" xfId="13207"/>
    <cellStyle name="20% - Accent5 3 2 3 2 2 3" xfId="13208"/>
    <cellStyle name="20% - Accent5 3 2 3 2 2 3 2" xfId="13209"/>
    <cellStyle name="20% - Accent5 3 2 3 2 2 3 2 2" xfId="13210"/>
    <cellStyle name="20% - Accent5 3 2 3 2 2 3 3" xfId="13211"/>
    <cellStyle name="20% - Accent5 3 2 3 2 2 4" xfId="13212"/>
    <cellStyle name="20% - Accent5 3 2 3 2 2 4 2" xfId="13213"/>
    <cellStyle name="20% - Accent5 3 2 3 2 2 5" xfId="13214"/>
    <cellStyle name="20% - Accent5 3 2 3 2 3" xfId="13215"/>
    <cellStyle name="20% - Accent5 3 2 3 2 3 2" xfId="13216"/>
    <cellStyle name="20% - Accent5 3 2 3 2 3 2 2" xfId="13217"/>
    <cellStyle name="20% - Accent5 3 2 3 2 3 3" xfId="13218"/>
    <cellStyle name="20% - Accent5 3 2 3 2 4" xfId="13219"/>
    <cellStyle name="20% - Accent5 3 2 3 2 4 2" xfId="13220"/>
    <cellStyle name="20% - Accent5 3 2 3 2 4 2 2" xfId="13221"/>
    <cellStyle name="20% - Accent5 3 2 3 2 4 3" xfId="13222"/>
    <cellStyle name="20% - Accent5 3 2 3 2 5" xfId="13223"/>
    <cellStyle name="20% - Accent5 3 2 3 2 5 2" xfId="13224"/>
    <cellStyle name="20% - Accent5 3 2 3 2 5 2 2" xfId="13225"/>
    <cellStyle name="20% - Accent5 3 2 3 2 5 3" xfId="13226"/>
    <cellStyle name="20% - Accent5 3 2 3 2 6" xfId="13227"/>
    <cellStyle name="20% - Accent5 3 2 3 2 6 2" xfId="13228"/>
    <cellStyle name="20% - Accent5 3 2 3 2 7" xfId="13229"/>
    <cellStyle name="20% - Accent5 3 2 3 3" xfId="13230"/>
    <cellStyle name="20% - Accent5 3 2 3 3 2" xfId="13231"/>
    <cellStyle name="20% - Accent5 3 2 3 3 2 2" xfId="13232"/>
    <cellStyle name="20% - Accent5 3 2 3 3 2 2 2" xfId="13233"/>
    <cellStyle name="20% - Accent5 3 2 3 3 2 3" xfId="13234"/>
    <cellStyle name="20% - Accent5 3 2 3 3 3" xfId="13235"/>
    <cellStyle name="20% - Accent5 3 2 3 3 3 2" xfId="13236"/>
    <cellStyle name="20% - Accent5 3 2 3 3 3 2 2" xfId="13237"/>
    <cellStyle name="20% - Accent5 3 2 3 3 3 3" xfId="13238"/>
    <cellStyle name="20% - Accent5 3 2 3 3 4" xfId="13239"/>
    <cellStyle name="20% - Accent5 3 2 3 3 4 2" xfId="13240"/>
    <cellStyle name="20% - Accent5 3 2 3 3 5" xfId="13241"/>
    <cellStyle name="20% - Accent5 3 2 3 4" xfId="13242"/>
    <cellStyle name="20% - Accent5 3 2 3 4 2" xfId="13243"/>
    <cellStyle name="20% - Accent5 3 2 3 4 2 2" xfId="13244"/>
    <cellStyle name="20% - Accent5 3 2 3 4 3" xfId="13245"/>
    <cellStyle name="20% - Accent5 3 2 3 5" xfId="13246"/>
    <cellStyle name="20% - Accent5 3 2 3 5 2" xfId="13247"/>
    <cellStyle name="20% - Accent5 3 2 3 5 2 2" xfId="13248"/>
    <cellStyle name="20% - Accent5 3 2 3 5 3" xfId="13249"/>
    <cellStyle name="20% - Accent5 3 2 3 6" xfId="13250"/>
    <cellStyle name="20% - Accent5 3 2 3 6 2" xfId="13251"/>
    <cellStyle name="20% - Accent5 3 2 3 6 2 2" xfId="13252"/>
    <cellStyle name="20% - Accent5 3 2 3 6 3" xfId="13253"/>
    <cellStyle name="20% - Accent5 3 2 3 7" xfId="13254"/>
    <cellStyle name="20% - Accent5 3 2 3 7 2" xfId="13255"/>
    <cellStyle name="20% - Accent5 3 2 3 8" xfId="13256"/>
    <cellStyle name="20% - Accent5 3 2 4" xfId="13257"/>
    <cellStyle name="20% - Accent5 3 2 4 2" xfId="13258"/>
    <cellStyle name="20% - Accent5 3 2 4 2 2" xfId="13259"/>
    <cellStyle name="20% - Accent5 3 2 4 2 2 2" xfId="13260"/>
    <cellStyle name="20% - Accent5 3 2 4 2 2 2 2" xfId="13261"/>
    <cellStyle name="20% - Accent5 3 2 4 2 2 3" xfId="13262"/>
    <cellStyle name="20% - Accent5 3 2 4 2 3" xfId="13263"/>
    <cellStyle name="20% - Accent5 3 2 4 2 3 2" xfId="13264"/>
    <cellStyle name="20% - Accent5 3 2 4 2 3 2 2" xfId="13265"/>
    <cellStyle name="20% - Accent5 3 2 4 2 3 3" xfId="13266"/>
    <cellStyle name="20% - Accent5 3 2 4 2 4" xfId="13267"/>
    <cellStyle name="20% - Accent5 3 2 4 2 4 2" xfId="13268"/>
    <cellStyle name="20% - Accent5 3 2 4 2 5" xfId="13269"/>
    <cellStyle name="20% - Accent5 3 2 4 3" xfId="13270"/>
    <cellStyle name="20% - Accent5 3 2 4 3 2" xfId="13271"/>
    <cellStyle name="20% - Accent5 3 2 4 3 2 2" xfId="13272"/>
    <cellStyle name="20% - Accent5 3 2 4 3 3" xfId="13273"/>
    <cellStyle name="20% - Accent5 3 2 4 4" xfId="13274"/>
    <cellStyle name="20% - Accent5 3 2 4 4 2" xfId="13275"/>
    <cellStyle name="20% - Accent5 3 2 4 4 2 2" xfId="13276"/>
    <cellStyle name="20% - Accent5 3 2 4 4 3" xfId="13277"/>
    <cellStyle name="20% - Accent5 3 2 4 5" xfId="13278"/>
    <cellStyle name="20% - Accent5 3 2 4 5 2" xfId="13279"/>
    <cellStyle name="20% - Accent5 3 2 4 5 2 2" xfId="13280"/>
    <cellStyle name="20% - Accent5 3 2 4 5 3" xfId="13281"/>
    <cellStyle name="20% - Accent5 3 2 4 6" xfId="13282"/>
    <cellStyle name="20% - Accent5 3 2 4 6 2" xfId="13283"/>
    <cellStyle name="20% - Accent5 3 2 4 7" xfId="13284"/>
    <cellStyle name="20% - Accent5 3 2 5" xfId="13285"/>
    <cellStyle name="20% - Accent5 3 2 5 2" xfId="13286"/>
    <cellStyle name="20% - Accent5 3 2 5 2 2" xfId="13287"/>
    <cellStyle name="20% - Accent5 3 2 5 2 2 2" xfId="13288"/>
    <cellStyle name="20% - Accent5 3 2 5 2 3" xfId="13289"/>
    <cellStyle name="20% - Accent5 3 2 5 3" xfId="13290"/>
    <cellStyle name="20% - Accent5 3 2 5 3 2" xfId="13291"/>
    <cellStyle name="20% - Accent5 3 2 5 3 2 2" xfId="13292"/>
    <cellStyle name="20% - Accent5 3 2 5 3 3" xfId="13293"/>
    <cellStyle name="20% - Accent5 3 2 5 4" xfId="13294"/>
    <cellStyle name="20% - Accent5 3 2 5 4 2" xfId="13295"/>
    <cellStyle name="20% - Accent5 3 2 5 5" xfId="13296"/>
    <cellStyle name="20% - Accent5 3 2 6" xfId="13297"/>
    <cellStyle name="20% - Accent5 3 2 6 2" xfId="13298"/>
    <cellStyle name="20% - Accent5 3 2 6 2 2" xfId="13299"/>
    <cellStyle name="20% - Accent5 3 2 6 3" xfId="13300"/>
    <cellStyle name="20% - Accent5 3 2 7" xfId="13301"/>
    <cellStyle name="20% - Accent5 3 2 7 2" xfId="13302"/>
    <cellStyle name="20% - Accent5 3 2 7 2 2" xfId="13303"/>
    <cellStyle name="20% - Accent5 3 2 7 3" xfId="13304"/>
    <cellStyle name="20% - Accent5 3 2 8" xfId="13305"/>
    <cellStyle name="20% - Accent5 3 2 8 2" xfId="13306"/>
    <cellStyle name="20% - Accent5 3 2 8 2 2" xfId="13307"/>
    <cellStyle name="20% - Accent5 3 2 8 3" xfId="13308"/>
    <cellStyle name="20% - Accent5 3 2 9" xfId="13309"/>
    <cellStyle name="20% - Accent5 3 2 9 2" xfId="13310"/>
    <cellStyle name="20% - Accent5 3 3" xfId="13311"/>
    <cellStyle name="20% - Accent5 3 3 2" xfId="13312"/>
    <cellStyle name="20% - Accent5 3 3 2 2" xfId="13313"/>
    <cellStyle name="20% - Accent5 3 3 2 2 2" xfId="13314"/>
    <cellStyle name="20% - Accent5 3 3 2 2 2 2" xfId="13315"/>
    <cellStyle name="20% - Accent5 3 3 2 2 2 2 2" xfId="13316"/>
    <cellStyle name="20% - Accent5 3 3 2 2 2 2 2 2" xfId="13317"/>
    <cellStyle name="20% - Accent5 3 3 2 2 2 2 3" xfId="13318"/>
    <cellStyle name="20% - Accent5 3 3 2 2 2 3" xfId="13319"/>
    <cellStyle name="20% - Accent5 3 3 2 2 2 3 2" xfId="13320"/>
    <cellStyle name="20% - Accent5 3 3 2 2 2 3 2 2" xfId="13321"/>
    <cellStyle name="20% - Accent5 3 3 2 2 2 3 3" xfId="13322"/>
    <cellStyle name="20% - Accent5 3 3 2 2 2 4" xfId="13323"/>
    <cellStyle name="20% - Accent5 3 3 2 2 2 4 2" xfId="13324"/>
    <cellStyle name="20% - Accent5 3 3 2 2 2 5" xfId="13325"/>
    <cellStyle name="20% - Accent5 3 3 2 2 3" xfId="13326"/>
    <cellStyle name="20% - Accent5 3 3 2 2 3 2" xfId="13327"/>
    <cellStyle name="20% - Accent5 3 3 2 2 3 2 2" xfId="13328"/>
    <cellStyle name="20% - Accent5 3 3 2 2 3 3" xfId="13329"/>
    <cellStyle name="20% - Accent5 3 3 2 2 4" xfId="13330"/>
    <cellStyle name="20% - Accent5 3 3 2 2 4 2" xfId="13331"/>
    <cellStyle name="20% - Accent5 3 3 2 2 4 2 2" xfId="13332"/>
    <cellStyle name="20% - Accent5 3 3 2 2 4 3" xfId="13333"/>
    <cellStyle name="20% - Accent5 3 3 2 2 5" xfId="13334"/>
    <cellStyle name="20% - Accent5 3 3 2 2 5 2" xfId="13335"/>
    <cellStyle name="20% - Accent5 3 3 2 2 5 2 2" xfId="13336"/>
    <cellStyle name="20% - Accent5 3 3 2 2 5 3" xfId="13337"/>
    <cellStyle name="20% - Accent5 3 3 2 2 6" xfId="13338"/>
    <cellStyle name="20% - Accent5 3 3 2 2 6 2" xfId="13339"/>
    <cellStyle name="20% - Accent5 3 3 2 2 7" xfId="13340"/>
    <cellStyle name="20% - Accent5 3 3 2 3" xfId="13341"/>
    <cellStyle name="20% - Accent5 3 3 2 3 2" xfId="13342"/>
    <cellStyle name="20% - Accent5 3 3 2 3 2 2" xfId="13343"/>
    <cellStyle name="20% - Accent5 3 3 2 3 2 2 2" xfId="13344"/>
    <cellStyle name="20% - Accent5 3 3 2 3 2 3" xfId="13345"/>
    <cellStyle name="20% - Accent5 3 3 2 3 3" xfId="13346"/>
    <cellStyle name="20% - Accent5 3 3 2 3 3 2" xfId="13347"/>
    <cellStyle name="20% - Accent5 3 3 2 3 3 2 2" xfId="13348"/>
    <cellStyle name="20% - Accent5 3 3 2 3 3 3" xfId="13349"/>
    <cellStyle name="20% - Accent5 3 3 2 3 4" xfId="13350"/>
    <cellStyle name="20% - Accent5 3 3 2 3 4 2" xfId="13351"/>
    <cellStyle name="20% - Accent5 3 3 2 3 5" xfId="13352"/>
    <cellStyle name="20% - Accent5 3 3 2 4" xfId="13353"/>
    <cellStyle name="20% - Accent5 3 3 2 4 2" xfId="13354"/>
    <cellStyle name="20% - Accent5 3 3 2 4 2 2" xfId="13355"/>
    <cellStyle name="20% - Accent5 3 3 2 4 3" xfId="13356"/>
    <cellStyle name="20% - Accent5 3 3 2 5" xfId="13357"/>
    <cellStyle name="20% - Accent5 3 3 2 5 2" xfId="13358"/>
    <cellStyle name="20% - Accent5 3 3 2 5 2 2" xfId="13359"/>
    <cellStyle name="20% - Accent5 3 3 2 5 3" xfId="13360"/>
    <cellStyle name="20% - Accent5 3 3 2 6" xfId="13361"/>
    <cellStyle name="20% - Accent5 3 3 2 6 2" xfId="13362"/>
    <cellStyle name="20% - Accent5 3 3 2 6 2 2" xfId="13363"/>
    <cellStyle name="20% - Accent5 3 3 2 6 3" xfId="13364"/>
    <cellStyle name="20% - Accent5 3 3 2 7" xfId="13365"/>
    <cellStyle name="20% - Accent5 3 3 2 7 2" xfId="13366"/>
    <cellStyle name="20% - Accent5 3 3 2 8" xfId="13367"/>
    <cellStyle name="20% - Accent5 3 3 3" xfId="13368"/>
    <cellStyle name="20% - Accent5 3 3 3 2" xfId="13369"/>
    <cellStyle name="20% - Accent5 3 3 3 2 2" xfId="13370"/>
    <cellStyle name="20% - Accent5 3 3 3 2 2 2" xfId="13371"/>
    <cellStyle name="20% - Accent5 3 3 3 2 2 2 2" xfId="13372"/>
    <cellStyle name="20% - Accent5 3 3 3 2 2 3" xfId="13373"/>
    <cellStyle name="20% - Accent5 3 3 3 2 3" xfId="13374"/>
    <cellStyle name="20% - Accent5 3 3 3 2 3 2" xfId="13375"/>
    <cellStyle name="20% - Accent5 3 3 3 2 3 2 2" xfId="13376"/>
    <cellStyle name="20% - Accent5 3 3 3 2 3 3" xfId="13377"/>
    <cellStyle name="20% - Accent5 3 3 3 2 4" xfId="13378"/>
    <cellStyle name="20% - Accent5 3 3 3 2 4 2" xfId="13379"/>
    <cellStyle name="20% - Accent5 3 3 3 2 5" xfId="13380"/>
    <cellStyle name="20% - Accent5 3 3 3 3" xfId="13381"/>
    <cellStyle name="20% - Accent5 3 3 3 3 2" xfId="13382"/>
    <cellStyle name="20% - Accent5 3 3 3 3 2 2" xfId="13383"/>
    <cellStyle name="20% - Accent5 3 3 3 3 3" xfId="13384"/>
    <cellStyle name="20% - Accent5 3 3 3 4" xfId="13385"/>
    <cellStyle name="20% - Accent5 3 3 3 4 2" xfId="13386"/>
    <cellStyle name="20% - Accent5 3 3 3 4 2 2" xfId="13387"/>
    <cellStyle name="20% - Accent5 3 3 3 4 3" xfId="13388"/>
    <cellStyle name="20% - Accent5 3 3 3 5" xfId="13389"/>
    <cellStyle name="20% - Accent5 3 3 3 5 2" xfId="13390"/>
    <cellStyle name="20% - Accent5 3 3 3 5 2 2" xfId="13391"/>
    <cellStyle name="20% - Accent5 3 3 3 5 3" xfId="13392"/>
    <cellStyle name="20% - Accent5 3 3 3 6" xfId="13393"/>
    <cellStyle name="20% - Accent5 3 3 3 6 2" xfId="13394"/>
    <cellStyle name="20% - Accent5 3 3 3 7" xfId="13395"/>
    <cellStyle name="20% - Accent5 3 3 4" xfId="13396"/>
    <cellStyle name="20% - Accent5 3 3 4 2" xfId="13397"/>
    <cellStyle name="20% - Accent5 3 3 4 2 2" xfId="13398"/>
    <cellStyle name="20% - Accent5 3 3 4 2 2 2" xfId="13399"/>
    <cellStyle name="20% - Accent5 3 3 4 2 3" xfId="13400"/>
    <cellStyle name="20% - Accent5 3 3 4 3" xfId="13401"/>
    <cellStyle name="20% - Accent5 3 3 4 3 2" xfId="13402"/>
    <cellStyle name="20% - Accent5 3 3 4 3 2 2" xfId="13403"/>
    <cellStyle name="20% - Accent5 3 3 4 3 3" xfId="13404"/>
    <cellStyle name="20% - Accent5 3 3 4 4" xfId="13405"/>
    <cellStyle name="20% - Accent5 3 3 4 4 2" xfId="13406"/>
    <cellStyle name="20% - Accent5 3 3 4 5" xfId="13407"/>
    <cellStyle name="20% - Accent5 3 3 5" xfId="13408"/>
    <cellStyle name="20% - Accent5 3 3 5 2" xfId="13409"/>
    <cellStyle name="20% - Accent5 3 3 5 2 2" xfId="13410"/>
    <cellStyle name="20% - Accent5 3 3 5 3" xfId="13411"/>
    <cellStyle name="20% - Accent5 3 3 6" xfId="13412"/>
    <cellStyle name="20% - Accent5 3 3 6 2" xfId="13413"/>
    <cellStyle name="20% - Accent5 3 3 6 2 2" xfId="13414"/>
    <cellStyle name="20% - Accent5 3 3 6 3" xfId="13415"/>
    <cellStyle name="20% - Accent5 3 3 7" xfId="13416"/>
    <cellStyle name="20% - Accent5 3 3 7 2" xfId="13417"/>
    <cellStyle name="20% - Accent5 3 3 7 2 2" xfId="13418"/>
    <cellStyle name="20% - Accent5 3 3 7 3" xfId="13419"/>
    <cellStyle name="20% - Accent5 3 3 8" xfId="13420"/>
    <cellStyle name="20% - Accent5 3 3 8 2" xfId="13421"/>
    <cellStyle name="20% - Accent5 3 3 9" xfId="13422"/>
    <cellStyle name="20% - Accent5 3 4" xfId="13423"/>
    <cellStyle name="20% - Accent5 3 4 2" xfId="13424"/>
    <cellStyle name="20% - Accent5 3 4 2 2" xfId="13425"/>
    <cellStyle name="20% - Accent5 3 4 2 2 2" xfId="13426"/>
    <cellStyle name="20% - Accent5 3 4 2 2 2 2" xfId="13427"/>
    <cellStyle name="20% - Accent5 3 4 2 2 2 2 2" xfId="13428"/>
    <cellStyle name="20% - Accent5 3 4 2 2 2 3" xfId="13429"/>
    <cellStyle name="20% - Accent5 3 4 2 2 3" xfId="13430"/>
    <cellStyle name="20% - Accent5 3 4 2 2 3 2" xfId="13431"/>
    <cellStyle name="20% - Accent5 3 4 2 2 3 2 2" xfId="13432"/>
    <cellStyle name="20% - Accent5 3 4 2 2 3 3" xfId="13433"/>
    <cellStyle name="20% - Accent5 3 4 2 2 4" xfId="13434"/>
    <cellStyle name="20% - Accent5 3 4 2 2 4 2" xfId="13435"/>
    <cellStyle name="20% - Accent5 3 4 2 2 5" xfId="13436"/>
    <cellStyle name="20% - Accent5 3 4 2 3" xfId="13437"/>
    <cellStyle name="20% - Accent5 3 4 2 3 2" xfId="13438"/>
    <cellStyle name="20% - Accent5 3 4 2 3 2 2" xfId="13439"/>
    <cellStyle name="20% - Accent5 3 4 2 3 3" xfId="13440"/>
    <cellStyle name="20% - Accent5 3 4 2 4" xfId="13441"/>
    <cellStyle name="20% - Accent5 3 4 2 4 2" xfId="13442"/>
    <cellStyle name="20% - Accent5 3 4 2 4 2 2" xfId="13443"/>
    <cellStyle name="20% - Accent5 3 4 2 4 3" xfId="13444"/>
    <cellStyle name="20% - Accent5 3 4 2 5" xfId="13445"/>
    <cellStyle name="20% - Accent5 3 4 2 5 2" xfId="13446"/>
    <cellStyle name="20% - Accent5 3 4 2 5 2 2" xfId="13447"/>
    <cellStyle name="20% - Accent5 3 4 2 5 3" xfId="13448"/>
    <cellStyle name="20% - Accent5 3 4 2 6" xfId="13449"/>
    <cellStyle name="20% - Accent5 3 4 2 6 2" xfId="13450"/>
    <cellStyle name="20% - Accent5 3 4 2 7" xfId="13451"/>
    <cellStyle name="20% - Accent5 3 4 3" xfId="13452"/>
    <cellStyle name="20% - Accent5 3 4 3 2" xfId="13453"/>
    <cellStyle name="20% - Accent5 3 4 3 2 2" xfId="13454"/>
    <cellStyle name="20% - Accent5 3 4 3 2 2 2" xfId="13455"/>
    <cellStyle name="20% - Accent5 3 4 3 2 3" xfId="13456"/>
    <cellStyle name="20% - Accent5 3 4 3 3" xfId="13457"/>
    <cellStyle name="20% - Accent5 3 4 3 3 2" xfId="13458"/>
    <cellStyle name="20% - Accent5 3 4 3 3 2 2" xfId="13459"/>
    <cellStyle name="20% - Accent5 3 4 3 3 3" xfId="13460"/>
    <cellStyle name="20% - Accent5 3 4 3 4" xfId="13461"/>
    <cellStyle name="20% - Accent5 3 4 3 4 2" xfId="13462"/>
    <cellStyle name="20% - Accent5 3 4 3 5" xfId="13463"/>
    <cellStyle name="20% - Accent5 3 4 4" xfId="13464"/>
    <cellStyle name="20% - Accent5 3 4 4 2" xfId="13465"/>
    <cellStyle name="20% - Accent5 3 4 4 2 2" xfId="13466"/>
    <cellStyle name="20% - Accent5 3 4 4 3" xfId="13467"/>
    <cellStyle name="20% - Accent5 3 4 5" xfId="13468"/>
    <cellStyle name="20% - Accent5 3 4 5 2" xfId="13469"/>
    <cellStyle name="20% - Accent5 3 4 5 2 2" xfId="13470"/>
    <cellStyle name="20% - Accent5 3 4 5 3" xfId="13471"/>
    <cellStyle name="20% - Accent5 3 4 6" xfId="13472"/>
    <cellStyle name="20% - Accent5 3 4 6 2" xfId="13473"/>
    <cellStyle name="20% - Accent5 3 4 6 2 2" xfId="13474"/>
    <cellStyle name="20% - Accent5 3 4 6 3" xfId="13475"/>
    <cellStyle name="20% - Accent5 3 4 7" xfId="13476"/>
    <cellStyle name="20% - Accent5 3 4 7 2" xfId="13477"/>
    <cellStyle name="20% - Accent5 3 4 8" xfId="13478"/>
    <cellStyle name="20% - Accent5 3 5" xfId="13479"/>
    <cellStyle name="20% - Accent5 3 5 2" xfId="13480"/>
    <cellStyle name="20% - Accent5 3 5 2 2" xfId="13481"/>
    <cellStyle name="20% - Accent5 3 5 2 2 2" xfId="13482"/>
    <cellStyle name="20% - Accent5 3 5 2 2 2 2" xfId="13483"/>
    <cellStyle name="20% - Accent5 3 5 2 2 3" xfId="13484"/>
    <cellStyle name="20% - Accent5 3 5 2 3" xfId="13485"/>
    <cellStyle name="20% - Accent5 3 5 2 3 2" xfId="13486"/>
    <cellStyle name="20% - Accent5 3 5 2 3 2 2" xfId="13487"/>
    <cellStyle name="20% - Accent5 3 5 2 3 3" xfId="13488"/>
    <cellStyle name="20% - Accent5 3 5 2 4" xfId="13489"/>
    <cellStyle name="20% - Accent5 3 5 2 4 2" xfId="13490"/>
    <cellStyle name="20% - Accent5 3 5 2 5" xfId="13491"/>
    <cellStyle name="20% - Accent5 3 5 3" xfId="13492"/>
    <cellStyle name="20% - Accent5 3 5 3 2" xfId="13493"/>
    <cellStyle name="20% - Accent5 3 5 3 2 2" xfId="13494"/>
    <cellStyle name="20% - Accent5 3 5 3 3" xfId="13495"/>
    <cellStyle name="20% - Accent5 3 5 4" xfId="13496"/>
    <cellStyle name="20% - Accent5 3 5 4 2" xfId="13497"/>
    <cellStyle name="20% - Accent5 3 5 4 2 2" xfId="13498"/>
    <cellStyle name="20% - Accent5 3 5 4 3" xfId="13499"/>
    <cellStyle name="20% - Accent5 3 5 5" xfId="13500"/>
    <cellStyle name="20% - Accent5 3 5 5 2" xfId="13501"/>
    <cellStyle name="20% - Accent5 3 5 5 2 2" xfId="13502"/>
    <cellStyle name="20% - Accent5 3 5 5 3" xfId="13503"/>
    <cellStyle name="20% - Accent5 3 5 6" xfId="13504"/>
    <cellStyle name="20% - Accent5 3 5 6 2" xfId="13505"/>
    <cellStyle name="20% - Accent5 3 5 7" xfId="13506"/>
    <cellStyle name="20% - Accent5 3 6" xfId="13507"/>
    <cellStyle name="20% - Accent5 3 6 2" xfId="13508"/>
    <cellStyle name="20% - Accent5 3 6 2 2" xfId="13509"/>
    <cellStyle name="20% - Accent5 3 6 2 2 2" xfId="13510"/>
    <cellStyle name="20% - Accent5 3 6 2 2 2 2" xfId="13511"/>
    <cellStyle name="20% - Accent5 3 6 2 2 3" xfId="13512"/>
    <cellStyle name="20% - Accent5 3 6 2 3" xfId="13513"/>
    <cellStyle name="20% - Accent5 3 6 2 3 2" xfId="13514"/>
    <cellStyle name="20% - Accent5 3 6 2 3 2 2" xfId="13515"/>
    <cellStyle name="20% - Accent5 3 6 2 3 3" xfId="13516"/>
    <cellStyle name="20% - Accent5 3 6 2 4" xfId="13517"/>
    <cellStyle name="20% - Accent5 3 6 2 4 2" xfId="13518"/>
    <cellStyle name="20% - Accent5 3 6 2 5" xfId="13519"/>
    <cellStyle name="20% - Accent5 3 6 3" xfId="13520"/>
    <cellStyle name="20% - Accent5 3 6 3 2" xfId="13521"/>
    <cellStyle name="20% - Accent5 3 6 3 2 2" xfId="13522"/>
    <cellStyle name="20% - Accent5 3 6 3 3" xfId="13523"/>
    <cellStyle name="20% - Accent5 3 6 4" xfId="13524"/>
    <cellStyle name="20% - Accent5 3 6 4 2" xfId="13525"/>
    <cellStyle name="20% - Accent5 3 6 4 2 2" xfId="13526"/>
    <cellStyle name="20% - Accent5 3 6 4 3" xfId="13527"/>
    <cellStyle name="20% - Accent5 3 6 5" xfId="13528"/>
    <cellStyle name="20% - Accent5 3 6 5 2" xfId="13529"/>
    <cellStyle name="20% - Accent5 3 6 5 2 2" xfId="13530"/>
    <cellStyle name="20% - Accent5 3 6 5 3" xfId="13531"/>
    <cellStyle name="20% - Accent5 3 6 6" xfId="13532"/>
    <cellStyle name="20% - Accent5 3 6 6 2" xfId="13533"/>
    <cellStyle name="20% - Accent5 3 6 7" xfId="13534"/>
    <cellStyle name="20% - Accent5 3 7" xfId="13535"/>
    <cellStyle name="20% - Accent5 3 8" xfId="13536"/>
    <cellStyle name="20% - Accent5 3 8 2" xfId="13537"/>
    <cellStyle name="20% - Accent5 3 8 2 2" xfId="13538"/>
    <cellStyle name="20% - Accent5 3 8 2 2 2" xfId="13539"/>
    <cellStyle name="20% - Accent5 3 8 2 3" xfId="13540"/>
    <cellStyle name="20% - Accent5 3 8 3" xfId="13541"/>
    <cellStyle name="20% - Accent5 3 8 3 2" xfId="13542"/>
    <cellStyle name="20% - Accent5 3 8 3 2 2" xfId="13543"/>
    <cellStyle name="20% - Accent5 3 8 3 3" xfId="13544"/>
    <cellStyle name="20% - Accent5 3 8 4" xfId="13545"/>
    <cellStyle name="20% - Accent5 3 8 4 2" xfId="13546"/>
    <cellStyle name="20% - Accent5 3 8 5" xfId="13547"/>
    <cellStyle name="20% - Accent5 3 9" xfId="13548"/>
    <cellStyle name="20% - Accent5 3 9 2" xfId="13549"/>
    <cellStyle name="20% - Accent5 4" xfId="385"/>
    <cellStyle name="20% - Accent5 4 10" xfId="13550"/>
    <cellStyle name="20% - Accent5 4 11" xfId="13551"/>
    <cellStyle name="20% - Accent5 4 2" xfId="13552"/>
    <cellStyle name="20% - Accent5 4 2 2" xfId="13553"/>
    <cellStyle name="20% - Accent5 4 2 2 2" xfId="13554"/>
    <cellStyle name="20% - Accent5 4 2 2 2 2" xfId="13555"/>
    <cellStyle name="20% - Accent5 4 2 2 2 2 2" xfId="13556"/>
    <cellStyle name="20% - Accent5 4 2 2 2 2 2 2" xfId="13557"/>
    <cellStyle name="20% - Accent5 4 2 2 2 2 2 2 2" xfId="13558"/>
    <cellStyle name="20% - Accent5 4 2 2 2 2 2 3" xfId="13559"/>
    <cellStyle name="20% - Accent5 4 2 2 2 2 3" xfId="13560"/>
    <cellStyle name="20% - Accent5 4 2 2 2 2 3 2" xfId="13561"/>
    <cellStyle name="20% - Accent5 4 2 2 2 2 3 2 2" xfId="13562"/>
    <cellStyle name="20% - Accent5 4 2 2 2 2 3 3" xfId="13563"/>
    <cellStyle name="20% - Accent5 4 2 2 2 2 4" xfId="13564"/>
    <cellStyle name="20% - Accent5 4 2 2 2 2 4 2" xfId="13565"/>
    <cellStyle name="20% - Accent5 4 2 2 2 2 5" xfId="13566"/>
    <cellStyle name="20% - Accent5 4 2 2 2 3" xfId="13567"/>
    <cellStyle name="20% - Accent5 4 2 2 2 3 2" xfId="13568"/>
    <cellStyle name="20% - Accent5 4 2 2 2 3 2 2" xfId="13569"/>
    <cellStyle name="20% - Accent5 4 2 2 2 3 3" xfId="13570"/>
    <cellStyle name="20% - Accent5 4 2 2 2 4" xfId="13571"/>
    <cellStyle name="20% - Accent5 4 2 2 2 4 2" xfId="13572"/>
    <cellStyle name="20% - Accent5 4 2 2 2 4 2 2" xfId="13573"/>
    <cellStyle name="20% - Accent5 4 2 2 2 4 3" xfId="13574"/>
    <cellStyle name="20% - Accent5 4 2 2 2 5" xfId="13575"/>
    <cellStyle name="20% - Accent5 4 2 2 2 5 2" xfId="13576"/>
    <cellStyle name="20% - Accent5 4 2 2 2 5 2 2" xfId="13577"/>
    <cellStyle name="20% - Accent5 4 2 2 2 5 3" xfId="13578"/>
    <cellStyle name="20% - Accent5 4 2 2 2 6" xfId="13579"/>
    <cellStyle name="20% - Accent5 4 2 2 2 6 2" xfId="13580"/>
    <cellStyle name="20% - Accent5 4 2 2 2 7" xfId="13581"/>
    <cellStyle name="20% - Accent5 4 2 2 3" xfId="13582"/>
    <cellStyle name="20% - Accent5 4 2 2 3 2" xfId="13583"/>
    <cellStyle name="20% - Accent5 4 2 2 3 2 2" xfId="13584"/>
    <cellStyle name="20% - Accent5 4 2 2 3 2 2 2" xfId="13585"/>
    <cellStyle name="20% - Accent5 4 2 2 3 2 3" xfId="13586"/>
    <cellStyle name="20% - Accent5 4 2 2 3 3" xfId="13587"/>
    <cellStyle name="20% - Accent5 4 2 2 3 3 2" xfId="13588"/>
    <cellStyle name="20% - Accent5 4 2 2 3 3 2 2" xfId="13589"/>
    <cellStyle name="20% - Accent5 4 2 2 3 3 3" xfId="13590"/>
    <cellStyle name="20% - Accent5 4 2 2 3 4" xfId="13591"/>
    <cellStyle name="20% - Accent5 4 2 2 3 4 2" xfId="13592"/>
    <cellStyle name="20% - Accent5 4 2 2 3 5" xfId="13593"/>
    <cellStyle name="20% - Accent5 4 2 2 4" xfId="13594"/>
    <cellStyle name="20% - Accent5 4 2 2 4 2" xfId="13595"/>
    <cellStyle name="20% - Accent5 4 2 2 4 2 2" xfId="13596"/>
    <cellStyle name="20% - Accent5 4 2 2 4 3" xfId="13597"/>
    <cellStyle name="20% - Accent5 4 2 2 5" xfId="13598"/>
    <cellStyle name="20% - Accent5 4 2 2 5 2" xfId="13599"/>
    <cellStyle name="20% - Accent5 4 2 2 5 2 2" xfId="13600"/>
    <cellStyle name="20% - Accent5 4 2 2 5 3" xfId="13601"/>
    <cellStyle name="20% - Accent5 4 2 2 6" xfId="13602"/>
    <cellStyle name="20% - Accent5 4 2 2 6 2" xfId="13603"/>
    <cellStyle name="20% - Accent5 4 2 2 6 2 2" xfId="13604"/>
    <cellStyle name="20% - Accent5 4 2 2 6 3" xfId="13605"/>
    <cellStyle name="20% - Accent5 4 2 2 7" xfId="13606"/>
    <cellStyle name="20% - Accent5 4 2 2 7 2" xfId="13607"/>
    <cellStyle name="20% - Accent5 4 2 2 8" xfId="13608"/>
    <cellStyle name="20% - Accent5 4 2 3" xfId="13609"/>
    <cellStyle name="20% - Accent5 4 2 3 2" xfId="13610"/>
    <cellStyle name="20% - Accent5 4 2 3 2 2" xfId="13611"/>
    <cellStyle name="20% - Accent5 4 2 3 2 2 2" xfId="13612"/>
    <cellStyle name="20% - Accent5 4 2 3 2 2 2 2" xfId="13613"/>
    <cellStyle name="20% - Accent5 4 2 3 2 2 3" xfId="13614"/>
    <cellStyle name="20% - Accent5 4 2 3 2 3" xfId="13615"/>
    <cellStyle name="20% - Accent5 4 2 3 2 3 2" xfId="13616"/>
    <cellStyle name="20% - Accent5 4 2 3 2 3 2 2" xfId="13617"/>
    <cellStyle name="20% - Accent5 4 2 3 2 3 3" xfId="13618"/>
    <cellStyle name="20% - Accent5 4 2 3 2 4" xfId="13619"/>
    <cellStyle name="20% - Accent5 4 2 3 2 4 2" xfId="13620"/>
    <cellStyle name="20% - Accent5 4 2 3 2 5" xfId="13621"/>
    <cellStyle name="20% - Accent5 4 2 3 3" xfId="13622"/>
    <cellStyle name="20% - Accent5 4 2 3 3 2" xfId="13623"/>
    <cellStyle name="20% - Accent5 4 2 3 3 2 2" xfId="13624"/>
    <cellStyle name="20% - Accent5 4 2 3 3 3" xfId="13625"/>
    <cellStyle name="20% - Accent5 4 2 3 4" xfId="13626"/>
    <cellStyle name="20% - Accent5 4 2 3 4 2" xfId="13627"/>
    <cellStyle name="20% - Accent5 4 2 3 4 2 2" xfId="13628"/>
    <cellStyle name="20% - Accent5 4 2 3 4 3" xfId="13629"/>
    <cellStyle name="20% - Accent5 4 2 3 5" xfId="13630"/>
    <cellStyle name="20% - Accent5 4 2 3 5 2" xfId="13631"/>
    <cellStyle name="20% - Accent5 4 2 3 5 2 2" xfId="13632"/>
    <cellStyle name="20% - Accent5 4 2 3 5 3" xfId="13633"/>
    <cellStyle name="20% - Accent5 4 2 3 6" xfId="13634"/>
    <cellStyle name="20% - Accent5 4 2 3 6 2" xfId="13635"/>
    <cellStyle name="20% - Accent5 4 2 3 7" xfId="13636"/>
    <cellStyle name="20% - Accent5 4 2 4" xfId="13637"/>
    <cellStyle name="20% - Accent5 4 2 4 2" xfId="13638"/>
    <cellStyle name="20% - Accent5 4 2 4 2 2" xfId="13639"/>
    <cellStyle name="20% - Accent5 4 2 4 2 2 2" xfId="13640"/>
    <cellStyle name="20% - Accent5 4 2 4 2 3" xfId="13641"/>
    <cellStyle name="20% - Accent5 4 2 4 3" xfId="13642"/>
    <cellStyle name="20% - Accent5 4 2 4 3 2" xfId="13643"/>
    <cellStyle name="20% - Accent5 4 2 4 3 2 2" xfId="13644"/>
    <cellStyle name="20% - Accent5 4 2 4 3 3" xfId="13645"/>
    <cellStyle name="20% - Accent5 4 2 4 4" xfId="13646"/>
    <cellStyle name="20% - Accent5 4 2 4 4 2" xfId="13647"/>
    <cellStyle name="20% - Accent5 4 2 4 5" xfId="13648"/>
    <cellStyle name="20% - Accent5 4 2 5" xfId="13649"/>
    <cellStyle name="20% - Accent5 4 2 5 2" xfId="13650"/>
    <cellStyle name="20% - Accent5 4 2 5 2 2" xfId="13651"/>
    <cellStyle name="20% - Accent5 4 2 5 3" xfId="13652"/>
    <cellStyle name="20% - Accent5 4 2 6" xfId="13653"/>
    <cellStyle name="20% - Accent5 4 2 6 2" xfId="13654"/>
    <cellStyle name="20% - Accent5 4 2 6 2 2" xfId="13655"/>
    <cellStyle name="20% - Accent5 4 2 6 3" xfId="13656"/>
    <cellStyle name="20% - Accent5 4 2 7" xfId="13657"/>
    <cellStyle name="20% - Accent5 4 2 7 2" xfId="13658"/>
    <cellStyle name="20% - Accent5 4 2 7 2 2" xfId="13659"/>
    <cellStyle name="20% - Accent5 4 2 7 3" xfId="13660"/>
    <cellStyle name="20% - Accent5 4 2 8" xfId="13661"/>
    <cellStyle name="20% - Accent5 4 2 8 2" xfId="13662"/>
    <cellStyle name="20% - Accent5 4 2 9" xfId="13663"/>
    <cellStyle name="20% - Accent5 4 3" xfId="13664"/>
    <cellStyle name="20% - Accent5 4 3 2" xfId="13665"/>
    <cellStyle name="20% - Accent5 4 3 2 2" xfId="13666"/>
    <cellStyle name="20% - Accent5 4 3 2 2 2" xfId="13667"/>
    <cellStyle name="20% - Accent5 4 3 2 2 2 2" xfId="13668"/>
    <cellStyle name="20% - Accent5 4 3 2 2 2 2 2" xfId="13669"/>
    <cellStyle name="20% - Accent5 4 3 2 2 2 3" xfId="13670"/>
    <cellStyle name="20% - Accent5 4 3 2 2 3" xfId="13671"/>
    <cellStyle name="20% - Accent5 4 3 2 2 3 2" xfId="13672"/>
    <cellStyle name="20% - Accent5 4 3 2 2 3 2 2" xfId="13673"/>
    <cellStyle name="20% - Accent5 4 3 2 2 3 3" xfId="13674"/>
    <cellStyle name="20% - Accent5 4 3 2 2 4" xfId="13675"/>
    <cellStyle name="20% - Accent5 4 3 2 2 4 2" xfId="13676"/>
    <cellStyle name="20% - Accent5 4 3 2 2 5" xfId="13677"/>
    <cellStyle name="20% - Accent5 4 3 2 3" xfId="13678"/>
    <cellStyle name="20% - Accent5 4 3 2 3 2" xfId="13679"/>
    <cellStyle name="20% - Accent5 4 3 2 3 2 2" xfId="13680"/>
    <cellStyle name="20% - Accent5 4 3 2 3 3" xfId="13681"/>
    <cellStyle name="20% - Accent5 4 3 2 4" xfId="13682"/>
    <cellStyle name="20% - Accent5 4 3 2 4 2" xfId="13683"/>
    <cellStyle name="20% - Accent5 4 3 2 4 2 2" xfId="13684"/>
    <cellStyle name="20% - Accent5 4 3 2 4 3" xfId="13685"/>
    <cellStyle name="20% - Accent5 4 3 2 5" xfId="13686"/>
    <cellStyle name="20% - Accent5 4 3 2 5 2" xfId="13687"/>
    <cellStyle name="20% - Accent5 4 3 2 5 2 2" xfId="13688"/>
    <cellStyle name="20% - Accent5 4 3 2 5 3" xfId="13689"/>
    <cellStyle name="20% - Accent5 4 3 2 6" xfId="13690"/>
    <cellStyle name="20% - Accent5 4 3 2 6 2" xfId="13691"/>
    <cellStyle name="20% - Accent5 4 3 2 7" xfId="13692"/>
    <cellStyle name="20% - Accent5 4 3 3" xfId="13693"/>
    <cellStyle name="20% - Accent5 4 3 3 2" xfId="13694"/>
    <cellStyle name="20% - Accent5 4 3 3 2 2" xfId="13695"/>
    <cellStyle name="20% - Accent5 4 3 3 2 2 2" xfId="13696"/>
    <cellStyle name="20% - Accent5 4 3 3 2 3" xfId="13697"/>
    <cellStyle name="20% - Accent5 4 3 3 3" xfId="13698"/>
    <cellStyle name="20% - Accent5 4 3 3 3 2" xfId="13699"/>
    <cellStyle name="20% - Accent5 4 3 3 3 2 2" xfId="13700"/>
    <cellStyle name="20% - Accent5 4 3 3 3 3" xfId="13701"/>
    <cellStyle name="20% - Accent5 4 3 3 4" xfId="13702"/>
    <cellStyle name="20% - Accent5 4 3 3 4 2" xfId="13703"/>
    <cellStyle name="20% - Accent5 4 3 3 5" xfId="13704"/>
    <cellStyle name="20% - Accent5 4 3 4" xfId="13705"/>
    <cellStyle name="20% - Accent5 4 3 4 2" xfId="13706"/>
    <cellStyle name="20% - Accent5 4 3 4 2 2" xfId="13707"/>
    <cellStyle name="20% - Accent5 4 3 4 3" xfId="13708"/>
    <cellStyle name="20% - Accent5 4 3 5" xfId="13709"/>
    <cellStyle name="20% - Accent5 4 3 5 2" xfId="13710"/>
    <cellStyle name="20% - Accent5 4 3 5 2 2" xfId="13711"/>
    <cellStyle name="20% - Accent5 4 3 5 3" xfId="13712"/>
    <cellStyle name="20% - Accent5 4 3 6" xfId="13713"/>
    <cellStyle name="20% - Accent5 4 3 6 2" xfId="13714"/>
    <cellStyle name="20% - Accent5 4 3 6 2 2" xfId="13715"/>
    <cellStyle name="20% - Accent5 4 3 6 3" xfId="13716"/>
    <cellStyle name="20% - Accent5 4 3 7" xfId="13717"/>
    <cellStyle name="20% - Accent5 4 3 7 2" xfId="13718"/>
    <cellStyle name="20% - Accent5 4 3 8" xfId="13719"/>
    <cellStyle name="20% - Accent5 4 4" xfId="13720"/>
    <cellStyle name="20% - Accent5 4 4 2" xfId="13721"/>
    <cellStyle name="20% - Accent5 4 4 2 2" xfId="13722"/>
    <cellStyle name="20% - Accent5 4 4 2 2 2" xfId="13723"/>
    <cellStyle name="20% - Accent5 4 4 2 2 2 2" xfId="13724"/>
    <cellStyle name="20% - Accent5 4 4 2 2 3" xfId="13725"/>
    <cellStyle name="20% - Accent5 4 4 2 3" xfId="13726"/>
    <cellStyle name="20% - Accent5 4 4 2 3 2" xfId="13727"/>
    <cellStyle name="20% - Accent5 4 4 2 3 2 2" xfId="13728"/>
    <cellStyle name="20% - Accent5 4 4 2 3 3" xfId="13729"/>
    <cellStyle name="20% - Accent5 4 4 2 4" xfId="13730"/>
    <cellStyle name="20% - Accent5 4 4 2 4 2" xfId="13731"/>
    <cellStyle name="20% - Accent5 4 4 2 5" xfId="13732"/>
    <cellStyle name="20% - Accent5 4 4 3" xfId="13733"/>
    <cellStyle name="20% - Accent5 4 4 3 2" xfId="13734"/>
    <cellStyle name="20% - Accent5 4 4 3 2 2" xfId="13735"/>
    <cellStyle name="20% - Accent5 4 4 3 3" xfId="13736"/>
    <cellStyle name="20% - Accent5 4 4 4" xfId="13737"/>
    <cellStyle name="20% - Accent5 4 4 4 2" xfId="13738"/>
    <cellStyle name="20% - Accent5 4 4 4 2 2" xfId="13739"/>
    <cellStyle name="20% - Accent5 4 4 4 3" xfId="13740"/>
    <cellStyle name="20% - Accent5 4 4 5" xfId="13741"/>
    <cellStyle name="20% - Accent5 4 4 5 2" xfId="13742"/>
    <cellStyle name="20% - Accent5 4 4 5 2 2" xfId="13743"/>
    <cellStyle name="20% - Accent5 4 4 5 3" xfId="13744"/>
    <cellStyle name="20% - Accent5 4 4 6" xfId="13745"/>
    <cellStyle name="20% - Accent5 4 4 6 2" xfId="13746"/>
    <cellStyle name="20% - Accent5 4 4 7" xfId="13747"/>
    <cellStyle name="20% - Accent5 4 5" xfId="13748"/>
    <cellStyle name="20% - Accent5 4 5 2" xfId="13749"/>
    <cellStyle name="20% - Accent5 4 5 2 2" xfId="13750"/>
    <cellStyle name="20% - Accent5 4 5 2 2 2" xfId="13751"/>
    <cellStyle name="20% - Accent5 4 5 2 3" xfId="13752"/>
    <cellStyle name="20% - Accent5 4 5 3" xfId="13753"/>
    <cellStyle name="20% - Accent5 4 5 3 2" xfId="13754"/>
    <cellStyle name="20% - Accent5 4 5 3 2 2" xfId="13755"/>
    <cellStyle name="20% - Accent5 4 5 3 3" xfId="13756"/>
    <cellStyle name="20% - Accent5 4 5 4" xfId="13757"/>
    <cellStyle name="20% - Accent5 4 5 4 2" xfId="13758"/>
    <cellStyle name="20% - Accent5 4 5 5" xfId="13759"/>
    <cellStyle name="20% - Accent5 4 6" xfId="13760"/>
    <cellStyle name="20% - Accent5 4 6 2" xfId="13761"/>
    <cellStyle name="20% - Accent5 4 6 2 2" xfId="13762"/>
    <cellStyle name="20% - Accent5 4 6 3" xfId="13763"/>
    <cellStyle name="20% - Accent5 4 7" xfId="13764"/>
    <cellStyle name="20% - Accent5 4 7 2" xfId="13765"/>
    <cellStyle name="20% - Accent5 4 7 2 2" xfId="13766"/>
    <cellStyle name="20% - Accent5 4 7 3" xfId="13767"/>
    <cellStyle name="20% - Accent5 4 8" xfId="13768"/>
    <cellStyle name="20% - Accent5 4 8 2" xfId="13769"/>
    <cellStyle name="20% - Accent5 4 8 2 2" xfId="13770"/>
    <cellStyle name="20% - Accent5 4 8 3" xfId="13771"/>
    <cellStyle name="20% - Accent5 4 9" xfId="13772"/>
    <cellStyle name="20% - Accent5 4 9 2" xfId="13773"/>
    <cellStyle name="20% - Accent5 5" xfId="13774"/>
    <cellStyle name="20% - Accent5 5 2" xfId="13775"/>
    <cellStyle name="20% - Accent5 5 2 2" xfId="13776"/>
    <cellStyle name="20% - Accent5 5 2 2 2" xfId="13777"/>
    <cellStyle name="20% - Accent5 5 2 2 2 2" xfId="13778"/>
    <cellStyle name="20% - Accent5 5 2 2 2 2 2" xfId="13779"/>
    <cellStyle name="20% - Accent5 5 2 2 2 2 2 2" xfId="13780"/>
    <cellStyle name="20% - Accent5 5 2 2 2 2 3" xfId="13781"/>
    <cellStyle name="20% - Accent5 5 2 2 2 3" xfId="13782"/>
    <cellStyle name="20% - Accent5 5 2 2 2 3 2" xfId="13783"/>
    <cellStyle name="20% - Accent5 5 2 2 2 3 2 2" xfId="13784"/>
    <cellStyle name="20% - Accent5 5 2 2 2 3 3" xfId="13785"/>
    <cellStyle name="20% - Accent5 5 2 2 2 4" xfId="13786"/>
    <cellStyle name="20% - Accent5 5 2 2 2 4 2" xfId="13787"/>
    <cellStyle name="20% - Accent5 5 2 2 2 5" xfId="13788"/>
    <cellStyle name="20% - Accent5 5 2 2 3" xfId="13789"/>
    <cellStyle name="20% - Accent5 5 2 2 3 2" xfId="13790"/>
    <cellStyle name="20% - Accent5 5 2 2 3 2 2" xfId="13791"/>
    <cellStyle name="20% - Accent5 5 2 2 3 3" xfId="13792"/>
    <cellStyle name="20% - Accent5 5 2 2 4" xfId="13793"/>
    <cellStyle name="20% - Accent5 5 2 2 4 2" xfId="13794"/>
    <cellStyle name="20% - Accent5 5 2 2 4 2 2" xfId="13795"/>
    <cellStyle name="20% - Accent5 5 2 2 4 3" xfId="13796"/>
    <cellStyle name="20% - Accent5 5 2 2 5" xfId="13797"/>
    <cellStyle name="20% - Accent5 5 2 2 5 2" xfId="13798"/>
    <cellStyle name="20% - Accent5 5 2 2 5 2 2" xfId="13799"/>
    <cellStyle name="20% - Accent5 5 2 2 5 3" xfId="13800"/>
    <cellStyle name="20% - Accent5 5 2 2 6" xfId="13801"/>
    <cellStyle name="20% - Accent5 5 2 2 6 2" xfId="13802"/>
    <cellStyle name="20% - Accent5 5 2 2 7" xfId="13803"/>
    <cellStyle name="20% - Accent5 5 2 3" xfId="13804"/>
    <cellStyle name="20% - Accent5 5 2 3 2" xfId="13805"/>
    <cellStyle name="20% - Accent5 5 2 3 2 2" xfId="13806"/>
    <cellStyle name="20% - Accent5 5 2 3 2 2 2" xfId="13807"/>
    <cellStyle name="20% - Accent5 5 2 3 2 3" xfId="13808"/>
    <cellStyle name="20% - Accent5 5 2 3 3" xfId="13809"/>
    <cellStyle name="20% - Accent5 5 2 3 3 2" xfId="13810"/>
    <cellStyle name="20% - Accent5 5 2 3 3 2 2" xfId="13811"/>
    <cellStyle name="20% - Accent5 5 2 3 3 3" xfId="13812"/>
    <cellStyle name="20% - Accent5 5 2 3 4" xfId="13813"/>
    <cellStyle name="20% - Accent5 5 2 3 4 2" xfId="13814"/>
    <cellStyle name="20% - Accent5 5 2 3 5" xfId="13815"/>
    <cellStyle name="20% - Accent5 5 2 4" xfId="13816"/>
    <cellStyle name="20% - Accent5 5 2 4 2" xfId="13817"/>
    <cellStyle name="20% - Accent5 5 2 4 2 2" xfId="13818"/>
    <cellStyle name="20% - Accent5 5 2 4 3" xfId="13819"/>
    <cellStyle name="20% - Accent5 5 2 5" xfId="13820"/>
    <cellStyle name="20% - Accent5 5 2 5 2" xfId="13821"/>
    <cellStyle name="20% - Accent5 5 2 5 2 2" xfId="13822"/>
    <cellStyle name="20% - Accent5 5 2 5 3" xfId="13823"/>
    <cellStyle name="20% - Accent5 5 2 6" xfId="13824"/>
    <cellStyle name="20% - Accent5 5 2 6 2" xfId="13825"/>
    <cellStyle name="20% - Accent5 5 2 6 2 2" xfId="13826"/>
    <cellStyle name="20% - Accent5 5 2 6 3" xfId="13827"/>
    <cellStyle name="20% - Accent5 5 2 7" xfId="13828"/>
    <cellStyle name="20% - Accent5 5 2 7 2" xfId="13829"/>
    <cellStyle name="20% - Accent5 5 2 8" xfId="13830"/>
    <cellStyle name="20% - Accent5 5 3" xfId="13831"/>
    <cellStyle name="20% - Accent5 5 3 2" xfId="13832"/>
    <cellStyle name="20% - Accent5 5 3 2 2" xfId="13833"/>
    <cellStyle name="20% - Accent5 5 3 2 2 2" xfId="13834"/>
    <cellStyle name="20% - Accent5 5 3 2 2 2 2" xfId="13835"/>
    <cellStyle name="20% - Accent5 5 3 2 2 3" xfId="13836"/>
    <cellStyle name="20% - Accent5 5 3 2 3" xfId="13837"/>
    <cellStyle name="20% - Accent5 5 3 2 3 2" xfId="13838"/>
    <cellStyle name="20% - Accent5 5 3 2 3 2 2" xfId="13839"/>
    <cellStyle name="20% - Accent5 5 3 2 3 3" xfId="13840"/>
    <cellStyle name="20% - Accent5 5 3 2 4" xfId="13841"/>
    <cellStyle name="20% - Accent5 5 3 2 4 2" xfId="13842"/>
    <cellStyle name="20% - Accent5 5 3 2 5" xfId="13843"/>
    <cellStyle name="20% - Accent5 5 3 3" xfId="13844"/>
    <cellStyle name="20% - Accent5 5 3 3 2" xfId="13845"/>
    <cellStyle name="20% - Accent5 5 3 3 2 2" xfId="13846"/>
    <cellStyle name="20% - Accent5 5 3 3 3" xfId="13847"/>
    <cellStyle name="20% - Accent5 5 3 4" xfId="13848"/>
    <cellStyle name="20% - Accent5 5 3 4 2" xfId="13849"/>
    <cellStyle name="20% - Accent5 5 3 4 2 2" xfId="13850"/>
    <cellStyle name="20% - Accent5 5 3 4 3" xfId="13851"/>
    <cellStyle name="20% - Accent5 5 3 5" xfId="13852"/>
    <cellStyle name="20% - Accent5 5 3 5 2" xfId="13853"/>
    <cellStyle name="20% - Accent5 5 3 5 2 2" xfId="13854"/>
    <cellStyle name="20% - Accent5 5 3 5 3" xfId="13855"/>
    <cellStyle name="20% - Accent5 5 3 6" xfId="13856"/>
    <cellStyle name="20% - Accent5 5 3 6 2" xfId="13857"/>
    <cellStyle name="20% - Accent5 5 3 7" xfId="13858"/>
    <cellStyle name="20% - Accent5 5 4" xfId="13859"/>
    <cellStyle name="20% - Accent5 5 4 2" xfId="13860"/>
    <cellStyle name="20% - Accent5 5 4 2 2" xfId="13861"/>
    <cellStyle name="20% - Accent5 5 4 2 2 2" xfId="13862"/>
    <cellStyle name="20% - Accent5 5 4 2 3" xfId="13863"/>
    <cellStyle name="20% - Accent5 5 4 3" xfId="13864"/>
    <cellStyle name="20% - Accent5 5 4 3 2" xfId="13865"/>
    <cellStyle name="20% - Accent5 5 4 3 2 2" xfId="13866"/>
    <cellStyle name="20% - Accent5 5 4 3 3" xfId="13867"/>
    <cellStyle name="20% - Accent5 5 4 4" xfId="13868"/>
    <cellStyle name="20% - Accent5 5 4 4 2" xfId="13869"/>
    <cellStyle name="20% - Accent5 5 4 5" xfId="13870"/>
    <cellStyle name="20% - Accent5 5 5" xfId="13871"/>
    <cellStyle name="20% - Accent5 5 5 2" xfId="13872"/>
    <cellStyle name="20% - Accent5 5 5 2 2" xfId="13873"/>
    <cellStyle name="20% - Accent5 5 5 3" xfId="13874"/>
    <cellStyle name="20% - Accent5 5 6" xfId="13875"/>
    <cellStyle name="20% - Accent5 5 6 2" xfId="13876"/>
    <cellStyle name="20% - Accent5 5 6 2 2" xfId="13877"/>
    <cellStyle name="20% - Accent5 5 6 3" xfId="13878"/>
    <cellStyle name="20% - Accent5 5 7" xfId="13879"/>
    <cellStyle name="20% - Accent5 5 7 2" xfId="13880"/>
    <cellStyle name="20% - Accent5 5 7 2 2" xfId="13881"/>
    <cellStyle name="20% - Accent5 5 7 3" xfId="13882"/>
    <cellStyle name="20% - Accent5 5 8" xfId="13883"/>
    <cellStyle name="20% - Accent5 5 8 2" xfId="13884"/>
    <cellStyle name="20% - Accent5 5 9" xfId="13885"/>
    <cellStyle name="20% - Accent5 6" xfId="13886"/>
    <cellStyle name="20% - Accent5 6 2" xfId="13887"/>
    <cellStyle name="20% - Accent5 6 2 2" xfId="13888"/>
    <cellStyle name="20% - Accent5 6 2 2 2" xfId="13889"/>
    <cellStyle name="20% - Accent5 6 2 2 2 2" xfId="13890"/>
    <cellStyle name="20% - Accent5 6 2 2 3" xfId="13891"/>
    <cellStyle name="20% - Accent5 6 2 3" xfId="13892"/>
    <cellStyle name="20% - Accent5 6 2 3 2" xfId="13893"/>
    <cellStyle name="20% - Accent5 6 2 3 2 2" xfId="13894"/>
    <cellStyle name="20% - Accent5 6 2 3 3" xfId="13895"/>
    <cellStyle name="20% - Accent5 6 2 4" xfId="13896"/>
    <cellStyle name="20% - Accent5 6 2 4 2" xfId="13897"/>
    <cellStyle name="20% - Accent5 6 2 5" xfId="13898"/>
    <cellStyle name="20% - Accent5 6 3" xfId="13899"/>
    <cellStyle name="20% - Accent5 6 3 2" xfId="13900"/>
    <cellStyle name="20% - Accent5 6 3 2 2" xfId="13901"/>
    <cellStyle name="20% - Accent5 6 3 3" xfId="13902"/>
    <cellStyle name="20% - Accent5 6 4" xfId="13903"/>
    <cellStyle name="20% - Accent5 6 4 2" xfId="13904"/>
    <cellStyle name="20% - Accent5 6 4 2 2" xfId="13905"/>
    <cellStyle name="20% - Accent5 6 4 3" xfId="13906"/>
    <cellStyle name="20% - Accent5 6 5" xfId="13907"/>
    <cellStyle name="20% - Accent5 6 5 2" xfId="13908"/>
    <cellStyle name="20% - Accent5 6 5 2 2" xfId="13909"/>
    <cellStyle name="20% - Accent5 6 5 3" xfId="13910"/>
    <cellStyle name="20% - Accent5 6 6" xfId="13911"/>
    <cellStyle name="20% - Accent5 6 6 2" xfId="13912"/>
    <cellStyle name="20% - Accent5 6 7" xfId="13913"/>
    <cellStyle name="20% - Accent5 7" xfId="13914"/>
    <cellStyle name="20% - Accent5 7 2" xfId="13915"/>
    <cellStyle name="20% - Accent5 7 2 2" xfId="13916"/>
    <cellStyle name="20% - Accent5 7 2 2 2" xfId="13917"/>
    <cellStyle name="20% - Accent5 7 2 2 2 2" xfId="13918"/>
    <cellStyle name="20% - Accent5 7 2 2 3" xfId="13919"/>
    <cellStyle name="20% - Accent5 7 2 3" xfId="13920"/>
    <cellStyle name="20% - Accent5 7 2 3 2" xfId="13921"/>
    <cellStyle name="20% - Accent5 7 2 3 2 2" xfId="13922"/>
    <cellStyle name="20% - Accent5 7 2 3 3" xfId="13923"/>
    <cellStyle name="20% - Accent5 7 2 4" xfId="13924"/>
    <cellStyle name="20% - Accent5 7 2 4 2" xfId="13925"/>
    <cellStyle name="20% - Accent5 7 2 5" xfId="13926"/>
    <cellStyle name="20% - Accent5 7 3" xfId="13927"/>
    <cellStyle name="20% - Accent5 7 3 2" xfId="13928"/>
    <cellStyle name="20% - Accent5 7 3 2 2" xfId="13929"/>
    <cellStyle name="20% - Accent5 7 3 3" xfId="13930"/>
    <cellStyle name="20% - Accent5 7 4" xfId="13931"/>
    <cellStyle name="20% - Accent5 7 4 2" xfId="13932"/>
    <cellStyle name="20% - Accent5 7 4 2 2" xfId="13933"/>
    <cellStyle name="20% - Accent5 7 4 3" xfId="13934"/>
    <cellStyle name="20% - Accent5 7 5" xfId="13935"/>
    <cellStyle name="20% - Accent5 7 5 2" xfId="13936"/>
    <cellStyle name="20% - Accent5 7 5 2 2" xfId="13937"/>
    <cellStyle name="20% - Accent5 7 5 3" xfId="13938"/>
    <cellStyle name="20% - Accent5 7 6" xfId="13939"/>
    <cellStyle name="20% - Accent5 7 6 2" xfId="13940"/>
    <cellStyle name="20% - Accent5 7 7" xfId="13941"/>
    <cellStyle name="20% - Accent5 8" xfId="13942"/>
    <cellStyle name="20% - Accent5 8 2" xfId="13943"/>
    <cellStyle name="20% - Accent5 8 2 2" xfId="13944"/>
    <cellStyle name="20% - Accent5 8 2 2 2" xfId="13945"/>
    <cellStyle name="20% - Accent5 8 2 3" xfId="13946"/>
    <cellStyle name="20% - Accent5 8 3" xfId="13947"/>
    <cellStyle name="20% - Accent5 8 3 2" xfId="13948"/>
    <cellStyle name="20% - Accent5 8 3 2 2" xfId="13949"/>
    <cellStyle name="20% - Accent5 8 3 3" xfId="13950"/>
    <cellStyle name="20% - Accent5 8 4" xfId="13951"/>
    <cellStyle name="20% - Accent5 8 4 2" xfId="13952"/>
    <cellStyle name="20% - Accent5 8 5" xfId="13953"/>
    <cellStyle name="20% - Accent5 9" xfId="13954"/>
    <cellStyle name="20% - Accent5 9 2" xfId="13955"/>
    <cellStyle name="20% - Accent6 10" xfId="13956"/>
    <cellStyle name="20% - Accent6 11" xfId="13957"/>
    <cellStyle name="20% - Accent6 2" xfId="386"/>
    <cellStyle name="20% - Accent6 2 2" xfId="387"/>
    <cellStyle name="20% - Accent6 2 3" xfId="13958"/>
    <cellStyle name="20% - Accent6 2 4" xfId="13959"/>
    <cellStyle name="20% - Accent6 2 5" xfId="13960"/>
    <cellStyle name="20% - Accent6 3" xfId="388"/>
    <cellStyle name="20% - Accent6 3 10" xfId="13961"/>
    <cellStyle name="20% - Accent6 3 2" xfId="13962"/>
    <cellStyle name="20% - Accent6 3 2 10" xfId="13963"/>
    <cellStyle name="20% - Accent6 3 2 2" xfId="13964"/>
    <cellStyle name="20% - Accent6 3 2 2 2" xfId="13965"/>
    <cellStyle name="20% - Accent6 3 2 2 2 2" xfId="13966"/>
    <cellStyle name="20% - Accent6 3 2 2 2 2 2" xfId="13967"/>
    <cellStyle name="20% - Accent6 3 2 2 2 2 2 2" xfId="13968"/>
    <cellStyle name="20% - Accent6 3 2 2 2 2 2 2 2" xfId="13969"/>
    <cellStyle name="20% - Accent6 3 2 2 2 2 2 2 2 2" xfId="13970"/>
    <cellStyle name="20% - Accent6 3 2 2 2 2 2 2 3" xfId="13971"/>
    <cellStyle name="20% - Accent6 3 2 2 2 2 2 3" xfId="13972"/>
    <cellStyle name="20% - Accent6 3 2 2 2 2 2 3 2" xfId="13973"/>
    <cellStyle name="20% - Accent6 3 2 2 2 2 2 3 2 2" xfId="13974"/>
    <cellStyle name="20% - Accent6 3 2 2 2 2 2 3 3" xfId="13975"/>
    <cellStyle name="20% - Accent6 3 2 2 2 2 2 4" xfId="13976"/>
    <cellStyle name="20% - Accent6 3 2 2 2 2 2 4 2" xfId="13977"/>
    <cellStyle name="20% - Accent6 3 2 2 2 2 2 5" xfId="13978"/>
    <cellStyle name="20% - Accent6 3 2 2 2 2 3" xfId="13979"/>
    <cellStyle name="20% - Accent6 3 2 2 2 2 3 2" xfId="13980"/>
    <cellStyle name="20% - Accent6 3 2 2 2 2 3 2 2" xfId="13981"/>
    <cellStyle name="20% - Accent6 3 2 2 2 2 3 3" xfId="13982"/>
    <cellStyle name="20% - Accent6 3 2 2 2 2 4" xfId="13983"/>
    <cellStyle name="20% - Accent6 3 2 2 2 2 4 2" xfId="13984"/>
    <cellStyle name="20% - Accent6 3 2 2 2 2 4 2 2" xfId="13985"/>
    <cellStyle name="20% - Accent6 3 2 2 2 2 4 3" xfId="13986"/>
    <cellStyle name="20% - Accent6 3 2 2 2 2 5" xfId="13987"/>
    <cellStyle name="20% - Accent6 3 2 2 2 2 5 2" xfId="13988"/>
    <cellStyle name="20% - Accent6 3 2 2 2 2 5 2 2" xfId="13989"/>
    <cellStyle name="20% - Accent6 3 2 2 2 2 5 3" xfId="13990"/>
    <cellStyle name="20% - Accent6 3 2 2 2 2 6" xfId="13991"/>
    <cellStyle name="20% - Accent6 3 2 2 2 2 6 2" xfId="13992"/>
    <cellStyle name="20% - Accent6 3 2 2 2 2 7" xfId="13993"/>
    <cellStyle name="20% - Accent6 3 2 2 2 3" xfId="13994"/>
    <cellStyle name="20% - Accent6 3 2 2 2 3 2" xfId="13995"/>
    <cellStyle name="20% - Accent6 3 2 2 2 3 2 2" xfId="13996"/>
    <cellStyle name="20% - Accent6 3 2 2 2 3 2 2 2" xfId="13997"/>
    <cellStyle name="20% - Accent6 3 2 2 2 3 2 3" xfId="13998"/>
    <cellStyle name="20% - Accent6 3 2 2 2 3 3" xfId="13999"/>
    <cellStyle name="20% - Accent6 3 2 2 2 3 3 2" xfId="14000"/>
    <cellStyle name="20% - Accent6 3 2 2 2 3 3 2 2" xfId="14001"/>
    <cellStyle name="20% - Accent6 3 2 2 2 3 3 3" xfId="14002"/>
    <cellStyle name="20% - Accent6 3 2 2 2 3 4" xfId="14003"/>
    <cellStyle name="20% - Accent6 3 2 2 2 3 4 2" xfId="14004"/>
    <cellStyle name="20% - Accent6 3 2 2 2 3 5" xfId="14005"/>
    <cellStyle name="20% - Accent6 3 2 2 2 4" xfId="14006"/>
    <cellStyle name="20% - Accent6 3 2 2 2 4 2" xfId="14007"/>
    <cellStyle name="20% - Accent6 3 2 2 2 4 2 2" xfId="14008"/>
    <cellStyle name="20% - Accent6 3 2 2 2 4 3" xfId="14009"/>
    <cellStyle name="20% - Accent6 3 2 2 2 5" xfId="14010"/>
    <cellStyle name="20% - Accent6 3 2 2 2 5 2" xfId="14011"/>
    <cellStyle name="20% - Accent6 3 2 2 2 5 2 2" xfId="14012"/>
    <cellStyle name="20% - Accent6 3 2 2 2 5 3" xfId="14013"/>
    <cellStyle name="20% - Accent6 3 2 2 2 6" xfId="14014"/>
    <cellStyle name="20% - Accent6 3 2 2 2 6 2" xfId="14015"/>
    <cellStyle name="20% - Accent6 3 2 2 2 6 2 2" xfId="14016"/>
    <cellStyle name="20% - Accent6 3 2 2 2 6 3" xfId="14017"/>
    <cellStyle name="20% - Accent6 3 2 2 2 7" xfId="14018"/>
    <cellStyle name="20% - Accent6 3 2 2 2 7 2" xfId="14019"/>
    <cellStyle name="20% - Accent6 3 2 2 2 8" xfId="14020"/>
    <cellStyle name="20% - Accent6 3 2 2 3" xfId="14021"/>
    <cellStyle name="20% - Accent6 3 2 2 3 2" xfId="14022"/>
    <cellStyle name="20% - Accent6 3 2 2 3 2 2" xfId="14023"/>
    <cellStyle name="20% - Accent6 3 2 2 3 2 2 2" xfId="14024"/>
    <cellStyle name="20% - Accent6 3 2 2 3 2 2 2 2" xfId="14025"/>
    <cellStyle name="20% - Accent6 3 2 2 3 2 2 3" xfId="14026"/>
    <cellStyle name="20% - Accent6 3 2 2 3 2 3" xfId="14027"/>
    <cellStyle name="20% - Accent6 3 2 2 3 2 3 2" xfId="14028"/>
    <cellStyle name="20% - Accent6 3 2 2 3 2 3 2 2" xfId="14029"/>
    <cellStyle name="20% - Accent6 3 2 2 3 2 3 3" xfId="14030"/>
    <cellStyle name="20% - Accent6 3 2 2 3 2 4" xfId="14031"/>
    <cellStyle name="20% - Accent6 3 2 2 3 2 4 2" xfId="14032"/>
    <cellStyle name="20% - Accent6 3 2 2 3 2 5" xfId="14033"/>
    <cellStyle name="20% - Accent6 3 2 2 3 3" xfId="14034"/>
    <cellStyle name="20% - Accent6 3 2 2 3 3 2" xfId="14035"/>
    <cellStyle name="20% - Accent6 3 2 2 3 3 2 2" xfId="14036"/>
    <cellStyle name="20% - Accent6 3 2 2 3 3 3" xfId="14037"/>
    <cellStyle name="20% - Accent6 3 2 2 3 4" xfId="14038"/>
    <cellStyle name="20% - Accent6 3 2 2 3 4 2" xfId="14039"/>
    <cellStyle name="20% - Accent6 3 2 2 3 4 2 2" xfId="14040"/>
    <cellStyle name="20% - Accent6 3 2 2 3 4 3" xfId="14041"/>
    <cellStyle name="20% - Accent6 3 2 2 3 5" xfId="14042"/>
    <cellStyle name="20% - Accent6 3 2 2 3 5 2" xfId="14043"/>
    <cellStyle name="20% - Accent6 3 2 2 3 5 2 2" xfId="14044"/>
    <cellStyle name="20% - Accent6 3 2 2 3 5 3" xfId="14045"/>
    <cellStyle name="20% - Accent6 3 2 2 3 6" xfId="14046"/>
    <cellStyle name="20% - Accent6 3 2 2 3 6 2" xfId="14047"/>
    <cellStyle name="20% - Accent6 3 2 2 3 7" xfId="14048"/>
    <cellStyle name="20% - Accent6 3 2 2 4" xfId="14049"/>
    <cellStyle name="20% - Accent6 3 2 2 4 2" xfId="14050"/>
    <cellStyle name="20% - Accent6 3 2 2 4 2 2" xfId="14051"/>
    <cellStyle name="20% - Accent6 3 2 2 4 2 2 2" xfId="14052"/>
    <cellStyle name="20% - Accent6 3 2 2 4 2 3" xfId="14053"/>
    <cellStyle name="20% - Accent6 3 2 2 4 3" xfId="14054"/>
    <cellStyle name="20% - Accent6 3 2 2 4 3 2" xfId="14055"/>
    <cellStyle name="20% - Accent6 3 2 2 4 3 2 2" xfId="14056"/>
    <cellStyle name="20% - Accent6 3 2 2 4 3 3" xfId="14057"/>
    <cellStyle name="20% - Accent6 3 2 2 4 4" xfId="14058"/>
    <cellStyle name="20% - Accent6 3 2 2 4 4 2" xfId="14059"/>
    <cellStyle name="20% - Accent6 3 2 2 4 5" xfId="14060"/>
    <cellStyle name="20% - Accent6 3 2 2 5" xfId="14061"/>
    <cellStyle name="20% - Accent6 3 2 2 5 2" xfId="14062"/>
    <cellStyle name="20% - Accent6 3 2 2 5 2 2" xfId="14063"/>
    <cellStyle name="20% - Accent6 3 2 2 5 3" xfId="14064"/>
    <cellStyle name="20% - Accent6 3 2 2 6" xfId="14065"/>
    <cellStyle name="20% - Accent6 3 2 2 6 2" xfId="14066"/>
    <cellStyle name="20% - Accent6 3 2 2 6 2 2" xfId="14067"/>
    <cellStyle name="20% - Accent6 3 2 2 6 3" xfId="14068"/>
    <cellStyle name="20% - Accent6 3 2 2 7" xfId="14069"/>
    <cellStyle name="20% - Accent6 3 2 2 7 2" xfId="14070"/>
    <cellStyle name="20% - Accent6 3 2 2 7 2 2" xfId="14071"/>
    <cellStyle name="20% - Accent6 3 2 2 7 3" xfId="14072"/>
    <cellStyle name="20% - Accent6 3 2 2 8" xfId="14073"/>
    <cellStyle name="20% - Accent6 3 2 2 8 2" xfId="14074"/>
    <cellStyle name="20% - Accent6 3 2 2 9" xfId="14075"/>
    <cellStyle name="20% - Accent6 3 2 3" xfId="14076"/>
    <cellStyle name="20% - Accent6 3 2 3 2" xfId="14077"/>
    <cellStyle name="20% - Accent6 3 2 3 2 2" xfId="14078"/>
    <cellStyle name="20% - Accent6 3 2 3 2 2 2" xfId="14079"/>
    <cellStyle name="20% - Accent6 3 2 3 2 2 2 2" xfId="14080"/>
    <cellStyle name="20% - Accent6 3 2 3 2 2 2 2 2" xfId="14081"/>
    <cellStyle name="20% - Accent6 3 2 3 2 2 2 3" xfId="14082"/>
    <cellStyle name="20% - Accent6 3 2 3 2 2 3" xfId="14083"/>
    <cellStyle name="20% - Accent6 3 2 3 2 2 3 2" xfId="14084"/>
    <cellStyle name="20% - Accent6 3 2 3 2 2 3 2 2" xfId="14085"/>
    <cellStyle name="20% - Accent6 3 2 3 2 2 3 3" xfId="14086"/>
    <cellStyle name="20% - Accent6 3 2 3 2 2 4" xfId="14087"/>
    <cellStyle name="20% - Accent6 3 2 3 2 2 4 2" xfId="14088"/>
    <cellStyle name="20% - Accent6 3 2 3 2 2 5" xfId="14089"/>
    <cellStyle name="20% - Accent6 3 2 3 2 3" xfId="14090"/>
    <cellStyle name="20% - Accent6 3 2 3 2 3 2" xfId="14091"/>
    <cellStyle name="20% - Accent6 3 2 3 2 3 2 2" xfId="14092"/>
    <cellStyle name="20% - Accent6 3 2 3 2 3 3" xfId="14093"/>
    <cellStyle name="20% - Accent6 3 2 3 2 4" xfId="14094"/>
    <cellStyle name="20% - Accent6 3 2 3 2 4 2" xfId="14095"/>
    <cellStyle name="20% - Accent6 3 2 3 2 4 2 2" xfId="14096"/>
    <cellStyle name="20% - Accent6 3 2 3 2 4 3" xfId="14097"/>
    <cellStyle name="20% - Accent6 3 2 3 2 5" xfId="14098"/>
    <cellStyle name="20% - Accent6 3 2 3 2 5 2" xfId="14099"/>
    <cellStyle name="20% - Accent6 3 2 3 2 5 2 2" xfId="14100"/>
    <cellStyle name="20% - Accent6 3 2 3 2 5 3" xfId="14101"/>
    <cellStyle name="20% - Accent6 3 2 3 2 6" xfId="14102"/>
    <cellStyle name="20% - Accent6 3 2 3 2 6 2" xfId="14103"/>
    <cellStyle name="20% - Accent6 3 2 3 2 7" xfId="14104"/>
    <cellStyle name="20% - Accent6 3 2 3 3" xfId="14105"/>
    <cellStyle name="20% - Accent6 3 2 3 3 2" xfId="14106"/>
    <cellStyle name="20% - Accent6 3 2 3 3 2 2" xfId="14107"/>
    <cellStyle name="20% - Accent6 3 2 3 3 2 2 2" xfId="14108"/>
    <cellStyle name="20% - Accent6 3 2 3 3 2 3" xfId="14109"/>
    <cellStyle name="20% - Accent6 3 2 3 3 3" xfId="14110"/>
    <cellStyle name="20% - Accent6 3 2 3 3 3 2" xfId="14111"/>
    <cellStyle name="20% - Accent6 3 2 3 3 3 2 2" xfId="14112"/>
    <cellStyle name="20% - Accent6 3 2 3 3 3 3" xfId="14113"/>
    <cellStyle name="20% - Accent6 3 2 3 3 4" xfId="14114"/>
    <cellStyle name="20% - Accent6 3 2 3 3 4 2" xfId="14115"/>
    <cellStyle name="20% - Accent6 3 2 3 3 5" xfId="14116"/>
    <cellStyle name="20% - Accent6 3 2 3 4" xfId="14117"/>
    <cellStyle name="20% - Accent6 3 2 3 4 2" xfId="14118"/>
    <cellStyle name="20% - Accent6 3 2 3 4 2 2" xfId="14119"/>
    <cellStyle name="20% - Accent6 3 2 3 4 3" xfId="14120"/>
    <cellStyle name="20% - Accent6 3 2 3 5" xfId="14121"/>
    <cellStyle name="20% - Accent6 3 2 3 5 2" xfId="14122"/>
    <cellStyle name="20% - Accent6 3 2 3 5 2 2" xfId="14123"/>
    <cellStyle name="20% - Accent6 3 2 3 5 3" xfId="14124"/>
    <cellStyle name="20% - Accent6 3 2 3 6" xfId="14125"/>
    <cellStyle name="20% - Accent6 3 2 3 6 2" xfId="14126"/>
    <cellStyle name="20% - Accent6 3 2 3 6 2 2" xfId="14127"/>
    <cellStyle name="20% - Accent6 3 2 3 6 3" xfId="14128"/>
    <cellStyle name="20% - Accent6 3 2 3 7" xfId="14129"/>
    <cellStyle name="20% - Accent6 3 2 3 7 2" xfId="14130"/>
    <cellStyle name="20% - Accent6 3 2 3 8" xfId="14131"/>
    <cellStyle name="20% - Accent6 3 2 4" xfId="14132"/>
    <cellStyle name="20% - Accent6 3 2 4 2" xfId="14133"/>
    <cellStyle name="20% - Accent6 3 2 4 2 2" xfId="14134"/>
    <cellStyle name="20% - Accent6 3 2 4 2 2 2" xfId="14135"/>
    <cellStyle name="20% - Accent6 3 2 4 2 2 2 2" xfId="14136"/>
    <cellStyle name="20% - Accent6 3 2 4 2 2 3" xfId="14137"/>
    <cellStyle name="20% - Accent6 3 2 4 2 3" xfId="14138"/>
    <cellStyle name="20% - Accent6 3 2 4 2 3 2" xfId="14139"/>
    <cellStyle name="20% - Accent6 3 2 4 2 3 2 2" xfId="14140"/>
    <cellStyle name="20% - Accent6 3 2 4 2 3 3" xfId="14141"/>
    <cellStyle name="20% - Accent6 3 2 4 2 4" xfId="14142"/>
    <cellStyle name="20% - Accent6 3 2 4 2 4 2" xfId="14143"/>
    <cellStyle name="20% - Accent6 3 2 4 2 5" xfId="14144"/>
    <cellStyle name="20% - Accent6 3 2 4 3" xfId="14145"/>
    <cellStyle name="20% - Accent6 3 2 4 3 2" xfId="14146"/>
    <cellStyle name="20% - Accent6 3 2 4 3 2 2" xfId="14147"/>
    <cellStyle name="20% - Accent6 3 2 4 3 3" xfId="14148"/>
    <cellStyle name="20% - Accent6 3 2 4 4" xfId="14149"/>
    <cellStyle name="20% - Accent6 3 2 4 4 2" xfId="14150"/>
    <cellStyle name="20% - Accent6 3 2 4 4 2 2" xfId="14151"/>
    <cellStyle name="20% - Accent6 3 2 4 4 3" xfId="14152"/>
    <cellStyle name="20% - Accent6 3 2 4 5" xfId="14153"/>
    <cellStyle name="20% - Accent6 3 2 4 5 2" xfId="14154"/>
    <cellStyle name="20% - Accent6 3 2 4 5 2 2" xfId="14155"/>
    <cellStyle name="20% - Accent6 3 2 4 5 3" xfId="14156"/>
    <cellStyle name="20% - Accent6 3 2 4 6" xfId="14157"/>
    <cellStyle name="20% - Accent6 3 2 4 6 2" xfId="14158"/>
    <cellStyle name="20% - Accent6 3 2 4 7" xfId="14159"/>
    <cellStyle name="20% - Accent6 3 2 5" xfId="14160"/>
    <cellStyle name="20% - Accent6 3 2 5 2" xfId="14161"/>
    <cellStyle name="20% - Accent6 3 2 5 2 2" xfId="14162"/>
    <cellStyle name="20% - Accent6 3 2 5 2 2 2" xfId="14163"/>
    <cellStyle name="20% - Accent6 3 2 5 2 3" xfId="14164"/>
    <cellStyle name="20% - Accent6 3 2 5 3" xfId="14165"/>
    <cellStyle name="20% - Accent6 3 2 5 3 2" xfId="14166"/>
    <cellStyle name="20% - Accent6 3 2 5 3 2 2" xfId="14167"/>
    <cellStyle name="20% - Accent6 3 2 5 3 3" xfId="14168"/>
    <cellStyle name="20% - Accent6 3 2 5 4" xfId="14169"/>
    <cellStyle name="20% - Accent6 3 2 5 4 2" xfId="14170"/>
    <cellStyle name="20% - Accent6 3 2 5 5" xfId="14171"/>
    <cellStyle name="20% - Accent6 3 2 6" xfId="14172"/>
    <cellStyle name="20% - Accent6 3 2 6 2" xfId="14173"/>
    <cellStyle name="20% - Accent6 3 2 6 2 2" xfId="14174"/>
    <cellStyle name="20% - Accent6 3 2 6 3" xfId="14175"/>
    <cellStyle name="20% - Accent6 3 2 7" xfId="14176"/>
    <cellStyle name="20% - Accent6 3 2 7 2" xfId="14177"/>
    <cellStyle name="20% - Accent6 3 2 7 2 2" xfId="14178"/>
    <cellStyle name="20% - Accent6 3 2 7 3" xfId="14179"/>
    <cellStyle name="20% - Accent6 3 2 8" xfId="14180"/>
    <cellStyle name="20% - Accent6 3 2 8 2" xfId="14181"/>
    <cellStyle name="20% - Accent6 3 2 8 2 2" xfId="14182"/>
    <cellStyle name="20% - Accent6 3 2 8 3" xfId="14183"/>
    <cellStyle name="20% - Accent6 3 2 9" xfId="14184"/>
    <cellStyle name="20% - Accent6 3 2 9 2" xfId="14185"/>
    <cellStyle name="20% - Accent6 3 3" xfId="14186"/>
    <cellStyle name="20% - Accent6 3 3 2" xfId="14187"/>
    <cellStyle name="20% - Accent6 3 3 2 2" xfId="14188"/>
    <cellStyle name="20% - Accent6 3 3 2 2 2" xfId="14189"/>
    <cellStyle name="20% - Accent6 3 3 2 2 2 2" xfId="14190"/>
    <cellStyle name="20% - Accent6 3 3 2 2 2 2 2" xfId="14191"/>
    <cellStyle name="20% - Accent6 3 3 2 2 2 2 2 2" xfId="14192"/>
    <cellStyle name="20% - Accent6 3 3 2 2 2 2 3" xfId="14193"/>
    <cellStyle name="20% - Accent6 3 3 2 2 2 3" xfId="14194"/>
    <cellStyle name="20% - Accent6 3 3 2 2 2 3 2" xfId="14195"/>
    <cellStyle name="20% - Accent6 3 3 2 2 2 3 2 2" xfId="14196"/>
    <cellStyle name="20% - Accent6 3 3 2 2 2 3 3" xfId="14197"/>
    <cellStyle name="20% - Accent6 3 3 2 2 2 4" xfId="14198"/>
    <cellStyle name="20% - Accent6 3 3 2 2 2 4 2" xfId="14199"/>
    <cellStyle name="20% - Accent6 3 3 2 2 2 5" xfId="14200"/>
    <cellStyle name="20% - Accent6 3 3 2 2 3" xfId="14201"/>
    <cellStyle name="20% - Accent6 3 3 2 2 3 2" xfId="14202"/>
    <cellStyle name="20% - Accent6 3 3 2 2 3 2 2" xfId="14203"/>
    <cellStyle name="20% - Accent6 3 3 2 2 3 3" xfId="14204"/>
    <cellStyle name="20% - Accent6 3 3 2 2 4" xfId="14205"/>
    <cellStyle name="20% - Accent6 3 3 2 2 4 2" xfId="14206"/>
    <cellStyle name="20% - Accent6 3 3 2 2 4 2 2" xfId="14207"/>
    <cellStyle name="20% - Accent6 3 3 2 2 4 3" xfId="14208"/>
    <cellStyle name="20% - Accent6 3 3 2 2 5" xfId="14209"/>
    <cellStyle name="20% - Accent6 3 3 2 2 5 2" xfId="14210"/>
    <cellStyle name="20% - Accent6 3 3 2 2 5 2 2" xfId="14211"/>
    <cellStyle name="20% - Accent6 3 3 2 2 5 3" xfId="14212"/>
    <cellStyle name="20% - Accent6 3 3 2 2 6" xfId="14213"/>
    <cellStyle name="20% - Accent6 3 3 2 2 6 2" xfId="14214"/>
    <cellStyle name="20% - Accent6 3 3 2 2 7" xfId="14215"/>
    <cellStyle name="20% - Accent6 3 3 2 3" xfId="14216"/>
    <cellStyle name="20% - Accent6 3 3 2 3 2" xfId="14217"/>
    <cellStyle name="20% - Accent6 3 3 2 3 2 2" xfId="14218"/>
    <cellStyle name="20% - Accent6 3 3 2 3 2 2 2" xfId="14219"/>
    <cellStyle name="20% - Accent6 3 3 2 3 2 3" xfId="14220"/>
    <cellStyle name="20% - Accent6 3 3 2 3 3" xfId="14221"/>
    <cellStyle name="20% - Accent6 3 3 2 3 3 2" xfId="14222"/>
    <cellStyle name="20% - Accent6 3 3 2 3 3 2 2" xfId="14223"/>
    <cellStyle name="20% - Accent6 3 3 2 3 3 3" xfId="14224"/>
    <cellStyle name="20% - Accent6 3 3 2 3 4" xfId="14225"/>
    <cellStyle name="20% - Accent6 3 3 2 3 4 2" xfId="14226"/>
    <cellStyle name="20% - Accent6 3 3 2 3 5" xfId="14227"/>
    <cellStyle name="20% - Accent6 3 3 2 4" xfId="14228"/>
    <cellStyle name="20% - Accent6 3 3 2 4 2" xfId="14229"/>
    <cellStyle name="20% - Accent6 3 3 2 4 2 2" xfId="14230"/>
    <cellStyle name="20% - Accent6 3 3 2 4 3" xfId="14231"/>
    <cellStyle name="20% - Accent6 3 3 2 5" xfId="14232"/>
    <cellStyle name="20% - Accent6 3 3 2 5 2" xfId="14233"/>
    <cellStyle name="20% - Accent6 3 3 2 5 2 2" xfId="14234"/>
    <cellStyle name="20% - Accent6 3 3 2 5 3" xfId="14235"/>
    <cellStyle name="20% - Accent6 3 3 2 6" xfId="14236"/>
    <cellStyle name="20% - Accent6 3 3 2 6 2" xfId="14237"/>
    <cellStyle name="20% - Accent6 3 3 2 6 2 2" xfId="14238"/>
    <cellStyle name="20% - Accent6 3 3 2 6 3" xfId="14239"/>
    <cellStyle name="20% - Accent6 3 3 2 7" xfId="14240"/>
    <cellStyle name="20% - Accent6 3 3 2 7 2" xfId="14241"/>
    <cellStyle name="20% - Accent6 3 3 2 8" xfId="14242"/>
    <cellStyle name="20% - Accent6 3 3 3" xfId="14243"/>
    <cellStyle name="20% - Accent6 3 3 3 2" xfId="14244"/>
    <cellStyle name="20% - Accent6 3 3 3 2 2" xfId="14245"/>
    <cellStyle name="20% - Accent6 3 3 3 2 2 2" xfId="14246"/>
    <cellStyle name="20% - Accent6 3 3 3 2 2 2 2" xfId="14247"/>
    <cellStyle name="20% - Accent6 3 3 3 2 2 3" xfId="14248"/>
    <cellStyle name="20% - Accent6 3 3 3 2 3" xfId="14249"/>
    <cellStyle name="20% - Accent6 3 3 3 2 3 2" xfId="14250"/>
    <cellStyle name="20% - Accent6 3 3 3 2 3 2 2" xfId="14251"/>
    <cellStyle name="20% - Accent6 3 3 3 2 3 3" xfId="14252"/>
    <cellStyle name="20% - Accent6 3 3 3 2 4" xfId="14253"/>
    <cellStyle name="20% - Accent6 3 3 3 2 4 2" xfId="14254"/>
    <cellStyle name="20% - Accent6 3 3 3 2 5" xfId="14255"/>
    <cellStyle name="20% - Accent6 3 3 3 3" xfId="14256"/>
    <cellStyle name="20% - Accent6 3 3 3 3 2" xfId="14257"/>
    <cellStyle name="20% - Accent6 3 3 3 3 2 2" xfId="14258"/>
    <cellStyle name="20% - Accent6 3 3 3 3 3" xfId="14259"/>
    <cellStyle name="20% - Accent6 3 3 3 4" xfId="14260"/>
    <cellStyle name="20% - Accent6 3 3 3 4 2" xfId="14261"/>
    <cellStyle name="20% - Accent6 3 3 3 4 2 2" xfId="14262"/>
    <cellStyle name="20% - Accent6 3 3 3 4 3" xfId="14263"/>
    <cellStyle name="20% - Accent6 3 3 3 5" xfId="14264"/>
    <cellStyle name="20% - Accent6 3 3 3 5 2" xfId="14265"/>
    <cellStyle name="20% - Accent6 3 3 3 5 2 2" xfId="14266"/>
    <cellStyle name="20% - Accent6 3 3 3 5 3" xfId="14267"/>
    <cellStyle name="20% - Accent6 3 3 3 6" xfId="14268"/>
    <cellStyle name="20% - Accent6 3 3 3 6 2" xfId="14269"/>
    <cellStyle name="20% - Accent6 3 3 3 7" xfId="14270"/>
    <cellStyle name="20% - Accent6 3 3 4" xfId="14271"/>
    <cellStyle name="20% - Accent6 3 3 4 2" xfId="14272"/>
    <cellStyle name="20% - Accent6 3 3 4 2 2" xfId="14273"/>
    <cellStyle name="20% - Accent6 3 3 4 2 2 2" xfId="14274"/>
    <cellStyle name="20% - Accent6 3 3 4 2 3" xfId="14275"/>
    <cellStyle name="20% - Accent6 3 3 4 3" xfId="14276"/>
    <cellStyle name="20% - Accent6 3 3 4 3 2" xfId="14277"/>
    <cellStyle name="20% - Accent6 3 3 4 3 2 2" xfId="14278"/>
    <cellStyle name="20% - Accent6 3 3 4 3 3" xfId="14279"/>
    <cellStyle name="20% - Accent6 3 3 4 4" xfId="14280"/>
    <cellStyle name="20% - Accent6 3 3 4 4 2" xfId="14281"/>
    <cellStyle name="20% - Accent6 3 3 4 5" xfId="14282"/>
    <cellStyle name="20% - Accent6 3 3 5" xfId="14283"/>
    <cellStyle name="20% - Accent6 3 3 5 2" xfId="14284"/>
    <cellStyle name="20% - Accent6 3 3 5 2 2" xfId="14285"/>
    <cellStyle name="20% - Accent6 3 3 5 3" xfId="14286"/>
    <cellStyle name="20% - Accent6 3 3 6" xfId="14287"/>
    <cellStyle name="20% - Accent6 3 3 6 2" xfId="14288"/>
    <cellStyle name="20% - Accent6 3 3 6 2 2" xfId="14289"/>
    <cellStyle name="20% - Accent6 3 3 6 3" xfId="14290"/>
    <cellStyle name="20% - Accent6 3 3 7" xfId="14291"/>
    <cellStyle name="20% - Accent6 3 3 7 2" xfId="14292"/>
    <cellStyle name="20% - Accent6 3 3 7 2 2" xfId="14293"/>
    <cellStyle name="20% - Accent6 3 3 7 3" xfId="14294"/>
    <cellStyle name="20% - Accent6 3 3 8" xfId="14295"/>
    <cellStyle name="20% - Accent6 3 3 8 2" xfId="14296"/>
    <cellStyle name="20% - Accent6 3 3 9" xfId="14297"/>
    <cellStyle name="20% - Accent6 3 4" xfId="14298"/>
    <cellStyle name="20% - Accent6 3 4 2" xfId="14299"/>
    <cellStyle name="20% - Accent6 3 4 2 2" xfId="14300"/>
    <cellStyle name="20% - Accent6 3 4 2 2 2" xfId="14301"/>
    <cellStyle name="20% - Accent6 3 4 2 2 2 2" xfId="14302"/>
    <cellStyle name="20% - Accent6 3 4 2 2 2 2 2" xfId="14303"/>
    <cellStyle name="20% - Accent6 3 4 2 2 2 3" xfId="14304"/>
    <cellStyle name="20% - Accent6 3 4 2 2 3" xfId="14305"/>
    <cellStyle name="20% - Accent6 3 4 2 2 3 2" xfId="14306"/>
    <cellStyle name="20% - Accent6 3 4 2 2 3 2 2" xfId="14307"/>
    <cellStyle name="20% - Accent6 3 4 2 2 3 3" xfId="14308"/>
    <cellStyle name="20% - Accent6 3 4 2 2 4" xfId="14309"/>
    <cellStyle name="20% - Accent6 3 4 2 2 4 2" xfId="14310"/>
    <cellStyle name="20% - Accent6 3 4 2 2 5" xfId="14311"/>
    <cellStyle name="20% - Accent6 3 4 2 3" xfId="14312"/>
    <cellStyle name="20% - Accent6 3 4 2 3 2" xfId="14313"/>
    <cellStyle name="20% - Accent6 3 4 2 3 2 2" xfId="14314"/>
    <cellStyle name="20% - Accent6 3 4 2 3 3" xfId="14315"/>
    <cellStyle name="20% - Accent6 3 4 2 4" xfId="14316"/>
    <cellStyle name="20% - Accent6 3 4 2 4 2" xfId="14317"/>
    <cellStyle name="20% - Accent6 3 4 2 4 2 2" xfId="14318"/>
    <cellStyle name="20% - Accent6 3 4 2 4 3" xfId="14319"/>
    <cellStyle name="20% - Accent6 3 4 2 5" xfId="14320"/>
    <cellStyle name="20% - Accent6 3 4 2 5 2" xfId="14321"/>
    <cellStyle name="20% - Accent6 3 4 2 5 2 2" xfId="14322"/>
    <cellStyle name="20% - Accent6 3 4 2 5 3" xfId="14323"/>
    <cellStyle name="20% - Accent6 3 4 2 6" xfId="14324"/>
    <cellStyle name="20% - Accent6 3 4 2 6 2" xfId="14325"/>
    <cellStyle name="20% - Accent6 3 4 2 7" xfId="14326"/>
    <cellStyle name="20% - Accent6 3 4 3" xfId="14327"/>
    <cellStyle name="20% - Accent6 3 4 3 2" xfId="14328"/>
    <cellStyle name="20% - Accent6 3 4 3 2 2" xfId="14329"/>
    <cellStyle name="20% - Accent6 3 4 3 2 2 2" xfId="14330"/>
    <cellStyle name="20% - Accent6 3 4 3 2 3" xfId="14331"/>
    <cellStyle name="20% - Accent6 3 4 3 3" xfId="14332"/>
    <cellStyle name="20% - Accent6 3 4 3 3 2" xfId="14333"/>
    <cellStyle name="20% - Accent6 3 4 3 3 2 2" xfId="14334"/>
    <cellStyle name="20% - Accent6 3 4 3 3 3" xfId="14335"/>
    <cellStyle name="20% - Accent6 3 4 3 4" xfId="14336"/>
    <cellStyle name="20% - Accent6 3 4 3 4 2" xfId="14337"/>
    <cellStyle name="20% - Accent6 3 4 3 5" xfId="14338"/>
    <cellStyle name="20% - Accent6 3 4 4" xfId="14339"/>
    <cellStyle name="20% - Accent6 3 4 4 2" xfId="14340"/>
    <cellStyle name="20% - Accent6 3 4 4 2 2" xfId="14341"/>
    <cellStyle name="20% - Accent6 3 4 4 3" xfId="14342"/>
    <cellStyle name="20% - Accent6 3 4 5" xfId="14343"/>
    <cellStyle name="20% - Accent6 3 4 5 2" xfId="14344"/>
    <cellStyle name="20% - Accent6 3 4 5 2 2" xfId="14345"/>
    <cellStyle name="20% - Accent6 3 4 5 3" xfId="14346"/>
    <cellStyle name="20% - Accent6 3 4 6" xfId="14347"/>
    <cellStyle name="20% - Accent6 3 4 6 2" xfId="14348"/>
    <cellStyle name="20% - Accent6 3 4 6 2 2" xfId="14349"/>
    <cellStyle name="20% - Accent6 3 4 6 3" xfId="14350"/>
    <cellStyle name="20% - Accent6 3 4 7" xfId="14351"/>
    <cellStyle name="20% - Accent6 3 4 7 2" xfId="14352"/>
    <cellStyle name="20% - Accent6 3 4 8" xfId="14353"/>
    <cellStyle name="20% - Accent6 3 5" xfId="14354"/>
    <cellStyle name="20% - Accent6 3 5 2" xfId="14355"/>
    <cellStyle name="20% - Accent6 3 5 2 2" xfId="14356"/>
    <cellStyle name="20% - Accent6 3 5 2 2 2" xfId="14357"/>
    <cellStyle name="20% - Accent6 3 5 2 2 2 2" xfId="14358"/>
    <cellStyle name="20% - Accent6 3 5 2 2 3" xfId="14359"/>
    <cellStyle name="20% - Accent6 3 5 2 3" xfId="14360"/>
    <cellStyle name="20% - Accent6 3 5 2 3 2" xfId="14361"/>
    <cellStyle name="20% - Accent6 3 5 2 3 2 2" xfId="14362"/>
    <cellStyle name="20% - Accent6 3 5 2 3 3" xfId="14363"/>
    <cellStyle name="20% - Accent6 3 5 2 4" xfId="14364"/>
    <cellStyle name="20% - Accent6 3 5 2 4 2" xfId="14365"/>
    <cellStyle name="20% - Accent6 3 5 2 5" xfId="14366"/>
    <cellStyle name="20% - Accent6 3 5 3" xfId="14367"/>
    <cellStyle name="20% - Accent6 3 5 3 2" xfId="14368"/>
    <cellStyle name="20% - Accent6 3 5 3 2 2" xfId="14369"/>
    <cellStyle name="20% - Accent6 3 5 3 3" xfId="14370"/>
    <cellStyle name="20% - Accent6 3 5 4" xfId="14371"/>
    <cellStyle name="20% - Accent6 3 5 4 2" xfId="14372"/>
    <cellStyle name="20% - Accent6 3 5 4 2 2" xfId="14373"/>
    <cellStyle name="20% - Accent6 3 5 4 3" xfId="14374"/>
    <cellStyle name="20% - Accent6 3 5 5" xfId="14375"/>
    <cellStyle name="20% - Accent6 3 5 5 2" xfId="14376"/>
    <cellStyle name="20% - Accent6 3 5 5 2 2" xfId="14377"/>
    <cellStyle name="20% - Accent6 3 5 5 3" xfId="14378"/>
    <cellStyle name="20% - Accent6 3 5 6" xfId="14379"/>
    <cellStyle name="20% - Accent6 3 5 6 2" xfId="14380"/>
    <cellStyle name="20% - Accent6 3 5 7" xfId="14381"/>
    <cellStyle name="20% - Accent6 3 6" xfId="14382"/>
    <cellStyle name="20% - Accent6 3 6 2" xfId="14383"/>
    <cellStyle name="20% - Accent6 3 6 2 2" xfId="14384"/>
    <cellStyle name="20% - Accent6 3 6 2 2 2" xfId="14385"/>
    <cellStyle name="20% - Accent6 3 6 2 2 2 2" xfId="14386"/>
    <cellStyle name="20% - Accent6 3 6 2 2 3" xfId="14387"/>
    <cellStyle name="20% - Accent6 3 6 2 3" xfId="14388"/>
    <cellStyle name="20% - Accent6 3 6 2 3 2" xfId="14389"/>
    <cellStyle name="20% - Accent6 3 6 2 3 2 2" xfId="14390"/>
    <cellStyle name="20% - Accent6 3 6 2 3 3" xfId="14391"/>
    <cellStyle name="20% - Accent6 3 6 2 4" xfId="14392"/>
    <cellStyle name="20% - Accent6 3 6 2 4 2" xfId="14393"/>
    <cellStyle name="20% - Accent6 3 6 2 5" xfId="14394"/>
    <cellStyle name="20% - Accent6 3 6 3" xfId="14395"/>
    <cellStyle name="20% - Accent6 3 6 3 2" xfId="14396"/>
    <cellStyle name="20% - Accent6 3 6 3 2 2" xfId="14397"/>
    <cellStyle name="20% - Accent6 3 6 3 3" xfId="14398"/>
    <cellStyle name="20% - Accent6 3 6 4" xfId="14399"/>
    <cellStyle name="20% - Accent6 3 6 4 2" xfId="14400"/>
    <cellStyle name="20% - Accent6 3 6 4 2 2" xfId="14401"/>
    <cellStyle name="20% - Accent6 3 6 4 3" xfId="14402"/>
    <cellStyle name="20% - Accent6 3 6 5" xfId="14403"/>
    <cellStyle name="20% - Accent6 3 6 5 2" xfId="14404"/>
    <cellStyle name="20% - Accent6 3 6 5 2 2" xfId="14405"/>
    <cellStyle name="20% - Accent6 3 6 5 3" xfId="14406"/>
    <cellStyle name="20% - Accent6 3 6 6" xfId="14407"/>
    <cellStyle name="20% - Accent6 3 6 6 2" xfId="14408"/>
    <cellStyle name="20% - Accent6 3 6 7" xfId="14409"/>
    <cellStyle name="20% - Accent6 3 7" xfId="14410"/>
    <cellStyle name="20% - Accent6 3 8" xfId="14411"/>
    <cellStyle name="20% - Accent6 3 8 2" xfId="14412"/>
    <cellStyle name="20% - Accent6 3 8 2 2" xfId="14413"/>
    <cellStyle name="20% - Accent6 3 8 2 2 2" xfId="14414"/>
    <cellStyle name="20% - Accent6 3 8 2 3" xfId="14415"/>
    <cellStyle name="20% - Accent6 3 8 3" xfId="14416"/>
    <cellStyle name="20% - Accent6 3 8 3 2" xfId="14417"/>
    <cellStyle name="20% - Accent6 3 8 3 2 2" xfId="14418"/>
    <cellStyle name="20% - Accent6 3 8 3 3" xfId="14419"/>
    <cellStyle name="20% - Accent6 3 8 4" xfId="14420"/>
    <cellStyle name="20% - Accent6 3 8 4 2" xfId="14421"/>
    <cellStyle name="20% - Accent6 3 8 5" xfId="14422"/>
    <cellStyle name="20% - Accent6 3 9" xfId="14423"/>
    <cellStyle name="20% - Accent6 3 9 2" xfId="14424"/>
    <cellStyle name="20% - Accent6 4" xfId="389"/>
    <cellStyle name="20% - Accent6 4 10" xfId="14425"/>
    <cellStyle name="20% - Accent6 4 11" xfId="14426"/>
    <cellStyle name="20% - Accent6 4 2" xfId="14427"/>
    <cellStyle name="20% - Accent6 4 2 2" xfId="14428"/>
    <cellStyle name="20% - Accent6 4 2 2 2" xfId="14429"/>
    <cellStyle name="20% - Accent6 4 2 2 2 2" xfId="14430"/>
    <cellStyle name="20% - Accent6 4 2 2 2 2 2" xfId="14431"/>
    <cellStyle name="20% - Accent6 4 2 2 2 2 2 2" xfId="14432"/>
    <cellStyle name="20% - Accent6 4 2 2 2 2 2 2 2" xfId="14433"/>
    <cellStyle name="20% - Accent6 4 2 2 2 2 2 3" xfId="14434"/>
    <cellStyle name="20% - Accent6 4 2 2 2 2 3" xfId="14435"/>
    <cellStyle name="20% - Accent6 4 2 2 2 2 3 2" xfId="14436"/>
    <cellStyle name="20% - Accent6 4 2 2 2 2 3 2 2" xfId="14437"/>
    <cellStyle name="20% - Accent6 4 2 2 2 2 3 3" xfId="14438"/>
    <cellStyle name="20% - Accent6 4 2 2 2 2 4" xfId="14439"/>
    <cellStyle name="20% - Accent6 4 2 2 2 2 4 2" xfId="14440"/>
    <cellStyle name="20% - Accent6 4 2 2 2 2 5" xfId="14441"/>
    <cellStyle name="20% - Accent6 4 2 2 2 3" xfId="14442"/>
    <cellStyle name="20% - Accent6 4 2 2 2 3 2" xfId="14443"/>
    <cellStyle name="20% - Accent6 4 2 2 2 3 2 2" xfId="14444"/>
    <cellStyle name="20% - Accent6 4 2 2 2 3 3" xfId="14445"/>
    <cellStyle name="20% - Accent6 4 2 2 2 4" xfId="14446"/>
    <cellStyle name="20% - Accent6 4 2 2 2 4 2" xfId="14447"/>
    <cellStyle name="20% - Accent6 4 2 2 2 4 2 2" xfId="14448"/>
    <cellStyle name="20% - Accent6 4 2 2 2 4 3" xfId="14449"/>
    <cellStyle name="20% - Accent6 4 2 2 2 5" xfId="14450"/>
    <cellStyle name="20% - Accent6 4 2 2 2 5 2" xfId="14451"/>
    <cellStyle name="20% - Accent6 4 2 2 2 5 2 2" xfId="14452"/>
    <cellStyle name="20% - Accent6 4 2 2 2 5 3" xfId="14453"/>
    <cellStyle name="20% - Accent6 4 2 2 2 6" xfId="14454"/>
    <cellStyle name="20% - Accent6 4 2 2 2 6 2" xfId="14455"/>
    <cellStyle name="20% - Accent6 4 2 2 2 7" xfId="14456"/>
    <cellStyle name="20% - Accent6 4 2 2 3" xfId="14457"/>
    <cellStyle name="20% - Accent6 4 2 2 3 2" xfId="14458"/>
    <cellStyle name="20% - Accent6 4 2 2 3 2 2" xfId="14459"/>
    <cellStyle name="20% - Accent6 4 2 2 3 2 2 2" xfId="14460"/>
    <cellStyle name="20% - Accent6 4 2 2 3 2 3" xfId="14461"/>
    <cellStyle name="20% - Accent6 4 2 2 3 3" xfId="14462"/>
    <cellStyle name="20% - Accent6 4 2 2 3 3 2" xfId="14463"/>
    <cellStyle name="20% - Accent6 4 2 2 3 3 2 2" xfId="14464"/>
    <cellStyle name="20% - Accent6 4 2 2 3 3 3" xfId="14465"/>
    <cellStyle name="20% - Accent6 4 2 2 3 4" xfId="14466"/>
    <cellStyle name="20% - Accent6 4 2 2 3 4 2" xfId="14467"/>
    <cellStyle name="20% - Accent6 4 2 2 3 5" xfId="14468"/>
    <cellStyle name="20% - Accent6 4 2 2 4" xfId="14469"/>
    <cellStyle name="20% - Accent6 4 2 2 4 2" xfId="14470"/>
    <cellStyle name="20% - Accent6 4 2 2 4 2 2" xfId="14471"/>
    <cellStyle name="20% - Accent6 4 2 2 4 3" xfId="14472"/>
    <cellStyle name="20% - Accent6 4 2 2 5" xfId="14473"/>
    <cellStyle name="20% - Accent6 4 2 2 5 2" xfId="14474"/>
    <cellStyle name="20% - Accent6 4 2 2 5 2 2" xfId="14475"/>
    <cellStyle name="20% - Accent6 4 2 2 5 3" xfId="14476"/>
    <cellStyle name="20% - Accent6 4 2 2 6" xfId="14477"/>
    <cellStyle name="20% - Accent6 4 2 2 6 2" xfId="14478"/>
    <cellStyle name="20% - Accent6 4 2 2 6 2 2" xfId="14479"/>
    <cellStyle name="20% - Accent6 4 2 2 6 3" xfId="14480"/>
    <cellStyle name="20% - Accent6 4 2 2 7" xfId="14481"/>
    <cellStyle name="20% - Accent6 4 2 2 7 2" xfId="14482"/>
    <cellStyle name="20% - Accent6 4 2 2 8" xfId="14483"/>
    <cellStyle name="20% - Accent6 4 2 3" xfId="14484"/>
    <cellStyle name="20% - Accent6 4 2 3 2" xfId="14485"/>
    <cellStyle name="20% - Accent6 4 2 3 2 2" xfId="14486"/>
    <cellStyle name="20% - Accent6 4 2 3 2 2 2" xfId="14487"/>
    <cellStyle name="20% - Accent6 4 2 3 2 2 2 2" xfId="14488"/>
    <cellStyle name="20% - Accent6 4 2 3 2 2 3" xfId="14489"/>
    <cellStyle name="20% - Accent6 4 2 3 2 3" xfId="14490"/>
    <cellStyle name="20% - Accent6 4 2 3 2 3 2" xfId="14491"/>
    <cellStyle name="20% - Accent6 4 2 3 2 3 2 2" xfId="14492"/>
    <cellStyle name="20% - Accent6 4 2 3 2 3 3" xfId="14493"/>
    <cellStyle name="20% - Accent6 4 2 3 2 4" xfId="14494"/>
    <cellStyle name="20% - Accent6 4 2 3 2 4 2" xfId="14495"/>
    <cellStyle name="20% - Accent6 4 2 3 2 5" xfId="14496"/>
    <cellStyle name="20% - Accent6 4 2 3 3" xfId="14497"/>
    <cellStyle name="20% - Accent6 4 2 3 3 2" xfId="14498"/>
    <cellStyle name="20% - Accent6 4 2 3 3 2 2" xfId="14499"/>
    <cellStyle name="20% - Accent6 4 2 3 3 3" xfId="14500"/>
    <cellStyle name="20% - Accent6 4 2 3 4" xfId="14501"/>
    <cellStyle name="20% - Accent6 4 2 3 4 2" xfId="14502"/>
    <cellStyle name="20% - Accent6 4 2 3 4 2 2" xfId="14503"/>
    <cellStyle name="20% - Accent6 4 2 3 4 3" xfId="14504"/>
    <cellStyle name="20% - Accent6 4 2 3 5" xfId="14505"/>
    <cellStyle name="20% - Accent6 4 2 3 5 2" xfId="14506"/>
    <cellStyle name="20% - Accent6 4 2 3 5 2 2" xfId="14507"/>
    <cellStyle name="20% - Accent6 4 2 3 5 3" xfId="14508"/>
    <cellStyle name="20% - Accent6 4 2 3 6" xfId="14509"/>
    <cellStyle name="20% - Accent6 4 2 3 6 2" xfId="14510"/>
    <cellStyle name="20% - Accent6 4 2 3 7" xfId="14511"/>
    <cellStyle name="20% - Accent6 4 2 4" xfId="14512"/>
    <cellStyle name="20% - Accent6 4 2 4 2" xfId="14513"/>
    <cellStyle name="20% - Accent6 4 2 4 2 2" xfId="14514"/>
    <cellStyle name="20% - Accent6 4 2 4 2 2 2" xfId="14515"/>
    <cellStyle name="20% - Accent6 4 2 4 2 3" xfId="14516"/>
    <cellStyle name="20% - Accent6 4 2 4 3" xfId="14517"/>
    <cellStyle name="20% - Accent6 4 2 4 3 2" xfId="14518"/>
    <cellStyle name="20% - Accent6 4 2 4 3 2 2" xfId="14519"/>
    <cellStyle name="20% - Accent6 4 2 4 3 3" xfId="14520"/>
    <cellStyle name="20% - Accent6 4 2 4 4" xfId="14521"/>
    <cellStyle name="20% - Accent6 4 2 4 4 2" xfId="14522"/>
    <cellStyle name="20% - Accent6 4 2 4 5" xfId="14523"/>
    <cellStyle name="20% - Accent6 4 2 5" xfId="14524"/>
    <cellStyle name="20% - Accent6 4 2 5 2" xfId="14525"/>
    <cellStyle name="20% - Accent6 4 2 5 2 2" xfId="14526"/>
    <cellStyle name="20% - Accent6 4 2 5 3" xfId="14527"/>
    <cellStyle name="20% - Accent6 4 2 6" xfId="14528"/>
    <cellStyle name="20% - Accent6 4 2 6 2" xfId="14529"/>
    <cellStyle name="20% - Accent6 4 2 6 2 2" xfId="14530"/>
    <cellStyle name="20% - Accent6 4 2 6 3" xfId="14531"/>
    <cellStyle name="20% - Accent6 4 2 7" xfId="14532"/>
    <cellStyle name="20% - Accent6 4 2 7 2" xfId="14533"/>
    <cellStyle name="20% - Accent6 4 2 7 2 2" xfId="14534"/>
    <cellStyle name="20% - Accent6 4 2 7 3" xfId="14535"/>
    <cellStyle name="20% - Accent6 4 2 8" xfId="14536"/>
    <cellStyle name="20% - Accent6 4 2 8 2" xfId="14537"/>
    <cellStyle name="20% - Accent6 4 2 9" xfId="14538"/>
    <cellStyle name="20% - Accent6 4 3" xfId="14539"/>
    <cellStyle name="20% - Accent6 4 3 2" xfId="14540"/>
    <cellStyle name="20% - Accent6 4 3 2 2" xfId="14541"/>
    <cellStyle name="20% - Accent6 4 3 2 2 2" xfId="14542"/>
    <cellStyle name="20% - Accent6 4 3 2 2 2 2" xfId="14543"/>
    <cellStyle name="20% - Accent6 4 3 2 2 2 2 2" xfId="14544"/>
    <cellStyle name="20% - Accent6 4 3 2 2 2 3" xfId="14545"/>
    <cellStyle name="20% - Accent6 4 3 2 2 3" xfId="14546"/>
    <cellStyle name="20% - Accent6 4 3 2 2 3 2" xfId="14547"/>
    <cellStyle name="20% - Accent6 4 3 2 2 3 2 2" xfId="14548"/>
    <cellStyle name="20% - Accent6 4 3 2 2 3 3" xfId="14549"/>
    <cellStyle name="20% - Accent6 4 3 2 2 4" xfId="14550"/>
    <cellStyle name="20% - Accent6 4 3 2 2 4 2" xfId="14551"/>
    <cellStyle name="20% - Accent6 4 3 2 2 5" xfId="14552"/>
    <cellStyle name="20% - Accent6 4 3 2 3" xfId="14553"/>
    <cellStyle name="20% - Accent6 4 3 2 3 2" xfId="14554"/>
    <cellStyle name="20% - Accent6 4 3 2 3 2 2" xfId="14555"/>
    <cellStyle name="20% - Accent6 4 3 2 3 3" xfId="14556"/>
    <cellStyle name="20% - Accent6 4 3 2 4" xfId="14557"/>
    <cellStyle name="20% - Accent6 4 3 2 4 2" xfId="14558"/>
    <cellStyle name="20% - Accent6 4 3 2 4 2 2" xfId="14559"/>
    <cellStyle name="20% - Accent6 4 3 2 4 3" xfId="14560"/>
    <cellStyle name="20% - Accent6 4 3 2 5" xfId="14561"/>
    <cellStyle name="20% - Accent6 4 3 2 5 2" xfId="14562"/>
    <cellStyle name="20% - Accent6 4 3 2 5 2 2" xfId="14563"/>
    <cellStyle name="20% - Accent6 4 3 2 5 3" xfId="14564"/>
    <cellStyle name="20% - Accent6 4 3 2 6" xfId="14565"/>
    <cellStyle name="20% - Accent6 4 3 2 6 2" xfId="14566"/>
    <cellStyle name="20% - Accent6 4 3 2 7" xfId="14567"/>
    <cellStyle name="20% - Accent6 4 3 3" xfId="14568"/>
    <cellStyle name="20% - Accent6 4 3 3 2" xfId="14569"/>
    <cellStyle name="20% - Accent6 4 3 3 2 2" xfId="14570"/>
    <cellStyle name="20% - Accent6 4 3 3 2 2 2" xfId="14571"/>
    <cellStyle name="20% - Accent6 4 3 3 2 3" xfId="14572"/>
    <cellStyle name="20% - Accent6 4 3 3 3" xfId="14573"/>
    <cellStyle name="20% - Accent6 4 3 3 3 2" xfId="14574"/>
    <cellStyle name="20% - Accent6 4 3 3 3 2 2" xfId="14575"/>
    <cellStyle name="20% - Accent6 4 3 3 3 3" xfId="14576"/>
    <cellStyle name="20% - Accent6 4 3 3 4" xfId="14577"/>
    <cellStyle name="20% - Accent6 4 3 3 4 2" xfId="14578"/>
    <cellStyle name="20% - Accent6 4 3 3 5" xfId="14579"/>
    <cellStyle name="20% - Accent6 4 3 4" xfId="14580"/>
    <cellStyle name="20% - Accent6 4 3 4 2" xfId="14581"/>
    <cellStyle name="20% - Accent6 4 3 4 2 2" xfId="14582"/>
    <cellStyle name="20% - Accent6 4 3 4 3" xfId="14583"/>
    <cellStyle name="20% - Accent6 4 3 5" xfId="14584"/>
    <cellStyle name="20% - Accent6 4 3 5 2" xfId="14585"/>
    <cellStyle name="20% - Accent6 4 3 5 2 2" xfId="14586"/>
    <cellStyle name="20% - Accent6 4 3 5 3" xfId="14587"/>
    <cellStyle name="20% - Accent6 4 3 6" xfId="14588"/>
    <cellStyle name="20% - Accent6 4 3 6 2" xfId="14589"/>
    <cellStyle name="20% - Accent6 4 3 6 2 2" xfId="14590"/>
    <cellStyle name="20% - Accent6 4 3 6 3" xfId="14591"/>
    <cellStyle name="20% - Accent6 4 3 7" xfId="14592"/>
    <cellStyle name="20% - Accent6 4 3 7 2" xfId="14593"/>
    <cellStyle name="20% - Accent6 4 3 8" xfId="14594"/>
    <cellStyle name="20% - Accent6 4 4" xfId="14595"/>
    <cellStyle name="20% - Accent6 4 4 2" xfId="14596"/>
    <cellStyle name="20% - Accent6 4 4 2 2" xfId="14597"/>
    <cellStyle name="20% - Accent6 4 4 2 2 2" xfId="14598"/>
    <cellStyle name="20% - Accent6 4 4 2 2 2 2" xfId="14599"/>
    <cellStyle name="20% - Accent6 4 4 2 2 3" xfId="14600"/>
    <cellStyle name="20% - Accent6 4 4 2 3" xfId="14601"/>
    <cellStyle name="20% - Accent6 4 4 2 3 2" xfId="14602"/>
    <cellStyle name="20% - Accent6 4 4 2 3 2 2" xfId="14603"/>
    <cellStyle name="20% - Accent6 4 4 2 3 3" xfId="14604"/>
    <cellStyle name="20% - Accent6 4 4 2 4" xfId="14605"/>
    <cellStyle name="20% - Accent6 4 4 2 4 2" xfId="14606"/>
    <cellStyle name="20% - Accent6 4 4 2 5" xfId="14607"/>
    <cellStyle name="20% - Accent6 4 4 3" xfId="14608"/>
    <cellStyle name="20% - Accent6 4 4 3 2" xfId="14609"/>
    <cellStyle name="20% - Accent6 4 4 3 2 2" xfId="14610"/>
    <cellStyle name="20% - Accent6 4 4 3 3" xfId="14611"/>
    <cellStyle name="20% - Accent6 4 4 4" xfId="14612"/>
    <cellStyle name="20% - Accent6 4 4 4 2" xfId="14613"/>
    <cellStyle name="20% - Accent6 4 4 4 2 2" xfId="14614"/>
    <cellStyle name="20% - Accent6 4 4 4 3" xfId="14615"/>
    <cellStyle name="20% - Accent6 4 4 5" xfId="14616"/>
    <cellStyle name="20% - Accent6 4 4 5 2" xfId="14617"/>
    <cellStyle name="20% - Accent6 4 4 5 2 2" xfId="14618"/>
    <cellStyle name="20% - Accent6 4 4 5 3" xfId="14619"/>
    <cellStyle name="20% - Accent6 4 4 6" xfId="14620"/>
    <cellStyle name="20% - Accent6 4 4 6 2" xfId="14621"/>
    <cellStyle name="20% - Accent6 4 4 7" xfId="14622"/>
    <cellStyle name="20% - Accent6 4 5" xfId="14623"/>
    <cellStyle name="20% - Accent6 4 5 2" xfId="14624"/>
    <cellStyle name="20% - Accent6 4 5 2 2" xfId="14625"/>
    <cellStyle name="20% - Accent6 4 5 2 2 2" xfId="14626"/>
    <cellStyle name="20% - Accent6 4 5 2 3" xfId="14627"/>
    <cellStyle name="20% - Accent6 4 5 3" xfId="14628"/>
    <cellStyle name="20% - Accent6 4 5 3 2" xfId="14629"/>
    <cellStyle name="20% - Accent6 4 5 3 2 2" xfId="14630"/>
    <cellStyle name="20% - Accent6 4 5 3 3" xfId="14631"/>
    <cellStyle name="20% - Accent6 4 5 4" xfId="14632"/>
    <cellStyle name="20% - Accent6 4 5 4 2" xfId="14633"/>
    <cellStyle name="20% - Accent6 4 5 5" xfId="14634"/>
    <cellStyle name="20% - Accent6 4 6" xfId="14635"/>
    <cellStyle name="20% - Accent6 4 6 2" xfId="14636"/>
    <cellStyle name="20% - Accent6 4 6 2 2" xfId="14637"/>
    <cellStyle name="20% - Accent6 4 6 3" xfId="14638"/>
    <cellStyle name="20% - Accent6 4 7" xfId="14639"/>
    <cellStyle name="20% - Accent6 4 7 2" xfId="14640"/>
    <cellStyle name="20% - Accent6 4 7 2 2" xfId="14641"/>
    <cellStyle name="20% - Accent6 4 7 3" xfId="14642"/>
    <cellStyle name="20% - Accent6 4 8" xfId="14643"/>
    <cellStyle name="20% - Accent6 4 8 2" xfId="14644"/>
    <cellStyle name="20% - Accent6 4 8 2 2" xfId="14645"/>
    <cellStyle name="20% - Accent6 4 8 3" xfId="14646"/>
    <cellStyle name="20% - Accent6 4 9" xfId="14647"/>
    <cellStyle name="20% - Accent6 4 9 2" xfId="14648"/>
    <cellStyle name="20% - Accent6 5" xfId="14649"/>
    <cellStyle name="20% - Accent6 5 2" xfId="14650"/>
    <cellStyle name="20% - Accent6 5 2 2" xfId="14651"/>
    <cellStyle name="20% - Accent6 5 2 2 2" xfId="14652"/>
    <cellStyle name="20% - Accent6 5 2 2 2 2" xfId="14653"/>
    <cellStyle name="20% - Accent6 5 2 2 2 2 2" xfId="14654"/>
    <cellStyle name="20% - Accent6 5 2 2 2 2 2 2" xfId="14655"/>
    <cellStyle name="20% - Accent6 5 2 2 2 2 3" xfId="14656"/>
    <cellStyle name="20% - Accent6 5 2 2 2 3" xfId="14657"/>
    <cellStyle name="20% - Accent6 5 2 2 2 3 2" xfId="14658"/>
    <cellStyle name="20% - Accent6 5 2 2 2 3 2 2" xfId="14659"/>
    <cellStyle name="20% - Accent6 5 2 2 2 3 3" xfId="14660"/>
    <cellStyle name="20% - Accent6 5 2 2 2 4" xfId="14661"/>
    <cellStyle name="20% - Accent6 5 2 2 2 4 2" xfId="14662"/>
    <cellStyle name="20% - Accent6 5 2 2 2 5" xfId="14663"/>
    <cellStyle name="20% - Accent6 5 2 2 3" xfId="14664"/>
    <cellStyle name="20% - Accent6 5 2 2 3 2" xfId="14665"/>
    <cellStyle name="20% - Accent6 5 2 2 3 2 2" xfId="14666"/>
    <cellStyle name="20% - Accent6 5 2 2 3 3" xfId="14667"/>
    <cellStyle name="20% - Accent6 5 2 2 4" xfId="14668"/>
    <cellStyle name="20% - Accent6 5 2 2 4 2" xfId="14669"/>
    <cellStyle name="20% - Accent6 5 2 2 4 2 2" xfId="14670"/>
    <cellStyle name="20% - Accent6 5 2 2 4 3" xfId="14671"/>
    <cellStyle name="20% - Accent6 5 2 2 5" xfId="14672"/>
    <cellStyle name="20% - Accent6 5 2 2 5 2" xfId="14673"/>
    <cellStyle name="20% - Accent6 5 2 2 5 2 2" xfId="14674"/>
    <cellStyle name="20% - Accent6 5 2 2 5 3" xfId="14675"/>
    <cellStyle name="20% - Accent6 5 2 2 6" xfId="14676"/>
    <cellStyle name="20% - Accent6 5 2 2 6 2" xfId="14677"/>
    <cellStyle name="20% - Accent6 5 2 2 7" xfId="14678"/>
    <cellStyle name="20% - Accent6 5 2 3" xfId="14679"/>
    <cellStyle name="20% - Accent6 5 2 3 2" xfId="14680"/>
    <cellStyle name="20% - Accent6 5 2 3 2 2" xfId="14681"/>
    <cellStyle name="20% - Accent6 5 2 3 2 2 2" xfId="14682"/>
    <cellStyle name="20% - Accent6 5 2 3 2 3" xfId="14683"/>
    <cellStyle name="20% - Accent6 5 2 3 3" xfId="14684"/>
    <cellStyle name="20% - Accent6 5 2 3 3 2" xfId="14685"/>
    <cellStyle name="20% - Accent6 5 2 3 3 2 2" xfId="14686"/>
    <cellStyle name="20% - Accent6 5 2 3 3 3" xfId="14687"/>
    <cellStyle name="20% - Accent6 5 2 3 4" xfId="14688"/>
    <cellStyle name="20% - Accent6 5 2 3 4 2" xfId="14689"/>
    <cellStyle name="20% - Accent6 5 2 3 5" xfId="14690"/>
    <cellStyle name="20% - Accent6 5 2 4" xfId="14691"/>
    <cellStyle name="20% - Accent6 5 2 4 2" xfId="14692"/>
    <cellStyle name="20% - Accent6 5 2 4 2 2" xfId="14693"/>
    <cellStyle name="20% - Accent6 5 2 4 3" xfId="14694"/>
    <cellStyle name="20% - Accent6 5 2 5" xfId="14695"/>
    <cellStyle name="20% - Accent6 5 2 5 2" xfId="14696"/>
    <cellStyle name="20% - Accent6 5 2 5 2 2" xfId="14697"/>
    <cellStyle name="20% - Accent6 5 2 5 3" xfId="14698"/>
    <cellStyle name="20% - Accent6 5 2 6" xfId="14699"/>
    <cellStyle name="20% - Accent6 5 2 6 2" xfId="14700"/>
    <cellStyle name="20% - Accent6 5 2 6 2 2" xfId="14701"/>
    <cellStyle name="20% - Accent6 5 2 6 3" xfId="14702"/>
    <cellStyle name="20% - Accent6 5 2 7" xfId="14703"/>
    <cellStyle name="20% - Accent6 5 2 7 2" xfId="14704"/>
    <cellStyle name="20% - Accent6 5 2 8" xfId="14705"/>
    <cellStyle name="20% - Accent6 5 3" xfId="14706"/>
    <cellStyle name="20% - Accent6 5 3 2" xfId="14707"/>
    <cellStyle name="20% - Accent6 5 3 2 2" xfId="14708"/>
    <cellStyle name="20% - Accent6 5 3 2 2 2" xfId="14709"/>
    <cellStyle name="20% - Accent6 5 3 2 2 2 2" xfId="14710"/>
    <cellStyle name="20% - Accent6 5 3 2 2 3" xfId="14711"/>
    <cellStyle name="20% - Accent6 5 3 2 3" xfId="14712"/>
    <cellStyle name="20% - Accent6 5 3 2 3 2" xfId="14713"/>
    <cellStyle name="20% - Accent6 5 3 2 3 2 2" xfId="14714"/>
    <cellStyle name="20% - Accent6 5 3 2 3 3" xfId="14715"/>
    <cellStyle name="20% - Accent6 5 3 2 4" xfId="14716"/>
    <cellStyle name="20% - Accent6 5 3 2 4 2" xfId="14717"/>
    <cellStyle name="20% - Accent6 5 3 2 5" xfId="14718"/>
    <cellStyle name="20% - Accent6 5 3 3" xfId="14719"/>
    <cellStyle name="20% - Accent6 5 3 3 2" xfId="14720"/>
    <cellStyle name="20% - Accent6 5 3 3 2 2" xfId="14721"/>
    <cellStyle name="20% - Accent6 5 3 3 3" xfId="14722"/>
    <cellStyle name="20% - Accent6 5 3 4" xfId="14723"/>
    <cellStyle name="20% - Accent6 5 3 4 2" xfId="14724"/>
    <cellStyle name="20% - Accent6 5 3 4 2 2" xfId="14725"/>
    <cellStyle name="20% - Accent6 5 3 4 3" xfId="14726"/>
    <cellStyle name="20% - Accent6 5 3 5" xfId="14727"/>
    <cellStyle name="20% - Accent6 5 3 5 2" xfId="14728"/>
    <cellStyle name="20% - Accent6 5 3 5 2 2" xfId="14729"/>
    <cellStyle name="20% - Accent6 5 3 5 3" xfId="14730"/>
    <cellStyle name="20% - Accent6 5 3 6" xfId="14731"/>
    <cellStyle name="20% - Accent6 5 3 6 2" xfId="14732"/>
    <cellStyle name="20% - Accent6 5 3 7" xfId="14733"/>
    <cellStyle name="20% - Accent6 5 4" xfId="14734"/>
    <cellStyle name="20% - Accent6 5 4 2" xfId="14735"/>
    <cellStyle name="20% - Accent6 5 4 2 2" xfId="14736"/>
    <cellStyle name="20% - Accent6 5 4 2 2 2" xfId="14737"/>
    <cellStyle name="20% - Accent6 5 4 2 3" xfId="14738"/>
    <cellStyle name="20% - Accent6 5 4 3" xfId="14739"/>
    <cellStyle name="20% - Accent6 5 4 3 2" xfId="14740"/>
    <cellStyle name="20% - Accent6 5 4 3 2 2" xfId="14741"/>
    <cellStyle name="20% - Accent6 5 4 3 3" xfId="14742"/>
    <cellStyle name="20% - Accent6 5 4 4" xfId="14743"/>
    <cellStyle name="20% - Accent6 5 4 4 2" xfId="14744"/>
    <cellStyle name="20% - Accent6 5 4 5" xfId="14745"/>
    <cellStyle name="20% - Accent6 5 5" xfId="14746"/>
    <cellStyle name="20% - Accent6 5 5 2" xfId="14747"/>
    <cellStyle name="20% - Accent6 5 5 2 2" xfId="14748"/>
    <cellStyle name="20% - Accent6 5 5 3" xfId="14749"/>
    <cellStyle name="20% - Accent6 5 6" xfId="14750"/>
    <cellStyle name="20% - Accent6 5 6 2" xfId="14751"/>
    <cellStyle name="20% - Accent6 5 6 2 2" xfId="14752"/>
    <cellStyle name="20% - Accent6 5 6 3" xfId="14753"/>
    <cellStyle name="20% - Accent6 5 7" xfId="14754"/>
    <cellStyle name="20% - Accent6 5 7 2" xfId="14755"/>
    <cellStyle name="20% - Accent6 5 7 2 2" xfId="14756"/>
    <cellStyle name="20% - Accent6 5 7 3" xfId="14757"/>
    <cellStyle name="20% - Accent6 5 8" xfId="14758"/>
    <cellStyle name="20% - Accent6 5 8 2" xfId="14759"/>
    <cellStyle name="20% - Accent6 5 9" xfId="14760"/>
    <cellStyle name="20% - Accent6 6" xfId="14761"/>
    <cellStyle name="20% - Accent6 6 2" xfId="14762"/>
    <cellStyle name="20% - Accent6 6 2 2" xfId="14763"/>
    <cellStyle name="20% - Accent6 6 2 2 2" xfId="14764"/>
    <cellStyle name="20% - Accent6 6 2 2 2 2" xfId="14765"/>
    <cellStyle name="20% - Accent6 6 2 2 3" xfId="14766"/>
    <cellStyle name="20% - Accent6 6 2 3" xfId="14767"/>
    <cellStyle name="20% - Accent6 6 2 3 2" xfId="14768"/>
    <cellStyle name="20% - Accent6 6 2 3 2 2" xfId="14769"/>
    <cellStyle name="20% - Accent6 6 2 3 3" xfId="14770"/>
    <cellStyle name="20% - Accent6 6 2 4" xfId="14771"/>
    <cellStyle name="20% - Accent6 6 2 4 2" xfId="14772"/>
    <cellStyle name="20% - Accent6 6 2 5" xfId="14773"/>
    <cellStyle name="20% - Accent6 6 3" xfId="14774"/>
    <cellStyle name="20% - Accent6 6 3 2" xfId="14775"/>
    <cellStyle name="20% - Accent6 6 3 2 2" xfId="14776"/>
    <cellStyle name="20% - Accent6 6 3 3" xfId="14777"/>
    <cellStyle name="20% - Accent6 6 4" xfId="14778"/>
    <cellStyle name="20% - Accent6 6 4 2" xfId="14779"/>
    <cellStyle name="20% - Accent6 6 4 2 2" xfId="14780"/>
    <cellStyle name="20% - Accent6 6 4 3" xfId="14781"/>
    <cellStyle name="20% - Accent6 6 5" xfId="14782"/>
    <cellStyle name="20% - Accent6 6 5 2" xfId="14783"/>
    <cellStyle name="20% - Accent6 6 5 2 2" xfId="14784"/>
    <cellStyle name="20% - Accent6 6 5 3" xfId="14785"/>
    <cellStyle name="20% - Accent6 6 6" xfId="14786"/>
    <cellStyle name="20% - Accent6 6 6 2" xfId="14787"/>
    <cellStyle name="20% - Accent6 6 7" xfId="14788"/>
    <cellStyle name="20% - Accent6 7" xfId="14789"/>
    <cellStyle name="20% - Accent6 7 2" xfId="14790"/>
    <cellStyle name="20% - Accent6 7 2 2" xfId="14791"/>
    <cellStyle name="20% - Accent6 7 2 2 2" xfId="14792"/>
    <cellStyle name="20% - Accent6 7 2 2 2 2" xfId="14793"/>
    <cellStyle name="20% - Accent6 7 2 2 3" xfId="14794"/>
    <cellStyle name="20% - Accent6 7 2 3" xfId="14795"/>
    <cellStyle name="20% - Accent6 7 2 3 2" xfId="14796"/>
    <cellStyle name="20% - Accent6 7 2 3 2 2" xfId="14797"/>
    <cellStyle name="20% - Accent6 7 2 3 3" xfId="14798"/>
    <cellStyle name="20% - Accent6 7 2 4" xfId="14799"/>
    <cellStyle name="20% - Accent6 7 2 4 2" xfId="14800"/>
    <cellStyle name="20% - Accent6 7 2 5" xfId="14801"/>
    <cellStyle name="20% - Accent6 7 3" xfId="14802"/>
    <cellStyle name="20% - Accent6 7 3 2" xfId="14803"/>
    <cellStyle name="20% - Accent6 7 3 2 2" xfId="14804"/>
    <cellStyle name="20% - Accent6 7 3 3" xfId="14805"/>
    <cellStyle name="20% - Accent6 7 4" xfId="14806"/>
    <cellStyle name="20% - Accent6 7 4 2" xfId="14807"/>
    <cellStyle name="20% - Accent6 7 4 2 2" xfId="14808"/>
    <cellStyle name="20% - Accent6 7 4 3" xfId="14809"/>
    <cellStyle name="20% - Accent6 7 5" xfId="14810"/>
    <cellStyle name="20% - Accent6 7 5 2" xfId="14811"/>
    <cellStyle name="20% - Accent6 7 5 2 2" xfId="14812"/>
    <cellStyle name="20% - Accent6 7 5 3" xfId="14813"/>
    <cellStyle name="20% - Accent6 7 6" xfId="14814"/>
    <cellStyle name="20% - Accent6 7 6 2" xfId="14815"/>
    <cellStyle name="20% - Accent6 7 7" xfId="14816"/>
    <cellStyle name="20% - Accent6 8" xfId="14817"/>
    <cellStyle name="20% - Accent6 8 2" xfId="14818"/>
    <cellStyle name="20% - Accent6 8 2 2" xfId="14819"/>
    <cellStyle name="20% - Accent6 8 2 2 2" xfId="14820"/>
    <cellStyle name="20% - Accent6 8 2 3" xfId="14821"/>
    <cellStyle name="20% - Accent6 8 3" xfId="14822"/>
    <cellStyle name="20% - Accent6 8 3 2" xfId="14823"/>
    <cellStyle name="20% - Accent6 8 3 2 2" xfId="14824"/>
    <cellStyle name="20% - Accent6 8 3 3" xfId="14825"/>
    <cellStyle name="20% - Accent6 8 4" xfId="14826"/>
    <cellStyle name="20% - Accent6 8 4 2" xfId="14827"/>
    <cellStyle name="20% - Accent6 8 5" xfId="14828"/>
    <cellStyle name="20% - Accent6 9" xfId="14829"/>
    <cellStyle name="20% - Accent6 9 2" xfId="14830"/>
    <cellStyle name="20% - アクセント 1" xfId="14831"/>
    <cellStyle name="20% - アクセント 1 2" xfId="14832"/>
    <cellStyle name="20% - アクセント 1 3" xfId="14833"/>
    <cellStyle name="20% - アクセント 2" xfId="14834"/>
    <cellStyle name="20% - アクセント 2 2" xfId="14835"/>
    <cellStyle name="20% - アクセント 2 3" xfId="14836"/>
    <cellStyle name="20% - アクセント 3" xfId="14837"/>
    <cellStyle name="20% - アクセント 3 2" xfId="14838"/>
    <cellStyle name="20% - アクセント 3 3" xfId="14839"/>
    <cellStyle name="20% - アクセント 4" xfId="14840"/>
    <cellStyle name="20% - アクセント 4 2" xfId="14841"/>
    <cellStyle name="20% - アクセント 4 3" xfId="14842"/>
    <cellStyle name="20% - アクセント 5" xfId="14843"/>
    <cellStyle name="20% - アクセント 5 2" xfId="14844"/>
    <cellStyle name="20% - アクセント 5 3" xfId="14845"/>
    <cellStyle name="20% - アクセント 6" xfId="14846"/>
    <cellStyle name="20% - アクセント 6 2" xfId="14847"/>
    <cellStyle name="20% - アクセント 6 3" xfId="14848"/>
    <cellStyle name="40% - Accent1 10" xfId="14849"/>
    <cellStyle name="40% - Accent1 11" xfId="14850"/>
    <cellStyle name="40% - Accent1 2" xfId="390"/>
    <cellStyle name="40% - Accent1 2 2" xfId="391"/>
    <cellStyle name="40% - Accent1 2 3" xfId="14851"/>
    <cellStyle name="40% - Accent1 2 4" xfId="14852"/>
    <cellStyle name="40% - Accent1 2 5" xfId="14853"/>
    <cellStyle name="40% - Accent1 3" xfId="392"/>
    <cellStyle name="40% - Accent1 3 10" xfId="14854"/>
    <cellStyle name="40% - Accent1 3 2" xfId="14855"/>
    <cellStyle name="40% - Accent1 3 2 10" xfId="14856"/>
    <cellStyle name="40% - Accent1 3 2 2" xfId="14857"/>
    <cellStyle name="40% - Accent1 3 2 2 2" xfId="14858"/>
    <cellStyle name="40% - Accent1 3 2 2 2 2" xfId="14859"/>
    <cellStyle name="40% - Accent1 3 2 2 2 2 2" xfId="14860"/>
    <cellStyle name="40% - Accent1 3 2 2 2 2 2 2" xfId="14861"/>
    <cellStyle name="40% - Accent1 3 2 2 2 2 2 2 2" xfId="14862"/>
    <cellStyle name="40% - Accent1 3 2 2 2 2 2 2 2 2" xfId="14863"/>
    <cellStyle name="40% - Accent1 3 2 2 2 2 2 2 3" xfId="14864"/>
    <cellStyle name="40% - Accent1 3 2 2 2 2 2 3" xfId="14865"/>
    <cellStyle name="40% - Accent1 3 2 2 2 2 2 3 2" xfId="14866"/>
    <cellStyle name="40% - Accent1 3 2 2 2 2 2 3 2 2" xfId="14867"/>
    <cellStyle name="40% - Accent1 3 2 2 2 2 2 3 3" xfId="14868"/>
    <cellStyle name="40% - Accent1 3 2 2 2 2 2 4" xfId="14869"/>
    <cellStyle name="40% - Accent1 3 2 2 2 2 2 4 2" xfId="14870"/>
    <cellStyle name="40% - Accent1 3 2 2 2 2 2 5" xfId="14871"/>
    <cellStyle name="40% - Accent1 3 2 2 2 2 3" xfId="14872"/>
    <cellStyle name="40% - Accent1 3 2 2 2 2 3 2" xfId="14873"/>
    <cellStyle name="40% - Accent1 3 2 2 2 2 3 2 2" xfId="14874"/>
    <cellStyle name="40% - Accent1 3 2 2 2 2 3 3" xfId="14875"/>
    <cellStyle name="40% - Accent1 3 2 2 2 2 4" xfId="14876"/>
    <cellStyle name="40% - Accent1 3 2 2 2 2 4 2" xfId="14877"/>
    <cellStyle name="40% - Accent1 3 2 2 2 2 4 2 2" xfId="14878"/>
    <cellStyle name="40% - Accent1 3 2 2 2 2 4 3" xfId="14879"/>
    <cellStyle name="40% - Accent1 3 2 2 2 2 5" xfId="14880"/>
    <cellStyle name="40% - Accent1 3 2 2 2 2 5 2" xfId="14881"/>
    <cellStyle name="40% - Accent1 3 2 2 2 2 5 2 2" xfId="14882"/>
    <cellStyle name="40% - Accent1 3 2 2 2 2 5 3" xfId="14883"/>
    <cellStyle name="40% - Accent1 3 2 2 2 2 6" xfId="14884"/>
    <cellStyle name="40% - Accent1 3 2 2 2 2 6 2" xfId="14885"/>
    <cellStyle name="40% - Accent1 3 2 2 2 2 7" xfId="14886"/>
    <cellStyle name="40% - Accent1 3 2 2 2 3" xfId="14887"/>
    <cellStyle name="40% - Accent1 3 2 2 2 3 2" xfId="14888"/>
    <cellStyle name="40% - Accent1 3 2 2 2 3 2 2" xfId="14889"/>
    <cellStyle name="40% - Accent1 3 2 2 2 3 2 2 2" xfId="14890"/>
    <cellStyle name="40% - Accent1 3 2 2 2 3 2 3" xfId="14891"/>
    <cellStyle name="40% - Accent1 3 2 2 2 3 3" xfId="14892"/>
    <cellStyle name="40% - Accent1 3 2 2 2 3 3 2" xfId="14893"/>
    <cellStyle name="40% - Accent1 3 2 2 2 3 3 2 2" xfId="14894"/>
    <cellStyle name="40% - Accent1 3 2 2 2 3 3 3" xfId="14895"/>
    <cellStyle name="40% - Accent1 3 2 2 2 3 4" xfId="14896"/>
    <cellStyle name="40% - Accent1 3 2 2 2 3 4 2" xfId="14897"/>
    <cellStyle name="40% - Accent1 3 2 2 2 3 5" xfId="14898"/>
    <cellStyle name="40% - Accent1 3 2 2 2 4" xfId="14899"/>
    <cellStyle name="40% - Accent1 3 2 2 2 4 2" xfId="14900"/>
    <cellStyle name="40% - Accent1 3 2 2 2 4 2 2" xfId="14901"/>
    <cellStyle name="40% - Accent1 3 2 2 2 4 3" xfId="14902"/>
    <cellStyle name="40% - Accent1 3 2 2 2 5" xfId="14903"/>
    <cellStyle name="40% - Accent1 3 2 2 2 5 2" xfId="14904"/>
    <cellStyle name="40% - Accent1 3 2 2 2 5 2 2" xfId="14905"/>
    <cellStyle name="40% - Accent1 3 2 2 2 5 3" xfId="14906"/>
    <cellStyle name="40% - Accent1 3 2 2 2 6" xfId="14907"/>
    <cellStyle name="40% - Accent1 3 2 2 2 6 2" xfId="14908"/>
    <cellStyle name="40% - Accent1 3 2 2 2 6 2 2" xfId="14909"/>
    <cellStyle name="40% - Accent1 3 2 2 2 6 3" xfId="14910"/>
    <cellStyle name="40% - Accent1 3 2 2 2 7" xfId="14911"/>
    <cellStyle name="40% - Accent1 3 2 2 2 7 2" xfId="14912"/>
    <cellStyle name="40% - Accent1 3 2 2 2 8" xfId="14913"/>
    <cellStyle name="40% - Accent1 3 2 2 3" xfId="14914"/>
    <cellStyle name="40% - Accent1 3 2 2 3 2" xfId="14915"/>
    <cellStyle name="40% - Accent1 3 2 2 3 2 2" xfId="14916"/>
    <cellStyle name="40% - Accent1 3 2 2 3 2 2 2" xfId="14917"/>
    <cellStyle name="40% - Accent1 3 2 2 3 2 2 2 2" xfId="14918"/>
    <cellStyle name="40% - Accent1 3 2 2 3 2 2 3" xfId="14919"/>
    <cellStyle name="40% - Accent1 3 2 2 3 2 3" xfId="14920"/>
    <cellStyle name="40% - Accent1 3 2 2 3 2 3 2" xfId="14921"/>
    <cellStyle name="40% - Accent1 3 2 2 3 2 3 2 2" xfId="14922"/>
    <cellStyle name="40% - Accent1 3 2 2 3 2 3 3" xfId="14923"/>
    <cellStyle name="40% - Accent1 3 2 2 3 2 4" xfId="14924"/>
    <cellStyle name="40% - Accent1 3 2 2 3 2 4 2" xfId="14925"/>
    <cellStyle name="40% - Accent1 3 2 2 3 2 5" xfId="14926"/>
    <cellStyle name="40% - Accent1 3 2 2 3 3" xfId="14927"/>
    <cellStyle name="40% - Accent1 3 2 2 3 3 2" xfId="14928"/>
    <cellStyle name="40% - Accent1 3 2 2 3 3 2 2" xfId="14929"/>
    <cellStyle name="40% - Accent1 3 2 2 3 3 3" xfId="14930"/>
    <cellStyle name="40% - Accent1 3 2 2 3 4" xfId="14931"/>
    <cellStyle name="40% - Accent1 3 2 2 3 4 2" xfId="14932"/>
    <cellStyle name="40% - Accent1 3 2 2 3 4 2 2" xfId="14933"/>
    <cellStyle name="40% - Accent1 3 2 2 3 4 3" xfId="14934"/>
    <cellStyle name="40% - Accent1 3 2 2 3 5" xfId="14935"/>
    <cellStyle name="40% - Accent1 3 2 2 3 5 2" xfId="14936"/>
    <cellStyle name="40% - Accent1 3 2 2 3 5 2 2" xfId="14937"/>
    <cellStyle name="40% - Accent1 3 2 2 3 5 3" xfId="14938"/>
    <cellStyle name="40% - Accent1 3 2 2 3 6" xfId="14939"/>
    <cellStyle name="40% - Accent1 3 2 2 3 6 2" xfId="14940"/>
    <cellStyle name="40% - Accent1 3 2 2 3 7" xfId="14941"/>
    <cellStyle name="40% - Accent1 3 2 2 4" xfId="14942"/>
    <cellStyle name="40% - Accent1 3 2 2 4 2" xfId="14943"/>
    <cellStyle name="40% - Accent1 3 2 2 4 2 2" xfId="14944"/>
    <cellStyle name="40% - Accent1 3 2 2 4 2 2 2" xfId="14945"/>
    <cellStyle name="40% - Accent1 3 2 2 4 2 3" xfId="14946"/>
    <cellStyle name="40% - Accent1 3 2 2 4 3" xfId="14947"/>
    <cellStyle name="40% - Accent1 3 2 2 4 3 2" xfId="14948"/>
    <cellStyle name="40% - Accent1 3 2 2 4 3 2 2" xfId="14949"/>
    <cellStyle name="40% - Accent1 3 2 2 4 3 3" xfId="14950"/>
    <cellStyle name="40% - Accent1 3 2 2 4 4" xfId="14951"/>
    <cellStyle name="40% - Accent1 3 2 2 4 4 2" xfId="14952"/>
    <cellStyle name="40% - Accent1 3 2 2 4 5" xfId="14953"/>
    <cellStyle name="40% - Accent1 3 2 2 5" xfId="14954"/>
    <cellStyle name="40% - Accent1 3 2 2 5 2" xfId="14955"/>
    <cellStyle name="40% - Accent1 3 2 2 5 2 2" xfId="14956"/>
    <cellStyle name="40% - Accent1 3 2 2 5 3" xfId="14957"/>
    <cellStyle name="40% - Accent1 3 2 2 6" xfId="14958"/>
    <cellStyle name="40% - Accent1 3 2 2 6 2" xfId="14959"/>
    <cellStyle name="40% - Accent1 3 2 2 6 2 2" xfId="14960"/>
    <cellStyle name="40% - Accent1 3 2 2 6 3" xfId="14961"/>
    <cellStyle name="40% - Accent1 3 2 2 7" xfId="14962"/>
    <cellStyle name="40% - Accent1 3 2 2 7 2" xfId="14963"/>
    <cellStyle name="40% - Accent1 3 2 2 7 2 2" xfId="14964"/>
    <cellStyle name="40% - Accent1 3 2 2 7 3" xfId="14965"/>
    <cellStyle name="40% - Accent1 3 2 2 8" xfId="14966"/>
    <cellStyle name="40% - Accent1 3 2 2 8 2" xfId="14967"/>
    <cellStyle name="40% - Accent1 3 2 2 9" xfId="14968"/>
    <cellStyle name="40% - Accent1 3 2 3" xfId="14969"/>
    <cellStyle name="40% - Accent1 3 2 3 2" xfId="14970"/>
    <cellStyle name="40% - Accent1 3 2 3 2 2" xfId="14971"/>
    <cellStyle name="40% - Accent1 3 2 3 2 2 2" xfId="14972"/>
    <cellStyle name="40% - Accent1 3 2 3 2 2 2 2" xfId="14973"/>
    <cellStyle name="40% - Accent1 3 2 3 2 2 2 2 2" xfId="14974"/>
    <cellStyle name="40% - Accent1 3 2 3 2 2 2 3" xfId="14975"/>
    <cellStyle name="40% - Accent1 3 2 3 2 2 3" xfId="14976"/>
    <cellStyle name="40% - Accent1 3 2 3 2 2 3 2" xfId="14977"/>
    <cellStyle name="40% - Accent1 3 2 3 2 2 3 2 2" xfId="14978"/>
    <cellStyle name="40% - Accent1 3 2 3 2 2 3 3" xfId="14979"/>
    <cellStyle name="40% - Accent1 3 2 3 2 2 4" xfId="14980"/>
    <cellStyle name="40% - Accent1 3 2 3 2 2 4 2" xfId="14981"/>
    <cellStyle name="40% - Accent1 3 2 3 2 2 5" xfId="14982"/>
    <cellStyle name="40% - Accent1 3 2 3 2 3" xfId="14983"/>
    <cellStyle name="40% - Accent1 3 2 3 2 3 2" xfId="14984"/>
    <cellStyle name="40% - Accent1 3 2 3 2 3 2 2" xfId="14985"/>
    <cellStyle name="40% - Accent1 3 2 3 2 3 3" xfId="14986"/>
    <cellStyle name="40% - Accent1 3 2 3 2 4" xfId="14987"/>
    <cellStyle name="40% - Accent1 3 2 3 2 4 2" xfId="14988"/>
    <cellStyle name="40% - Accent1 3 2 3 2 4 2 2" xfId="14989"/>
    <cellStyle name="40% - Accent1 3 2 3 2 4 3" xfId="14990"/>
    <cellStyle name="40% - Accent1 3 2 3 2 5" xfId="14991"/>
    <cellStyle name="40% - Accent1 3 2 3 2 5 2" xfId="14992"/>
    <cellStyle name="40% - Accent1 3 2 3 2 5 2 2" xfId="14993"/>
    <cellStyle name="40% - Accent1 3 2 3 2 5 3" xfId="14994"/>
    <cellStyle name="40% - Accent1 3 2 3 2 6" xfId="14995"/>
    <cellStyle name="40% - Accent1 3 2 3 2 6 2" xfId="14996"/>
    <cellStyle name="40% - Accent1 3 2 3 2 7" xfId="14997"/>
    <cellStyle name="40% - Accent1 3 2 3 3" xfId="14998"/>
    <cellStyle name="40% - Accent1 3 2 3 3 2" xfId="14999"/>
    <cellStyle name="40% - Accent1 3 2 3 3 2 2" xfId="15000"/>
    <cellStyle name="40% - Accent1 3 2 3 3 2 2 2" xfId="15001"/>
    <cellStyle name="40% - Accent1 3 2 3 3 2 3" xfId="15002"/>
    <cellStyle name="40% - Accent1 3 2 3 3 3" xfId="15003"/>
    <cellStyle name="40% - Accent1 3 2 3 3 3 2" xfId="15004"/>
    <cellStyle name="40% - Accent1 3 2 3 3 3 2 2" xfId="15005"/>
    <cellStyle name="40% - Accent1 3 2 3 3 3 3" xfId="15006"/>
    <cellStyle name="40% - Accent1 3 2 3 3 4" xfId="15007"/>
    <cellStyle name="40% - Accent1 3 2 3 3 4 2" xfId="15008"/>
    <cellStyle name="40% - Accent1 3 2 3 3 5" xfId="15009"/>
    <cellStyle name="40% - Accent1 3 2 3 4" xfId="15010"/>
    <cellStyle name="40% - Accent1 3 2 3 4 2" xfId="15011"/>
    <cellStyle name="40% - Accent1 3 2 3 4 2 2" xfId="15012"/>
    <cellStyle name="40% - Accent1 3 2 3 4 3" xfId="15013"/>
    <cellStyle name="40% - Accent1 3 2 3 5" xfId="15014"/>
    <cellStyle name="40% - Accent1 3 2 3 5 2" xfId="15015"/>
    <cellStyle name="40% - Accent1 3 2 3 5 2 2" xfId="15016"/>
    <cellStyle name="40% - Accent1 3 2 3 5 3" xfId="15017"/>
    <cellStyle name="40% - Accent1 3 2 3 6" xfId="15018"/>
    <cellStyle name="40% - Accent1 3 2 3 6 2" xfId="15019"/>
    <cellStyle name="40% - Accent1 3 2 3 6 2 2" xfId="15020"/>
    <cellStyle name="40% - Accent1 3 2 3 6 3" xfId="15021"/>
    <cellStyle name="40% - Accent1 3 2 3 7" xfId="15022"/>
    <cellStyle name="40% - Accent1 3 2 3 7 2" xfId="15023"/>
    <cellStyle name="40% - Accent1 3 2 3 8" xfId="15024"/>
    <cellStyle name="40% - Accent1 3 2 4" xfId="15025"/>
    <cellStyle name="40% - Accent1 3 2 4 2" xfId="15026"/>
    <cellStyle name="40% - Accent1 3 2 4 2 2" xfId="15027"/>
    <cellStyle name="40% - Accent1 3 2 4 2 2 2" xfId="15028"/>
    <cellStyle name="40% - Accent1 3 2 4 2 2 2 2" xfId="15029"/>
    <cellStyle name="40% - Accent1 3 2 4 2 2 3" xfId="15030"/>
    <cellStyle name="40% - Accent1 3 2 4 2 3" xfId="15031"/>
    <cellStyle name="40% - Accent1 3 2 4 2 3 2" xfId="15032"/>
    <cellStyle name="40% - Accent1 3 2 4 2 3 2 2" xfId="15033"/>
    <cellStyle name="40% - Accent1 3 2 4 2 3 3" xfId="15034"/>
    <cellStyle name="40% - Accent1 3 2 4 2 4" xfId="15035"/>
    <cellStyle name="40% - Accent1 3 2 4 2 4 2" xfId="15036"/>
    <cellStyle name="40% - Accent1 3 2 4 2 5" xfId="15037"/>
    <cellStyle name="40% - Accent1 3 2 4 3" xfId="15038"/>
    <cellStyle name="40% - Accent1 3 2 4 3 2" xfId="15039"/>
    <cellStyle name="40% - Accent1 3 2 4 3 2 2" xfId="15040"/>
    <cellStyle name="40% - Accent1 3 2 4 3 3" xfId="15041"/>
    <cellStyle name="40% - Accent1 3 2 4 4" xfId="15042"/>
    <cellStyle name="40% - Accent1 3 2 4 4 2" xfId="15043"/>
    <cellStyle name="40% - Accent1 3 2 4 4 2 2" xfId="15044"/>
    <cellStyle name="40% - Accent1 3 2 4 4 3" xfId="15045"/>
    <cellStyle name="40% - Accent1 3 2 4 5" xfId="15046"/>
    <cellStyle name="40% - Accent1 3 2 4 5 2" xfId="15047"/>
    <cellStyle name="40% - Accent1 3 2 4 5 2 2" xfId="15048"/>
    <cellStyle name="40% - Accent1 3 2 4 5 3" xfId="15049"/>
    <cellStyle name="40% - Accent1 3 2 4 6" xfId="15050"/>
    <cellStyle name="40% - Accent1 3 2 4 6 2" xfId="15051"/>
    <cellStyle name="40% - Accent1 3 2 4 7" xfId="15052"/>
    <cellStyle name="40% - Accent1 3 2 5" xfId="15053"/>
    <cellStyle name="40% - Accent1 3 2 5 2" xfId="15054"/>
    <cellStyle name="40% - Accent1 3 2 5 2 2" xfId="15055"/>
    <cellStyle name="40% - Accent1 3 2 5 2 2 2" xfId="15056"/>
    <cellStyle name="40% - Accent1 3 2 5 2 3" xfId="15057"/>
    <cellStyle name="40% - Accent1 3 2 5 3" xfId="15058"/>
    <cellStyle name="40% - Accent1 3 2 5 3 2" xfId="15059"/>
    <cellStyle name="40% - Accent1 3 2 5 3 2 2" xfId="15060"/>
    <cellStyle name="40% - Accent1 3 2 5 3 3" xfId="15061"/>
    <cellStyle name="40% - Accent1 3 2 5 4" xfId="15062"/>
    <cellStyle name="40% - Accent1 3 2 5 4 2" xfId="15063"/>
    <cellStyle name="40% - Accent1 3 2 5 5" xfId="15064"/>
    <cellStyle name="40% - Accent1 3 2 6" xfId="15065"/>
    <cellStyle name="40% - Accent1 3 2 6 2" xfId="15066"/>
    <cellStyle name="40% - Accent1 3 2 6 2 2" xfId="15067"/>
    <cellStyle name="40% - Accent1 3 2 6 3" xfId="15068"/>
    <cellStyle name="40% - Accent1 3 2 7" xfId="15069"/>
    <cellStyle name="40% - Accent1 3 2 7 2" xfId="15070"/>
    <cellStyle name="40% - Accent1 3 2 7 2 2" xfId="15071"/>
    <cellStyle name="40% - Accent1 3 2 7 3" xfId="15072"/>
    <cellStyle name="40% - Accent1 3 2 8" xfId="15073"/>
    <cellStyle name="40% - Accent1 3 2 8 2" xfId="15074"/>
    <cellStyle name="40% - Accent1 3 2 8 2 2" xfId="15075"/>
    <cellStyle name="40% - Accent1 3 2 8 3" xfId="15076"/>
    <cellStyle name="40% - Accent1 3 2 9" xfId="15077"/>
    <cellStyle name="40% - Accent1 3 2 9 2" xfId="15078"/>
    <cellStyle name="40% - Accent1 3 3" xfId="15079"/>
    <cellStyle name="40% - Accent1 3 3 2" xfId="15080"/>
    <cellStyle name="40% - Accent1 3 3 2 2" xfId="15081"/>
    <cellStyle name="40% - Accent1 3 3 2 2 2" xfId="15082"/>
    <cellStyle name="40% - Accent1 3 3 2 2 2 2" xfId="15083"/>
    <cellStyle name="40% - Accent1 3 3 2 2 2 2 2" xfId="15084"/>
    <cellStyle name="40% - Accent1 3 3 2 2 2 2 2 2" xfId="15085"/>
    <cellStyle name="40% - Accent1 3 3 2 2 2 2 3" xfId="15086"/>
    <cellStyle name="40% - Accent1 3 3 2 2 2 3" xfId="15087"/>
    <cellStyle name="40% - Accent1 3 3 2 2 2 3 2" xfId="15088"/>
    <cellStyle name="40% - Accent1 3 3 2 2 2 3 2 2" xfId="15089"/>
    <cellStyle name="40% - Accent1 3 3 2 2 2 3 3" xfId="15090"/>
    <cellStyle name="40% - Accent1 3 3 2 2 2 4" xfId="15091"/>
    <cellStyle name="40% - Accent1 3 3 2 2 2 4 2" xfId="15092"/>
    <cellStyle name="40% - Accent1 3 3 2 2 2 5" xfId="15093"/>
    <cellStyle name="40% - Accent1 3 3 2 2 3" xfId="15094"/>
    <cellStyle name="40% - Accent1 3 3 2 2 3 2" xfId="15095"/>
    <cellStyle name="40% - Accent1 3 3 2 2 3 2 2" xfId="15096"/>
    <cellStyle name="40% - Accent1 3 3 2 2 3 3" xfId="15097"/>
    <cellStyle name="40% - Accent1 3 3 2 2 4" xfId="15098"/>
    <cellStyle name="40% - Accent1 3 3 2 2 4 2" xfId="15099"/>
    <cellStyle name="40% - Accent1 3 3 2 2 4 2 2" xfId="15100"/>
    <cellStyle name="40% - Accent1 3 3 2 2 4 3" xfId="15101"/>
    <cellStyle name="40% - Accent1 3 3 2 2 5" xfId="15102"/>
    <cellStyle name="40% - Accent1 3 3 2 2 5 2" xfId="15103"/>
    <cellStyle name="40% - Accent1 3 3 2 2 5 2 2" xfId="15104"/>
    <cellStyle name="40% - Accent1 3 3 2 2 5 3" xfId="15105"/>
    <cellStyle name="40% - Accent1 3 3 2 2 6" xfId="15106"/>
    <cellStyle name="40% - Accent1 3 3 2 2 6 2" xfId="15107"/>
    <cellStyle name="40% - Accent1 3 3 2 2 7" xfId="15108"/>
    <cellStyle name="40% - Accent1 3 3 2 3" xfId="15109"/>
    <cellStyle name="40% - Accent1 3 3 2 3 2" xfId="15110"/>
    <cellStyle name="40% - Accent1 3 3 2 3 2 2" xfId="15111"/>
    <cellStyle name="40% - Accent1 3 3 2 3 2 2 2" xfId="15112"/>
    <cellStyle name="40% - Accent1 3 3 2 3 2 3" xfId="15113"/>
    <cellStyle name="40% - Accent1 3 3 2 3 3" xfId="15114"/>
    <cellStyle name="40% - Accent1 3 3 2 3 3 2" xfId="15115"/>
    <cellStyle name="40% - Accent1 3 3 2 3 3 2 2" xfId="15116"/>
    <cellStyle name="40% - Accent1 3 3 2 3 3 3" xfId="15117"/>
    <cellStyle name="40% - Accent1 3 3 2 3 4" xfId="15118"/>
    <cellStyle name="40% - Accent1 3 3 2 3 4 2" xfId="15119"/>
    <cellStyle name="40% - Accent1 3 3 2 3 5" xfId="15120"/>
    <cellStyle name="40% - Accent1 3 3 2 4" xfId="15121"/>
    <cellStyle name="40% - Accent1 3 3 2 4 2" xfId="15122"/>
    <cellStyle name="40% - Accent1 3 3 2 4 2 2" xfId="15123"/>
    <cellStyle name="40% - Accent1 3 3 2 4 3" xfId="15124"/>
    <cellStyle name="40% - Accent1 3 3 2 5" xfId="15125"/>
    <cellStyle name="40% - Accent1 3 3 2 5 2" xfId="15126"/>
    <cellStyle name="40% - Accent1 3 3 2 5 2 2" xfId="15127"/>
    <cellStyle name="40% - Accent1 3 3 2 5 3" xfId="15128"/>
    <cellStyle name="40% - Accent1 3 3 2 6" xfId="15129"/>
    <cellStyle name="40% - Accent1 3 3 2 6 2" xfId="15130"/>
    <cellStyle name="40% - Accent1 3 3 2 6 2 2" xfId="15131"/>
    <cellStyle name="40% - Accent1 3 3 2 6 3" xfId="15132"/>
    <cellStyle name="40% - Accent1 3 3 2 7" xfId="15133"/>
    <cellStyle name="40% - Accent1 3 3 2 7 2" xfId="15134"/>
    <cellStyle name="40% - Accent1 3 3 2 8" xfId="15135"/>
    <cellStyle name="40% - Accent1 3 3 3" xfId="15136"/>
    <cellStyle name="40% - Accent1 3 3 3 2" xfId="15137"/>
    <cellStyle name="40% - Accent1 3 3 3 2 2" xfId="15138"/>
    <cellStyle name="40% - Accent1 3 3 3 2 2 2" xfId="15139"/>
    <cellStyle name="40% - Accent1 3 3 3 2 2 2 2" xfId="15140"/>
    <cellStyle name="40% - Accent1 3 3 3 2 2 3" xfId="15141"/>
    <cellStyle name="40% - Accent1 3 3 3 2 3" xfId="15142"/>
    <cellStyle name="40% - Accent1 3 3 3 2 3 2" xfId="15143"/>
    <cellStyle name="40% - Accent1 3 3 3 2 3 2 2" xfId="15144"/>
    <cellStyle name="40% - Accent1 3 3 3 2 3 3" xfId="15145"/>
    <cellStyle name="40% - Accent1 3 3 3 2 4" xfId="15146"/>
    <cellStyle name="40% - Accent1 3 3 3 2 4 2" xfId="15147"/>
    <cellStyle name="40% - Accent1 3 3 3 2 5" xfId="15148"/>
    <cellStyle name="40% - Accent1 3 3 3 3" xfId="15149"/>
    <cellStyle name="40% - Accent1 3 3 3 3 2" xfId="15150"/>
    <cellStyle name="40% - Accent1 3 3 3 3 2 2" xfId="15151"/>
    <cellStyle name="40% - Accent1 3 3 3 3 3" xfId="15152"/>
    <cellStyle name="40% - Accent1 3 3 3 4" xfId="15153"/>
    <cellStyle name="40% - Accent1 3 3 3 4 2" xfId="15154"/>
    <cellStyle name="40% - Accent1 3 3 3 4 2 2" xfId="15155"/>
    <cellStyle name="40% - Accent1 3 3 3 4 3" xfId="15156"/>
    <cellStyle name="40% - Accent1 3 3 3 5" xfId="15157"/>
    <cellStyle name="40% - Accent1 3 3 3 5 2" xfId="15158"/>
    <cellStyle name="40% - Accent1 3 3 3 5 2 2" xfId="15159"/>
    <cellStyle name="40% - Accent1 3 3 3 5 3" xfId="15160"/>
    <cellStyle name="40% - Accent1 3 3 3 6" xfId="15161"/>
    <cellStyle name="40% - Accent1 3 3 3 6 2" xfId="15162"/>
    <cellStyle name="40% - Accent1 3 3 3 7" xfId="15163"/>
    <cellStyle name="40% - Accent1 3 3 4" xfId="15164"/>
    <cellStyle name="40% - Accent1 3 3 4 2" xfId="15165"/>
    <cellStyle name="40% - Accent1 3 3 4 2 2" xfId="15166"/>
    <cellStyle name="40% - Accent1 3 3 4 2 2 2" xfId="15167"/>
    <cellStyle name="40% - Accent1 3 3 4 2 3" xfId="15168"/>
    <cellStyle name="40% - Accent1 3 3 4 3" xfId="15169"/>
    <cellStyle name="40% - Accent1 3 3 4 3 2" xfId="15170"/>
    <cellStyle name="40% - Accent1 3 3 4 3 2 2" xfId="15171"/>
    <cellStyle name="40% - Accent1 3 3 4 3 3" xfId="15172"/>
    <cellStyle name="40% - Accent1 3 3 4 4" xfId="15173"/>
    <cellStyle name="40% - Accent1 3 3 4 4 2" xfId="15174"/>
    <cellStyle name="40% - Accent1 3 3 4 5" xfId="15175"/>
    <cellStyle name="40% - Accent1 3 3 5" xfId="15176"/>
    <cellStyle name="40% - Accent1 3 3 5 2" xfId="15177"/>
    <cellStyle name="40% - Accent1 3 3 5 2 2" xfId="15178"/>
    <cellStyle name="40% - Accent1 3 3 5 3" xfId="15179"/>
    <cellStyle name="40% - Accent1 3 3 6" xfId="15180"/>
    <cellStyle name="40% - Accent1 3 3 6 2" xfId="15181"/>
    <cellStyle name="40% - Accent1 3 3 6 2 2" xfId="15182"/>
    <cellStyle name="40% - Accent1 3 3 6 3" xfId="15183"/>
    <cellStyle name="40% - Accent1 3 3 7" xfId="15184"/>
    <cellStyle name="40% - Accent1 3 3 7 2" xfId="15185"/>
    <cellStyle name="40% - Accent1 3 3 7 2 2" xfId="15186"/>
    <cellStyle name="40% - Accent1 3 3 7 3" xfId="15187"/>
    <cellStyle name="40% - Accent1 3 3 8" xfId="15188"/>
    <cellStyle name="40% - Accent1 3 3 8 2" xfId="15189"/>
    <cellStyle name="40% - Accent1 3 3 9" xfId="15190"/>
    <cellStyle name="40% - Accent1 3 4" xfId="15191"/>
    <cellStyle name="40% - Accent1 3 4 2" xfId="15192"/>
    <cellStyle name="40% - Accent1 3 4 2 2" xfId="15193"/>
    <cellStyle name="40% - Accent1 3 4 2 2 2" xfId="15194"/>
    <cellStyle name="40% - Accent1 3 4 2 2 2 2" xfId="15195"/>
    <cellStyle name="40% - Accent1 3 4 2 2 2 2 2" xfId="15196"/>
    <cellStyle name="40% - Accent1 3 4 2 2 2 3" xfId="15197"/>
    <cellStyle name="40% - Accent1 3 4 2 2 3" xfId="15198"/>
    <cellStyle name="40% - Accent1 3 4 2 2 3 2" xfId="15199"/>
    <cellStyle name="40% - Accent1 3 4 2 2 3 2 2" xfId="15200"/>
    <cellStyle name="40% - Accent1 3 4 2 2 3 3" xfId="15201"/>
    <cellStyle name="40% - Accent1 3 4 2 2 4" xfId="15202"/>
    <cellStyle name="40% - Accent1 3 4 2 2 4 2" xfId="15203"/>
    <cellStyle name="40% - Accent1 3 4 2 2 5" xfId="15204"/>
    <cellStyle name="40% - Accent1 3 4 2 3" xfId="15205"/>
    <cellStyle name="40% - Accent1 3 4 2 3 2" xfId="15206"/>
    <cellStyle name="40% - Accent1 3 4 2 3 2 2" xfId="15207"/>
    <cellStyle name="40% - Accent1 3 4 2 3 3" xfId="15208"/>
    <cellStyle name="40% - Accent1 3 4 2 4" xfId="15209"/>
    <cellStyle name="40% - Accent1 3 4 2 4 2" xfId="15210"/>
    <cellStyle name="40% - Accent1 3 4 2 4 2 2" xfId="15211"/>
    <cellStyle name="40% - Accent1 3 4 2 4 3" xfId="15212"/>
    <cellStyle name="40% - Accent1 3 4 2 5" xfId="15213"/>
    <cellStyle name="40% - Accent1 3 4 2 5 2" xfId="15214"/>
    <cellStyle name="40% - Accent1 3 4 2 5 2 2" xfId="15215"/>
    <cellStyle name="40% - Accent1 3 4 2 5 3" xfId="15216"/>
    <cellStyle name="40% - Accent1 3 4 2 6" xfId="15217"/>
    <cellStyle name="40% - Accent1 3 4 2 6 2" xfId="15218"/>
    <cellStyle name="40% - Accent1 3 4 2 7" xfId="15219"/>
    <cellStyle name="40% - Accent1 3 4 3" xfId="15220"/>
    <cellStyle name="40% - Accent1 3 4 3 2" xfId="15221"/>
    <cellStyle name="40% - Accent1 3 4 3 2 2" xfId="15222"/>
    <cellStyle name="40% - Accent1 3 4 3 2 2 2" xfId="15223"/>
    <cellStyle name="40% - Accent1 3 4 3 2 3" xfId="15224"/>
    <cellStyle name="40% - Accent1 3 4 3 3" xfId="15225"/>
    <cellStyle name="40% - Accent1 3 4 3 3 2" xfId="15226"/>
    <cellStyle name="40% - Accent1 3 4 3 3 2 2" xfId="15227"/>
    <cellStyle name="40% - Accent1 3 4 3 3 3" xfId="15228"/>
    <cellStyle name="40% - Accent1 3 4 3 4" xfId="15229"/>
    <cellStyle name="40% - Accent1 3 4 3 4 2" xfId="15230"/>
    <cellStyle name="40% - Accent1 3 4 3 5" xfId="15231"/>
    <cellStyle name="40% - Accent1 3 4 4" xfId="15232"/>
    <cellStyle name="40% - Accent1 3 4 4 2" xfId="15233"/>
    <cellStyle name="40% - Accent1 3 4 4 2 2" xfId="15234"/>
    <cellStyle name="40% - Accent1 3 4 4 3" xfId="15235"/>
    <cellStyle name="40% - Accent1 3 4 5" xfId="15236"/>
    <cellStyle name="40% - Accent1 3 4 5 2" xfId="15237"/>
    <cellStyle name="40% - Accent1 3 4 5 2 2" xfId="15238"/>
    <cellStyle name="40% - Accent1 3 4 5 3" xfId="15239"/>
    <cellStyle name="40% - Accent1 3 4 6" xfId="15240"/>
    <cellStyle name="40% - Accent1 3 4 6 2" xfId="15241"/>
    <cellStyle name="40% - Accent1 3 4 6 2 2" xfId="15242"/>
    <cellStyle name="40% - Accent1 3 4 6 3" xfId="15243"/>
    <cellStyle name="40% - Accent1 3 4 7" xfId="15244"/>
    <cellStyle name="40% - Accent1 3 4 7 2" xfId="15245"/>
    <cellStyle name="40% - Accent1 3 4 8" xfId="15246"/>
    <cellStyle name="40% - Accent1 3 5" xfId="15247"/>
    <cellStyle name="40% - Accent1 3 5 2" xfId="15248"/>
    <cellStyle name="40% - Accent1 3 5 2 2" xfId="15249"/>
    <cellStyle name="40% - Accent1 3 5 2 2 2" xfId="15250"/>
    <cellStyle name="40% - Accent1 3 5 2 2 2 2" xfId="15251"/>
    <cellStyle name="40% - Accent1 3 5 2 2 3" xfId="15252"/>
    <cellStyle name="40% - Accent1 3 5 2 3" xfId="15253"/>
    <cellStyle name="40% - Accent1 3 5 2 3 2" xfId="15254"/>
    <cellStyle name="40% - Accent1 3 5 2 3 2 2" xfId="15255"/>
    <cellStyle name="40% - Accent1 3 5 2 3 3" xfId="15256"/>
    <cellStyle name="40% - Accent1 3 5 2 4" xfId="15257"/>
    <cellStyle name="40% - Accent1 3 5 2 4 2" xfId="15258"/>
    <cellStyle name="40% - Accent1 3 5 2 5" xfId="15259"/>
    <cellStyle name="40% - Accent1 3 5 3" xfId="15260"/>
    <cellStyle name="40% - Accent1 3 5 3 2" xfId="15261"/>
    <cellStyle name="40% - Accent1 3 5 3 2 2" xfId="15262"/>
    <cellStyle name="40% - Accent1 3 5 3 3" xfId="15263"/>
    <cellStyle name="40% - Accent1 3 5 4" xfId="15264"/>
    <cellStyle name="40% - Accent1 3 5 4 2" xfId="15265"/>
    <cellStyle name="40% - Accent1 3 5 4 2 2" xfId="15266"/>
    <cellStyle name="40% - Accent1 3 5 4 3" xfId="15267"/>
    <cellStyle name="40% - Accent1 3 5 5" xfId="15268"/>
    <cellStyle name="40% - Accent1 3 5 5 2" xfId="15269"/>
    <cellStyle name="40% - Accent1 3 5 5 2 2" xfId="15270"/>
    <cellStyle name="40% - Accent1 3 5 5 3" xfId="15271"/>
    <cellStyle name="40% - Accent1 3 5 6" xfId="15272"/>
    <cellStyle name="40% - Accent1 3 5 6 2" xfId="15273"/>
    <cellStyle name="40% - Accent1 3 5 7" xfId="15274"/>
    <cellStyle name="40% - Accent1 3 6" xfId="15275"/>
    <cellStyle name="40% - Accent1 3 6 2" xfId="15276"/>
    <cellStyle name="40% - Accent1 3 6 2 2" xfId="15277"/>
    <cellStyle name="40% - Accent1 3 6 2 2 2" xfId="15278"/>
    <cellStyle name="40% - Accent1 3 6 2 2 2 2" xfId="15279"/>
    <cellStyle name="40% - Accent1 3 6 2 2 3" xfId="15280"/>
    <cellStyle name="40% - Accent1 3 6 2 3" xfId="15281"/>
    <cellStyle name="40% - Accent1 3 6 2 3 2" xfId="15282"/>
    <cellStyle name="40% - Accent1 3 6 2 3 2 2" xfId="15283"/>
    <cellStyle name="40% - Accent1 3 6 2 3 3" xfId="15284"/>
    <cellStyle name="40% - Accent1 3 6 2 4" xfId="15285"/>
    <cellStyle name="40% - Accent1 3 6 2 4 2" xfId="15286"/>
    <cellStyle name="40% - Accent1 3 6 2 5" xfId="15287"/>
    <cellStyle name="40% - Accent1 3 6 3" xfId="15288"/>
    <cellStyle name="40% - Accent1 3 6 3 2" xfId="15289"/>
    <cellStyle name="40% - Accent1 3 6 3 2 2" xfId="15290"/>
    <cellStyle name="40% - Accent1 3 6 3 3" xfId="15291"/>
    <cellStyle name="40% - Accent1 3 6 4" xfId="15292"/>
    <cellStyle name="40% - Accent1 3 6 4 2" xfId="15293"/>
    <cellStyle name="40% - Accent1 3 6 4 2 2" xfId="15294"/>
    <cellStyle name="40% - Accent1 3 6 4 3" xfId="15295"/>
    <cellStyle name="40% - Accent1 3 6 5" xfId="15296"/>
    <cellStyle name="40% - Accent1 3 6 5 2" xfId="15297"/>
    <cellStyle name="40% - Accent1 3 6 5 2 2" xfId="15298"/>
    <cellStyle name="40% - Accent1 3 6 5 3" xfId="15299"/>
    <cellStyle name="40% - Accent1 3 6 6" xfId="15300"/>
    <cellStyle name="40% - Accent1 3 6 6 2" xfId="15301"/>
    <cellStyle name="40% - Accent1 3 6 7" xfId="15302"/>
    <cellStyle name="40% - Accent1 3 7" xfId="15303"/>
    <cellStyle name="40% - Accent1 3 8" xfId="15304"/>
    <cellStyle name="40% - Accent1 3 8 2" xfId="15305"/>
    <cellStyle name="40% - Accent1 3 8 2 2" xfId="15306"/>
    <cellStyle name="40% - Accent1 3 8 2 2 2" xfId="15307"/>
    <cellStyle name="40% - Accent1 3 8 2 3" xfId="15308"/>
    <cellStyle name="40% - Accent1 3 8 3" xfId="15309"/>
    <cellStyle name="40% - Accent1 3 8 3 2" xfId="15310"/>
    <cellStyle name="40% - Accent1 3 8 3 2 2" xfId="15311"/>
    <cellStyle name="40% - Accent1 3 8 3 3" xfId="15312"/>
    <cellStyle name="40% - Accent1 3 8 4" xfId="15313"/>
    <cellStyle name="40% - Accent1 3 8 4 2" xfId="15314"/>
    <cellStyle name="40% - Accent1 3 8 5" xfId="15315"/>
    <cellStyle name="40% - Accent1 3 9" xfId="15316"/>
    <cellStyle name="40% - Accent1 3 9 2" xfId="15317"/>
    <cellStyle name="40% - Accent1 4" xfId="393"/>
    <cellStyle name="40% - Accent1 4 2" xfId="15318"/>
    <cellStyle name="40% - Accent1 4 2 2" xfId="15319"/>
    <cellStyle name="40% - Accent1 4 2 2 2" xfId="15320"/>
    <cellStyle name="40% - Accent1 4 2 2 2 2" xfId="15321"/>
    <cellStyle name="40% - Accent1 4 2 2 2 2 2" xfId="15322"/>
    <cellStyle name="40% - Accent1 4 2 2 2 2 2 2" xfId="15323"/>
    <cellStyle name="40% - Accent1 4 2 2 2 2 2 2 2" xfId="15324"/>
    <cellStyle name="40% - Accent1 4 2 2 2 2 2 3" xfId="15325"/>
    <cellStyle name="40% - Accent1 4 2 2 2 2 3" xfId="15326"/>
    <cellStyle name="40% - Accent1 4 2 2 2 2 3 2" xfId="15327"/>
    <cellStyle name="40% - Accent1 4 2 2 2 2 3 2 2" xfId="15328"/>
    <cellStyle name="40% - Accent1 4 2 2 2 2 3 3" xfId="15329"/>
    <cellStyle name="40% - Accent1 4 2 2 2 2 4" xfId="15330"/>
    <cellStyle name="40% - Accent1 4 2 2 2 2 4 2" xfId="15331"/>
    <cellStyle name="40% - Accent1 4 2 2 2 2 5" xfId="15332"/>
    <cellStyle name="40% - Accent1 4 2 2 2 3" xfId="15333"/>
    <cellStyle name="40% - Accent1 4 2 2 2 3 2" xfId="15334"/>
    <cellStyle name="40% - Accent1 4 2 2 2 3 2 2" xfId="15335"/>
    <cellStyle name="40% - Accent1 4 2 2 2 3 3" xfId="15336"/>
    <cellStyle name="40% - Accent1 4 2 2 2 4" xfId="15337"/>
    <cellStyle name="40% - Accent1 4 2 2 2 4 2" xfId="15338"/>
    <cellStyle name="40% - Accent1 4 2 2 2 4 2 2" xfId="15339"/>
    <cellStyle name="40% - Accent1 4 2 2 2 4 3" xfId="15340"/>
    <cellStyle name="40% - Accent1 4 2 2 2 5" xfId="15341"/>
    <cellStyle name="40% - Accent1 4 2 2 2 5 2" xfId="15342"/>
    <cellStyle name="40% - Accent1 4 2 2 2 5 2 2" xfId="15343"/>
    <cellStyle name="40% - Accent1 4 2 2 2 5 3" xfId="15344"/>
    <cellStyle name="40% - Accent1 4 2 2 2 6" xfId="15345"/>
    <cellStyle name="40% - Accent1 4 2 2 2 6 2" xfId="15346"/>
    <cellStyle name="40% - Accent1 4 2 2 2 7" xfId="15347"/>
    <cellStyle name="40% - Accent1 4 2 2 3" xfId="15348"/>
    <cellStyle name="40% - Accent1 4 2 2 3 2" xfId="15349"/>
    <cellStyle name="40% - Accent1 4 2 2 3 2 2" xfId="15350"/>
    <cellStyle name="40% - Accent1 4 2 2 3 2 2 2" xfId="15351"/>
    <cellStyle name="40% - Accent1 4 2 2 3 2 3" xfId="15352"/>
    <cellStyle name="40% - Accent1 4 2 2 3 3" xfId="15353"/>
    <cellStyle name="40% - Accent1 4 2 2 3 3 2" xfId="15354"/>
    <cellStyle name="40% - Accent1 4 2 2 3 3 2 2" xfId="15355"/>
    <cellStyle name="40% - Accent1 4 2 2 3 3 3" xfId="15356"/>
    <cellStyle name="40% - Accent1 4 2 2 3 4" xfId="15357"/>
    <cellStyle name="40% - Accent1 4 2 2 3 4 2" xfId="15358"/>
    <cellStyle name="40% - Accent1 4 2 2 3 5" xfId="15359"/>
    <cellStyle name="40% - Accent1 4 2 2 4" xfId="15360"/>
    <cellStyle name="40% - Accent1 4 2 2 4 2" xfId="15361"/>
    <cellStyle name="40% - Accent1 4 2 2 4 2 2" xfId="15362"/>
    <cellStyle name="40% - Accent1 4 2 2 4 3" xfId="15363"/>
    <cellStyle name="40% - Accent1 4 2 2 5" xfId="15364"/>
    <cellStyle name="40% - Accent1 4 2 2 5 2" xfId="15365"/>
    <cellStyle name="40% - Accent1 4 2 2 5 2 2" xfId="15366"/>
    <cellStyle name="40% - Accent1 4 2 2 5 3" xfId="15367"/>
    <cellStyle name="40% - Accent1 4 2 2 6" xfId="15368"/>
    <cellStyle name="40% - Accent1 4 2 2 6 2" xfId="15369"/>
    <cellStyle name="40% - Accent1 4 2 2 6 2 2" xfId="15370"/>
    <cellStyle name="40% - Accent1 4 2 2 6 3" xfId="15371"/>
    <cellStyle name="40% - Accent1 4 2 2 7" xfId="15372"/>
    <cellStyle name="40% - Accent1 4 2 2 7 2" xfId="15373"/>
    <cellStyle name="40% - Accent1 4 2 2 8" xfId="15374"/>
    <cellStyle name="40% - Accent1 4 2 3" xfId="15375"/>
    <cellStyle name="40% - Accent1 4 2 3 2" xfId="15376"/>
    <cellStyle name="40% - Accent1 4 2 3 2 2" xfId="15377"/>
    <cellStyle name="40% - Accent1 4 2 3 2 2 2" xfId="15378"/>
    <cellStyle name="40% - Accent1 4 2 3 2 2 2 2" xfId="15379"/>
    <cellStyle name="40% - Accent1 4 2 3 2 2 3" xfId="15380"/>
    <cellStyle name="40% - Accent1 4 2 3 2 3" xfId="15381"/>
    <cellStyle name="40% - Accent1 4 2 3 2 3 2" xfId="15382"/>
    <cellStyle name="40% - Accent1 4 2 3 2 3 2 2" xfId="15383"/>
    <cellStyle name="40% - Accent1 4 2 3 2 3 3" xfId="15384"/>
    <cellStyle name="40% - Accent1 4 2 3 2 4" xfId="15385"/>
    <cellStyle name="40% - Accent1 4 2 3 2 4 2" xfId="15386"/>
    <cellStyle name="40% - Accent1 4 2 3 2 5" xfId="15387"/>
    <cellStyle name="40% - Accent1 4 2 3 3" xfId="15388"/>
    <cellStyle name="40% - Accent1 4 2 3 3 2" xfId="15389"/>
    <cellStyle name="40% - Accent1 4 2 3 3 2 2" xfId="15390"/>
    <cellStyle name="40% - Accent1 4 2 3 3 3" xfId="15391"/>
    <cellStyle name="40% - Accent1 4 2 3 4" xfId="15392"/>
    <cellStyle name="40% - Accent1 4 2 3 4 2" xfId="15393"/>
    <cellStyle name="40% - Accent1 4 2 3 4 2 2" xfId="15394"/>
    <cellStyle name="40% - Accent1 4 2 3 4 3" xfId="15395"/>
    <cellStyle name="40% - Accent1 4 2 3 5" xfId="15396"/>
    <cellStyle name="40% - Accent1 4 2 3 5 2" xfId="15397"/>
    <cellStyle name="40% - Accent1 4 2 3 5 2 2" xfId="15398"/>
    <cellStyle name="40% - Accent1 4 2 3 5 3" xfId="15399"/>
    <cellStyle name="40% - Accent1 4 2 3 6" xfId="15400"/>
    <cellStyle name="40% - Accent1 4 2 3 6 2" xfId="15401"/>
    <cellStyle name="40% - Accent1 4 2 3 7" xfId="15402"/>
    <cellStyle name="40% - Accent1 4 2 4" xfId="15403"/>
    <cellStyle name="40% - Accent1 4 2 4 2" xfId="15404"/>
    <cellStyle name="40% - Accent1 4 2 4 2 2" xfId="15405"/>
    <cellStyle name="40% - Accent1 4 2 4 2 2 2" xfId="15406"/>
    <cellStyle name="40% - Accent1 4 2 4 2 3" xfId="15407"/>
    <cellStyle name="40% - Accent1 4 2 4 3" xfId="15408"/>
    <cellStyle name="40% - Accent1 4 2 4 3 2" xfId="15409"/>
    <cellStyle name="40% - Accent1 4 2 4 3 2 2" xfId="15410"/>
    <cellStyle name="40% - Accent1 4 2 4 3 3" xfId="15411"/>
    <cellStyle name="40% - Accent1 4 2 4 4" xfId="15412"/>
    <cellStyle name="40% - Accent1 4 2 4 4 2" xfId="15413"/>
    <cellStyle name="40% - Accent1 4 2 4 5" xfId="15414"/>
    <cellStyle name="40% - Accent1 4 2 5" xfId="15415"/>
    <cellStyle name="40% - Accent1 4 2 5 2" xfId="15416"/>
    <cellStyle name="40% - Accent1 4 2 5 2 2" xfId="15417"/>
    <cellStyle name="40% - Accent1 4 2 5 3" xfId="15418"/>
    <cellStyle name="40% - Accent1 4 2 6" xfId="15419"/>
    <cellStyle name="40% - Accent1 4 2 6 2" xfId="15420"/>
    <cellStyle name="40% - Accent1 4 2 6 2 2" xfId="15421"/>
    <cellStyle name="40% - Accent1 4 2 6 3" xfId="15422"/>
    <cellStyle name="40% - Accent1 4 2 7" xfId="15423"/>
    <cellStyle name="40% - Accent1 4 2 7 2" xfId="15424"/>
    <cellStyle name="40% - Accent1 4 2 7 2 2" xfId="15425"/>
    <cellStyle name="40% - Accent1 4 2 7 3" xfId="15426"/>
    <cellStyle name="40% - Accent1 4 2 8" xfId="15427"/>
    <cellStyle name="40% - Accent1 4 2 8 2" xfId="15428"/>
    <cellStyle name="40% - Accent1 4 2 9" xfId="15429"/>
    <cellStyle name="40% - Accent1 4 3" xfId="15430"/>
    <cellStyle name="40% - Accent1 4 3 2" xfId="15431"/>
    <cellStyle name="40% - Accent1 4 3 2 2" xfId="15432"/>
    <cellStyle name="40% - Accent1 4 3 2 2 2" xfId="15433"/>
    <cellStyle name="40% - Accent1 4 3 2 2 2 2" xfId="15434"/>
    <cellStyle name="40% - Accent1 4 3 2 2 2 2 2" xfId="15435"/>
    <cellStyle name="40% - Accent1 4 3 2 2 2 3" xfId="15436"/>
    <cellStyle name="40% - Accent1 4 3 2 2 3" xfId="15437"/>
    <cellStyle name="40% - Accent1 4 3 2 2 3 2" xfId="15438"/>
    <cellStyle name="40% - Accent1 4 3 2 2 3 2 2" xfId="15439"/>
    <cellStyle name="40% - Accent1 4 3 2 2 3 3" xfId="15440"/>
    <cellStyle name="40% - Accent1 4 3 2 2 4" xfId="15441"/>
    <cellStyle name="40% - Accent1 4 3 2 2 4 2" xfId="15442"/>
    <cellStyle name="40% - Accent1 4 3 2 2 5" xfId="15443"/>
    <cellStyle name="40% - Accent1 4 3 2 3" xfId="15444"/>
    <cellStyle name="40% - Accent1 4 3 2 3 2" xfId="15445"/>
    <cellStyle name="40% - Accent1 4 3 2 3 2 2" xfId="15446"/>
    <cellStyle name="40% - Accent1 4 3 2 3 3" xfId="15447"/>
    <cellStyle name="40% - Accent1 4 3 2 4" xfId="15448"/>
    <cellStyle name="40% - Accent1 4 3 2 4 2" xfId="15449"/>
    <cellStyle name="40% - Accent1 4 3 2 4 2 2" xfId="15450"/>
    <cellStyle name="40% - Accent1 4 3 2 4 3" xfId="15451"/>
    <cellStyle name="40% - Accent1 4 3 2 5" xfId="15452"/>
    <cellStyle name="40% - Accent1 4 3 2 5 2" xfId="15453"/>
    <cellStyle name="40% - Accent1 4 3 2 5 2 2" xfId="15454"/>
    <cellStyle name="40% - Accent1 4 3 2 5 3" xfId="15455"/>
    <cellStyle name="40% - Accent1 4 3 2 6" xfId="15456"/>
    <cellStyle name="40% - Accent1 4 3 2 6 2" xfId="15457"/>
    <cellStyle name="40% - Accent1 4 3 2 7" xfId="15458"/>
    <cellStyle name="40% - Accent1 4 3 3" xfId="15459"/>
    <cellStyle name="40% - Accent1 4 3 3 2" xfId="15460"/>
    <cellStyle name="40% - Accent1 4 3 3 2 2" xfId="15461"/>
    <cellStyle name="40% - Accent1 4 3 3 2 2 2" xfId="15462"/>
    <cellStyle name="40% - Accent1 4 3 3 2 3" xfId="15463"/>
    <cellStyle name="40% - Accent1 4 3 3 3" xfId="15464"/>
    <cellStyle name="40% - Accent1 4 3 3 3 2" xfId="15465"/>
    <cellStyle name="40% - Accent1 4 3 3 3 2 2" xfId="15466"/>
    <cellStyle name="40% - Accent1 4 3 3 3 3" xfId="15467"/>
    <cellStyle name="40% - Accent1 4 3 3 4" xfId="15468"/>
    <cellStyle name="40% - Accent1 4 3 3 4 2" xfId="15469"/>
    <cellStyle name="40% - Accent1 4 3 3 5" xfId="15470"/>
    <cellStyle name="40% - Accent1 4 3 4" xfId="15471"/>
    <cellStyle name="40% - Accent1 4 3 4 2" xfId="15472"/>
    <cellStyle name="40% - Accent1 4 3 4 2 2" xfId="15473"/>
    <cellStyle name="40% - Accent1 4 3 4 3" xfId="15474"/>
    <cellStyle name="40% - Accent1 4 3 5" xfId="15475"/>
    <cellStyle name="40% - Accent1 4 3 5 2" xfId="15476"/>
    <cellStyle name="40% - Accent1 4 3 5 2 2" xfId="15477"/>
    <cellStyle name="40% - Accent1 4 3 5 3" xfId="15478"/>
    <cellStyle name="40% - Accent1 4 3 6" xfId="15479"/>
    <cellStyle name="40% - Accent1 4 3 6 2" xfId="15480"/>
    <cellStyle name="40% - Accent1 4 3 6 2 2" xfId="15481"/>
    <cellStyle name="40% - Accent1 4 3 6 3" xfId="15482"/>
    <cellStyle name="40% - Accent1 4 3 7" xfId="15483"/>
    <cellStyle name="40% - Accent1 4 3 7 2" xfId="15484"/>
    <cellStyle name="40% - Accent1 4 3 8" xfId="15485"/>
    <cellStyle name="40% - Accent1 4 4" xfId="15486"/>
    <cellStyle name="40% - Accent1 4 4 2" xfId="15487"/>
    <cellStyle name="40% - Accent1 4 4 2 2" xfId="15488"/>
    <cellStyle name="40% - Accent1 4 4 2 2 2" xfId="15489"/>
    <cellStyle name="40% - Accent1 4 4 2 2 2 2" xfId="15490"/>
    <cellStyle name="40% - Accent1 4 4 2 2 3" xfId="15491"/>
    <cellStyle name="40% - Accent1 4 4 2 3" xfId="15492"/>
    <cellStyle name="40% - Accent1 4 4 2 3 2" xfId="15493"/>
    <cellStyle name="40% - Accent1 4 4 2 3 2 2" xfId="15494"/>
    <cellStyle name="40% - Accent1 4 4 2 3 3" xfId="15495"/>
    <cellStyle name="40% - Accent1 4 4 2 4" xfId="15496"/>
    <cellStyle name="40% - Accent1 4 4 2 4 2" xfId="15497"/>
    <cellStyle name="40% - Accent1 4 4 2 5" xfId="15498"/>
    <cellStyle name="40% - Accent1 4 4 3" xfId="15499"/>
    <cellStyle name="40% - Accent1 4 4 3 2" xfId="15500"/>
    <cellStyle name="40% - Accent1 4 4 3 2 2" xfId="15501"/>
    <cellStyle name="40% - Accent1 4 4 3 3" xfId="15502"/>
    <cellStyle name="40% - Accent1 4 4 4" xfId="15503"/>
    <cellStyle name="40% - Accent1 4 4 4 2" xfId="15504"/>
    <cellStyle name="40% - Accent1 4 4 4 2 2" xfId="15505"/>
    <cellStyle name="40% - Accent1 4 4 4 3" xfId="15506"/>
    <cellStyle name="40% - Accent1 4 4 5" xfId="15507"/>
    <cellStyle name="40% - Accent1 4 4 5 2" xfId="15508"/>
    <cellStyle name="40% - Accent1 4 4 5 2 2" xfId="15509"/>
    <cellStyle name="40% - Accent1 4 4 5 3" xfId="15510"/>
    <cellStyle name="40% - Accent1 4 4 6" xfId="15511"/>
    <cellStyle name="40% - Accent1 4 4 6 2" xfId="15512"/>
    <cellStyle name="40% - Accent1 4 4 7" xfId="15513"/>
    <cellStyle name="40% - Accent1 4 5" xfId="15514"/>
    <cellStyle name="40% - Accent1 4 5 2" xfId="15515"/>
    <cellStyle name="40% - Accent1 4 5 2 2" xfId="15516"/>
    <cellStyle name="40% - Accent1 4 5 2 2 2" xfId="15517"/>
    <cellStyle name="40% - Accent1 4 5 2 2 2 2" xfId="15518"/>
    <cellStyle name="40% - Accent1 4 5 2 2 3" xfId="15519"/>
    <cellStyle name="40% - Accent1 4 5 2 3" xfId="15520"/>
    <cellStyle name="40% - Accent1 4 5 2 3 2" xfId="15521"/>
    <cellStyle name="40% - Accent1 4 5 2 3 2 2" xfId="15522"/>
    <cellStyle name="40% - Accent1 4 5 2 3 3" xfId="15523"/>
    <cellStyle name="40% - Accent1 4 5 2 4" xfId="15524"/>
    <cellStyle name="40% - Accent1 4 5 2 4 2" xfId="15525"/>
    <cellStyle name="40% - Accent1 4 5 2 5" xfId="15526"/>
    <cellStyle name="40% - Accent1 4 5 3" xfId="15527"/>
    <cellStyle name="40% - Accent1 4 5 3 2" xfId="15528"/>
    <cellStyle name="40% - Accent1 4 5 3 2 2" xfId="15529"/>
    <cellStyle name="40% - Accent1 4 5 3 3" xfId="15530"/>
    <cellStyle name="40% - Accent1 4 5 4" xfId="15531"/>
    <cellStyle name="40% - Accent1 4 5 4 2" xfId="15532"/>
    <cellStyle name="40% - Accent1 4 5 4 2 2" xfId="15533"/>
    <cellStyle name="40% - Accent1 4 5 4 3" xfId="15534"/>
    <cellStyle name="40% - Accent1 4 5 5" xfId="15535"/>
    <cellStyle name="40% - Accent1 4 5 5 2" xfId="15536"/>
    <cellStyle name="40% - Accent1 4 5 5 2 2" xfId="15537"/>
    <cellStyle name="40% - Accent1 4 5 5 3" xfId="15538"/>
    <cellStyle name="40% - Accent1 4 5 6" xfId="15539"/>
    <cellStyle name="40% - Accent1 4 5 6 2" xfId="15540"/>
    <cellStyle name="40% - Accent1 4 5 7" xfId="15541"/>
    <cellStyle name="40% - Accent1 4 6" xfId="15542"/>
    <cellStyle name="40% - Accent1 4 7" xfId="15543"/>
    <cellStyle name="40% - Accent1 4 7 2" xfId="15544"/>
    <cellStyle name="40% - Accent1 4 7 2 2" xfId="15545"/>
    <cellStyle name="40% - Accent1 4 7 2 2 2" xfId="15546"/>
    <cellStyle name="40% - Accent1 4 7 2 3" xfId="15547"/>
    <cellStyle name="40% - Accent1 4 7 3" xfId="15548"/>
    <cellStyle name="40% - Accent1 4 7 3 2" xfId="15549"/>
    <cellStyle name="40% - Accent1 4 7 3 2 2" xfId="15550"/>
    <cellStyle name="40% - Accent1 4 7 3 3" xfId="15551"/>
    <cellStyle name="40% - Accent1 4 7 4" xfId="15552"/>
    <cellStyle name="40% - Accent1 4 7 4 2" xfId="15553"/>
    <cellStyle name="40% - Accent1 4 7 5" xfId="15554"/>
    <cellStyle name="40% - Accent1 4 8" xfId="15555"/>
    <cellStyle name="40% - Accent1 4 8 2" xfId="15556"/>
    <cellStyle name="40% - Accent1 4 9" xfId="15557"/>
    <cellStyle name="40% - Accent1 5" xfId="394"/>
    <cellStyle name="40% - Accent1 5 2" xfId="15558"/>
    <cellStyle name="40% - Accent1 5 2 2" xfId="15559"/>
    <cellStyle name="40% - Accent1 5 2 2 2" xfId="15560"/>
    <cellStyle name="40% - Accent1 5 2 2 2 2" xfId="15561"/>
    <cellStyle name="40% - Accent1 5 2 2 2 2 2" xfId="15562"/>
    <cellStyle name="40% - Accent1 5 2 2 2 2 2 2" xfId="15563"/>
    <cellStyle name="40% - Accent1 5 2 2 2 2 3" xfId="15564"/>
    <cellStyle name="40% - Accent1 5 2 2 2 3" xfId="15565"/>
    <cellStyle name="40% - Accent1 5 2 2 2 3 2" xfId="15566"/>
    <cellStyle name="40% - Accent1 5 2 2 2 3 2 2" xfId="15567"/>
    <cellStyle name="40% - Accent1 5 2 2 2 3 3" xfId="15568"/>
    <cellStyle name="40% - Accent1 5 2 2 2 4" xfId="15569"/>
    <cellStyle name="40% - Accent1 5 2 2 2 4 2" xfId="15570"/>
    <cellStyle name="40% - Accent1 5 2 2 2 5" xfId="15571"/>
    <cellStyle name="40% - Accent1 5 2 2 3" xfId="15572"/>
    <cellStyle name="40% - Accent1 5 2 2 3 2" xfId="15573"/>
    <cellStyle name="40% - Accent1 5 2 2 3 2 2" xfId="15574"/>
    <cellStyle name="40% - Accent1 5 2 2 3 3" xfId="15575"/>
    <cellStyle name="40% - Accent1 5 2 2 4" xfId="15576"/>
    <cellStyle name="40% - Accent1 5 2 2 4 2" xfId="15577"/>
    <cellStyle name="40% - Accent1 5 2 2 4 2 2" xfId="15578"/>
    <cellStyle name="40% - Accent1 5 2 2 4 3" xfId="15579"/>
    <cellStyle name="40% - Accent1 5 2 2 5" xfId="15580"/>
    <cellStyle name="40% - Accent1 5 2 2 5 2" xfId="15581"/>
    <cellStyle name="40% - Accent1 5 2 2 5 2 2" xfId="15582"/>
    <cellStyle name="40% - Accent1 5 2 2 5 3" xfId="15583"/>
    <cellStyle name="40% - Accent1 5 2 2 6" xfId="15584"/>
    <cellStyle name="40% - Accent1 5 2 2 6 2" xfId="15585"/>
    <cellStyle name="40% - Accent1 5 2 2 7" xfId="15586"/>
    <cellStyle name="40% - Accent1 5 2 3" xfId="15587"/>
    <cellStyle name="40% - Accent1 5 2 3 2" xfId="15588"/>
    <cellStyle name="40% - Accent1 5 2 3 2 2" xfId="15589"/>
    <cellStyle name="40% - Accent1 5 2 3 2 2 2" xfId="15590"/>
    <cellStyle name="40% - Accent1 5 2 3 2 3" xfId="15591"/>
    <cellStyle name="40% - Accent1 5 2 3 3" xfId="15592"/>
    <cellStyle name="40% - Accent1 5 2 3 3 2" xfId="15593"/>
    <cellStyle name="40% - Accent1 5 2 3 3 2 2" xfId="15594"/>
    <cellStyle name="40% - Accent1 5 2 3 3 3" xfId="15595"/>
    <cellStyle name="40% - Accent1 5 2 3 4" xfId="15596"/>
    <cellStyle name="40% - Accent1 5 2 3 4 2" xfId="15597"/>
    <cellStyle name="40% - Accent1 5 2 3 5" xfId="15598"/>
    <cellStyle name="40% - Accent1 5 2 4" xfId="15599"/>
    <cellStyle name="40% - Accent1 5 2 4 2" xfId="15600"/>
    <cellStyle name="40% - Accent1 5 2 4 2 2" xfId="15601"/>
    <cellStyle name="40% - Accent1 5 2 4 3" xfId="15602"/>
    <cellStyle name="40% - Accent1 5 2 5" xfId="15603"/>
    <cellStyle name="40% - Accent1 5 2 5 2" xfId="15604"/>
    <cellStyle name="40% - Accent1 5 2 5 2 2" xfId="15605"/>
    <cellStyle name="40% - Accent1 5 2 5 3" xfId="15606"/>
    <cellStyle name="40% - Accent1 5 2 6" xfId="15607"/>
    <cellStyle name="40% - Accent1 5 2 6 2" xfId="15608"/>
    <cellStyle name="40% - Accent1 5 2 6 2 2" xfId="15609"/>
    <cellStyle name="40% - Accent1 5 2 6 3" xfId="15610"/>
    <cellStyle name="40% - Accent1 5 2 7" xfId="15611"/>
    <cellStyle name="40% - Accent1 5 2 7 2" xfId="15612"/>
    <cellStyle name="40% - Accent1 5 2 8" xfId="15613"/>
    <cellStyle name="40% - Accent1 5 2 9" xfId="15614"/>
    <cellStyle name="40% - Accent1 5 3" xfId="15615"/>
    <cellStyle name="40% - Accent1 5 3 2" xfId="15616"/>
    <cellStyle name="40% - Accent1 5 3 2 2" xfId="15617"/>
    <cellStyle name="40% - Accent1 5 3 2 2 2" xfId="15618"/>
    <cellStyle name="40% - Accent1 5 3 2 2 2 2" xfId="15619"/>
    <cellStyle name="40% - Accent1 5 3 2 2 3" xfId="15620"/>
    <cellStyle name="40% - Accent1 5 3 2 3" xfId="15621"/>
    <cellStyle name="40% - Accent1 5 3 2 3 2" xfId="15622"/>
    <cellStyle name="40% - Accent1 5 3 2 3 2 2" xfId="15623"/>
    <cellStyle name="40% - Accent1 5 3 2 3 3" xfId="15624"/>
    <cellStyle name="40% - Accent1 5 3 2 4" xfId="15625"/>
    <cellStyle name="40% - Accent1 5 3 2 4 2" xfId="15626"/>
    <cellStyle name="40% - Accent1 5 3 2 5" xfId="15627"/>
    <cellStyle name="40% - Accent1 5 3 3" xfId="15628"/>
    <cellStyle name="40% - Accent1 5 3 3 2" xfId="15629"/>
    <cellStyle name="40% - Accent1 5 3 3 2 2" xfId="15630"/>
    <cellStyle name="40% - Accent1 5 3 3 3" xfId="15631"/>
    <cellStyle name="40% - Accent1 5 3 4" xfId="15632"/>
    <cellStyle name="40% - Accent1 5 3 4 2" xfId="15633"/>
    <cellStyle name="40% - Accent1 5 3 4 2 2" xfId="15634"/>
    <cellStyle name="40% - Accent1 5 3 4 3" xfId="15635"/>
    <cellStyle name="40% - Accent1 5 3 5" xfId="15636"/>
    <cellStyle name="40% - Accent1 5 3 5 2" xfId="15637"/>
    <cellStyle name="40% - Accent1 5 3 5 2 2" xfId="15638"/>
    <cellStyle name="40% - Accent1 5 3 5 3" xfId="15639"/>
    <cellStyle name="40% - Accent1 5 3 6" xfId="15640"/>
    <cellStyle name="40% - Accent1 5 3 6 2" xfId="15641"/>
    <cellStyle name="40% - Accent1 5 3 7" xfId="15642"/>
    <cellStyle name="40% - Accent1 5 3 8" xfId="15643"/>
    <cellStyle name="40% - Accent1 5 4" xfId="15644"/>
    <cellStyle name="40% - Accent1 5 4 2" xfId="15645"/>
    <cellStyle name="40% - Accent1 5 4 2 2" xfId="15646"/>
    <cellStyle name="40% - Accent1 5 4 2 2 2" xfId="15647"/>
    <cellStyle name="40% - Accent1 5 4 2 2 2 2" xfId="15648"/>
    <cellStyle name="40% - Accent1 5 4 2 2 3" xfId="15649"/>
    <cellStyle name="40% - Accent1 5 4 2 3" xfId="15650"/>
    <cellStyle name="40% - Accent1 5 4 2 3 2" xfId="15651"/>
    <cellStyle name="40% - Accent1 5 4 2 3 2 2" xfId="15652"/>
    <cellStyle name="40% - Accent1 5 4 2 3 3" xfId="15653"/>
    <cellStyle name="40% - Accent1 5 4 2 4" xfId="15654"/>
    <cellStyle name="40% - Accent1 5 4 2 4 2" xfId="15655"/>
    <cellStyle name="40% - Accent1 5 4 2 5" xfId="15656"/>
    <cellStyle name="40% - Accent1 5 4 3" xfId="15657"/>
    <cellStyle name="40% - Accent1 5 4 3 2" xfId="15658"/>
    <cellStyle name="40% - Accent1 5 4 3 2 2" xfId="15659"/>
    <cellStyle name="40% - Accent1 5 4 3 3" xfId="15660"/>
    <cellStyle name="40% - Accent1 5 4 4" xfId="15661"/>
    <cellStyle name="40% - Accent1 5 4 4 2" xfId="15662"/>
    <cellStyle name="40% - Accent1 5 4 4 2 2" xfId="15663"/>
    <cellStyle name="40% - Accent1 5 4 4 3" xfId="15664"/>
    <cellStyle name="40% - Accent1 5 4 5" xfId="15665"/>
    <cellStyle name="40% - Accent1 5 4 5 2" xfId="15666"/>
    <cellStyle name="40% - Accent1 5 4 5 2 2" xfId="15667"/>
    <cellStyle name="40% - Accent1 5 4 5 3" xfId="15668"/>
    <cellStyle name="40% - Accent1 5 4 6" xfId="15669"/>
    <cellStyle name="40% - Accent1 5 4 6 2" xfId="15670"/>
    <cellStyle name="40% - Accent1 5 4 7" xfId="15671"/>
    <cellStyle name="40% - Accent1 5 5" xfId="15672"/>
    <cellStyle name="40% - Accent1 5 6" xfId="15673"/>
    <cellStyle name="40% - Accent1 5 6 2" xfId="15674"/>
    <cellStyle name="40% - Accent1 5 6 2 2" xfId="15675"/>
    <cellStyle name="40% - Accent1 5 6 2 2 2" xfId="15676"/>
    <cellStyle name="40% - Accent1 5 6 2 3" xfId="15677"/>
    <cellStyle name="40% - Accent1 5 6 3" xfId="15678"/>
    <cellStyle name="40% - Accent1 5 6 3 2" xfId="15679"/>
    <cellStyle name="40% - Accent1 5 6 3 2 2" xfId="15680"/>
    <cellStyle name="40% - Accent1 5 6 3 3" xfId="15681"/>
    <cellStyle name="40% - Accent1 5 6 4" xfId="15682"/>
    <cellStyle name="40% - Accent1 5 6 4 2" xfId="15683"/>
    <cellStyle name="40% - Accent1 5 6 5" xfId="15684"/>
    <cellStyle name="40% - Accent1 5 7" xfId="15685"/>
    <cellStyle name="40% - Accent1 5 7 2" xfId="15686"/>
    <cellStyle name="40% - Accent1 5 8" xfId="15687"/>
    <cellStyle name="40% - Accent1 5 9" xfId="15688"/>
    <cellStyle name="40% - Accent1 6" xfId="395"/>
    <cellStyle name="40% - Accent1 6 2" xfId="15689"/>
    <cellStyle name="40% - Accent1 6 2 2" xfId="15690"/>
    <cellStyle name="40% - Accent1 6 2 2 2" xfId="15691"/>
    <cellStyle name="40% - Accent1 6 2 2 2 2" xfId="15692"/>
    <cellStyle name="40% - Accent1 6 2 2 3" xfId="15693"/>
    <cellStyle name="40% - Accent1 6 2 3" xfId="15694"/>
    <cellStyle name="40% - Accent1 6 2 3 2" xfId="15695"/>
    <cellStyle name="40% - Accent1 6 2 3 2 2" xfId="15696"/>
    <cellStyle name="40% - Accent1 6 2 3 3" xfId="15697"/>
    <cellStyle name="40% - Accent1 6 2 4" xfId="15698"/>
    <cellStyle name="40% - Accent1 6 2 4 2" xfId="15699"/>
    <cellStyle name="40% - Accent1 6 2 5" xfId="15700"/>
    <cellStyle name="40% - Accent1 6 3" xfId="15701"/>
    <cellStyle name="40% - Accent1 6 3 2" xfId="15702"/>
    <cellStyle name="40% - Accent1 6 3 2 2" xfId="15703"/>
    <cellStyle name="40% - Accent1 6 3 3" xfId="15704"/>
    <cellStyle name="40% - Accent1 6 4" xfId="15705"/>
    <cellStyle name="40% - Accent1 6 4 2" xfId="15706"/>
    <cellStyle name="40% - Accent1 6 4 2 2" xfId="15707"/>
    <cellStyle name="40% - Accent1 6 4 3" xfId="15708"/>
    <cellStyle name="40% - Accent1 6 5" xfId="15709"/>
    <cellStyle name="40% - Accent1 6 5 2" xfId="15710"/>
    <cellStyle name="40% - Accent1 6 5 2 2" xfId="15711"/>
    <cellStyle name="40% - Accent1 6 5 3" xfId="15712"/>
    <cellStyle name="40% - Accent1 6 6" xfId="15713"/>
    <cellStyle name="40% - Accent1 6 6 2" xfId="15714"/>
    <cellStyle name="40% - Accent1 6 7" xfId="15715"/>
    <cellStyle name="40% - Accent1 6 8" xfId="15716"/>
    <cellStyle name="40% - Accent1 7" xfId="15717"/>
    <cellStyle name="40% - Accent1 7 2" xfId="15718"/>
    <cellStyle name="40% - Accent1 7 2 2" xfId="15719"/>
    <cellStyle name="40% - Accent1 7 2 2 2" xfId="15720"/>
    <cellStyle name="40% - Accent1 7 2 2 2 2" xfId="15721"/>
    <cellStyle name="40% - Accent1 7 2 2 3" xfId="15722"/>
    <cellStyle name="40% - Accent1 7 2 3" xfId="15723"/>
    <cellStyle name="40% - Accent1 7 2 3 2" xfId="15724"/>
    <cellStyle name="40% - Accent1 7 2 3 2 2" xfId="15725"/>
    <cellStyle name="40% - Accent1 7 2 3 3" xfId="15726"/>
    <cellStyle name="40% - Accent1 7 2 4" xfId="15727"/>
    <cellStyle name="40% - Accent1 7 2 4 2" xfId="15728"/>
    <cellStyle name="40% - Accent1 7 2 5" xfId="15729"/>
    <cellStyle name="40% - Accent1 7 3" xfId="15730"/>
    <cellStyle name="40% - Accent1 7 3 2" xfId="15731"/>
    <cellStyle name="40% - Accent1 7 3 2 2" xfId="15732"/>
    <cellStyle name="40% - Accent1 7 3 3" xfId="15733"/>
    <cellStyle name="40% - Accent1 7 4" xfId="15734"/>
    <cellStyle name="40% - Accent1 7 4 2" xfId="15735"/>
    <cellStyle name="40% - Accent1 7 4 2 2" xfId="15736"/>
    <cellStyle name="40% - Accent1 7 4 3" xfId="15737"/>
    <cellStyle name="40% - Accent1 7 5" xfId="15738"/>
    <cellStyle name="40% - Accent1 7 5 2" xfId="15739"/>
    <cellStyle name="40% - Accent1 7 5 2 2" xfId="15740"/>
    <cellStyle name="40% - Accent1 7 5 3" xfId="15741"/>
    <cellStyle name="40% - Accent1 7 6" xfId="15742"/>
    <cellStyle name="40% - Accent1 7 6 2" xfId="15743"/>
    <cellStyle name="40% - Accent1 7 7" xfId="15744"/>
    <cellStyle name="40% - Accent1 8" xfId="15745"/>
    <cellStyle name="40% - Accent1 8 2" xfId="15746"/>
    <cellStyle name="40% - Accent1 8 2 2" xfId="15747"/>
    <cellStyle name="40% - Accent1 8 2 2 2" xfId="15748"/>
    <cellStyle name="40% - Accent1 8 2 3" xfId="15749"/>
    <cellStyle name="40% - Accent1 8 3" xfId="15750"/>
    <cellStyle name="40% - Accent1 8 3 2" xfId="15751"/>
    <cellStyle name="40% - Accent1 8 3 2 2" xfId="15752"/>
    <cellStyle name="40% - Accent1 8 3 3" xfId="15753"/>
    <cellStyle name="40% - Accent1 8 4" xfId="15754"/>
    <cellStyle name="40% - Accent1 8 4 2" xfId="15755"/>
    <cellStyle name="40% - Accent1 8 5" xfId="15756"/>
    <cellStyle name="40% - Accent1 9" xfId="15757"/>
    <cellStyle name="40% - Accent1 9 2" xfId="15758"/>
    <cellStyle name="40% - Accent2 10" xfId="15759"/>
    <cellStyle name="40% - Accent2 11" xfId="15760"/>
    <cellStyle name="40% - Accent2 2" xfId="396"/>
    <cellStyle name="40% - Accent2 2 2" xfId="397"/>
    <cellStyle name="40% - Accent2 2 3" xfId="15761"/>
    <cellStyle name="40% - Accent2 2 4" xfId="15762"/>
    <cellStyle name="40% - Accent2 2 5" xfId="15763"/>
    <cellStyle name="40% - Accent2 3" xfId="398"/>
    <cellStyle name="40% - Accent2 3 10" xfId="15764"/>
    <cellStyle name="40% - Accent2 3 2" xfId="15765"/>
    <cellStyle name="40% - Accent2 3 2 10" xfId="15766"/>
    <cellStyle name="40% - Accent2 3 2 2" xfId="15767"/>
    <cellStyle name="40% - Accent2 3 2 2 2" xfId="15768"/>
    <cellStyle name="40% - Accent2 3 2 2 2 2" xfId="15769"/>
    <cellStyle name="40% - Accent2 3 2 2 2 2 2" xfId="15770"/>
    <cellStyle name="40% - Accent2 3 2 2 2 2 2 2" xfId="15771"/>
    <cellStyle name="40% - Accent2 3 2 2 2 2 2 2 2" xfId="15772"/>
    <cellStyle name="40% - Accent2 3 2 2 2 2 2 2 2 2" xfId="15773"/>
    <cellStyle name="40% - Accent2 3 2 2 2 2 2 2 3" xfId="15774"/>
    <cellStyle name="40% - Accent2 3 2 2 2 2 2 3" xfId="15775"/>
    <cellStyle name="40% - Accent2 3 2 2 2 2 2 3 2" xfId="15776"/>
    <cellStyle name="40% - Accent2 3 2 2 2 2 2 3 2 2" xfId="15777"/>
    <cellStyle name="40% - Accent2 3 2 2 2 2 2 3 3" xfId="15778"/>
    <cellStyle name="40% - Accent2 3 2 2 2 2 2 4" xfId="15779"/>
    <cellStyle name="40% - Accent2 3 2 2 2 2 2 4 2" xfId="15780"/>
    <cellStyle name="40% - Accent2 3 2 2 2 2 2 5" xfId="15781"/>
    <cellStyle name="40% - Accent2 3 2 2 2 2 3" xfId="15782"/>
    <cellStyle name="40% - Accent2 3 2 2 2 2 3 2" xfId="15783"/>
    <cellStyle name="40% - Accent2 3 2 2 2 2 3 2 2" xfId="15784"/>
    <cellStyle name="40% - Accent2 3 2 2 2 2 3 3" xfId="15785"/>
    <cellStyle name="40% - Accent2 3 2 2 2 2 4" xfId="15786"/>
    <cellStyle name="40% - Accent2 3 2 2 2 2 4 2" xfId="15787"/>
    <cellStyle name="40% - Accent2 3 2 2 2 2 4 2 2" xfId="15788"/>
    <cellStyle name="40% - Accent2 3 2 2 2 2 4 3" xfId="15789"/>
    <cellStyle name="40% - Accent2 3 2 2 2 2 5" xfId="15790"/>
    <cellStyle name="40% - Accent2 3 2 2 2 2 5 2" xfId="15791"/>
    <cellStyle name="40% - Accent2 3 2 2 2 2 5 2 2" xfId="15792"/>
    <cellStyle name="40% - Accent2 3 2 2 2 2 5 3" xfId="15793"/>
    <cellStyle name="40% - Accent2 3 2 2 2 2 6" xfId="15794"/>
    <cellStyle name="40% - Accent2 3 2 2 2 2 6 2" xfId="15795"/>
    <cellStyle name="40% - Accent2 3 2 2 2 2 7" xfId="15796"/>
    <cellStyle name="40% - Accent2 3 2 2 2 3" xfId="15797"/>
    <cellStyle name="40% - Accent2 3 2 2 2 3 2" xfId="15798"/>
    <cellStyle name="40% - Accent2 3 2 2 2 3 2 2" xfId="15799"/>
    <cellStyle name="40% - Accent2 3 2 2 2 3 2 2 2" xfId="15800"/>
    <cellStyle name="40% - Accent2 3 2 2 2 3 2 3" xfId="15801"/>
    <cellStyle name="40% - Accent2 3 2 2 2 3 3" xfId="15802"/>
    <cellStyle name="40% - Accent2 3 2 2 2 3 3 2" xfId="15803"/>
    <cellStyle name="40% - Accent2 3 2 2 2 3 3 2 2" xfId="15804"/>
    <cellStyle name="40% - Accent2 3 2 2 2 3 3 3" xfId="15805"/>
    <cellStyle name="40% - Accent2 3 2 2 2 3 4" xfId="15806"/>
    <cellStyle name="40% - Accent2 3 2 2 2 3 4 2" xfId="15807"/>
    <cellStyle name="40% - Accent2 3 2 2 2 3 5" xfId="15808"/>
    <cellStyle name="40% - Accent2 3 2 2 2 4" xfId="15809"/>
    <cellStyle name="40% - Accent2 3 2 2 2 4 2" xfId="15810"/>
    <cellStyle name="40% - Accent2 3 2 2 2 4 2 2" xfId="15811"/>
    <cellStyle name="40% - Accent2 3 2 2 2 4 3" xfId="15812"/>
    <cellStyle name="40% - Accent2 3 2 2 2 5" xfId="15813"/>
    <cellStyle name="40% - Accent2 3 2 2 2 5 2" xfId="15814"/>
    <cellStyle name="40% - Accent2 3 2 2 2 5 2 2" xfId="15815"/>
    <cellStyle name="40% - Accent2 3 2 2 2 5 3" xfId="15816"/>
    <cellStyle name="40% - Accent2 3 2 2 2 6" xfId="15817"/>
    <cellStyle name="40% - Accent2 3 2 2 2 6 2" xfId="15818"/>
    <cellStyle name="40% - Accent2 3 2 2 2 6 2 2" xfId="15819"/>
    <cellStyle name="40% - Accent2 3 2 2 2 6 3" xfId="15820"/>
    <cellStyle name="40% - Accent2 3 2 2 2 7" xfId="15821"/>
    <cellStyle name="40% - Accent2 3 2 2 2 7 2" xfId="15822"/>
    <cellStyle name="40% - Accent2 3 2 2 2 8" xfId="15823"/>
    <cellStyle name="40% - Accent2 3 2 2 3" xfId="15824"/>
    <cellStyle name="40% - Accent2 3 2 2 3 2" xfId="15825"/>
    <cellStyle name="40% - Accent2 3 2 2 3 2 2" xfId="15826"/>
    <cellStyle name="40% - Accent2 3 2 2 3 2 2 2" xfId="15827"/>
    <cellStyle name="40% - Accent2 3 2 2 3 2 2 2 2" xfId="15828"/>
    <cellStyle name="40% - Accent2 3 2 2 3 2 2 3" xfId="15829"/>
    <cellStyle name="40% - Accent2 3 2 2 3 2 3" xfId="15830"/>
    <cellStyle name="40% - Accent2 3 2 2 3 2 3 2" xfId="15831"/>
    <cellStyle name="40% - Accent2 3 2 2 3 2 3 2 2" xfId="15832"/>
    <cellStyle name="40% - Accent2 3 2 2 3 2 3 3" xfId="15833"/>
    <cellStyle name="40% - Accent2 3 2 2 3 2 4" xfId="15834"/>
    <cellStyle name="40% - Accent2 3 2 2 3 2 4 2" xfId="15835"/>
    <cellStyle name="40% - Accent2 3 2 2 3 2 5" xfId="15836"/>
    <cellStyle name="40% - Accent2 3 2 2 3 3" xfId="15837"/>
    <cellStyle name="40% - Accent2 3 2 2 3 3 2" xfId="15838"/>
    <cellStyle name="40% - Accent2 3 2 2 3 3 2 2" xfId="15839"/>
    <cellStyle name="40% - Accent2 3 2 2 3 3 3" xfId="15840"/>
    <cellStyle name="40% - Accent2 3 2 2 3 4" xfId="15841"/>
    <cellStyle name="40% - Accent2 3 2 2 3 4 2" xfId="15842"/>
    <cellStyle name="40% - Accent2 3 2 2 3 4 2 2" xfId="15843"/>
    <cellStyle name="40% - Accent2 3 2 2 3 4 3" xfId="15844"/>
    <cellStyle name="40% - Accent2 3 2 2 3 5" xfId="15845"/>
    <cellStyle name="40% - Accent2 3 2 2 3 5 2" xfId="15846"/>
    <cellStyle name="40% - Accent2 3 2 2 3 5 2 2" xfId="15847"/>
    <cellStyle name="40% - Accent2 3 2 2 3 5 3" xfId="15848"/>
    <cellStyle name="40% - Accent2 3 2 2 3 6" xfId="15849"/>
    <cellStyle name="40% - Accent2 3 2 2 3 6 2" xfId="15850"/>
    <cellStyle name="40% - Accent2 3 2 2 3 7" xfId="15851"/>
    <cellStyle name="40% - Accent2 3 2 2 4" xfId="15852"/>
    <cellStyle name="40% - Accent2 3 2 2 4 2" xfId="15853"/>
    <cellStyle name="40% - Accent2 3 2 2 4 2 2" xfId="15854"/>
    <cellStyle name="40% - Accent2 3 2 2 4 2 2 2" xfId="15855"/>
    <cellStyle name="40% - Accent2 3 2 2 4 2 3" xfId="15856"/>
    <cellStyle name="40% - Accent2 3 2 2 4 3" xfId="15857"/>
    <cellStyle name="40% - Accent2 3 2 2 4 3 2" xfId="15858"/>
    <cellStyle name="40% - Accent2 3 2 2 4 3 2 2" xfId="15859"/>
    <cellStyle name="40% - Accent2 3 2 2 4 3 3" xfId="15860"/>
    <cellStyle name="40% - Accent2 3 2 2 4 4" xfId="15861"/>
    <cellStyle name="40% - Accent2 3 2 2 4 4 2" xfId="15862"/>
    <cellStyle name="40% - Accent2 3 2 2 4 5" xfId="15863"/>
    <cellStyle name="40% - Accent2 3 2 2 5" xfId="15864"/>
    <cellStyle name="40% - Accent2 3 2 2 5 2" xfId="15865"/>
    <cellStyle name="40% - Accent2 3 2 2 5 2 2" xfId="15866"/>
    <cellStyle name="40% - Accent2 3 2 2 5 3" xfId="15867"/>
    <cellStyle name="40% - Accent2 3 2 2 6" xfId="15868"/>
    <cellStyle name="40% - Accent2 3 2 2 6 2" xfId="15869"/>
    <cellStyle name="40% - Accent2 3 2 2 6 2 2" xfId="15870"/>
    <cellStyle name="40% - Accent2 3 2 2 6 3" xfId="15871"/>
    <cellStyle name="40% - Accent2 3 2 2 7" xfId="15872"/>
    <cellStyle name="40% - Accent2 3 2 2 7 2" xfId="15873"/>
    <cellStyle name="40% - Accent2 3 2 2 7 2 2" xfId="15874"/>
    <cellStyle name="40% - Accent2 3 2 2 7 3" xfId="15875"/>
    <cellStyle name="40% - Accent2 3 2 2 8" xfId="15876"/>
    <cellStyle name="40% - Accent2 3 2 2 8 2" xfId="15877"/>
    <cellStyle name="40% - Accent2 3 2 2 9" xfId="15878"/>
    <cellStyle name="40% - Accent2 3 2 3" xfId="15879"/>
    <cellStyle name="40% - Accent2 3 2 3 2" xfId="15880"/>
    <cellStyle name="40% - Accent2 3 2 3 2 2" xfId="15881"/>
    <cellStyle name="40% - Accent2 3 2 3 2 2 2" xfId="15882"/>
    <cellStyle name="40% - Accent2 3 2 3 2 2 2 2" xfId="15883"/>
    <cellStyle name="40% - Accent2 3 2 3 2 2 2 2 2" xfId="15884"/>
    <cellStyle name="40% - Accent2 3 2 3 2 2 2 3" xfId="15885"/>
    <cellStyle name="40% - Accent2 3 2 3 2 2 3" xfId="15886"/>
    <cellStyle name="40% - Accent2 3 2 3 2 2 3 2" xfId="15887"/>
    <cellStyle name="40% - Accent2 3 2 3 2 2 3 2 2" xfId="15888"/>
    <cellStyle name="40% - Accent2 3 2 3 2 2 3 3" xfId="15889"/>
    <cellStyle name="40% - Accent2 3 2 3 2 2 4" xfId="15890"/>
    <cellStyle name="40% - Accent2 3 2 3 2 2 4 2" xfId="15891"/>
    <cellStyle name="40% - Accent2 3 2 3 2 2 5" xfId="15892"/>
    <cellStyle name="40% - Accent2 3 2 3 2 3" xfId="15893"/>
    <cellStyle name="40% - Accent2 3 2 3 2 3 2" xfId="15894"/>
    <cellStyle name="40% - Accent2 3 2 3 2 3 2 2" xfId="15895"/>
    <cellStyle name="40% - Accent2 3 2 3 2 3 3" xfId="15896"/>
    <cellStyle name="40% - Accent2 3 2 3 2 4" xfId="15897"/>
    <cellStyle name="40% - Accent2 3 2 3 2 4 2" xfId="15898"/>
    <cellStyle name="40% - Accent2 3 2 3 2 4 2 2" xfId="15899"/>
    <cellStyle name="40% - Accent2 3 2 3 2 4 3" xfId="15900"/>
    <cellStyle name="40% - Accent2 3 2 3 2 5" xfId="15901"/>
    <cellStyle name="40% - Accent2 3 2 3 2 5 2" xfId="15902"/>
    <cellStyle name="40% - Accent2 3 2 3 2 5 2 2" xfId="15903"/>
    <cellStyle name="40% - Accent2 3 2 3 2 5 3" xfId="15904"/>
    <cellStyle name="40% - Accent2 3 2 3 2 6" xfId="15905"/>
    <cellStyle name="40% - Accent2 3 2 3 2 6 2" xfId="15906"/>
    <cellStyle name="40% - Accent2 3 2 3 2 7" xfId="15907"/>
    <cellStyle name="40% - Accent2 3 2 3 3" xfId="15908"/>
    <cellStyle name="40% - Accent2 3 2 3 3 2" xfId="15909"/>
    <cellStyle name="40% - Accent2 3 2 3 3 2 2" xfId="15910"/>
    <cellStyle name="40% - Accent2 3 2 3 3 2 2 2" xfId="15911"/>
    <cellStyle name="40% - Accent2 3 2 3 3 2 3" xfId="15912"/>
    <cellStyle name="40% - Accent2 3 2 3 3 3" xfId="15913"/>
    <cellStyle name="40% - Accent2 3 2 3 3 3 2" xfId="15914"/>
    <cellStyle name="40% - Accent2 3 2 3 3 3 2 2" xfId="15915"/>
    <cellStyle name="40% - Accent2 3 2 3 3 3 3" xfId="15916"/>
    <cellStyle name="40% - Accent2 3 2 3 3 4" xfId="15917"/>
    <cellStyle name="40% - Accent2 3 2 3 3 4 2" xfId="15918"/>
    <cellStyle name="40% - Accent2 3 2 3 3 5" xfId="15919"/>
    <cellStyle name="40% - Accent2 3 2 3 4" xfId="15920"/>
    <cellStyle name="40% - Accent2 3 2 3 4 2" xfId="15921"/>
    <cellStyle name="40% - Accent2 3 2 3 4 2 2" xfId="15922"/>
    <cellStyle name="40% - Accent2 3 2 3 4 3" xfId="15923"/>
    <cellStyle name="40% - Accent2 3 2 3 5" xfId="15924"/>
    <cellStyle name="40% - Accent2 3 2 3 5 2" xfId="15925"/>
    <cellStyle name="40% - Accent2 3 2 3 5 2 2" xfId="15926"/>
    <cellStyle name="40% - Accent2 3 2 3 5 3" xfId="15927"/>
    <cellStyle name="40% - Accent2 3 2 3 6" xfId="15928"/>
    <cellStyle name="40% - Accent2 3 2 3 6 2" xfId="15929"/>
    <cellStyle name="40% - Accent2 3 2 3 6 2 2" xfId="15930"/>
    <cellStyle name="40% - Accent2 3 2 3 6 3" xfId="15931"/>
    <cellStyle name="40% - Accent2 3 2 3 7" xfId="15932"/>
    <cellStyle name="40% - Accent2 3 2 3 7 2" xfId="15933"/>
    <cellStyle name="40% - Accent2 3 2 3 8" xfId="15934"/>
    <cellStyle name="40% - Accent2 3 2 4" xfId="15935"/>
    <cellStyle name="40% - Accent2 3 2 4 2" xfId="15936"/>
    <cellStyle name="40% - Accent2 3 2 4 2 2" xfId="15937"/>
    <cellStyle name="40% - Accent2 3 2 4 2 2 2" xfId="15938"/>
    <cellStyle name="40% - Accent2 3 2 4 2 2 2 2" xfId="15939"/>
    <cellStyle name="40% - Accent2 3 2 4 2 2 3" xfId="15940"/>
    <cellStyle name="40% - Accent2 3 2 4 2 3" xfId="15941"/>
    <cellStyle name="40% - Accent2 3 2 4 2 3 2" xfId="15942"/>
    <cellStyle name="40% - Accent2 3 2 4 2 3 2 2" xfId="15943"/>
    <cellStyle name="40% - Accent2 3 2 4 2 3 3" xfId="15944"/>
    <cellStyle name="40% - Accent2 3 2 4 2 4" xfId="15945"/>
    <cellStyle name="40% - Accent2 3 2 4 2 4 2" xfId="15946"/>
    <cellStyle name="40% - Accent2 3 2 4 2 5" xfId="15947"/>
    <cellStyle name="40% - Accent2 3 2 4 3" xfId="15948"/>
    <cellStyle name="40% - Accent2 3 2 4 3 2" xfId="15949"/>
    <cellStyle name="40% - Accent2 3 2 4 3 2 2" xfId="15950"/>
    <cellStyle name="40% - Accent2 3 2 4 3 3" xfId="15951"/>
    <cellStyle name="40% - Accent2 3 2 4 4" xfId="15952"/>
    <cellStyle name="40% - Accent2 3 2 4 4 2" xfId="15953"/>
    <cellStyle name="40% - Accent2 3 2 4 4 2 2" xfId="15954"/>
    <cellStyle name="40% - Accent2 3 2 4 4 3" xfId="15955"/>
    <cellStyle name="40% - Accent2 3 2 4 5" xfId="15956"/>
    <cellStyle name="40% - Accent2 3 2 4 5 2" xfId="15957"/>
    <cellStyle name="40% - Accent2 3 2 4 5 2 2" xfId="15958"/>
    <cellStyle name="40% - Accent2 3 2 4 5 3" xfId="15959"/>
    <cellStyle name="40% - Accent2 3 2 4 6" xfId="15960"/>
    <cellStyle name="40% - Accent2 3 2 4 6 2" xfId="15961"/>
    <cellStyle name="40% - Accent2 3 2 4 7" xfId="15962"/>
    <cellStyle name="40% - Accent2 3 2 5" xfId="15963"/>
    <cellStyle name="40% - Accent2 3 2 5 2" xfId="15964"/>
    <cellStyle name="40% - Accent2 3 2 5 2 2" xfId="15965"/>
    <cellStyle name="40% - Accent2 3 2 5 2 2 2" xfId="15966"/>
    <cellStyle name="40% - Accent2 3 2 5 2 3" xfId="15967"/>
    <cellStyle name="40% - Accent2 3 2 5 3" xfId="15968"/>
    <cellStyle name="40% - Accent2 3 2 5 3 2" xfId="15969"/>
    <cellStyle name="40% - Accent2 3 2 5 3 2 2" xfId="15970"/>
    <cellStyle name="40% - Accent2 3 2 5 3 3" xfId="15971"/>
    <cellStyle name="40% - Accent2 3 2 5 4" xfId="15972"/>
    <cellStyle name="40% - Accent2 3 2 5 4 2" xfId="15973"/>
    <cellStyle name="40% - Accent2 3 2 5 5" xfId="15974"/>
    <cellStyle name="40% - Accent2 3 2 6" xfId="15975"/>
    <cellStyle name="40% - Accent2 3 2 6 2" xfId="15976"/>
    <cellStyle name="40% - Accent2 3 2 6 2 2" xfId="15977"/>
    <cellStyle name="40% - Accent2 3 2 6 3" xfId="15978"/>
    <cellStyle name="40% - Accent2 3 2 7" xfId="15979"/>
    <cellStyle name="40% - Accent2 3 2 7 2" xfId="15980"/>
    <cellStyle name="40% - Accent2 3 2 7 2 2" xfId="15981"/>
    <cellStyle name="40% - Accent2 3 2 7 3" xfId="15982"/>
    <cellStyle name="40% - Accent2 3 2 8" xfId="15983"/>
    <cellStyle name="40% - Accent2 3 2 8 2" xfId="15984"/>
    <cellStyle name="40% - Accent2 3 2 8 2 2" xfId="15985"/>
    <cellStyle name="40% - Accent2 3 2 8 3" xfId="15986"/>
    <cellStyle name="40% - Accent2 3 2 9" xfId="15987"/>
    <cellStyle name="40% - Accent2 3 2 9 2" xfId="15988"/>
    <cellStyle name="40% - Accent2 3 3" xfId="15989"/>
    <cellStyle name="40% - Accent2 3 3 2" xfId="15990"/>
    <cellStyle name="40% - Accent2 3 3 2 2" xfId="15991"/>
    <cellStyle name="40% - Accent2 3 3 2 2 2" xfId="15992"/>
    <cellStyle name="40% - Accent2 3 3 2 2 2 2" xfId="15993"/>
    <cellStyle name="40% - Accent2 3 3 2 2 2 2 2" xfId="15994"/>
    <cellStyle name="40% - Accent2 3 3 2 2 2 2 2 2" xfId="15995"/>
    <cellStyle name="40% - Accent2 3 3 2 2 2 2 3" xfId="15996"/>
    <cellStyle name="40% - Accent2 3 3 2 2 2 3" xfId="15997"/>
    <cellStyle name="40% - Accent2 3 3 2 2 2 3 2" xfId="15998"/>
    <cellStyle name="40% - Accent2 3 3 2 2 2 3 2 2" xfId="15999"/>
    <cellStyle name="40% - Accent2 3 3 2 2 2 3 3" xfId="16000"/>
    <cellStyle name="40% - Accent2 3 3 2 2 2 4" xfId="16001"/>
    <cellStyle name="40% - Accent2 3 3 2 2 2 4 2" xfId="16002"/>
    <cellStyle name="40% - Accent2 3 3 2 2 2 5" xfId="16003"/>
    <cellStyle name="40% - Accent2 3 3 2 2 3" xfId="16004"/>
    <cellStyle name="40% - Accent2 3 3 2 2 3 2" xfId="16005"/>
    <cellStyle name="40% - Accent2 3 3 2 2 3 2 2" xfId="16006"/>
    <cellStyle name="40% - Accent2 3 3 2 2 3 3" xfId="16007"/>
    <cellStyle name="40% - Accent2 3 3 2 2 4" xfId="16008"/>
    <cellStyle name="40% - Accent2 3 3 2 2 4 2" xfId="16009"/>
    <cellStyle name="40% - Accent2 3 3 2 2 4 2 2" xfId="16010"/>
    <cellStyle name="40% - Accent2 3 3 2 2 4 3" xfId="16011"/>
    <cellStyle name="40% - Accent2 3 3 2 2 5" xfId="16012"/>
    <cellStyle name="40% - Accent2 3 3 2 2 5 2" xfId="16013"/>
    <cellStyle name="40% - Accent2 3 3 2 2 5 2 2" xfId="16014"/>
    <cellStyle name="40% - Accent2 3 3 2 2 5 3" xfId="16015"/>
    <cellStyle name="40% - Accent2 3 3 2 2 6" xfId="16016"/>
    <cellStyle name="40% - Accent2 3 3 2 2 6 2" xfId="16017"/>
    <cellStyle name="40% - Accent2 3 3 2 2 7" xfId="16018"/>
    <cellStyle name="40% - Accent2 3 3 2 3" xfId="16019"/>
    <cellStyle name="40% - Accent2 3 3 2 3 2" xfId="16020"/>
    <cellStyle name="40% - Accent2 3 3 2 3 2 2" xfId="16021"/>
    <cellStyle name="40% - Accent2 3 3 2 3 2 2 2" xfId="16022"/>
    <cellStyle name="40% - Accent2 3 3 2 3 2 3" xfId="16023"/>
    <cellStyle name="40% - Accent2 3 3 2 3 3" xfId="16024"/>
    <cellStyle name="40% - Accent2 3 3 2 3 3 2" xfId="16025"/>
    <cellStyle name="40% - Accent2 3 3 2 3 3 2 2" xfId="16026"/>
    <cellStyle name="40% - Accent2 3 3 2 3 3 3" xfId="16027"/>
    <cellStyle name="40% - Accent2 3 3 2 3 4" xfId="16028"/>
    <cellStyle name="40% - Accent2 3 3 2 3 4 2" xfId="16029"/>
    <cellStyle name="40% - Accent2 3 3 2 3 5" xfId="16030"/>
    <cellStyle name="40% - Accent2 3 3 2 4" xfId="16031"/>
    <cellStyle name="40% - Accent2 3 3 2 4 2" xfId="16032"/>
    <cellStyle name="40% - Accent2 3 3 2 4 2 2" xfId="16033"/>
    <cellStyle name="40% - Accent2 3 3 2 4 3" xfId="16034"/>
    <cellStyle name="40% - Accent2 3 3 2 5" xfId="16035"/>
    <cellStyle name="40% - Accent2 3 3 2 5 2" xfId="16036"/>
    <cellStyle name="40% - Accent2 3 3 2 5 2 2" xfId="16037"/>
    <cellStyle name="40% - Accent2 3 3 2 5 3" xfId="16038"/>
    <cellStyle name="40% - Accent2 3 3 2 6" xfId="16039"/>
    <cellStyle name="40% - Accent2 3 3 2 6 2" xfId="16040"/>
    <cellStyle name="40% - Accent2 3 3 2 6 2 2" xfId="16041"/>
    <cellStyle name="40% - Accent2 3 3 2 6 3" xfId="16042"/>
    <cellStyle name="40% - Accent2 3 3 2 7" xfId="16043"/>
    <cellStyle name="40% - Accent2 3 3 2 7 2" xfId="16044"/>
    <cellStyle name="40% - Accent2 3 3 2 8" xfId="16045"/>
    <cellStyle name="40% - Accent2 3 3 3" xfId="16046"/>
    <cellStyle name="40% - Accent2 3 3 3 2" xfId="16047"/>
    <cellStyle name="40% - Accent2 3 3 3 2 2" xfId="16048"/>
    <cellStyle name="40% - Accent2 3 3 3 2 2 2" xfId="16049"/>
    <cellStyle name="40% - Accent2 3 3 3 2 2 2 2" xfId="16050"/>
    <cellStyle name="40% - Accent2 3 3 3 2 2 3" xfId="16051"/>
    <cellStyle name="40% - Accent2 3 3 3 2 3" xfId="16052"/>
    <cellStyle name="40% - Accent2 3 3 3 2 3 2" xfId="16053"/>
    <cellStyle name="40% - Accent2 3 3 3 2 3 2 2" xfId="16054"/>
    <cellStyle name="40% - Accent2 3 3 3 2 3 3" xfId="16055"/>
    <cellStyle name="40% - Accent2 3 3 3 2 4" xfId="16056"/>
    <cellStyle name="40% - Accent2 3 3 3 2 4 2" xfId="16057"/>
    <cellStyle name="40% - Accent2 3 3 3 2 5" xfId="16058"/>
    <cellStyle name="40% - Accent2 3 3 3 3" xfId="16059"/>
    <cellStyle name="40% - Accent2 3 3 3 3 2" xfId="16060"/>
    <cellStyle name="40% - Accent2 3 3 3 3 2 2" xfId="16061"/>
    <cellStyle name="40% - Accent2 3 3 3 3 3" xfId="16062"/>
    <cellStyle name="40% - Accent2 3 3 3 4" xfId="16063"/>
    <cellStyle name="40% - Accent2 3 3 3 4 2" xfId="16064"/>
    <cellStyle name="40% - Accent2 3 3 3 4 2 2" xfId="16065"/>
    <cellStyle name="40% - Accent2 3 3 3 4 3" xfId="16066"/>
    <cellStyle name="40% - Accent2 3 3 3 5" xfId="16067"/>
    <cellStyle name="40% - Accent2 3 3 3 5 2" xfId="16068"/>
    <cellStyle name="40% - Accent2 3 3 3 5 2 2" xfId="16069"/>
    <cellStyle name="40% - Accent2 3 3 3 5 3" xfId="16070"/>
    <cellStyle name="40% - Accent2 3 3 3 6" xfId="16071"/>
    <cellStyle name="40% - Accent2 3 3 3 6 2" xfId="16072"/>
    <cellStyle name="40% - Accent2 3 3 3 7" xfId="16073"/>
    <cellStyle name="40% - Accent2 3 3 4" xfId="16074"/>
    <cellStyle name="40% - Accent2 3 3 4 2" xfId="16075"/>
    <cellStyle name="40% - Accent2 3 3 4 2 2" xfId="16076"/>
    <cellStyle name="40% - Accent2 3 3 4 2 2 2" xfId="16077"/>
    <cellStyle name="40% - Accent2 3 3 4 2 3" xfId="16078"/>
    <cellStyle name="40% - Accent2 3 3 4 3" xfId="16079"/>
    <cellStyle name="40% - Accent2 3 3 4 3 2" xfId="16080"/>
    <cellStyle name="40% - Accent2 3 3 4 3 2 2" xfId="16081"/>
    <cellStyle name="40% - Accent2 3 3 4 3 3" xfId="16082"/>
    <cellStyle name="40% - Accent2 3 3 4 4" xfId="16083"/>
    <cellStyle name="40% - Accent2 3 3 4 4 2" xfId="16084"/>
    <cellStyle name="40% - Accent2 3 3 4 5" xfId="16085"/>
    <cellStyle name="40% - Accent2 3 3 5" xfId="16086"/>
    <cellStyle name="40% - Accent2 3 3 5 2" xfId="16087"/>
    <cellStyle name="40% - Accent2 3 3 5 2 2" xfId="16088"/>
    <cellStyle name="40% - Accent2 3 3 5 3" xfId="16089"/>
    <cellStyle name="40% - Accent2 3 3 6" xfId="16090"/>
    <cellStyle name="40% - Accent2 3 3 6 2" xfId="16091"/>
    <cellStyle name="40% - Accent2 3 3 6 2 2" xfId="16092"/>
    <cellStyle name="40% - Accent2 3 3 6 3" xfId="16093"/>
    <cellStyle name="40% - Accent2 3 3 7" xfId="16094"/>
    <cellStyle name="40% - Accent2 3 3 7 2" xfId="16095"/>
    <cellStyle name="40% - Accent2 3 3 7 2 2" xfId="16096"/>
    <cellStyle name="40% - Accent2 3 3 7 3" xfId="16097"/>
    <cellStyle name="40% - Accent2 3 3 8" xfId="16098"/>
    <cellStyle name="40% - Accent2 3 3 8 2" xfId="16099"/>
    <cellStyle name="40% - Accent2 3 3 9" xfId="16100"/>
    <cellStyle name="40% - Accent2 3 4" xfId="16101"/>
    <cellStyle name="40% - Accent2 3 4 2" xfId="16102"/>
    <cellStyle name="40% - Accent2 3 4 2 2" xfId="16103"/>
    <cellStyle name="40% - Accent2 3 4 2 2 2" xfId="16104"/>
    <cellStyle name="40% - Accent2 3 4 2 2 2 2" xfId="16105"/>
    <cellStyle name="40% - Accent2 3 4 2 2 2 2 2" xfId="16106"/>
    <cellStyle name="40% - Accent2 3 4 2 2 2 3" xfId="16107"/>
    <cellStyle name="40% - Accent2 3 4 2 2 3" xfId="16108"/>
    <cellStyle name="40% - Accent2 3 4 2 2 3 2" xfId="16109"/>
    <cellStyle name="40% - Accent2 3 4 2 2 3 2 2" xfId="16110"/>
    <cellStyle name="40% - Accent2 3 4 2 2 3 3" xfId="16111"/>
    <cellStyle name="40% - Accent2 3 4 2 2 4" xfId="16112"/>
    <cellStyle name="40% - Accent2 3 4 2 2 4 2" xfId="16113"/>
    <cellStyle name="40% - Accent2 3 4 2 2 5" xfId="16114"/>
    <cellStyle name="40% - Accent2 3 4 2 3" xfId="16115"/>
    <cellStyle name="40% - Accent2 3 4 2 3 2" xfId="16116"/>
    <cellStyle name="40% - Accent2 3 4 2 3 2 2" xfId="16117"/>
    <cellStyle name="40% - Accent2 3 4 2 3 3" xfId="16118"/>
    <cellStyle name="40% - Accent2 3 4 2 4" xfId="16119"/>
    <cellStyle name="40% - Accent2 3 4 2 4 2" xfId="16120"/>
    <cellStyle name="40% - Accent2 3 4 2 4 2 2" xfId="16121"/>
    <cellStyle name="40% - Accent2 3 4 2 4 3" xfId="16122"/>
    <cellStyle name="40% - Accent2 3 4 2 5" xfId="16123"/>
    <cellStyle name="40% - Accent2 3 4 2 5 2" xfId="16124"/>
    <cellStyle name="40% - Accent2 3 4 2 5 2 2" xfId="16125"/>
    <cellStyle name="40% - Accent2 3 4 2 5 3" xfId="16126"/>
    <cellStyle name="40% - Accent2 3 4 2 6" xfId="16127"/>
    <cellStyle name="40% - Accent2 3 4 2 6 2" xfId="16128"/>
    <cellStyle name="40% - Accent2 3 4 2 7" xfId="16129"/>
    <cellStyle name="40% - Accent2 3 4 3" xfId="16130"/>
    <cellStyle name="40% - Accent2 3 4 3 2" xfId="16131"/>
    <cellStyle name="40% - Accent2 3 4 3 2 2" xfId="16132"/>
    <cellStyle name="40% - Accent2 3 4 3 2 2 2" xfId="16133"/>
    <cellStyle name="40% - Accent2 3 4 3 2 3" xfId="16134"/>
    <cellStyle name="40% - Accent2 3 4 3 3" xfId="16135"/>
    <cellStyle name="40% - Accent2 3 4 3 3 2" xfId="16136"/>
    <cellStyle name="40% - Accent2 3 4 3 3 2 2" xfId="16137"/>
    <cellStyle name="40% - Accent2 3 4 3 3 3" xfId="16138"/>
    <cellStyle name="40% - Accent2 3 4 3 4" xfId="16139"/>
    <cellStyle name="40% - Accent2 3 4 3 4 2" xfId="16140"/>
    <cellStyle name="40% - Accent2 3 4 3 5" xfId="16141"/>
    <cellStyle name="40% - Accent2 3 4 4" xfId="16142"/>
    <cellStyle name="40% - Accent2 3 4 4 2" xfId="16143"/>
    <cellStyle name="40% - Accent2 3 4 4 2 2" xfId="16144"/>
    <cellStyle name="40% - Accent2 3 4 4 3" xfId="16145"/>
    <cellStyle name="40% - Accent2 3 4 5" xfId="16146"/>
    <cellStyle name="40% - Accent2 3 4 5 2" xfId="16147"/>
    <cellStyle name="40% - Accent2 3 4 5 2 2" xfId="16148"/>
    <cellStyle name="40% - Accent2 3 4 5 3" xfId="16149"/>
    <cellStyle name="40% - Accent2 3 4 6" xfId="16150"/>
    <cellStyle name="40% - Accent2 3 4 6 2" xfId="16151"/>
    <cellStyle name="40% - Accent2 3 4 6 2 2" xfId="16152"/>
    <cellStyle name="40% - Accent2 3 4 6 3" xfId="16153"/>
    <cellStyle name="40% - Accent2 3 4 7" xfId="16154"/>
    <cellStyle name="40% - Accent2 3 4 7 2" xfId="16155"/>
    <cellStyle name="40% - Accent2 3 4 8" xfId="16156"/>
    <cellStyle name="40% - Accent2 3 5" xfId="16157"/>
    <cellStyle name="40% - Accent2 3 5 2" xfId="16158"/>
    <cellStyle name="40% - Accent2 3 5 2 2" xfId="16159"/>
    <cellStyle name="40% - Accent2 3 5 2 2 2" xfId="16160"/>
    <cellStyle name="40% - Accent2 3 5 2 2 2 2" xfId="16161"/>
    <cellStyle name="40% - Accent2 3 5 2 2 3" xfId="16162"/>
    <cellStyle name="40% - Accent2 3 5 2 3" xfId="16163"/>
    <cellStyle name="40% - Accent2 3 5 2 3 2" xfId="16164"/>
    <cellStyle name="40% - Accent2 3 5 2 3 2 2" xfId="16165"/>
    <cellStyle name="40% - Accent2 3 5 2 3 3" xfId="16166"/>
    <cellStyle name="40% - Accent2 3 5 2 4" xfId="16167"/>
    <cellStyle name="40% - Accent2 3 5 2 4 2" xfId="16168"/>
    <cellStyle name="40% - Accent2 3 5 2 5" xfId="16169"/>
    <cellStyle name="40% - Accent2 3 5 3" xfId="16170"/>
    <cellStyle name="40% - Accent2 3 5 3 2" xfId="16171"/>
    <cellStyle name="40% - Accent2 3 5 3 2 2" xfId="16172"/>
    <cellStyle name="40% - Accent2 3 5 3 3" xfId="16173"/>
    <cellStyle name="40% - Accent2 3 5 4" xfId="16174"/>
    <cellStyle name="40% - Accent2 3 5 4 2" xfId="16175"/>
    <cellStyle name="40% - Accent2 3 5 4 2 2" xfId="16176"/>
    <cellStyle name="40% - Accent2 3 5 4 3" xfId="16177"/>
    <cellStyle name="40% - Accent2 3 5 5" xfId="16178"/>
    <cellStyle name="40% - Accent2 3 5 5 2" xfId="16179"/>
    <cellStyle name="40% - Accent2 3 5 5 2 2" xfId="16180"/>
    <cellStyle name="40% - Accent2 3 5 5 3" xfId="16181"/>
    <cellStyle name="40% - Accent2 3 5 6" xfId="16182"/>
    <cellStyle name="40% - Accent2 3 5 6 2" xfId="16183"/>
    <cellStyle name="40% - Accent2 3 5 7" xfId="16184"/>
    <cellStyle name="40% - Accent2 3 6" xfId="16185"/>
    <cellStyle name="40% - Accent2 3 6 2" xfId="16186"/>
    <cellStyle name="40% - Accent2 3 6 2 2" xfId="16187"/>
    <cellStyle name="40% - Accent2 3 6 2 2 2" xfId="16188"/>
    <cellStyle name="40% - Accent2 3 6 2 2 2 2" xfId="16189"/>
    <cellStyle name="40% - Accent2 3 6 2 2 3" xfId="16190"/>
    <cellStyle name="40% - Accent2 3 6 2 3" xfId="16191"/>
    <cellStyle name="40% - Accent2 3 6 2 3 2" xfId="16192"/>
    <cellStyle name="40% - Accent2 3 6 2 3 2 2" xfId="16193"/>
    <cellStyle name="40% - Accent2 3 6 2 3 3" xfId="16194"/>
    <cellStyle name="40% - Accent2 3 6 2 4" xfId="16195"/>
    <cellStyle name="40% - Accent2 3 6 2 4 2" xfId="16196"/>
    <cellStyle name="40% - Accent2 3 6 2 5" xfId="16197"/>
    <cellStyle name="40% - Accent2 3 6 3" xfId="16198"/>
    <cellStyle name="40% - Accent2 3 6 3 2" xfId="16199"/>
    <cellStyle name="40% - Accent2 3 6 3 2 2" xfId="16200"/>
    <cellStyle name="40% - Accent2 3 6 3 3" xfId="16201"/>
    <cellStyle name="40% - Accent2 3 6 4" xfId="16202"/>
    <cellStyle name="40% - Accent2 3 6 4 2" xfId="16203"/>
    <cellStyle name="40% - Accent2 3 6 4 2 2" xfId="16204"/>
    <cellStyle name="40% - Accent2 3 6 4 3" xfId="16205"/>
    <cellStyle name="40% - Accent2 3 6 5" xfId="16206"/>
    <cellStyle name="40% - Accent2 3 6 5 2" xfId="16207"/>
    <cellStyle name="40% - Accent2 3 6 5 2 2" xfId="16208"/>
    <cellStyle name="40% - Accent2 3 6 5 3" xfId="16209"/>
    <cellStyle name="40% - Accent2 3 6 6" xfId="16210"/>
    <cellStyle name="40% - Accent2 3 6 6 2" xfId="16211"/>
    <cellStyle name="40% - Accent2 3 6 7" xfId="16212"/>
    <cellStyle name="40% - Accent2 3 7" xfId="16213"/>
    <cellStyle name="40% - Accent2 3 8" xfId="16214"/>
    <cellStyle name="40% - Accent2 3 8 2" xfId="16215"/>
    <cellStyle name="40% - Accent2 3 8 2 2" xfId="16216"/>
    <cellStyle name="40% - Accent2 3 8 2 2 2" xfId="16217"/>
    <cellStyle name="40% - Accent2 3 8 2 3" xfId="16218"/>
    <cellStyle name="40% - Accent2 3 8 3" xfId="16219"/>
    <cellStyle name="40% - Accent2 3 8 3 2" xfId="16220"/>
    <cellStyle name="40% - Accent2 3 8 3 2 2" xfId="16221"/>
    <cellStyle name="40% - Accent2 3 8 3 3" xfId="16222"/>
    <cellStyle name="40% - Accent2 3 8 4" xfId="16223"/>
    <cellStyle name="40% - Accent2 3 8 4 2" xfId="16224"/>
    <cellStyle name="40% - Accent2 3 8 5" xfId="16225"/>
    <cellStyle name="40% - Accent2 3 9" xfId="16226"/>
    <cellStyle name="40% - Accent2 3 9 2" xfId="16227"/>
    <cellStyle name="40% - Accent2 4" xfId="399"/>
    <cellStyle name="40% - Accent2 4 10" xfId="16228"/>
    <cellStyle name="40% - Accent2 4 11" xfId="16229"/>
    <cellStyle name="40% - Accent2 4 2" xfId="16230"/>
    <cellStyle name="40% - Accent2 4 2 2" xfId="16231"/>
    <cellStyle name="40% - Accent2 4 2 2 2" xfId="16232"/>
    <cellStyle name="40% - Accent2 4 2 2 2 2" xfId="16233"/>
    <cellStyle name="40% - Accent2 4 2 2 2 2 2" xfId="16234"/>
    <cellStyle name="40% - Accent2 4 2 2 2 2 2 2" xfId="16235"/>
    <cellStyle name="40% - Accent2 4 2 2 2 2 2 2 2" xfId="16236"/>
    <cellStyle name="40% - Accent2 4 2 2 2 2 2 3" xfId="16237"/>
    <cellStyle name="40% - Accent2 4 2 2 2 2 3" xfId="16238"/>
    <cellStyle name="40% - Accent2 4 2 2 2 2 3 2" xfId="16239"/>
    <cellStyle name="40% - Accent2 4 2 2 2 2 3 2 2" xfId="16240"/>
    <cellStyle name="40% - Accent2 4 2 2 2 2 3 3" xfId="16241"/>
    <cellStyle name="40% - Accent2 4 2 2 2 2 4" xfId="16242"/>
    <cellStyle name="40% - Accent2 4 2 2 2 2 4 2" xfId="16243"/>
    <cellStyle name="40% - Accent2 4 2 2 2 2 5" xfId="16244"/>
    <cellStyle name="40% - Accent2 4 2 2 2 3" xfId="16245"/>
    <cellStyle name="40% - Accent2 4 2 2 2 3 2" xfId="16246"/>
    <cellStyle name="40% - Accent2 4 2 2 2 3 2 2" xfId="16247"/>
    <cellStyle name="40% - Accent2 4 2 2 2 3 3" xfId="16248"/>
    <cellStyle name="40% - Accent2 4 2 2 2 4" xfId="16249"/>
    <cellStyle name="40% - Accent2 4 2 2 2 4 2" xfId="16250"/>
    <cellStyle name="40% - Accent2 4 2 2 2 4 2 2" xfId="16251"/>
    <cellStyle name="40% - Accent2 4 2 2 2 4 3" xfId="16252"/>
    <cellStyle name="40% - Accent2 4 2 2 2 5" xfId="16253"/>
    <cellStyle name="40% - Accent2 4 2 2 2 5 2" xfId="16254"/>
    <cellStyle name="40% - Accent2 4 2 2 2 5 2 2" xfId="16255"/>
    <cellStyle name="40% - Accent2 4 2 2 2 5 3" xfId="16256"/>
    <cellStyle name="40% - Accent2 4 2 2 2 6" xfId="16257"/>
    <cellStyle name="40% - Accent2 4 2 2 2 6 2" xfId="16258"/>
    <cellStyle name="40% - Accent2 4 2 2 2 7" xfId="16259"/>
    <cellStyle name="40% - Accent2 4 2 2 3" xfId="16260"/>
    <cellStyle name="40% - Accent2 4 2 2 3 2" xfId="16261"/>
    <cellStyle name="40% - Accent2 4 2 2 3 2 2" xfId="16262"/>
    <cellStyle name="40% - Accent2 4 2 2 3 2 2 2" xfId="16263"/>
    <cellStyle name="40% - Accent2 4 2 2 3 2 3" xfId="16264"/>
    <cellStyle name="40% - Accent2 4 2 2 3 3" xfId="16265"/>
    <cellStyle name="40% - Accent2 4 2 2 3 3 2" xfId="16266"/>
    <cellStyle name="40% - Accent2 4 2 2 3 3 2 2" xfId="16267"/>
    <cellStyle name="40% - Accent2 4 2 2 3 3 3" xfId="16268"/>
    <cellStyle name="40% - Accent2 4 2 2 3 4" xfId="16269"/>
    <cellStyle name="40% - Accent2 4 2 2 3 4 2" xfId="16270"/>
    <cellStyle name="40% - Accent2 4 2 2 3 5" xfId="16271"/>
    <cellStyle name="40% - Accent2 4 2 2 4" xfId="16272"/>
    <cellStyle name="40% - Accent2 4 2 2 4 2" xfId="16273"/>
    <cellStyle name="40% - Accent2 4 2 2 4 2 2" xfId="16274"/>
    <cellStyle name="40% - Accent2 4 2 2 4 3" xfId="16275"/>
    <cellStyle name="40% - Accent2 4 2 2 5" xfId="16276"/>
    <cellStyle name="40% - Accent2 4 2 2 5 2" xfId="16277"/>
    <cellStyle name="40% - Accent2 4 2 2 5 2 2" xfId="16278"/>
    <cellStyle name="40% - Accent2 4 2 2 5 3" xfId="16279"/>
    <cellStyle name="40% - Accent2 4 2 2 6" xfId="16280"/>
    <cellStyle name="40% - Accent2 4 2 2 6 2" xfId="16281"/>
    <cellStyle name="40% - Accent2 4 2 2 6 2 2" xfId="16282"/>
    <cellStyle name="40% - Accent2 4 2 2 6 3" xfId="16283"/>
    <cellStyle name="40% - Accent2 4 2 2 7" xfId="16284"/>
    <cellStyle name="40% - Accent2 4 2 2 7 2" xfId="16285"/>
    <cellStyle name="40% - Accent2 4 2 2 8" xfId="16286"/>
    <cellStyle name="40% - Accent2 4 2 3" xfId="16287"/>
    <cellStyle name="40% - Accent2 4 2 3 2" xfId="16288"/>
    <cellStyle name="40% - Accent2 4 2 3 2 2" xfId="16289"/>
    <cellStyle name="40% - Accent2 4 2 3 2 2 2" xfId="16290"/>
    <cellStyle name="40% - Accent2 4 2 3 2 2 2 2" xfId="16291"/>
    <cellStyle name="40% - Accent2 4 2 3 2 2 3" xfId="16292"/>
    <cellStyle name="40% - Accent2 4 2 3 2 3" xfId="16293"/>
    <cellStyle name="40% - Accent2 4 2 3 2 3 2" xfId="16294"/>
    <cellStyle name="40% - Accent2 4 2 3 2 3 2 2" xfId="16295"/>
    <cellStyle name="40% - Accent2 4 2 3 2 3 3" xfId="16296"/>
    <cellStyle name="40% - Accent2 4 2 3 2 4" xfId="16297"/>
    <cellStyle name="40% - Accent2 4 2 3 2 4 2" xfId="16298"/>
    <cellStyle name="40% - Accent2 4 2 3 2 5" xfId="16299"/>
    <cellStyle name="40% - Accent2 4 2 3 3" xfId="16300"/>
    <cellStyle name="40% - Accent2 4 2 3 3 2" xfId="16301"/>
    <cellStyle name="40% - Accent2 4 2 3 3 2 2" xfId="16302"/>
    <cellStyle name="40% - Accent2 4 2 3 3 3" xfId="16303"/>
    <cellStyle name="40% - Accent2 4 2 3 4" xfId="16304"/>
    <cellStyle name="40% - Accent2 4 2 3 4 2" xfId="16305"/>
    <cellStyle name="40% - Accent2 4 2 3 4 2 2" xfId="16306"/>
    <cellStyle name="40% - Accent2 4 2 3 4 3" xfId="16307"/>
    <cellStyle name="40% - Accent2 4 2 3 5" xfId="16308"/>
    <cellStyle name="40% - Accent2 4 2 3 5 2" xfId="16309"/>
    <cellStyle name="40% - Accent2 4 2 3 5 2 2" xfId="16310"/>
    <cellStyle name="40% - Accent2 4 2 3 5 3" xfId="16311"/>
    <cellStyle name="40% - Accent2 4 2 3 6" xfId="16312"/>
    <cellStyle name="40% - Accent2 4 2 3 6 2" xfId="16313"/>
    <cellStyle name="40% - Accent2 4 2 3 7" xfId="16314"/>
    <cellStyle name="40% - Accent2 4 2 4" xfId="16315"/>
    <cellStyle name="40% - Accent2 4 2 4 2" xfId="16316"/>
    <cellStyle name="40% - Accent2 4 2 4 2 2" xfId="16317"/>
    <cellStyle name="40% - Accent2 4 2 4 2 2 2" xfId="16318"/>
    <cellStyle name="40% - Accent2 4 2 4 2 3" xfId="16319"/>
    <cellStyle name="40% - Accent2 4 2 4 3" xfId="16320"/>
    <cellStyle name="40% - Accent2 4 2 4 3 2" xfId="16321"/>
    <cellStyle name="40% - Accent2 4 2 4 3 2 2" xfId="16322"/>
    <cellStyle name="40% - Accent2 4 2 4 3 3" xfId="16323"/>
    <cellStyle name="40% - Accent2 4 2 4 4" xfId="16324"/>
    <cellStyle name="40% - Accent2 4 2 4 4 2" xfId="16325"/>
    <cellStyle name="40% - Accent2 4 2 4 5" xfId="16326"/>
    <cellStyle name="40% - Accent2 4 2 5" xfId="16327"/>
    <cellStyle name="40% - Accent2 4 2 5 2" xfId="16328"/>
    <cellStyle name="40% - Accent2 4 2 5 2 2" xfId="16329"/>
    <cellStyle name="40% - Accent2 4 2 5 3" xfId="16330"/>
    <cellStyle name="40% - Accent2 4 2 6" xfId="16331"/>
    <cellStyle name="40% - Accent2 4 2 6 2" xfId="16332"/>
    <cellStyle name="40% - Accent2 4 2 6 2 2" xfId="16333"/>
    <cellStyle name="40% - Accent2 4 2 6 3" xfId="16334"/>
    <cellStyle name="40% - Accent2 4 2 7" xfId="16335"/>
    <cellStyle name="40% - Accent2 4 2 7 2" xfId="16336"/>
    <cellStyle name="40% - Accent2 4 2 7 2 2" xfId="16337"/>
    <cellStyle name="40% - Accent2 4 2 7 3" xfId="16338"/>
    <cellStyle name="40% - Accent2 4 2 8" xfId="16339"/>
    <cellStyle name="40% - Accent2 4 2 8 2" xfId="16340"/>
    <cellStyle name="40% - Accent2 4 2 9" xfId="16341"/>
    <cellStyle name="40% - Accent2 4 3" xfId="16342"/>
    <cellStyle name="40% - Accent2 4 3 2" xfId="16343"/>
    <cellStyle name="40% - Accent2 4 3 2 2" xfId="16344"/>
    <cellStyle name="40% - Accent2 4 3 2 2 2" xfId="16345"/>
    <cellStyle name="40% - Accent2 4 3 2 2 2 2" xfId="16346"/>
    <cellStyle name="40% - Accent2 4 3 2 2 2 2 2" xfId="16347"/>
    <cellStyle name="40% - Accent2 4 3 2 2 2 3" xfId="16348"/>
    <cellStyle name="40% - Accent2 4 3 2 2 3" xfId="16349"/>
    <cellStyle name="40% - Accent2 4 3 2 2 3 2" xfId="16350"/>
    <cellStyle name="40% - Accent2 4 3 2 2 3 2 2" xfId="16351"/>
    <cellStyle name="40% - Accent2 4 3 2 2 3 3" xfId="16352"/>
    <cellStyle name="40% - Accent2 4 3 2 2 4" xfId="16353"/>
    <cellStyle name="40% - Accent2 4 3 2 2 4 2" xfId="16354"/>
    <cellStyle name="40% - Accent2 4 3 2 2 5" xfId="16355"/>
    <cellStyle name="40% - Accent2 4 3 2 3" xfId="16356"/>
    <cellStyle name="40% - Accent2 4 3 2 3 2" xfId="16357"/>
    <cellStyle name="40% - Accent2 4 3 2 3 2 2" xfId="16358"/>
    <cellStyle name="40% - Accent2 4 3 2 3 3" xfId="16359"/>
    <cellStyle name="40% - Accent2 4 3 2 4" xfId="16360"/>
    <cellStyle name="40% - Accent2 4 3 2 4 2" xfId="16361"/>
    <cellStyle name="40% - Accent2 4 3 2 4 2 2" xfId="16362"/>
    <cellStyle name="40% - Accent2 4 3 2 4 3" xfId="16363"/>
    <cellStyle name="40% - Accent2 4 3 2 5" xfId="16364"/>
    <cellStyle name="40% - Accent2 4 3 2 5 2" xfId="16365"/>
    <cellStyle name="40% - Accent2 4 3 2 5 2 2" xfId="16366"/>
    <cellStyle name="40% - Accent2 4 3 2 5 3" xfId="16367"/>
    <cellStyle name="40% - Accent2 4 3 2 6" xfId="16368"/>
    <cellStyle name="40% - Accent2 4 3 2 6 2" xfId="16369"/>
    <cellStyle name="40% - Accent2 4 3 2 7" xfId="16370"/>
    <cellStyle name="40% - Accent2 4 3 3" xfId="16371"/>
    <cellStyle name="40% - Accent2 4 3 3 2" xfId="16372"/>
    <cellStyle name="40% - Accent2 4 3 3 2 2" xfId="16373"/>
    <cellStyle name="40% - Accent2 4 3 3 2 2 2" xfId="16374"/>
    <cellStyle name="40% - Accent2 4 3 3 2 3" xfId="16375"/>
    <cellStyle name="40% - Accent2 4 3 3 3" xfId="16376"/>
    <cellStyle name="40% - Accent2 4 3 3 3 2" xfId="16377"/>
    <cellStyle name="40% - Accent2 4 3 3 3 2 2" xfId="16378"/>
    <cellStyle name="40% - Accent2 4 3 3 3 3" xfId="16379"/>
    <cellStyle name="40% - Accent2 4 3 3 4" xfId="16380"/>
    <cellStyle name="40% - Accent2 4 3 3 4 2" xfId="16381"/>
    <cellStyle name="40% - Accent2 4 3 3 5" xfId="16382"/>
    <cellStyle name="40% - Accent2 4 3 4" xfId="16383"/>
    <cellStyle name="40% - Accent2 4 3 4 2" xfId="16384"/>
    <cellStyle name="40% - Accent2 4 3 4 2 2" xfId="16385"/>
    <cellStyle name="40% - Accent2 4 3 4 3" xfId="16386"/>
    <cellStyle name="40% - Accent2 4 3 5" xfId="16387"/>
    <cellStyle name="40% - Accent2 4 3 5 2" xfId="16388"/>
    <cellStyle name="40% - Accent2 4 3 5 2 2" xfId="16389"/>
    <cellStyle name="40% - Accent2 4 3 5 3" xfId="16390"/>
    <cellStyle name="40% - Accent2 4 3 6" xfId="16391"/>
    <cellStyle name="40% - Accent2 4 3 6 2" xfId="16392"/>
    <cellStyle name="40% - Accent2 4 3 6 2 2" xfId="16393"/>
    <cellStyle name="40% - Accent2 4 3 6 3" xfId="16394"/>
    <cellStyle name="40% - Accent2 4 3 7" xfId="16395"/>
    <cellStyle name="40% - Accent2 4 3 7 2" xfId="16396"/>
    <cellStyle name="40% - Accent2 4 3 8" xfId="16397"/>
    <cellStyle name="40% - Accent2 4 4" xfId="16398"/>
    <cellStyle name="40% - Accent2 4 4 2" xfId="16399"/>
    <cellStyle name="40% - Accent2 4 4 2 2" xfId="16400"/>
    <cellStyle name="40% - Accent2 4 4 2 2 2" xfId="16401"/>
    <cellStyle name="40% - Accent2 4 4 2 2 2 2" xfId="16402"/>
    <cellStyle name="40% - Accent2 4 4 2 2 3" xfId="16403"/>
    <cellStyle name="40% - Accent2 4 4 2 3" xfId="16404"/>
    <cellStyle name="40% - Accent2 4 4 2 3 2" xfId="16405"/>
    <cellStyle name="40% - Accent2 4 4 2 3 2 2" xfId="16406"/>
    <cellStyle name="40% - Accent2 4 4 2 3 3" xfId="16407"/>
    <cellStyle name="40% - Accent2 4 4 2 4" xfId="16408"/>
    <cellStyle name="40% - Accent2 4 4 2 4 2" xfId="16409"/>
    <cellStyle name="40% - Accent2 4 4 2 5" xfId="16410"/>
    <cellStyle name="40% - Accent2 4 4 3" xfId="16411"/>
    <cellStyle name="40% - Accent2 4 4 3 2" xfId="16412"/>
    <cellStyle name="40% - Accent2 4 4 3 2 2" xfId="16413"/>
    <cellStyle name="40% - Accent2 4 4 3 3" xfId="16414"/>
    <cellStyle name="40% - Accent2 4 4 4" xfId="16415"/>
    <cellStyle name="40% - Accent2 4 4 4 2" xfId="16416"/>
    <cellStyle name="40% - Accent2 4 4 4 2 2" xfId="16417"/>
    <cellStyle name="40% - Accent2 4 4 4 3" xfId="16418"/>
    <cellStyle name="40% - Accent2 4 4 5" xfId="16419"/>
    <cellStyle name="40% - Accent2 4 4 5 2" xfId="16420"/>
    <cellStyle name="40% - Accent2 4 4 5 2 2" xfId="16421"/>
    <cellStyle name="40% - Accent2 4 4 5 3" xfId="16422"/>
    <cellStyle name="40% - Accent2 4 4 6" xfId="16423"/>
    <cellStyle name="40% - Accent2 4 4 6 2" xfId="16424"/>
    <cellStyle name="40% - Accent2 4 4 7" xfId="16425"/>
    <cellStyle name="40% - Accent2 4 5" xfId="16426"/>
    <cellStyle name="40% - Accent2 4 5 2" xfId="16427"/>
    <cellStyle name="40% - Accent2 4 5 2 2" xfId="16428"/>
    <cellStyle name="40% - Accent2 4 5 2 2 2" xfId="16429"/>
    <cellStyle name="40% - Accent2 4 5 2 3" xfId="16430"/>
    <cellStyle name="40% - Accent2 4 5 3" xfId="16431"/>
    <cellStyle name="40% - Accent2 4 5 3 2" xfId="16432"/>
    <cellStyle name="40% - Accent2 4 5 3 2 2" xfId="16433"/>
    <cellStyle name="40% - Accent2 4 5 3 3" xfId="16434"/>
    <cellStyle name="40% - Accent2 4 5 4" xfId="16435"/>
    <cellStyle name="40% - Accent2 4 5 4 2" xfId="16436"/>
    <cellStyle name="40% - Accent2 4 5 5" xfId="16437"/>
    <cellStyle name="40% - Accent2 4 6" xfId="16438"/>
    <cellStyle name="40% - Accent2 4 6 2" xfId="16439"/>
    <cellStyle name="40% - Accent2 4 6 2 2" xfId="16440"/>
    <cellStyle name="40% - Accent2 4 6 3" xfId="16441"/>
    <cellStyle name="40% - Accent2 4 7" xfId="16442"/>
    <cellStyle name="40% - Accent2 4 7 2" xfId="16443"/>
    <cellStyle name="40% - Accent2 4 7 2 2" xfId="16444"/>
    <cellStyle name="40% - Accent2 4 7 3" xfId="16445"/>
    <cellStyle name="40% - Accent2 4 8" xfId="16446"/>
    <cellStyle name="40% - Accent2 4 8 2" xfId="16447"/>
    <cellStyle name="40% - Accent2 4 8 2 2" xfId="16448"/>
    <cellStyle name="40% - Accent2 4 8 3" xfId="16449"/>
    <cellStyle name="40% - Accent2 4 9" xfId="16450"/>
    <cellStyle name="40% - Accent2 4 9 2" xfId="16451"/>
    <cellStyle name="40% - Accent2 5" xfId="16452"/>
    <cellStyle name="40% - Accent2 5 2" xfId="16453"/>
    <cellStyle name="40% - Accent2 5 2 2" xfId="16454"/>
    <cellStyle name="40% - Accent2 5 2 2 2" xfId="16455"/>
    <cellStyle name="40% - Accent2 5 2 2 2 2" xfId="16456"/>
    <cellStyle name="40% - Accent2 5 2 2 2 2 2" xfId="16457"/>
    <cellStyle name="40% - Accent2 5 2 2 2 2 2 2" xfId="16458"/>
    <cellStyle name="40% - Accent2 5 2 2 2 2 3" xfId="16459"/>
    <cellStyle name="40% - Accent2 5 2 2 2 3" xfId="16460"/>
    <cellStyle name="40% - Accent2 5 2 2 2 3 2" xfId="16461"/>
    <cellStyle name="40% - Accent2 5 2 2 2 3 2 2" xfId="16462"/>
    <cellStyle name="40% - Accent2 5 2 2 2 3 3" xfId="16463"/>
    <cellStyle name="40% - Accent2 5 2 2 2 4" xfId="16464"/>
    <cellStyle name="40% - Accent2 5 2 2 2 4 2" xfId="16465"/>
    <cellStyle name="40% - Accent2 5 2 2 2 5" xfId="16466"/>
    <cellStyle name="40% - Accent2 5 2 2 3" xfId="16467"/>
    <cellStyle name="40% - Accent2 5 2 2 3 2" xfId="16468"/>
    <cellStyle name="40% - Accent2 5 2 2 3 2 2" xfId="16469"/>
    <cellStyle name="40% - Accent2 5 2 2 3 3" xfId="16470"/>
    <cellStyle name="40% - Accent2 5 2 2 4" xfId="16471"/>
    <cellStyle name="40% - Accent2 5 2 2 4 2" xfId="16472"/>
    <cellStyle name="40% - Accent2 5 2 2 4 2 2" xfId="16473"/>
    <cellStyle name="40% - Accent2 5 2 2 4 3" xfId="16474"/>
    <cellStyle name="40% - Accent2 5 2 2 5" xfId="16475"/>
    <cellStyle name="40% - Accent2 5 2 2 5 2" xfId="16476"/>
    <cellStyle name="40% - Accent2 5 2 2 5 2 2" xfId="16477"/>
    <cellStyle name="40% - Accent2 5 2 2 5 3" xfId="16478"/>
    <cellStyle name="40% - Accent2 5 2 2 6" xfId="16479"/>
    <cellStyle name="40% - Accent2 5 2 2 6 2" xfId="16480"/>
    <cellStyle name="40% - Accent2 5 2 2 7" xfId="16481"/>
    <cellStyle name="40% - Accent2 5 2 3" xfId="16482"/>
    <cellStyle name="40% - Accent2 5 2 3 2" xfId="16483"/>
    <cellStyle name="40% - Accent2 5 2 3 2 2" xfId="16484"/>
    <cellStyle name="40% - Accent2 5 2 3 2 2 2" xfId="16485"/>
    <cellStyle name="40% - Accent2 5 2 3 2 3" xfId="16486"/>
    <cellStyle name="40% - Accent2 5 2 3 3" xfId="16487"/>
    <cellStyle name="40% - Accent2 5 2 3 3 2" xfId="16488"/>
    <cellStyle name="40% - Accent2 5 2 3 3 2 2" xfId="16489"/>
    <cellStyle name="40% - Accent2 5 2 3 3 3" xfId="16490"/>
    <cellStyle name="40% - Accent2 5 2 3 4" xfId="16491"/>
    <cellStyle name="40% - Accent2 5 2 3 4 2" xfId="16492"/>
    <cellStyle name="40% - Accent2 5 2 3 5" xfId="16493"/>
    <cellStyle name="40% - Accent2 5 2 4" xfId="16494"/>
    <cellStyle name="40% - Accent2 5 2 4 2" xfId="16495"/>
    <cellStyle name="40% - Accent2 5 2 4 2 2" xfId="16496"/>
    <cellStyle name="40% - Accent2 5 2 4 3" xfId="16497"/>
    <cellStyle name="40% - Accent2 5 2 5" xfId="16498"/>
    <cellStyle name="40% - Accent2 5 2 5 2" xfId="16499"/>
    <cellStyle name="40% - Accent2 5 2 5 2 2" xfId="16500"/>
    <cellStyle name="40% - Accent2 5 2 5 3" xfId="16501"/>
    <cellStyle name="40% - Accent2 5 2 6" xfId="16502"/>
    <cellStyle name="40% - Accent2 5 2 6 2" xfId="16503"/>
    <cellStyle name="40% - Accent2 5 2 6 2 2" xfId="16504"/>
    <cellStyle name="40% - Accent2 5 2 6 3" xfId="16505"/>
    <cellStyle name="40% - Accent2 5 2 7" xfId="16506"/>
    <cellStyle name="40% - Accent2 5 2 7 2" xfId="16507"/>
    <cellStyle name="40% - Accent2 5 2 8" xfId="16508"/>
    <cellStyle name="40% - Accent2 5 3" xfId="16509"/>
    <cellStyle name="40% - Accent2 5 3 2" xfId="16510"/>
    <cellStyle name="40% - Accent2 5 3 2 2" xfId="16511"/>
    <cellStyle name="40% - Accent2 5 3 2 2 2" xfId="16512"/>
    <cellStyle name="40% - Accent2 5 3 2 2 2 2" xfId="16513"/>
    <cellStyle name="40% - Accent2 5 3 2 2 3" xfId="16514"/>
    <cellStyle name="40% - Accent2 5 3 2 3" xfId="16515"/>
    <cellStyle name="40% - Accent2 5 3 2 3 2" xfId="16516"/>
    <cellStyle name="40% - Accent2 5 3 2 3 2 2" xfId="16517"/>
    <cellStyle name="40% - Accent2 5 3 2 3 3" xfId="16518"/>
    <cellStyle name="40% - Accent2 5 3 2 4" xfId="16519"/>
    <cellStyle name="40% - Accent2 5 3 2 4 2" xfId="16520"/>
    <cellStyle name="40% - Accent2 5 3 2 5" xfId="16521"/>
    <cellStyle name="40% - Accent2 5 3 3" xfId="16522"/>
    <cellStyle name="40% - Accent2 5 3 3 2" xfId="16523"/>
    <cellStyle name="40% - Accent2 5 3 3 2 2" xfId="16524"/>
    <cellStyle name="40% - Accent2 5 3 3 3" xfId="16525"/>
    <cellStyle name="40% - Accent2 5 3 4" xfId="16526"/>
    <cellStyle name="40% - Accent2 5 3 4 2" xfId="16527"/>
    <cellStyle name="40% - Accent2 5 3 4 2 2" xfId="16528"/>
    <cellStyle name="40% - Accent2 5 3 4 3" xfId="16529"/>
    <cellStyle name="40% - Accent2 5 3 5" xfId="16530"/>
    <cellStyle name="40% - Accent2 5 3 5 2" xfId="16531"/>
    <cellStyle name="40% - Accent2 5 3 5 2 2" xfId="16532"/>
    <cellStyle name="40% - Accent2 5 3 5 3" xfId="16533"/>
    <cellStyle name="40% - Accent2 5 3 6" xfId="16534"/>
    <cellStyle name="40% - Accent2 5 3 6 2" xfId="16535"/>
    <cellStyle name="40% - Accent2 5 3 7" xfId="16536"/>
    <cellStyle name="40% - Accent2 5 4" xfId="16537"/>
    <cellStyle name="40% - Accent2 5 4 2" xfId="16538"/>
    <cellStyle name="40% - Accent2 5 4 2 2" xfId="16539"/>
    <cellStyle name="40% - Accent2 5 4 2 2 2" xfId="16540"/>
    <cellStyle name="40% - Accent2 5 4 2 3" xfId="16541"/>
    <cellStyle name="40% - Accent2 5 4 3" xfId="16542"/>
    <cellStyle name="40% - Accent2 5 4 3 2" xfId="16543"/>
    <cellStyle name="40% - Accent2 5 4 3 2 2" xfId="16544"/>
    <cellStyle name="40% - Accent2 5 4 3 3" xfId="16545"/>
    <cellStyle name="40% - Accent2 5 4 4" xfId="16546"/>
    <cellStyle name="40% - Accent2 5 4 4 2" xfId="16547"/>
    <cellStyle name="40% - Accent2 5 4 5" xfId="16548"/>
    <cellStyle name="40% - Accent2 5 5" xfId="16549"/>
    <cellStyle name="40% - Accent2 5 5 2" xfId="16550"/>
    <cellStyle name="40% - Accent2 5 5 2 2" xfId="16551"/>
    <cellStyle name="40% - Accent2 5 5 3" xfId="16552"/>
    <cellStyle name="40% - Accent2 5 6" xfId="16553"/>
    <cellStyle name="40% - Accent2 5 6 2" xfId="16554"/>
    <cellStyle name="40% - Accent2 5 6 2 2" xfId="16555"/>
    <cellStyle name="40% - Accent2 5 6 3" xfId="16556"/>
    <cellStyle name="40% - Accent2 5 7" xfId="16557"/>
    <cellStyle name="40% - Accent2 5 7 2" xfId="16558"/>
    <cellStyle name="40% - Accent2 5 7 2 2" xfId="16559"/>
    <cellStyle name="40% - Accent2 5 7 3" xfId="16560"/>
    <cellStyle name="40% - Accent2 5 8" xfId="16561"/>
    <cellStyle name="40% - Accent2 5 8 2" xfId="16562"/>
    <cellStyle name="40% - Accent2 5 9" xfId="16563"/>
    <cellStyle name="40% - Accent2 6" xfId="16564"/>
    <cellStyle name="40% - Accent2 6 2" xfId="16565"/>
    <cellStyle name="40% - Accent2 6 2 2" xfId="16566"/>
    <cellStyle name="40% - Accent2 6 2 2 2" xfId="16567"/>
    <cellStyle name="40% - Accent2 6 2 2 2 2" xfId="16568"/>
    <cellStyle name="40% - Accent2 6 2 2 3" xfId="16569"/>
    <cellStyle name="40% - Accent2 6 2 3" xfId="16570"/>
    <cellStyle name="40% - Accent2 6 2 3 2" xfId="16571"/>
    <cellStyle name="40% - Accent2 6 2 3 2 2" xfId="16572"/>
    <cellStyle name="40% - Accent2 6 2 3 3" xfId="16573"/>
    <cellStyle name="40% - Accent2 6 2 4" xfId="16574"/>
    <cellStyle name="40% - Accent2 6 2 4 2" xfId="16575"/>
    <cellStyle name="40% - Accent2 6 2 5" xfId="16576"/>
    <cellStyle name="40% - Accent2 6 3" xfId="16577"/>
    <cellStyle name="40% - Accent2 6 3 2" xfId="16578"/>
    <cellStyle name="40% - Accent2 6 3 2 2" xfId="16579"/>
    <cellStyle name="40% - Accent2 6 3 3" xfId="16580"/>
    <cellStyle name="40% - Accent2 6 4" xfId="16581"/>
    <cellStyle name="40% - Accent2 6 4 2" xfId="16582"/>
    <cellStyle name="40% - Accent2 6 4 2 2" xfId="16583"/>
    <cellStyle name="40% - Accent2 6 4 3" xfId="16584"/>
    <cellStyle name="40% - Accent2 6 5" xfId="16585"/>
    <cellStyle name="40% - Accent2 6 5 2" xfId="16586"/>
    <cellStyle name="40% - Accent2 6 5 2 2" xfId="16587"/>
    <cellStyle name="40% - Accent2 6 5 3" xfId="16588"/>
    <cellStyle name="40% - Accent2 6 6" xfId="16589"/>
    <cellStyle name="40% - Accent2 6 6 2" xfId="16590"/>
    <cellStyle name="40% - Accent2 6 7" xfId="16591"/>
    <cellStyle name="40% - Accent2 7" xfId="16592"/>
    <cellStyle name="40% - Accent2 7 2" xfId="16593"/>
    <cellStyle name="40% - Accent2 7 2 2" xfId="16594"/>
    <cellStyle name="40% - Accent2 7 2 2 2" xfId="16595"/>
    <cellStyle name="40% - Accent2 7 2 2 2 2" xfId="16596"/>
    <cellStyle name="40% - Accent2 7 2 2 3" xfId="16597"/>
    <cellStyle name="40% - Accent2 7 2 3" xfId="16598"/>
    <cellStyle name="40% - Accent2 7 2 3 2" xfId="16599"/>
    <cellStyle name="40% - Accent2 7 2 3 2 2" xfId="16600"/>
    <cellStyle name="40% - Accent2 7 2 3 3" xfId="16601"/>
    <cellStyle name="40% - Accent2 7 2 4" xfId="16602"/>
    <cellStyle name="40% - Accent2 7 2 4 2" xfId="16603"/>
    <cellStyle name="40% - Accent2 7 2 5" xfId="16604"/>
    <cellStyle name="40% - Accent2 7 3" xfId="16605"/>
    <cellStyle name="40% - Accent2 7 3 2" xfId="16606"/>
    <cellStyle name="40% - Accent2 7 3 2 2" xfId="16607"/>
    <cellStyle name="40% - Accent2 7 3 3" xfId="16608"/>
    <cellStyle name="40% - Accent2 7 4" xfId="16609"/>
    <cellStyle name="40% - Accent2 7 4 2" xfId="16610"/>
    <cellStyle name="40% - Accent2 7 4 2 2" xfId="16611"/>
    <cellStyle name="40% - Accent2 7 4 3" xfId="16612"/>
    <cellStyle name="40% - Accent2 7 5" xfId="16613"/>
    <cellStyle name="40% - Accent2 7 5 2" xfId="16614"/>
    <cellStyle name="40% - Accent2 7 5 2 2" xfId="16615"/>
    <cellStyle name="40% - Accent2 7 5 3" xfId="16616"/>
    <cellStyle name="40% - Accent2 7 6" xfId="16617"/>
    <cellStyle name="40% - Accent2 7 6 2" xfId="16618"/>
    <cellStyle name="40% - Accent2 7 7" xfId="16619"/>
    <cellStyle name="40% - Accent2 8" xfId="16620"/>
    <cellStyle name="40% - Accent2 8 2" xfId="16621"/>
    <cellStyle name="40% - Accent2 8 2 2" xfId="16622"/>
    <cellStyle name="40% - Accent2 8 2 2 2" xfId="16623"/>
    <cellStyle name="40% - Accent2 8 2 3" xfId="16624"/>
    <cellStyle name="40% - Accent2 8 3" xfId="16625"/>
    <cellStyle name="40% - Accent2 8 3 2" xfId="16626"/>
    <cellStyle name="40% - Accent2 8 3 2 2" xfId="16627"/>
    <cellStyle name="40% - Accent2 8 3 3" xfId="16628"/>
    <cellStyle name="40% - Accent2 8 4" xfId="16629"/>
    <cellStyle name="40% - Accent2 8 4 2" xfId="16630"/>
    <cellStyle name="40% - Accent2 8 5" xfId="16631"/>
    <cellStyle name="40% - Accent2 9" xfId="16632"/>
    <cellStyle name="40% - Accent2 9 2" xfId="16633"/>
    <cellStyle name="40% - Accent3 10" xfId="16634"/>
    <cellStyle name="40% - Accent3 11" xfId="16635"/>
    <cellStyle name="40% - Accent3 2" xfId="400"/>
    <cellStyle name="40% - Accent3 2 2" xfId="401"/>
    <cellStyle name="40% - Accent3 2 3" xfId="16636"/>
    <cellStyle name="40% - Accent3 2 4" xfId="16637"/>
    <cellStyle name="40% - Accent3 2 5" xfId="16638"/>
    <cellStyle name="40% - Accent3 3" xfId="402"/>
    <cellStyle name="40% - Accent3 3 10" xfId="16639"/>
    <cellStyle name="40% - Accent3 3 2" xfId="16640"/>
    <cellStyle name="40% - Accent3 3 2 10" xfId="16641"/>
    <cellStyle name="40% - Accent3 3 2 2" xfId="16642"/>
    <cellStyle name="40% - Accent3 3 2 2 2" xfId="16643"/>
    <cellStyle name="40% - Accent3 3 2 2 2 2" xfId="16644"/>
    <cellStyle name="40% - Accent3 3 2 2 2 2 2" xfId="16645"/>
    <cellStyle name="40% - Accent3 3 2 2 2 2 2 2" xfId="16646"/>
    <cellStyle name="40% - Accent3 3 2 2 2 2 2 2 2" xfId="16647"/>
    <cellStyle name="40% - Accent3 3 2 2 2 2 2 2 2 2" xfId="16648"/>
    <cellStyle name="40% - Accent3 3 2 2 2 2 2 2 3" xfId="16649"/>
    <cellStyle name="40% - Accent3 3 2 2 2 2 2 3" xfId="16650"/>
    <cellStyle name="40% - Accent3 3 2 2 2 2 2 3 2" xfId="16651"/>
    <cellStyle name="40% - Accent3 3 2 2 2 2 2 3 2 2" xfId="16652"/>
    <cellStyle name="40% - Accent3 3 2 2 2 2 2 3 3" xfId="16653"/>
    <cellStyle name="40% - Accent3 3 2 2 2 2 2 4" xfId="16654"/>
    <cellStyle name="40% - Accent3 3 2 2 2 2 2 4 2" xfId="16655"/>
    <cellStyle name="40% - Accent3 3 2 2 2 2 2 5" xfId="16656"/>
    <cellStyle name="40% - Accent3 3 2 2 2 2 3" xfId="16657"/>
    <cellStyle name="40% - Accent3 3 2 2 2 2 3 2" xfId="16658"/>
    <cellStyle name="40% - Accent3 3 2 2 2 2 3 2 2" xfId="16659"/>
    <cellStyle name="40% - Accent3 3 2 2 2 2 3 3" xfId="16660"/>
    <cellStyle name="40% - Accent3 3 2 2 2 2 4" xfId="16661"/>
    <cellStyle name="40% - Accent3 3 2 2 2 2 4 2" xfId="16662"/>
    <cellStyle name="40% - Accent3 3 2 2 2 2 4 2 2" xfId="16663"/>
    <cellStyle name="40% - Accent3 3 2 2 2 2 4 3" xfId="16664"/>
    <cellStyle name="40% - Accent3 3 2 2 2 2 5" xfId="16665"/>
    <cellStyle name="40% - Accent3 3 2 2 2 2 5 2" xfId="16666"/>
    <cellStyle name="40% - Accent3 3 2 2 2 2 5 2 2" xfId="16667"/>
    <cellStyle name="40% - Accent3 3 2 2 2 2 5 3" xfId="16668"/>
    <cellStyle name="40% - Accent3 3 2 2 2 2 6" xfId="16669"/>
    <cellStyle name="40% - Accent3 3 2 2 2 2 6 2" xfId="16670"/>
    <cellStyle name="40% - Accent3 3 2 2 2 2 7" xfId="16671"/>
    <cellStyle name="40% - Accent3 3 2 2 2 3" xfId="16672"/>
    <cellStyle name="40% - Accent3 3 2 2 2 3 2" xfId="16673"/>
    <cellStyle name="40% - Accent3 3 2 2 2 3 2 2" xfId="16674"/>
    <cellStyle name="40% - Accent3 3 2 2 2 3 2 2 2" xfId="16675"/>
    <cellStyle name="40% - Accent3 3 2 2 2 3 2 3" xfId="16676"/>
    <cellStyle name="40% - Accent3 3 2 2 2 3 3" xfId="16677"/>
    <cellStyle name="40% - Accent3 3 2 2 2 3 3 2" xfId="16678"/>
    <cellStyle name="40% - Accent3 3 2 2 2 3 3 2 2" xfId="16679"/>
    <cellStyle name="40% - Accent3 3 2 2 2 3 3 3" xfId="16680"/>
    <cellStyle name="40% - Accent3 3 2 2 2 3 4" xfId="16681"/>
    <cellStyle name="40% - Accent3 3 2 2 2 3 4 2" xfId="16682"/>
    <cellStyle name="40% - Accent3 3 2 2 2 3 5" xfId="16683"/>
    <cellStyle name="40% - Accent3 3 2 2 2 4" xfId="16684"/>
    <cellStyle name="40% - Accent3 3 2 2 2 4 2" xfId="16685"/>
    <cellStyle name="40% - Accent3 3 2 2 2 4 2 2" xfId="16686"/>
    <cellStyle name="40% - Accent3 3 2 2 2 4 3" xfId="16687"/>
    <cellStyle name="40% - Accent3 3 2 2 2 5" xfId="16688"/>
    <cellStyle name="40% - Accent3 3 2 2 2 5 2" xfId="16689"/>
    <cellStyle name="40% - Accent3 3 2 2 2 5 2 2" xfId="16690"/>
    <cellStyle name="40% - Accent3 3 2 2 2 5 3" xfId="16691"/>
    <cellStyle name="40% - Accent3 3 2 2 2 6" xfId="16692"/>
    <cellStyle name="40% - Accent3 3 2 2 2 6 2" xfId="16693"/>
    <cellStyle name="40% - Accent3 3 2 2 2 6 2 2" xfId="16694"/>
    <cellStyle name="40% - Accent3 3 2 2 2 6 3" xfId="16695"/>
    <cellStyle name="40% - Accent3 3 2 2 2 7" xfId="16696"/>
    <cellStyle name="40% - Accent3 3 2 2 2 7 2" xfId="16697"/>
    <cellStyle name="40% - Accent3 3 2 2 2 8" xfId="16698"/>
    <cellStyle name="40% - Accent3 3 2 2 3" xfId="16699"/>
    <cellStyle name="40% - Accent3 3 2 2 3 2" xfId="16700"/>
    <cellStyle name="40% - Accent3 3 2 2 3 2 2" xfId="16701"/>
    <cellStyle name="40% - Accent3 3 2 2 3 2 2 2" xfId="16702"/>
    <cellStyle name="40% - Accent3 3 2 2 3 2 2 2 2" xfId="16703"/>
    <cellStyle name="40% - Accent3 3 2 2 3 2 2 3" xfId="16704"/>
    <cellStyle name="40% - Accent3 3 2 2 3 2 3" xfId="16705"/>
    <cellStyle name="40% - Accent3 3 2 2 3 2 3 2" xfId="16706"/>
    <cellStyle name="40% - Accent3 3 2 2 3 2 3 2 2" xfId="16707"/>
    <cellStyle name="40% - Accent3 3 2 2 3 2 3 3" xfId="16708"/>
    <cellStyle name="40% - Accent3 3 2 2 3 2 4" xfId="16709"/>
    <cellStyle name="40% - Accent3 3 2 2 3 2 4 2" xfId="16710"/>
    <cellStyle name="40% - Accent3 3 2 2 3 2 5" xfId="16711"/>
    <cellStyle name="40% - Accent3 3 2 2 3 3" xfId="16712"/>
    <cellStyle name="40% - Accent3 3 2 2 3 3 2" xfId="16713"/>
    <cellStyle name="40% - Accent3 3 2 2 3 3 2 2" xfId="16714"/>
    <cellStyle name="40% - Accent3 3 2 2 3 3 3" xfId="16715"/>
    <cellStyle name="40% - Accent3 3 2 2 3 4" xfId="16716"/>
    <cellStyle name="40% - Accent3 3 2 2 3 4 2" xfId="16717"/>
    <cellStyle name="40% - Accent3 3 2 2 3 4 2 2" xfId="16718"/>
    <cellStyle name="40% - Accent3 3 2 2 3 4 3" xfId="16719"/>
    <cellStyle name="40% - Accent3 3 2 2 3 5" xfId="16720"/>
    <cellStyle name="40% - Accent3 3 2 2 3 5 2" xfId="16721"/>
    <cellStyle name="40% - Accent3 3 2 2 3 5 2 2" xfId="16722"/>
    <cellStyle name="40% - Accent3 3 2 2 3 5 3" xfId="16723"/>
    <cellStyle name="40% - Accent3 3 2 2 3 6" xfId="16724"/>
    <cellStyle name="40% - Accent3 3 2 2 3 6 2" xfId="16725"/>
    <cellStyle name="40% - Accent3 3 2 2 3 7" xfId="16726"/>
    <cellStyle name="40% - Accent3 3 2 2 4" xfId="16727"/>
    <cellStyle name="40% - Accent3 3 2 2 4 2" xfId="16728"/>
    <cellStyle name="40% - Accent3 3 2 2 4 2 2" xfId="16729"/>
    <cellStyle name="40% - Accent3 3 2 2 4 2 2 2" xfId="16730"/>
    <cellStyle name="40% - Accent3 3 2 2 4 2 3" xfId="16731"/>
    <cellStyle name="40% - Accent3 3 2 2 4 3" xfId="16732"/>
    <cellStyle name="40% - Accent3 3 2 2 4 3 2" xfId="16733"/>
    <cellStyle name="40% - Accent3 3 2 2 4 3 2 2" xfId="16734"/>
    <cellStyle name="40% - Accent3 3 2 2 4 3 3" xfId="16735"/>
    <cellStyle name="40% - Accent3 3 2 2 4 4" xfId="16736"/>
    <cellStyle name="40% - Accent3 3 2 2 4 4 2" xfId="16737"/>
    <cellStyle name="40% - Accent3 3 2 2 4 5" xfId="16738"/>
    <cellStyle name="40% - Accent3 3 2 2 5" xfId="16739"/>
    <cellStyle name="40% - Accent3 3 2 2 5 2" xfId="16740"/>
    <cellStyle name="40% - Accent3 3 2 2 5 2 2" xfId="16741"/>
    <cellStyle name="40% - Accent3 3 2 2 5 3" xfId="16742"/>
    <cellStyle name="40% - Accent3 3 2 2 6" xfId="16743"/>
    <cellStyle name="40% - Accent3 3 2 2 6 2" xfId="16744"/>
    <cellStyle name="40% - Accent3 3 2 2 6 2 2" xfId="16745"/>
    <cellStyle name="40% - Accent3 3 2 2 6 3" xfId="16746"/>
    <cellStyle name="40% - Accent3 3 2 2 7" xfId="16747"/>
    <cellStyle name="40% - Accent3 3 2 2 7 2" xfId="16748"/>
    <cellStyle name="40% - Accent3 3 2 2 7 2 2" xfId="16749"/>
    <cellStyle name="40% - Accent3 3 2 2 7 3" xfId="16750"/>
    <cellStyle name="40% - Accent3 3 2 2 8" xfId="16751"/>
    <cellStyle name="40% - Accent3 3 2 2 8 2" xfId="16752"/>
    <cellStyle name="40% - Accent3 3 2 2 9" xfId="16753"/>
    <cellStyle name="40% - Accent3 3 2 3" xfId="16754"/>
    <cellStyle name="40% - Accent3 3 2 3 2" xfId="16755"/>
    <cellStyle name="40% - Accent3 3 2 3 2 2" xfId="16756"/>
    <cellStyle name="40% - Accent3 3 2 3 2 2 2" xfId="16757"/>
    <cellStyle name="40% - Accent3 3 2 3 2 2 2 2" xfId="16758"/>
    <cellStyle name="40% - Accent3 3 2 3 2 2 2 2 2" xfId="16759"/>
    <cellStyle name="40% - Accent3 3 2 3 2 2 2 3" xfId="16760"/>
    <cellStyle name="40% - Accent3 3 2 3 2 2 3" xfId="16761"/>
    <cellStyle name="40% - Accent3 3 2 3 2 2 3 2" xfId="16762"/>
    <cellStyle name="40% - Accent3 3 2 3 2 2 3 2 2" xfId="16763"/>
    <cellStyle name="40% - Accent3 3 2 3 2 2 3 3" xfId="16764"/>
    <cellStyle name="40% - Accent3 3 2 3 2 2 4" xfId="16765"/>
    <cellStyle name="40% - Accent3 3 2 3 2 2 4 2" xfId="16766"/>
    <cellStyle name="40% - Accent3 3 2 3 2 2 5" xfId="16767"/>
    <cellStyle name="40% - Accent3 3 2 3 2 3" xfId="16768"/>
    <cellStyle name="40% - Accent3 3 2 3 2 3 2" xfId="16769"/>
    <cellStyle name="40% - Accent3 3 2 3 2 3 2 2" xfId="16770"/>
    <cellStyle name="40% - Accent3 3 2 3 2 3 3" xfId="16771"/>
    <cellStyle name="40% - Accent3 3 2 3 2 4" xfId="16772"/>
    <cellStyle name="40% - Accent3 3 2 3 2 4 2" xfId="16773"/>
    <cellStyle name="40% - Accent3 3 2 3 2 4 2 2" xfId="16774"/>
    <cellStyle name="40% - Accent3 3 2 3 2 4 3" xfId="16775"/>
    <cellStyle name="40% - Accent3 3 2 3 2 5" xfId="16776"/>
    <cellStyle name="40% - Accent3 3 2 3 2 5 2" xfId="16777"/>
    <cellStyle name="40% - Accent3 3 2 3 2 5 2 2" xfId="16778"/>
    <cellStyle name="40% - Accent3 3 2 3 2 5 3" xfId="16779"/>
    <cellStyle name="40% - Accent3 3 2 3 2 6" xfId="16780"/>
    <cellStyle name="40% - Accent3 3 2 3 2 6 2" xfId="16781"/>
    <cellStyle name="40% - Accent3 3 2 3 2 7" xfId="16782"/>
    <cellStyle name="40% - Accent3 3 2 3 3" xfId="16783"/>
    <cellStyle name="40% - Accent3 3 2 3 3 2" xfId="16784"/>
    <cellStyle name="40% - Accent3 3 2 3 3 2 2" xfId="16785"/>
    <cellStyle name="40% - Accent3 3 2 3 3 2 2 2" xfId="16786"/>
    <cellStyle name="40% - Accent3 3 2 3 3 2 3" xfId="16787"/>
    <cellStyle name="40% - Accent3 3 2 3 3 3" xfId="16788"/>
    <cellStyle name="40% - Accent3 3 2 3 3 3 2" xfId="16789"/>
    <cellStyle name="40% - Accent3 3 2 3 3 3 2 2" xfId="16790"/>
    <cellStyle name="40% - Accent3 3 2 3 3 3 3" xfId="16791"/>
    <cellStyle name="40% - Accent3 3 2 3 3 4" xfId="16792"/>
    <cellStyle name="40% - Accent3 3 2 3 3 4 2" xfId="16793"/>
    <cellStyle name="40% - Accent3 3 2 3 3 5" xfId="16794"/>
    <cellStyle name="40% - Accent3 3 2 3 4" xfId="16795"/>
    <cellStyle name="40% - Accent3 3 2 3 4 2" xfId="16796"/>
    <cellStyle name="40% - Accent3 3 2 3 4 2 2" xfId="16797"/>
    <cellStyle name="40% - Accent3 3 2 3 4 3" xfId="16798"/>
    <cellStyle name="40% - Accent3 3 2 3 5" xfId="16799"/>
    <cellStyle name="40% - Accent3 3 2 3 5 2" xfId="16800"/>
    <cellStyle name="40% - Accent3 3 2 3 5 2 2" xfId="16801"/>
    <cellStyle name="40% - Accent3 3 2 3 5 3" xfId="16802"/>
    <cellStyle name="40% - Accent3 3 2 3 6" xfId="16803"/>
    <cellStyle name="40% - Accent3 3 2 3 6 2" xfId="16804"/>
    <cellStyle name="40% - Accent3 3 2 3 6 2 2" xfId="16805"/>
    <cellStyle name="40% - Accent3 3 2 3 6 3" xfId="16806"/>
    <cellStyle name="40% - Accent3 3 2 3 7" xfId="16807"/>
    <cellStyle name="40% - Accent3 3 2 3 7 2" xfId="16808"/>
    <cellStyle name="40% - Accent3 3 2 3 8" xfId="16809"/>
    <cellStyle name="40% - Accent3 3 2 4" xfId="16810"/>
    <cellStyle name="40% - Accent3 3 2 4 2" xfId="16811"/>
    <cellStyle name="40% - Accent3 3 2 4 2 2" xfId="16812"/>
    <cellStyle name="40% - Accent3 3 2 4 2 2 2" xfId="16813"/>
    <cellStyle name="40% - Accent3 3 2 4 2 2 2 2" xfId="16814"/>
    <cellStyle name="40% - Accent3 3 2 4 2 2 3" xfId="16815"/>
    <cellStyle name="40% - Accent3 3 2 4 2 3" xfId="16816"/>
    <cellStyle name="40% - Accent3 3 2 4 2 3 2" xfId="16817"/>
    <cellStyle name="40% - Accent3 3 2 4 2 3 2 2" xfId="16818"/>
    <cellStyle name="40% - Accent3 3 2 4 2 3 3" xfId="16819"/>
    <cellStyle name="40% - Accent3 3 2 4 2 4" xfId="16820"/>
    <cellStyle name="40% - Accent3 3 2 4 2 4 2" xfId="16821"/>
    <cellStyle name="40% - Accent3 3 2 4 2 5" xfId="16822"/>
    <cellStyle name="40% - Accent3 3 2 4 3" xfId="16823"/>
    <cellStyle name="40% - Accent3 3 2 4 3 2" xfId="16824"/>
    <cellStyle name="40% - Accent3 3 2 4 3 2 2" xfId="16825"/>
    <cellStyle name="40% - Accent3 3 2 4 3 3" xfId="16826"/>
    <cellStyle name="40% - Accent3 3 2 4 4" xfId="16827"/>
    <cellStyle name="40% - Accent3 3 2 4 4 2" xfId="16828"/>
    <cellStyle name="40% - Accent3 3 2 4 4 2 2" xfId="16829"/>
    <cellStyle name="40% - Accent3 3 2 4 4 3" xfId="16830"/>
    <cellStyle name="40% - Accent3 3 2 4 5" xfId="16831"/>
    <cellStyle name="40% - Accent3 3 2 4 5 2" xfId="16832"/>
    <cellStyle name="40% - Accent3 3 2 4 5 2 2" xfId="16833"/>
    <cellStyle name="40% - Accent3 3 2 4 5 3" xfId="16834"/>
    <cellStyle name="40% - Accent3 3 2 4 6" xfId="16835"/>
    <cellStyle name="40% - Accent3 3 2 4 6 2" xfId="16836"/>
    <cellStyle name="40% - Accent3 3 2 4 7" xfId="16837"/>
    <cellStyle name="40% - Accent3 3 2 5" xfId="16838"/>
    <cellStyle name="40% - Accent3 3 2 5 2" xfId="16839"/>
    <cellStyle name="40% - Accent3 3 2 5 2 2" xfId="16840"/>
    <cellStyle name="40% - Accent3 3 2 5 2 2 2" xfId="16841"/>
    <cellStyle name="40% - Accent3 3 2 5 2 3" xfId="16842"/>
    <cellStyle name="40% - Accent3 3 2 5 3" xfId="16843"/>
    <cellStyle name="40% - Accent3 3 2 5 3 2" xfId="16844"/>
    <cellStyle name="40% - Accent3 3 2 5 3 2 2" xfId="16845"/>
    <cellStyle name="40% - Accent3 3 2 5 3 3" xfId="16846"/>
    <cellStyle name="40% - Accent3 3 2 5 4" xfId="16847"/>
    <cellStyle name="40% - Accent3 3 2 5 4 2" xfId="16848"/>
    <cellStyle name="40% - Accent3 3 2 5 5" xfId="16849"/>
    <cellStyle name="40% - Accent3 3 2 6" xfId="16850"/>
    <cellStyle name="40% - Accent3 3 2 6 2" xfId="16851"/>
    <cellStyle name="40% - Accent3 3 2 6 2 2" xfId="16852"/>
    <cellStyle name="40% - Accent3 3 2 6 3" xfId="16853"/>
    <cellStyle name="40% - Accent3 3 2 7" xfId="16854"/>
    <cellStyle name="40% - Accent3 3 2 7 2" xfId="16855"/>
    <cellStyle name="40% - Accent3 3 2 7 2 2" xfId="16856"/>
    <cellStyle name="40% - Accent3 3 2 7 3" xfId="16857"/>
    <cellStyle name="40% - Accent3 3 2 8" xfId="16858"/>
    <cellStyle name="40% - Accent3 3 2 8 2" xfId="16859"/>
    <cellStyle name="40% - Accent3 3 2 8 2 2" xfId="16860"/>
    <cellStyle name="40% - Accent3 3 2 8 3" xfId="16861"/>
    <cellStyle name="40% - Accent3 3 2 9" xfId="16862"/>
    <cellStyle name="40% - Accent3 3 2 9 2" xfId="16863"/>
    <cellStyle name="40% - Accent3 3 3" xfId="16864"/>
    <cellStyle name="40% - Accent3 3 3 2" xfId="16865"/>
    <cellStyle name="40% - Accent3 3 3 2 2" xfId="16866"/>
    <cellStyle name="40% - Accent3 3 3 2 2 2" xfId="16867"/>
    <cellStyle name="40% - Accent3 3 3 2 2 2 2" xfId="16868"/>
    <cellStyle name="40% - Accent3 3 3 2 2 2 2 2" xfId="16869"/>
    <cellStyle name="40% - Accent3 3 3 2 2 2 2 2 2" xfId="16870"/>
    <cellStyle name="40% - Accent3 3 3 2 2 2 2 3" xfId="16871"/>
    <cellStyle name="40% - Accent3 3 3 2 2 2 3" xfId="16872"/>
    <cellStyle name="40% - Accent3 3 3 2 2 2 3 2" xfId="16873"/>
    <cellStyle name="40% - Accent3 3 3 2 2 2 3 2 2" xfId="16874"/>
    <cellStyle name="40% - Accent3 3 3 2 2 2 3 3" xfId="16875"/>
    <cellStyle name="40% - Accent3 3 3 2 2 2 4" xfId="16876"/>
    <cellStyle name="40% - Accent3 3 3 2 2 2 4 2" xfId="16877"/>
    <cellStyle name="40% - Accent3 3 3 2 2 2 5" xfId="16878"/>
    <cellStyle name="40% - Accent3 3 3 2 2 3" xfId="16879"/>
    <cellStyle name="40% - Accent3 3 3 2 2 3 2" xfId="16880"/>
    <cellStyle name="40% - Accent3 3 3 2 2 3 2 2" xfId="16881"/>
    <cellStyle name="40% - Accent3 3 3 2 2 3 3" xfId="16882"/>
    <cellStyle name="40% - Accent3 3 3 2 2 4" xfId="16883"/>
    <cellStyle name="40% - Accent3 3 3 2 2 4 2" xfId="16884"/>
    <cellStyle name="40% - Accent3 3 3 2 2 4 2 2" xfId="16885"/>
    <cellStyle name="40% - Accent3 3 3 2 2 4 3" xfId="16886"/>
    <cellStyle name="40% - Accent3 3 3 2 2 5" xfId="16887"/>
    <cellStyle name="40% - Accent3 3 3 2 2 5 2" xfId="16888"/>
    <cellStyle name="40% - Accent3 3 3 2 2 5 2 2" xfId="16889"/>
    <cellStyle name="40% - Accent3 3 3 2 2 5 3" xfId="16890"/>
    <cellStyle name="40% - Accent3 3 3 2 2 6" xfId="16891"/>
    <cellStyle name="40% - Accent3 3 3 2 2 6 2" xfId="16892"/>
    <cellStyle name="40% - Accent3 3 3 2 2 7" xfId="16893"/>
    <cellStyle name="40% - Accent3 3 3 2 3" xfId="16894"/>
    <cellStyle name="40% - Accent3 3 3 2 3 2" xfId="16895"/>
    <cellStyle name="40% - Accent3 3 3 2 3 2 2" xfId="16896"/>
    <cellStyle name="40% - Accent3 3 3 2 3 2 2 2" xfId="16897"/>
    <cellStyle name="40% - Accent3 3 3 2 3 2 3" xfId="16898"/>
    <cellStyle name="40% - Accent3 3 3 2 3 3" xfId="16899"/>
    <cellStyle name="40% - Accent3 3 3 2 3 3 2" xfId="16900"/>
    <cellStyle name="40% - Accent3 3 3 2 3 3 2 2" xfId="16901"/>
    <cellStyle name="40% - Accent3 3 3 2 3 3 3" xfId="16902"/>
    <cellStyle name="40% - Accent3 3 3 2 3 4" xfId="16903"/>
    <cellStyle name="40% - Accent3 3 3 2 3 4 2" xfId="16904"/>
    <cellStyle name="40% - Accent3 3 3 2 3 5" xfId="16905"/>
    <cellStyle name="40% - Accent3 3 3 2 4" xfId="16906"/>
    <cellStyle name="40% - Accent3 3 3 2 4 2" xfId="16907"/>
    <cellStyle name="40% - Accent3 3 3 2 4 2 2" xfId="16908"/>
    <cellStyle name="40% - Accent3 3 3 2 4 3" xfId="16909"/>
    <cellStyle name="40% - Accent3 3 3 2 5" xfId="16910"/>
    <cellStyle name="40% - Accent3 3 3 2 5 2" xfId="16911"/>
    <cellStyle name="40% - Accent3 3 3 2 5 2 2" xfId="16912"/>
    <cellStyle name="40% - Accent3 3 3 2 5 3" xfId="16913"/>
    <cellStyle name="40% - Accent3 3 3 2 6" xfId="16914"/>
    <cellStyle name="40% - Accent3 3 3 2 6 2" xfId="16915"/>
    <cellStyle name="40% - Accent3 3 3 2 6 2 2" xfId="16916"/>
    <cellStyle name="40% - Accent3 3 3 2 6 3" xfId="16917"/>
    <cellStyle name="40% - Accent3 3 3 2 7" xfId="16918"/>
    <cellStyle name="40% - Accent3 3 3 2 7 2" xfId="16919"/>
    <cellStyle name="40% - Accent3 3 3 2 8" xfId="16920"/>
    <cellStyle name="40% - Accent3 3 3 3" xfId="16921"/>
    <cellStyle name="40% - Accent3 3 3 3 2" xfId="16922"/>
    <cellStyle name="40% - Accent3 3 3 3 2 2" xfId="16923"/>
    <cellStyle name="40% - Accent3 3 3 3 2 2 2" xfId="16924"/>
    <cellStyle name="40% - Accent3 3 3 3 2 2 2 2" xfId="16925"/>
    <cellStyle name="40% - Accent3 3 3 3 2 2 3" xfId="16926"/>
    <cellStyle name="40% - Accent3 3 3 3 2 3" xfId="16927"/>
    <cellStyle name="40% - Accent3 3 3 3 2 3 2" xfId="16928"/>
    <cellStyle name="40% - Accent3 3 3 3 2 3 2 2" xfId="16929"/>
    <cellStyle name="40% - Accent3 3 3 3 2 3 3" xfId="16930"/>
    <cellStyle name="40% - Accent3 3 3 3 2 4" xfId="16931"/>
    <cellStyle name="40% - Accent3 3 3 3 2 4 2" xfId="16932"/>
    <cellStyle name="40% - Accent3 3 3 3 2 5" xfId="16933"/>
    <cellStyle name="40% - Accent3 3 3 3 3" xfId="16934"/>
    <cellStyle name="40% - Accent3 3 3 3 3 2" xfId="16935"/>
    <cellStyle name="40% - Accent3 3 3 3 3 2 2" xfId="16936"/>
    <cellStyle name="40% - Accent3 3 3 3 3 3" xfId="16937"/>
    <cellStyle name="40% - Accent3 3 3 3 4" xfId="16938"/>
    <cellStyle name="40% - Accent3 3 3 3 4 2" xfId="16939"/>
    <cellStyle name="40% - Accent3 3 3 3 4 2 2" xfId="16940"/>
    <cellStyle name="40% - Accent3 3 3 3 4 3" xfId="16941"/>
    <cellStyle name="40% - Accent3 3 3 3 5" xfId="16942"/>
    <cellStyle name="40% - Accent3 3 3 3 5 2" xfId="16943"/>
    <cellStyle name="40% - Accent3 3 3 3 5 2 2" xfId="16944"/>
    <cellStyle name="40% - Accent3 3 3 3 5 3" xfId="16945"/>
    <cellStyle name="40% - Accent3 3 3 3 6" xfId="16946"/>
    <cellStyle name="40% - Accent3 3 3 3 6 2" xfId="16947"/>
    <cellStyle name="40% - Accent3 3 3 3 7" xfId="16948"/>
    <cellStyle name="40% - Accent3 3 3 4" xfId="16949"/>
    <cellStyle name="40% - Accent3 3 3 4 2" xfId="16950"/>
    <cellStyle name="40% - Accent3 3 3 4 2 2" xfId="16951"/>
    <cellStyle name="40% - Accent3 3 3 4 2 2 2" xfId="16952"/>
    <cellStyle name="40% - Accent3 3 3 4 2 3" xfId="16953"/>
    <cellStyle name="40% - Accent3 3 3 4 3" xfId="16954"/>
    <cellStyle name="40% - Accent3 3 3 4 3 2" xfId="16955"/>
    <cellStyle name="40% - Accent3 3 3 4 3 2 2" xfId="16956"/>
    <cellStyle name="40% - Accent3 3 3 4 3 3" xfId="16957"/>
    <cellStyle name="40% - Accent3 3 3 4 4" xfId="16958"/>
    <cellStyle name="40% - Accent3 3 3 4 4 2" xfId="16959"/>
    <cellStyle name="40% - Accent3 3 3 4 5" xfId="16960"/>
    <cellStyle name="40% - Accent3 3 3 5" xfId="16961"/>
    <cellStyle name="40% - Accent3 3 3 5 2" xfId="16962"/>
    <cellStyle name="40% - Accent3 3 3 5 2 2" xfId="16963"/>
    <cellStyle name="40% - Accent3 3 3 5 3" xfId="16964"/>
    <cellStyle name="40% - Accent3 3 3 6" xfId="16965"/>
    <cellStyle name="40% - Accent3 3 3 6 2" xfId="16966"/>
    <cellStyle name="40% - Accent3 3 3 6 2 2" xfId="16967"/>
    <cellStyle name="40% - Accent3 3 3 6 3" xfId="16968"/>
    <cellStyle name="40% - Accent3 3 3 7" xfId="16969"/>
    <cellStyle name="40% - Accent3 3 3 7 2" xfId="16970"/>
    <cellStyle name="40% - Accent3 3 3 7 2 2" xfId="16971"/>
    <cellStyle name="40% - Accent3 3 3 7 3" xfId="16972"/>
    <cellStyle name="40% - Accent3 3 3 8" xfId="16973"/>
    <cellStyle name="40% - Accent3 3 3 8 2" xfId="16974"/>
    <cellStyle name="40% - Accent3 3 3 9" xfId="16975"/>
    <cellStyle name="40% - Accent3 3 4" xfId="16976"/>
    <cellStyle name="40% - Accent3 3 4 2" xfId="16977"/>
    <cellStyle name="40% - Accent3 3 4 2 2" xfId="16978"/>
    <cellStyle name="40% - Accent3 3 4 2 2 2" xfId="16979"/>
    <cellStyle name="40% - Accent3 3 4 2 2 2 2" xfId="16980"/>
    <cellStyle name="40% - Accent3 3 4 2 2 2 2 2" xfId="16981"/>
    <cellStyle name="40% - Accent3 3 4 2 2 2 3" xfId="16982"/>
    <cellStyle name="40% - Accent3 3 4 2 2 3" xfId="16983"/>
    <cellStyle name="40% - Accent3 3 4 2 2 3 2" xfId="16984"/>
    <cellStyle name="40% - Accent3 3 4 2 2 3 2 2" xfId="16985"/>
    <cellStyle name="40% - Accent3 3 4 2 2 3 3" xfId="16986"/>
    <cellStyle name="40% - Accent3 3 4 2 2 4" xfId="16987"/>
    <cellStyle name="40% - Accent3 3 4 2 2 4 2" xfId="16988"/>
    <cellStyle name="40% - Accent3 3 4 2 2 5" xfId="16989"/>
    <cellStyle name="40% - Accent3 3 4 2 3" xfId="16990"/>
    <cellStyle name="40% - Accent3 3 4 2 3 2" xfId="16991"/>
    <cellStyle name="40% - Accent3 3 4 2 3 2 2" xfId="16992"/>
    <cellStyle name="40% - Accent3 3 4 2 3 3" xfId="16993"/>
    <cellStyle name="40% - Accent3 3 4 2 4" xfId="16994"/>
    <cellStyle name="40% - Accent3 3 4 2 4 2" xfId="16995"/>
    <cellStyle name="40% - Accent3 3 4 2 4 2 2" xfId="16996"/>
    <cellStyle name="40% - Accent3 3 4 2 4 3" xfId="16997"/>
    <cellStyle name="40% - Accent3 3 4 2 5" xfId="16998"/>
    <cellStyle name="40% - Accent3 3 4 2 5 2" xfId="16999"/>
    <cellStyle name="40% - Accent3 3 4 2 5 2 2" xfId="17000"/>
    <cellStyle name="40% - Accent3 3 4 2 5 3" xfId="17001"/>
    <cellStyle name="40% - Accent3 3 4 2 6" xfId="17002"/>
    <cellStyle name="40% - Accent3 3 4 2 6 2" xfId="17003"/>
    <cellStyle name="40% - Accent3 3 4 2 7" xfId="17004"/>
    <cellStyle name="40% - Accent3 3 4 3" xfId="17005"/>
    <cellStyle name="40% - Accent3 3 4 3 2" xfId="17006"/>
    <cellStyle name="40% - Accent3 3 4 3 2 2" xfId="17007"/>
    <cellStyle name="40% - Accent3 3 4 3 2 2 2" xfId="17008"/>
    <cellStyle name="40% - Accent3 3 4 3 2 3" xfId="17009"/>
    <cellStyle name="40% - Accent3 3 4 3 3" xfId="17010"/>
    <cellStyle name="40% - Accent3 3 4 3 3 2" xfId="17011"/>
    <cellStyle name="40% - Accent3 3 4 3 3 2 2" xfId="17012"/>
    <cellStyle name="40% - Accent3 3 4 3 3 3" xfId="17013"/>
    <cellStyle name="40% - Accent3 3 4 3 4" xfId="17014"/>
    <cellStyle name="40% - Accent3 3 4 3 4 2" xfId="17015"/>
    <cellStyle name="40% - Accent3 3 4 3 5" xfId="17016"/>
    <cellStyle name="40% - Accent3 3 4 4" xfId="17017"/>
    <cellStyle name="40% - Accent3 3 4 4 2" xfId="17018"/>
    <cellStyle name="40% - Accent3 3 4 4 2 2" xfId="17019"/>
    <cellStyle name="40% - Accent3 3 4 4 3" xfId="17020"/>
    <cellStyle name="40% - Accent3 3 4 5" xfId="17021"/>
    <cellStyle name="40% - Accent3 3 4 5 2" xfId="17022"/>
    <cellStyle name="40% - Accent3 3 4 5 2 2" xfId="17023"/>
    <cellStyle name="40% - Accent3 3 4 5 3" xfId="17024"/>
    <cellStyle name="40% - Accent3 3 4 6" xfId="17025"/>
    <cellStyle name="40% - Accent3 3 4 6 2" xfId="17026"/>
    <cellStyle name="40% - Accent3 3 4 6 2 2" xfId="17027"/>
    <cellStyle name="40% - Accent3 3 4 6 3" xfId="17028"/>
    <cellStyle name="40% - Accent3 3 4 7" xfId="17029"/>
    <cellStyle name="40% - Accent3 3 4 7 2" xfId="17030"/>
    <cellStyle name="40% - Accent3 3 4 8" xfId="17031"/>
    <cellStyle name="40% - Accent3 3 5" xfId="17032"/>
    <cellStyle name="40% - Accent3 3 5 2" xfId="17033"/>
    <cellStyle name="40% - Accent3 3 5 2 2" xfId="17034"/>
    <cellStyle name="40% - Accent3 3 5 2 2 2" xfId="17035"/>
    <cellStyle name="40% - Accent3 3 5 2 2 2 2" xfId="17036"/>
    <cellStyle name="40% - Accent3 3 5 2 2 3" xfId="17037"/>
    <cellStyle name="40% - Accent3 3 5 2 3" xfId="17038"/>
    <cellStyle name="40% - Accent3 3 5 2 3 2" xfId="17039"/>
    <cellStyle name="40% - Accent3 3 5 2 3 2 2" xfId="17040"/>
    <cellStyle name="40% - Accent3 3 5 2 3 3" xfId="17041"/>
    <cellStyle name="40% - Accent3 3 5 2 4" xfId="17042"/>
    <cellStyle name="40% - Accent3 3 5 2 4 2" xfId="17043"/>
    <cellStyle name="40% - Accent3 3 5 2 5" xfId="17044"/>
    <cellStyle name="40% - Accent3 3 5 3" xfId="17045"/>
    <cellStyle name="40% - Accent3 3 5 3 2" xfId="17046"/>
    <cellStyle name="40% - Accent3 3 5 3 2 2" xfId="17047"/>
    <cellStyle name="40% - Accent3 3 5 3 3" xfId="17048"/>
    <cellStyle name="40% - Accent3 3 5 4" xfId="17049"/>
    <cellStyle name="40% - Accent3 3 5 4 2" xfId="17050"/>
    <cellStyle name="40% - Accent3 3 5 4 2 2" xfId="17051"/>
    <cellStyle name="40% - Accent3 3 5 4 3" xfId="17052"/>
    <cellStyle name="40% - Accent3 3 5 5" xfId="17053"/>
    <cellStyle name="40% - Accent3 3 5 5 2" xfId="17054"/>
    <cellStyle name="40% - Accent3 3 5 5 2 2" xfId="17055"/>
    <cellStyle name="40% - Accent3 3 5 5 3" xfId="17056"/>
    <cellStyle name="40% - Accent3 3 5 6" xfId="17057"/>
    <cellStyle name="40% - Accent3 3 5 6 2" xfId="17058"/>
    <cellStyle name="40% - Accent3 3 5 7" xfId="17059"/>
    <cellStyle name="40% - Accent3 3 6" xfId="17060"/>
    <cellStyle name="40% - Accent3 3 6 2" xfId="17061"/>
    <cellStyle name="40% - Accent3 3 6 2 2" xfId="17062"/>
    <cellStyle name="40% - Accent3 3 6 2 2 2" xfId="17063"/>
    <cellStyle name="40% - Accent3 3 6 2 2 2 2" xfId="17064"/>
    <cellStyle name="40% - Accent3 3 6 2 2 3" xfId="17065"/>
    <cellStyle name="40% - Accent3 3 6 2 3" xfId="17066"/>
    <cellStyle name="40% - Accent3 3 6 2 3 2" xfId="17067"/>
    <cellStyle name="40% - Accent3 3 6 2 3 2 2" xfId="17068"/>
    <cellStyle name="40% - Accent3 3 6 2 3 3" xfId="17069"/>
    <cellStyle name="40% - Accent3 3 6 2 4" xfId="17070"/>
    <cellStyle name="40% - Accent3 3 6 2 4 2" xfId="17071"/>
    <cellStyle name="40% - Accent3 3 6 2 5" xfId="17072"/>
    <cellStyle name="40% - Accent3 3 6 3" xfId="17073"/>
    <cellStyle name="40% - Accent3 3 6 3 2" xfId="17074"/>
    <cellStyle name="40% - Accent3 3 6 3 2 2" xfId="17075"/>
    <cellStyle name="40% - Accent3 3 6 3 3" xfId="17076"/>
    <cellStyle name="40% - Accent3 3 6 4" xfId="17077"/>
    <cellStyle name="40% - Accent3 3 6 4 2" xfId="17078"/>
    <cellStyle name="40% - Accent3 3 6 4 2 2" xfId="17079"/>
    <cellStyle name="40% - Accent3 3 6 4 3" xfId="17080"/>
    <cellStyle name="40% - Accent3 3 6 5" xfId="17081"/>
    <cellStyle name="40% - Accent3 3 6 5 2" xfId="17082"/>
    <cellStyle name="40% - Accent3 3 6 5 2 2" xfId="17083"/>
    <cellStyle name="40% - Accent3 3 6 5 3" xfId="17084"/>
    <cellStyle name="40% - Accent3 3 6 6" xfId="17085"/>
    <cellStyle name="40% - Accent3 3 6 6 2" xfId="17086"/>
    <cellStyle name="40% - Accent3 3 6 7" xfId="17087"/>
    <cellStyle name="40% - Accent3 3 7" xfId="17088"/>
    <cellStyle name="40% - Accent3 3 8" xfId="17089"/>
    <cellStyle name="40% - Accent3 3 8 2" xfId="17090"/>
    <cellStyle name="40% - Accent3 3 8 2 2" xfId="17091"/>
    <cellStyle name="40% - Accent3 3 8 2 2 2" xfId="17092"/>
    <cellStyle name="40% - Accent3 3 8 2 3" xfId="17093"/>
    <cellStyle name="40% - Accent3 3 8 3" xfId="17094"/>
    <cellStyle name="40% - Accent3 3 8 3 2" xfId="17095"/>
    <cellStyle name="40% - Accent3 3 8 3 2 2" xfId="17096"/>
    <cellStyle name="40% - Accent3 3 8 3 3" xfId="17097"/>
    <cellStyle name="40% - Accent3 3 8 4" xfId="17098"/>
    <cellStyle name="40% - Accent3 3 8 4 2" xfId="17099"/>
    <cellStyle name="40% - Accent3 3 8 5" xfId="17100"/>
    <cellStyle name="40% - Accent3 3 9" xfId="17101"/>
    <cellStyle name="40% - Accent3 3 9 2" xfId="17102"/>
    <cellStyle name="40% - Accent3 4" xfId="403"/>
    <cellStyle name="40% - Accent3 4 2" xfId="17103"/>
    <cellStyle name="40% - Accent3 4 2 2" xfId="17104"/>
    <cellStyle name="40% - Accent3 4 2 2 2" xfId="17105"/>
    <cellStyle name="40% - Accent3 4 2 2 2 2" xfId="17106"/>
    <cellStyle name="40% - Accent3 4 2 2 2 2 2" xfId="17107"/>
    <cellStyle name="40% - Accent3 4 2 2 2 2 2 2" xfId="17108"/>
    <cellStyle name="40% - Accent3 4 2 2 2 2 2 2 2" xfId="17109"/>
    <cellStyle name="40% - Accent3 4 2 2 2 2 2 3" xfId="17110"/>
    <cellStyle name="40% - Accent3 4 2 2 2 2 3" xfId="17111"/>
    <cellStyle name="40% - Accent3 4 2 2 2 2 3 2" xfId="17112"/>
    <cellStyle name="40% - Accent3 4 2 2 2 2 3 2 2" xfId="17113"/>
    <cellStyle name="40% - Accent3 4 2 2 2 2 3 3" xfId="17114"/>
    <cellStyle name="40% - Accent3 4 2 2 2 2 4" xfId="17115"/>
    <cellStyle name="40% - Accent3 4 2 2 2 2 4 2" xfId="17116"/>
    <cellStyle name="40% - Accent3 4 2 2 2 2 5" xfId="17117"/>
    <cellStyle name="40% - Accent3 4 2 2 2 3" xfId="17118"/>
    <cellStyle name="40% - Accent3 4 2 2 2 3 2" xfId="17119"/>
    <cellStyle name="40% - Accent3 4 2 2 2 3 2 2" xfId="17120"/>
    <cellStyle name="40% - Accent3 4 2 2 2 3 3" xfId="17121"/>
    <cellStyle name="40% - Accent3 4 2 2 2 4" xfId="17122"/>
    <cellStyle name="40% - Accent3 4 2 2 2 4 2" xfId="17123"/>
    <cellStyle name="40% - Accent3 4 2 2 2 4 2 2" xfId="17124"/>
    <cellStyle name="40% - Accent3 4 2 2 2 4 3" xfId="17125"/>
    <cellStyle name="40% - Accent3 4 2 2 2 5" xfId="17126"/>
    <cellStyle name="40% - Accent3 4 2 2 2 5 2" xfId="17127"/>
    <cellStyle name="40% - Accent3 4 2 2 2 5 2 2" xfId="17128"/>
    <cellStyle name="40% - Accent3 4 2 2 2 5 3" xfId="17129"/>
    <cellStyle name="40% - Accent3 4 2 2 2 6" xfId="17130"/>
    <cellStyle name="40% - Accent3 4 2 2 2 6 2" xfId="17131"/>
    <cellStyle name="40% - Accent3 4 2 2 2 7" xfId="17132"/>
    <cellStyle name="40% - Accent3 4 2 2 3" xfId="17133"/>
    <cellStyle name="40% - Accent3 4 2 2 3 2" xfId="17134"/>
    <cellStyle name="40% - Accent3 4 2 2 3 2 2" xfId="17135"/>
    <cellStyle name="40% - Accent3 4 2 2 3 2 2 2" xfId="17136"/>
    <cellStyle name="40% - Accent3 4 2 2 3 2 3" xfId="17137"/>
    <cellStyle name="40% - Accent3 4 2 2 3 3" xfId="17138"/>
    <cellStyle name="40% - Accent3 4 2 2 3 3 2" xfId="17139"/>
    <cellStyle name="40% - Accent3 4 2 2 3 3 2 2" xfId="17140"/>
    <cellStyle name="40% - Accent3 4 2 2 3 3 3" xfId="17141"/>
    <cellStyle name="40% - Accent3 4 2 2 3 4" xfId="17142"/>
    <cellStyle name="40% - Accent3 4 2 2 3 4 2" xfId="17143"/>
    <cellStyle name="40% - Accent3 4 2 2 3 5" xfId="17144"/>
    <cellStyle name="40% - Accent3 4 2 2 4" xfId="17145"/>
    <cellStyle name="40% - Accent3 4 2 2 4 2" xfId="17146"/>
    <cellStyle name="40% - Accent3 4 2 2 4 2 2" xfId="17147"/>
    <cellStyle name="40% - Accent3 4 2 2 4 3" xfId="17148"/>
    <cellStyle name="40% - Accent3 4 2 2 5" xfId="17149"/>
    <cellStyle name="40% - Accent3 4 2 2 5 2" xfId="17150"/>
    <cellStyle name="40% - Accent3 4 2 2 5 2 2" xfId="17151"/>
    <cellStyle name="40% - Accent3 4 2 2 5 3" xfId="17152"/>
    <cellStyle name="40% - Accent3 4 2 2 6" xfId="17153"/>
    <cellStyle name="40% - Accent3 4 2 2 6 2" xfId="17154"/>
    <cellStyle name="40% - Accent3 4 2 2 6 2 2" xfId="17155"/>
    <cellStyle name="40% - Accent3 4 2 2 6 3" xfId="17156"/>
    <cellStyle name="40% - Accent3 4 2 2 7" xfId="17157"/>
    <cellStyle name="40% - Accent3 4 2 2 7 2" xfId="17158"/>
    <cellStyle name="40% - Accent3 4 2 2 8" xfId="17159"/>
    <cellStyle name="40% - Accent3 4 2 3" xfId="17160"/>
    <cellStyle name="40% - Accent3 4 2 3 2" xfId="17161"/>
    <cellStyle name="40% - Accent3 4 2 3 2 2" xfId="17162"/>
    <cellStyle name="40% - Accent3 4 2 3 2 2 2" xfId="17163"/>
    <cellStyle name="40% - Accent3 4 2 3 2 2 2 2" xfId="17164"/>
    <cellStyle name="40% - Accent3 4 2 3 2 2 3" xfId="17165"/>
    <cellStyle name="40% - Accent3 4 2 3 2 3" xfId="17166"/>
    <cellStyle name="40% - Accent3 4 2 3 2 3 2" xfId="17167"/>
    <cellStyle name="40% - Accent3 4 2 3 2 3 2 2" xfId="17168"/>
    <cellStyle name="40% - Accent3 4 2 3 2 3 3" xfId="17169"/>
    <cellStyle name="40% - Accent3 4 2 3 2 4" xfId="17170"/>
    <cellStyle name="40% - Accent3 4 2 3 2 4 2" xfId="17171"/>
    <cellStyle name="40% - Accent3 4 2 3 2 5" xfId="17172"/>
    <cellStyle name="40% - Accent3 4 2 3 3" xfId="17173"/>
    <cellStyle name="40% - Accent3 4 2 3 3 2" xfId="17174"/>
    <cellStyle name="40% - Accent3 4 2 3 3 2 2" xfId="17175"/>
    <cellStyle name="40% - Accent3 4 2 3 3 3" xfId="17176"/>
    <cellStyle name="40% - Accent3 4 2 3 4" xfId="17177"/>
    <cellStyle name="40% - Accent3 4 2 3 4 2" xfId="17178"/>
    <cellStyle name="40% - Accent3 4 2 3 4 2 2" xfId="17179"/>
    <cellStyle name="40% - Accent3 4 2 3 4 3" xfId="17180"/>
    <cellStyle name="40% - Accent3 4 2 3 5" xfId="17181"/>
    <cellStyle name="40% - Accent3 4 2 3 5 2" xfId="17182"/>
    <cellStyle name="40% - Accent3 4 2 3 5 2 2" xfId="17183"/>
    <cellStyle name="40% - Accent3 4 2 3 5 3" xfId="17184"/>
    <cellStyle name="40% - Accent3 4 2 3 6" xfId="17185"/>
    <cellStyle name="40% - Accent3 4 2 3 6 2" xfId="17186"/>
    <cellStyle name="40% - Accent3 4 2 3 7" xfId="17187"/>
    <cellStyle name="40% - Accent3 4 2 4" xfId="17188"/>
    <cellStyle name="40% - Accent3 4 2 4 2" xfId="17189"/>
    <cellStyle name="40% - Accent3 4 2 4 2 2" xfId="17190"/>
    <cellStyle name="40% - Accent3 4 2 4 2 2 2" xfId="17191"/>
    <cellStyle name="40% - Accent3 4 2 4 2 3" xfId="17192"/>
    <cellStyle name="40% - Accent3 4 2 4 3" xfId="17193"/>
    <cellStyle name="40% - Accent3 4 2 4 3 2" xfId="17194"/>
    <cellStyle name="40% - Accent3 4 2 4 3 2 2" xfId="17195"/>
    <cellStyle name="40% - Accent3 4 2 4 3 3" xfId="17196"/>
    <cellStyle name="40% - Accent3 4 2 4 4" xfId="17197"/>
    <cellStyle name="40% - Accent3 4 2 4 4 2" xfId="17198"/>
    <cellStyle name="40% - Accent3 4 2 4 5" xfId="17199"/>
    <cellStyle name="40% - Accent3 4 2 5" xfId="17200"/>
    <cellStyle name="40% - Accent3 4 2 5 2" xfId="17201"/>
    <cellStyle name="40% - Accent3 4 2 5 2 2" xfId="17202"/>
    <cellStyle name="40% - Accent3 4 2 5 3" xfId="17203"/>
    <cellStyle name="40% - Accent3 4 2 6" xfId="17204"/>
    <cellStyle name="40% - Accent3 4 2 6 2" xfId="17205"/>
    <cellStyle name="40% - Accent3 4 2 6 2 2" xfId="17206"/>
    <cellStyle name="40% - Accent3 4 2 6 3" xfId="17207"/>
    <cellStyle name="40% - Accent3 4 2 7" xfId="17208"/>
    <cellStyle name="40% - Accent3 4 2 7 2" xfId="17209"/>
    <cellStyle name="40% - Accent3 4 2 7 2 2" xfId="17210"/>
    <cellStyle name="40% - Accent3 4 2 7 3" xfId="17211"/>
    <cellStyle name="40% - Accent3 4 2 8" xfId="17212"/>
    <cellStyle name="40% - Accent3 4 2 8 2" xfId="17213"/>
    <cellStyle name="40% - Accent3 4 2 9" xfId="17214"/>
    <cellStyle name="40% - Accent3 4 3" xfId="17215"/>
    <cellStyle name="40% - Accent3 4 3 2" xfId="17216"/>
    <cellStyle name="40% - Accent3 4 3 2 2" xfId="17217"/>
    <cellStyle name="40% - Accent3 4 3 2 2 2" xfId="17218"/>
    <cellStyle name="40% - Accent3 4 3 2 2 2 2" xfId="17219"/>
    <cellStyle name="40% - Accent3 4 3 2 2 2 2 2" xfId="17220"/>
    <cellStyle name="40% - Accent3 4 3 2 2 2 3" xfId="17221"/>
    <cellStyle name="40% - Accent3 4 3 2 2 3" xfId="17222"/>
    <cellStyle name="40% - Accent3 4 3 2 2 3 2" xfId="17223"/>
    <cellStyle name="40% - Accent3 4 3 2 2 3 2 2" xfId="17224"/>
    <cellStyle name="40% - Accent3 4 3 2 2 3 3" xfId="17225"/>
    <cellStyle name="40% - Accent3 4 3 2 2 4" xfId="17226"/>
    <cellStyle name="40% - Accent3 4 3 2 2 4 2" xfId="17227"/>
    <cellStyle name="40% - Accent3 4 3 2 2 5" xfId="17228"/>
    <cellStyle name="40% - Accent3 4 3 2 3" xfId="17229"/>
    <cellStyle name="40% - Accent3 4 3 2 3 2" xfId="17230"/>
    <cellStyle name="40% - Accent3 4 3 2 3 2 2" xfId="17231"/>
    <cellStyle name="40% - Accent3 4 3 2 3 3" xfId="17232"/>
    <cellStyle name="40% - Accent3 4 3 2 4" xfId="17233"/>
    <cellStyle name="40% - Accent3 4 3 2 4 2" xfId="17234"/>
    <cellStyle name="40% - Accent3 4 3 2 4 2 2" xfId="17235"/>
    <cellStyle name="40% - Accent3 4 3 2 4 3" xfId="17236"/>
    <cellStyle name="40% - Accent3 4 3 2 5" xfId="17237"/>
    <cellStyle name="40% - Accent3 4 3 2 5 2" xfId="17238"/>
    <cellStyle name="40% - Accent3 4 3 2 5 2 2" xfId="17239"/>
    <cellStyle name="40% - Accent3 4 3 2 5 3" xfId="17240"/>
    <cellStyle name="40% - Accent3 4 3 2 6" xfId="17241"/>
    <cellStyle name="40% - Accent3 4 3 2 6 2" xfId="17242"/>
    <cellStyle name="40% - Accent3 4 3 2 7" xfId="17243"/>
    <cellStyle name="40% - Accent3 4 3 3" xfId="17244"/>
    <cellStyle name="40% - Accent3 4 3 3 2" xfId="17245"/>
    <cellStyle name="40% - Accent3 4 3 3 2 2" xfId="17246"/>
    <cellStyle name="40% - Accent3 4 3 3 2 2 2" xfId="17247"/>
    <cellStyle name="40% - Accent3 4 3 3 2 3" xfId="17248"/>
    <cellStyle name="40% - Accent3 4 3 3 3" xfId="17249"/>
    <cellStyle name="40% - Accent3 4 3 3 3 2" xfId="17250"/>
    <cellStyle name="40% - Accent3 4 3 3 3 2 2" xfId="17251"/>
    <cellStyle name="40% - Accent3 4 3 3 3 3" xfId="17252"/>
    <cellStyle name="40% - Accent3 4 3 3 4" xfId="17253"/>
    <cellStyle name="40% - Accent3 4 3 3 4 2" xfId="17254"/>
    <cellStyle name="40% - Accent3 4 3 3 5" xfId="17255"/>
    <cellStyle name="40% - Accent3 4 3 4" xfId="17256"/>
    <cellStyle name="40% - Accent3 4 3 4 2" xfId="17257"/>
    <cellStyle name="40% - Accent3 4 3 4 2 2" xfId="17258"/>
    <cellStyle name="40% - Accent3 4 3 4 3" xfId="17259"/>
    <cellStyle name="40% - Accent3 4 3 5" xfId="17260"/>
    <cellStyle name="40% - Accent3 4 3 5 2" xfId="17261"/>
    <cellStyle name="40% - Accent3 4 3 5 2 2" xfId="17262"/>
    <cellStyle name="40% - Accent3 4 3 5 3" xfId="17263"/>
    <cellStyle name="40% - Accent3 4 3 6" xfId="17264"/>
    <cellStyle name="40% - Accent3 4 3 6 2" xfId="17265"/>
    <cellStyle name="40% - Accent3 4 3 6 2 2" xfId="17266"/>
    <cellStyle name="40% - Accent3 4 3 6 3" xfId="17267"/>
    <cellStyle name="40% - Accent3 4 3 7" xfId="17268"/>
    <cellStyle name="40% - Accent3 4 3 7 2" xfId="17269"/>
    <cellStyle name="40% - Accent3 4 3 8" xfId="17270"/>
    <cellStyle name="40% - Accent3 4 4" xfId="17271"/>
    <cellStyle name="40% - Accent3 4 4 2" xfId="17272"/>
    <cellStyle name="40% - Accent3 4 4 2 2" xfId="17273"/>
    <cellStyle name="40% - Accent3 4 4 2 2 2" xfId="17274"/>
    <cellStyle name="40% - Accent3 4 4 2 2 2 2" xfId="17275"/>
    <cellStyle name="40% - Accent3 4 4 2 2 3" xfId="17276"/>
    <cellStyle name="40% - Accent3 4 4 2 3" xfId="17277"/>
    <cellStyle name="40% - Accent3 4 4 2 3 2" xfId="17278"/>
    <cellStyle name="40% - Accent3 4 4 2 3 2 2" xfId="17279"/>
    <cellStyle name="40% - Accent3 4 4 2 3 3" xfId="17280"/>
    <cellStyle name="40% - Accent3 4 4 2 4" xfId="17281"/>
    <cellStyle name="40% - Accent3 4 4 2 4 2" xfId="17282"/>
    <cellStyle name="40% - Accent3 4 4 2 5" xfId="17283"/>
    <cellStyle name="40% - Accent3 4 4 3" xfId="17284"/>
    <cellStyle name="40% - Accent3 4 4 3 2" xfId="17285"/>
    <cellStyle name="40% - Accent3 4 4 3 2 2" xfId="17286"/>
    <cellStyle name="40% - Accent3 4 4 3 3" xfId="17287"/>
    <cellStyle name="40% - Accent3 4 4 4" xfId="17288"/>
    <cellStyle name="40% - Accent3 4 4 4 2" xfId="17289"/>
    <cellStyle name="40% - Accent3 4 4 4 2 2" xfId="17290"/>
    <cellStyle name="40% - Accent3 4 4 4 3" xfId="17291"/>
    <cellStyle name="40% - Accent3 4 4 5" xfId="17292"/>
    <cellStyle name="40% - Accent3 4 4 5 2" xfId="17293"/>
    <cellStyle name="40% - Accent3 4 4 5 2 2" xfId="17294"/>
    <cellStyle name="40% - Accent3 4 4 5 3" xfId="17295"/>
    <cellStyle name="40% - Accent3 4 4 6" xfId="17296"/>
    <cellStyle name="40% - Accent3 4 4 6 2" xfId="17297"/>
    <cellStyle name="40% - Accent3 4 4 7" xfId="17298"/>
    <cellStyle name="40% - Accent3 4 5" xfId="17299"/>
    <cellStyle name="40% - Accent3 4 5 2" xfId="17300"/>
    <cellStyle name="40% - Accent3 4 5 2 2" xfId="17301"/>
    <cellStyle name="40% - Accent3 4 5 2 2 2" xfId="17302"/>
    <cellStyle name="40% - Accent3 4 5 2 2 2 2" xfId="17303"/>
    <cellStyle name="40% - Accent3 4 5 2 2 3" xfId="17304"/>
    <cellStyle name="40% - Accent3 4 5 2 3" xfId="17305"/>
    <cellStyle name="40% - Accent3 4 5 2 3 2" xfId="17306"/>
    <cellStyle name="40% - Accent3 4 5 2 3 2 2" xfId="17307"/>
    <cellStyle name="40% - Accent3 4 5 2 3 3" xfId="17308"/>
    <cellStyle name="40% - Accent3 4 5 2 4" xfId="17309"/>
    <cellStyle name="40% - Accent3 4 5 2 4 2" xfId="17310"/>
    <cellStyle name="40% - Accent3 4 5 2 5" xfId="17311"/>
    <cellStyle name="40% - Accent3 4 5 3" xfId="17312"/>
    <cellStyle name="40% - Accent3 4 5 3 2" xfId="17313"/>
    <cellStyle name="40% - Accent3 4 5 3 2 2" xfId="17314"/>
    <cellStyle name="40% - Accent3 4 5 3 3" xfId="17315"/>
    <cellStyle name="40% - Accent3 4 5 4" xfId="17316"/>
    <cellStyle name="40% - Accent3 4 5 4 2" xfId="17317"/>
    <cellStyle name="40% - Accent3 4 5 4 2 2" xfId="17318"/>
    <cellStyle name="40% - Accent3 4 5 4 3" xfId="17319"/>
    <cellStyle name="40% - Accent3 4 5 5" xfId="17320"/>
    <cellStyle name="40% - Accent3 4 5 5 2" xfId="17321"/>
    <cellStyle name="40% - Accent3 4 5 5 2 2" xfId="17322"/>
    <cellStyle name="40% - Accent3 4 5 5 3" xfId="17323"/>
    <cellStyle name="40% - Accent3 4 5 6" xfId="17324"/>
    <cellStyle name="40% - Accent3 4 5 6 2" xfId="17325"/>
    <cellStyle name="40% - Accent3 4 5 7" xfId="17326"/>
    <cellStyle name="40% - Accent3 4 6" xfId="17327"/>
    <cellStyle name="40% - Accent3 4 7" xfId="17328"/>
    <cellStyle name="40% - Accent3 4 7 2" xfId="17329"/>
    <cellStyle name="40% - Accent3 4 7 2 2" xfId="17330"/>
    <cellStyle name="40% - Accent3 4 7 2 2 2" xfId="17331"/>
    <cellStyle name="40% - Accent3 4 7 2 3" xfId="17332"/>
    <cellStyle name="40% - Accent3 4 7 3" xfId="17333"/>
    <cellStyle name="40% - Accent3 4 7 3 2" xfId="17334"/>
    <cellStyle name="40% - Accent3 4 7 3 2 2" xfId="17335"/>
    <cellStyle name="40% - Accent3 4 7 3 3" xfId="17336"/>
    <cellStyle name="40% - Accent3 4 7 4" xfId="17337"/>
    <cellStyle name="40% - Accent3 4 7 4 2" xfId="17338"/>
    <cellStyle name="40% - Accent3 4 7 5" xfId="17339"/>
    <cellStyle name="40% - Accent3 4 8" xfId="17340"/>
    <cellStyle name="40% - Accent3 4 8 2" xfId="17341"/>
    <cellStyle name="40% - Accent3 4 9" xfId="17342"/>
    <cellStyle name="40% - Accent3 5" xfId="404"/>
    <cellStyle name="40% - Accent3 5 2" xfId="17343"/>
    <cellStyle name="40% - Accent3 5 2 2" xfId="17344"/>
    <cellStyle name="40% - Accent3 5 2 2 2" xfId="17345"/>
    <cellStyle name="40% - Accent3 5 2 2 2 2" xfId="17346"/>
    <cellStyle name="40% - Accent3 5 2 2 2 2 2" xfId="17347"/>
    <cellStyle name="40% - Accent3 5 2 2 2 2 2 2" xfId="17348"/>
    <cellStyle name="40% - Accent3 5 2 2 2 2 3" xfId="17349"/>
    <cellStyle name="40% - Accent3 5 2 2 2 3" xfId="17350"/>
    <cellStyle name="40% - Accent3 5 2 2 2 3 2" xfId="17351"/>
    <cellStyle name="40% - Accent3 5 2 2 2 3 2 2" xfId="17352"/>
    <cellStyle name="40% - Accent3 5 2 2 2 3 3" xfId="17353"/>
    <cellStyle name="40% - Accent3 5 2 2 2 4" xfId="17354"/>
    <cellStyle name="40% - Accent3 5 2 2 2 4 2" xfId="17355"/>
    <cellStyle name="40% - Accent3 5 2 2 2 5" xfId="17356"/>
    <cellStyle name="40% - Accent3 5 2 2 3" xfId="17357"/>
    <cellStyle name="40% - Accent3 5 2 2 3 2" xfId="17358"/>
    <cellStyle name="40% - Accent3 5 2 2 3 2 2" xfId="17359"/>
    <cellStyle name="40% - Accent3 5 2 2 3 3" xfId="17360"/>
    <cellStyle name="40% - Accent3 5 2 2 4" xfId="17361"/>
    <cellStyle name="40% - Accent3 5 2 2 4 2" xfId="17362"/>
    <cellStyle name="40% - Accent3 5 2 2 4 2 2" xfId="17363"/>
    <cellStyle name="40% - Accent3 5 2 2 4 3" xfId="17364"/>
    <cellStyle name="40% - Accent3 5 2 2 5" xfId="17365"/>
    <cellStyle name="40% - Accent3 5 2 2 5 2" xfId="17366"/>
    <cellStyle name="40% - Accent3 5 2 2 5 2 2" xfId="17367"/>
    <cellStyle name="40% - Accent3 5 2 2 5 3" xfId="17368"/>
    <cellStyle name="40% - Accent3 5 2 2 6" xfId="17369"/>
    <cellStyle name="40% - Accent3 5 2 2 6 2" xfId="17370"/>
    <cellStyle name="40% - Accent3 5 2 2 7" xfId="17371"/>
    <cellStyle name="40% - Accent3 5 2 3" xfId="17372"/>
    <cellStyle name="40% - Accent3 5 2 3 2" xfId="17373"/>
    <cellStyle name="40% - Accent3 5 2 3 2 2" xfId="17374"/>
    <cellStyle name="40% - Accent3 5 2 3 2 2 2" xfId="17375"/>
    <cellStyle name="40% - Accent3 5 2 3 2 3" xfId="17376"/>
    <cellStyle name="40% - Accent3 5 2 3 3" xfId="17377"/>
    <cellStyle name="40% - Accent3 5 2 3 3 2" xfId="17378"/>
    <cellStyle name="40% - Accent3 5 2 3 3 2 2" xfId="17379"/>
    <cellStyle name="40% - Accent3 5 2 3 3 3" xfId="17380"/>
    <cellStyle name="40% - Accent3 5 2 3 4" xfId="17381"/>
    <cellStyle name="40% - Accent3 5 2 3 4 2" xfId="17382"/>
    <cellStyle name="40% - Accent3 5 2 3 5" xfId="17383"/>
    <cellStyle name="40% - Accent3 5 2 4" xfId="17384"/>
    <cellStyle name="40% - Accent3 5 2 4 2" xfId="17385"/>
    <cellStyle name="40% - Accent3 5 2 4 2 2" xfId="17386"/>
    <cellStyle name="40% - Accent3 5 2 4 3" xfId="17387"/>
    <cellStyle name="40% - Accent3 5 2 5" xfId="17388"/>
    <cellStyle name="40% - Accent3 5 2 5 2" xfId="17389"/>
    <cellStyle name="40% - Accent3 5 2 5 2 2" xfId="17390"/>
    <cellStyle name="40% - Accent3 5 2 5 3" xfId="17391"/>
    <cellStyle name="40% - Accent3 5 2 6" xfId="17392"/>
    <cellStyle name="40% - Accent3 5 2 6 2" xfId="17393"/>
    <cellStyle name="40% - Accent3 5 2 6 2 2" xfId="17394"/>
    <cellStyle name="40% - Accent3 5 2 6 3" xfId="17395"/>
    <cellStyle name="40% - Accent3 5 2 7" xfId="17396"/>
    <cellStyle name="40% - Accent3 5 2 7 2" xfId="17397"/>
    <cellStyle name="40% - Accent3 5 2 8" xfId="17398"/>
    <cellStyle name="40% - Accent3 5 2 9" xfId="17399"/>
    <cellStyle name="40% - Accent3 5 3" xfId="17400"/>
    <cellStyle name="40% - Accent3 5 3 2" xfId="17401"/>
    <cellStyle name="40% - Accent3 5 3 2 2" xfId="17402"/>
    <cellStyle name="40% - Accent3 5 3 2 2 2" xfId="17403"/>
    <cellStyle name="40% - Accent3 5 3 2 2 2 2" xfId="17404"/>
    <cellStyle name="40% - Accent3 5 3 2 2 3" xfId="17405"/>
    <cellStyle name="40% - Accent3 5 3 2 3" xfId="17406"/>
    <cellStyle name="40% - Accent3 5 3 2 3 2" xfId="17407"/>
    <cellStyle name="40% - Accent3 5 3 2 3 2 2" xfId="17408"/>
    <cellStyle name="40% - Accent3 5 3 2 3 3" xfId="17409"/>
    <cellStyle name="40% - Accent3 5 3 2 4" xfId="17410"/>
    <cellStyle name="40% - Accent3 5 3 2 4 2" xfId="17411"/>
    <cellStyle name="40% - Accent3 5 3 2 5" xfId="17412"/>
    <cellStyle name="40% - Accent3 5 3 3" xfId="17413"/>
    <cellStyle name="40% - Accent3 5 3 3 2" xfId="17414"/>
    <cellStyle name="40% - Accent3 5 3 3 2 2" xfId="17415"/>
    <cellStyle name="40% - Accent3 5 3 3 3" xfId="17416"/>
    <cellStyle name="40% - Accent3 5 3 4" xfId="17417"/>
    <cellStyle name="40% - Accent3 5 3 4 2" xfId="17418"/>
    <cellStyle name="40% - Accent3 5 3 4 2 2" xfId="17419"/>
    <cellStyle name="40% - Accent3 5 3 4 3" xfId="17420"/>
    <cellStyle name="40% - Accent3 5 3 5" xfId="17421"/>
    <cellStyle name="40% - Accent3 5 3 5 2" xfId="17422"/>
    <cellStyle name="40% - Accent3 5 3 5 2 2" xfId="17423"/>
    <cellStyle name="40% - Accent3 5 3 5 3" xfId="17424"/>
    <cellStyle name="40% - Accent3 5 3 6" xfId="17425"/>
    <cellStyle name="40% - Accent3 5 3 6 2" xfId="17426"/>
    <cellStyle name="40% - Accent3 5 3 7" xfId="17427"/>
    <cellStyle name="40% - Accent3 5 3 8" xfId="17428"/>
    <cellStyle name="40% - Accent3 5 4" xfId="17429"/>
    <cellStyle name="40% - Accent3 5 4 2" xfId="17430"/>
    <cellStyle name="40% - Accent3 5 4 2 2" xfId="17431"/>
    <cellStyle name="40% - Accent3 5 4 2 2 2" xfId="17432"/>
    <cellStyle name="40% - Accent3 5 4 2 2 2 2" xfId="17433"/>
    <cellStyle name="40% - Accent3 5 4 2 2 3" xfId="17434"/>
    <cellStyle name="40% - Accent3 5 4 2 3" xfId="17435"/>
    <cellStyle name="40% - Accent3 5 4 2 3 2" xfId="17436"/>
    <cellStyle name="40% - Accent3 5 4 2 3 2 2" xfId="17437"/>
    <cellStyle name="40% - Accent3 5 4 2 3 3" xfId="17438"/>
    <cellStyle name="40% - Accent3 5 4 2 4" xfId="17439"/>
    <cellStyle name="40% - Accent3 5 4 2 4 2" xfId="17440"/>
    <cellStyle name="40% - Accent3 5 4 2 5" xfId="17441"/>
    <cellStyle name="40% - Accent3 5 4 3" xfId="17442"/>
    <cellStyle name="40% - Accent3 5 4 3 2" xfId="17443"/>
    <cellStyle name="40% - Accent3 5 4 3 2 2" xfId="17444"/>
    <cellStyle name="40% - Accent3 5 4 3 3" xfId="17445"/>
    <cellStyle name="40% - Accent3 5 4 4" xfId="17446"/>
    <cellStyle name="40% - Accent3 5 4 4 2" xfId="17447"/>
    <cellStyle name="40% - Accent3 5 4 4 2 2" xfId="17448"/>
    <cellStyle name="40% - Accent3 5 4 4 3" xfId="17449"/>
    <cellStyle name="40% - Accent3 5 4 5" xfId="17450"/>
    <cellStyle name="40% - Accent3 5 4 5 2" xfId="17451"/>
    <cellStyle name="40% - Accent3 5 4 5 2 2" xfId="17452"/>
    <cellStyle name="40% - Accent3 5 4 5 3" xfId="17453"/>
    <cellStyle name="40% - Accent3 5 4 6" xfId="17454"/>
    <cellStyle name="40% - Accent3 5 4 6 2" xfId="17455"/>
    <cellStyle name="40% - Accent3 5 4 7" xfId="17456"/>
    <cellStyle name="40% - Accent3 5 5" xfId="17457"/>
    <cellStyle name="40% - Accent3 5 6" xfId="17458"/>
    <cellStyle name="40% - Accent3 5 6 2" xfId="17459"/>
    <cellStyle name="40% - Accent3 5 6 2 2" xfId="17460"/>
    <cellStyle name="40% - Accent3 5 6 2 2 2" xfId="17461"/>
    <cellStyle name="40% - Accent3 5 6 2 3" xfId="17462"/>
    <cellStyle name="40% - Accent3 5 6 3" xfId="17463"/>
    <cellStyle name="40% - Accent3 5 6 3 2" xfId="17464"/>
    <cellStyle name="40% - Accent3 5 6 3 2 2" xfId="17465"/>
    <cellStyle name="40% - Accent3 5 6 3 3" xfId="17466"/>
    <cellStyle name="40% - Accent3 5 6 4" xfId="17467"/>
    <cellStyle name="40% - Accent3 5 6 4 2" xfId="17468"/>
    <cellStyle name="40% - Accent3 5 6 5" xfId="17469"/>
    <cellStyle name="40% - Accent3 5 7" xfId="17470"/>
    <cellStyle name="40% - Accent3 5 7 2" xfId="17471"/>
    <cellStyle name="40% - Accent3 5 8" xfId="17472"/>
    <cellStyle name="40% - Accent3 5 9" xfId="17473"/>
    <cellStyle name="40% - Accent3 6" xfId="405"/>
    <cellStyle name="40% - Accent3 6 2" xfId="17474"/>
    <cellStyle name="40% - Accent3 6 2 2" xfId="17475"/>
    <cellStyle name="40% - Accent3 6 2 2 2" xfId="17476"/>
    <cellStyle name="40% - Accent3 6 2 2 2 2" xfId="17477"/>
    <cellStyle name="40% - Accent3 6 2 2 3" xfId="17478"/>
    <cellStyle name="40% - Accent3 6 2 3" xfId="17479"/>
    <cellStyle name="40% - Accent3 6 2 3 2" xfId="17480"/>
    <cellStyle name="40% - Accent3 6 2 3 2 2" xfId="17481"/>
    <cellStyle name="40% - Accent3 6 2 3 3" xfId="17482"/>
    <cellStyle name="40% - Accent3 6 2 4" xfId="17483"/>
    <cellStyle name="40% - Accent3 6 2 4 2" xfId="17484"/>
    <cellStyle name="40% - Accent3 6 2 5" xfId="17485"/>
    <cellStyle name="40% - Accent3 6 3" xfId="17486"/>
    <cellStyle name="40% - Accent3 6 3 2" xfId="17487"/>
    <cellStyle name="40% - Accent3 6 3 2 2" xfId="17488"/>
    <cellStyle name="40% - Accent3 6 3 3" xfId="17489"/>
    <cellStyle name="40% - Accent3 6 4" xfId="17490"/>
    <cellStyle name="40% - Accent3 6 4 2" xfId="17491"/>
    <cellStyle name="40% - Accent3 6 4 2 2" xfId="17492"/>
    <cellStyle name="40% - Accent3 6 4 3" xfId="17493"/>
    <cellStyle name="40% - Accent3 6 5" xfId="17494"/>
    <cellStyle name="40% - Accent3 6 5 2" xfId="17495"/>
    <cellStyle name="40% - Accent3 6 5 2 2" xfId="17496"/>
    <cellStyle name="40% - Accent3 6 5 3" xfId="17497"/>
    <cellStyle name="40% - Accent3 6 6" xfId="17498"/>
    <cellStyle name="40% - Accent3 6 6 2" xfId="17499"/>
    <cellStyle name="40% - Accent3 6 7" xfId="17500"/>
    <cellStyle name="40% - Accent3 6 8" xfId="17501"/>
    <cellStyle name="40% - Accent3 7" xfId="17502"/>
    <cellStyle name="40% - Accent3 7 2" xfId="17503"/>
    <cellStyle name="40% - Accent3 7 2 2" xfId="17504"/>
    <cellStyle name="40% - Accent3 7 2 2 2" xfId="17505"/>
    <cellStyle name="40% - Accent3 7 2 2 2 2" xfId="17506"/>
    <cellStyle name="40% - Accent3 7 2 2 3" xfId="17507"/>
    <cellStyle name="40% - Accent3 7 2 3" xfId="17508"/>
    <cellStyle name="40% - Accent3 7 2 3 2" xfId="17509"/>
    <cellStyle name="40% - Accent3 7 2 3 2 2" xfId="17510"/>
    <cellStyle name="40% - Accent3 7 2 3 3" xfId="17511"/>
    <cellStyle name="40% - Accent3 7 2 4" xfId="17512"/>
    <cellStyle name="40% - Accent3 7 2 4 2" xfId="17513"/>
    <cellStyle name="40% - Accent3 7 2 5" xfId="17514"/>
    <cellStyle name="40% - Accent3 7 3" xfId="17515"/>
    <cellStyle name="40% - Accent3 7 3 2" xfId="17516"/>
    <cellStyle name="40% - Accent3 7 3 2 2" xfId="17517"/>
    <cellStyle name="40% - Accent3 7 3 3" xfId="17518"/>
    <cellStyle name="40% - Accent3 7 4" xfId="17519"/>
    <cellStyle name="40% - Accent3 7 4 2" xfId="17520"/>
    <cellStyle name="40% - Accent3 7 4 2 2" xfId="17521"/>
    <cellStyle name="40% - Accent3 7 4 3" xfId="17522"/>
    <cellStyle name="40% - Accent3 7 5" xfId="17523"/>
    <cellStyle name="40% - Accent3 7 5 2" xfId="17524"/>
    <cellStyle name="40% - Accent3 7 5 2 2" xfId="17525"/>
    <cellStyle name="40% - Accent3 7 5 3" xfId="17526"/>
    <cellStyle name="40% - Accent3 7 6" xfId="17527"/>
    <cellStyle name="40% - Accent3 7 6 2" xfId="17528"/>
    <cellStyle name="40% - Accent3 7 7" xfId="17529"/>
    <cellStyle name="40% - Accent3 8" xfId="17530"/>
    <cellStyle name="40% - Accent3 8 2" xfId="17531"/>
    <cellStyle name="40% - Accent3 8 2 2" xfId="17532"/>
    <cellStyle name="40% - Accent3 8 2 2 2" xfId="17533"/>
    <cellStyle name="40% - Accent3 8 2 3" xfId="17534"/>
    <cellStyle name="40% - Accent3 8 3" xfId="17535"/>
    <cellStyle name="40% - Accent3 8 3 2" xfId="17536"/>
    <cellStyle name="40% - Accent3 8 3 2 2" xfId="17537"/>
    <cellStyle name="40% - Accent3 8 3 3" xfId="17538"/>
    <cellStyle name="40% - Accent3 8 4" xfId="17539"/>
    <cellStyle name="40% - Accent3 8 4 2" xfId="17540"/>
    <cellStyle name="40% - Accent3 8 5" xfId="17541"/>
    <cellStyle name="40% - Accent3 9" xfId="17542"/>
    <cellStyle name="40% - Accent3 9 2" xfId="17543"/>
    <cellStyle name="40% - Accent4 10" xfId="17544"/>
    <cellStyle name="40% - Accent4 11" xfId="17545"/>
    <cellStyle name="40% - Accent4 2" xfId="406"/>
    <cellStyle name="40% - Accent4 2 2" xfId="407"/>
    <cellStyle name="40% - Accent4 2 3" xfId="17546"/>
    <cellStyle name="40% - Accent4 2 4" xfId="17547"/>
    <cellStyle name="40% - Accent4 2 5" xfId="17548"/>
    <cellStyle name="40% - Accent4 3" xfId="408"/>
    <cellStyle name="40% - Accent4 3 10" xfId="17549"/>
    <cellStyle name="40% - Accent4 3 2" xfId="17550"/>
    <cellStyle name="40% - Accent4 3 2 10" xfId="17551"/>
    <cellStyle name="40% - Accent4 3 2 2" xfId="17552"/>
    <cellStyle name="40% - Accent4 3 2 2 2" xfId="17553"/>
    <cellStyle name="40% - Accent4 3 2 2 2 2" xfId="17554"/>
    <cellStyle name="40% - Accent4 3 2 2 2 2 2" xfId="17555"/>
    <cellStyle name="40% - Accent4 3 2 2 2 2 2 2" xfId="17556"/>
    <cellStyle name="40% - Accent4 3 2 2 2 2 2 2 2" xfId="17557"/>
    <cellStyle name="40% - Accent4 3 2 2 2 2 2 2 2 2" xfId="17558"/>
    <cellStyle name="40% - Accent4 3 2 2 2 2 2 2 3" xfId="17559"/>
    <cellStyle name="40% - Accent4 3 2 2 2 2 2 3" xfId="17560"/>
    <cellStyle name="40% - Accent4 3 2 2 2 2 2 3 2" xfId="17561"/>
    <cellStyle name="40% - Accent4 3 2 2 2 2 2 3 2 2" xfId="17562"/>
    <cellStyle name="40% - Accent4 3 2 2 2 2 2 3 3" xfId="17563"/>
    <cellStyle name="40% - Accent4 3 2 2 2 2 2 4" xfId="17564"/>
    <cellStyle name="40% - Accent4 3 2 2 2 2 2 4 2" xfId="17565"/>
    <cellStyle name="40% - Accent4 3 2 2 2 2 2 5" xfId="17566"/>
    <cellStyle name="40% - Accent4 3 2 2 2 2 3" xfId="17567"/>
    <cellStyle name="40% - Accent4 3 2 2 2 2 3 2" xfId="17568"/>
    <cellStyle name="40% - Accent4 3 2 2 2 2 3 2 2" xfId="17569"/>
    <cellStyle name="40% - Accent4 3 2 2 2 2 3 3" xfId="17570"/>
    <cellStyle name="40% - Accent4 3 2 2 2 2 4" xfId="17571"/>
    <cellStyle name="40% - Accent4 3 2 2 2 2 4 2" xfId="17572"/>
    <cellStyle name="40% - Accent4 3 2 2 2 2 4 2 2" xfId="17573"/>
    <cellStyle name="40% - Accent4 3 2 2 2 2 4 3" xfId="17574"/>
    <cellStyle name="40% - Accent4 3 2 2 2 2 5" xfId="17575"/>
    <cellStyle name="40% - Accent4 3 2 2 2 2 5 2" xfId="17576"/>
    <cellStyle name="40% - Accent4 3 2 2 2 2 5 2 2" xfId="17577"/>
    <cellStyle name="40% - Accent4 3 2 2 2 2 5 3" xfId="17578"/>
    <cellStyle name="40% - Accent4 3 2 2 2 2 6" xfId="17579"/>
    <cellStyle name="40% - Accent4 3 2 2 2 2 6 2" xfId="17580"/>
    <cellStyle name="40% - Accent4 3 2 2 2 2 7" xfId="17581"/>
    <cellStyle name="40% - Accent4 3 2 2 2 3" xfId="17582"/>
    <cellStyle name="40% - Accent4 3 2 2 2 3 2" xfId="17583"/>
    <cellStyle name="40% - Accent4 3 2 2 2 3 2 2" xfId="17584"/>
    <cellStyle name="40% - Accent4 3 2 2 2 3 2 2 2" xfId="17585"/>
    <cellStyle name="40% - Accent4 3 2 2 2 3 2 3" xfId="17586"/>
    <cellStyle name="40% - Accent4 3 2 2 2 3 3" xfId="17587"/>
    <cellStyle name="40% - Accent4 3 2 2 2 3 3 2" xfId="17588"/>
    <cellStyle name="40% - Accent4 3 2 2 2 3 3 2 2" xfId="17589"/>
    <cellStyle name="40% - Accent4 3 2 2 2 3 3 3" xfId="17590"/>
    <cellStyle name="40% - Accent4 3 2 2 2 3 4" xfId="17591"/>
    <cellStyle name="40% - Accent4 3 2 2 2 3 4 2" xfId="17592"/>
    <cellStyle name="40% - Accent4 3 2 2 2 3 5" xfId="17593"/>
    <cellStyle name="40% - Accent4 3 2 2 2 4" xfId="17594"/>
    <cellStyle name="40% - Accent4 3 2 2 2 4 2" xfId="17595"/>
    <cellStyle name="40% - Accent4 3 2 2 2 4 2 2" xfId="17596"/>
    <cellStyle name="40% - Accent4 3 2 2 2 4 3" xfId="17597"/>
    <cellStyle name="40% - Accent4 3 2 2 2 5" xfId="17598"/>
    <cellStyle name="40% - Accent4 3 2 2 2 5 2" xfId="17599"/>
    <cellStyle name="40% - Accent4 3 2 2 2 5 2 2" xfId="17600"/>
    <cellStyle name="40% - Accent4 3 2 2 2 5 3" xfId="17601"/>
    <cellStyle name="40% - Accent4 3 2 2 2 6" xfId="17602"/>
    <cellStyle name="40% - Accent4 3 2 2 2 6 2" xfId="17603"/>
    <cellStyle name="40% - Accent4 3 2 2 2 6 2 2" xfId="17604"/>
    <cellStyle name="40% - Accent4 3 2 2 2 6 3" xfId="17605"/>
    <cellStyle name="40% - Accent4 3 2 2 2 7" xfId="17606"/>
    <cellStyle name="40% - Accent4 3 2 2 2 7 2" xfId="17607"/>
    <cellStyle name="40% - Accent4 3 2 2 2 8" xfId="17608"/>
    <cellStyle name="40% - Accent4 3 2 2 3" xfId="17609"/>
    <cellStyle name="40% - Accent4 3 2 2 3 2" xfId="17610"/>
    <cellStyle name="40% - Accent4 3 2 2 3 2 2" xfId="17611"/>
    <cellStyle name="40% - Accent4 3 2 2 3 2 2 2" xfId="17612"/>
    <cellStyle name="40% - Accent4 3 2 2 3 2 2 2 2" xfId="17613"/>
    <cellStyle name="40% - Accent4 3 2 2 3 2 2 3" xfId="17614"/>
    <cellStyle name="40% - Accent4 3 2 2 3 2 3" xfId="17615"/>
    <cellStyle name="40% - Accent4 3 2 2 3 2 3 2" xfId="17616"/>
    <cellStyle name="40% - Accent4 3 2 2 3 2 3 2 2" xfId="17617"/>
    <cellStyle name="40% - Accent4 3 2 2 3 2 3 3" xfId="17618"/>
    <cellStyle name="40% - Accent4 3 2 2 3 2 4" xfId="17619"/>
    <cellStyle name="40% - Accent4 3 2 2 3 2 4 2" xfId="17620"/>
    <cellStyle name="40% - Accent4 3 2 2 3 2 5" xfId="17621"/>
    <cellStyle name="40% - Accent4 3 2 2 3 3" xfId="17622"/>
    <cellStyle name="40% - Accent4 3 2 2 3 3 2" xfId="17623"/>
    <cellStyle name="40% - Accent4 3 2 2 3 3 2 2" xfId="17624"/>
    <cellStyle name="40% - Accent4 3 2 2 3 3 3" xfId="17625"/>
    <cellStyle name="40% - Accent4 3 2 2 3 4" xfId="17626"/>
    <cellStyle name="40% - Accent4 3 2 2 3 4 2" xfId="17627"/>
    <cellStyle name="40% - Accent4 3 2 2 3 4 2 2" xfId="17628"/>
    <cellStyle name="40% - Accent4 3 2 2 3 4 3" xfId="17629"/>
    <cellStyle name="40% - Accent4 3 2 2 3 5" xfId="17630"/>
    <cellStyle name="40% - Accent4 3 2 2 3 5 2" xfId="17631"/>
    <cellStyle name="40% - Accent4 3 2 2 3 5 2 2" xfId="17632"/>
    <cellStyle name="40% - Accent4 3 2 2 3 5 3" xfId="17633"/>
    <cellStyle name="40% - Accent4 3 2 2 3 6" xfId="17634"/>
    <cellStyle name="40% - Accent4 3 2 2 3 6 2" xfId="17635"/>
    <cellStyle name="40% - Accent4 3 2 2 3 7" xfId="17636"/>
    <cellStyle name="40% - Accent4 3 2 2 4" xfId="17637"/>
    <cellStyle name="40% - Accent4 3 2 2 4 2" xfId="17638"/>
    <cellStyle name="40% - Accent4 3 2 2 4 2 2" xfId="17639"/>
    <cellStyle name="40% - Accent4 3 2 2 4 2 2 2" xfId="17640"/>
    <cellStyle name="40% - Accent4 3 2 2 4 2 3" xfId="17641"/>
    <cellStyle name="40% - Accent4 3 2 2 4 3" xfId="17642"/>
    <cellStyle name="40% - Accent4 3 2 2 4 3 2" xfId="17643"/>
    <cellStyle name="40% - Accent4 3 2 2 4 3 2 2" xfId="17644"/>
    <cellStyle name="40% - Accent4 3 2 2 4 3 3" xfId="17645"/>
    <cellStyle name="40% - Accent4 3 2 2 4 4" xfId="17646"/>
    <cellStyle name="40% - Accent4 3 2 2 4 4 2" xfId="17647"/>
    <cellStyle name="40% - Accent4 3 2 2 4 5" xfId="17648"/>
    <cellStyle name="40% - Accent4 3 2 2 5" xfId="17649"/>
    <cellStyle name="40% - Accent4 3 2 2 5 2" xfId="17650"/>
    <cellStyle name="40% - Accent4 3 2 2 5 2 2" xfId="17651"/>
    <cellStyle name="40% - Accent4 3 2 2 5 3" xfId="17652"/>
    <cellStyle name="40% - Accent4 3 2 2 6" xfId="17653"/>
    <cellStyle name="40% - Accent4 3 2 2 6 2" xfId="17654"/>
    <cellStyle name="40% - Accent4 3 2 2 6 2 2" xfId="17655"/>
    <cellStyle name="40% - Accent4 3 2 2 6 3" xfId="17656"/>
    <cellStyle name="40% - Accent4 3 2 2 7" xfId="17657"/>
    <cellStyle name="40% - Accent4 3 2 2 7 2" xfId="17658"/>
    <cellStyle name="40% - Accent4 3 2 2 7 2 2" xfId="17659"/>
    <cellStyle name="40% - Accent4 3 2 2 7 3" xfId="17660"/>
    <cellStyle name="40% - Accent4 3 2 2 8" xfId="17661"/>
    <cellStyle name="40% - Accent4 3 2 2 8 2" xfId="17662"/>
    <cellStyle name="40% - Accent4 3 2 2 9" xfId="17663"/>
    <cellStyle name="40% - Accent4 3 2 3" xfId="17664"/>
    <cellStyle name="40% - Accent4 3 2 3 2" xfId="17665"/>
    <cellStyle name="40% - Accent4 3 2 3 2 2" xfId="17666"/>
    <cellStyle name="40% - Accent4 3 2 3 2 2 2" xfId="17667"/>
    <cellStyle name="40% - Accent4 3 2 3 2 2 2 2" xfId="17668"/>
    <cellStyle name="40% - Accent4 3 2 3 2 2 2 2 2" xfId="17669"/>
    <cellStyle name="40% - Accent4 3 2 3 2 2 2 3" xfId="17670"/>
    <cellStyle name="40% - Accent4 3 2 3 2 2 3" xfId="17671"/>
    <cellStyle name="40% - Accent4 3 2 3 2 2 3 2" xfId="17672"/>
    <cellStyle name="40% - Accent4 3 2 3 2 2 3 2 2" xfId="17673"/>
    <cellStyle name="40% - Accent4 3 2 3 2 2 3 3" xfId="17674"/>
    <cellStyle name="40% - Accent4 3 2 3 2 2 4" xfId="17675"/>
    <cellStyle name="40% - Accent4 3 2 3 2 2 4 2" xfId="17676"/>
    <cellStyle name="40% - Accent4 3 2 3 2 2 5" xfId="17677"/>
    <cellStyle name="40% - Accent4 3 2 3 2 3" xfId="17678"/>
    <cellStyle name="40% - Accent4 3 2 3 2 3 2" xfId="17679"/>
    <cellStyle name="40% - Accent4 3 2 3 2 3 2 2" xfId="17680"/>
    <cellStyle name="40% - Accent4 3 2 3 2 3 3" xfId="17681"/>
    <cellStyle name="40% - Accent4 3 2 3 2 4" xfId="17682"/>
    <cellStyle name="40% - Accent4 3 2 3 2 4 2" xfId="17683"/>
    <cellStyle name="40% - Accent4 3 2 3 2 4 2 2" xfId="17684"/>
    <cellStyle name="40% - Accent4 3 2 3 2 4 3" xfId="17685"/>
    <cellStyle name="40% - Accent4 3 2 3 2 5" xfId="17686"/>
    <cellStyle name="40% - Accent4 3 2 3 2 5 2" xfId="17687"/>
    <cellStyle name="40% - Accent4 3 2 3 2 5 2 2" xfId="17688"/>
    <cellStyle name="40% - Accent4 3 2 3 2 5 3" xfId="17689"/>
    <cellStyle name="40% - Accent4 3 2 3 2 6" xfId="17690"/>
    <cellStyle name="40% - Accent4 3 2 3 2 6 2" xfId="17691"/>
    <cellStyle name="40% - Accent4 3 2 3 2 7" xfId="17692"/>
    <cellStyle name="40% - Accent4 3 2 3 3" xfId="17693"/>
    <cellStyle name="40% - Accent4 3 2 3 3 2" xfId="17694"/>
    <cellStyle name="40% - Accent4 3 2 3 3 2 2" xfId="17695"/>
    <cellStyle name="40% - Accent4 3 2 3 3 2 2 2" xfId="17696"/>
    <cellStyle name="40% - Accent4 3 2 3 3 2 3" xfId="17697"/>
    <cellStyle name="40% - Accent4 3 2 3 3 3" xfId="17698"/>
    <cellStyle name="40% - Accent4 3 2 3 3 3 2" xfId="17699"/>
    <cellStyle name="40% - Accent4 3 2 3 3 3 2 2" xfId="17700"/>
    <cellStyle name="40% - Accent4 3 2 3 3 3 3" xfId="17701"/>
    <cellStyle name="40% - Accent4 3 2 3 3 4" xfId="17702"/>
    <cellStyle name="40% - Accent4 3 2 3 3 4 2" xfId="17703"/>
    <cellStyle name="40% - Accent4 3 2 3 3 5" xfId="17704"/>
    <cellStyle name="40% - Accent4 3 2 3 4" xfId="17705"/>
    <cellStyle name="40% - Accent4 3 2 3 4 2" xfId="17706"/>
    <cellStyle name="40% - Accent4 3 2 3 4 2 2" xfId="17707"/>
    <cellStyle name="40% - Accent4 3 2 3 4 3" xfId="17708"/>
    <cellStyle name="40% - Accent4 3 2 3 5" xfId="17709"/>
    <cellStyle name="40% - Accent4 3 2 3 5 2" xfId="17710"/>
    <cellStyle name="40% - Accent4 3 2 3 5 2 2" xfId="17711"/>
    <cellStyle name="40% - Accent4 3 2 3 5 3" xfId="17712"/>
    <cellStyle name="40% - Accent4 3 2 3 6" xfId="17713"/>
    <cellStyle name="40% - Accent4 3 2 3 6 2" xfId="17714"/>
    <cellStyle name="40% - Accent4 3 2 3 6 2 2" xfId="17715"/>
    <cellStyle name="40% - Accent4 3 2 3 6 3" xfId="17716"/>
    <cellStyle name="40% - Accent4 3 2 3 7" xfId="17717"/>
    <cellStyle name="40% - Accent4 3 2 3 7 2" xfId="17718"/>
    <cellStyle name="40% - Accent4 3 2 3 8" xfId="17719"/>
    <cellStyle name="40% - Accent4 3 2 4" xfId="17720"/>
    <cellStyle name="40% - Accent4 3 2 4 2" xfId="17721"/>
    <cellStyle name="40% - Accent4 3 2 4 2 2" xfId="17722"/>
    <cellStyle name="40% - Accent4 3 2 4 2 2 2" xfId="17723"/>
    <cellStyle name="40% - Accent4 3 2 4 2 2 2 2" xfId="17724"/>
    <cellStyle name="40% - Accent4 3 2 4 2 2 3" xfId="17725"/>
    <cellStyle name="40% - Accent4 3 2 4 2 3" xfId="17726"/>
    <cellStyle name="40% - Accent4 3 2 4 2 3 2" xfId="17727"/>
    <cellStyle name="40% - Accent4 3 2 4 2 3 2 2" xfId="17728"/>
    <cellStyle name="40% - Accent4 3 2 4 2 3 3" xfId="17729"/>
    <cellStyle name="40% - Accent4 3 2 4 2 4" xfId="17730"/>
    <cellStyle name="40% - Accent4 3 2 4 2 4 2" xfId="17731"/>
    <cellStyle name="40% - Accent4 3 2 4 2 5" xfId="17732"/>
    <cellStyle name="40% - Accent4 3 2 4 3" xfId="17733"/>
    <cellStyle name="40% - Accent4 3 2 4 3 2" xfId="17734"/>
    <cellStyle name="40% - Accent4 3 2 4 3 2 2" xfId="17735"/>
    <cellStyle name="40% - Accent4 3 2 4 3 3" xfId="17736"/>
    <cellStyle name="40% - Accent4 3 2 4 4" xfId="17737"/>
    <cellStyle name="40% - Accent4 3 2 4 4 2" xfId="17738"/>
    <cellStyle name="40% - Accent4 3 2 4 4 2 2" xfId="17739"/>
    <cellStyle name="40% - Accent4 3 2 4 4 3" xfId="17740"/>
    <cellStyle name="40% - Accent4 3 2 4 5" xfId="17741"/>
    <cellStyle name="40% - Accent4 3 2 4 5 2" xfId="17742"/>
    <cellStyle name="40% - Accent4 3 2 4 5 2 2" xfId="17743"/>
    <cellStyle name="40% - Accent4 3 2 4 5 3" xfId="17744"/>
    <cellStyle name="40% - Accent4 3 2 4 6" xfId="17745"/>
    <cellStyle name="40% - Accent4 3 2 4 6 2" xfId="17746"/>
    <cellStyle name="40% - Accent4 3 2 4 7" xfId="17747"/>
    <cellStyle name="40% - Accent4 3 2 5" xfId="17748"/>
    <cellStyle name="40% - Accent4 3 2 5 2" xfId="17749"/>
    <cellStyle name="40% - Accent4 3 2 5 2 2" xfId="17750"/>
    <cellStyle name="40% - Accent4 3 2 5 2 2 2" xfId="17751"/>
    <cellStyle name="40% - Accent4 3 2 5 2 3" xfId="17752"/>
    <cellStyle name="40% - Accent4 3 2 5 3" xfId="17753"/>
    <cellStyle name="40% - Accent4 3 2 5 3 2" xfId="17754"/>
    <cellStyle name="40% - Accent4 3 2 5 3 2 2" xfId="17755"/>
    <cellStyle name="40% - Accent4 3 2 5 3 3" xfId="17756"/>
    <cellStyle name="40% - Accent4 3 2 5 4" xfId="17757"/>
    <cellStyle name="40% - Accent4 3 2 5 4 2" xfId="17758"/>
    <cellStyle name="40% - Accent4 3 2 5 5" xfId="17759"/>
    <cellStyle name="40% - Accent4 3 2 6" xfId="17760"/>
    <cellStyle name="40% - Accent4 3 2 6 2" xfId="17761"/>
    <cellStyle name="40% - Accent4 3 2 6 2 2" xfId="17762"/>
    <cellStyle name="40% - Accent4 3 2 6 3" xfId="17763"/>
    <cellStyle name="40% - Accent4 3 2 7" xfId="17764"/>
    <cellStyle name="40% - Accent4 3 2 7 2" xfId="17765"/>
    <cellStyle name="40% - Accent4 3 2 7 2 2" xfId="17766"/>
    <cellStyle name="40% - Accent4 3 2 7 3" xfId="17767"/>
    <cellStyle name="40% - Accent4 3 2 8" xfId="17768"/>
    <cellStyle name="40% - Accent4 3 2 8 2" xfId="17769"/>
    <cellStyle name="40% - Accent4 3 2 8 2 2" xfId="17770"/>
    <cellStyle name="40% - Accent4 3 2 8 3" xfId="17771"/>
    <cellStyle name="40% - Accent4 3 2 9" xfId="17772"/>
    <cellStyle name="40% - Accent4 3 2 9 2" xfId="17773"/>
    <cellStyle name="40% - Accent4 3 3" xfId="17774"/>
    <cellStyle name="40% - Accent4 3 3 2" xfId="17775"/>
    <cellStyle name="40% - Accent4 3 3 2 2" xfId="17776"/>
    <cellStyle name="40% - Accent4 3 3 2 2 2" xfId="17777"/>
    <cellStyle name="40% - Accent4 3 3 2 2 2 2" xfId="17778"/>
    <cellStyle name="40% - Accent4 3 3 2 2 2 2 2" xfId="17779"/>
    <cellStyle name="40% - Accent4 3 3 2 2 2 2 2 2" xfId="17780"/>
    <cellStyle name="40% - Accent4 3 3 2 2 2 2 3" xfId="17781"/>
    <cellStyle name="40% - Accent4 3 3 2 2 2 3" xfId="17782"/>
    <cellStyle name="40% - Accent4 3 3 2 2 2 3 2" xfId="17783"/>
    <cellStyle name="40% - Accent4 3 3 2 2 2 3 2 2" xfId="17784"/>
    <cellStyle name="40% - Accent4 3 3 2 2 2 3 3" xfId="17785"/>
    <cellStyle name="40% - Accent4 3 3 2 2 2 4" xfId="17786"/>
    <cellStyle name="40% - Accent4 3 3 2 2 2 4 2" xfId="17787"/>
    <cellStyle name="40% - Accent4 3 3 2 2 2 5" xfId="17788"/>
    <cellStyle name="40% - Accent4 3 3 2 2 3" xfId="17789"/>
    <cellStyle name="40% - Accent4 3 3 2 2 3 2" xfId="17790"/>
    <cellStyle name="40% - Accent4 3 3 2 2 3 2 2" xfId="17791"/>
    <cellStyle name="40% - Accent4 3 3 2 2 3 3" xfId="17792"/>
    <cellStyle name="40% - Accent4 3 3 2 2 4" xfId="17793"/>
    <cellStyle name="40% - Accent4 3 3 2 2 4 2" xfId="17794"/>
    <cellStyle name="40% - Accent4 3 3 2 2 4 2 2" xfId="17795"/>
    <cellStyle name="40% - Accent4 3 3 2 2 4 3" xfId="17796"/>
    <cellStyle name="40% - Accent4 3 3 2 2 5" xfId="17797"/>
    <cellStyle name="40% - Accent4 3 3 2 2 5 2" xfId="17798"/>
    <cellStyle name="40% - Accent4 3 3 2 2 5 2 2" xfId="17799"/>
    <cellStyle name="40% - Accent4 3 3 2 2 5 3" xfId="17800"/>
    <cellStyle name="40% - Accent4 3 3 2 2 6" xfId="17801"/>
    <cellStyle name="40% - Accent4 3 3 2 2 6 2" xfId="17802"/>
    <cellStyle name="40% - Accent4 3 3 2 2 7" xfId="17803"/>
    <cellStyle name="40% - Accent4 3 3 2 3" xfId="17804"/>
    <cellStyle name="40% - Accent4 3 3 2 3 2" xfId="17805"/>
    <cellStyle name="40% - Accent4 3 3 2 3 2 2" xfId="17806"/>
    <cellStyle name="40% - Accent4 3 3 2 3 2 2 2" xfId="17807"/>
    <cellStyle name="40% - Accent4 3 3 2 3 2 3" xfId="17808"/>
    <cellStyle name="40% - Accent4 3 3 2 3 3" xfId="17809"/>
    <cellStyle name="40% - Accent4 3 3 2 3 3 2" xfId="17810"/>
    <cellStyle name="40% - Accent4 3 3 2 3 3 2 2" xfId="17811"/>
    <cellStyle name="40% - Accent4 3 3 2 3 3 3" xfId="17812"/>
    <cellStyle name="40% - Accent4 3 3 2 3 4" xfId="17813"/>
    <cellStyle name="40% - Accent4 3 3 2 3 4 2" xfId="17814"/>
    <cellStyle name="40% - Accent4 3 3 2 3 5" xfId="17815"/>
    <cellStyle name="40% - Accent4 3 3 2 4" xfId="17816"/>
    <cellStyle name="40% - Accent4 3 3 2 4 2" xfId="17817"/>
    <cellStyle name="40% - Accent4 3 3 2 4 2 2" xfId="17818"/>
    <cellStyle name="40% - Accent4 3 3 2 4 3" xfId="17819"/>
    <cellStyle name="40% - Accent4 3 3 2 5" xfId="17820"/>
    <cellStyle name="40% - Accent4 3 3 2 5 2" xfId="17821"/>
    <cellStyle name="40% - Accent4 3 3 2 5 2 2" xfId="17822"/>
    <cellStyle name="40% - Accent4 3 3 2 5 3" xfId="17823"/>
    <cellStyle name="40% - Accent4 3 3 2 6" xfId="17824"/>
    <cellStyle name="40% - Accent4 3 3 2 6 2" xfId="17825"/>
    <cellStyle name="40% - Accent4 3 3 2 6 2 2" xfId="17826"/>
    <cellStyle name="40% - Accent4 3 3 2 6 3" xfId="17827"/>
    <cellStyle name="40% - Accent4 3 3 2 7" xfId="17828"/>
    <cellStyle name="40% - Accent4 3 3 2 7 2" xfId="17829"/>
    <cellStyle name="40% - Accent4 3 3 2 8" xfId="17830"/>
    <cellStyle name="40% - Accent4 3 3 3" xfId="17831"/>
    <cellStyle name="40% - Accent4 3 3 3 2" xfId="17832"/>
    <cellStyle name="40% - Accent4 3 3 3 2 2" xfId="17833"/>
    <cellStyle name="40% - Accent4 3 3 3 2 2 2" xfId="17834"/>
    <cellStyle name="40% - Accent4 3 3 3 2 2 2 2" xfId="17835"/>
    <cellStyle name="40% - Accent4 3 3 3 2 2 3" xfId="17836"/>
    <cellStyle name="40% - Accent4 3 3 3 2 3" xfId="17837"/>
    <cellStyle name="40% - Accent4 3 3 3 2 3 2" xfId="17838"/>
    <cellStyle name="40% - Accent4 3 3 3 2 3 2 2" xfId="17839"/>
    <cellStyle name="40% - Accent4 3 3 3 2 3 3" xfId="17840"/>
    <cellStyle name="40% - Accent4 3 3 3 2 4" xfId="17841"/>
    <cellStyle name="40% - Accent4 3 3 3 2 4 2" xfId="17842"/>
    <cellStyle name="40% - Accent4 3 3 3 2 5" xfId="17843"/>
    <cellStyle name="40% - Accent4 3 3 3 3" xfId="17844"/>
    <cellStyle name="40% - Accent4 3 3 3 3 2" xfId="17845"/>
    <cellStyle name="40% - Accent4 3 3 3 3 2 2" xfId="17846"/>
    <cellStyle name="40% - Accent4 3 3 3 3 3" xfId="17847"/>
    <cellStyle name="40% - Accent4 3 3 3 4" xfId="17848"/>
    <cellStyle name="40% - Accent4 3 3 3 4 2" xfId="17849"/>
    <cellStyle name="40% - Accent4 3 3 3 4 2 2" xfId="17850"/>
    <cellStyle name="40% - Accent4 3 3 3 4 3" xfId="17851"/>
    <cellStyle name="40% - Accent4 3 3 3 5" xfId="17852"/>
    <cellStyle name="40% - Accent4 3 3 3 5 2" xfId="17853"/>
    <cellStyle name="40% - Accent4 3 3 3 5 2 2" xfId="17854"/>
    <cellStyle name="40% - Accent4 3 3 3 5 3" xfId="17855"/>
    <cellStyle name="40% - Accent4 3 3 3 6" xfId="17856"/>
    <cellStyle name="40% - Accent4 3 3 3 6 2" xfId="17857"/>
    <cellStyle name="40% - Accent4 3 3 3 7" xfId="17858"/>
    <cellStyle name="40% - Accent4 3 3 4" xfId="17859"/>
    <cellStyle name="40% - Accent4 3 3 4 2" xfId="17860"/>
    <cellStyle name="40% - Accent4 3 3 4 2 2" xfId="17861"/>
    <cellStyle name="40% - Accent4 3 3 4 2 2 2" xfId="17862"/>
    <cellStyle name="40% - Accent4 3 3 4 2 3" xfId="17863"/>
    <cellStyle name="40% - Accent4 3 3 4 3" xfId="17864"/>
    <cellStyle name="40% - Accent4 3 3 4 3 2" xfId="17865"/>
    <cellStyle name="40% - Accent4 3 3 4 3 2 2" xfId="17866"/>
    <cellStyle name="40% - Accent4 3 3 4 3 3" xfId="17867"/>
    <cellStyle name="40% - Accent4 3 3 4 4" xfId="17868"/>
    <cellStyle name="40% - Accent4 3 3 4 4 2" xfId="17869"/>
    <cellStyle name="40% - Accent4 3 3 4 5" xfId="17870"/>
    <cellStyle name="40% - Accent4 3 3 5" xfId="17871"/>
    <cellStyle name="40% - Accent4 3 3 5 2" xfId="17872"/>
    <cellStyle name="40% - Accent4 3 3 5 2 2" xfId="17873"/>
    <cellStyle name="40% - Accent4 3 3 5 3" xfId="17874"/>
    <cellStyle name="40% - Accent4 3 3 6" xfId="17875"/>
    <cellStyle name="40% - Accent4 3 3 6 2" xfId="17876"/>
    <cellStyle name="40% - Accent4 3 3 6 2 2" xfId="17877"/>
    <cellStyle name="40% - Accent4 3 3 6 3" xfId="17878"/>
    <cellStyle name="40% - Accent4 3 3 7" xfId="17879"/>
    <cellStyle name="40% - Accent4 3 3 7 2" xfId="17880"/>
    <cellStyle name="40% - Accent4 3 3 7 2 2" xfId="17881"/>
    <cellStyle name="40% - Accent4 3 3 7 3" xfId="17882"/>
    <cellStyle name="40% - Accent4 3 3 8" xfId="17883"/>
    <cellStyle name="40% - Accent4 3 3 8 2" xfId="17884"/>
    <cellStyle name="40% - Accent4 3 3 9" xfId="17885"/>
    <cellStyle name="40% - Accent4 3 4" xfId="17886"/>
    <cellStyle name="40% - Accent4 3 4 2" xfId="17887"/>
    <cellStyle name="40% - Accent4 3 4 2 2" xfId="17888"/>
    <cellStyle name="40% - Accent4 3 4 2 2 2" xfId="17889"/>
    <cellStyle name="40% - Accent4 3 4 2 2 2 2" xfId="17890"/>
    <cellStyle name="40% - Accent4 3 4 2 2 2 2 2" xfId="17891"/>
    <cellStyle name="40% - Accent4 3 4 2 2 2 3" xfId="17892"/>
    <cellStyle name="40% - Accent4 3 4 2 2 3" xfId="17893"/>
    <cellStyle name="40% - Accent4 3 4 2 2 3 2" xfId="17894"/>
    <cellStyle name="40% - Accent4 3 4 2 2 3 2 2" xfId="17895"/>
    <cellStyle name="40% - Accent4 3 4 2 2 3 3" xfId="17896"/>
    <cellStyle name="40% - Accent4 3 4 2 2 4" xfId="17897"/>
    <cellStyle name="40% - Accent4 3 4 2 2 4 2" xfId="17898"/>
    <cellStyle name="40% - Accent4 3 4 2 2 5" xfId="17899"/>
    <cellStyle name="40% - Accent4 3 4 2 3" xfId="17900"/>
    <cellStyle name="40% - Accent4 3 4 2 3 2" xfId="17901"/>
    <cellStyle name="40% - Accent4 3 4 2 3 2 2" xfId="17902"/>
    <cellStyle name="40% - Accent4 3 4 2 3 3" xfId="17903"/>
    <cellStyle name="40% - Accent4 3 4 2 4" xfId="17904"/>
    <cellStyle name="40% - Accent4 3 4 2 4 2" xfId="17905"/>
    <cellStyle name="40% - Accent4 3 4 2 4 2 2" xfId="17906"/>
    <cellStyle name="40% - Accent4 3 4 2 4 3" xfId="17907"/>
    <cellStyle name="40% - Accent4 3 4 2 5" xfId="17908"/>
    <cellStyle name="40% - Accent4 3 4 2 5 2" xfId="17909"/>
    <cellStyle name="40% - Accent4 3 4 2 5 2 2" xfId="17910"/>
    <cellStyle name="40% - Accent4 3 4 2 5 3" xfId="17911"/>
    <cellStyle name="40% - Accent4 3 4 2 6" xfId="17912"/>
    <cellStyle name="40% - Accent4 3 4 2 6 2" xfId="17913"/>
    <cellStyle name="40% - Accent4 3 4 2 7" xfId="17914"/>
    <cellStyle name="40% - Accent4 3 4 3" xfId="17915"/>
    <cellStyle name="40% - Accent4 3 4 3 2" xfId="17916"/>
    <cellStyle name="40% - Accent4 3 4 3 2 2" xfId="17917"/>
    <cellStyle name="40% - Accent4 3 4 3 2 2 2" xfId="17918"/>
    <cellStyle name="40% - Accent4 3 4 3 2 3" xfId="17919"/>
    <cellStyle name="40% - Accent4 3 4 3 3" xfId="17920"/>
    <cellStyle name="40% - Accent4 3 4 3 3 2" xfId="17921"/>
    <cellStyle name="40% - Accent4 3 4 3 3 2 2" xfId="17922"/>
    <cellStyle name="40% - Accent4 3 4 3 3 3" xfId="17923"/>
    <cellStyle name="40% - Accent4 3 4 3 4" xfId="17924"/>
    <cellStyle name="40% - Accent4 3 4 3 4 2" xfId="17925"/>
    <cellStyle name="40% - Accent4 3 4 3 5" xfId="17926"/>
    <cellStyle name="40% - Accent4 3 4 4" xfId="17927"/>
    <cellStyle name="40% - Accent4 3 4 4 2" xfId="17928"/>
    <cellStyle name="40% - Accent4 3 4 4 2 2" xfId="17929"/>
    <cellStyle name="40% - Accent4 3 4 4 3" xfId="17930"/>
    <cellStyle name="40% - Accent4 3 4 5" xfId="17931"/>
    <cellStyle name="40% - Accent4 3 4 5 2" xfId="17932"/>
    <cellStyle name="40% - Accent4 3 4 5 2 2" xfId="17933"/>
    <cellStyle name="40% - Accent4 3 4 5 3" xfId="17934"/>
    <cellStyle name="40% - Accent4 3 4 6" xfId="17935"/>
    <cellStyle name="40% - Accent4 3 4 6 2" xfId="17936"/>
    <cellStyle name="40% - Accent4 3 4 6 2 2" xfId="17937"/>
    <cellStyle name="40% - Accent4 3 4 6 3" xfId="17938"/>
    <cellStyle name="40% - Accent4 3 4 7" xfId="17939"/>
    <cellStyle name="40% - Accent4 3 4 7 2" xfId="17940"/>
    <cellStyle name="40% - Accent4 3 4 8" xfId="17941"/>
    <cellStyle name="40% - Accent4 3 5" xfId="17942"/>
    <cellStyle name="40% - Accent4 3 5 2" xfId="17943"/>
    <cellStyle name="40% - Accent4 3 5 2 2" xfId="17944"/>
    <cellStyle name="40% - Accent4 3 5 2 2 2" xfId="17945"/>
    <cellStyle name="40% - Accent4 3 5 2 2 2 2" xfId="17946"/>
    <cellStyle name="40% - Accent4 3 5 2 2 3" xfId="17947"/>
    <cellStyle name="40% - Accent4 3 5 2 3" xfId="17948"/>
    <cellStyle name="40% - Accent4 3 5 2 3 2" xfId="17949"/>
    <cellStyle name="40% - Accent4 3 5 2 3 2 2" xfId="17950"/>
    <cellStyle name="40% - Accent4 3 5 2 3 3" xfId="17951"/>
    <cellStyle name="40% - Accent4 3 5 2 4" xfId="17952"/>
    <cellStyle name="40% - Accent4 3 5 2 4 2" xfId="17953"/>
    <cellStyle name="40% - Accent4 3 5 2 5" xfId="17954"/>
    <cellStyle name="40% - Accent4 3 5 3" xfId="17955"/>
    <cellStyle name="40% - Accent4 3 5 3 2" xfId="17956"/>
    <cellStyle name="40% - Accent4 3 5 3 2 2" xfId="17957"/>
    <cellStyle name="40% - Accent4 3 5 3 3" xfId="17958"/>
    <cellStyle name="40% - Accent4 3 5 4" xfId="17959"/>
    <cellStyle name="40% - Accent4 3 5 4 2" xfId="17960"/>
    <cellStyle name="40% - Accent4 3 5 4 2 2" xfId="17961"/>
    <cellStyle name="40% - Accent4 3 5 4 3" xfId="17962"/>
    <cellStyle name="40% - Accent4 3 5 5" xfId="17963"/>
    <cellStyle name="40% - Accent4 3 5 5 2" xfId="17964"/>
    <cellStyle name="40% - Accent4 3 5 5 2 2" xfId="17965"/>
    <cellStyle name="40% - Accent4 3 5 5 3" xfId="17966"/>
    <cellStyle name="40% - Accent4 3 5 6" xfId="17967"/>
    <cellStyle name="40% - Accent4 3 5 6 2" xfId="17968"/>
    <cellStyle name="40% - Accent4 3 5 7" xfId="17969"/>
    <cellStyle name="40% - Accent4 3 6" xfId="17970"/>
    <cellStyle name="40% - Accent4 3 6 2" xfId="17971"/>
    <cellStyle name="40% - Accent4 3 6 2 2" xfId="17972"/>
    <cellStyle name="40% - Accent4 3 6 2 2 2" xfId="17973"/>
    <cellStyle name="40% - Accent4 3 6 2 2 2 2" xfId="17974"/>
    <cellStyle name="40% - Accent4 3 6 2 2 3" xfId="17975"/>
    <cellStyle name="40% - Accent4 3 6 2 3" xfId="17976"/>
    <cellStyle name="40% - Accent4 3 6 2 3 2" xfId="17977"/>
    <cellStyle name="40% - Accent4 3 6 2 3 2 2" xfId="17978"/>
    <cellStyle name="40% - Accent4 3 6 2 3 3" xfId="17979"/>
    <cellStyle name="40% - Accent4 3 6 2 4" xfId="17980"/>
    <cellStyle name="40% - Accent4 3 6 2 4 2" xfId="17981"/>
    <cellStyle name="40% - Accent4 3 6 2 5" xfId="17982"/>
    <cellStyle name="40% - Accent4 3 6 3" xfId="17983"/>
    <cellStyle name="40% - Accent4 3 6 3 2" xfId="17984"/>
    <cellStyle name="40% - Accent4 3 6 3 2 2" xfId="17985"/>
    <cellStyle name="40% - Accent4 3 6 3 3" xfId="17986"/>
    <cellStyle name="40% - Accent4 3 6 4" xfId="17987"/>
    <cellStyle name="40% - Accent4 3 6 4 2" xfId="17988"/>
    <cellStyle name="40% - Accent4 3 6 4 2 2" xfId="17989"/>
    <cellStyle name="40% - Accent4 3 6 4 3" xfId="17990"/>
    <cellStyle name="40% - Accent4 3 6 5" xfId="17991"/>
    <cellStyle name="40% - Accent4 3 6 5 2" xfId="17992"/>
    <cellStyle name="40% - Accent4 3 6 5 2 2" xfId="17993"/>
    <cellStyle name="40% - Accent4 3 6 5 3" xfId="17994"/>
    <cellStyle name="40% - Accent4 3 6 6" xfId="17995"/>
    <cellStyle name="40% - Accent4 3 6 6 2" xfId="17996"/>
    <cellStyle name="40% - Accent4 3 6 7" xfId="17997"/>
    <cellStyle name="40% - Accent4 3 7" xfId="17998"/>
    <cellStyle name="40% - Accent4 3 8" xfId="17999"/>
    <cellStyle name="40% - Accent4 3 8 2" xfId="18000"/>
    <cellStyle name="40% - Accent4 3 8 2 2" xfId="18001"/>
    <cellStyle name="40% - Accent4 3 8 2 2 2" xfId="18002"/>
    <cellStyle name="40% - Accent4 3 8 2 3" xfId="18003"/>
    <cellStyle name="40% - Accent4 3 8 3" xfId="18004"/>
    <cellStyle name="40% - Accent4 3 8 3 2" xfId="18005"/>
    <cellStyle name="40% - Accent4 3 8 3 2 2" xfId="18006"/>
    <cellStyle name="40% - Accent4 3 8 3 3" xfId="18007"/>
    <cellStyle name="40% - Accent4 3 8 4" xfId="18008"/>
    <cellStyle name="40% - Accent4 3 8 4 2" xfId="18009"/>
    <cellStyle name="40% - Accent4 3 8 5" xfId="18010"/>
    <cellStyle name="40% - Accent4 3 9" xfId="18011"/>
    <cellStyle name="40% - Accent4 3 9 2" xfId="18012"/>
    <cellStyle name="40% - Accent4 4" xfId="409"/>
    <cellStyle name="40% - Accent4 4 2" xfId="18013"/>
    <cellStyle name="40% - Accent4 4 2 2" xfId="18014"/>
    <cellStyle name="40% - Accent4 4 2 2 2" xfId="18015"/>
    <cellStyle name="40% - Accent4 4 2 2 2 2" xfId="18016"/>
    <cellStyle name="40% - Accent4 4 2 2 2 2 2" xfId="18017"/>
    <cellStyle name="40% - Accent4 4 2 2 2 2 2 2" xfId="18018"/>
    <cellStyle name="40% - Accent4 4 2 2 2 2 2 2 2" xfId="18019"/>
    <cellStyle name="40% - Accent4 4 2 2 2 2 2 3" xfId="18020"/>
    <cellStyle name="40% - Accent4 4 2 2 2 2 3" xfId="18021"/>
    <cellStyle name="40% - Accent4 4 2 2 2 2 3 2" xfId="18022"/>
    <cellStyle name="40% - Accent4 4 2 2 2 2 3 2 2" xfId="18023"/>
    <cellStyle name="40% - Accent4 4 2 2 2 2 3 3" xfId="18024"/>
    <cellStyle name="40% - Accent4 4 2 2 2 2 4" xfId="18025"/>
    <cellStyle name="40% - Accent4 4 2 2 2 2 4 2" xfId="18026"/>
    <cellStyle name="40% - Accent4 4 2 2 2 2 5" xfId="18027"/>
    <cellStyle name="40% - Accent4 4 2 2 2 3" xfId="18028"/>
    <cellStyle name="40% - Accent4 4 2 2 2 3 2" xfId="18029"/>
    <cellStyle name="40% - Accent4 4 2 2 2 3 2 2" xfId="18030"/>
    <cellStyle name="40% - Accent4 4 2 2 2 3 3" xfId="18031"/>
    <cellStyle name="40% - Accent4 4 2 2 2 4" xfId="18032"/>
    <cellStyle name="40% - Accent4 4 2 2 2 4 2" xfId="18033"/>
    <cellStyle name="40% - Accent4 4 2 2 2 4 2 2" xfId="18034"/>
    <cellStyle name="40% - Accent4 4 2 2 2 4 3" xfId="18035"/>
    <cellStyle name="40% - Accent4 4 2 2 2 5" xfId="18036"/>
    <cellStyle name="40% - Accent4 4 2 2 2 5 2" xfId="18037"/>
    <cellStyle name="40% - Accent4 4 2 2 2 5 2 2" xfId="18038"/>
    <cellStyle name="40% - Accent4 4 2 2 2 5 3" xfId="18039"/>
    <cellStyle name="40% - Accent4 4 2 2 2 6" xfId="18040"/>
    <cellStyle name="40% - Accent4 4 2 2 2 6 2" xfId="18041"/>
    <cellStyle name="40% - Accent4 4 2 2 2 7" xfId="18042"/>
    <cellStyle name="40% - Accent4 4 2 2 3" xfId="18043"/>
    <cellStyle name="40% - Accent4 4 2 2 3 2" xfId="18044"/>
    <cellStyle name="40% - Accent4 4 2 2 3 2 2" xfId="18045"/>
    <cellStyle name="40% - Accent4 4 2 2 3 2 2 2" xfId="18046"/>
    <cellStyle name="40% - Accent4 4 2 2 3 2 3" xfId="18047"/>
    <cellStyle name="40% - Accent4 4 2 2 3 3" xfId="18048"/>
    <cellStyle name="40% - Accent4 4 2 2 3 3 2" xfId="18049"/>
    <cellStyle name="40% - Accent4 4 2 2 3 3 2 2" xfId="18050"/>
    <cellStyle name="40% - Accent4 4 2 2 3 3 3" xfId="18051"/>
    <cellStyle name="40% - Accent4 4 2 2 3 4" xfId="18052"/>
    <cellStyle name="40% - Accent4 4 2 2 3 4 2" xfId="18053"/>
    <cellStyle name="40% - Accent4 4 2 2 3 5" xfId="18054"/>
    <cellStyle name="40% - Accent4 4 2 2 4" xfId="18055"/>
    <cellStyle name="40% - Accent4 4 2 2 4 2" xfId="18056"/>
    <cellStyle name="40% - Accent4 4 2 2 4 2 2" xfId="18057"/>
    <cellStyle name="40% - Accent4 4 2 2 4 3" xfId="18058"/>
    <cellStyle name="40% - Accent4 4 2 2 5" xfId="18059"/>
    <cellStyle name="40% - Accent4 4 2 2 5 2" xfId="18060"/>
    <cellStyle name="40% - Accent4 4 2 2 5 2 2" xfId="18061"/>
    <cellStyle name="40% - Accent4 4 2 2 5 3" xfId="18062"/>
    <cellStyle name="40% - Accent4 4 2 2 6" xfId="18063"/>
    <cellStyle name="40% - Accent4 4 2 2 6 2" xfId="18064"/>
    <cellStyle name="40% - Accent4 4 2 2 6 2 2" xfId="18065"/>
    <cellStyle name="40% - Accent4 4 2 2 6 3" xfId="18066"/>
    <cellStyle name="40% - Accent4 4 2 2 7" xfId="18067"/>
    <cellStyle name="40% - Accent4 4 2 2 7 2" xfId="18068"/>
    <cellStyle name="40% - Accent4 4 2 2 8" xfId="18069"/>
    <cellStyle name="40% - Accent4 4 2 3" xfId="18070"/>
    <cellStyle name="40% - Accent4 4 2 3 2" xfId="18071"/>
    <cellStyle name="40% - Accent4 4 2 3 2 2" xfId="18072"/>
    <cellStyle name="40% - Accent4 4 2 3 2 2 2" xfId="18073"/>
    <cellStyle name="40% - Accent4 4 2 3 2 2 2 2" xfId="18074"/>
    <cellStyle name="40% - Accent4 4 2 3 2 2 3" xfId="18075"/>
    <cellStyle name="40% - Accent4 4 2 3 2 3" xfId="18076"/>
    <cellStyle name="40% - Accent4 4 2 3 2 3 2" xfId="18077"/>
    <cellStyle name="40% - Accent4 4 2 3 2 3 2 2" xfId="18078"/>
    <cellStyle name="40% - Accent4 4 2 3 2 3 3" xfId="18079"/>
    <cellStyle name="40% - Accent4 4 2 3 2 4" xfId="18080"/>
    <cellStyle name="40% - Accent4 4 2 3 2 4 2" xfId="18081"/>
    <cellStyle name="40% - Accent4 4 2 3 2 5" xfId="18082"/>
    <cellStyle name="40% - Accent4 4 2 3 3" xfId="18083"/>
    <cellStyle name="40% - Accent4 4 2 3 3 2" xfId="18084"/>
    <cellStyle name="40% - Accent4 4 2 3 3 2 2" xfId="18085"/>
    <cellStyle name="40% - Accent4 4 2 3 3 3" xfId="18086"/>
    <cellStyle name="40% - Accent4 4 2 3 4" xfId="18087"/>
    <cellStyle name="40% - Accent4 4 2 3 4 2" xfId="18088"/>
    <cellStyle name="40% - Accent4 4 2 3 4 2 2" xfId="18089"/>
    <cellStyle name="40% - Accent4 4 2 3 4 3" xfId="18090"/>
    <cellStyle name="40% - Accent4 4 2 3 5" xfId="18091"/>
    <cellStyle name="40% - Accent4 4 2 3 5 2" xfId="18092"/>
    <cellStyle name="40% - Accent4 4 2 3 5 2 2" xfId="18093"/>
    <cellStyle name="40% - Accent4 4 2 3 5 3" xfId="18094"/>
    <cellStyle name="40% - Accent4 4 2 3 6" xfId="18095"/>
    <cellStyle name="40% - Accent4 4 2 3 6 2" xfId="18096"/>
    <cellStyle name="40% - Accent4 4 2 3 7" xfId="18097"/>
    <cellStyle name="40% - Accent4 4 2 4" xfId="18098"/>
    <cellStyle name="40% - Accent4 4 2 4 2" xfId="18099"/>
    <cellStyle name="40% - Accent4 4 2 4 2 2" xfId="18100"/>
    <cellStyle name="40% - Accent4 4 2 4 2 2 2" xfId="18101"/>
    <cellStyle name="40% - Accent4 4 2 4 2 3" xfId="18102"/>
    <cellStyle name="40% - Accent4 4 2 4 3" xfId="18103"/>
    <cellStyle name="40% - Accent4 4 2 4 3 2" xfId="18104"/>
    <cellStyle name="40% - Accent4 4 2 4 3 2 2" xfId="18105"/>
    <cellStyle name="40% - Accent4 4 2 4 3 3" xfId="18106"/>
    <cellStyle name="40% - Accent4 4 2 4 4" xfId="18107"/>
    <cellStyle name="40% - Accent4 4 2 4 4 2" xfId="18108"/>
    <cellStyle name="40% - Accent4 4 2 4 5" xfId="18109"/>
    <cellStyle name="40% - Accent4 4 2 5" xfId="18110"/>
    <cellStyle name="40% - Accent4 4 2 5 2" xfId="18111"/>
    <cellStyle name="40% - Accent4 4 2 5 2 2" xfId="18112"/>
    <cellStyle name="40% - Accent4 4 2 5 3" xfId="18113"/>
    <cellStyle name="40% - Accent4 4 2 6" xfId="18114"/>
    <cellStyle name="40% - Accent4 4 2 6 2" xfId="18115"/>
    <cellStyle name="40% - Accent4 4 2 6 2 2" xfId="18116"/>
    <cellStyle name="40% - Accent4 4 2 6 3" xfId="18117"/>
    <cellStyle name="40% - Accent4 4 2 7" xfId="18118"/>
    <cellStyle name="40% - Accent4 4 2 7 2" xfId="18119"/>
    <cellStyle name="40% - Accent4 4 2 7 2 2" xfId="18120"/>
    <cellStyle name="40% - Accent4 4 2 7 3" xfId="18121"/>
    <cellStyle name="40% - Accent4 4 2 8" xfId="18122"/>
    <cellStyle name="40% - Accent4 4 2 8 2" xfId="18123"/>
    <cellStyle name="40% - Accent4 4 2 9" xfId="18124"/>
    <cellStyle name="40% - Accent4 4 3" xfId="18125"/>
    <cellStyle name="40% - Accent4 4 3 2" xfId="18126"/>
    <cellStyle name="40% - Accent4 4 3 2 2" xfId="18127"/>
    <cellStyle name="40% - Accent4 4 3 2 2 2" xfId="18128"/>
    <cellStyle name="40% - Accent4 4 3 2 2 2 2" xfId="18129"/>
    <cellStyle name="40% - Accent4 4 3 2 2 2 2 2" xfId="18130"/>
    <cellStyle name="40% - Accent4 4 3 2 2 2 3" xfId="18131"/>
    <cellStyle name="40% - Accent4 4 3 2 2 3" xfId="18132"/>
    <cellStyle name="40% - Accent4 4 3 2 2 3 2" xfId="18133"/>
    <cellStyle name="40% - Accent4 4 3 2 2 3 2 2" xfId="18134"/>
    <cellStyle name="40% - Accent4 4 3 2 2 3 3" xfId="18135"/>
    <cellStyle name="40% - Accent4 4 3 2 2 4" xfId="18136"/>
    <cellStyle name="40% - Accent4 4 3 2 2 4 2" xfId="18137"/>
    <cellStyle name="40% - Accent4 4 3 2 2 5" xfId="18138"/>
    <cellStyle name="40% - Accent4 4 3 2 3" xfId="18139"/>
    <cellStyle name="40% - Accent4 4 3 2 3 2" xfId="18140"/>
    <cellStyle name="40% - Accent4 4 3 2 3 2 2" xfId="18141"/>
    <cellStyle name="40% - Accent4 4 3 2 3 3" xfId="18142"/>
    <cellStyle name="40% - Accent4 4 3 2 4" xfId="18143"/>
    <cellStyle name="40% - Accent4 4 3 2 4 2" xfId="18144"/>
    <cellStyle name="40% - Accent4 4 3 2 4 2 2" xfId="18145"/>
    <cellStyle name="40% - Accent4 4 3 2 4 3" xfId="18146"/>
    <cellStyle name="40% - Accent4 4 3 2 5" xfId="18147"/>
    <cellStyle name="40% - Accent4 4 3 2 5 2" xfId="18148"/>
    <cellStyle name="40% - Accent4 4 3 2 5 2 2" xfId="18149"/>
    <cellStyle name="40% - Accent4 4 3 2 5 3" xfId="18150"/>
    <cellStyle name="40% - Accent4 4 3 2 6" xfId="18151"/>
    <cellStyle name="40% - Accent4 4 3 2 6 2" xfId="18152"/>
    <cellStyle name="40% - Accent4 4 3 2 7" xfId="18153"/>
    <cellStyle name="40% - Accent4 4 3 3" xfId="18154"/>
    <cellStyle name="40% - Accent4 4 3 3 2" xfId="18155"/>
    <cellStyle name="40% - Accent4 4 3 3 2 2" xfId="18156"/>
    <cellStyle name="40% - Accent4 4 3 3 2 2 2" xfId="18157"/>
    <cellStyle name="40% - Accent4 4 3 3 2 3" xfId="18158"/>
    <cellStyle name="40% - Accent4 4 3 3 3" xfId="18159"/>
    <cellStyle name="40% - Accent4 4 3 3 3 2" xfId="18160"/>
    <cellStyle name="40% - Accent4 4 3 3 3 2 2" xfId="18161"/>
    <cellStyle name="40% - Accent4 4 3 3 3 3" xfId="18162"/>
    <cellStyle name="40% - Accent4 4 3 3 4" xfId="18163"/>
    <cellStyle name="40% - Accent4 4 3 3 4 2" xfId="18164"/>
    <cellStyle name="40% - Accent4 4 3 3 5" xfId="18165"/>
    <cellStyle name="40% - Accent4 4 3 4" xfId="18166"/>
    <cellStyle name="40% - Accent4 4 3 4 2" xfId="18167"/>
    <cellStyle name="40% - Accent4 4 3 4 2 2" xfId="18168"/>
    <cellStyle name="40% - Accent4 4 3 4 3" xfId="18169"/>
    <cellStyle name="40% - Accent4 4 3 5" xfId="18170"/>
    <cellStyle name="40% - Accent4 4 3 5 2" xfId="18171"/>
    <cellStyle name="40% - Accent4 4 3 5 2 2" xfId="18172"/>
    <cellStyle name="40% - Accent4 4 3 5 3" xfId="18173"/>
    <cellStyle name="40% - Accent4 4 3 6" xfId="18174"/>
    <cellStyle name="40% - Accent4 4 3 6 2" xfId="18175"/>
    <cellStyle name="40% - Accent4 4 3 6 2 2" xfId="18176"/>
    <cellStyle name="40% - Accent4 4 3 6 3" xfId="18177"/>
    <cellStyle name="40% - Accent4 4 3 7" xfId="18178"/>
    <cellStyle name="40% - Accent4 4 3 7 2" xfId="18179"/>
    <cellStyle name="40% - Accent4 4 3 8" xfId="18180"/>
    <cellStyle name="40% - Accent4 4 4" xfId="18181"/>
    <cellStyle name="40% - Accent4 4 4 2" xfId="18182"/>
    <cellStyle name="40% - Accent4 4 4 2 2" xfId="18183"/>
    <cellStyle name="40% - Accent4 4 4 2 2 2" xfId="18184"/>
    <cellStyle name="40% - Accent4 4 4 2 2 2 2" xfId="18185"/>
    <cellStyle name="40% - Accent4 4 4 2 2 3" xfId="18186"/>
    <cellStyle name="40% - Accent4 4 4 2 3" xfId="18187"/>
    <cellStyle name="40% - Accent4 4 4 2 3 2" xfId="18188"/>
    <cellStyle name="40% - Accent4 4 4 2 3 2 2" xfId="18189"/>
    <cellStyle name="40% - Accent4 4 4 2 3 3" xfId="18190"/>
    <cellStyle name="40% - Accent4 4 4 2 4" xfId="18191"/>
    <cellStyle name="40% - Accent4 4 4 2 4 2" xfId="18192"/>
    <cellStyle name="40% - Accent4 4 4 2 5" xfId="18193"/>
    <cellStyle name="40% - Accent4 4 4 3" xfId="18194"/>
    <cellStyle name="40% - Accent4 4 4 3 2" xfId="18195"/>
    <cellStyle name="40% - Accent4 4 4 3 2 2" xfId="18196"/>
    <cellStyle name="40% - Accent4 4 4 3 3" xfId="18197"/>
    <cellStyle name="40% - Accent4 4 4 4" xfId="18198"/>
    <cellStyle name="40% - Accent4 4 4 4 2" xfId="18199"/>
    <cellStyle name="40% - Accent4 4 4 4 2 2" xfId="18200"/>
    <cellStyle name="40% - Accent4 4 4 4 3" xfId="18201"/>
    <cellStyle name="40% - Accent4 4 4 5" xfId="18202"/>
    <cellStyle name="40% - Accent4 4 4 5 2" xfId="18203"/>
    <cellStyle name="40% - Accent4 4 4 5 2 2" xfId="18204"/>
    <cellStyle name="40% - Accent4 4 4 5 3" xfId="18205"/>
    <cellStyle name="40% - Accent4 4 4 6" xfId="18206"/>
    <cellStyle name="40% - Accent4 4 4 6 2" xfId="18207"/>
    <cellStyle name="40% - Accent4 4 4 7" xfId="18208"/>
    <cellStyle name="40% - Accent4 4 5" xfId="18209"/>
    <cellStyle name="40% - Accent4 4 5 2" xfId="18210"/>
    <cellStyle name="40% - Accent4 4 5 2 2" xfId="18211"/>
    <cellStyle name="40% - Accent4 4 5 2 2 2" xfId="18212"/>
    <cellStyle name="40% - Accent4 4 5 2 2 2 2" xfId="18213"/>
    <cellStyle name="40% - Accent4 4 5 2 2 3" xfId="18214"/>
    <cellStyle name="40% - Accent4 4 5 2 3" xfId="18215"/>
    <cellStyle name="40% - Accent4 4 5 2 3 2" xfId="18216"/>
    <cellStyle name="40% - Accent4 4 5 2 3 2 2" xfId="18217"/>
    <cellStyle name="40% - Accent4 4 5 2 3 3" xfId="18218"/>
    <cellStyle name="40% - Accent4 4 5 2 4" xfId="18219"/>
    <cellStyle name="40% - Accent4 4 5 2 4 2" xfId="18220"/>
    <cellStyle name="40% - Accent4 4 5 2 5" xfId="18221"/>
    <cellStyle name="40% - Accent4 4 5 3" xfId="18222"/>
    <cellStyle name="40% - Accent4 4 5 3 2" xfId="18223"/>
    <cellStyle name="40% - Accent4 4 5 3 2 2" xfId="18224"/>
    <cellStyle name="40% - Accent4 4 5 3 3" xfId="18225"/>
    <cellStyle name="40% - Accent4 4 5 4" xfId="18226"/>
    <cellStyle name="40% - Accent4 4 5 4 2" xfId="18227"/>
    <cellStyle name="40% - Accent4 4 5 4 2 2" xfId="18228"/>
    <cellStyle name="40% - Accent4 4 5 4 3" xfId="18229"/>
    <cellStyle name="40% - Accent4 4 5 5" xfId="18230"/>
    <cellStyle name="40% - Accent4 4 5 5 2" xfId="18231"/>
    <cellStyle name="40% - Accent4 4 5 5 2 2" xfId="18232"/>
    <cellStyle name="40% - Accent4 4 5 5 3" xfId="18233"/>
    <cellStyle name="40% - Accent4 4 5 6" xfId="18234"/>
    <cellStyle name="40% - Accent4 4 5 6 2" xfId="18235"/>
    <cellStyle name="40% - Accent4 4 5 7" xfId="18236"/>
    <cellStyle name="40% - Accent4 4 6" xfId="18237"/>
    <cellStyle name="40% - Accent4 4 7" xfId="18238"/>
    <cellStyle name="40% - Accent4 4 7 2" xfId="18239"/>
    <cellStyle name="40% - Accent4 4 7 2 2" xfId="18240"/>
    <cellStyle name="40% - Accent4 4 7 2 2 2" xfId="18241"/>
    <cellStyle name="40% - Accent4 4 7 2 3" xfId="18242"/>
    <cellStyle name="40% - Accent4 4 7 3" xfId="18243"/>
    <cellStyle name="40% - Accent4 4 7 3 2" xfId="18244"/>
    <cellStyle name="40% - Accent4 4 7 3 2 2" xfId="18245"/>
    <cellStyle name="40% - Accent4 4 7 3 3" xfId="18246"/>
    <cellStyle name="40% - Accent4 4 7 4" xfId="18247"/>
    <cellStyle name="40% - Accent4 4 7 4 2" xfId="18248"/>
    <cellStyle name="40% - Accent4 4 7 5" xfId="18249"/>
    <cellStyle name="40% - Accent4 4 8" xfId="18250"/>
    <cellStyle name="40% - Accent4 4 8 2" xfId="18251"/>
    <cellStyle name="40% - Accent4 4 9" xfId="18252"/>
    <cellStyle name="40% - Accent4 5" xfId="410"/>
    <cellStyle name="40% - Accent4 5 2" xfId="18253"/>
    <cellStyle name="40% - Accent4 5 2 2" xfId="18254"/>
    <cellStyle name="40% - Accent4 5 2 2 2" xfId="18255"/>
    <cellStyle name="40% - Accent4 5 2 2 2 2" xfId="18256"/>
    <cellStyle name="40% - Accent4 5 2 2 2 2 2" xfId="18257"/>
    <cellStyle name="40% - Accent4 5 2 2 2 2 2 2" xfId="18258"/>
    <cellStyle name="40% - Accent4 5 2 2 2 2 3" xfId="18259"/>
    <cellStyle name="40% - Accent4 5 2 2 2 3" xfId="18260"/>
    <cellStyle name="40% - Accent4 5 2 2 2 3 2" xfId="18261"/>
    <cellStyle name="40% - Accent4 5 2 2 2 3 2 2" xfId="18262"/>
    <cellStyle name="40% - Accent4 5 2 2 2 3 3" xfId="18263"/>
    <cellStyle name="40% - Accent4 5 2 2 2 4" xfId="18264"/>
    <cellStyle name="40% - Accent4 5 2 2 2 4 2" xfId="18265"/>
    <cellStyle name="40% - Accent4 5 2 2 2 5" xfId="18266"/>
    <cellStyle name="40% - Accent4 5 2 2 3" xfId="18267"/>
    <cellStyle name="40% - Accent4 5 2 2 3 2" xfId="18268"/>
    <cellStyle name="40% - Accent4 5 2 2 3 2 2" xfId="18269"/>
    <cellStyle name="40% - Accent4 5 2 2 3 3" xfId="18270"/>
    <cellStyle name="40% - Accent4 5 2 2 4" xfId="18271"/>
    <cellStyle name="40% - Accent4 5 2 2 4 2" xfId="18272"/>
    <cellStyle name="40% - Accent4 5 2 2 4 2 2" xfId="18273"/>
    <cellStyle name="40% - Accent4 5 2 2 4 3" xfId="18274"/>
    <cellStyle name="40% - Accent4 5 2 2 5" xfId="18275"/>
    <cellStyle name="40% - Accent4 5 2 2 5 2" xfId="18276"/>
    <cellStyle name="40% - Accent4 5 2 2 5 2 2" xfId="18277"/>
    <cellStyle name="40% - Accent4 5 2 2 5 3" xfId="18278"/>
    <cellStyle name="40% - Accent4 5 2 2 6" xfId="18279"/>
    <cellStyle name="40% - Accent4 5 2 2 6 2" xfId="18280"/>
    <cellStyle name="40% - Accent4 5 2 2 7" xfId="18281"/>
    <cellStyle name="40% - Accent4 5 2 3" xfId="18282"/>
    <cellStyle name="40% - Accent4 5 2 3 2" xfId="18283"/>
    <cellStyle name="40% - Accent4 5 2 3 2 2" xfId="18284"/>
    <cellStyle name="40% - Accent4 5 2 3 2 2 2" xfId="18285"/>
    <cellStyle name="40% - Accent4 5 2 3 2 3" xfId="18286"/>
    <cellStyle name="40% - Accent4 5 2 3 3" xfId="18287"/>
    <cellStyle name="40% - Accent4 5 2 3 3 2" xfId="18288"/>
    <cellStyle name="40% - Accent4 5 2 3 3 2 2" xfId="18289"/>
    <cellStyle name="40% - Accent4 5 2 3 3 3" xfId="18290"/>
    <cellStyle name="40% - Accent4 5 2 3 4" xfId="18291"/>
    <cellStyle name="40% - Accent4 5 2 3 4 2" xfId="18292"/>
    <cellStyle name="40% - Accent4 5 2 3 5" xfId="18293"/>
    <cellStyle name="40% - Accent4 5 2 4" xfId="18294"/>
    <cellStyle name="40% - Accent4 5 2 4 2" xfId="18295"/>
    <cellStyle name="40% - Accent4 5 2 4 2 2" xfId="18296"/>
    <cellStyle name="40% - Accent4 5 2 4 3" xfId="18297"/>
    <cellStyle name="40% - Accent4 5 2 5" xfId="18298"/>
    <cellStyle name="40% - Accent4 5 2 5 2" xfId="18299"/>
    <cellStyle name="40% - Accent4 5 2 5 2 2" xfId="18300"/>
    <cellStyle name="40% - Accent4 5 2 5 3" xfId="18301"/>
    <cellStyle name="40% - Accent4 5 2 6" xfId="18302"/>
    <cellStyle name="40% - Accent4 5 2 6 2" xfId="18303"/>
    <cellStyle name="40% - Accent4 5 2 6 2 2" xfId="18304"/>
    <cellStyle name="40% - Accent4 5 2 6 3" xfId="18305"/>
    <cellStyle name="40% - Accent4 5 2 7" xfId="18306"/>
    <cellStyle name="40% - Accent4 5 2 7 2" xfId="18307"/>
    <cellStyle name="40% - Accent4 5 2 8" xfId="18308"/>
    <cellStyle name="40% - Accent4 5 2 9" xfId="18309"/>
    <cellStyle name="40% - Accent4 5 3" xfId="18310"/>
    <cellStyle name="40% - Accent4 5 3 2" xfId="18311"/>
    <cellStyle name="40% - Accent4 5 3 2 2" xfId="18312"/>
    <cellStyle name="40% - Accent4 5 3 2 2 2" xfId="18313"/>
    <cellStyle name="40% - Accent4 5 3 2 2 2 2" xfId="18314"/>
    <cellStyle name="40% - Accent4 5 3 2 2 3" xfId="18315"/>
    <cellStyle name="40% - Accent4 5 3 2 3" xfId="18316"/>
    <cellStyle name="40% - Accent4 5 3 2 3 2" xfId="18317"/>
    <cellStyle name="40% - Accent4 5 3 2 3 2 2" xfId="18318"/>
    <cellStyle name="40% - Accent4 5 3 2 3 3" xfId="18319"/>
    <cellStyle name="40% - Accent4 5 3 2 4" xfId="18320"/>
    <cellStyle name="40% - Accent4 5 3 2 4 2" xfId="18321"/>
    <cellStyle name="40% - Accent4 5 3 2 5" xfId="18322"/>
    <cellStyle name="40% - Accent4 5 3 3" xfId="18323"/>
    <cellStyle name="40% - Accent4 5 3 3 2" xfId="18324"/>
    <cellStyle name="40% - Accent4 5 3 3 2 2" xfId="18325"/>
    <cellStyle name="40% - Accent4 5 3 3 3" xfId="18326"/>
    <cellStyle name="40% - Accent4 5 3 4" xfId="18327"/>
    <cellStyle name="40% - Accent4 5 3 4 2" xfId="18328"/>
    <cellStyle name="40% - Accent4 5 3 4 2 2" xfId="18329"/>
    <cellStyle name="40% - Accent4 5 3 4 3" xfId="18330"/>
    <cellStyle name="40% - Accent4 5 3 5" xfId="18331"/>
    <cellStyle name="40% - Accent4 5 3 5 2" xfId="18332"/>
    <cellStyle name="40% - Accent4 5 3 5 2 2" xfId="18333"/>
    <cellStyle name="40% - Accent4 5 3 5 3" xfId="18334"/>
    <cellStyle name="40% - Accent4 5 3 6" xfId="18335"/>
    <cellStyle name="40% - Accent4 5 3 6 2" xfId="18336"/>
    <cellStyle name="40% - Accent4 5 3 7" xfId="18337"/>
    <cellStyle name="40% - Accent4 5 3 8" xfId="18338"/>
    <cellStyle name="40% - Accent4 5 4" xfId="18339"/>
    <cellStyle name="40% - Accent4 5 4 2" xfId="18340"/>
    <cellStyle name="40% - Accent4 5 4 2 2" xfId="18341"/>
    <cellStyle name="40% - Accent4 5 4 2 2 2" xfId="18342"/>
    <cellStyle name="40% - Accent4 5 4 2 2 2 2" xfId="18343"/>
    <cellStyle name="40% - Accent4 5 4 2 2 3" xfId="18344"/>
    <cellStyle name="40% - Accent4 5 4 2 3" xfId="18345"/>
    <cellStyle name="40% - Accent4 5 4 2 3 2" xfId="18346"/>
    <cellStyle name="40% - Accent4 5 4 2 3 2 2" xfId="18347"/>
    <cellStyle name="40% - Accent4 5 4 2 3 3" xfId="18348"/>
    <cellStyle name="40% - Accent4 5 4 2 4" xfId="18349"/>
    <cellStyle name="40% - Accent4 5 4 2 4 2" xfId="18350"/>
    <cellStyle name="40% - Accent4 5 4 2 5" xfId="18351"/>
    <cellStyle name="40% - Accent4 5 4 3" xfId="18352"/>
    <cellStyle name="40% - Accent4 5 4 3 2" xfId="18353"/>
    <cellStyle name="40% - Accent4 5 4 3 2 2" xfId="18354"/>
    <cellStyle name="40% - Accent4 5 4 3 3" xfId="18355"/>
    <cellStyle name="40% - Accent4 5 4 4" xfId="18356"/>
    <cellStyle name="40% - Accent4 5 4 4 2" xfId="18357"/>
    <cellStyle name="40% - Accent4 5 4 4 2 2" xfId="18358"/>
    <cellStyle name="40% - Accent4 5 4 4 3" xfId="18359"/>
    <cellStyle name="40% - Accent4 5 4 5" xfId="18360"/>
    <cellStyle name="40% - Accent4 5 4 5 2" xfId="18361"/>
    <cellStyle name="40% - Accent4 5 4 5 2 2" xfId="18362"/>
    <cellStyle name="40% - Accent4 5 4 5 3" xfId="18363"/>
    <cellStyle name="40% - Accent4 5 4 6" xfId="18364"/>
    <cellStyle name="40% - Accent4 5 4 6 2" xfId="18365"/>
    <cellStyle name="40% - Accent4 5 4 7" xfId="18366"/>
    <cellStyle name="40% - Accent4 5 5" xfId="18367"/>
    <cellStyle name="40% - Accent4 5 6" xfId="18368"/>
    <cellStyle name="40% - Accent4 5 6 2" xfId="18369"/>
    <cellStyle name="40% - Accent4 5 6 2 2" xfId="18370"/>
    <cellStyle name="40% - Accent4 5 6 2 2 2" xfId="18371"/>
    <cellStyle name="40% - Accent4 5 6 2 3" xfId="18372"/>
    <cellStyle name="40% - Accent4 5 6 3" xfId="18373"/>
    <cellStyle name="40% - Accent4 5 6 3 2" xfId="18374"/>
    <cellStyle name="40% - Accent4 5 6 3 2 2" xfId="18375"/>
    <cellStyle name="40% - Accent4 5 6 3 3" xfId="18376"/>
    <cellStyle name="40% - Accent4 5 6 4" xfId="18377"/>
    <cellStyle name="40% - Accent4 5 6 4 2" xfId="18378"/>
    <cellStyle name="40% - Accent4 5 6 5" xfId="18379"/>
    <cellStyle name="40% - Accent4 5 7" xfId="18380"/>
    <cellStyle name="40% - Accent4 5 7 2" xfId="18381"/>
    <cellStyle name="40% - Accent4 5 8" xfId="18382"/>
    <cellStyle name="40% - Accent4 5 9" xfId="18383"/>
    <cellStyle name="40% - Accent4 6" xfId="411"/>
    <cellStyle name="40% - Accent4 6 2" xfId="18384"/>
    <cellStyle name="40% - Accent4 6 2 2" xfId="18385"/>
    <cellStyle name="40% - Accent4 6 2 2 2" xfId="18386"/>
    <cellStyle name="40% - Accent4 6 2 2 2 2" xfId="18387"/>
    <cellStyle name="40% - Accent4 6 2 2 3" xfId="18388"/>
    <cellStyle name="40% - Accent4 6 2 3" xfId="18389"/>
    <cellStyle name="40% - Accent4 6 2 3 2" xfId="18390"/>
    <cellStyle name="40% - Accent4 6 2 3 2 2" xfId="18391"/>
    <cellStyle name="40% - Accent4 6 2 3 3" xfId="18392"/>
    <cellStyle name="40% - Accent4 6 2 4" xfId="18393"/>
    <cellStyle name="40% - Accent4 6 2 4 2" xfId="18394"/>
    <cellStyle name="40% - Accent4 6 2 5" xfId="18395"/>
    <cellStyle name="40% - Accent4 6 3" xfId="18396"/>
    <cellStyle name="40% - Accent4 6 3 2" xfId="18397"/>
    <cellStyle name="40% - Accent4 6 3 2 2" xfId="18398"/>
    <cellStyle name="40% - Accent4 6 3 3" xfId="18399"/>
    <cellStyle name="40% - Accent4 6 4" xfId="18400"/>
    <cellStyle name="40% - Accent4 6 4 2" xfId="18401"/>
    <cellStyle name="40% - Accent4 6 4 2 2" xfId="18402"/>
    <cellStyle name="40% - Accent4 6 4 3" xfId="18403"/>
    <cellStyle name="40% - Accent4 6 5" xfId="18404"/>
    <cellStyle name="40% - Accent4 6 5 2" xfId="18405"/>
    <cellStyle name="40% - Accent4 6 5 2 2" xfId="18406"/>
    <cellStyle name="40% - Accent4 6 5 3" xfId="18407"/>
    <cellStyle name="40% - Accent4 6 6" xfId="18408"/>
    <cellStyle name="40% - Accent4 6 6 2" xfId="18409"/>
    <cellStyle name="40% - Accent4 6 7" xfId="18410"/>
    <cellStyle name="40% - Accent4 6 8" xfId="18411"/>
    <cellStyle name="40% - Accent4 7" xfId="18412"/>
    <cellStyle name="40% - Accent4 7 2" xfId="18413"/>
    <cellStyle name="40% - Accent4 7 2 2" xfId="18414"/>
    <cellStyle name="40% - Accent4 7 2 2 2" xfId="18415"/>
    <cellStyle name="40% - Accent4 7 2 2 2 2" xfId="18416"/>
    <cellStyle name="40% - Accent4 7 2 2 3" xfId="18417"/>
    <cellStyle name="40% - Accent4 7 2 3" xfId="18418"/>
    <cellStyle name="40% - Accent4 7 2 3 2" xfId="18419"/>
    <cellStyle name="40% - Accent4 7 2 3 2 2" xfId="18420"/>
    <cellStyle name="40% - Accent4 7 2 3 3" xfId="18421"/>
    <cellStyle name="40% - Accent4 7 2 4" xfId="18422"/>
    <cellStyle name="40% - Accent4 7 2 4 2" xfId="18423"/>
    <cellStyle name="40% - Accent4 7 2 5" xfId="18424"/>
    <cellStyle name="40% - Accent4 7 3" xfId="18425"/>
    <cellStyle name="40% - Accent4 7 3 2" xfId="18426"/>
    <cellStyle name="40% - Accent4 7 3 2 2" xfId="18427"/>
    <cellStyle name="40% - Accent4 7 3 3" xfId="18428"/>
    <cellStyle name="40% - Accent4 7 4" xfId="18429"/>
    <cellStyle name="40% - Accent4 7 4 2" xfId="18430"/>
    <cellStyle name="40% - Accent4 7 4 2 2" xfId="18431"/>
    <cellStyle name="40% - Accent4 7 4 3" xfId="18432"/>
    <cellStyle name="40% - Accent4 7 5" xfId="18433"/>
    <cellStyle name="40% - Accent4 7 5 2" xfId="18434"/>
    <cellStyle name="40% - Accent4 7 5 2 2" xfId="18435"/>
    <cellStyle name="40% - Accent4 7 5 3" xfId="18436"/>
    <cellStyle name="40% - Accent4 7 6" xfId="18437"/>
    <cellStyle name="40% - Accent4 7 6 2" xfId="18438"/>
    <cellStyle name="40% - Accent4 7 7" xfId="18439"/>
    <cellStyle name="40% - Accent4 8" xfId="18440"/>
    <cellStyle name="40% - Accent4 8 2" xfId="18441"/>
    <cellStyle name="40% - Accent4 8 2 2" xfId="18442"/>
    <cellStyle name="40% - Accent4 8 2 2 2" xfId="18443"/>
    <cellStyle name="40% - Accent4 8 2 3" xfId="18444"/>
    <cellStyle name="40% - Accent4 8 3" xfId="18445"/>
    <cellStyle name="40% - Accent4 8 3 2" xfId="18446"/>
    <cellStyle name="40% - Accent4 8 3 2 2" xfId="18447"/>
    <cellStyle name="40% - Accent4 8 3 3" xfId="18448"/>
    <cellStyle name="40% - Accent4 8 4" xfId="18449"/>
    <cellStyle name="40% - Accent4 8 4 2" xfId="18450"/>
    <cellStyle name="40% - Accent4 8 5" xfId="18451"/>
    <cellStyle name="40% - Accent4 9" xfId="18452"/>
    <cellStyle name="40% - Accent4 9 2" xfId="18453"/>
    <cellStyle name="40% - Accent5 10" xfId="18454"/>
    <cellStyle name="40% - Accent5 11" xfId="18455"/>
    <cellStyle name="40% - Accent5 2" xfId="412"/>
    <cellStyle name="40% - Accent5 2 2" xfId="413"/>
    <cellStyle name="40% - Accent5 2 3" xfId="18456"/>
    <cellStyle name="40% - Accent5 2 4" xfId="18457"/>
    <cellStyle name="40% - Accent5 2 5" xfId="18458"/>
    <cellStyle name="40% - Accent5 3" xfId="414"/>
    <cellStyle name="40% - Accent5 3 10" xfId="18459"/>
    <cellStyle name="40% - Accent5 3 2" xfId="18460"/>
    <cellStyle name="40% - Accent5 3 2 10" xfId="18461"/>
    <cellStyle name="40% - Accent5 3 2 2" xfId="18462"/>
    <cellStyle name="40% - Accent5 3 2 2 2" xfId="18463"/>
    <cellStyle name="40% - Accent5 3 2 2 2 2" xfId="18464"/>
    <cellStyle name="40% - Accent5 3 2 2 2 2 2" xfId="18465"/>
    <cellStyle name="40% - Accent5 3 2 2 2 2 2 2" xfId="18466"/>
    <cellStyle name="40% - Accent5 3 2 2 2 2 2 2 2" xfId="18467"/>
    <cellStyle name="40% - Accent5 3 2 2 2 2 2 2 2 2" xfId="18468"/>
    <cellStyle name="40% - Accent5 3 2 2 2 2 2 2 3" xfId="18469"/>
    <cellStyle name="40% - Accent5 3 2 2 2 2 2 3" xfId="18470"/>
    <cellStyle name="40% - Accent5 3 2 2 2 2 2 3 2" xfId="18471"/>
    <cellStyle name="40% - Accent5 3 2 2 2 2 2 3 2 2" xfId="18472"/>
    <cellStyle name="40% - Accent5 3 2 2 2 2 2 3 3" xfId="18473"/>
    <cellStyle name="40% - Accent5 3 2 2 2 2 2 4" xfId="18474"/>
    <cellStyle name="40% - Accent5 3 2 2 2 2 2 4 2" xfId="18475"/>
    <cellStyle name="40% - Accent5 3 2 2 2 2 2 5" xfId="18476"/>
    <cellStyle name="40% - Accent5 3 2 2 2 2 3" xfId="18477"/>
    <cellStyle name="40% - Accent5 3 2 2 2 2 3 2" xfId="18478"/>
    <cellStyle name="40% - Accent5 3 2 2 2 2 3 2 2" xfId="18479"/>
    <cellStyle name="40% - Accent5 3 2 2 2 2 3 3" xfId="18480"/>
    <cellStyle name="40% - Accent5 3 2 2 2 2 4" xfId="18481"/>
    <cellStyle name="40% - Accent5 3 2 2 2 2 4 2" xfId="18482"/>
    <cellStyle name="40% - Accent5 3 2 2 2 2 4 2 2" xfId="18483"/>
    <cellStyle name="40% - Accent5 3 2 2 2 2 4 3" xfId="18484"/>
    <cellStyle name="40% - Accent5 3 2 2 2 2 5" xfId="18485"/>
    <cellStyle name="40% - Accent5 3 2 2 2 2 5 2" xfId="18486"/>
    <cellStyle name="40% - Accent5 3 2 2 2 2 5 2 2" xfId="18487"/>
    <cellStyle name="40% - Accent5 3 2 2 2 2 5 3" xfId="18488"/>
    <cellStyle name="40% - Accent5 3 2 2 2 2 6" xfId="18489"/>
    <cellStyle name="40% - Accent5 3 2 2 2 2 6 2" xfId="18490"/>
    <cellStyle name="40% - Accent5 3 2 2 2 2 7" xfId="18491"/>
    <cellStyle name="40% - Accent5 3 2 2 2 3" xfId="18492"/>
    <cellStyle name="40% - Accent5 3 2 2 2 3 2" xfId="18493"/>
    <cellStyle name="40% - Accent5 3 2 2 2 3 2 2" xfId="18494"/>
    <cellStyle name="40% - Accent5 3 2 2 2 3 2 2 2" xfId="18495"/>
    <cellStyle name="40% - Accent5 3 2 2 2 3 2 3" xfId="18496"/>
    <cellStyle name="40% - Accent5 3 2 2 2 3 3" xfId="18497"/>
    <cellStyle name="40% - Accent5 3 2 2 2 3 3 2" xfId="18498"/>
    <cellStyle name="40% - Accent5 3 2 2 2 3 3 2 2" xfId="18499"/>
    <cellStyle name="40% - Accent5 3 2 2 2 3 3 3" xfId="18500"/>
    <cellStyle name="40% - Accent5 3 2 2 2 3 4" xfId="18501"/>
    <cellStyle name="40% - Accent5 3 2 2 2 3 4 2" xfId="18502"/>
    <cellStyle name="40% - Accent5 3 2 2 2 3 5" xfId="18503"/>
    <cellStyle name="40% - Accent5 3 2 2 2 4" xfId="18504"/>
    <cellStyle name="40% - Accent5 3 2 2 2 4 2" xfId="18505"/>
    <cellStyle name="40% - Accent5 3 2 2 2 4 2 2" xfId="18506"/>
    <cellStyle name="40% - Accent5 3 2 2 2 4 3" xfId="18507"/>
    <cellStyle name="40% - Accent5 3 2 2 2 5" xfId="18508"/>
    <cellStyle name="40% - Accent5 3 2 2 2 5 2" xfId="18509"/>
    <cellStyle name="40% - Accent5 3 2 2 2 5 2 2" xfId="18510"/>
    <cellStyle name="40% - Accent5 3 2 2 2 5 3" xfId="18511"/>
    <cellStyle name="40% - Accent5 3 2 2 2 6" xfId="18512"/>
    <cellStyle name="40% - Accent5 3 2 2 2 6 2" xfId="18513"/>
    <cellStyle name="40% - Accent5 3 2 2 2 6 2 2" xfId="18514"/>
    <cellStyle name="40% - Accent5 3 2 2 2 6 3" xfId="18515"/>
    <cellStyle name="40% - Accent5 3 2 2 2 7" xfId="18516"/>
    <cellStyle name="40% - Accent5 3 2 2 2 7 2" xfId="18517"/>
    <cellStyle name="40% - Accent5 3 2 2 2 8" xfId="18518"/>
    <cellStyle name="40% - Accent5 3 2 2 3" xfId="18519"/>
    <cellStyle name="40% - Accent5 3 2 2 3 2" xfId="18520"/>
    <cellStyle name="40% - Accent5 3 2 2 3 2 2" xfId="18521"/>
    <cellStyle name="40% - Accent5 3 2 2 3 2 2 2" xfId="18522"/>
    <cellStyle name="40% - Accent5 3 2 2 3 2 2 2 2" xfId="18523"/>
    <cellStyle name="40% - Accent5 3 2 2 3 2 2 3" xfId="18524"/>
    <cellStyle name="40% - Accent5 3 2 2 3 2 3" xfId="18525"/>
    <cellStyle name="40% - Accent5 3 2 2 3 2 3 2" xfId="18526"/>
    <cellStyle name="40% - Accent5 3 2 2 3 2 3 2 2" xfId="18527"/>
    <cellStyle name="40% - Accent5 3 2 2 3 2 3 3" xfId="18528"/>
    <cellStyle name="40% - Accent5 3 2 2 3 2 4" xfId="18529"/>
    <cellStyle name="40% - Accent5 3 2 2 3 2 4 2" xfId="18530"/>
    <cellStyle name="40% - Accent5 3 2 2 3 2 5" xfId="18531"/>
    <cellStyle name="40% - Accent5 3 2 2 3 3" xfId="18532"/>
    <cellStyle name="40% - Accent5 3 2 2 3 3 2" xfId="18533"/>
    <cellStyle name="40% - Accent5 3 2 2 3 3 2 2" xfId="18534"/>
    <cellStyle name="40% - Accent5 3 2 2 3 3 3" xfId="18535"/>
    <cellStyle name="40% - Accent5 3 2 2 3 4" xfId="18536"/>
    <cellStyle name="40% - Accent5 3 2 2 3 4 2" xfId="18537"/>
    <cellStyle name="40% - Accent5 3 2 2 3 4 2 2" xfId="18538"/>
    <cellStyle name="40% - Accent5 3 2 2 3 4 3" xfId="18539"/>
    <cellStyle name="40% - Accent5 3 2 2 3 5" xfId="18540"/>
    <cellStyle name="40% - Accent5 3 2 2 3 5 2" xfId="18541"/>
    <cellStyle name="40% - Accent5 3 2 2 3 5 2 2" xfId="18542"/>
    <cellStyle name="40% - Accent5 3 2 2 3 5 3" xfId="18543"/>
    <cellStyle name="40% - Accent5 3 2 2 3 6" xfId="18544"/>
    <cellStyle name="40% - Accent5 3 2 2 3 6 2" xfId="18545"/>
    <cellStyle name="40% - Accent5 3 2 2 3 7" xfId="18546"/>
    <cellStyle name="40% - Accent5 3 2 2 4" xfId="18547"/>
    <cellStyle name="40% - Accent5 3 2 2 4 2" xfId="18548"/>
    <cellStyle name="40% - Accent5 3 2 2 4 2 2" xfId="18549"/>
    <cellStyle name="40% - Accent5 3 2 2 4 2 2 2" xfId="18550"/>
    <cellStyle name="40% - Accent5 3 2 2 4 2 3" xfId="18551"/>
    <cellStyle name="40% - Accent5 3 2 2 4 3" xfId="18552"/>
    <cellStyle name="40% - Accent5 3 2 2 4 3 2" xfId="18553"/>
    <cellStyle name="40% - Accent5 3 2 2 4 3 2 2" xfId="18554"/>
    <cellStyle name="40% - Accent5 3 2 2 4 3 3" xfId="18555"/>
    <cellStyle name="40% - Accent5 3 2 2 4 4" xfId="18556"/>
    <cellStyle name="40% - Accent5 3 2 2 4 4 2" xfId="18557"/>
    <cellStyle name="40% - Accent5 3 2 2 4 5" xfId="18558"/>
    <cellStyle name="40% - Accent5 3 2 2 5" xfId="18559"/>
    <cellStyle name="40% - Accent5 3 2 2 5 2" xfId="18560"/>
    <cellStyle name="40% - Accent5 3 2 2 5 2 2" xfId="18561"/>
    <cellStyle name="40% - Accent5 3 2 2 5 3" xfId="18562"/>
    <cellStyle name="40% - Accent5 3 2 2 6" xfId="18563"/>
    <cellStyle name="40% - Accent5 3 2 2 6 2" xfId="18564"/>
    <cellStyle name="40% - Accent5 3 2 2 6 2 2" xfId="18565"/>
    <cellStyle name="40% - Accent5 3 2 2 6 3" xfId="18566"/>
    <cellStyle name="40% - Accent5 3 2 2 7" xfId="18567"/>
    <cellStyle name="40% - Accent5 3 2 2 7 2" xfId="18568"/>
    <cellStyle name="40% - Accent5 3 2 2 7 2 2" xfId="18569"/>
    <cellStyle name="40% - Accent5 3 2 2 7 3" xfId="18570"/>
    <cellStyle name="40% - Accent5 3 2 2 8" xfId="18571"/>
    <cellStyle name="40% - Accent5 3 2 2 8 2" xfId="18572"/>
    <cellStyle name="40% - Accent5 3 2 2 9" xfId="18573"/>
    <cellStyle name="40% - Accent5 3 2 3" xfId="18574"/>
    <cellStyle name="40% - Accent5 3 2 3 2" xfId="18575"/>
    <cellStyle name="40% - Accent5 3 2 3 2 2" xfId="18576"/>
    <cellStyle name="40% - Accent5 3 2 3 2 2 2" xfId="18577"/>
    <cellStyle name="40% - Accent5 3 2 3 2 2 2 2" xfId="18578"/>
    <cellStyle name="40% - Accent5 3 2 3 2 2 2 2 2" xfId="18579"/>
    <cellStyle name="40% - Accent5 3 2 3 2 2 2 3" xfId="18580"/>
    <cellStyle name="40% - Accent5 3 2 3 2 2 3" xfId="18581"/>
    <cellStyle name="40% - Accent5 3 2 3 2 2 3 2" xfId="18582"/>
    <cellStyle name="40% - Accent5 3 2 3 2 2 3 2 2" xfId="18583"/>
    <cellStyle name="40% - Accent5 3 2 3 2 2 3 3" xfId="18584"/>
    <cellStyle name="40% - Accent5 3 2 3 2 2 4" xfId="18585"/>
    <cellStyle name="40% - Accent5 3 2 3 2 2 4 2" xfId="18586"/>
    <cellStyle name="40% - Accent5 3 2 3 2 2 5" xfId="18587"/>
    <cellStyle name="40% - Accent5 3 2 3 2 3" xfId="18588"/>
    <cellStyle name="40% - Accent5 3 2 3 2 3 2" xfId="18589"/>
    <cellStyle name="40% - Accent5 3 2 3 2 3 2 2" xfId="18590"/>
    <cellStyle name="40% - Accent5 3 2 3 2 3 3" xfId="18591"/>
    <cellStyle name="40% - Accent5 3 2 3 2 4" xfId="18592"/>
    <cellStyle name="40% - Accent5 3 2 3 2 4 2" xfId="18593"/>
    <cellStyle name="40% - Accent5 3 2 3 2 4 2 2" xfId="18594"/>
    <cellStyle name="40% - Accent5 3 2 3 2 4 3" xfId="18595"/>
    <cellStyle name="40% - Accent5 3 2 3 2 5" xfId="18596"/>
    <cellStyle name="40% - Accent5 3 2 3 2 5 2" xfId="18597"/>
    <cellStyle name="40% - Accent5 3 2 3 2 5 2 2" xfId="18598"/>
    <cellStyle name="40% - Accent5 3 2 3 2 5 3" xfId="18599"/>
    <cellStyle name="40% - Accent5 3 2 3 2 6" xfId="18600"/>
    <cellStyle name="40% - Accent5 3 2 3 2 6 2" xfId="18601"/>
    <cellStyle name="40% - Accent5 3 2 3 2 7" xfId="18602"/>
    <cellStyle name="40% - Accent5 3 2 3 3" xfId="18603"/>
    <cellStyle name="40% - Accent5 3 2 3 3 2" xfId="18604"/>
    <cellStyle name="40% - Accent5 3 2 3 3 2 2" xfId="18605"/>
    <cellStyle name="40% - Accent5 3 2 3 3 2 2 2" xfId="18606"/>
    <cellStyle name="40% - Accent5 3 2 3 3 2 3" xfId="18607"/>
    <cellStyle name="40% - Accent5 3 2 3 3 3" xfId="18608"/>
    <cellStyle name="40% - Accent5 3 2 3 3 3 2" xfId="18609"/>
    <cellStyle name="40% - Accent5 3 2 3 3 3 2 2" xfId="18610"/>
    <cellStyle name="40% - Accent5 3 2 3 3 3 3" xfId="18611"/>
    <cellStyle name="40% - Accent5 3 2 3 3 4" xfId="18612"/>
    <cellStyle name="40% - Accent5 3 2 3 3 4 2" xfId="18613"/>
    <cellStyle name="40% - Accent5 3 2 3 3 5" xfId="18614"/>
    <cellStyle name="40% - Accent5 3 2 3 4" xfId="18615"/>
    <cellStyle name="40% - Accent5 3 2 3 4 2" xfId="18616"/>
    <cellStyle name="40% - Accent5 3 2 3 4 2 2" xfId="18617"/>
    <cellStyle name="40% - Accent5 3 2 3 4 3" xfId="18618"/>
    <cellStyle name="40% - Accent5 3 2 3 5" xfId="18619"/>
    <cellStyle name="40% - Accent5 3 2 3 5 2" xfId="18620"/>
    <cellStyle name="40% - Accent5 3 2 3 5 2 2" xfId="18621"/>
    <cellStyle name="40% - Accent5 3 2 3 5 3" xfId="18622"/>
    <cellStyle name="40% - Accent5 3 2 3 6" xfId="18623"/>
    <cellStyle name="40% - Accent5 3 2 3 6 2" xfId="18624"/>
    <cellStyle name="40% - Accent5 3 2 3 6 2 2" xfId="18625"/>
    <cellStyle name="40% - Accent5 3 2 3 6 3" xfId="18626"/>
    <cellStyle name="40% - Accent5 3 2 3 7" xfId="18627"/>
    <cellStyle name="40% - Accent5 3 2 3 7 2" xfId="18628"/>
    <cellStyle name="40% - Accent5 3 2 3 8" xfId="18629"/>
    <cellStyle name="40% - Accent5 3 2 4" xfId="18630"/>
    <cellStyle name="40% - Accent5 3 2 4 2" xfId="18631"/>
    <cellStyle name="40% - Accent5 3 2 4 2 2" xfId="18632"/>
    <cellStyle name="40% - Accent5 3 2 4 2 2 2" xfId="18633"/>
    <cellStyle name="40% - Accent5 3 2 4 2 2 2 2" xfId="18634"/>
    <cellStyle name="40% - Accent5 3 2 4 2 2 3" xfId="18635"/>
    <cellStyle name="40% - Accent5 3 2 4 2 3" xfId="18636"/>
    <cellStyle name="40% - Accent5 3 2 4 2 3 2" xfId="18637"/>
    <cellStyle name="40% - Accent5 3 2 4 2 3 2 2" xfId="18638"/>
    <cellStyle name="40% - Accent5 3 2 4 2 3 3" xfId="18639"/>
    <cellStyle name="40% - Accent5 3 2 4 2 4" xfId="18640"/>
    <cellStyle name="40% - Accent5 3 2 4 2 4 2" xfId="18641"/>
    <cellStyle name="40% - Accent5 3 2 4 2 5" xfId="18642"/>
    <cellStyle name="40% - Accent5 3 2 4 3" xfId="18643"/>
    <cellStyle name="40% - Accent5 3 2 4 3 2" xfId="18644"/>
    <cellStyle name="40% - Accent5 3 2 4 3 2 2" xfId="18645"/>
    <cellStyle name="40% - Accent5 3 2 4 3 3" xfId="18646"/>
    <cellStyle name="40% - Accent5 3 2 4 4" xfId="18647"/>
    <cellStyle name="40% - Accent5 3 2 4 4 2" xfId="18648"/>
    <cellStyle name="40% - Accent5 3 2 4 4 2 2" xfId="18649"/>
    <cellStyle name="40% - Accent5 3 2 4 4 3" xfId="18650"/>
    <cellStyle name="40% - Accent5 3 2 4 5" xfId="18651"/>
    <cellStyle name="40% - Accent5 3 2 4 5 2" xfId="18652"/>
    <cellStyle name="40% - Accent5 3 2 4 5 2 2" xfId="18653"/>
    <cellStyle name="40% - Accent5 3 2 4 5 3" xfId="18654"/>
    <cellStyle name="40% - Accent5 3 2 4 6" xfId="18655"/>
    <cellStyle name="40% - Accent5 3 2 4 6 2" xfId="18656"/>
    <cellStyle name="40% - Accent5 3 2 4 7" xfId="18657"/>
    <cellStyle name="40% - Accent5 3 2 5" xfId="18658"/>
    <cellStyle name="40% - Accent5 3 2 5 2" xfId="18659"/>
    <cellStyle name="40% - Accent5 3 2 5 2 2" xfId="18660"/>
    <cellStyle name="40% - Accent5 3 2 5 2 2 2" xfId="18661"/>
    <cellStyle name="40% - Accent5 3 2 5 2 3" xfId="18662"/>
    <cellStyle name="40% - Accent5 3 2 5 3" xfId="18663"/>
    <cellStyle name="40% - Accent5 3 2 5 3 2" xfId="18664"/>
    <cellStyle name="40% - Accent5 3 2 5 3 2 2" xfId="18665"/>
    <cellStyle name="40% - Accent5 3 2 5 3 3" xfId="18666"/>
    <cellStyle name="40% - Accent5 3 2 5 4" xfId="18667"/>
    <cellStyle name="40% - Accent5 3 2 5 4 2" xfId="18668"/>
    <cellStyle name="40% - Accent5 3 2 5 5" xfId="18669"/>
    <cellStyle name="40% - Accent5 3 2 6" xfId="18670"/>
    <cellStyle name="40% - Accent5 3 2 6 2" xfId="18671"/>
    <cellStyle name="40% - Accent5 3 2 6 2 2" xfId="18672"/>
    <cellStyle name="40% - Accent5 3 2 6 3" xfId="18673"/>
    <cellStyle name="40% - Accent5 3 2 7" xfId="18674"/>
    <cellStyle name="40% - Accent5 3 2 7 2" xfId="18675"/>
    <cellStyle name="40% - Accent5 3 2 7 2 2" xfId="18676"/>
    <cellStyle name="40% - Accent5 3 2 7 3" xfId="18677"/>
    <cellStyle name="40% - Accent5 3 2 8" xfId="18678"/>
    <cellStyle name="40% - Accent5 3 2 8 2" xfId="18679"/>
    <cellStyle name="40% - Accent5 3 2 8 2 2" xfId="18680"/>
    <cellStyle name="40% - Accent5 3 2 8 3" xfId="18681"/>
    <cellStyle name="40% - Accent5 3 2 9" xfId="18682"/>
    <cellStyle name="40% - Accent5 3 2 9 2" xfId="18683"/>
    <cellStyle name="40% - Accent5 3 3" xfId="18684"/>
    <cellStyle name="40% - Accent5 3 3 2" xfId="18685"/>
    <cellStyle name="40% - Accent5 3 3 2 2" xfId="18686"/>
    <cellStyle name="40% - Accent5 3 3 2 2 2" xfId="18687"/>
    <cellStyle name="40% - Accent5 3 3 2 2 2 2" xfId="18688"/>
    <cellStyle name="40% - Accent5 3 3 2 2 2 2 2" xfId="18689"/>
    <cellStyle name="40% - Accent5 3 3 2 2 2 2 2 2" xfId="18690"/>
    <cellStyle name="40% - Accent5 3 3 2 2 2 2 3" xfId="18691"/>
    <cellStyle name="40% - Accent5 3 3 2 2 2 3" xfId="18692"/>
    <cellStyle name="40% - Accent5 3 3 2 2 2 3 2" xfId="18693"/>
    <cellStyle name="40% - Accent5 3 3 2 2 2 3 2 2" xfId="18694"/>
    <cellStyle name="40% - Accent5 3 3 2 2 2 3 3" xfId="18695"/>
    <cellStyle name="40% - Accent5 3 3 2 2 2 4" xfId="18696"/>
    <cellStyle name="40% - Accent5 3 3 2 2 2 4 2" xfId="18697"/>
    <cellStyle name="40% - Accent5 3 3 2 2 2 5" xfId="18698"/>
    <cellStyle name="40% - Accent5 3 3 2 2 3" xfId="18699"/>
    <cellStyle name="40% - Accent5 3 3 2 2 3 2" xfId="18700"/>
    <cellStyle name="40% - Accent5 3 3 2 2 3 2 2" xfId="18701"/>
    <cellStyle name="40% - Accent5 3 3 2 2 3 3" xfId="18702"/>
    <cellStyle name="40% - Accent5 3 3 2 2 4" xfId="18703"/>
    <cellStyle name="40% - Accent5 3 3 2 2 4 2" xfId="18704"/>
    <cellStyle name="40% - Accent5 3 3 2 2 4 2 2" xfId="18705"/>
    <cellStyle name="40% - Accent5 3 3 2 2 4 3" xfId="18706"/>
    <cellStyle name="40% - Accent5 3 3 2 2 5" xfId="18707"/>
    <cellStyle name="40% - Accent5 3 3 2 2 5 2" xfId="18708"/>
    <cellStyle name="40% - Accent5 3 3 2 2 5 2 2" xfId="18709"/>
    <cellStyle name="40% - Accent5 3 3 2 2 5 3" xfId="18710"/>
    <cellStyle name="40% - Accent5 3 3 2 2 6" xfId="18711"/>
    <cellStyle name="40% - Accent5 3 3 2 2 6 2" xfId="18712"/>
    <cellStyle name="40% - Accent5 3 3 2 2 7" xfId="18713"/>
    <cellStyle name="40% - Accent5 3 3 2 3" xfId="18714"/>
    <cellStyle name="40% - Accent5 3 3 2 3 2" xfId="18715"/>
    <cellStyle name="40% - Accent5 3 3 2 3 2 2" xfId="18716"/>
    <cellStyle name="40% - Accent5 3 3 2 3 2 2 2" xfId="18717"/>
    <cellStyle name="40% - Accent5 3 3 2 3 2 3" xfId="18718"/>
    <cellStyle name="40% - Accent5 3 3 2 3 3" xfId="18719"/>
    <cellStyle name="40% - Accent5 3 3 2 3 3 2" xfId="18720"/>
    <cellStyle name="40% - Accent5 3 3 2 3 3 2 2" xfId="18721"/>
    <cellStyle name="40% - Accent5 3 3 2 3 3 3" xfId="18722"/>
    <cellStyle name="40% - Accent5 3 3 2 3 4" xfId="18723"/>
    <cellStyle name="40% - Accent5 3 3 2 3 4 2" xfId="18724"/>
    <cellStyle name="40% - Accent5 3 3 2 3 5" xfId="18725"/>
    <cellStyle name="40% - Accent5 3 3 2 4" xfId="18726"/>
    <cellStyle name="40% - Accent5 3 3 2 4 2" xfId="18727"/>
    <cellStyle name="40% - Accent5 3 3 2 4 2 2" xfId="18728"/>
    <cellStyle name="40% - Accent5 3 3 2 4 3" xfId="18729"/>
    <cellStyle name="40% - Accent5 3 3 2 5" xfId="18730"/>
    <cellStyle name="40% - Accent5 3 3 2 5 2" xfId="18731"/>
    <cellStyle name="40% - Accent5 3 3 2 5 2 2" xfId="18732"/>
    <cellStyle name="40% - Accent5 3 3 2 5 3" xfId="18733"/>
    <cellStyle name="40% - Accent5 3 3 2 6" xfId="18734"/>
    <cellStyle name="40% - Accent5 3 3 2 6 2" xfId="18735"/>
    <cellStyle name="40% - Accent5 3 3 2 6 2 2" xfId="18736"/>
    <cellStyle name="40% - Accent5 3 3 2 6 3" xfId="18737"/>
    <cellStyle name="40% - Accent5 3 3 2 7" xfId="18738"/>
    <cellStyle name="40% - Accent5 3 3 2 7 2" xfId="18739"/>
    <cellStyle name="40% - Accent5 3 3 2 8" xfId="18740"/>
    <cellStyle name="40% - Accent5 3 3 3" xfId="18741"/>
    <cellStyle name="40% - Accent5 3 3 3 2" xfId="18742"/>
    <cellStyle name="40% - Accent5 3 3 3 2 2" xfId="18743"/>
    <cellStyle name="40% - Accent5 3 3 3 2 2 2" xfId="18744"/>
    <cellStyle name="40% - Accent5 3 3 3 2 2 2 2" xfId="18745"/>
    <cellStyle name="40% - Accent5 3 3 3 2 2 3" xfId="18746"/>
    <cellStyle name="40% - Accent5 3 3 3 2 3" xfId="18747"/>
    <cellStyle name="40% - Accent5 3 3 3 2 3 2" xfId="18748"/>
    <cellStyle name="40% - Accent5 3 3 3 2 3 2 2" xfId="18749"/>
    <cellStyle name="40% - Accent5 3 3 3 2 3 3" xfId="18750"/>
    <cellStyle name="40% - Accent5 3 3 3 2 4" xfId="18751"/>
    <cellStyle name="40% - Accent5 3 3 3 2 4 2" xfId="18752"/>
    <cellStyle name="40% - Accent5 3 3 3 2 5" xfId="18753"/>
    <cellStyle name="40% - Accent5 3 3 3 3" xfId="18754"/>
    <cellStyle name="40% - Accent5 3 3 3 3 2" xfId="18755"/>
    <cellStyle name="40% - Accent5 3 3 3 3 2 2" xfId="18756"/>
    <cellStyle name="40% - Accent5 3 3 3 3 3" xfId="18757"/>
    <cellStyle name="40% - Accent5 3 3 3 4" xfId="18758"/>
    <cellStyle name="40% - Accent5 3 3 3 4 2" xfId="18759"/>
    <cellStyle name="40% - Accent5 3 3 3 4 2 2" xfId="18760"/>
    <cellStyle name="40% - Accent5 3 3 3 4 3" xfId="18761"/>
    <cellStyle name="40% - Accent5 3 3 3 5" xfId="18762"/>
    <cellStyle name="40% - Accent5 3 3 3 5 2" xfId="18763"/>
    <cellStyle name="40% - Accent5 3 3 3 5 2 2" xfId="18764"/>
    <cellStyle name="40% - Accent5 3 3 3 5 3" xfId="18765"/>
    <cellStyle name="40% - Accent5 3 3 3 6" xfId="18766"/>
    <cellStyle name="40% - Accent5 3 3 3 6 2" xfId="18767"/>
    <cellStyle name="40% - Accent5 3 3 3 7" xfId="18768"/>
    <cellStyle name="40% - Accent5 3 3 4" xfId="18769"/>
    <cellStyle name="40% - Accent5 3 3 4 2" xfId="18770"/>
    <cellStyle name="40% - Accent5 3 3 4 2 2" xfId="18771"/>
    <cellStyle name="40% - Accent5 3 3 4 2 2 2" xfId="18772"/>
    <cellStyle name="40% - Accent5 3 3 4 2 3" xfId="18773"/>
    <cellStyle name="40% - Accent5 3 3 4 3" xfId="18774"/>
    <cellStyle name="40% - Accent5 3 3 4 3 2" xfId="18775"/>
    <cellStyle name="40% - Accent5 3 3 4 3 2 2" xfId="18776"/>
    <cellStyle name="40% - Accent5 3 3 4 3 3" xfId="18777"/>
    <cellStyle name="40% - Accent5 3 3 4 4" xfId="18778"/>
    <cellStyle name="40% - Accent5 3 3 4 4 2" xfId="18779"/>
    <cellStyle name="40% - Accent5 3 3 4 5" xfId="18780"/>
    <cellStyle name="40% - Accent5 3 3 5" xfId="18781"/>
    <cellStyle name="40% - Accent5 3 3 5 2" xfId="18782"/>
    <cellStyle name="40% - Accent5 3 3 5 2 2" xfId="18783"/>
    <cellStyle name="40% - Accent5 3 3 5 3" xfId="18784"/>
    <cellStyle name="40% - Accent5 3 3 6" xfId="18785"/>
    <cellStyle name="40% - Accent5 3 3 6 2" xfId="18786"/>
    <cellStyle name="40% - Accent5 3 3 6 2 2" xfId="18787"/>
    <cellStyle name="40% - Accent5 3 3 6 3" xfId="18788"/>
    <cellStyle name="40% - Accent5 3 3 7" xfId="18789"/>
    <cellStyle name="40% - Accent5 3 3 7 2" xfId="18790"/>
    <cellStyle name="40% - Accent5 3 3 7 2 2" xfId="18791"/>
    <cellStyle name="40% - Accent5 3 3 7 3" xfId="18792"/>
    <cellStyle name="40% - Accent5 3 3 8" xfId="18793"/>
    <cellStyle name="40% - Accent5 3 3 8 2" xfId="18794"/>
    <cellStyle name="40% - Accent5 3 3 9" xfId="18795"/>
    <cellStyle name="40% - Accent5 3 4" xfId="18796"/>
    <cellStyle name="40% - Accent5 3 4 2" xfId="18797"/>
    <cellStyle name="40% - Accent5 3 4 2 2" xfId="18798"/>
    <cellStyle name="40% - Accent5 3 4 2 2 2" xfId="18799"/>
    <cellStyle name="40% - Accent5 3 4 2 2 2 2" xfId="18800"/>
    <cellStyle name="40% - Accent5 3 4 2 2 2 2 2" xfId="18801"/>
    <cellStyle name="40% - Accent5 3 4 2 2 2 3" xfId="18802"/>
    <cellStyle name="40% - Accent5 3 4 2 2 3" xfId="18803"/>
    <cellStyle name="40% - Accent5 3 4 2 2 3 2" xfId="18804"/>
    <cellStyle name="40% - Accent5 3 4 2 2 3 2 2" xfId="18805"/>
    <cellStyle name="40% - Accent5 3 4 2 2 3 3" xfId="18806"/>
    <cellStyle name="40% - Accent5 3 4 2 2 4" xfId="18807"/>
    <cellStyle name="40% - Accent5 3 4 2 2 4 2" xfId="18808"/>
    <cellStyle name="40% - Accent5 3 4 2 2 5" xfId="18809"/>
    <cellStyle name="40% - Accent5 3 4 2 3" xfId="18810"/>
    <cellStyle name="40% - Accent5 3 4 2 3 2" xfId="18811"/>
    <cellStyle name="40% - Accent5 3 4 2 3 2 2" xfId="18812"/>
    <cellStyle name="40% - Accent5 3 4 2 3 3" xfId="18813"/>
    <cellStyle name="40% - Accent5 3 4 2 4" xfId="18814"/>
    <cellStyle name="40% - Accent5 3 4 2 4 2" xfId="18815"/>
    <cellStyle name="40% - Accent5 3 4 2 4 2 2" xfId="18816"/>
    <cellStyle name="40% - Accent5 3 4 2 4 3" xfId="18817"/>
    <cellStyle name="40% - Accent5 3 4 2 5" xfId="18818"/>
    <cellStyle name="40% - Accent5 3 4 2 5 2" xfId="18819"/>
    <cellStyle name="40% - Accent5 3 4 2 5 2 2" xfId="18820"/>
    <cellStyle name="40% - Accent5 3 4 2 5 3" xfId="18821"/>
    <cellStyle name="40% - Accent5 3 4 2 6" xfId="18822"/>
    <cellStyle name="40% - Accent5 3 4 2 6 2" xfId="18823"/>
    <cellStyle name="40% - Accent5 3 4 2 7" xfId="18824"/>
    <cellStyle name="40% - Accent5 3 4 3" xfId="18825"/>
    <cellStyle name="40% - Accent5 3 4 3 2" xfId="18826"/>
    <cellStyle name="40% - Accent5 3 4 3 2 2" xfId="18827"/>
    <cellStyle name="40% - Accent5 3 4 3 2 2 2" xfId="18828"/>
    <cellStyle name="40% - Accent5 3 4 3 2 3" xfId="18829"/>
    <cellStyle name="40% - Accent5 3 4 3 3" xfId="18830"/>
    <cellStyle name="40% - Accent5 3 4 3 3 2" xfId="18831"/>
    <cellStyle name="40% - Accent5 3 4 3 3 2 2" xfId="18832"/>
    <cellStyle name="40% - Accent5 3 4 3 3 3" xfId="18833"/>
    <cellStyle name="40% - Accent5 3 4 3 4" xfId="18834"/>
    <cellStyle name="40% - Accent5 3 4 3 4 2" xfId="18835"/>
    <cellStyle name="40% - Accent5 3 4 3 5" xfId="18836"/>
    <cellStyle name="40% - Accent5 3 4 4" xfId="18837"/>
    <cellStyle name="40% - Accent5 3 4 4 2" xfId="18838"/>
    <cellStyle name="40% - Accent5 3 4 4 2 2" xfId="18839"/>
    <cellStyle name="40% - Accent5 3 4 4 3" xfId="18840"/>
    <cellStyle name="40% - Accent5 3 4 5" xfId="18841"/>
    <cellStyle name="40% - Accent5 3 4 5 2" xfId="18842"/>
    <cellStyle name="40% - Accent5 3 4 5 2 2" xfId="18843"/>
    <cellStyle name="40% - Accent5 3 4 5 3" xfId="18844"/>
    <cellStyle name="40% - Accent5 3 4 6" xfId="18845"/>
    <cellStyle name="40% - Accent5 3 4 6 2" xfId="18846"/>
    <cellStyle name="40% - Accent5 3 4 6 2 2" xfId="18847"/>
    <cellStyle name="40% - Accent5 3 4 6 3" xfId="18848"/>
    <cellStyle name="40% - Accent5 3 4 7" xfId="18849"/>
    <cellStyle name="40% - Accent5 3 4 7 2" xfId="18850"/>
    <cellStyle name="40% - Accent5 3 4 8" xfId="18851"/>
    <cellStyle name="40% - Accent5 3 5" xfId="18852"/>
    <cellStyle name="40% - Accent5 3 5 2" xfId="18853"/>
    <cellStyle name="40% - Accent5 3 5 2 2" xfId="18854"/>
    <cellStyle name="40% - Accent5 3 5 2 2 2" xfId="18855"/>
    <cellStyle name="40% - Accent5 3 5 2 2 2 2" xfId="18856"/>
    <cellStyle name="40% - Accent5 3 5 2 2 3" xfId="18857"/>
    <cellStyle name="40% - Accent5 3 5 2 3" xfId="18858"/>
    <cellStyle name="40% - Accent5 3 5 2 3 2" xfId="18859"/>
    <cellStyle name="40% - Accent5 3 5 2 3 2 2" xfId="18860"/>
    <cellStyle name="40% - Accent5 3 5 2 3 3" xfId="18861"/>
    <cellStyle name="40% - Accent5 3 5 2 4" xfId="18862"/>
    <cellStyle name="40% - Accent5 3 5 2 4 2" xfId="18863"/>
    <cellStyle name="40% - Accent5 3 5 2 5" xfId="18864"/>
    <cellStyle name="40% - Accent5 3 5 3" xfId="18865"/>
    <cellStyle name="40% - Accent5 3 5 3 2" xfId="18866"/>
    <cellStyle name="40% - Accent5 3 5 3 2 2" xfId="18867"/>
    <cellStyle name="40% - Accent5 3 5 3 3" xfId="18868"/>
    <cellStyle name="40% - Accent5 3 5 4" xfId="18869"/>
    <cellStyle name="40% - Accent5 3 5 4 2" xfId="18870"/>
    <cellStyle name="40% - Accent5 3 5 4 2 2" xfId="18871"/>
    <cellStyle name="40% - Accent5 3 5 4 3" xfId="18872"/>
    <cellStyle name="40% - Accent5 3 5 5" xfId="18873"/>
    <cellStyle name="40% - Accent5 3 5 5 2" xfId="18874"/>
    <cellStyle name="40% - Accent5 3 5 5 2 2" xfId="18875"/>
    <cellStyle name="40% - Accent5 3 5 5 3" xfId="18876"/>
    <cellStyle name="40% - Accent5 3 5 6" xfId="18877"/>
    <cellStyle name="40% - Accent5 3 5 6 2" xfId="18878"/>
    <cellStyle name="40% - Accent5 3 5 7" xfId="18879"/>
    <cellStyle name="40% - Accent5 3 6" xfId="18880"/>
    <cellStyle name="40% - Accent5 3 6 2" xfId="18881"/>
    <cellStyle name="40% - Accent5 3 6 2 2" xfId="18882"/>
    <cellStyle name="40% - Accent5 3 6 2 2 2" xfId="18883"/>
    <cellStyle name="40% - Accent5 3 6 2 2 2 2" xfId="18884"/>
    <cellStyle name="40% - Accent5 3 6 2 2 3" xfId="18885"/>
    <cellStyle name="40% - Accent5 3 6 2 3" xfId="18886"/>
    <cellStyle name="40% - Accent5 3 6 2 3 2" xfId="18887"/>
    <cellStyle name="40% - Accent5 3 6 2 3 2 2" xfId="18888"/>
    <cellStyle name="40% - Accent5 3 6 2 3 3" xfId="18889"/>
    <cellStyle name="40% - Accent5 3 6 2 4" xfId="18890"/>
    <cellStyle name="40% - Accent5 3 6 2 4 2" xfId="18891"/>
    <cellStyle name="40% - Accent5 3 6 2 5" xfId="18892"/>
    <cellStyle name="40% - Accent5 3 6 3" xfId="18893"/>
    <cellStyle name="40% - Accent5 3 6 3 2" xfId="18894"/>
    <cellStyle name="40% - Accent5 3 6 3 2 2" xfId="18895"/>
    <cellStyle name="40% - Accent5 3 6 3 3" xfId="18896"/>
    <cellStyle name="40% - Accent5 3 6 4" xfId="18897"/>
    <cellStyle name="40% - Accent5 3 6 4 2" xfId="18898"/>
    <cellStyle name="40% - Accent5 3 6 4 2 2" xfId="18899"/>
    <cellStyle name="40% - Accent5 3 6 4 3" xfId="18900"/>
    <cellStyle name="40% - Accent5 3 6 5" xfId="18901"/>
    <cellStyle name="40% - Accent5 3 6 5 2" xfId="18902"/>
    <cellStyle name="40% - Accent5 3 6 5 2 2" xfId="18903"/>
    <cellStyle name="40% - Accent5 3 6 5 3" xfId="18904"/>
    <cellStyle name="40% - Accent5 3 6 6" xfId="18905"/>
    <cellStyle name="40% - Accent5 3 6 6 2" xfId="18906"/>
    <cellStyle name="40% - Accent5 3 6 7" xfId="18907"/>
    <cellStyle name="40% - Accent5 3 7" xfId="18908"/>
    <cellStyle name="40% - Accent5 3 8" xfId="18909"/>
    <cellStyle name="40% - Accent5 3 8 2" xfId="18910"/>
    <cellStyle name="40% - Accent5 3 8 2 2" xfId="18911"/>
    <cellStyle name="40% - Accent5 3 8 2 2 2" xfId="18912"/>
    <cellStyle name="40% - Accent5 3 8 2 3" xfId="18913"/>
    <cellStyle name="40% - Accent5 3 8 3" xfId="18914"/>
    <cellStyle name="40% - Accent5 3 8 3 2" xfId="18915"/>
    <cellStyle name="40% - Accent5 3 8 3 2 2" xfId="18916"/>
    <cellStyle name="40% - Accent5 3 8 3 3" xfId="18917"/>
    <cellStyle name="40% - Accent5 3 8 4" xfId="18918"/>
    <cellStyle name="40% - Accent5 3 8 4 2" xfId="18919"/>
    <cellStyle name="40% - Accent5 3 8 5" xfId="18920"/>
    <cellStyle name="40% - Accent5 3 9" xfId="18921"/>
    <cellStyle name="40% - Accent5 3 9 2" xfId="18922"/>
    <cellStyle name="40% - Accent5 4" xfId="415"/>
    <cellStyle name="40% - Accent5 4 10" xfId="18923"/>
    <cellStyle name="40% - Accent5 4 11" xfId="18924"/>
    <cellStyle name="40% - Accent5 4 2" xfId="18925"/>
    <cellStyle name="40% - Accent5 4 2 2" xfId="18926"/>
    <cellStyle name="40% - Accent5 4 2 2 2" xfId="18927"/>
    <cellStyle name="40% - Accent5 4 2 2 2 2" xfId="18928"/>
    <cellStyle name="40% - Accent5 4 2 2 2 2 2" xfId="18929"/>
    <cellStyle name="40% - Accent5 4 2 2 2 2 2 2" xfId="18930"/>
    <cellStyle name="40% - Accent5 4 2 2 2 2 2 2 2" xfId="18931"/>
    <cellStyle name="40% - Accent5 4 2 2 2 2 2 3" xfId="18932"/>
    <cellStyle name="40% - Accent5 4 2 2 2 2 3" xfId="18933"/>
    <cellStyle name="40% - Accent5 4 2 2 2 2 3 2" xfId="18934"/>
    <cellStyle name="40% - Accent5 4 2 2 2 2 3 2 2" xfId="18935"/>
    <cellStyle name="40% - Accent5 4 2 2 2 2 3 3" xfId="18936"/>
    <cellStyle name="40% - Accent5 4 2 2 2 2 4" xfId="18937"/>
    <cellStyle name="40% - Accent5 4 2 2 2 2 4 2" xfId="18938"/>
    <cellStyle name="40% - Accent5 4 2 2 2 2 5" xfId="18939"/>
    <cellStyle name="40% - Accent5 4 2 2 2 3" xfId="18940"/>
    <cellStyle name="40% - Accent5 4 2 2 2 3 2" xfId="18941"/>
    <cellStyle name="40% - Accent5 4 2 2 2 3 2 2" xfId="18942"/>
    <cellStyle name="40% - Accent5 4 2 2 2 3 3" xfId="18943"/>
    <cellStyle name="40% - Accent5 4 2 2 2 4" xfId="18944"/>
    <cellStyle name="40% - Accent5 4 2 2 2 4 2" xfId="18945"/>
    <cellStyle name="40% - Accent5 4 2 2 2 4 2 2" xfId="18946"/>
    <cellStyle name="40% - Accent5 4 2 2 2 4 3" xfId="18947"/>
    <cellStyle name="40% - Accent5 4 2 2 2 5" xfId="18948"/>
    <cellStyle name="40% - Accent5 4 2 2 2 5 2" xfId="18949"/>
    <cellStyle name="40% - Accent5 4 2 2 2 5 2 2" xfId="18950"/>
    <cellStyle name="40% - Accent5 4 2 2 2 5 3" xfId="18951"/>
    <cellStyle name="40% - Accent5 4 2 2 2 6" xfId="18952"/>
    <cellStyle name="40% - Accent5 4 2 2 2 6 2" xfId="18953"/>
    <cellStyle name="40% - Accent5 4 2 2 2 7" xfId="18954"/>
    <cellStyle name="40% - Accent5 4 2 2 3" xfId="18955"/>
    <cellStyle name="40% - Accent5 4 2 2 3 2" xfId="18956"/>
    <cellStyle name="40% - Accent5 4 2 2 3 2 2" xfId="18957"/>
    <cellStyle name="40% - Accent5 4 2 2 3 2 2 2" xfId="18958"/>
    <cellStyle name="40% - Accent5 4 2 2 3 2 3" xfId="18959"/>
    <cellStyle name="40% - Accent5 4 2 2 3 3" xfId="18960"/>
    <cellStyle name="40% - Accent5 4 2 2 3 3 2" xfId="18961"/>
    <cellStyle name="40% - Accent5 4 2 2 3 3 2 2" xfId="18962"/>
    <cellStyle name="40% - Accent5 4 2 2 3 3 3" xfId="18963"/>
    <cellStyle name="40% - Accent5 4 2 2 3 4" xfId="18964"/>
    <cellStyle name="40% - Accent5 4 2 2 3 4 2" xfId="18965"/>
    <cellStyle name="40% - Accent5 4 2 2 3 5" xfId="18966"/>
    <cellStyle name="40% - Accent5 4 2 2 4" xfId="18967"/>
    <cellStyle name="40% - Accent5 4 2 2 4 2" xfId="18968"/>
    <cellStyle name="40% - Accent5 4 2 2 4 2 2" xfId="18969"/>
    <cellStyle name="40% - Accent5 4 2 2 4 3" xfId="18970"/>
    <cellStyle name="40% - Accent5 4 2 2 5" xfId="18971"/>
    <cellStyle name="40% - Accent5 4 2 2 5 2" xfId="18972"/>
    <cellStyle name="40% - Accent5 4 2 2 5 2 2" xfId="18973"/>
    <cellStyle name="40% - Accent5 4 2 2 5 3" xfId="18974"/>
    <cellStyle name="40% - Accent5 4 2 2 6" xfId="18975"/>
    <cellStyle name="40% - Accent5 4 2 2 6 2" xfId="18976"/>
    <cellStyle name="40% - Accent5 4 2 2 6 2 2" xfId="18977"/>
    <cellStyle name="40% - Accent5 4 2 2 6 3" xfId="18978"/>
    <cellStyle name="40% - Accent5 4 2 2 7" xfId="18979"/>
    <cellStyle name="40% - Accent5 4 2 2 7 2" xfId="18980"/>
    <cellStyle name="40% - Accent5 4 2 2 8" xfId="18981"/>
    <cellStyle name="40% - Accent5 4 2 3" xfId="18982"/>
    <cellStyle name="40% - Accent5 4 2 3 2" xfId="18983"/>
    <cellStyle name="40% - Accent5 4 2 3 2 2" xfId="18984"/>
    <cellStyle name="40% - Accent5 4 2 3 2 2 2" xfId="18985"/>
    <cellStyle name="40% - Accent5 4 2 3 2 2 2 2" xfId="18986"/>
    <cellStyle name="40% - Accent5 4 2 3 2 2 3" xfId="18987"/>
    <cellStyle name="40% - Accent5 4 2 3 2 3" xfId="18988"/>
    <cellStyle name="40% - Accent5 4 2 3 2 3 2" xfId="18989"/>
    <cellStyle name="40% - Accent5 4 2 3 2 3 2 2" xfId="18990"/>
    <cellStyle name="40% - Accent5 4 2 3 2 3 3" xfId="18991"/>
    <cellStyle name="40% - Accent5 4 2 3 2 4" xfId="18992"/>
    <cellStyle name="40% - Accent5 4 2 3 2 4 2" xfId="18993"/>
    <cellStyle name="40% - Accent5 4 2 3 2 5" xfId="18994"/>
    <cellStyle name="40% - Accent5 4 2 3 3" xfId="18995"/>
    <cellStyle name="40% - Accent5 4 2 3 3 2" xfId="18996"/>
    <cellStyle name="40% - Accent5 4 2 3 3 2 2" xfId="18997"/>
    <cellStyle name="40% - Accent5 4 2 3 3 3" xfId="18998"/>
    <cellStyle name="40% - Accent5 4 2 3 4" xfId="18999"/>
    <cellStyle name="40% - Accent5 4 2 3 4 2" xfId="19000"/>
    <cellStyle name="40% - Accent5 4 2 3 4 2 2" xfId="19001"/>
    <cellStyle name="40% - Accent5 4 2 3 4 3" xfId="19002"/>
    <cellStyle name="40% - Accent5 4 2 3 5" xfId="19003"/>
    <cellStyle name="40% - Accent5 4 2 3 5 2" xfId="19004"/>
    <cellStyle name="40% - Accent5 4 2 3 5 2 2" xfId="19005"/>
    <cellStyle name="40% - Accent5 4 2 3 5 3" xfId="19006"/>
    <cellStyle name="40% - Accent5 4 2 3 6" xfId="19007"/>
    <cellStyle name="40% - Accent5 4 2 3 6 2" xfId="19008"/>
    <cellStyle name="40% - Accent5 4 2 3 7" xfId="19009"/>
    <cellStyle name="40% - Accent5 4 2 4" xfId="19010"/>
    <cellStyle name="40% - Accent5 4 2 4 2" xfId="19011"/>
    <cellStyle name="40% - Accent5 4 2 4 2 2" xfId="19012"/>
    <cellStyle name="40% - Accent5 4 2 4 2 2 2" xfId="19013"/>
    <cellStyle name="40% - Accent5 4 2 4 2 3" xfId="19014"/>
    <cellStyle name="40% - Accent5 4 2 4 3" xfId="19015"/>
    <cellStyle name="40% - Accent5 4 2 4 3 2" xfId="19016"/>
    <cellStyle name="40% - Accent5 4 2 4 3 2 2" xfId="19017"/>
    <cellStyle name="40% - Accent5 4 2 4 3 3" xfId="19018"/>
    <cellStyle name="40% - Accent5 4 2 4 4" xfId="19019"/>
    <cellStyle name="40% - Accent5 4 2 4 4 2" xfId="19020"/>
    <cellStyle name="40% - Accent5 4 2 4 5" xfId="19021"/>
    <cellStyle name="40% - Accent5 4 2 5" xfId="19022"/>
    <cellStyle name="40% - Accent5 4 2 5 2" xfId="19023"/>
    <cellStyle name="40% - Accent5 4 2 5 2 2" xfId="19024"/>
    <cellStyle name="40% - Accent5 4 2 5 3" xfId="19025"/>
    <cellStyle name="40% - Accent5 4 2 6" xfId="19026"/>
    <cellStyle name="40% - Accent5 4 2 6 2" xfId="19027"/>
    <cellStyle name="40% - Accent5 4 2 6 2 2" xfId="19028"/>
    <cellStyle name="40% - Accent5 4 2 6 3" xfId="19029"/>
    <cellStyle name="40% - Accent5 4 2 7" xfId="19030"/>
    <cellStyle name="40% - Accent5 4 2 7 2" xfId="19031"/>
    <cellStyle name="40% - Accent5 4 2 7 2 2" xfId="19032"/>
    <cellStyle name="40% - Accent5 4 2 7 3" xfId="19033"/>
    <cellStyle name="40% - Accent5 4 2 8" xfId="19034"/>
    <cellStyle name="40% - Accent5 4 2 8 2" xfId="19035"/>
    <cellStyle name="40% - Accent5 4 2 9" xfId="19036"/>
    <cellStyle name="40% - Accent5 4 3" xfId="19037"/>
    <cellStyle name="40% - Accent5 4 3 2" xfId="19038"/>
    <cellStyle name="40% - Accent5 4 3 2 2" xfId="19039"/>
    <cellStyle name="40% - Accent5 4 3 2 2 2" xfId="19040"/>
    <cellStyle name="40% - Accent5 4 3 2 2 2 2" xfId="19041"/>
    <cellStyle name="40% - Accent5 4 3 2 2 2 2 2" xfId="19042"/>
    <cellStyle name="40% - Accent5 4 3 2 2 2 3" xfId="19043"/>
    <cellStyle name="40% - Accent5 4 3 2 2 3" xfId="19044"/>
    <cellStyle name="40% - Accent5 4 3 2 2 3 2" xfId="19045"/>
    <cellStyle name="40% - Accent5 4 3 2 2 3 2 2" xfId="19046"/>
    <cellStyle name="40% - Accent5 4 3 2 2 3 3" xfId="19047"/>
    <cellStyle name="40% - Accent5 4 3 2 2 4" xfId="19048"/>
    <cellStyle name="40% - Accent5 4 3 2 2 4 2" xfId="19049"/>
    <cellStyle name="40% - Accent5 4 3 2 2 5" xfId="19050"/>
    <cellStyle name="40% - Accent5 4 3 2 3" xfId="19051"/>
    <cellStyle name="40% - Accent5 4 3 2 3 2" xfId="19052"/>
    <cellStyle name="40% - Accent5 4 3 2 3 2 2" xfId="19053"/>
    <cellStyle name="40% - Accent5 4 3 2 3 3" xfId="19054"/>
    <cellStyle name="40% - Accent5 4 3 2 4" xfId="19055"/>
    <cellStyle name="40% - Accent5 4 3 2 4 2" xfId="19056"/>
    <cellStyle name="40% - Accent5 4 3 2 4 2 2" xfId="19057"/>
    <cellStyle name="40% - Accent5 4 3 2 4 3" xfId="19058"/>
    <cellStyle name="40% - Accent5 4 3 2 5" xfId="19059"/>
    <cellStyle name="40% - Accent5 4 3 2 5 2" xfId="19060"/>
    <cellStyle name="40% - Accent5 4 3 2 5 2 2" xfId="19061"/>
    <cellStyle name="40% - Accent5 4 3 2 5 3" xfId="19062"/>
    <cellStyle name="40% - Accent5 4 3 2 6" xfId="19063"/>
    <cellStyle name="40% - Accent5 4 3 2 6 2" xfId="19064"/>
    <cellStyle name="40% - Accent5 4 3 2 7" xfId="19065"/>
    <cellStyle name="40% - Accent5 4 3 3" xfId="19066"/>
    <cellStyle name="40% - Accent5 4 3 3 2" xfId="19067"/>
    <cellStyle name="40% - Accent5 4 3 3 2 2" xfId="19068"/>
    <cellStyle name="40% - Accent5 4 3 3 2 2 2" xfId="19069"/>
    <cellStyle name="40% - Accent5 4 3 3 2 3" xfId="19070"/>
    <cellStyle name="40% - Accent5 4 3 3 3" xfId="19071"/>
    <cellStyle name="40% - Accent5 4 3 3 3 2" xfId="19072"/>
    <cellStyle name="40% - Accent5 4 3 3 3 2 2" xfId="19073"/>
    <cellStyle name="40% - Accent5 4 3 3 3 3" xfId="19074"/>
    <cellStyle name="40% - Accent5 4 3 3 4" xfId="19075"/>
    <cellStyle name="40% - Accent5 4 3 3 4 2" xfId="19076"/>
    <cellStyle name="40% - Accent5 4 3 3 5" xfId="19077"/>
    <cellStyle name="40% - Accent5 4 3 4" xfId="19078"/>
    <cellStyle name="40% - Accent5 4 3 4 2" xfId="19079"/>
    <cellStyle name="40% - Accent5 4 3 4 2 2" xfId="19080"/>
    <cellStyle name="40% - Accent5 4 3 4 3" xfId="19081"/>
    <cellStyle name="40% - Accent5 4 3 5" xfId="19082"/>
    <cellStyle name="40% - Accent5 4 3 5 2" xfId="19083"/>
    <cellStyle name="40% - Accent5 4 3 5 2 2" xfId="19084"/>
    <cellStyle name="40% - Accent5 4 3 5 3" xfId="19085"/>
    <cellStyle name="40% - Accent5 4 3 6" xfId="19086"/>
    <cellStyle name="40% - Accent5 4 3 6 2" xfId="19087"/>
    <cellStyle name="40% - Accent5 4 3 6 2 2" xfId="19088"/>
    <cellStyle name="40% - Accent5 4 3 6 3" xfId="19089"/>
    <cellStyle name="40% - Accent5 4 3 7" xfId="19090"/>
    <cellStyle name="40% - Accent5 4 3 7 2" xfId="19091"/>
    <cellStyle name="40% - Accent5 4 3 8" xfId="19092"/>
    <cellStyle name="40% - Accent5 4 4" xfId="19093"/>
    <cellStyle name="40% - Accent5 4 4 2" xfId="19094"/>
    <cellStyle name="40% - Accent5 4 4 2 2" xfId="19095"/>
    <cellStyle name="40% - Accent5 4 4 2 2 2" xfId="19096"/>
    <cellStyle name="40% - Accent5 4 4 2 2 2 2" xfId="19097"/>
    <cellStyle name="40% - Accent5 4 4 2 2 3" xfId="19098"/>
    <cellStyle name="40% - Accent5 4 4 2 3" xfId="19099"/>
    <cellStyle name="40% - Accent5 4 4 2 3 2" xfId="19100"/>
    <cellStyle name="40% - Accent5 4 4 2 3 2 2" xfId="19101"/>
    <cellStyle name="40% - Accent5 4 4 2 3 3" xfId="19102"/>
    <cellStyle name="40% - Accent5 4 4 2 4" xfId="19103"/>
    <cellStyle name="40% - Accent5 4 4 2 4 2" xfId="19104"/>
    <cellStyle name="40% - Accent5 4 4 2 5" xfId="19105"/>
    <cellStyle name="40% - Accent5 4 4 3" xfId="19106"/>
    <cellStyle name="40% - Accent5 4 4 3 2" xfId="19107"/>
    <cellStyle name="40% - Accent5 4 4 3 2 2" xfId="19108"/>
    <cellStyle name="40% - Accent5 4 4 3 3" xfId="19109"/>
    <cellStyle name="40% - Accent5 4 4 4" xfId="19110"/>
    <cellStyle name="40% - Accent5 4 4 4 2" xfId="19111"/>
    <cellStyle name="40% - Accent5 4 4 4 2 2" xfId="19112"/>
    <cellStyle name="40% - Accent5 4 4 4 3" xfId="19113"/>
    <cellStyle name="40% - Accent5 4 4 5" xfId="19114"/>
    <cellStyle name="40% - Accent5 4 4 5 2" xfId="19115"/>
    <cellStyle name="40% - Accent5 4 4 5 2 2" xfId="19116"/>
    <cellStyle name="40% - Accent5 4 4 5 3" xfId="19117"/>
    <cellStyle name="40% - Accent5 4 4 6" xfId="19118"/>
    <cellStyle name="40% - Accent5 4 4 6 2" xfId="19119"/>
    <cellStyle name="40% - Accent5 4 4 7" xfId="19120"/>
    <cellStyle name="40% - Accent5 4 5" xfId="19121"/>
    <cellStyle name="40% - Accent5 4 5 2" xfId="19122"/>
    <cellStyle name="40% - Accent5 4 5 2 2" xfId="19123"/>
    <cellStyle name="40% - Accent5 4 5 2 2 2" xfId="19124"/>
    <cellStyle name="40% - Accent5 4 5 2 3" xfId="19125"/>
    <cellStyle name="40% - Accent5 4 5 3" xfId="19126"/>
    <cellStyle name="40% - Accent5 4 5 3 2" xfId="19127"/>
    <cellStyle name="40% - Accent5 4 5 3 2 2" xfId="19128"/>
    <cellStyle name="40% - Accent5 4 5 3 3" xfId="19129"/>
    <cellStyle name="40% - Accent5 4 5 4" xfId="19130"/>
    <cellStyle name="40% - Accent5 4 5 4 2" xfId="19131"/>
    <cellStyle name="40% - Accent5 4 5 5" xfId="19132"/>
    <cellStyle name="40% - Accent5 4 6" xfId="19133"/>
    <cellStyle name="40% - Accent5 4 6 2" xfId="19134"/>
    <cellStyle name="40% - Accent5 4 6 2 2" xfId="19135"/>
    <cellStyle name="40% - Accent5 4 6 3" xfId="19136"/>
    <cellStyle name="40% - Accent5 4 7" xfId="19137"/>
    <cellStyle name="40% - Accent5 4 7 2" xfId="19138"/>
    <cellStyle name="40% - Accent5 4 7 2 2" xfId="19139"/>
    <cellStyle name="40% - Accent5 4 7 3" xfId="19140"/>
    <cellStyle name="40% - Accent5 4 8" xfId="19141"/>
    <cellStyle name="40% - Accent5 4 8 2" xfId="19142"/>
    <cellStyle name="40% - Accent5 4 8 2 2" xfId="19143"/>
    <cellStyle name="40% - Accent5 4 8 3" xfId="19144"/>
    <cellStyle name="40% - Accent5 4 9" xfId="19145"/>
    <cellStyle name="40% - Accent5 4 9 2" xfId="19146"/>
    <cellStyle name="40% - Accent5 5" xfId="19147"/>
    <cellStyle name="40% - Accent5 5 2" xfId="19148"/>
    <cellStyle name="40% - Accent5 5 2 2" xfId="19149"/>
    <cellStyle name="40% - Accent5 5 2 2 2" xfId="19150"/>
    <cellStyle name="40% - Accent5 5 2 2 2 2" xfId="19151"/>
    <cellStyle name="40% - Accent5 5 2 2 2 2 2" xfId="19152"/>
    <cellStyle name="40% - Accent5 5 2 2 2 2 2 2" xfId="19153"/>
    <cellStyle name="40% - Accent5 5 2 2 2 2 3" xfId="19154"/>
    <cellStyle name="40% - Accent5 5 2 2 2 3" xfId="19155"/>
    <cellStyle name="40% - Accent5 5 2 2 2 3 2" xfId="19156"/>
    <cellStyle name="40% - Accent5 5 2 2 2 3 2 2" xfId="19157"/>
    <cellStyle name="40% - Accent5 5 2 2 2 3 3" xfId="19158"/>
    <cellStyle name="40% - Accent5 5 2 2 2 4" xfId="19159"/>
    <cellStyle name="40% - Accent5 5 2 2 2 4 2" xfId="19160"/>
    <cellStyle name="40% - Accent5 5 2 2 2 5" xfId="19161"/>
    <cellStyle name="40% - Accent5 5 2 2 3" xfId="19162"/>
    <cellStyle name="40% - Accent5 5 2 2 3 2" xfId="19163"/>
    <cellStyle name="40% - Accent5 5 2 2 3 2 2" xfId="19164"/>
    <cellStyle name="40% - Accent5 5 2 2 3 3" xfId="19165"/>
    <cellStyle name="40% - Accent5 5 2 2 4" xfId="19166"/>
    <cellStyle name="40% - Accent5 5 2 2 4 2" xfId="19167"/>
    <cellStyle name="40% - Accent5 5 2 2 4 2 2" xfId="19168"/>
    <cellStyle name="40% - Accent5 5 2 2 4 3" xfId="19169"/>
    <cellStyle name="40% - Accent5 5 2 2 5" xfId="19170"/>
    <cellStyle name="40% - Accent5 5 2 2 5 2" xfId="19171"/>
    <cellStyle name="40% - Accent5 5 2 2 5 2 2" xfId="19172"/>
    <cellStyle name="40% - Accent5 5 2 2 5 3" xfId="19173"/>
    <cellStyle name="40% - Accent5 5 2 2 6" xfId="19174"/>
    <cellStyle name="40% - Accent5 5 2 2 6 2" xfId="19175"/>
    <cellStyle name="40% - Accent5 5 2 2 7" xfId="19176"/>
    <cellStyle name="40% - Accent5 5 2 3" xfId="19177"/>
    <cellStyle name="40% - Accent5 5 2 3 2" xfId="19178"/>
    <cellStyle name="40% - Accent5 5 2 3 2 2" xfId="19179"/>
    <cellStyle name="40% - Accent5 5 2 3 2 2 2" xfId="19180"/>
    <cellStyle name="40% - Accent5 5 2 3 2 3" xfId="19181"/>
    <cellStyle name="40% - Accent5 5 2 3 3" xfId="19182"/>
    <cellStyle name="40% - Accent5 5 2 3 3 2" xfId="19183"/>
    <cellStyle name="40% - Accent5 5 2 3 3 2 2" xfId="19184"/>
    <cellStyle name="40% - Accent5 5 2 3 3 3" xfId="19185"/>
    <cellStyle name="40% - Accent5 5 2 3 4" xfId="19186"/>
    <cellStyle name="40% - Accent5 5 2 3 4 2" xfId="19187"/>
    <cellStyle name="40% - Accent5 5 2 3 5" xfId="19188"/>
    <cellStyle name="40% - Accent5 5 2 4" xfId="19189"/>
    <cellStyle name="40% - Accent5 5 2 4 2" xfId="19190"/>
    <cellStyle name="40% - Accent5 5 2 4 2 2" xfId="19191"/>
    <cellStyle name="40% - Accent5 5 2 4 3" xfId="19192"/>
    <cellStyle name="40% - Accent5 5 2 5" xfId="19193"/>
    <cellStyle name="40% - Accent5 5 2 5 2" xfId="19194"/>
    <cellStyle name="40% - Accent5 5 2 5 2 2" xfId="19195"/>
    <cellStyle name="40% - Accent5 5 2 5 3" xfId="19196"/>
    <cellStyle name="40% - Accent5 5 2 6" xfId="19197"/>
    <cellStyle name="40% - Accent5 5 2 6 2" xfId="19198"/>
    <cellStyle name="40% - Accent5 5 2 6 2 2" xfId="19199"/>
    <cellStyle name="40% - Accent5 5 2 6 3" xfId="19200"/>
    <cellStyle name="40% - Accent5 5 2 7" xfId="19201"/>
    <cellStyle name="40% - Accent5 5 2 7 2" xfId="19202"/>
    <cellStyle name="40% - Accent5 5 2 8" xfId="19203"/>
    <cellStyle name="40% - Accent5 5 3" xfId="19204"/>
    <cellStyle name="40% - Accent5 5 3 2" xfId="19205"/>
    <cellStyle name="40% - Accent5 5 3 2 2" xfId="19206"/>
    <cellStyle name="40% - Accent5 5 3 2 2 2" xfId="19207"/>
    <cellStyle name="40% - Accent5 5 3 2 2 2 2" xfId="19208"/>
    <cellStyle name="40% - Accent5 5 3 2 2 3" xfId="19209"/>
    <cellStyle name="40% - Accent5 5 3 2 3" xfId="19210"/>
    <cellStyle name="40% - Accent5 5 3 2 3 2" xfId="19211"/>
    <cellStyle name="40% - Accent5 5 3 2 3 2 2" xfId="19212"/>
    <cellStyle name="40% - Accent5 5 3 2 3 3" xfId="19213"/>
    <cellStyle name="40% - Accent5 5 3 2 4" xfId="19214"/>
    <cellStyle name="40% - Accent5 5 3 2 4 2" xfId="19215"/>
    <cellStyle name="40% - Accent5 5 3 2 5" xfId="19216"/>
    <cellStyle name="40% - Accent5 5 3 3" xfId="19217"/>
    <cellStyle name="40% - Accent5 5 3 3 2" xfId="19218"/>
    <cellStyle name="40% - Accent5 5 3 3 2 2" xfId="19219"/>
    <cellStyle name="40% - Accent5 5 3 3 3" xfId="19220"/>
    <cellStyle name="40% - Accent5 5 3 4" xfId="19221"/>
    <cellStyle name="40% - Accent5 5 3 4 2" xfId="19222"/>
    <cellStyle name="40% - Accent5 5 3 4 2 2" xfId="19223"/>
    <cellStyle name="40% - Accent5 5 3 4 3" xfId="19224"/>
    <cellStyle name="40% - Accent5 5 3 5" xfId="19225"/>
    <cellStyle name="40% - Accent5 5 3 5 2" xfId="19226"/>
    <cellStyle name="40% - Accent5 5 3 5 2 2" xfId="19227"/>
    <cellStyle name="40% - Accent5 5 3 5 3" xfId="19228"/>
    <cellStyle name="40% - Accent5 5 3 6" xfId="19229"/>
    <cellStyle name="40% - Accent5 5 3 6 2" xfId="19230"/>
    <cellStyle name="40% - Accent5 5 3 7" xfId="19231"/>
    <cellStyle name="40% - Accent5 5 4" xfId="19232"/>
    <cellStyle name="40% - Accent5 5 4 2" xfId="19233"/>
    <cellStyle name="40% - Accent5 5 4 2 2" xfId="19234"/>
    <cellStyle name="40% - Accent5 5 4 2 2 2" xfId="19235"/>
    <cellStyle name="40% - Accent5 5 4 2 3" xfId="19236"/>
    <cellStyle name="40% - Accent5 5 4 3" xfId="19237"/>
    <cellStyle name="40% - Accent5 5 4 3 2" xfId="19238"/>
    <cellStyle name="40% - Accent5 5 4 3 2 2" xfId="19239"/>
    <cellStyle name="40% - Accent5 5 4 3 3" xfId="19240"/>
    <cellStyle name="40% - Accent5 5 4 4" xfId="19241"/>
    <cellStyle name="40% - Accent5 5 4 4 2" xfId="19242"/>
    <cellStyle name="40% - Accent5 5 4 5" xfId="19243"/>
    <cellStyle name="40% - Accent5 5 5" xfId="19244"/>
    <cellStyle name="40% - Accent5 5 5 2" xfId="19245"/>
    <cellStyle name="40% - Accent5 5 5 2 2" xfId="19246"/>
    <cellStyle name="40% - Accent5 5 5 3" xfId="19247"/>
    <cellStyle name="40% - Accent5 5 6" xfId="19248"/>
    <cellStyle name="40% - Accent5 5 6 2" xfId="19249"/>
    <cellStyle name="40% - Accent5 5 6 2 2" xfId="19250"/>
    <cellStyle name="40% - Accent5 5 6 3" xfId="19251"/>
    <cellStyle name="40% - Accent5 5 7" xfId="19252"/>
    <cellStyle name="40% - Accent5 5 7 2" xfId="19253"/>
    <cellStyle name="40% - Accent5 5 7 2 2" xfId="19254"/>
    <cellStyle name="40% - Accent5 5 7 3" xfId="19255"/>
    <cellStyle name="40% - Accent5 5 8" xfId="19256"/>
    <cellStyle name="40% - Accent5 5 8 2" xfId="19257"/>
    <cellStyle name="40% - Accent5 5 9" xfId="19258"/>
    <cellStyle name="40% - Accent5 6" xfId="19259"/>
    <cellStyle name="40% - Accent5 6 2" xfId="19260"/>
    <cellStyle name="40% - Accent5 6 2 2" xfId="19261"/>
    <cellStyle name="40% - Accent5 6 2 2 2" xfId="19262"/>
    <cellStyle name="40% - Accent5 6 2 2 2 2" xfId="19263"/>
    <cellStyle name="40% - Accent5 6 2 2 3" xfId="19264"/>
    <cellStyle name="40% - Accent5 6 2 3" xfId="19265"/>
    <cellStyle name="40% - Accent5 6 2 3 2" xfId="19266"/>
    <cellStyle name="40% - Accent5 6 2 3 2 2" xfId="19267"/>
    <cellStyle name="40% - Accent5 6 2 3 3" xfId="19268"/>
    <cellStyle name="40% - Accent5 6 2 4" xfId="19269"/>
    <cellStyle name="40% - Accent5 6 2 4 2" xfId="19270"/>
    <cellStyle name="40% - Accent5 6 2 5" xfId="19271"/>
    <cellStyle name="40% - Accent5 6 3" xfId="19272"/>
    <cellStyle name="40% - Accent5 6 3 2" xfId="19273"/>
    <cellStyle name="40% - Accent5 6 3 2 2" xfId="19274"/>
    <cellStyle name="40% - Accent5 6 3 3" xfId="19275"/>
    <cellStyle name="40% - Accent5 6 4" xfId="19276"/>
    <cellStyle name="40% - Accent5 6 4 2" xfId="19277"/>
    <cellStyle name="40% - Accent5 6 4 2 2" xfId="19278"/>
    <cellStyle name="40% - Accent5 6 4 3" xfId="19279"/>
    <cellStyle name="40% - Accent5 6 5" xfId="19280"/>
    <cellStyle name="40% - Accent5 6 5 2" xfId="19281"/>
    <cellStyle name="40% - Accent5 6 5 2 2" xfId="19282"/>
    <cellStyle name="40% - Accent5 6 5 3" xfId="19283"/>
    <cellStyle name="40% - Accent5 6 6" xfId="19284"/>
    <cellStyle name="40% - Accent5 6 6 2" xfId="19285"/>
    <cellStyle name="40% - Accent5 6 7" xfId="19286"/>
    <cellStyle name="40% - Accent5 7" xfId="19287"/>
    <cellStyle name="40% - Accent5 7 2" xfId="19288"/>
    <cellStyle name="40% - Accent5 7 2 2" xfId="19289"/>
    <cellStyle name="40% - Accent5 7 2 2 2" xfId="19290"/>
    <cellStyle name="40% - Accent5 7 2 2 2 2" xfId="19291"/>
    <cellStyle name="40% - Accent5 7 2 2 3" xfId="19292"/>
    <cellStyle name="40% - Accent5 7 2 3" xfId="19293"/>
    <cellStyle name="40% - Accent5 7 2 3 2" xfId="19294"/>
    <cellStyle name="40% - Accent5 7 2 3 2 2" xfId="19295"/>
    <cellStyle name="40% - Accent5 7 2 3 3" xfId="19296"/>
    <cellStyle name="40% - Accent5 7 2 4" xfId="19297"/>
    <cellStyle name="40% - Accent5 7 2 4 2" xfId="19298"/>
    <cellStyle name="40% - Accent5 7 2 5" xfId="19299"/>
    <cellStyle name="40% - Accent5 7 3" xfId="19300"/>
    <cellStyle name="40% - Accent5 7 3 2" xfId="19301"/>
    <cellStyle name="40% - Accent5 7 3 2 2" xfId="19302"/>
    <cellStyle name="40% - Accent5 7 3 3" xfId="19303"/>
    <cellStyle name="40% - Accent5 7 4" xfId="19304"/>
    <cellStyle name="40% - Accent5 7 4 2" xfId="19305"/>
    <cellStyle name="40% - Accent5 7 4 2 2" xfId="19306"/>
    <cellStyle name="40% - Accent5 7 4 3" xfId="19307"/>
    <cellStyle name="40% - Accent5 7 5" xfId="19308"/>
    <cellStyle name="40% - Accent5 7 5 2" xfId="19309"/>
    <cellStyle name="40% - Accent5 7 5 2 2" xfId="19310"/>
    <cellStyle name="40% - Accent5 7 5 3" xfId="19311"/>
    <cellStyle name="40% - Accent5 7 6" xfId="19312"/>
    <cellStyle name="40% - Accent5 7 6 2" xfId="19313"/>
    <cellStyle name="40% - Accent5 7 7" xfId="19314"/>
    <cellStyle name="40% - Accent5 8" xfId="19315"/>
    <cellStyle name="40% - Accent5 8 2" xfId="19316"/>
    <cellStyle name="40% - Accent5 8 2 2" xfId="19317"/>
    <cellStyle name="40% - Accent5 8 2 2 2" xfId="19318"/>
    <cellStyle name="40% - Accent5 8 2 3" xfId="19319"/>
    <cellStyle name="40% - Accent5 8 3" xfId="19320"/>
    <cellStyle name="40% - Accent5 8 3 2" xfId="19321"/>
    <cellStyle name="40% - Accent5 8 3 2 2" xfId="19322"/>
    <cellStyle name="40% - Accent5 8 3 3" xfId="19323"/>
    <cellStyle name="40% - Accent5 8 4" xfId="19324"/>
    <cellStyle name="40% - Accent5 8 4 2" xfId="19325"/>
    <cellStyle name="40% - Accent5 8 5" xfId="19326"/>
    <cellStyle name="40% - Accent5 9" xfId="19327"/>
    <cellStyle name="40% - Accent5 9 2" xfId="19328"/>
    <cellStyle name="40% - Accent6 10" xfId="19329"/>
    <cellStyle name="40% - Accent6 11" xfId="19330"/>
    <cellStyle name="40% - Accent6 2" xfId="416"/>
    <cellStyle name="40% - Accent6 2 2" xfId="417"/>
    <cellStyle name="40% - Accent6 2 3" xfId="19331"/>
    <cellStyle name="40% - Accent6 2 4" xfId="19332"/>
    <cellStyle name="40% - Accent6 2 5" xfId="19333"/>
    <cellStyle name="40% - Accent6 3" xfId="418"/>
    <cellStyle name="40% - Accent6 3 10" xfId="19334"/>
    <cellStyle name="40% - Accent6 3 2" xfId="19335"/>
    <cellStyle name="40% - Accent6 3 2 10" xfId="19336"/>
    <cellStyle name="40% - Accent6 3 2 2" xfId="19337"/>
    <cellStyle name="40% - Accent6 3 2 2 2" xfId="19338"/>
    <cellStyle name="40% - Accent6 3 2 2 2 2" xfId="19339"/>
    <cellStyle name="40% - Accent6 3 2 2 2 2 2" xfId="19340"/>
    <cellStyle name="40% - Accent6 3 2 2 2 2 2 2" xfId="19341"/>
    <cellStyle name="40% - Accent6 3 2 2 2 2 2 2 2" xfId="19342"/>
    <cellStyle name="40% - Accent6 3 2 2 2 2 2 2 2 2" xfId="19343"/>
    <cellStyle name="40% - Accent6 3 2 2 2 2 2 2 3" xfId="19344"/>
    <cellStyle name="40% - Accent6 3 2 2 2 2 2 3" xfId="19345"/>
    <cellStyle name="40% - Accent6 3 2 2 2 2 2 3 2" xfId="19346"/>
    <cellStyle name="40% - Accent6 3 2 2 2 2 2 3 2 2" xfId="19347"/>
    <cellStyle name="40% - Accent6 3 2 2 2 2 2 3 3" xfId="19348"/>
    <cellStyle name="40% - Accent6 3 2 2 2 2 2 4" xfId="19349"/>
    <cellStyle name="40% - Accent6 3 2 2 2 2 2 4 2" xfId="19350"/>
    <cellStyle name="40% - Accent6 3 2 2 2 2 2 5" xfId="19351"/>
    <cellStyle name="40% - Accent6 3 2 2 2 2 3" xfId="19352"/>
    <cellStyle name="40% - Accent6 3 2 2 2 2 3 2" xfId="19353"/>
    <cellStyle name="40% - Accent6 3 2 2 2 2 3 2 2" xfId="19354"/>
    <cellStyle name="40% - Accent6 3 2 2 2 2 3 3" xfId="19355"/>
    <cellStyle name="40% - Accent6 3 2 2 2 2 4" xfId="19356"/>
    <cellStyle name="40% - Accent6 3 2 2 2 2 4 2" xfId="19357"/>
    <cellStyle name="40% - Accent6 3 2 2 2 2 4 2 2" xfId="19358"/>
    <cellStyle name="40% - Accent6 3 2 2 2 2 4 3" xfId="19359"/>
    <cellStyle name="40% - Accent6 3 2 2 2 2 5" xfId="19360"/>
    <cellStyle name="40% - Accent6 3 2 2 2 2 5 2" xfId="19361"/>
    <cellStyle name="40% - Accent6 3 2 2 2 2 5 2 2" xfId="19362"/>
    <cellStyle name="40% - Accent6 3 2 2 2 2 5 3" xfId="19363"/>
    <cellStyle name="40% - Accent6 3 2 2 2 2 6" xfId="19364"/>
    <cellStyle name="40% - Accent6 3 2 2 2 2 6 2" xfId="19365"/>
    <cellStyle name="40% - Accent6 3 2 2 2 2 7" xfId="19366"/>
    <cellStyle name="40% - Accent6 3 2 2 2 3" xfId="19367"/>
    <cellStyle name="40% - Accent6 3 2 2 2 3 2" xfId="19368"/>
    <cellStyle name="40% - Accent6 3 2 2 2 3 2 2" xfId="19369"/>
    <cellStyle name="40% - Accent6 3 2 2 2 3 2 2 2" xfId="19370"/>
    <cellStyle name="40% - Accent6 3 2 2 2 3 2 3" xfId="19371"/>
    <cellStyle name="40% - Accent6 3 2 2 2 3 3" xfId="19372"/>
    <cellStyle name="40% - Accent6 3 2 2 2 3 3 2" xfId="19373"/>
    <cellStyle name="40% - Accent6 3 2 2 2 3 3 2 2" xfId="19374"/>
    <cellStyle name="40% - Accent6 3 2 2 2 3 3 3" xfId="19375"/>
    <cellStyle name="40% - Accent6 3 2 2 2 3 4" xfId="19376"/>
    <cellStyle name="40% - Accent6 3 2 2 2 3 4 2" xfId="19377"/>
    <cellStyle name="40% - Accent6 3 2 2 2 3 5" xfId="19378"/>
    <cellStyle name="40% - Accent6 3 2 2 2 4" xfId="19379"/>
    <cellStyle name="40% - Accent6 3 2 2 2 4 2" xfId="19380"/>
    <cellStyle name="40% - Accent6 3 2 2 2 4 2 2" xfId="19381"/>
    <cellStyle name="40% - Accent6 3 2 2 2 4 3" xfId="19382"/>
    <cellStyle name="40% - Accent6 3 2 2 2 5" xfId="19383"/>
    <cellStyle name="40% - Accent6 3 2 2 2 5 2" xfId="19384"/>
    <cellStyle name="40% - Accent6 3 2 2 2 5 2 2" xfId="19385"/>
    <cellStyle name="40% - Accent6 3 2 2 2 5 3" xfId="19386"/>
    <cellStyle name="40% - Accent6 3 2 2 2 6" xfId="19387"/>
    <cellStyle name="40% - Accent6 3 2 2 2 6 2" xfId="19388"/>
    <cellStyle name="40% - Accent6 3 2 2 2 6 2 2" xfId="19389"/>
    <cellStyle name="40% - Accent6 3 2 2 2 6 3" xfId="19390"/>
    <cellStyle name="40% - Accent6 3 2 2 2 7" xfId="19391"/>
    <cellStyle name="40% - Accent6 3 2 2 2 7 2" xfId="19392"/>
    <cellStyle name="40% - Accent6 3 2 2 2 8" xfId="19393"/>
    <cellStyle name="40% - Accent6 3 2 2 3" xfId="19394"/>
    <cellStyle name="40% - Accent6 3 2 2 3 2" xfId="19395"/>
    <cellStyle name="40% - Accent6 3 2 2 3 2 2" xfId="19396"/>
    <cellStyle name="40% - Accent6 3 2 2 3 2 2 2" xfId="19397"/>
    <cellStyle name="40% - Accent6 3 2 2 3 2 2 2 2" xfId="19398"/>
    <cellStyle name="40% - Accent6 3 2 2 3 2 2 3" xfId="19399"/>
    <cellStyle name="40% - Accent6 3 2 2 3 2 3" xfId="19400"/>
    <cellStyle name="40% - Accent6 3 2 2 3 2 3 2" xfId="19401"/>
    <cellStyle name="40% - Accent6 3 2 2 3 2 3 2 2" xfId="19402"/>
    <cellStyle name="40% - Accent6 3 2 2 3 2 3 3" xfId="19403"/>
    <cellStyle name="40% - Accent6 3 2 2 3 2 4" xfId="19404"/>
    <cellStyle name="40% - Accent6 3 2 2 3 2 4 2" xfId="19405"/>
    <cellStyle name="40% - Accent6 3 2 2 3 2 5" xfId="19406"/>
    <cellStyle name="40% - Accent6 3 2 2 3 3" xfId="19407"/>
    <cellStyle name="40% - Accent6 3 2 2 3 3 2" xfId="19408"/>
    <cellStyle name="40% - Accent6 3 2 2 3 3 2 2" xfId="19409"/>
    <cellStyle name="40% - Accent6 3 2 2 3 3 3" xfId="19410"/>
    <cellStyle name="40% - Accent6 3 2 2 3 4" xfId="19411"/>
    <cellStyle name="40% - Accent6 3 2 2 3 4 2" xfId="19412"/>
    <cellStyle name="40% - Accent6 3 2 2 3 4 2 2" xfId="19413"/>
    <cellStyle name="40% - Accent6 3 2 2 3 4 3" xfId="19414"/>
    <cellStyle name="40% - Accent6 3 2 2 3 5" xfId="19415"/>
    <cellStyle name="40% - Accent6 3 2 2 3 5 2" xfId="19416"/>
    <cellStyle name="40% - Accent6 3 2 2 3 5 2 2" xfId="19417"/>
    <cellStyle name="40% - Accent6 3 2 2 3 5 3" xfId="19418"/>
    <cellStyle name="40% - Accent6 3 2 2 3 6" xfId="19419"/>
    <cellStyle name="40% - Accent6 3 2 2 3 6 2" xfId="19420"/>
    <cellStyle name="40% - Accent6 3 2 2 3 7" xfId="19421"/>
    <cellStyle name="40% - Accent6 3 2 2 4" xfId="19422"/>
    <cellStyle name="40% - Accent6 3 2 2 4 2" xfId="19423"/>
    <cellStyle name="40% - Accent6 3 2 2 4 2 2" xfId="19424"/>
    <cellStyle name="40% - Accent6 3 2 2 4 2 2 2" xfId="19425"/>
    <cellStyle name="40% - Accent6 3 2 2 4 2 3" xfId="19426"/>
    <cellStyle name="40% - Accent6 3 2 2 4 3" xfId="19427"/>
    <cellStyle name="40% - Accent6 3 2 2 4 3 2" xfId="19428"/>
    <cellStyle name="40% - Accent6 3 2 2 4 3 2 2" xfId="19429"/>
    <cellStyle name="40% - Accent6 3 2 2 4 3 3" xfId="19430"/>
    <cellStyle name="40% - Accent6 3 2 2 4 4" xfId="19431"/>
    <cellStyle name="40% - Accent6 3 2 2 4 4 2" xfId="19432"/>
    <cellStyle name="40% - Accent6 3 2 2 4 5" xfId="19433"/>
    <cellStyle name="40% - Accent6 3 2 2 5" xfId="19434"/>
    <cellStyle name="40% - Accent6 3 2 2 5 2" xfId="19435"/>
    <cellStyle name="40% - Accent6 3 2 2 5 2 2" xfId="19436"/>
    <cellStyle name="40% - Accent6 3 2 2 5 3" xfId="19437"/>
    <cellStyle name="40% - Accent6 3 2 2 6" xfId="19438"/>
    <cellStyle name="40% - Accent6 3 2 2 6 2" xfId="19439"/>
    <cellStyle name="40% - Accent6 3 2 2 6 2 2" xfId="19440"/>
    <cellStyle name="40% - Accent6 3 2 2 6 3" xfId="19441"/>
    <cellStyle name="40% - Accent6 3 2 2 7" xfId="19442"/>
    <cellStyle name="40% - Accent6 3 2 2 7 2" xfId="19443"/>
    <cellStyle name="40% - Accent6 3 2 2 7 2 2" xfId="19444"/>
    <cellStyle name="40% - Accent6 3 2 2 7 3" xfId="19445"/>
    <cellStyle name="40% - Accent6 3 2 2 8" xfId="19446"/>
    <cellStyle name="40% - Accent6 3 2 2 8 2" xfId="19447"/>
    <cellStyle name="40% - Accent6 3 2 2 9" xfId="19448"/>
    <cellStyle name="40% - Accent6 3 2 3" xfId="19449"/>
    <cellStyle name="40% - Accent6 3 2 3 2" xfId="19450"/>
    <cellStyle name="40% - Accent6 3 2 3 2 2" xfId="19451"/>
    <cellStyle name="40% - Accent6 3 2 3 2 2 2" xfId="19452"/>
    <cellStyle name="40% - Accent6 3 2 3 2 2 2 2" xfId="19453"/>
    <cellStyle name="40% - Accent6 3 2 3 2 2 2 2 2" xfId="19454"/>
    <cellStyle name="40% - Accent6 3 2 3 2 2 2 3" xfId="19455"/>
    <cellStyle name="40% - Accent6 3 2 3 2 2 3" xfId="19456"/>
    <cellStyle name="40% - Accent6 3 2 3 2 2 3 2" xfId="19457"/>
    <cellStyle name="40% - Accent6 3 2 3 2 2 3 2 2" xfId="19458"/>
    <cellStyle name="40% - Accent6 3 2 3 2 2 3 3" xfId="19459"/>
    <cellStyle name="40% - Accent6 3 2 3 2 2 4" xfId="19460"/>
    <cellStyle name="40% - Accent6 3 2 3 2 2 4 2" xfId="19461"/>
    <cellStyle name="40% - Accent6 3 2 3 2 2 5" xfId="19462"/>
    <cellStyle name="40% - Accent6 3 2 3 2 3" xfId="19463"/>
    <cellStyle name="40% - Accent6 3 2 3 2 3 2" xfId="19464"/>
    <cellStyle name="40% - Accent6 3 2 3 2 3 2 2" xfId="19465"/>
    <cellStyle name="40% - Accent6 3 2 3 2 3 3" xfId="19466"/>
    <cellStyle name="40% - Accent6 3 2 3 2 4" xfId="19467"/>
    <cellStyle name="40% - Accent6 3 2 3 2 4 2" xfId="19468"/>
    <cellStyle name="40% - Accent6 3 2 3 2 4 2 2" xfId="19469"/>
    <cellStyle name="40% - Accent6 3 2 3 2 4 3" xfId="19470"/>
    <cellStyle name="40% - Accent6 3 2 3 2 5" xfId="19471"/>
    <cellStyle name="40% - Accent6 3 2 3 2 5 2" xfId="19472"/>
    <cellStyle name="40% - Accent6 3 2 3 2 5 2 2" xfId="19473"/>
    <cellStyle name="40% - Accent6 3 2 3 2 5 3" xfId="19474"/>
    <cellStyle name="40% - Accent6 3 2 3 2 6" xfId="19475"/>
    <cellStyle name="40% - Accent6 3 2 3 2 6 2" xfId="19476"/>
    <cellStyle name="40% - Accent6 3 2 3 2 7" xfId="19477"/>
    <cellStyle name="40% - Accent6 3 2 3 3" xfId="19478"/>
    <cellStyle name="40% - Accent6 3 2 3 3 2" xfId="19479"/>
    <cellStyle name="40% - Accent6 3 2 3 3 2 2" xfId="19480"/>
    <cellStyle name="40% - Accent6 3 2 3 3 2 2 2" xfId="19481"/>
    <cellStyle name="40% - Accent6 3 2 3 3 2 3" xfId="19482"/>
    <cellStyle name="40% - Accent6 3 2 3 3 3" xfId="19483"/>
    <cellStyle name="40% - Accent6 3 2 3 3 3 2" xfId="19484"/>
    <cellStyle name="40% - Accent6 3 2 3 3 3 2 2" xfId="19485"/>
    <cellStyle name="40% - Accent6 3 2 3 3 3 3" xfId="19486"/>
    <cellStyle name="40% - Accent6 3 2 3 3 4" xfId="19487"/>
    <cellStyle name="40% - Accent6 3 2 3 3 4 2" xfId="19488"/>
    <cellStyle name="40% - Accent6 3 2 3 3 5" xfId="19489"/>
    <cellStyle name="40% - Accent6 3 2 3 4" xfId="19490"/>
    <cellStyle name="40% - Accent6 3 2 3 4 2" xfId="19491"/>
    <cellStyle name="40% - Accent6 3 2 3 4 2 2" xfId="19492"/>
    <cellStyle name="40% - Accent6 3 2 3 4 3" xfId="19493"/>
    <cellStyle name="40% - Accent6 3 2 3 5" xfId="19494"/>
    <cellStyle name="40% - Accent6 3 2 3 5 2" xfId="19495"/>
    <cellStyle name="40% - Accent6 3 2 3 5 2 2" xfId="19496"/>
    <cellStyle name="40% - Accent6 3 2 3 5 3" xfId="19497"/>
    <cellStyle name="40% - Accent6 3 2 3 6" xfId="19498"/>
    <cellStyle name="40% - Accent6 3 2 3 6 2" xfId="19499"/>
    <cellStyle name="40% - Accent6 3 2 3 6 2 2" xfId="19500"/>
    <cellStyle name="40% - Accent6 3 2 3 6 3" xfId="19501"/>
    <cellStyle name="40% - Accent6 3 2 3 7" xfId="19502"/>
    <cellStyle name="40% - Accent6 3 2 3 7 2" xfId="19503"/>
    <cellStyle name="40% - Accent6 3 2 3 8" xfId="19504"/>
    <cellStyle name="40% - Accent6 3 2 4" xfId="19505"/>
    <cellStyle name="40% - Accent6 3 2 4 2" xfId="19506"/>
    <cellStyle name="40% - Accent6 3 2 4 2 2" xfId="19507"/>
    <cellStyle name="40% - Accent6 3 2 4 2 2 2" xfId="19508"/>
    <cellStyle name="40% - Accent6 3 2 4 2 2 2 2" xfId="19509"/>
    <cellStyle name="40% - Accent6 3 2 4 2 2 3" xfId="19510"/>
    <cellStyle name="40% - Accent6 3 2 4 2 3" xfId="19511"/>
    <cellStyle name="40% - Accent6 3 2 4 2 3 2" xfId="19512"/>
    <cellStyle name="40% - Accent6 3 2 4 2 3 2 2" xfId="19513"/>
    <cellStyle name="40% - Accent6 3 2 4 2 3 3" xfId="19514"/>
    <cellStyle name="40% - Accent6 3 2 4 2 4" xfId="19515"/>
    <cellStyle name="40% - Accent6 3 2 4 2 4 2" xfId="19516"/>
    <cellStyle name="40% - Accent6 3 2 4 2 5" xfId="19517"/>
    <cellStyle name="40% - Accent6 3 2 4 3" xfId="19518"/>
    <cellStyle name="40% - Accent6 3 2 4 3 2" xfId="19519"/>
    <cellStyle name="40% - Accent6 3 2 4 3 2 2" xfId="19520"/>
    <cellStyle name="40% - Accent6 3 2 4 3 3" xfId="19521"/>
    <cellStyle name="40% - Accent6 3 2 4 4" xfId="19522"/>
    <cellStyle name="40% - Accent6 3 2 4 4 2" xfId="19523"/>
    <cellStyle name="40% - Accent6 3 2 4 4 2 2" xfId="19524"/>
    <cellStyle name="40% - Accent6 3 2 4 4 3" xfId="19525"/>
    <cellStyle name="40% - Accent6 3 2 4 5" xfId="19526"/>
    <cellStyle name="40% - Accent6 3 2 4 5 2" xfId="19527"/>
    <cellStyle name="40% - Accent6 3 2 4 5 2 2" xfId="19528"/>
    <cellStyle name="40% - Accent6 3 2 4 5 3" xfId="19529"/>
    <cellStyle name="40% - Accent6 3 2 4 6" xfId="19530"/>
    <cellStyle name="40% - Accent6 3 2 4 6 2" xfId="19531"/>
    <cellStyle name="40% - Accent6 3 2 4 7" xfId="19532"/>
    <cellStyle name="40% - Accent6 3 2 5" xfId="19533"/>
    <cellStyle name="40% - Accent6 3 2 5 2" xfId="19534"/>
    <cellStyle name="40% - Accent6 3 2 5 2 2" xfId="19535"/>
    <cellStyle name="40% - Accent6 3 2 5 2 2 2" xfId="19536"/>
    <cellStyle name="40% - Accent6 3 2 5 2 3" xfId="19537"/>
    <cellStyle name="40% - Accent6 3 2 5 3" xfId="19538"/>
    <cellStyle name="40% - Accent6 3 2 5 3 2" xfId="19539"/>
    <cellStyle name="40% - Accent6 3 2 5 3 2 2" xfId="19540"/>
    <cellStyle name="40% - Accent6 3 2 5 3 3" xfId="19541"/>
    <cellStyle name="40% - Accent6 3 2 5 4" xfId="19542"/>
    <cellStyle name="40% - Accent6 3 2 5 4 2" xfId="19543"/>
    <cellStyle name="40% - Accent6 3 2 5 5" xfId="19544"/>
    <cellStyle name="40% - Accent6 3 2 6" xfId="19545"/>
    <cellStyle name="40% - Accent6 3 2 6 2" xfId="19546"/>
    <cellStyle name="40% - Accent6 3 2 6 2 2" xfId="19547"/>
    <cellStyle name="40% - Accent6 3 2 6 3" xfId="19548"/>
    <cellStyle name="40% - Accent6 3 2 7" xfId="19549"/>
    <cellStyle name="40% - Accent6 3 2 7 2" xfId="19550"/>
    <cellStyle name="40% - Accent6 3 2 7 2 2" xfId="19551"/>
    <cellStyle name="40% - Accent6 3 2 7 3" xfId="19552"/>
    <cellStyle name="40% - Accent6 3 2 8" xfId="19553"/>
    <cellStyle name="40% - Accent6 3 2 8 2" xfId="19554"/>
    <cellStyle name="40% - Accent6 3 2 8 2 2" xfId="19555"/>
    <cellStyle name="40% - Accent6 3 2 8 3" xfId="19556"/>
    <cellStyle name="40% - Accent6 3 2 9" xfId="19557"/>
    <cellStyle name="40% - Accent6 3 2 9 2" xfId="19558"/>
    <cellStyle name="40% - Accent6 3 3" xfId="19559"/>
    <cellStyle name="40% - Accent6 3 3 2" xfId="19560"/>
    <cellStyle name="40% - Accent6 3 3 2 2" xfId="19561"/>
    <cellStyle name="40% - Accent6 3 3 2 2 2" xfId="19562"/>
    <cellStyle name="40% - Accent6 3 3 2 2 2 2" xfId="19563"/>
    <cellStyle name="40% - Accent6 3 3 2 2 2 2 2" xfId="19564"/>
    <cellStyle name="40% - Accent6 3 3 2 2 2 2 2 2" xfId="19565"/>
    <cellStyle name="40% - Accent6 3 3 2 2 2 2 3" xfId="19566"/>
    <cellStyle name="40% - Accent6 3 3 2 2 2 3" xfId="19567"/>
    <cellStyle name="40% - Accent6 3 3 2 2 2 3 2" xfId="19568"/>
    <cellStyle name="40% - Accent6 3 3 2 2 2 3 2 2" xfId="19569"/>
    <cellStyle name="40% - Accent6 3 3 2 2 2 3 3" xfId="19570"/>
    <cellStyle name="40% - Accent6 3 3 2 2 2 4" xfId="19571"/>
    <cellStyle name="40% - Accent6 3 3 2 2 2 4 2" xfId="19572"/>
    <cellStyle name="40% - Accent6 3 3 2 2 2 5" xfId="19573"/>
    <cellStyle name="40% - Accent6 3 3 2 2 3" xfId="19574"/>
    <cellStyle name="40% - Accent6 3 3 2 2 3 2" xfId="19575"/>
    <cellStyle name="40% - Accent6 3 3 2 2 3 2 2" xfId="19576"/>
    <cellStyle name="40% - Accent6 3 3 2 2 3 3" xfId="19577"/>
    <cellStyle name="40% - Accent6 3 3 2 2 4" xfId="19578"/>
    <cellStyle name="40% - Accent6 3 3 2 2 4 2" xfId="19579"/>
    <cellStyle name="40% - Accent6 3 3 2 2 4 2 2" xfId="19580"/>
    <cellStyle name="40% - Accent6 3 3 2 2 4 3" xfId="19581"/>
    <cellStyle name="40% - Accent6 3 3 2 2 5" xfId="19582"/>
    <cellStyle name="40% - Accent6 3 3 2 2 5 2" xfId="19583"/>
    <cellStyle name="40% - Accent6 3 3 2 2 5 2 2" xfId="19584"/>
    <cellStyle name="40% - Accent6 3 3 2 2 5 3" xfId="19585"/>
    <cellStyle name="40% - Accent6 3 3 2 2 6" xfId="19586"/>
    <cellStyle name="40% - Accent6 3 3 2 2 6 2" xfId="19587"/>
    <cellStyle name="40% - Accent6 3 3 2 2 7" xfId="19588"/>
    <cellStyle name="40% - Accent6 3 3 2 3" xfId="19589"/>
    <cellStyle name="40% - Accent6 3 3 2 3 2" xfId="19590"/>
    <cellStyle name="40% - Accent6 3 3 2 3 2 2" xfId="19591"/>
    <cellStyle name="40% - Accent6 3 3 2 3 2 2 2" xfId="19592"/>
    <cellStyle name="40% - Accent6 3 3 2 3 2 3" xfId="19593"/>
    <cellStyle name="40% - Accent6 3 3 2 3 3" xfId="19594"/>
    <cellStyle name="40% - Accent6 3 3 2 3 3 2" xfId="19595"/>
    <cellStyle name="40% - Accent6 3 3 2 3 3 2 2" xfId="19596"/>
    <cellStyle name="40% - Accent6 3 3 2 3 3 3" xfId="19597"/>
    <cellStyle name="40% - Accent6 3 3 2 3 4" xfId="19598"/>
    <cellStyle name="40% - Accent6 3 3 2 3 4 2" xfId="19599"/>
    <cellStyle name="40% - Accent6 3 3 2 3 5" xfId="19600"/>
    <cellStyle name="40% - Accent6 3 3 2 4" xfId="19601"/>
    <cellStyle name="40% - Accent6 3 3 2 4 2" xfId="19602"/>
    <cellStyle name="40% - Accent6 3 3 2 4 2 2" xfId="19603"/>
    <cellStyle name="40% - Accent6 3 3 2 4 3" xfId="19604"/>
    <cellStyle name="40% - Accent6 3 3 2 5" xfId="19605"/>
    <cellStyle name="40% - Accent6 3 3 2 5 2" xfId="19606"/>
    <cellStyle name="40% - Accent6 3 3 2 5 2 2" xfId="19607"/>
    <cellStyle name="40% - Accent6 3 3 2 5 3" xfId="19608"/>
    <cellStyle name="40% - Accent6 3 3 2 6" xfId="19609"/>
    <cellStyle name="40% - Accent6 3 3 2 6 2" xfId="19610"/>
    <cellStyle name="40% - Accent6 3 3 2 6 2 2" xfId="19611"/>
    <cellStyle name="40% - Accent6 3 3 2 6 3" xfId="19612"/>
    <cellStyle name="40% - Accent6 3 3 2 7" xfId="19613"/>
    <cellStyle name="40% - Accent6 3 3 2 7 2" xfId="19614"/>
    <cellStyle name="40% - Accent6 3 3 2 8" xfId="19615"/>
    <cellStyle name="40% - Accent6 3 3 3" xfId="19616"/>
    <cellStyle name="40% - Accent6 3 3 3 2" xfId="19617"/>
    <cellStyle name="40% - Accent6 3 3 3 2 2" xfId="19618"/>
    <cellStyle name="40% - Accent6 3 3 3 2 2 2" xfId="19619"/>
    <cellStyle name="40% - Accent6 3 3 3 2 2 2 2" xfId="19620"/>
    <cellStyle name="40% - Accent6 3 3 3 2 2 3" xfId="19621"/>
    <cellStyle name="40% - Accent6 3 3 3 2 3" xfId="19622"/>
    <cellStyle name="40% - Accent6 3 3 3 2 3 2" xfId="19623"/>
    <cellStyle name="40% - Accent6 3 3 3 2 3 2 2" xfId="19624"/>
    <cellStyle name="40% - Accent6 3 3 3 2 3 3" xfId="19625"/>
    <cellStyle name="40% - Accent6 3 3 3 2 4" xfId="19626"/>
    <cellStyle name="40% - Accent6 3 3 3 2 4 2" xfId="19627"/>
    <cellStyle name="40% - Accent6 3 3 3 2 5" xfId="19628"/>
    <cellStyle name="40% - Accent6 3 3 3 3" xfId="19629"/>
    <cellStyle name="40% - Accent6 3 3 3 3 2" xfId="19630"/>
    <cellStyle name="40% - Accent6 3 3 3 3 2 2" xfId="19631"/>
    <cellStyle name="40% - Accent6 3 3 3 3 3" xfId="19632"/>
    <cellStyle name="40% - Accent6 3 3 3 4" xfId="19633"/>
    <cellStyle name="40% - Accent6 3 3 3 4 2" xfId="19634"/>
    <cellStyle name="40% - Accent6 3 3 3 4 2 2" xfId="19635"/>
    <cellStyle name="40% - Accent6 3 3 3 4 3" xfId="19636"/>
    <cellStyle name="40% - Accent6 3 3 3 5" xfId="19637"/>
    <cellStyle name="40% - Accent6 3 3 3 5 2" xfId="19638"/>
    <cellStyle name="40% - Accent6 3 3 3 5 2 2" xfId="19639"/>
    <cellStyle name="40% - Accent6 3 3 3 5 3" xfId="19640"/>
    <cellStyle name="40% - Accent6 3 3 3 6" xfId="19641"/>
    <cellStyle name="40% - Accent6 3 3 3 6 2" xfId="19642"/>
    <cellStyle name="40% - Accent6 3 3 3 7" xfId="19643"/>
    <cellStyle name="40% - Accent6 3 3 4" xfId="19644"/>
    <cellStyle name="40% - Accent6 3 3 4 2" xfId="19645"/>
    <cellStyle name="40% - Accent6 3 3 4 2 2" xfId="19646"/>
    <cellStyle name="40% - Accent6 3 3 4 2 2 2" xfId="19647"/>
    <cellStyle name="40% - Accent6 3 3 4 2 3" xfId="19648"/>
    <cellStyle name="40% - Accent6 3 3 4 3" xfId="19649"/>
    <cellStyle name="40% - Accent6 3 3 4 3 2" xfId="19650"/>
    <cellStyle name="40% - Accent6 3 3 4 3 2 2" xfId="19651"/>
    <cellStyle name="40% - Accent6 3 3 4 3 3" xfId="19652"/>
    <cellStyle name="40% - Accent6 3 3 4 4" xfId="19653"/>
    <cellStyle name="40% - Accent6 3 3 4 4 2" xfId="19654"/>
    <cellStyle name="40% - Accent6 3 3 4 5" xfId="19655"/>
    <cellStyle name="40% - Accent6 3 3 5" xfId="19656"/>
    <cellStyle name="40% - Accent6 3 3 5 2" xfId="19657"/>
    <cellStyle name="40% - Accent6 3 3 5 2 2" xfId="19658"/>
    <cellStyle name="40% - Accent6 3 3 5 3" xfId="19659"/>
    <cellStyle name="40% - Accent6 3 3 6" xfId="19660"/>
    <cellStyle name="40% - Accent6 3 3 6 2" xfId="19661"/>
    <cellStyle name="40% - Accent6 3 3 6 2 2" xfId="19662"/>
    <cellStyle name="40% - Accent6 3 3 6 3" xfId="19663"/>
    <cellStyle name="40% - Accent6 3 3 7" xfId="19664"/>
    <cellStyle name="40% - Accent6 3 3 7 2" xfId="19665"/>
    <cellStyle name="40% - Accent6 3 3 7 2 2" xfId="19666"/>
    <cellStyle name="40% - Accent6 3 3 7 3" xfId="19667"/>
    <cellStyle name="40% - Accent6 3 3 8" xfId="19668"/>
    <cellStyle name="40% - Accent6 3 3 8 2" xfId="19669"/>
    <cellStyle name="40% - Accent6 3 3 9" xfId="19670"/>
    <cellStyle name="40% - Accent6 3 4" xfId="19671"/>
    <cellStyle name="40% - Accent6 3 4 2" xfId="19672"/>
    <cellStyle name="40% - Accent6 3 4 2 2" xfId="19673"/>
    <cellStyle name="40% - Accent6 3 4 2 2 2" xfId="19674"/>
    <cellStyle name="40% - Accent6 3 4 2 2 2 2" xfId="19675"/>
    <cellStyle name="40% - Accent6 3 4 2 2 2 2 2" xfId="19676"/>
    <cellStyle name="40% - Accent6 3 4 2 2 2 3" xfId="19677"/>
    <cellStyle name="40% - Accent6 3 4 2 2 3" xfId="19678"/>
    <cellStyle name="40% - Accent6 3 4 2 2 3 2" xfId="19679"/>
    <cellStyle name="40% - Accent6 3 4 2 2 3 2 2" xfId="19680"/>
    <cellStyle name="40% - Accent6 3 4 2 2 3 3" xfId="19681"/>
    <cellStyle name="40% - Accent6 3 4 2 2 4" xfId="19682"/>
    <cellStyle name="40% - Accent6 3 4 2 2 4 2" xfId="19683"/>
    <cellStyle name="40% - Accent6 3 4 2 2 5" xfId="19684"/>
    <cellStyle name="40% - Accent6 3 4 2 3" xfId="19685"/>
    <cellStyle name="40% - Accent6 3 4 2 3 2" xfId="19686"/>
    <cellStyle name="40% - Accent6 3 4 2 3 2 2" xfId="19687"/>
    <cellStyle name="40% - Accent6 3 4 2 3 3" xfId="19688"/>
    <cellStyle name="40% - Accent6 3 4 2 4" xfId="19689"/>
    <cellStyle name="40% - Accent6 3 4 2 4 2" xfId="19690"/>
    <cellStyle name="40% - Accent6 3 4 2 4 2 2" xfId="19691"/>
    <cellStyle name="40% - Accent6 3 4 2 4 3" xfId="19692"/>
    <cellStyle name="40% - Accent6 3 4 2 5" xfId="19693"/>
    <cellStyle name="40% - Accent6 3 4 2 5 2" xfId="19694"/>
    <cellStyle name="40% - Accent6 3 4 2 5 2 2" xfId="19695"/>
    <cellStyle name="40% - Accent6 3 4 2 5 3" xfId="19696"/>
    <cellStyle name="40% - Accent6 3 4 2 6" xfId="19697"/>
    <cellStyle name="40% - Accent6 3 4 2 6 2" xfId="19698"/>
    <cellStyle name="40% - Accent6 3 4 2 7" xfId="19699"/>
    <cellStyle name="40% - Accent6 3 4 3" xfId="19700"/>
    <cellStyle name="40% - Accent6 3 4 3 2" xfId="19701"/>
    <cellStyle name="40% - Accent6 3 4 3 2 2" xfId="19702"/>
    <cellStyle name="40% - Accent6 3 4 3 2 2 2" xfId="19703"/>
    <cellStyle name="40% - Accent6 3 4 3 2 3" xfId="19704"/>
    <cellStyle name="40% - Accent6 3 4 3 3" xfId="19705"/>
    <cellStyle name="40% - Accent6 3 4 3 3 2" xfId="19706"/>
    <cellStyle name="40% - Accent6 3 4 3 3 2 2" xfId="19707"/>
    <cellStyle name="40% - Accent6 3 4 3 3 3" xfId="19708"/>
    <cellStyle name="40% - Accent6 3 4 3 4" xfId="19709"/>
    <cellStyle name="40% - Accent6 3 4 3 4 2" xfId="19710"/>
    <cellStyle name="40% - Accent6 3 4 3 5" xfId="19711"/>
    <cellStyle name="40% - Accent6 3 4 4" xfId="19712"/>
    <cellStyle name="40% - Accent6 3 4 4 2" xfId="19713"/>
    <cellStyle name="40% - Accent6 3 4 4 2 2" xfId="19714"/>
    <cellStyle name="40% - Accent6 3 4 4 3" xfId="19715"/>
    <cellStyle name="40% - Accent6 3 4 5" xfId="19716"/>
    <cellStyle name="40% - Accent6 3 4 5 2" xfId="19717"/>
    <cellStyle name="40% - Accent6 3 4 5 2 2" xfId="19718"/>
    <cellStyle name="40% - Accent6 3 4 5 3" xfId="19719"/>
    <cellStyle name="40% - Accent6 3 4 6" xfId="19720"/>
    <cellStyle name="40% - Accent6 3 4 6 2" xfId="19721"/>
    <cellStyle name="40% - Accent6 3 4 6 2 2" xfId="19722"/>
    <cellStyle name="40% - Accent6 3 4 6 3" xfId="19723"/>
    <cellStyle name="40% - Accent6 3 4 7" xfId="19724"/>
    <cellStyle name="40% - Accent6 3 4 7 2" xfId="19725"/>
    <cellStyle name="40% - Accent6 3 4 8" xfId="19726"/>
    <cellStyle name="40% - Accent6 3 5" xfId="19727"/>
    <cellStyle name="40% - Accent6 3 5 2" xfId="19728"/>
    <cellStyle name="40% - Accent6 3 5 2 2" xfId="19729"/>
    <cellStyle name="40% - Accent6 3 5 2 2 2" xfId="19730"/>
    <cellStyle name="40% - Accent6 3 5 2 2 2 2" xfId="19731"/>
    <cellStyle name="40% - Accent6 3 5 2 2 3" xfId="19732"/>
    <cellStyle name="40% - Accent6 3 5 2 3" xfId="19733"/>
    <cellStyle name="40% - Accent6 3 5 2 3 2" xfId="19734"/>
    <cellStyle name="40% - Accent6 3 5 2 3 2 2" xfId="19735"/>
    <cellStyle name="40% - Accent6 3 5 2 3 3" xfId="19736"/>
    <cellStyle name="40% - Accent6 3 5 2 4" xfId="19737"/>
    <cellStyle name="40% - Accent6 3 5 2 4 2" xfId="19738"/>
    <cellStyle name="40% - Accent6 3 5 2 5" xfId="19739"/>
    <cellStyle name="40% - Accent6 3 5 3" xfId="19740"/>
    <cellStyle name="40% - Accent6 3 5 3 2" xfId="19741"/>
    <cellStyle name="40% - Accent6 3 5 3 2 2" xfId="19742"/>
    <cellStyle name="40% - Accent6 3 5 3 3" xfId="19743"/>
    <cellStyle name="40% - Accent6 3 5 4" xfId="19744"/>
    <cellStyle name="40% - Accent6 3 5 4 2" xfId="19745"/>
    <cellStyle name="40% - Accent6 3 5 4 2 2" xfId="19746"/>
    <cellStyle name="40% - Accent6 3 5 4 3" xfId="19747"/>
    <cellStyle name="40% - Accent6 3 5 5" xfId="19748"/>
    <cellStyle name="40% - Accent6 3 5 5 2" xfId="19749"/>
    <cellStyle name="40% - Accent6 3 5 5 2 2" xfId="19750"/>
    <cellStyle name="40% - Accent6 3 5 5 3" xfId="19751"/>
    <cellStyle name="40% - Accent6 3 5 6" xfId="19752"/>
    <cellStyle name="40% - Accent6 3 5 6 2" xfId="19753"/>
    <cellStyle name="40% - Accent6 3 5 7" xfId="19754"/>
    <cellStyle name="40% - Accent6 3 6" xfId="19755"/>
    <cellStyle name="40% - Accent6 3 6 2" xfId="19756"/>
    <cellStyle name="40% - Accent6 3 6 2 2" xfId="19757"/>
    <cellStyle name="40% - Accent6 3 6 2 2 2" xfId="19758"/>
    <cellStyle name="40% - Accent6 3 6 2 2 2 2" xfId="19759"/>
    <cellStyle name="40% - Accent6 3 6 2 2 3" xfId="19760"/>
    <cellStyle name="40% - Accent6 3 6 2 3" xfId="19761"/>
    <cellStyle name="40% - Accent6 3 6 2 3 2" xfId="19762"/>
    <cellStyle name="40% - Accent6 3 6 2 3 2 2" xfId="19763"/>
    <cellStyle name="40% - Accent6 3 6 2 3 3" xfId="19764"/>
    <cellStyle name="40% - Accent6 3 6 2 4" xfId="19765"/>
    <cellStyle name="40% - Accent6 3 6 2 4 2" xfId="19766"/>
    <cellStyle name="40% - Accent6 3 6 2 5" xfId="19767"/>
    <cellStyle name="40% - Accent6 3 6 3" xfId="19768"/>
    <cellStyle name="40% - Accent6 3 6 3 2" xfId="19769"/>
    <cellStyle name="40% - Accent6 3 6 3 2 2" xfId="19770"/>
    <cellStyle name="40% - Accent6 3 6 3 3" xfId="19771"/>
    <cellStyle name="40% - Accent6 3 6 4" xfId="19772"/>
    <cellStyle name="40% - Accent6 3 6 4 2" xfId="19773"/>
    <cellStyle name="40% - Accent6 3 6 4 2 2" xfId="19774"/>
    <cellStyle name="40% - Accent6 3 6 4 3" xfId="19775"/>
    <cellStyle name="40% - Accent6 3 6 5" xfId="19776"/>
    <cellStyle name="40% - Accent6 3 6 5 2" xfId="19777"/>
    <cellStyle name="40% - Accent6 3 6 5 2 2" xfId="19778"/>
    <cellStyle name="40% - Accent6 3 6 5 3" xfId="19779"/>
    <cellStyle name="40% - Accent6 3 6 6" xfId="19780"/>
    <cellStyle name="40% - Accent6 3 6 6 2" xfId="19781"/>
    <cellStyle name="40% - Accent6 3 6 7" xfId="19782"/>
    <cellStyle name="40% - Accent6 3 7" xfId="19783"/>
    <cellStyle name="40% - Accent6 3 8" xfId="19784"/>
    <cellStyle name="40% - Accent6 3 8 2" xfId="19785"/>
    <cellStyle name="40% - Accent6 3 8 2 2" xfId="19786"/>
    <cellStyle name="40% - Accent6 3 8 2 2 2" xfId="19787"/>
    <cellStyle name="40% - Accent6 3 8 2 3" xfId="19788"/>
    <cellStyle name="40% - Accent6 3 8 3" xfId="19789"/>
    <cellStyle name="40% - Accent6 3 8 3 2" xfId="19790"/>
    <cellStyle name="40% - Accent6 3 8 3 2 2" xfId="19791"/>
    <cellStyle name="40% - Accent6 3 8 3 3" xfId="19792"/>
    <cellStyle name="40% - Accent6 3 8 4" xfId="19793"/>
    <cellStyle name="40% - Accent6 3 8 4 2" xfId="19794"/>
    <cellStyle name="40% - Accent6 3 8 5" xfId="19795"/>
    <cellStyle name="40% - Accent6 3 9" xfId="19796"/>
    <cellStyle name="40% - Accent6 3 9 2" xfId="19797"/>
    <cellStyle name="40% - Accent6 4" xfId="419"/>
    <cellStyle name="40% - Accent6 4 2" xfId="19798"/>
    <cellStyle name="40% - Accent6 4 2 2" xfId="19799"/>
    <cellStyle name="40% - Accent6 4 2 2 2" xfId="19800"/>
    <cellStyle name="40% - Accent6 4 2 2 2 2" xfId="19801"/>
    <cellStyle name="40% - Accent6 4 2 2 2 2 2" xfId="19802"/>
    <cellStyle name="40% - Accent6 4 2 2 2 2 2 2" xfId="19803"/>
    <cellStyle name="40% - Accent6 4 2 2 2 2 2 2 2" xfId="19804"/>
    <cellStyle name="40% - Accent6 4 2 2 2 2 2 3" xfId="19805"/>
    <cellStyle name="40% - Accent6 4 2 2 2 2 3" xfId="19806"/>
    <cellStyle name="40% - Accent6 4 2 2 2 2 3 2" xfId="19807"/>
    <cellStyle name="40% - Accent6 4 2 2 2 2 3 2 2" xfId="19808"/>
    <cellStyle name="40% - Accent6 4 2 2 2 2 3 3" xfId="19809"/>
    <cellStyle name="40% - Accent6 4 2 2 2 2 4" xfId="19810"/>
    <cellStyle name="40% - Accent6 4 2 2 2 2 4 2" xfId="19811"/>
    <cellStyle name="40% - Accent6 4 2 2 2 2 5" xfId="19812"/>
    <cellStyle name="40% - Accent6 4 2 2 2 3" xfId="19813"/>
    <cellStyle name="40% - Accent6 4 2 2 2 3 2" xfId="19814"/>
    <cellStyle name="40% - Accent6 4 2 2 2 3 2 2" xfId="19815"/>
    <cellStyle name="40% - Accent6 4 2 2 2 3 3" xfId="19816"/>
    <cellStyle name="40% - Accent6 4 2 2 2 4" xfId="19817"/>
    <cellStyle name="40% - Accent6 4 2 2 2 4 2" xfId="19818"/>
    <cellStyle name="40% - Accent6 4 2 2 2 4 2 2" xfId="19819"/>
    <cellStyle name="40% - Accent6 4 2 2 2 4 3" xfId="19820"/>
    <cellStyle name="40% - Accent6 4 2 2 2 5" xfId="19821"/>
    <cellStyle name="40% - Accent6 4 2 2 2 5 2" xfId="19822"/>
    <cellStyle name="40% - Accent6 4 2 2 2 5 2 2" xfId="19823"/>
    <cellStyle name="40% - Accent6 4 2 2 2 5 3" xfId="19824"/>
    <cellStyle name="40% - Accent6 4 2 2 2 6" xfId="19825"/>
    <cellStyle name="40% - Accent6 4 2 2 2 6 2" xfId="19826"/>
    <cellStyle name="40% - Accent6 4 2 2 2 7" xfId="19827"/>
    <cellStyle name="40% - Accent6 4 2 2 3" xfId="19828"/>
    <cellStyle name="40% - Accent6 4 2 2 3 2" xfId="19829"/>
    <cellStyle name="40% - Accent6 4 2 2 3 2 2" xfId="19830"/>
    <cellStyle name="40% - Accent6 4 2 2 3 2 2 2" xfId="19831"/>
    <cellStyle name="40% - Accent6 4 2 2 3 2 3" xfId="19832"/>
    <cellStyle name="40% - Accent6 4 2 2 3 3" xfId="19833"/>
    <cellStyle name="40% - Accent6 4 2 2 3 3 2" xfId="19834"/>
    <cellStyle name="40% - Accent6 4 2 2 3 3 2 2" xfId="19835"/>
    <cellStyle name="40% - Accent6 4 2 2 3 3 3" xfId="19836"/>
    <cellStyle name="40% - Accent6 4 2 2 3 4" xfId="19837"/>
    <cellStyle name="40% - Accent6 4 2 2 3 4 2" xfId="19838"/>
    <cellStyle name="40% - Accent6 4 2 2 3 5" xfId="19839"/>
    <cellStyle name="40% - Accent6 4 2 2 4" xfId="19840"/>
    <cellStyle name="40% - Accent6 4 2 2 4 2" xfId="19841"/>
    <cellStyle name="40% - Accent6 4 2 2 4 2 2" xfId="19842"/>
    <cellStyle name="40% - Accent6 4 2 2 4 3" xfId="19843"/>
    <cellStyle name="40% - Accent6 4 2 2 5" xfId="19844"/>
    <cellStyle name="40% - Accent6 4 2 2 5 2" xfId="19845"/>
    <cellStyle name="40% - Accent6 4 2 2 5 2 2" xfId="19846"/>
    <cellStyle name="40% - Accent6 4 2 2 5 3" xfId="19847"/>
    <cellStyle name="40% - Accent6 4 2 2 6" xfId="19848"/>
    <cellStyle name="40% - Accent6 4 2 2 6 2" xfId="19849"/>
    <cellStyle name="40% - Accent6 4 2 2 6 2 2" xfId="19850"/>
    <cellStyle name="40% - Accent6 4 2 2 6 3" xfId="19851"/>
    <cellStyle name="40% - Accent6 4 2 2 7" xfId="19852"/>
    <cellStyle name="40% - Accent6 4 2 2 7 2" xfId="19853"/>
    <cellStyle name="40% - Accent6 4 2 2 8" xfId="19854"/>
    <cellStyle name="40% - Accent6 4 2 3" xfId="19855"/>
    <cellStyle name="40% - Accent6 4 2 3 2" xfId="19856"/>
    <cellStyle name="40% - Accent6 4 2 3 2 2" xfId="19857"/>
    <cellStyle name="40% - Accent6 4 2 3 2 2 2" xfId="19858"/>
    <cellStyle name="40% - Accent6 4 2 3 2 2 2 2" xfId="19859"/>
    <cellStyle name="40% - Accent6 4 2 3 2 2 3" xfId="19860"/>
    <cellStyle name="40% - Accent6 4 2 3 2 3" xfId="19861"/>
    <cellStyle name="40% - Accent6 4 2 3 2 3 2" xfId="19862"/>
    <cellStyle name="40% - Accent6 4 2 3 2 3 2 2" xfId="19863"/>
    <cellStyle name="40% - Accent6 4 2 3 2 3 3" xfId="19864"/>
    <cellStyle name="40% - Accent6 4 2 3 2 4" xfId="19865"/>
    <cellStyle name="40% - Accent6 4 2 3 2 4 2" xfId="19866"/>
    <cellStyle name="40% - Accent6 4 2 3 2 5" xfId="19867"/>
    <cellStyle name="40% - Accent6 4 2 3 3" xfId="19868"/>
    <cellStyle name="40% - Accent6 4 2 3 3 2" xfId="19869"/>
    <cellStyle name="40% - Accent6 4 2 3 3 2 2" xfId="19870"/>
    <cellStyle name="40% - Accent6 4 2 3 3 3" xfId="19871"/>
    <cellStyle name="40% - Accent6 4 2 3 4" xfId="19872"/>
    <cellStyle name="40% - Accent6 4 2 3 4 2" xfId="19873"/>
    <cellStyle name="40% - Accent6 4 2 3 4 2 2" xfId="19874"/>
    <cellStyle name="40% - Accent6 4 2 3 4 3" xfId="19875"/>
    <cellStyle name="40% - Accent6 4 2 3 5" xfId="19876"/>
    <cellStyle name="40% - Accent6 4 2 3 5 2" xfId="19877"/>
    <cellStyle name="40% - Accent6 4 2 3 5 2 2" xfId="19878"/>
    <cellStyle name="40% - Accent6 4 2 3 5 3" xfId="19879"/>
    <cellStyle name="40% - Accent6 4 2 3 6" xfId="19880"/>
    <cellStyle name="40% - Accent6 4 2 3 6 2" xfId="19881"/>
    <cellStyle name="40% - Accent6 4 2 3 7" xfId="19882"/>
    <cellStyle name="40% - Accent6 4 2 4" xfId="19883"/>
    <cellStyle name="40% - Accent6 4 2 4 2" xfId="19884"/>
    <cellStyle name="40% - Accent6 4 2 4 2 2" xfId="19885"/>
    <cellStyle name="40% - Accent6 4 2 4 2 2 2" xfId="19886"/>
    <cellStyle name="40% - Accent6 4 2 4 2 3" xfId="19887"/>
    <cellStyle name="40% - Accent6 4 2 4 3" xfId="19888"/>
    <cellStyle name="40% - Accent6 4 2 4 3 2" xfId="19889"/>
    <cellStyle name="40% - Accent6 4 2 4 3 2 2" xfId="19890"/>
    <cellStyle name="40% - Accent6 4 2 4 3 3" xfId="19891"/>
    <cellStyle name="40% - Accent6 4 2 4 4" xfId="19892"/>
    <cellStyle name="40% - Accent6 4 2 4 4 2" xfId="19893"/>
    <cellStyle name="40% - Accent6 4 2 4 5" xfId="19894"/>
    <cellStyle name="40% - Accent6 4 2 5" xfId="19895"/>
    <cellStyle name="40% - Accent6 4 2 5 2" xfId="19896"/>
    <cellStyle name="40% - Accent6 4 2 5 2 2" xfId="19897"/>
    <cellStyle name="40% - Accent6 4 2 5 3" xfId="19898"/>
    <cellStyle name="40% - Accent6 4 2 6" xfId="19899"/>
    <cellStyle name="40% - Accent6 4 2 6 2" xfId="19900"/>
    <cellStyle name="40% - Accent6 4 2 6 2 2" xfId="19901"/>
    <cellStyle name="40% - Accent6 4 2 6 3" xfId="19902"/>
    <cellStyle name="40% - Accent6 4 2 7" xfId="19903"/>
    <cellStyle name="40% - Accent6 4 2 7 2" xfId="19904"/>
    <cellStyle name="40% - Accent6 4 2 7 2 2" xfId="19905"/>
    <cellStyle name="40% - Accent6 4 2 7 3" xfId="19906"/>
    <cellStyle name="40% - Accent6 4 2 8" xfId="19907"/>
    <cellStyle name="40% - Accent6 4 2 8 2" xfId="19908"/>
    <cellStyle name="40% - Accent6 4 2 9" xfId="19909"/>
    <cellStyle name="40% - Accent6 4 3" xfId="19910"/>
    <cellStyle name="40% - Accent6 4 3 2" xfId="19911"/>
    <cellStyle name="40% - Accent6 4 3 2 2" xfId="19912"/>
    <cellStyle name="40% - Accent6 4 3 2 2 2" xfId="19913"/>
    <cellStyle name="40% - Accent6 4 3 2 2 2 2" xfId="19914"/>
    <cellStyle name="40% - Accent6 4 3 2 2 2 2 2" xfId="19915"/>
    <cellStyle name="40% - Accent6 4 3 2 2 2 3" xfId="19916"/>
    <cellStyle name="40% - Accent6 4 3 2 2 3" xfId="19917"/>
    <cellStyle name="40% - Accent6 4 3 2 2 3 2" xfId="19918"/>
    <cellStyle name="40% - Accent6 4 3 2 2 3 2 2" xfId="19919"/>
    <cellStyle name="40% - Accent6 4 3 2 2 3 3" xfId="19920"/>
    <cellStyle name="40% - Accent6 4 3 2 2 4" xfId="19921"/>
    <cellStyle name="40% - Accent6 4 3 2 2 4 2" xfId="19922"/>
    <cellStyle name="40% - Accent6 4 3 2 2 5" xfId="19923"/>
    <cellStyle name="40% - Accent6 4 3 2 3" xfId="19924"/>
    <cellStyle name="40% - Accent6 4 3 2 3 2" xfId="19925"/>
    <cellStyle name="40% - Accent6 4 3 2 3 2 2" xfId="19926"/>
    <cellStyle name="40% - Accent6 4 3 2 3 3" xfId="19927"/>
    <cellStyle name="40% - Accent6 4 3 2 4" xfId="19928"/>
    <cellStyle name="40% - Accent6 4 3 2 4 2" xfId="19929"/>
    <cellStyle name="40% - Accent6 4 3 2 4 2 2" xfId="19930"/>
    <cellStyle name="40% - Accent6 4 3 2 4 3" xfId="19931"/>
    <cellStyle name="40% - Accent6 4 3 2 5" xfId="19932"/>
    <cellStyle name="40% - Accent6 4 3 2 5 2" xfId="19933"/>
    <cellStyle name="40% - Accent6 4 3 2 5 2 2" xfId="19934"/>
    <cellStyle name="40% - Accent6 4 3 2 5 3" xfId="19935"/>
    <cellStyle name="40% - Accent6 4 3 2 6" xfId="19936"/>
    <cellStyle name="40% - Accent6 4 3 2 6 2" xfId="19937"/>
    <cellStyle name="40% - Accent6 4 3 2 7" xfId="19938"/>
    <cellStyle name="40% - Accent6 4 3 3" xfId="19939"/>
    <cellStyle name="40% - Accent6 4 3 3 2" xfId="19940"/>
    <cellStyle name="40% - Accent6 4 3 3 2 2" xfId="19941"/>
    <cellStyle name="40% - Accent6 4 3 3 2 2 2" xfId="19942"/>
    <cellStyle name="40% - Accent6 4 3 3 2 3" xfId="19943"/>
    <cellStyle name="40% - Accent6 4 3 3 3" xfId="19944"/>
    <cellStyle name="40% - Accent6 4 3 3 3 2" xfId="19945"/>
    <cellStyle name="40% - Accent6 4 3 3 3 2 2" xfId="19946"/>
    <cellStyle name="40% - Accent6 4 3 3 3 3" xfId="19947"/>
    <cellStyle name="40% - Accent6 4 3 3 4" xfId="19948"/>
    <cellStyle name="40% - Accent6 4 3 3 4 2" xfId="19949"/>
    <cellStyle name="40% - Accent6 4 3 3 5" xfId="19950"/>
    <cellStyle name="40% - Accent6 4 3 4" xfId="19951"/>
    <cellStyle name="40% - Accent6 4 3 4 2" xfId="19952"/>
    <cellStyle name="40% - Accent6 4 3 4 2 2" xfId="19953"/>
    <cellStyle name="40% - Accent6 4 3 4 3" xfId="19954"/>
    <cellStyle name="40% - Accent6 4 3 5" xfId="19955"/>
    <cellStyle name="40% - Accent6 4 3 5 2" xfId="19956"/>
    <cellStyle name="40% - Accent6 4 3 5 2 2" xfId="19957"/>
    <cellStyle name="40% - Accent6 4 3 5 3" xfId="19958"/>
    <cellStyle name="40% - Accent6 4 3 6" xfId="19959"/>
    <cellStyle name="40% - Accent6 4 3 6 2" xfId="19960"/>
    <cellStyle name="40% - Accent6 4 3 6 2 2" xfId="19961"/>
    <cellStyle name="40% - Accent6 4 3 6 3" xfId="19962"/>
    <cellStyle name="40% - Accent6 4 3 7" xfId="19963"/>
    <cellStyle name="40% - Accent6 4 3 7 2" xfId="19964"/>
    <cellStyle name="40% - Accent6 4 3 8" xfId="19965"/>
    <cellStyle name="40% - Accent6 4 4" xfId="19966"/>
    <cellStyle name="40% - Accent6 4 4 2" xfId="19967"/>
    <cellStyle name="40% - Accent6 4 4 2 2" xfId="19968"/>
    <cellStyle name="40% - Accent6 4 4 2 2 2" xfId="19969"/>
    <cellStyle name="40% - Accent6 4 4 2 2 2 2" xfId="19970"/>
    <cellStyle name="40% - Accent6 4 4 2 2 3" xfId="19971"/>
    <cellStyle name="40% - Accent6 4 4 2 3" xfId="19972"/>
    <cellStyle name="40% - Accent6 4 4 2 3 2" xfId="19973"/>
    <cellStyle name="40% - Accent6 4 4 2 3 2 2" xfId="19974"/>
    <cellStyle name="40% - Accent6 4 4 2 3 3" xfId="19975"/>
    <cellStyle name="40% - Accent6 4 4 2 4" xfId="19976"/>
    <cellStyle name="40% - Accent6 4 4 2 4 2" xfId="19977"/>
    <cellStyle name="40% - Accent6 4 4 2 5" xfId="19978"/>
    <cellStyle name="40% - Accent6 4 4 3" xfId="19979"/>
    <cellStyle name="40% - Accent6 4 4 3 2" xfId="19980"/>
    <cellStyle name="40% - Accent6 4 4 3 2 2" xfId="19981"/>
    <cellStyle name="40% - Accent6 4 4 3 3" xfId="19982"/>
    <cellStyle name="40% - Accent6 4 4 4" xfId="19983"/>
    <cellStyle name="40% - Accent6 4 4 4 2" xfId="19984"/>
    <cellStyle name="40% - Accent6 4 4 4 2 2" xfId="19985"/>
    <cellStyle name="40% - Accent6 4 4 4 3" xfId="19986"/>
    <cellStyle name="40% - Accent6 4 4 5" xfId="19987"/>
    <cellStyle name="40% - Accent6 4 4 5 2" xfId="19988"/>
    <cellStyle name="40% - Accent6 4 4 5 2 2" xfId="19989"/>
    <cellStyle name="40% - Accent6 4 4 5 3" xfId="19990"/>
    <cellStyle name="40% - Accent6 4 4 6" xfId="19991"/>
    <cellStyle name="40% - Accent6 4 4 6 2" xfId="19992"/>
    <cellStyle name="40% - Accent6 4 4 7" xfId="19993"/>
    <cellStyle name="40% - Accent6 4 5" xfId="19994"/>
    <cellStyle name="40% - Accent6 4 5 2" xfId="19995"/>
    <cellStyle name="40% - Accent6 4 5 2 2" xfId="19996"/>
    <cellStyle name="40% - Accent6 4 5 2 2 2" xfId="19997"/>
    <cellStyle name="40% - Accent6 4 5 2 2 2 2" xfId="19998"/>
    <cellStyle name="40% - Accent6 4 5 2 2 3" xfId="19999"/>
    <cellStyle name="40% - Accent6 4 5 2 3" xfId="20000"/>
    <cellStyle name="40% - Accent6 4 5 2 3 2" xfId="20001"/>
    <cellStyle name="40% - Accent6 4 5 2 3 2 2" xfId="20002"/>
    <cellStyle name="40% - Accent6 4 5 2 3 3" xfId="20003"/>
    <cellStyle name="40% - Accent6 4 5 2 4" xfId="20004"/>
    <cellStyle name="40% - Accent6 4 5 2 4 2" xfId="20005"/>
    <cellStyle name="40% - Accent6 4 5 2 5" xfId="20006"/>
    <cellStyle name="40% - Accent6 4 5 3" xfId="20007"/>
    <cellStyle name="40% - Accent6 4 5 3 2" xfId="20008"/>
    <cellStyle name="40% - Accent6 4 5 3 2 2" xfId="20009"/>
    <cellStyle name="40% - Accent6 4 5 3 3" xfId="20010"/>
    <cellStyle name="40% - Accent6 4 5 4" xfId="20011"/>
    <cellStyle name="40% - Accent6 4 5 4 2" xfId="20012"/>
    <cellStyle name="40% - Accent6 4 5 4 2 2" xfId="20013"/>
    <cellStyle name="40% - Accent6 4 5 4 3" xfId="20014"/>
    <cellStyle name="40% - Accent6 4 5 5" xfId="20015"/>
    <cellStyle name="40% - Accent6 4 5 5 2" xfId="20016"/>
    <cellStyle name="40% - Accent6 4 5 5 2 2" xfId="20017"/>
    <cellStyle name="40% - Accent6 4 5 5 3" xfId="20018"/>
    <cellStyle name="40% - Accent6 4 5 6" xfId="20019"/>
    <cellStyle name="40% - Accent6 4 5 6 2" xfId="20020"/>
    <cellStyle name="40% - Accent6 4 5 7" xfId="20021"/>
    <cellStyle name="40% - Accent6 4 6" xfId="20022"/>
    <cellStyle name="40% - Accent6 4 7" xfId="20023"/>
    <cellStyle name="40% - Accent6 4 7 2" xfId="20024"/>
    <cellStyle name="40% - Accent6 4 7 2 2" xfId="20025"/>
    <cellStyle name="40% - Accent6 4 7 2 2 2" xfId="20026"/>
    <cellStyle name="40% - Accent6 4 7 2 3" xfId="20027"/>
    <cellStyle name="40% - Accent6 4 7 3" xfId="20028"/>
    <cellStyle name="40% - Accent6 4 7 3 2" xfId="20029"/>
    <cellStyle name="40% - Accent6 4 7 3 2 2" xfId="20030"/>
    <cellStyle name="40% - Accent6 4 7 3 3" xfId="20031"/>
    <cellStyle name="40% - Accent6 4 7 4" xfId="20032"/>
    <cellStyle name="40% - Accent6 4 7 4 2" xfId="20033"/>
    <cellStyle name="40% - Accent6 4 7 5" xfId="20034"/>
    <cellStyle name="40% - Accent6 4 8" xfId="20035"/>
    <cellStyle name="40% - Accent6 4 8 2" xfId="20036"/>
    <cellStyle name="40% - Accent6 4 9" xfId="20037"/>
    <cellStyle name="40% - Accent6 5" xfId="420"/>
    <cellStyle name="40% - Accent6 5 2" xfId="20038"/>
    <cellStyle name="40% - Accent6 5 2 2" xfId="20039"/>
    <cellStyle name="40% - Accent6 5 2 2 2" xfId="20040"/>
    <cellStyle name="40% - Accent6 5 2 2 2 2" xfId="20041"/>
    <cellStyle name="40% - Accent6 5 2 2 2 2 2" xfId="20042"/>
    <cellStyle name="40% - Accent6 5 2 2 2 2 2 2" xfId="20043"/>
    <cellStyle name="40% - Accent6 5 2 2 2 2 3" xfId="20044"/>
    <cellStyle name="40% - Accent6 5 2 2 2 3" xfId="20045"/>
    <cellStyle name="40% - Accent6 5 2 2 2 3 2" xfId="20046"/>
    <cellStyle name="40% - Accent6 5 2 2 2 3 2 2" xfId="20047"/>
    <cellStyle name="40% - Accent6 5 2 2 2 3 3" xfId="20048"/>
    <cellStyle name="40% - Accent6 5 2 2 2 4" xfId="20049"/>
    <cellStyle name="40% - Accent6 5 2 2 2 4 2" xfId="20050"/>
    <cellStyle name="40% - Accent6 5 2 2 2 5" xfId="20051"/>
    <cellStyle name="40% - Accent6 5 2 2 3" xfId="20052"/>
    <cellStyle name="40% - Accent6 5 2 2 3 2" xfId="20053"/>
    <cellStyle name="40% - Accent6 5 2 2 3 2 2" xfId="20054"/>
    <cellStyle name="40% - Accent6 5 2 2 3 3" xfId="20055"/>
    <cellStyle name="40% - Accent6 5 2 2 4" xfId="20056"/>
    <cellStyle name="40% - Accent6 5 2 2 4 2" xfId="20057"/>
    <cellStyle name="40% - Accent6 5 2 2 4 2 2" xfId="20058"/>
    <cellStyle name="40% - Accent6 5 2 2 4 3" xfId="20059"/>
    <cellStyle name="40% - Accent6 5 2 2 5" xfId="20060"/>
    <cellStyle name="40% - Accent6 5 2 2 5 2" xfId="20061"/>
    <cellStyle name="40% - Accent6 5 2 2 5 2 2" xfId="20062"/>
    <cellStyle name="40% - Accent6 5 2 2 5 3" xfId="20063"/>
    <cellStyle name="40% - Accent6 5 2 2 6" xfId="20064"/>
    <cellStyle name="40% - Accent6 5 2 2 6 2" xfId="20065"/>
    <cellStyle name="40% - Accent6 5 2 2 7" xfId="20066"/>
    <cellStyle name="40% - Accent6 5 2 3" xfId="20067"/>
    <cellStyle name="40% - Accent6 5 2 3 2" xfId="20068"/>
    <cellStyle name="40% - Accent6 5 2 3 2 2" xfId="20069"/>
    <cellStyle name="40% - Accent6 5 2 3 2 2 2" xfId="20070"/>
    <cellStyle name="40% - Accent6 5 2 3 2 3" xfId="20071"/>
    <cellStyle name="40% - Accent6 5 2 3 3" xfId="20072"/>
    <cellStyle name="40% - Accent6 5 2 3 3 2" xfId="20073"/>
    <cellStyle name="40% - Accent6 5 2 3 3 2 2" xfId="20074"/>
    <cellStyle name="40% - Accent6 5 2 3 3 3" xfId="20075"/>
    <cellStyle name="40% - Accent6 5 2 3 4" xfId="20076"/>
    <cellStyle name="40% - Accent6 5 2 3 4 2" xfId="20077"/>
    <cellStyle name="40% - Accent6 5 2 3 5" xfId="20078"/>
    <cellStyle name="40% - Accent6 5 2 4" xfId="20079"/>
    <cellStyle name="40% - Accent6 5 2 4 2" xfId="20080"/>
    <cellStyle name="40% - Accent6 5 2 4 2 2" xfId="20081"/>
    <cellStyle name="40% - Accent6 5 2 4 3" xfId="20082"/>
    <cellStyle name="40% - Accent6 5 2 5" xfId="20083"/>
    <cellStyle name="40% - Accent6 5 2 5 2" xfId="20084"/>
    <cellStyle name="40% - Accent6 5 2 5 2 2" xfId="20085"/>
    <cellStyle name="40% - Accent6 5 2 5 3" xfId="20086"/>
    <cellStyle name="40% - Accent6 5 2 6" xfId="20087"/>
    <cellStyle name="40% - Accent6 5 2 6 2" xfId="20088"/>
    <cellStyle name="40% - Accent6 5 2 6 2 2" xfId="20089"/>
    <cellStyle name="40% - Accent6 5 2 6 3" xfId="20090"/>
    <cellStyle name="40% - Accent6 5 2 7" xfId="20091"/>
    <cellStyle name="40% - Accent6 5 2 7 2" xfId="20092"/>
    <cellStyle name="40% - Accent6 5 2 8" xfId="20093"/>
    <cellStyle name="40% - Accent6 5 2 9" xfId="20094"/>
    <cellStyle name="40% - Accent6 5 3" xfId="20095"/>
    <cellStyle name="40% - Accent6 5 3 2" xfId="20096"/>
    <cellStyle name="40% - Accent6 5 3 2 2" xfId="20097"/>
    <cellStyle name="40% - Accent6 5 3 2 2 2" xfId="20098"/>
    <cellStyle name="40% - Accent6 5 3 2 2 2 2" xfId="20099"/>
    <cellStyle name="40% - Accent6 5 3 2 2 3" xfId="20100"/>
    <cellStyle name="40% - Accent6 5 3 2 3" xfId="20101"/>
    <cellStyle name="40% - Accent6 5 3 2 3 2" xfId="20102"/>
    <cellStyle name="40% - Accent6 5 3 2 3 2 2" xfId="20103"/>
    <cellStyle name="40% - Accent6 5 3 2 3 3" xfId="20104"/>
    <cellStyle name="40% - Accent6 5 3 2 4" xfId="20105"/>
    <cellStyle name="40% - Accent6 5 3 2 4 2" xfId="20106"/>
    <cellStyle name="40% - Accent6 5 3 2 5" xfId="20107"/>
    <cellStyle name="40% - Accent6 5 3 3" xfId="20108"/>
    <cellStyle name="40% - Accent6 5 3 3 2" xfId="20109"/>
    <cellStyle name="40% - Accent6 5 3 3 2 2" xfId="20110"/>
    <cellStyle name="40% - Accent6 5 3 3 3" xfId="20111"/>
    <cellStyle name="40% - Accent6 5 3 4" xfId="20112"/>
    <cellStyle name="40% - Accent6 5 3 4 2" xfId="20113"/>
    <cellStyle name="40% - Accent6 5 3 4 2 2" xfId="20114"/>
    <cellStyle name="40% - Accent6 5 3 4 3" xfId="20115"/>
    <cellStyle name="40% - Accent6 5 3 5" xfId="20116"/>
    <cellStyle name="40% - Accent6 5 3 5 2" xfId="20117"/>
    <cellStyle name="40% - Accent6 5 3 5 2 2" xfId="20118"/>
    <cellStyle name="40% - Accent6 5 3 5 3" xfId="20119"/>
    <cellStyle name="40% - Accent6 5 3 6" xfId="20120"/>
    <cellStyle name="40% - Accent6 5 3 6 2" xfId="20121"/>
    <cellStyle name="40% - Accent6 5 3 7" xfId="20122"/>
    <cellStyle name="40% - Accent6 5 3 8" xfId="20123"/>
    <cellStyle name="40% - Accent6 5 4" xfId="20124"/>
    <cellStyle name="40% - Accent6 5 4 2" xfId="20125"/>
    <cellStyle name="40% - Accent6 5 4 2 2" xfId="20126"/>
    <cellStyle name="40% - Accent6 5 4 2 2 2" xfId="20127"/>
    <cellStyle name="40% - Accent6 5 4 2 2 2 2" xfId="20128"/>
    <cellStyle name="40% - Accent6 5 4 2 2 3" xfId="20129"/>
    <cellStyle name="40% - Accent6 5 4 2 3" xfId="20130"/>
    <cellStyle name="40% - Accent6 5 4 2 3 2" xfId="20131"/>
    <cellStyle name="40% - Accent6 5 4 2 3 2 2" xfId="20132"/>
    <cellStyle name="40% - Accent6 5 4 2 3 3" xfId="20133"/>
    <cellStyle name="40% - Accent6 5 4 2 4" xfId="20134"/>
    <cellStyle name="40% - Accent6 5 4 2 4 2" xfId="20135"/>
    <cellStyle name="40% - Accent6 5 4 2 5" xfId="20136"/>
    <cellStyle name="40% - Accent6 5 4 3" xfId="20137"/>
    <cellStyle name="40% - Accent6 5 4 3 2" xfId="20138"/>
    <cellStyle name="40% - Accent6 5 4 3 2 2" xfId="20139"/>
    <cellStyle name="40% - Accent6 5 4 3 3" xfId="20140"/>
    <cellStyle name="40% - Accent6 5 4 4" xfId="20141"/>
    <cellStyle name="40% - Accent6 5 4 4 2" xfId="20142"/>
    <cellStyle name="40% - Accent6 5 4 4 2 2" xfId="20143"/>
    <cellStyle name="40% - Accent6 5 4 4 3" xfId="20144"/>
    <cellStyle name="40% - Accent6 5 4 5" xfId="20145"/>
    <cellStyle name="40% - Accent6 5 4 5 2" xfId="20146"/>
    <cellStyle name="40% - Accent6 5 4 5 2 2" xfId="20147"/>
    <cellStyle name="40% - Accent6 5 4 5 3" xfId="20148"/>
    <cellStyle name="40% - Accent6 5 4 6" xfId="20149"/>
    <cellStyle name="40% - Accent6 5 4 6 2" xfId="20150"/>
    <cellStyle name="40% - Accent6 5 4 7" xfId="20151"/>
    <cellStyle name="40% - Accent6 5 5" xfId="20152"/>
    <cellStyle name="40% - Accent6 5 6" xfId="20153"/>
    <cellStyle name="40% - Accent6 5 6 2" xfId="20154"/>
    <cellStyle name="40% - Accent6 5 6 2 2" xfId="20155"/>
    <cellStyle name="40% - Accent6 5 6 2 2 2" xfId="20156"/>
    <cellStyle name="40% - Accent6 5 6 2 3" xfId="20157"/>
    <cellStyle name="40% - Accent6 5 6 3" xfId="20158"/>
    <cellStyle name="40% - Accent6 5 6 3 2" xfId="20159"/>
    <cellStyle name="40% - Accent6 5 6 3 2 2" xfId="20160"/>
    <cellStyle name="40% - Accent6 5 6 3 3" xfId="20161"/>
    <cellStyle name="40% - Accent6 5 6 4" xfId="20162"/>
    <cellStyle name="40% - Accent6 5 6 4 2" xfId="20163"/>
    <cellStyle name="40% - Accent6 5 6 5" xfId="20164"/>
    <cellStyle name="40% - Accent6 5 7" xfId="20165"/>
    <cellStyle name="40% - Accent6 5 7 2" xfId="20166"/>
    <cellStyle name="40% - Accent6 5 8" xfId="20167"/>
    <cellStyle name="40% - Accent6 5 9" xfId="20168"/>
    <cellStyle name="40% - Accent6 6" xfId="421"/>
    <cellStyle name="40% - Accent6 6 2" xfId="20169"/>
    <cellStyle name="40% - Accent6 6 2 2" xfId="20170"/>
    <cellStyle name="40% - Accent6 6 2 2 2" xfId="20171"/>
    <cellStyle name="40% - Accent6 6 2 2 2 2" xfId="20172"/>
    <cellStyle name="40% - Accent6 6 2 2 3" xfId="20173"/>
    <cellStyle name="40% - Accent6 6 2 3" xfId="20174"/>
    <cellStyle name="40% - Accent6 6 2 3 2" xfId="20175"/>
    <cellStyle name="40% - Accent6 6 2 3 2 2" xfId="20176"/>
    <cellStyle name="40% - Accent6 6 2 3 3" xfId="20177"/>
    <cellStyle name="40% - Accent6 6 2 4" xfId="20178"/>
    <cellStyle name="40% - Accent6 6 2 4 2" xfId="20179"/>
    <cellStyle name="40% - Accent6 6 2 5" xfId="20180"/>
    <cellStyle name="40% - Accent6 6 3" xfId="20181"/>
    <cellStyle name="40% - Accent6 6 3 2" xfId="20182"/>
    <cellStyle name="40% - Accent6 6 3 2 2" xfId="20183"/>
    <cellStyle name="40% - Accent6 6 3 3" xfId="20184"/>
    <cellStyle name="40% - Accent6 6 4" xfId="20185"/>
    <cellStyle name="40% - Accent6 6 4 2" xfId="20186"/>
    <cellStyle name="40% - Accent6 6 4 2 2" xfId="20187"/>
    <cellStyle name="40% - Accent6 6 4 3" xfId="20188"/>
    <cellStyle name="40% - Accent6 6 5" xfId="20189"/>
    <cellStyle name="40% - Accent6 6 5 2" xfId="20190"/>
    <cellStyle name="40% - Accent6 6 5 2 2" xfId="20191"/>
    <cellStyle name="40% - Accent6 6 5 3" xfId="20192"/>
    <cellStyle name="40% - Accent6 6 6" xfId="20193"/>
    <cellStyle name="40% - Accent6 6 6 2" xfId="20194"/>
    <cellStyle name="40% - Accent6 6 7" xfId="20195"/>
    <cellStyle name="40% - Accent6 6 8" xfId="20196"/>
    <cellStyle name="40% - Accent6 7" xfId="20197"/>
    <cellStyle name="40% - Accent6 7 2" xfId="20198"/>
    <cellStyle name="40% - Accent6 7 2 2" xfId="20199"/>
    <cellStyle name="40% - Accent6 7 2 2 2" xfId="20200"/>
    <cellStyle name="40% - Accent6 7 2 2 2 2" xfId="20201"/>
    <cellStyle name="40% - Accent6 7 2 2 3" xfId="20202"/>
    <cellStyle name="40% - Accent6 7 2 3" xfId="20203"/>
    <cellStyle name="40% - Accent6 7 2 3 2" xfId="20204"/>
    <cellStyle name="40% - Accent6 7 2 3 2 2" xfId="20205"/>
    <cellStyle name="40% - Accent6 7 2 3 3" xfId="20206"/>
    <cellStyle name="40% - Accent6 7 2 4" xfId="20207"/>
    <cellStyle name="40% - Accent6 7 2 4 2" xfId="20208"/>
    <cellStyle name="40% - Accent6 7 2 5" xfId="20209"/>
    <cellStyle name="40% - Accent6 7 3" xfId="20210"/>
    <cellStyle name="40% - Accent6 7 3 2" xfId="20211"/>
    <cellStyle name="40% - Accent6 7 3 2 2" xfId="20212"/>
    <cellStyle name="40% - Accent6 7 3 3" xfId="20213"/>
    <cellStyle name="40% - Accent6 7 4" xfId="20214"/>
    <cellStyle name="40% - Accent6 7 4 2" xfId="20215"/>
    <cellStyle name="40% - Accent6 7 4 2 2" xfId="20216"/>
    <cellStyle name="40% - Accent6 7 4 3" xfId="20217"/>
    <cellStyle name="40% - Accent6 7 5" xfId="20218"/>
    <cellStyle name="40% - Accent6 7 5 2" xfId="20219"/>
    <cellStyle name="40% - Accent6 7 5 2 2" xfId="20220"/>
    <cellStyle name="40% - Accent6 7 5 3" xfId="20221"/>
    <cellStyle name="40% - Accent6 7 6" xfId="20222"/>
    <cellStyle name="40% - Accent6 7 6 2" xfId="20223"/>
    <cellStyle name="40% - Accent6 7 7" xfId="20224"/>
    <cellStyle name="40% - Accent6 8" xfId="20225"/>
    <cellStyle name="40% - Accent6 8 2" xfId="20226"/>
    <cellStyle name="40% - Accent6 8 2 2" xfId="20227"/>
    <cellStyle name="40% - Accent6 8 2 2 2" xfId="20228"/>
    <cellStyle name="40% - Accent6 8 2 3" xfId="20229"/>
    <cellStyle name="40% - Accent6 8 3" xfId="20230"/>
    <cellStyle name="40% - Accent6 8 3 2" xfId="20231"/>
    <cellStyle name="40% - Accent6 8 3 2 2" xfId="20232"/>
    <cellStyle name="40% - Accent6 8 3 3" xfId="20233"/>
    <cellStyle name="40% - Accent6 8 4" xfId="20234"/>
    <cellStyle name="40% - Accent6 8 4 2" xfId="20235"/>
    <cellStyle name="40% - Accent6 8 5" xfId="20236"/>
    <cellStyle name="40% - Accent6 9" xfId="20237"/>
    <cellStyle name="40% - Accent6 9 2" xfId="20238"/>
    <cellStyle name="40% - アクセント 1" xfId="20239"/>
    <cellStyle name="40% - アクセント 1 2" xfId="20240"/>
    <cellStyle name="40% - アクセント 1 3" xfId="20241"/>
    <cellStyle name="40% - アクセント 2" xfId="20242"/>
    <cellStyle name="40% - アクセント 2 2" xfId="20243"/>
    <cellStyle name="40% - アクセント 2 3" xfId="20244"/>
    <cellStyle name="40% - アクセント 3" xfId="20245"/>
    <cellStyle name="40% - アクセント 3 2" xfId="20246"/>
    <cellStyle name="40% - アクセント 3 3" xfId="20247"/>
    <cellStyle name="40% - アクセント 4" xfId="20248"/>
    <cellStyle name="40% - アクセント 4 2" xfId="20249"/>
    <cellStyle name="40% - アクセント 4 3" xfId="20250"/>
    <cellStyle name="40% - アクセント 5" xfId="20251"/>
    <cellStyle name="40% - アクセント 5 2" xfId="20252"/>
    <cellStyle name="40% - アクセント 5 3" xfId="20253"/>
    <cellStyle name="40% - アクセント 6" xfId="20254"/>
    <cellStyle name="40% - アクセント 6 2" xfId="20255"/>
    <cellStyle name="40% - アクセント 6 3" xfId="20256"/>
    <cellStyle name="60% - Accent1 2" xfId="422"/>
    <cellStyle name="60% - Accent1 2 2" xfId="423"/>
    <cellStyle name="60% - Accent1 2 3" xfId="20257"/>
    <cellStyle name="60% - Accent1 2 4" xfId="20258"/>
    <cellStyle name="60% - Accent1 2 5" xfId="20259"/>
    <cellStyle name="60% - Accent1 3" xfId="424"/>
    <cellStyle name="60% - Accent1 3 2" xfId="20260"/>
    <cellStyle name="60% - Accent1 3 3" xfId="20261"/>
    <cellStyle name="60% - Accent1 4" xfId="425"/>
    <cellStyle name="60% - Accent1 5" xfId="426"/>
    <cellStyle name="60% - Accent1 5 2" xfId="20262"/>
    <cellStyle name="60% - Accent1 5 3" xfId="20263"/>
    <cellStyle name="60% - Accent1 5 4" xfId="20264"/>
    <cellStyle name="60% - Accent1 6" xfId="427"/>
    <cellStyle name="60% - Accent1 6 2" xfId="20265"/>
    <cellStyle name="60% - Accent1 7" xfId="20266"/>
    <cellStyle name="60% - Accent2 2" xfId="428"/>
    <cellStyle name="60% - Accent2 2 2" xfId="429"/>
    <cellStyle name="60% - Accent2 2 3" xfId="20267"/>
    <cellStyle name="60% - Accent2 2 4" xfId="20268"/>
    <cellStyle name="60% - Accent2 2 5" xfId="20269"/>
    <cellStyle name="60% - Accent2 3" xfId="430"/>
    <cellStyle name="60% - Accent2 3 2" xfId="20270"/>
    <cellStyle name="60% - Accent2 3 3" xfId="20271"/>
    <cellStyle name="60% - Accent2 4" xfId="431"/>
    <cellStyle name="60% - Accent2 4 2" xfId="20272"/>
    <cellStyle name="60% - Accent2 5" xfId="20273"/>
    <cellStyle name="60% - Accent3 2" xfId="432"/>
    <cellStyle name="60% - Accent3 2 2" xfId="433"/>
    <cellStyle name="60% - Accent3 2 3" xfId="20274"/>
    <cellStyle name="60% - Accent3 2 4" xfId="20275"/>
    <cellStyle name="60% - Accent3 2 5" xfId="20276"/>
    <cellStyle name="60% - Accent3 3" xfId="434"/>
    <cellStyle name="60% - Accent3 3 2" xfId="20277"/>
    <cellStyle name="60% - Accent3 3 3" xfId="20278"/>
    <cellStyle name="60% - Accent3 4" xfId="435"/>
    <cellStyle name="60% - Accent3 5" xfId="436"/>
    <cellStyle name="60% - Accent3 5 2" xfId="20279"/>
    <cellStyle name="60% - Accent3 5 3" xfId="20280"/>
    <cellStyle name="60% - Accent3 5 4" xfId="20281"/>
    <cellStyle name="60% - Accent3 6" xfId="437"/>
    <cellStyle name="60% - Accent3 6 2" xfId="20282"/>
    <cellStyle name="60% - Accent3 7" xfId="20283"/>
    <cellStyle name="60% - Accent4 2" xfId="438"/>
    <cellStyle name="60% - Accent4 2 2" xfId="439"/>
    <cellStyle name="60% - Accent4 2 3" xfId="20284"/>
    <cellStyle name="60% - Accent4 2 4" xfId="20285"/>
    <cellStyle name="60% - Accent4 2 5" xfId="20286"/>
    <cellStyle name="60% - Accent4 3" xfId="440"/>
    <cellStyle name="60% - Accent4 3 2" xfId="20287"/>
    <cellStyle name="60% - Accent4 3 3" xfId="20288"/>
    <cellStyle name="60% - Accent4 4" xfId="441"/>
    <cellStyle name="60% - Accent4 5" xfId="442"/>
    <cellStyle name="60% - Accent4 5 2" xfId="20289"/>
    <cellStyle name="60% - Accent4 5 3" xfId="20290"/>
    <cellStyle name="60% - Accent4 5 4" xfId="20291"/>
    <cellStyle name="60% - Accent4 6" xfId="443"/>
    <cellStyle name="60% - Accent4 6 2" xfId="20292"/>
    <cellStyle name="60% - Accent4 7" xfId="20293"/>
    <cellStyle name="60% - Accent5 2" xfId="444"/>
    <cellStyle name="60% - Accent5 2 2" xfId="445"/>
    <cellStyle name="60% - Accent5 2 3" xfId="20294"/>
    <cellStyle name="60% - Accent5 2 4" xfId="20295"/>
    <cellStyle name="60% - Accent5 2 5" xfId="20296"/>
    <cellStyle name="60% - Accent5 3" xfId="446"/>
    <cellStyle name="60% - Accent5 3 2" xfId="20297"/>
    <cellStyle name="60% - Accent5 3 3" xfId="20298"/>
    <cellStyle name="60% - Accent5 4" xfId="447"/>
    <cellStyle name="60% - Accent5 4 2" xfId="20299"/>
    <cellStyle name="60% - Accent5 5" xfId="20300"/>
    <cellStyle name="60% - Accent6 2" xfId="448"/>
    <cellStyle name="60% - Accent6 2 2" xfId="449"/>
    <cellStyle name="60% - Accent6 2 3" xfId="20301"/>
    <cellStyle name="60% - Accent6 2 4" xfId="20302"/>
    <cellStyle name="60% - Accent6 2 5" xfId="20303"/>
    <cellStyle name="60% - Accent6 3" xfId="450"/>
    <cellStyle name="60% - Accent6 3 2" xfId="20304"/>
    <cellStyle name="60% - Accent6 3 3" xfId="20305"/>
    <cellStyle name="60% - Accent6 4" xfId="451"/>
    <cellStyle name="60% - Accent6 5" xfId="452"/>
    <cellStyle name="60% - Accent6 5 2" xfId="20306"/>
    <cellStyle name="60% - Accent6 5 3" xfId="20307"/>
    <cellStyle name="60% - Accent6 5 4" xfId="20308"/>
    <cellStyle name="60% - Accent6 6" xfId="453"/>
    <cellStyle name="60% - Accent6 6 2" xfId="20309"/>
    <cellStyle name="60% - Accent6 7" xfId="20310"/>
    <cellStyle name="60% - アクセント 1" xfId="20311"/>
    <cellStyle name="60% - アクセント 1 2" xfId="20312"/>
    <cellStyle name="60% - アクセント 1 3" xfId="20313"/>
    <cellStyle name="60% - アクセント 2" xfId="20314"/>
    <cellStyle name="60% - アクセント 2 2" xfId="20315"/>
    <cellStyle name="60% - アクセント 2 3" xfId="20316"/>
    <cellStyle name="60% - アクセント 3" xfId="20317"/>
    <cellStyle name="60% - アクセント 3 2" xfId="20318"/>
    <cellStyle name="60% - アクセント 3 3" xfId="20319"/>
    <cellStyle name="60% - アクセント 4" xfId="20320"/>
    <cellStyle name="60% - アクセント 4 2" xfId="20321"/>
    <cellStyle name="60% - アクセント 4 3" xfId="20322"/>
    <cellStyle name="60% - アクセント 5" xfId="20323"/>
    <cellStyle name="60% - アクセント 5 2" xfId="20324"/>
    <cellStyle name="60% - アクセント 5 3" xfId="20325"/>
    <cellStyle name="60% - アクセント 6" xfId="20326"/>
    <cellStyle name="60% - アクセント 6 2" xfId="20327"/>
    <cellStyle name="60% - アクセント 6 3" xfId="20328"/>
    <cellStyle name="Accent1 2" xfId="454"/>
    <cellStyle name="Accent1 2 2" xfId="455"/>
    <cellStyle name="Accent1 2 3" xfId="20329"/>
    <cellStyle name="Accent1 2 4" xfId="20330"/>
    <cellStyle name="Accent1 2 5" xfId="20331"/>
    <cellStyle name="Accent1 3" xfId="456"/>
    <cellStyle name="Accent1 3 2" xfId="20332"/>
    <cellStyle name="Accent1 3 3" xfId="20333"/>
    <cellStyle name="Accent1 4" xfId="457"/>
    <cellStyle name="Accent1 5" xfId="458"/>
    <cellStyle name="Accent1 5 2" xfId="20334"/>
    <cellStyle name="Accent1 5 3" xfId="20335"/>
    <cellStyle name="Accent1 5 4" xfId="20336"/>
    <cellStyle name="Accent1 6" xfId="459"/>
    <cellStyle name="Accent1 6 2" xfId="20337"/>
    <cellStyle name="Accent1 7" xfId="20338"/>
    <cellStyle name="Accent2 2" xfId="460"/>
    <cellStyle name="Accent2 2 2" xfId="461"/>
    <cellStyle name="Accent2 2 3" xfId="20339"/>
    <cellStyle name="Accent2 2 4" xfId="20340"/>
    <cellStyle name="Accent2 2 5" xfId="20341"/>
    <cellStyle name="Accent2 3" xfId="462"/>
    <cellStyle name="Accent2 3 2" xfId="20342"/>
    <cellStyle name="Accent2 3 3" xfId="20343"/>
    <cellStyle name="Accent2 4" xfId="463"/>
    <cellStyle name="Accent2 4 2" xfId="20344"/>
    <cellStyle name="Accent2 5" xfId="20345"/>
    <cellStyle name="Accent3 2" xfId="464"/>
    <cellStyle name="Accent3 2 2" xfId="465"/>
    <cellStyle name="Accent3 2 3" xfId="20346"/>
    <cellStyle name="Accent3 2 4" xfId="20347"/>
    <cellStyle name="Accent3 2 5" xfId="20348"/>
    <cellStyle name="Accent3 3" xfId="466"/>
    <cellStyle name="Accent3 3 2" xfId="20349"/>
    <cellStyle name="Accent3 3 3" xfId="20350"/>
    <cellStyle name="Accent3 4" xfId="467"/>
    <cellStyle name="Accent3 4 2" xfId="20351"/>
    <cellStyle name="Accent3 5" xfId="20352"/>
    <cellStyle name="Accent4 2" xfId="468"/>
    <cellStyle name="Accent4 2 2" xfId="469"/>
    <cellStyle name="Accent4 2 3" xfId="20353"/>
    <cellStyle name="Accent4 2 4" xfId="20354"/>
    <cellStyle name="Accent4 2 5" xfId="20355"/>
    <cellStyle name="Accent4 3" xfId="470"/>
    <cellStyle name="Accent4 3 2" xfId="20356"/>
    <cellStyle name="Accent4 3 3" xfId="20357"/>
    <cellStyle name="Accent4 4" xfId="471"/>
    <cellStyle name="Accent4 5" xfId="472"/>
    <cellStyle name="Accent4 5 2" xfId="20358"/>
    <cellStyle name="Accent4 5 3" xfId="20359"/>
    <cellStyle name="Accent4 5 4" xfId="20360"/>
    <cellStyle name="Accent4 6" xfId="473"/>
    <cellStyle name="Accent4 6 2" xfId="20361"/>
    <cellStyle name="Accent4 7" xfId="20362"/>
    <cellStyle name="Accent5 2" xfId="474"/>
    <cellStyle name="Accent5 2 2" xfId="475"/>
    <cellStyle name="Accent5 2 3" xfId="20363"/>
    <cellStyle name="Accent5 2 4" xfId="20364"/>
    <cellStyle name="Accent5 2 5" xfId="20365"/>
    <cellStyle name="Accent5 3" xfId="476"/>
    <cellStyle name="Accent5 3 2" xfId="20366"/>
    <cellStyle name="Accent5 3 3" xfId="20367"/>
    <cellStyle name="Accent5 4" xfId="477"/>
    <cellStyle name="Accent5 4 2" xfId="20368"/>
    <cellStyle name="Accent5 5" xfId="20369"/>
    <cellStyle name="Accent6 2" xfId="478"/>
    <cellStyle name="Accent6 2 2" xfId="479"/>
    <cellStyle name="Accent6 2 3" xfId="20370"/>
    <cellStyle name="Accent6 2 4" xfId="20371"/>
    <cellStyle name="Accent6 2 5" xfId="20372"/>
    <cellStyle name="Accent6 3" xfId="480"/>
    <cellStyle name="Accent6 3 2" xfId="20373"/>
    <cellStyle name="Accent6 3 3" xfId="20374"/>
    <cellStyle name="Accent6 4" xfId="481"/>
    <cellStyle name="Accent6 4 2" xfId="20375"/>
    <cellStyle name="Accent6 5" xfId="20376"/>
    <cellStyle name="AppSvrCode" xfId="482"/>
    <cellStyle name="AppSvrCode 2" xfId="20377"/>
    <cellStyle name="AppSvrCode 2 2" xfId="20378"/>
    <cellStyle name="AppSvrCode 2 3" xfId="20379"/>
    <cellStyle name="AppSvrCode 3" xfId="20380"/>
    <cellStyle name="Array" xfId="483"/>
    <cellStyle name="Array 2" xfId="20381"/>
    <cellStyle name="Array 2 2" xfId="20382"/>
    <cellStyle name="Array 2 3" xfId="20383"/>
    <cellStyle name="Array 3" xfId="20384"/>
    <cellStyle name="Background" xfId="484"/>
    <cellStyle name="Background 10" xfId="20385"/>
    <cellStyle name="Background 11" xfId="20386"/>
    <cellStyle name="BackGround 2" xfId="485"/>
    <cellStyle name="BackGround 2 2" xfId="20387"/>
    <cellStyle name="Background 3" xfId="486"/>
    <cellStyle name="Background 4" xfId="487"/>
    <cellStyle name="Background 5" xfId="488"/>
    <cellStyle name="Background 6" xfId="489"/>
    <cellStyle name="Background 7" xfId="490"/>
    <cellStyle name="Background 8" xfId="20388"/>
    <cellStyle name="Background 9" xfId="20389"/>
    <cellStyle name="Background_apollo_curves" xfId="491"/>
    <cellStyle name="Bad 2" xfId="492"/>
    <cellStyle name="Bad 2 2" xfId="493"/>
    <cellStyle name="Bad 2 3" xfId="20390"/>
    <cellStyle name="Bad 2 4" xfId="20391"/>
    <cellStyle name="Bad 2 5" xfId="20392"/>
    <cellStyle name="Bad 3" xfId="494"/>
    <cellStyle name="Bad 3 2" xfId="20393"/>
    <cellStyle name="Bad 3 3" xfId="20394"/>
    <cellStyle name="Bad 4" xfId="495"/>
    <cellStyle name="Bad 5" xfId="496"/>
    <cellStyle name="Bad 5 2" xfId="20395"/>
    <cellStyle name="Bad 6" xfId="497"/>
    <cellStyle name="Bad 6 2" xfId="20396"/>
    <cellStyle name="blp_column_header" xfId="498"/>
    <cellStyle name="Border" xfId="499"/>
    <cellStyle name="Border 2" xfId="20397"/>
    <cellStyle name="Border 2 2" xfId="20398"/>
    <cellStyle name="Border 2 3" xfId="20399"/>
    <cellStyle name="Border 3" xfId="20400"/>
    <cellStyle name="Border 4" xfId="20401"/>
    <cellStyle name="bullet" xfId="500"/>
    <cellStyle name="bullet 2" xfId="20402"/>
    <cellStyle name="bullet 2 2" xfId="20403"/>
    <cellStyle name="bullet 2 3" xfId="20404"/>
    <cellStyle name="bullet 3" xfId="20405"/>
    <cellStyle name="calc" xfId="501"/>
    <cellStyle name="Calculation 2" xfId="502"/>
    <cellStyle name="Calculation 2 10" xfId="20406"/>
    <cellStyle name="Calculation 2 10 10" xfId="20407"/>
    <cellStyle name="Calculation 2 10 11" xfId="20408"/>
    <cellStyle name="Calculation 2 10 12" xfId="20409"/>
    <cellStyle name="Calculation 2 10 13" xfId="20410"/>
    <cellStyle name="Calculation 2 10 14" xfId="20411"/>
    <cellStyle name="Calculation 2 10 15" xfId="20412"/>
    <cellStyle name="Calculation 2 10 16" xfId="20413"/>
    <cellStyle name="Calculation 2 10 2" xfId="20414"/>
    <cellStyle name="Calculation 2 10 2 10" xfId="20415"/>
    <cellStyle name="Calculation 2 10 2 11" xfId="20416"/>
    <cellStyle name="Calculation 2 10 2 12" xfId="20417"/>
    <cellStyle name="Calculation 2 10 2 13" xfId="20418"/>
    <cellStyle name="Calculation 2 10 2 14" xfId="20419"/>
    <cellStyle name="Calculation 2 10 2 2" xfId="20420"/>
    <cellStyle name="Calculation 2 10 2 3" xfId="20421"/>
    <cellStyle name="Calculation 2 10 2 4" xfId="20422"/>
    <cellStyle name="Calculation 2 10 2 5" xfId="20423"/>
    <cellStyle name="Calculation 2 10 2 6" xfId="20424"/>
    <cellStyle name="Calculation 2 10 2 7" xfId="20425"/>
    <cellStyle name="Calculation 2 10 2 8" xfId="20426"/>
    <cellStyle name="Calculation 2 10 2 9" xfId="20427"/>
    <cellStyle name="Calculation 2 10 3" xfId="20428"/>
    <cellStyle name="Calculation 2 10 4" xfId="20429"/>
    <cellStyle name="Calculation 2 10 5" xfId="20430"/>
    <cellStyle name="Calculation 2 10 6" xfId="20431"/>
    <cellStyle name="Calculation 2 10 7" xfId="20432"/>
    <cellStyle name="Calculation 2 10 8" xfId="20433"/>
    <cellStyle name="Calculation 2 10 9" xfId="20434"/>
    <cellStyle name="Calculation 2 11" xfId="20435"/>
    <cellStyle name="Calculation 2 11 10" xfId="20436"/>
    <cellStyle name="Calculation 2 11 11" xfId="20437"/>
    <cellStyle name="Calculation 2 11 12" xfId="20438"/>
    <cellStyle name="Calculation 2 11 13" xfId="20439"/>
    <cellStyle name="Calculation 2 11 14" xfId="20440"/>
    <cellStyle name="Calculation 2 11 15" xfId="20441"/>
    <cellStyle name="Calculation 2 11 2" xfId="20442"/>
    <cellStyle name="Calculation 2 11 3" xfId="20443"/>
    <cellStyle name="Calculation 2 11 4" xfId="20444"/>
    <cellStyle name="Calculation 2 11 5" xfId="20445"/>
    <cellStyle name="Calculation 2 11 6" xfId="20446"/>
    <cellStyle name="Calculation 2 11 7" xfId="20447"/>
    <cellStyle name="Calculation 2 11 8" xfId="20448"/>
    <cellStyle name="Calculation 2 11 9" xfId="20449"/>
    <cellStyle name="Calculation 2 12" xfId="20450"/>
    <cellStyle name="Calculation 2 13" xfId="20451"/>
    <cellStyle name="Calculation 2 14" xfId="20452"/>
    <cellStyle name="Calculation 2 15" xfId="20453"/>
    <cellStyle name="Calculation 2 16" xfId="20454"/>
    <cellStyle name="Calculation 2 17" xfId="20455"/>
    <cellStyle name="Calculation 2 18" xfId="20456"/>
    <cellStyle name="Calculation 2 19" xfId="20457"/>
    <cellStyle name="Calculation 2 2" xfId="503"/>
    <cellStyle name="Calculation 2 2 10" xfId="20458"/>
    <cellStyle name="Calculation 2 2 11" xfId="20459"/>
    <cellStyle name="Calculation 2 2 12" xfId="20460"/>
    <cellStyle name="Calculation 2 2 13" xfId="20461"/>
    <cellStyle name="Calculation 2 2 14" xfId="20462"/>
    <cellStyle name="Calculation 2 2 2" xfId="504"/>
    <cellStyle name="Calculation 2 2 2 10" xfId="20463"/>
    <cellStyle name="Calculation 2 2 2 11" xfId="20464"/>
    <cellStyle name="Calculation 2 2 2 12" xfId="20465"/>
    <cellStyle name="Calculation 2 2 2 13" xfId="20466"/>
    <cellStyle name="Calculation 2 2 2 2" xfId="505"/>
    <cellStyle name="Calculation 2 2 2 2 10" xfId="20467"/>
    <cellStyle name="Calculation 2 2 2 2 11" xfId="20468"/>
    <cellStyle name="Calculation 2 2 2 2 12" xfId="20469"/>
    <cellStyle name="Calculation 2 2 2 2 13" xfId="20470"/>
    <cellStyle name="Calculation 2 2 2 2 14" xfId="20471"/>
    <cellStyle name="Calculation 2 2 2 2 15" xfId="20472"/>
    <cellStyle name="Calculation 2 2 2 2 16" xfId="20473"/>
    <cellStyle name="Calculation 2 2 2 2 2" xfId="506"/>
    <cellStyle name="Calculation 2 2 2 2 2 10" xfId="20474"/>
    <cellStyle name="Calculation 2 2 2 2 2 11" xfId="20475"/>
    <cellStyle name="Calculation 2 2 2 2 2 12" xfId="20476"/>
    <cellStyle name="Calculation 2 2 2 2 2 13" xfId="20477"/>
    <cellStyle name="Calculation 2 2 2 2 2 14" xfId="20478"/>
    <cellStyle name="Calculation 2 2 2 2 2 2" xfId="507"/>
    <cellStyle name="Calculation 2 2 2 2 2 2 2" xfId="508"/>
    <cellStyle name="Calculation 2 2 2 2 2 2 2 2" xfId="509"/>
    <cellStyle name="Calculation 2 2 2 2 2 2 2 2 2" xfId="510"/>
    <cellStyle name="Calculation 2 2 2 2 2 2 2 2 2 2" xfId="20479"/>
    <cellStyle name="Calculation 2 2 2 2 2 2 2 2 2 2 2" xfId="20480"/>
    <cellStyle name="Calculation 2 2 2 2 2 2 2 2 2 2 3" xfId="20481"/>
    <cellStyle name="Calculation 2 2 2 2 2 2 2 2 3" xfId="20482"/>
    <cellStyle name="Calculation 2 2 2 2 2 2 2 2 3 2" xfId="20483"/>
    <cellStyle name="Calculation 2 2 2 2 2 2 2 2 3 3" xfId="20484"/>
    <cellStyle name="Calculation 2 2 2 2 2 2 2 3" xfId="511"/>
    <cellStyle name="Calculation 2 2 2 2 2 2 2 3 2" xfId="20485"/>
    <cellStyle name="Calculation 2 2 2 2 2 2 2 3 2 2" xfId="20486"/>
    <cellStyle name="Calculation 2 2 2 2 2 2 2 3 2 3" xfId="20487"/>
    <cellStyle name="Calculation 2 2 2 2 2 2 2 4" xfId="20488"/>
    <cellStyle name="Calculation 2 2 2 2 2 2 2 4 2" xfId="20489"/>
    <cellStyle name="Calculation 2 2 2 2 2 2 2 4 3" xfId="20490"/>
    <cellStyle name="Calculation 2 2 2 2 2 2 3" xfId="512"/>
    <cellStyle name="Calculation 2 2 2 2 2 2 3 2" xfId="513"/>
    <cellStyle name="Calculation 2 2 2 2 2 2 3 2 2" xfId="20491"/>
    <cellStyle name="Calculation 2 2 2 2 2 2 3 2 2 2" xfId="20492"/>
    <cellStyle name="Calculation 2 2 2 2 2 2 3 2 2 3" xfId="20493"/>
    <cellStyle name="Calculation 2 2 2 2 2 2 3 3" xfId="20494"/>
    <cellStyle name="Calculation 2 2 2 2 2 2 3 3 2" xfId="20495"/>
    <cellStyle name="Calculation 2 2 2 2 2 2 3 3 3" xfId="20496"/>
    <cellStyle name="Calculation 2 2 2 2 2 2 4" xfId="514"/>
    <cellStyle name="Calculation 2 2 2 2 2 2 4 2" xfId="20497"/>
    <cellStyle name="Calculation 2 2 2 2 2 2 4 2 2" xfId="20498"/>
    <cellStyle name="Calculation 2 2 2 2 2 2 4 2 3" xfId="20499"/>
    <cellStyle name="Calculation 2 2 2 2 2 2 5" xfId="20500"/>
    <cellStyle name="Calculation 2 2 2 2 2 2 5 2" xfId="20501"/>
    <cellStyle name="Calculation 2 2 2 2 2 2 5 3" xfId="20502"/>
    <cellStyle name="Calculation 2 2 2 2 2 3" xfId="515"/>
    <cellStyle name="Calculation 2 2 2 2 2 3 2" xfId="516"/>
    <cellStyle name="Calculation 2 2 2 2 2 3 2 2" xfId="517"/>
    <cellStyle name="Calculation 2 2 2 2 2 3 2 2 2" xfId="20503"/>
    <cellStyle name="Calculation 2 2 2 2 2 3 2 2 2 2" xfId="20504"/>
    <cellStyle name="Calculation 2 2 2 2 2 3 2 2 2 3" xfId="20505"/>
    <cellStyle name="Calculation 2 2 2 2 2 3 2 3" xfId="20506"/>
    <cellStyle name="Calculation 2 2 2 2 2 3 2 3 2" xfId="20507"/>
    <cellStyle name="Calculation 2 2 2 2 2 3 2 3 3" xfId="20508"/>
    <cellStyle name="Calculation 2 2 2 2 2 3 3" xfId="518"/>
    <cellStyle name="Calculation 2 2 2 2 2 3 3 2" xfId="20509"/>
    <cellStyle name="Calculation 2 2 2 2 2 3 3 2 2" xfId="20510"/>
    <cellStyle name="Calculation 2 2 2 2 2 3 3 2 3" xfId="20511"/>
    <cellStyle name="Calculation 2 2 2 2 2 3 4" xfId="519"/>
    <cellStyle name="Calculation 2 2 2 2 2 3 4 2" xfId="20512"/>
    <cellStyle name="Calculation 2 2 2 2 2 3 4 2 2" xfId="20513"/>
    <cellStyle name="Calculation 2 2 2 2 2 3 4 2 3" xfId="20514"/>
    <cellStyle name="Calculation 2 2 2 2 2 3 5" xfId="20515"/>
    <cellStyle name="Calculation 2 2 2 2 2 3 5 2" xfId="20516"/>
    <cellStyle name="Calculation 2 2 2 2 2 3 5 3" xfId="20517"/>
    <cellStyle name="Calculation 2 2 2 2 2 4" xfId="520"/>
    <cellStyle name="Calculation 2 2 2 2 2 4 2" xfId="521"/>
    <cellStyle name="Calculation 2 2 2 2 2 4 2 2" xfId="522"/>
    <cellStyle name="Calculation 2 2 2 2 2 4 2 2 2" xfId="20518"/>
    <cellStyle name="Calculation 2 2 2 2 2 4 2 2 2 2" xfId="20519"/>
    <cellStyle name="Calculation 2 2 2 2 2 4 2 2 2 3" xfId="20520"/>
    <cellStyle name="Calculation 2 2 2 2 2 4 2 3" xfId="20521"/>
    <cellStyle name="Calculation 2 2 2 2 2 4 2 3 2" xfId="20522"/>
    <cellStyle name="Calculation 2 2 2 2 2 4 2 3 3" xfId="20523"/>
    <cellStyle name="Calculation 2 2 2 2 2 4 3" xfId="523"/>
    <cellStyle name="Calculation 2 2 2 2 2 4 3 2" xfId="20524"/>
    <cellStyle name="Calculation 2 2 2 2 2 4 3 2 2" xfId="20525"/>
    <cellStyle name="Calculation 2 2 2 2 2 4 3 2 3" xfId="20526"/>
    <cellStyle name="Calculation 2 2 2 2 2 4 4" xfId="20527"/>
    <cellStyle name="Calculation 2 2 2 2 2 4 4 2" xfId="20528"/>
    <cellStyle name="Calculation 2 2 2 2 2 4 4 3" xfId="20529"/>
    <cellStyle name="Calculation 2 2 2 2 2 5" xfId="524"/>
    <cellStyle name="Calculation 2 2 2 2 2 5 2" xfId="525"/>
    <cellStyle name="Calculation 2 2 2 2 2 5 2 2" xfId="20530"/>
    <cellStyle name="Calculation 2 2 2 2 2 5 2 2 2" xfId="20531"/>
    <cellStyle name="Calculation 2 2 2 2 2 5 2 2 3" xfId="20532"/>
    <cellStyle name="Calculation 2 2 2 2 2 5 3" xfId="20533"/>
    <cellStyle name="Calculation 2 2 2 2 2 5 3 2" xfId="20534"/>
    <cellStyle name="Calculation 2 2 2 2 2 5 3 3" xfId="20535"/>
    <cellStyle name="Calculation 2 2 2 2 2 6" xfId="526"/>
    <cellStyle name="Calculation 2 2 2 2 2 6 2" xfId="20536"/>
    <cellStyle name="Calculation 2 2 2 2 2 6 2 2" xfId="20537"/>
    <cellStyle name="Calculation 2 2 2 2 2 6 2 3" xfId="20538"/>
    <cellStyle name="Calculation 2 2 2 2 2 7" xfId="20539"/>
    <cellStyle name="Calculation 2 2 2 2 2 7 2" xfId="20540"/>
    <cellStyle name="Calculation 2 2 2 2 2 7 3" xfId="20541"/>
    <cellStyle name="Calculation 2 2 2 2 2 8" xfId="20542"/>
    <cellStyle name="Calculation 2 2 2 2 2 9" xfId="20543"/>
    <cellStyle name="Calculation 2 2 2 2 3" xfId="527"/>
    <cellStyle name="Calculation 2 2 2 2 3 2" xfId="528"/>
    <cellStyle name="Calculation 2 2 2 2 3 2 2" xfId="529"/>
    <cellStyle name="Calculation 2 2 2 2 3 2 2 2" xfId="530"/>
    <cellStyle name="Calculation 2 2 2 2 3 2 2 2 2" xfId="531"/>
    <cellStyle name="Calculation 2 2 2 2 3 2 2 2 2 2" xfId="20544"/>
    <cellStyle name="Calculation 2 2 2 2 3 2 2 2 2 2 2" xfId="20545"/>
    <cellStyle name="Calculation 2 2 2 2 3 2 2 2 2 2 3" xfId="20546"/>
    <cellStyle name="Calculation 2 2 2 2 3 2 2 2 3" xfId="20547"/>
    <cellStyle name="Calculation 2 2 2 2 3 2 2 2 3 2" xfId="20548"/>
    <cellStyle name="Calculation 2 2 2 2 3 2 2 2 3 3" xfId="20549"/>
    <cellStyle name="Calculation 2 2 2 2 3 2 2 3" xfId="532"/>
    <cellStyle name="Calculation 2 2 2 2 3 2 2 3 2" xfId="20550"/>
    <cellStyle name="Calculation 2 2 2 2 3 2 2 3 2 2" xfId="20551"/>
    <cellStyle name="Calculation 2 2 2 2 3 2 2 3 2 3" xfId="20552"/>
    <cellStyle name="Calculation 2 2 2 2 3 2 2 4" xfId="20553"/>
    <cellStyle name="Calculation 2 2 2 2 3 2 2 4 2" xfId="20554"/>
    <cellStyle name="Calculation 2 2 2 2 3 2 2 4 3" xfId="20555"/>
    <cellStyle name="Calculation 2 2 2 2 3 2 3" xfId="533"/>
    <cellStyle name="Calculation 2 2 2 2 3 2 3 2" xfId="534"/>
    <cellStyle name="Calculation 2 2 2 2 3 2 3 2 2" xfId="20556"/>
    <cellStyle name="Calculation 2 2 2 2 3 2 3 2 2 2" xfId="20557"/>
    <cellStyle name="Calculation 2 2 2 2 3 2 3 2 2 3" xfId="20558"/>
    <cellStyle name="Calculation 2 2 2 2 3 2 3 3" xfId="20559"/>
    <cellStyle name="Calculation 2 2 2 2 3 2 3 3 2" xfId="20560"/>
    <cellStyle name="Calculation 2 2 2 2 3 2 3 3 3" xfId="20561"/>
    <cellStyle name="Calculation 2 2 2 2 3 2 4" xfId="535"/>
    <cellStyle name="Calculation 2 2 2 2 3 2 4 2" xfId="20562"/>
    <cellStyle name="Calculation 2 2 2 2 3 2 4 2 2" xfId="20563"/>
    <cellStyle name="Calculation 2 2 2 2 3 2 4 2 3" xfId="20564"/>
    <cellStyle name="Calculation 2 2 2 2 3 2 5" xfId="20565"/>
    <cellStyle name="Calculation 2 2 2 2 3 2 5 2" xfId="20566"/>
    <cellStyle name="Calculation 2 2 2 2 3 2 5 3" xfId="20567"/>
    <cellStyle name="Calculation 2 2 2 2 3 3" xfId="536"/>
    <cellStyle name="Calculation 2 2 2 2 3 3 2" xfId="537"/>
    <cellStyle name="Calculation 2 2 2 2 3 3 2 2" xfId="538"/>
    <cellStyle name="Calculation 2 2 2 2 3 3 2 2 2" xfId="20568"/>
    <cellStyle name="Calculation 2 2 2 2 3 3 2 2 2 2" xfId="20569"/>
    <cellStyle name="Calculation 2 2 2 2 3 3 2 2 2 3" xfId="20570"/>
    <cellStyle name="Calculation 2 2 2 2 3 3 2 3" xfId="20571"/>
    <cellStyle name="Calculation 2 2 2 2 3 3 2 3 2" xfId="20572"/>
    <cellStyle name="Calculation 2 2 2 2 3 3 2 3 3" xfId="20573"/>
    <cellStyle name="Calculation 2 2 2 2 3 3 3" xfId="539"/>
    <cellStyle name="Calculation 2 2 2 2 3 3 3 2" xfId="20574"/>
    <cellStyle name="Calculation 2 2 2 2 3 3 3 2 2" xfId="20575"/>
    <cellStyle name="Calculation 2 2 2 2 3 3 3 2 3" xfId="20576"/>
    <cellStyle name="Calculation 2 2 2 2 3 3 4" xfId="540"/>
    <cellStyle name="Calculation 2 2 2 2 3 3 4 2" xfId="20577"/>
    <cellStyle name="Calculation 2 2 2 2 3 3 4 2 2" xfId="20578"/>
    <cellStyle name="Calculation 2 2 2 2 3 3 4 2 3" xfId="20579"/>
    <cellStyle name="Calculation 2 2 2 2 3 3 5" xfId="20580"/>
    <cellStyle name="Calculation 2 2 2 2 3 3 5 2" xfId="20581"/>
    <cellStyle name="Calculation 2 2 2 2 3 3 5 3" xfId="20582"/>
    <cellStyle name="Calculation 2 2 2 2 3 4" xfId="541"/>
    <cellStyle name="Calculation 2 2 2 2 3 4 2" xfId="542"/>
    <cellStyle name="Calculation 2 2 2 2 3 4 2 2" xfId="543"/>
    <cellStyle name="Calculation 2 2 2 2 3 4 2 2 2" xfId="20583"/>
    <cellStyle name="Calculation 2 2 2 2 3 4 2 2 2 2" xfId="20584"/>
    <cellStyle name="Calculation 2 2 2 2 3 4 2 2 2 3" xfId="20585"/>
    <cellStyle name="Calculation 2 2 2 2 3 4 2 3" xfId="20586"/>
    <cellStyle name="Calculation 2 2 2 2 3 4 2 3 2" xfId="20587"/>
    <cellStyle name="Calculation 2 2 2 2 3 4 2 3 3" xfId="20588"/>
    <cellStyle name="Calculation 2 2 2 2 3 4 3" xfId="544"/>
    <cellStyle name="Calculation 2 2 2 2 3 4 3 2" xfId="20589"/>
    <cellStyle name="Calculation 2 2 2 2 3 4 3 2 2" xfId="20590"/>
    <cellStyle name="Calculation 2 2 2 2 3 4 3 2 3" xfId="20591"/>
    <cellStyle name="Calculation 2 2 2 2 3 4 4" xfId="20592"/>
    <cellStyle name="Calculation 2 2 2 2 3 4 4 2" xfId="20593"/>
    <cellStyle name="Calculation 2 2 2 2 3 4 4 3" xfId="20594"/>
    <cellStyle name="Calculation 2 2 2 2 3 5" xfId="545"/>
    <cellStyle name="Calculation 2 2 2 2 3 5 2" xfId="546"/>
    <cellStyle name="Calculation 2 2 2 2 3 5 2 2" xfId="20595"/>
    <cellStyle name="Calculation 2 2 2 2 3 5 2 2 2" xfId="20596"/>
    <cellStyle name="Calculation 2 2 2 2 3 5 2 2 3" xfId="20597"/>
    <cellStyle name="Calculation 2 2 2 2 3 5 3" xfId="20598"/>
    <cellStyle name="Calculation 2 2 2 2 3 5 3 2" xfId="20599"/>
    <cellStyle name="Calculation 2 2 2 2 3 5 3 3" xfId="20600"/>
    <cellStyle name="Calculation 2 2 2 2 3 6" xfId="547"/>
    <cellStyle name="Calculation 2 2 2 2 3 6 2" xfId="20601"/>
    <cellStyle name="Calculation 2 2 2 2 3 6 2 2" xfId="20602"/>
    <cellStyle name="Calculation 2 2 2 2 3 6 2 3" xfId="20603"/>
    <cellStyle name="Calculation 2 2 2 2 3 7" xfId="20604"/>
    <cellStyle name="Calculation 2 2 2 2 3 7 2" xfId="20605"/>
    <cellStyle name="Calculation 2 2 2 2 3 7 3" xfId="20606"/>
    <cellStyle name="Calculation 2 2 2 2 4" xfId="548"/>
    <cellStyle name="Calculation 2 2 2 2 4 2" xfId="549"/>
    <cellStyle name="Calculation 2 2 2 2 4 2 2" xfId="550"/>
    <cellStyle name="Calculation 2 2 2 2 4 2 2 2" xfId="551"/>
    <cellStyle name="Calculation 2 2 2 2 4 2 2 2 2" xfId="552"/>
    <cellStyle name="Calculation 2 2 2 2 4 2 2 2 2 2" xfId="20607"/>
    <cellStyle name="Calculation 2 2 2 2 4 2 2 2 2 2 2" xfId="20608"/>
    <cellStyle name="Calculation 2 2 2 2 4 2 2 2 2 2 3" xfId="20609"/>
    <cellStyle name="Calculation 2 2 2 2 4 2 2 2 3" xfId="20610"/>
    <cellStyle name="Calculation 2 2 2 2 4 2 2 2 3 2" xfId="20611"/>
    <cellStyle name="Calculation 2 2 2 2 4 2 2 2 3 3" xfId="20612"/>
    <cellStyle name="Calculation 2 2 2 2 4 2 2 3" xfId="553"/>
    <cellStyle name="Calculation 2 2 2 2 4 2 2 3 2" xfId="20613"/>
    <cellStyle name="Calculation 2 2 2 2 4 2 2 3 2 2" xfId="20614"/>
    <cellStyle name="Calculation 2 2 2 2 4 2 2 3 2 3" xfId="20615"/>
    <cellStyle name="Calculation 2 2 2 2 4 2 2 4" xfId="20616"/>
    <cellStyle name="Calculation 2 2 2 2 4 2 2 4 2" xfId="20617"/>
    <cellStyle name="Calculation 2 2 2 2 4 2 2 4 3" xfId="20618"/>
    <cellStyle name="Calculation 2 2 2 2 4 2 3" xfId="554"/>
    <cellStyle name="Calculation 2 2 2 2 4 2 3 2" xfId="555"/>
    <cellStyle name="Calculation 2 2 2 2 4 2 3 2 2" xfId="20619"/>
    <cellStyle name="Calculation 2 2 2 2 4 2 3 2 2 2" xfId="20620"/>
    <cellStyle name="Calculation 2 2 2 2 4 2 3 2 2 3" xfId="20621"/>
    <cellStyle name="Calculation 2 2 2 2 4 2 3 3" xfId="20622"/>
    <cellStyle name="Calculation 2 2 2 2 4 2 3 3 2" xfId="20623"/>
    <cellStyle name="Calculation 2 2 2 2 4 2 3 3 3" xfId="20624"/>
    <cellStyle name="Calculation 2 2 2 2 4 2 4" xfId="556"/>
    <cellStyle name="Calculation 2 2 2 2 4 2 4 2" xfId="20625"/>
    <cellStyle name="Calculation 2 2 2 2 4 2 4 2 2" xfId="20626"/>
    <cellStyle name="Calculation 2 2 2 2 4 2 4 2 3" xfId="20627"/>
    <cellStyle name="Calculation 2 2 2 2 4 2 5" xfId="20628"/>
    <cellStyle name="Calculation 2 2 2 2 4 2 5 2" xfId="20629"/>
    <cellStyle name="Calculation 2 2 2 2 4 2 5 3" xfId="20630"/>
    <cellStyle name="Calculation 2 2 2 2 4 3" xfId="557"/>
    <cellStyle name="Calculation 2 2 2 2 4 3 2" xfId="558"/>
    <cellStyle name="Calculation 2 2 2 2 4 3 2 2" xfId="559"/>
    <cellStyle name="Calculation 2 2 2 2 4 3 2 2 2" xfId="20631"/>
    <cellStyle name="Calculation 2 2 2 2 4 3 2 2 2 2" xfId="20632"/>
    <cellStyle name="Calculation 2 2 2 2 4 3 2 2 2 3" xfId="20633"/>
    <cellStyle name="Calculation 2 2 2 2 4 3 2 3" xfId="20634"/>
    <cellStyle name="Calculation 2 2 2 2 4 3 2 3 2" xfId="20635"/>
    <cellStyle name="Calculation 2 2 2 2 4 3 2 3 3" xfId="20636"/>
    <cellStyle name="Calculation 2 2 2 2 4 3 3" xfId="560"/>
    <cellStyle name="Calculation 2 2 2 2 4 3 3 2" xfId="20637"/>
    <cellStyle name="Calculation 2 2 2 2 4 3 3 2 2" xfId="20638"/>
    <cellStyle name="Calculation 2 2 2 2 4 3 3 2 3" xfId="20639"/>
    <cellStyle name="Calculation 2 2 2 2 4 3 4" xfId="561"/>
    <cellStyle name="Calculation 2 2 2 2 4 3 4 2" xfId="20640"/>
    <cellStyle name="Calculation 2 2 2 2 4 3 4 2 2" xfId="20641"/>
    <cellStyle name="Calculation 2 2 2 2 4 3 4 2 3" xfId="20642"/>
    <cellStyle name="Calculation 2 2 2 2 4 3 5" xfId="20643"/>
    <cellStyle name="Calculation 2 2 2 2 4 3 5 2" xfId="20644"/>
    <cellStyle name="Calculation 2 2 2 2 4 3 5 3" xfId="20645"/>
    <cellStyle name="Calculation 2 2 2 2 4 4" xfId="562"/>
    <cellStyle name="Calculation 2 2 2 2 4 4 2" xfId="563"/>
    <cellStyle name="Calculation 2 2 2 2 4 4 2 2" xfId="564"/>
    <cellStyle name="Calculation 2 2 2 2 4 4 2 2 2" xfId="20646"/>
    <cellStyle name="Calculation 2 2 2 2 4 4 2 2 2 2" xfId="20647"/>
    <cellStyle name="Calculation 2 2 2 2 4 4 2 2 2 3" xfId="20648"/>
    <cellStyle name="Calculation 2 2 2 2 4 4 2 3" xfId="20649"/>
    <cellStyle name="Calculation 2 2 2 2 4 4 2 3 2" xfId="20650"/>
    <cellStyle name="Calculation 2 2 2 2 4 4 2 3 3" xfId="20651"/>
    <cellStyle name="Calculation 2 2 2 2 4 4 3" xfId="565"/>
    <cellStyle name="Calculation 2 2 2 2 4 4 3 2" xfId="20652"/>
    <cellStyle name="Calculation 2 2 2 2 4 4 3 2 2" xfId="20653"/>
    <cellStyle name="Calculation 2 2 2 2 4 4 3 2 3" xfId="20654"/>
    <cellStyle name="Calculation 2 2 2 2 4 4 4" xfId="20655"/>
    <cellStyle name="Calculation 2 2 2 2 4 4 4 2" xfId="20656"/>
    <cellStyle name="Calculation 2 2 2 2 4 4 4 3" xfId="20657"/>
    <cellStyle name="Calculation 2 2 2 2 4 5" xfId="566"/>
    <cellStyle name="Calculation 2 2 2 2 4 5 2" xfId="567"/>
    <cellStyle name="Calculation 2 2 2 2 4 5 2 2" xfId="20658"/>
    <cellStyle name="Calculation 2 2 2 2 4 5 2 2 2" xfId="20659"/>
    <cellStyle name="Calculation 2 2 2 2 4 5 2 2 3" xfId="20660"/>
    <cellStyle name="Calculation 2 2 2 2 4 5 3" xfId="20661"/>
    <cellStyle name="Calculation 2 2 2 2 4 5 3 2" xfId="20662"/>
    <cellStyle name="Calculation 2 2 2 2 4 5 3 3" xfId="20663"/>
    <cellStyle name="Calculation 2 2 2 2 4 6" xfId="568"/>
    <cellStyle name="Calculation 2 2 2 2 4 6 2" xfId="20664"/>
    <cellStyle name="Calculation 2 2 2 2 4 6 2 2" xfId="20665"/>
    <cellStyle name="Calculation 2 2 2 2 4 6 2 3" xfId="20666"/>
    <cellStyle name="Calculation 2 2 2 2 4 7" xfId="20667"/>
    <cellStyle name="Calculation 2 2 2 2 4 7 2" xfId="20668"/>
    <cellStyle name="Calculation 2 2 2 2 4 7 3" xfId="20669"/>
    <cellStyle name="Calculation 2 2 2 2 5" xfId="569"/>
    <cellStyle name="Calculation 2 2 2 2 5 2" xfId="570"/>
    <cellStyle name="Calculation 2 2 2 2 5 2 2" xfId="20670"/>
    <cellStyle name="Calculation 2 2 2 2 5 2 2 2" xfId="20671"/>
    <cellStyle name="Calculation 2 2 2 2 5 2 2 3" xfId="20672"/>
    <cellStyle name="Calculation 2 2 2 2 5 3" xfId="20673"/>
    <cellStyle name="Calculation 2 2 2 2 5 3 2" xfId="20674"/>
    <cellStyle name="Calculation 2 2 2 2 5 3 3" xfId="20675"/>
    <cellStyle name="Calculation 2 2 2 2 6" xfId="20676"/>
    <cellStyle name="Calculation 2 2 2 2 6 2" xfId="20677"/>
    <cellStyle name="Calculation 2 2 2 2 6 3" xfId="20678"/>
    <cellStyle name="Calculation 2 2 2 2 7" xfId="20679"/>
    <cellStyle name="Calculation 2 2 2 2 8" xfId="20680"/>
    <cellStyle name="Calculation 2 2 2 2 9" xfId="20681"/>
    <cellStyle name="Calculation 2 2 2 3" xfId="571"/>
    <cellStyle name="Calculation 2 2 2 3 10" xfId="20682"/>
    <cellStyle name="Calculation 2 2 2 3 11" xfId="20683"/>
    <cellStyle name="Calculation 2 2 2 3 12" xfId="20684"/>
    <cellStyle name="Calculation 2 2 2 3 13" xfId="20685"/>
    <cellStyle name="Calculation 2 2 2 3 14" xfId="20686"/>
    <cellStyle name="Calculation 2 2 2 3 15" xfId="20687"/>
    <cellStyle name="Calculation 2 2 2 3 2" xfId="572"/>
    <cellStyle name="Calculation 2 2 2 3 2 2" xfId="573"/>
    <cellStyle name="Calculation 2 2 2 3 2 2 2" xfId="574"/>
    <cellStyle name="Calculation 2 2 2 3 2 2 2 2" xfId="575"/>
    <cellStyle name="Calculation 2 2 2 3 2 2 2 2 2" xfId="20688"/>
    <cellStyle name="Calculation 2 2 2 3 2 2 2 2 2 2" xfId="20689"/>
    <cellStyle name="Calculation 2 2 2 3 2 2 2 2 2 3" xfId="20690"/>
    <cellStyle name="Calculation 2 2 2 3 2 2 2 3" xfId="20691"/>
    <cellStyle name="Calculation 2 2 2 3 2 2 2 3 2" xfId="20692"/>
    <cellStyle name="Calculation 2 2 2 3 2 2 2 3 3" xfId="20693"/>
    <cellStyle name="Calculation 2 2 2 3 2 2 3" xfId="576"/>
    <cellStyle name="Calculation 2 2 2 3 2 2 3 2" xfId="20694"/>
    <cellStyle name="Calculation 2 2 2 3 2 2 3 2 2" xfId="20695"/>
    <cellStyle name="Calculation 2 2 2 3 2 2 3 2 3" xfId="20696"/>
    <cellStyle name="Calculation 2 2 2 3 2 2 4" xfId="20697"/>
    <cellStyle name="Calculation 2 2 2 3 2 2 4 2" xfId="20698"/>
    <cellStyle name="Calculation 2 2 2 3 2 2 4 3" xfId="20699"/>
    <cellStyle name="Calculation 2 2 2 3 2 3" xfId="577"/>
    <cellStyle name="Calculation 2 2 2 3 2 3 2" xfId="578"/>
    <cellStyle name="Calculation 2 2 2 3 2 3 2 2" xfId="20700"/>
    <cellStyle name="Calculation 2 2 2 3 2 3 2 2 2" xfId="20701"/>
    <cellStyle name="Calculation 2 2 2 3 2 3 2 2 3" xfId="20702"/>
    <cellStyle name="Calculation 2 2 2 3 2 3 3" xfId="20703"/>
    <cellStyle name="Calculation 2 2 2 3 2 3 3 2" xfId="20704"/>
    <cellStyle name="Calculation 2 2 2 3 2 3 3 3" xfId="20705"/>
    <cellStyle name="Calculation 2 2 2 3 2 4" xfId="579"/>
    <cellStyle name="Calculation 2 2 2 3 2 4 2" xfId="20706"/>
    <cellStyle name="Calculation 2 2 2 3 2 4 2 2" xfId="20707"/>
    <cellStyle name="Calculation 2 2 2 3 2 4 2 3" xfId="20708"/>
    <cellStyle name="Calculation 2 2 2 3 2 5" xfId="20709"/>
    <cellStyle name="Calculation 2 2 2 3 2 5 2" xfId="20710"/>
    <cellStyle name="Calculation 2 2 2 3 2 5 3" xfId="20711"/>
    <cellStyle name="Calculation 2 2 2 3 3" xfId="580"/>
    <cellStyle name="Calculation 2 2 2 3 3 2" xfId="581"/>
    <cellStyle name="Calculation 2 2 2 3 3 2 2" xfId="582"/>
    <cellStyle name="Calculation 2 2 2 3 3 2 2 2" xfId="20712"/>
    <cellStyle name="Calculation 2 2 2 3 3 2 2 2 2" xfId="20713"/>
    <cellStyle name="Calculation 2 2 2 3 3 2 2 2 3" xfId="20714"/>
    <cellStyle name="Calculation 2 2 2 3 3 2 3" xfId="20715"/>
    <cellStyle name="Calculation 2 2 2 3 3 2 3 2" xfId="20716"/>
    <cellStyle name="Calculation 2 2 2 3 3 2 3 3" xfId="20717"/>
    <cellStyle name="Calculation 2 2 2 3 3 3" xfId="583"/>
    <cellStyle name="Calculation 2 2 2 3 3 3 2" xfId="20718"/>
    <cellStyle name="Calculation 2 2 2 3 3 3 2 2" xfId="20719"/>
    <cellStyle name="Calculation 2 2 2 3 3 3 2 3" xfId="20720"/>
    <cellStyle name="Calculation 2 2 2 3 3 4" xfId="584"/>
    <cellStyle name="Calculation 2 2 2 3 3 4 2" xfId="20721"/>
    <cellStyle name="Calculation 2 2 2 3 3 4 2 2" xfId="20722"/>
    <cellStyle name="Calculation 2 2 2 3 3 4 2 3" xfId="20723"/>
    <cellStyle name="Calculation 2 2 2 3 3 5" xfId="20724"/>
    <cellStyle name="Calculation 2 2 2 3 3 5 2" xfId="20725"/>
    <cellStyle name="Calculation 2 2 2 3 3 5 3" xfId="20726"/>
    <cellStyle name="Calculation 2 2 2 3 4" xfId="585"/>
    <cellStyle name="Calculation 2 2 2 3 4 2" xfId="586"/>
    <cellStyle name="Calculation 2 2 2 3 4 2 2" xfId="587"/>
    <cellStyle name="Calculation 2 2 2 3 4 2 2 2" xfId="20727"/>
    <cellStyle name="Calculation 2 2 2 3 4 2 2 2 2" xfId="20728"/>
    <cellStyle name="Calculation 2 2 2 3 4 2 2 2 3" xfId="20729"/>
    <cellStyle name="Calculation 2 2 2 3 4 2 3" xfId="20730"/>
    <cellStyle name="Calculation 2 2 2 3 4 2 3 2" xfId="20731"/>
    <cellStyle name="Calculation 2 2 2 3 4 2 3 3" xfId="20732"/>
    <cellStyle name="Calculation 2 2 2 3 4 3" xfId="588"/>
    <cellStyle name="Calculation 2 2 2 3 4 3 2" xfId="20733"/>
    <cellStyle name="Calculation 2 2 2 3 4 3 2 2" xfId="20734"/>
    <cellStyle name="Calculation 2 2 2 3 4 3 2 3" xfId="20735"/>
    <cellStyle name="Calculation 2 2 2 3 4 4" xfId="20736"/>
    <cellStyle name="Calculation 2 2 2 3 4 4 2" xfId="20737"/>
    <cellStyle name="Calculation 2 2 2 3 4 4 3" xfId="20738"/>
    <cellStyle name="Calculation 2 2 2 3 5" xfId="589"/>
    <cellStyle name="Calculation 2 2 2 3 5 2" xfId="590"/>
    <cellStyle name="Calculation 2 2 2 3 5 2 2" xfId="20739"/>
    <cellStyle name="Calculation 2 2 2 3 5 2 2 2" xfId="20740"/>
    <cellStyle name="Calculation 2 2 2 3 5 2 2 3" xfId="20741"/>
    <cellStyle name="Calculation 2 2 2 3 5 3" xfId="20742"/>
    <cellStyle name="Calculation 2 2 2 3 5 3 2" xfId="20743"/>
    <cellStyle name="Calculation 2 2 2 3 5 3 3" xfId="20744"/>
    <cellStyle name="Calculation 2 2 2 3 6" xfId="591"/>
    <cellStyle name="Calculation 2 2 2 3 6 2" xfId="20745"/>
    <cellStyle name="Calculation 2 2 2 3 6 2 2" xfId="20746"/>
    <cellStyle name="Calculation 2 2 2 3 6 2 3" xfId="20747"/>
    <cellStyle name="Calculation 2 2 2 3 7" xfId="20748"/>
    <cellStyle name="Calculation 2 2 2 3 7 2" xfId="20749"/>
    <cellStyle name="Calculation 2 2 2 3 7 3" xfId="20750"/>
    <cellStyle name="Calculation 2 2 2 3 8" xfId="20751"/>
    <cellStyle name="Calculation 2 2 2 3 9" xfId="20752"/>
    <cellStyle name="Calculation 2 2 2 4" xfId="592"/>
    <cellStyle name="Calculation 2 2 2 4 2" xfId="593"/>
    <cellStyle name="Calculation 2 2 2 4 2 2" xfId="594"/>
    <cellStyle name="Calculation 2 2 2 4 2 2 2" xfId="595"/>
    <cellStyle name="Calculation 2 2 2 4 2 2 2 2" xfId="596"/>
    <cellStyle name="Calculation 2 2 2 4 2 2 2 2 2" xfId="20753"/>
    <cellStyle name="Calculation 2 2 2 4 2 2 2 2 2 2" xfId="20754"/>
    <cellStyle name="Calculation 2 2 2 4 2 2 2 2 2 3" xfId="20755"/>
    <cellStyle name="Calculation 2 2 2 4 2 2 2 3" xfId="20756"/>
    <cellStyle name="Calculation 2 2 2 4 2 2 2 3 2" xfId="20757"/>
    <cellStyle name="Calculation 2 2 2 4 2 2 2 3 3" xfId="20758"/>
    <cellStyle name="Calculation 2 2 2 4 2 2 3" xfId="597"/>
    <cellStyle name="Calculation 2 2 2 4 2 2 3 2" xfId="20759"/>
    <cellStyle name="Calculation 2 2 2 4 2 2 3 2 2" xfId="20760"/>
    <cellStyle name="Calculation 2 2 2 4 2 2 3 2 3" xfId="20761"/>
    <cellStyle name="Calculation 2 2 2 4 2 2 4" xfId="20762"/>
    <cellStyle name="Calculation 2 2 2 4 2 2 4 2" xfId="20763"/>
    <cellStyle name="Calculation 2 2 2 4 2 2 4 3" xfId="20764"/>
    <cellStyle name="Calculation 2 2 2 4 2 3" xfId="598"/>
    <cellStyle name="Calculation 2 2 2 4 2 3 2" xfId="599"/>
    <cellStyle name="Calculation 2 2 2 4 2 3 2 2" xfId="20765"/>
    <cellStyle name="Calculation 2 2 2 4 2 3 2 2 2" xfId="20766"/>
    <cellStyle name="Calculation 2 2 2 4 2 3 2 2 3" xfId="20767"/>
    <cellStyle name="Calculation 2 2 2 4 2 3 3" xfId="20768"/>
    <cellStyle name="Calculation 2 2 2 4 2 3 3 2" xfId="20769"/>
    <cellStyle name="Calculation 2 2 2 4 2 3 3 3" xfId="20770"/>
    <cellStyle name="Calculation 2 2 2 4 2 4" xfId="600"/>
    <cellStyle name="Calculation 2 2 2 4 2 4 2" xfId="20771"/>
    <cellStyle name="Calculation 2 2 2 4 2 4 2 2" xfId="20772"/>
    <cellStyle name="Calculation 2 2 2 4 2 4 2 3" xfId="20773"/>
    <cellStyle name="Calculation 2 2 2 4 2 5" xfId="20774"/>
    <cellStyle name="Calculation 2 2 2 4 2 5 2" xfId="20775"/>
    <cellStyle name="Calculation 2 2 2 4 2 5 3" xfId="20776"/>
    <cellStyle name="Calculation 2 2 2 4 3" xfId="601"/>
    <cellStyle name="Calculation 2 2 2 4 3 2" xfId="602"/>
    <cellStyle name="Calculation 2 2 2 4 3 2 2" xfId="603"/>
    <cellStyle name="Calculation 2 2 2 4 3 2 2 2" xfId="20777"/>
    <cellStyle name="Calculation 2 2 2 4 3 2 2 2 2" xfId="20778"/>
    <cellStyle name="Calculation 2 2 2 4 3 2 2 2 3" xfId="20779"/>
    <cellStyle name="Calculation 2 2 2 4 3 2 3" xfId="20780"/>
    <cellStyle name="Calculation 2 2 2 4 3 2 3 2" xfId="20781"/>
    <cellStyle name="Calculation 2 2 2 4 3 2 3 3" xfId="20782"/>
    <cellStyle name="Calculation 2 2 2 4 3 3" xfId="604"/>
    <cellStyle name="Calculation 2 2 2 4 3 3 2" xfId="20783"/>
    <cellStyle name="Calculation 2 2 2 4 3 3 2 2" xfId="20784"/>
    <cellStyle name="Calculation 2 2 2 4 3 3 2 3" xfId="20785"/>
    <cellStyle name="Calculation 2 2 2 4 3 4" xfId="605"/>
    <cellStyle name="Calculation 2 2 2 4 3 4 2" xfId="20786"/>
    <cellStyle name="Calculation 2 2 2 4 3 4 2 2" xfId="20787"/>
    <cellStyle name="Calculation 2 2 2 4 3 4 2 3" xfId="20788"/>
    <cellStyle name="Calculation 2 2 2 4 3 5" xfId="20789"/>
    <cellStyle name="Calculation 2 2 2 4 3 5 2" xfId="20790"/>
    <cellStyle name="Calculation 2 2 2 4 3 5 3" xfId="20791"/>
    <cellStyle name="Calculation 2 2 2 4 4" xfId="606"/>
    <cellStyle name="Calculation 2 2 2 4 4 2" xfId="607"/>
    <cellStyle name="Calculation 2 2 2 4 4 2 2" xfId="608"/>
    <cellStyle name="Calculation 2 2 2 4 4 2 2 2" xfId="20792"/>
    <cellStyle name="Calculation 2 2 2 4 4 2 2 2 2" xfId="20793"/>
    <cellStyle name="Calculation 2 2 2 4 4 2 2 2 3" xfId="20794"/>
    <cellStyle name="Calculation 2 2 2 4 4 2 3" xfId="20795"/>
    <cellStyle name="Calculation 2 2 2 4 4 2 3 2" xfId="20796"/>
    <cellStyle name="Calculation 2 2 2 4 4 2 3 3" xfId="20797"/>
    <cellStyle name="Calculation 2 2 2 4 4 3" xfId="609"/>
    <cellStyle name="Calculation 2 2 2 4 4 3 2" xfId="20798"/>
    <cellStyle name="Calculation 2 2 2 4 4 3 2 2" xfId="20799"/>
    <cellStyle name="Calculation 2 2 2 4 4 3 2 3" xfId="20800"/>
    <cellStyle name="Calculation 2 2 2 4 4 4" xfId="20801"/>
    <cellStyle name="Calculation 2 2 2 4 4 4 2" xfId="20802"/>
    <cellStyle name="Calculation 2 2 2 4 4 4 3" xfId="20803"/>
    <cellStyle name="Calculation 2 2 2 4 5" xfId="610"/>
    <cellStyle name="Calculation 2 2 2 4 5 2" xfId="611"/>
    <cellStyle name="Calculation 2 2 2 4 5 2 2" xfId="20804"/>
    <cellStyle name="Calculation 2 2 2 4 5 2 2 2" xfId="20805"/>
    <cellStyle name="Calculation 2 2 2 4 5 2 2 3" xfId="20806"/>
    <cellStyle name="Calculation 2 2 2 4 5 3" xfId="20807"/>
    <cellStyle name="Calculation 2 2 2 4 5 3 2" xfId="20808"/>
    <cellStyle name="Calculation 2 2 2 4 5 3 3" xfId="20809"/>
    <cellStyle name="Calculation 2 2 2 4 6" xfId="612"/>
    <cellStyle name="Calculation 2 2 2 4 6 2" xfId="20810"/>
    <cellStyle name="Calculation 2 2 2 4 6 2 2" xfId="20811"/>
    <cellStyle name="Calculation 2 2 2 4 6 2 3" xfId="20812"/>
    <cellStyle name="Calculation 2 2 2 4 7" xfId="20813"/>
    <cellStyle name="Calculation 2 2 2 4 7 2" xfId="20814"/>
    <cellStyle name="Calculation 2 2 2 4 7 3" xfId="20815"/>
    <cellStyle name="Calculation 2 2 2 5" xfId="613"/>
    <cellStyle name="Calculation 2 2 2 5 2" xfId="614"/>
    <cellStyle name="Calculation 2 2 2 5 2 2" xfId="615"/>
    <cellStyle name="Calculation 2 2 2 5 2 2 2" xfId="616"/>
    <cellStyle name="Calculation 2 2 2 5 2 2 2 2" xfId="617"/>
    <cellStyle name="Calculation 2 2 2 5 2 2 2 2 2" xfId="20816"/>
    <cellStyle name="Calculation 2 2 2 5 2 2 2 2 2 2" xfId="20817"/>
    <cellStyle name="Calculation 2 2 2 5 2 2 2 2 2 3" xfId="20818"/>
    <cellStyle name="Calculation 2 2 2 5 2 2 2 3" xfId="20819"/>
    <cellStyle name="Calculation 2 2 2 5 2 2 2 3 2" xfId="20820"/>
    <cellStyle name="Calculation 2 2 2 5 2 2 2 3 3" xfId="20821"/>
    <cellStyle name="Calculation 2 2 2 5 2 2 3" xfId="618"/>
    <cellStyle name="Calculation 2 2 2 5 2 2 3 2" xfId="20822"/>
    <cellStyle name="Calculation 2 2 2 5 2 2 3 2 2" xfId="20823"/>
    <cellStyle name="Calculation 2 2 2 5 2 2 3 2 3" xfId="20824"/>
    <cellStyle name="Calculation 2 2 2 5 2 2 4" xfId="20825"/>
    <cellStyle name="Calculation 2 2 2 5 2 2 4 2" xfId="20826"/>
    <cellStyle name="Calculation 2 2 2 5 2 2 4 3" xfId="20827"/>
    <cellStyle name="Calculation 2 2 2 5 2 3" xfId="619"/>
    <cellStyle name="Calculation 2 2 2 5 2 3 2" xfId="620"/>
    <cellStyle name="Calculation 2 2 2 5 2 3 2 2" xfId="20828"/>
    <cellStyle name="Calculation 2 2 2 5 2 3 2 2 2" xfId="20829"/>
    <cellStyle name="Calculation 2 2 2 5 2 3 2 2 3" xfId="20830"/>
    <cellStyle name="Calculation 2 2 2 5 2 3 3" xfId="20831"/>
    <cellStyle name="Calculation 2 2 2 5 2 3 3 2" xfId="20832"/>
    <cellStyle name="Calculation 2 2 2 5 2 3 3 3" xfId="20833"/>
    <cellStyle name="Calculation 2 2 2 5 2 4" xfId="621"/>
    <cellStyle name="Calculation 2 2 2 5 2 4 2" xfId="20834"/>
    <cellStyle name="Calculation 2 2 2 5 2 4 2 2" xfId="20835"/>
    <cellStyle name="Calculation 2 2 2 5 2 4 2 3" xfId="20836"/>
    <cellStyle name="Calculation 2 2 2 5 2 5" xfId="20837"/>
    <cellStyle name="Calculation 2 2 2 5 2 5 2" xfId="20838"/>
    <cellStyle name="Calculation 2 2 2 5 2 5 3" xfId="20839"/>
    <cellStyle name="Calculation 2 2 2 5 3" xfId="622"/>
    <cellStyle name="Calculation 2 2 2 5 3 2" xfId="623"/>
    <cellStyle name="Calculation 2 2 2 5 3 2 2" xfId="624"/>
    <cellStyle name="Calculation 2 2 2 5 3 2 2 2" xfId="20840"/>
    <cellStyle name="Calculation 2 2 2 5 3 2 2 2 2" xfId="20841"/>
    <cellStyle name="Calculation 2 2 2 5 3 2 2 2 3" xfId="20842"/>
    <cellStyle name="Calculation 2 2 2 5 3 2 3" xfId="20843"/>
    <cellStyle name="Calculation 2 2 2 5 3 2 3 2" xfId="20844"/>
    <cellStyle name="Calculation 2 2 2 5 3 2 3 3" xfId="20845"/>
    <cellStyle name="Calculation 2 2 2 5 3 3" xfId="625"/>
    <cellStyle name="Calculation 2 2 2 5 3 3 2" xfId="20846"/>
    <cellStyle name="Calculation 2 2 2 5 3 3 2 2" xfId="20847"/>
    <cellStyle name="Calculation 2 2 2 5 3 3 2 3" xfId="20848"/>
    <cellStyle name="Calculation 2 2 2 5 3 4" xfId="626"/>
    <cellStyle name="Calculation 2 2 2 5 3 4 2" xfId="20849"/>
    <cellStyle name="Calculation 2 2 2 5 3 4 2 2" xfId="20850"/>
    <cellStyle name="Calculation 2 2 2 5 3 4 2 3" xfId="20851"/>
    <cellStyle name="Calculation 2 2 2 5 3 5" xfId="20852"/>
    <cellStyle name="Calculation 2 2 2 5 3 5 2" xfId="20853"/>
    <cellStyle name="Calculation 2 2 2 5 3 5 3" xfId="20854"/>
    <cellStyle name="Calculation 2 2 2 5 4" xfId="627"/>
    <cellStyle name="Calculation 2 2 2 5 4 2" xfId="628"/>
    <cellStyle name="Calculation 2 2 2 5 4 2 2" xfId="629"/>
    <cellStyle name="Calculation 2 2 2 5 4 2 2 2" xfId="20855"/>
    <cellStyle name="Calculation 2 2 2 5 4 2 2 2 2" xfId="20856"/>
    <cellStyle name="Calculation 2 2 2 5 4 2 2 2 3" xfId="20857"/>
    <cellStyle name="Calculation 2 2 2 5 4 2 3" xfId="20858"/>
    <cellStyle name="Calculation 2 2 2 5 4 2 3 2" xfId="20859"/>
    <cellStyle name="Calculation 2 2 2 5 4 2 3 3" xfId="20860"/>
    <cellStyle name="Calculation 2 2 2 5 4 3" xfId="630"/>
    <cellStyle name="Calculation 2 2 2 5 4 3 2" xfId="20861"/>
    <cellStyle name="Calculation 2 2 2 5 4 3 2 2" xfId="20862"/>
    <cellStyle name="Calculation 2 2 2 5 4 3 2 3" xfId="20863"/>
    <cellStyle name="Calculation 2 2 2 5 4 4" xfId="20864"/>
    <cellStyle name="Calculation 2 2 2 5 4 4 2" xfId="20865"/>
    <cellStyle name="Calculation 2 2 2 5 4 4 3" xfId="20866"/>
    <cellStyle name="Calculation 2 2 2 5 5" xfId="631"/>
    <cellStyle name="Calculation 2 2 2 5 5 2" xfId="632"/>
    <cellStyle name="Calculation 2 2 2 5 5 2 2" xfId="20867"/>
    <cellStyle name="Calculation 2 2 2 5 5 2 2 2" xfId="20868"/>
    <cellStyle name="Calculation 2 2 2 5 5 2 2 3" xfId="20869"/>
    <cellStyle name="Calculation 2 2 2 5 5 3" xfId="20870"/>
    <cellStyle name="Calculation 2 2 2 5 5 3 2" xfId="20871"/>
    <cellStyle name="Calculation 2 2 2 5 5 3 3" xfId="20872"/>
    <cellStyle name="Calculation 2 2 2 5 6" xfId="633"/>
    <cellStyle name="Calculation 2 2 2 5 6 2" xfId="20873"/>
    <cellStyle name="Calculation 2 2 2 5 6 2 2" xfId="20874"/>
    <cellStyle name="Calculation 2 2 2 5 6 2 3" xfId="20875"/>
    <cellStyle name="Calculation 2 2 2 5 7" xfId="20876"/>
    <cellStyle name="Calculation 2 2 2 5 7 2" xfId="20877"/>
    <cellStyle name="Calculation 2 2 2 5 7 3" xfId="20878"/>
    <cellStyle name="Calculation 2 2 2 6" xfId="20879"/>
    <cellStyle name="Calculation 2 2 2 7" xfId="20880"/>
    <cellStyle name="Calculation 2 2 2 8" xfId="20881"/>
    <cellStyle name="Calculation 2 2 2 9" xfId="20882"/>
    <cellStyle name="Calculation 2 2 3" xfId="634"/>
    <cellStyle name="Calculation 2 2 3 10" xfId="20883"/>
    <cellStyle name="Calculation 2 2 3 11" xfId="20884"/>
    <cellStyle name="Calculation 2 2 3 12" xfId="20885"/>
    <cellStyle name="Calculation 2 2 3 13" xfId="20886"/>
    <cellStyle name="Calculation 2 2 3 14" xfId="20887"/>
    <cellStyle name="Calculation 2 2 3 15" xfId="20888"/>
    <cellStyle name="Calculation 2 2 3 16" xfId="20889"/>
    <cellStyle name="Calculation 2 2 3 2" xfId="635"/>
    <cellStyle name="Calculation 2 2 3 2 10" xfId="20890"/>
    <cellStyle name="Calculation 2 2 3 2 11" xfId="20891"/>
    <cellStyle name="Calculation 2 2 3 2 12" xfId="20892"/>
    <cellStyle name="Calculation 2 2 3 2 13" xfId="20893"/>
    <cellStyle name="Calculation 2 2 3 2 14" xfId="20894"/>
    <cellStyle name="Calculation 2 2 3 2 2" xfId="636"/>
    <cellStyle name="Calculation 2 2 3 2 2 2" xfId="637"/>
    <cellStyle name="Calculation 2 2 3 2 2 2 2" xfId="638"/>
    <cellStyle name="Calculation 2 2 3 2 2 2 2 2" xfId="639"/>
    <cellStyle name="Calculation 2 2 3 2 2 2 2 2 2" xfId="20895"/>
    <cellStyle name="Calculation 2 2 3 2 2 2 2 2 2 2" xfId="20896"/>
    <cellStyle name="Calculation 2 2 3 2 2 2 2 2 2 3" xfId="20897"/>
    <cellStyle name="Calculation 2 2 3 2 2 2 2 3" xfId="20898"/>
    <cellStyle name="Calculation 2 2 3 2 2 2 2 3 2" xfId="20899"/>
    <cellStyle name="Calculation 2 2 3 2 2 2 2 3 3" xfId="20900"/>
    <cellStyle name="Calculation 2 2 3 2 2 2 3" xfId="640"/>
    <cellStyle name="Calculation 2 2 3 2 2 2 3 2" xfId="20901"/>
    <cellStyle name="Calculation 2 2 3 2 2 2 3 2 2" xfId="20902"/>
    <cellStyle name="Calculation 2 2 3 2 2 2 3 2 3" xfId="20903"/>
    <cellStyle name="Calculation 2 2 3 2 2 2 4" xfId="20904"/>
    <cellStyle name="Calculation 2 2 3 2 2 2 4 2" xfId="20905"/>
    <cellStyle name="Calculation 2 2 3 2 2 2 4 3" xfId="20906"/>
    <cellStyle name="Calculation 2 2 3 2 2 3" xfId="641"/>
    <cellStyle name="Calculation 2 2 3 2 2 3 2" xfId="642"/>
    <cellStyle name="Calculation 2 2 3 2 2 3 2 2" xfId="20907"/>
    <cellStyle name="Calculation 2 2 3 2 2 3 2 2 2" xfId="20908"/>
    <cellStyle name="Calculation 2 2 3 2 2 3 2 2 3" xfId="20909"/>
    <cellStyle name="Calculation 2 2 3 2 2 3 3" xfId="20910"/>
    <cellStyle name="Calculation 2 2 3 2 2 3 3 2" xfId="20911"/>
    <cellStyle name="Calculation 2 2 3 2 2 3 3 3" xfId="20912"/>
    <cellStyle name="Calculation 2 2 3 2 2 4" xfId="643"/>
    <cellStyle name="Calculation 2 2 3 2 2 4 2" xfId="20913"/>
    <cellStyle name="Calculation 2 2 3 2 2 4 2 2" xfId="20914"/>
    <cellStyle name="Calculation 2 2 3 2 2 4 2 3" xfId="20915"/>
    <cellStyle name="Calculation 2 2 3 2 2 5" xfId="20916"/>
    <cellStyle name="Calculation 2 2 3 2 2 5 2" xfId="20917"/>
    <cellStyle name="Calculation 2 2 3 2 2 5 3" xfId="20918"/>
    <cellStyle name="Calculation 2 2 3 2 3" xfId="644"/>
    <cellStyle name="Calculation 2 2 3 2 3 2" xfId="645"/>
    <cellStyle name="Calculation 2 2 3 2 3 2 2" xfId="646"/>
    <cellStyle name="Calculation 2 2 3 2 3 2 2 2" xfId="20919"/>
    <cellStyle name="Calculation 2 2 3 2 3 2 2 2 2" xfId="20920"/>
    <cellStyle name="Calculation 2 2 3 2 3 2 2 2 3" xfId="20921"/>
    <cellStyle name="Calculation 2 2 3 2 3 2 3" xfId="20922"/>
    <cellStyle name="Calculation 2 2 3 2 3 2 3 2" xfId="20923"/>
    <cellStyle name="Calculation 2 2 3 2 3 2 3 3" xfId="20924"/>
    <cellStyle name="Calculation 2 2 3 2 3 3" xfId="647"/>
    <cellStyle name="Calculation 2 2 3 2 3 3 2" xfId="20925"/>
    <cellStyle name="Calculation 2 2 3 2 3 3 2 2" xfId="20926"/>
    <cellStyle name="Calculation 2 2 3 2 3 3 2 3" xfId="20927"/>
    <cellStyle name="Calculation 2 2 3 2 3 4" xfId="648"/>
    <cellStyle name="Calculation 2 2 3 2 3 4 2" xfId="20928"/>
    <cellStyle name="Calculation 2 2 3 2 3 4 2 2" xfId="20929"/>
    <cellStyle name="Calculation 2 2 3 2 3 4 2 3" xfId="20930"/>
    <cellStyle name="Calculation 2 2 3 2 3 5" xfId="20931"/>
    <cellStyle name="Calculation 2 2 3 2 3 5 2" xfId="20932"/>
    <cellStyle name="Calculation 2 2 3 2 3 5 3" xfId="20933"/>
    <cellStyle name="Calculation 2 2 3 2 4" xfId="649"/>
    <cellStyle name="Calculation 2 2 3 2 4 2" xfId="650"/>
    <cellStyle name="Calculation 2 2 3 2 4 2 2" xfId="651"/>
    <cellStyle name="Calculation 2 2 3 2 4 2 2 2" xfId="20934"/>
    <cellStyle name="Calculation 2 2 3 2 4 2 2 2 2" xfId="20935"/>
    <cellStyle name="Calculation 2 2 3 2 4 2 2 2 3" xfId="20936"/>
    <cellStyle name="Calculation 2 2 3 2 4 2 3" xfId="20937"/>
    <cellStyle name="Calculation 2 2 3 2 4 2 3 2" xfId="20938"/>
    <cellStyle name="Calculation 2 2 3 2 4 2 3 3" xfId="20939"/>
    <cellStyle name="Calculation 2 2 3 2 4 3" xfId="652"/>
    <cellStyle name="Calculation 2 2 3 2 4 3 2" xfId="20940"/>
    <cellStyle name="Calculation 2 2 3 2 4 3 2 2" xfId="20941"/>
    <cellStyle name="Calculation 2 2 3 2 4 3 2 3" xfId="20942"/>
    <cellStyle name="Calculation 2 2 3 2 4 4" xfId="20943"/>
    <cellStyle name="Calculation 2 2 3 2 4 4 2" xfId="20944"/>
    <cellStyle name="Calculation 2 2 3 2 4 4 3" xfId="20945"/>
    <cellStyle name="Calculation 2 2 3 2 5" xfId="653"/>
    <cellStyle name="Calculation 2 2 3 2 5 2" xfId="654"/>
    <cellStyle name="Calculation 2 2 3 2 5 2 2" xfId="20946"/>
    <cellStyle name="Calculation 2 2 3 2 5 2 2 2" xfId="20947"/>
    <cellStyle name="Calculation 2 2 3 2 5 2 2 3" xfId="20948"/>
    <cellStyle name="Calculation 2 2 3 2 5 3" xfId="20949"/>
    <cellStyle name="Calculation 2 2 3 2 5 3 2" xfId="20950"/>
    <cellStyle name="Calculation 2 2 3 2 5 3 3" xfId="20951"/>
    <cellStyle name="Calculation 2 2 3 2 6" xfId="655"/>
    <cellStyle name="Calculation 2 2 3 2 6 2" xfId="20952"/>
    <cellStyle name="Calculation 2 2 3 2 6 2 2" xfId="20953"/>
    <cellStyle name="Calculation 2 2 3 2 6 2 3" xfId="20954"/>
    <cellStyle name="Calculation 2 2 3 2 7" xfId="20955"/>
    <cellStyle name="Calculation 2 2 3 2 7 2" xfId="20956"/>
    <cellStyle name="Calculation 2 2 3 2 7 3" xfId="20957"/>
    <cellStyle name="Calculation 2 2 3 2 8" xfId="20958"/>
    <cellStyle name="Calculation 2 2 3 2 9" xfId="20959"/>
    <cellStyle name="Calculation 2 2 3 3" xfId="656"/>
    <cellStyle name="Calculation 2 2 3 3 2" xfId="657"/>
    <cellStyle name="Calculation 2 2 3 3 2 2" xfId="658"/>
    <cellStyle name="Calculation 2 2 3 3 2 2 2" xfId="659"/>
    <cellStyle name="Calculation 2 2 3 3 2 2 2 2" xfId="660"/>
    <cellStyle name="Calculation 2 2 3 3 2 2 2 2 2" xfId="20960"/>
    <cellStyle name="Calculation 2 2 3 3 2 2 2 2 2 2" xfId="20961"/>
    <cellStyle name="Calculation 2 2 3 3 2 2 2 2 2 3" xfId="20962"/>
    <cellStyle name="Calculation 2 2 3 3 2 2 2 3" xfId="20963"/>
    <cellStyle name="Calculation 2 2 3 3 2 2 2 3 2" xfId="20964"/>
    <cellStyle name="Calculation 2 2 3 3 2 2 2 3 3" xfId="20965"/>
    <cellStyle name="Calculation 2 2 3 3 2 2 3" xfId="661"/>
    <cellStyle name="Calculation 2 2 3 3 2 2 3 2" xfId="20966"/>
    <cellStyle name="Calculation 2 2 3 3 2 2 3 2 2" xfId="20967"/>
    <cellStyle name="Calculation 2 2 3 3 2 2 3 2 3" xfId="20968"/>
    <cellStyle name="Calculation 2 2 3 3 2 2 4" xfId="20969"/>
    <cellStyle name="Calculation 2 2 3 3 2 2 4 2" xfId="20970"/>
    <cellStyle name="Calculation 2 2 3 3 2 2 4 3" xfId="20971"/>
    <cellStyle name="Calculation 2 2 3 3 2 3" xfId="662"/>
    <cellStyle name="Calculation 2 2 3 3 2 3 2" xfId="663"/>
    <cellStyle name="Calculation 2 2 3 3 2 3 2 2" xfId="20972"/>
    <cellStyle name="Calculation 2 2 3 3 2 3 2 2 2" xfId="20973"/>
    <cellStyle name="Calculation 2 2 3 3 2 3 2 2 3" xfId="20974"/>
    <cellStyle name="Calculation 2 2 3 3 2 3 3" xfId="20975"/>
    <cellStyle name="Calculation 2 2 3 3 2 3 3 2" xfId="20976"/>
    <cellStyle name="Calculation 2 2 3 3 2 3 3 3" xfId="20977"/>
    <cellStyle name="Calculation 2 2 3 3 2 4" xfId="664"/>
    <cellStyle name="Calculation 2 2 3 3 2 4 2" xfId="20978"/>
    <cellStyle name="Calculation 2 2 3 3 2 4 2 2" xfId="20979"/>
    <cellStyle name="Calculation 2 2 3 3 2 4 2 3" xfId="20980"/>
    <cellStyle name="Calculation 2 2 3 3 2 5" xfId="20981"/>
    <cellStyle name="Calculation 2 2 3 3 2 5 2" xfId="20982"/>
    <cellStyle name="Calculation 2 2 3 3 2 5 3" xfId="20983"/>
    <cellStyle name="Calculation 2 2 3 3 3" xfId="665"/>
    <cellStyle name="Calculation 2 2 3 3 3 2" xfId="666"/>
    <cellStyle name="Calculation 2 2 3 3 3 2 2" xfId="667"/>
    <cellStyle name="Calculation 2 2 3 3 3 2 2 2" xfId="20984"/>
    <cellStyle name="Calculation 2 2 3 3 3 2 2 2 2" xfId="20985"/>
    <cellStyle name="Calculation 2 2 3 3 3 2 2 2 3" xfId="20986"/>
    <cellStyle name="Calculation 2 2 3 3 3 2 3" xfId="20987"/>
    <cellStyle name="Calculation 2 2 3 3 3 2 3 2" xfId="20988"/>
    <cellStyle name="Calculation 2 2 3 3 3 2 3 3" xfId="20989"/>
    <cellStyle name="Calculation 2 2 3 3 3 3" xfId="668"/>
    <cellStyle name="Calculation 2 2 3 3 3 3 2" xfId="20990"/>
    <cellStyle name="Calculation 2 2 3 3 3 3 2 2" xfId="20991"/>
    <cellStyle name="Calculation 2 2 3 3 3 3 2 3" xfId="20992"/>
    <cellStyle name="Calculation 2 2 3 3 3 4" xfId="669"/>
    <cellStyle name="Calculation 2 2 3 3 3 4 2" xfId="20993"/>
    <cellStyle name="Calculation 2 2 3 3 3 4 2 2" xfId="20994"/>
    <cellStyle name="Calculation 2 2 3 3 3 4 2 3" xfId="20995"/>
    <cellStyle name="Calculation 2 2 3 3 3 5" xfId="20996"/>
    <cellStyle name="Calculation 2 2 3 3 3 5 2" xfId="20997"/>
    <cellStyle name="Calculation 2 2 3 3 3 5 3" xfId="20998"/>
    <cellStyle name="Calculation 2 2 3 3 4" xfId="670"/>
    <cellStyle name="Calculation 2 2 3 3 4 2" xfId="671"/>
    <cellStyle name="Calculation 2 2 3 3 4 2 2" xfId="672"/>
    <cellStyle name="Calculation 2 2 3 3 4 2 2 2" xfId="20999"/>
    <cellStyle name="Calculation 2 2 3 3 4 2 2 2 2" xfId="21000"/>
    <cellStyle name="Calculation 2 2 3 3 4 2 2 2 3" xfId="21001"/>
    <cellStyle name="Calculation 2 2 3 3 4 2 3" xfId="21002"/>
    <cellStyle name="Calculation 2 2 3 3 4 2 3 2" xfId="21003"/>
    <cellStyle name="Calculation 2 2 3 3 4 2 3 3" xfId="21004"/>
    <cellStyle name="Calculation 2 2 3 3 4 3" xfId="673"/>
    <cellStyle name="Calculation 2 2 3 3 4 3 2" xfId="21005"/>
    <cellStyle name="Calculation 2 2 3 3 4 3 2 2" xfId="21006"/>
    <cellStyle name="Calculation 2 2 3 3 4 3 2 3" xfId="21007"/>
    <cellStyle name="Calculation 2 2 3 3 4 4" xfId="21008"/>
    <cellStyle name="Calculation 2 2 3 3 4 4 2" xfId="21009"/>
    <cellStyle name="Calculation 2 2 3 3 4 4 3" xfId="21010"/>
    <cellStyle name="Calculation 2 2 3 3 5" xfId="674"/>
    <cellStyle name="Calculation 2 2 3 3 5 2" xfId="675"/>
    <cellStyle name="Calculation 2 2 3 3 5 2 2" xfId="21011"/>
    <cellStyle name="Calculation 2 2 3 3 5 2 2 2" xfId="21012"/>
    <cellStyle name="Calculation 2 2 3 3 5 2 2 3" xfId="21013"/>
    <cellStyle name="Calculation 2 2 3 3 5 3" xfId="21014"/>
    <cellStyle name="Calculation 2 2 3 3 5 3 2" xfId="21015"/>
    <cellStyle name="Calculation 2 2 3 3 5 3 3" xfId="21016"/>
    <cellStyle name="Calculation 2 2 3 3 6" xfId="676"/>
    <cellStyle name="Calculation 2 2 3 3 6 2" xfId="21017"/>
    <cellStyle name="Calculation 2 2 3 3 6 2 2" xfId="21018"/>
    <cellStyle name="Calculation 2 2 3 3 6 2 3" xfId="21019"/>
    <cellStyle name="Calculation 2 2 3 3 7" xfId="21020"/>
    <cellStyle name="Calculation 2 2 3 3 7 2" xfId="21021"/>
    <cellStyle name="Calculation 2 2 3 3 7 3" xfId="21022"/>
    <cellStyle name="Calculation 2 2 3 4" xfId="677"/>
    <cellStyle name="Calculation 2 2 3 4 2" xfId="678"/>
    <cellStyle name="Calculation 2 2 3 4 2 2" xfId="679"/>
    <cellStyle name="Calculation 2 2 3 4 2 2 2" xfId="680"/>
    <cellStyle name="Calculation 2 2 3 4 2 2 2 2" xfId="681"/>
    <cellStyle name="Calculation 2 2 3 4 2 2 2 2 2" xfId="21023"/>
    <cellStyle name="Calculation 2 2 3 4 2 2 2 2 2 2" xfId="21024"/>
    <cellStyle name="Calculation 2 2 3 4 2 2 2 2 2 3" xfId="21025"/>
    <cellStyle name="Calculation 2 2 3 4 2 2 2 3" xfId="21026"/>
    <cellStyle name="Calculation 2 2 3 4 2 2 2 3 2" xfId="21027"/>
    <cellStyle name="Calculation 2 2 3 4 2 2 2 3 3" xfId="21028"/>
    <cellStyle name="Calculation 2 2 3 4 2 2 3" xfId="682"/>
    <cellStyle name="Calculation 2 2 3 4 2 2 3 2" xfId="21029"/>
    <cellStyle name="Calculation 2 2 3 4 2 2 3 2 2" xfId="21030"/>
    <cellStyle name="Calculation 2 2 3 4 2 2 3 2 3" xfId="21031"/>
    <cellStyle name="Calculation 2 2 3 4 2 2 4" xfId="21032"/>
    <cellStyle name="Calculation 2 2 3 4 2 2 4 2" xfId="21033"/>
    <cellStyle name="Calculation 2 2 3 4 2 2 4 3" xfId="21034"/>
    <cellStyle name="Calculation 2 2 3 4 2 3" xfId="683"/>
    <cellStyle name="Calculation 2 2 3 4 2 3 2" xfId="684"/>
    <cellStyle name="Calculation 2 2 3 4 2 3 2 2" xfId="21035"/>
    <cellStyle name="Calculation 2 2 3 4 2 3 2 2 2" xfId="21036"/>
    <cellStyle name="Calculation 2 2 3 4 2 3 2 2 3" xfId="21037"/>
    <cellStyle name="Calculation 2 2 3 4 2 3 3" xfId="21038"/>
    <cellStyle name="Calculation 2 2 3 4 2 3 3 2" xfId="21039"/>
    <cellStyle name="Calculation 2 2 3 4 2 3 3 3" xfId="21040"/>
    <cellStyle name="Calculation 2 2 3 4 2 4" xfId="685"/>
    <cellStyle name="Calculation 2 2 3 4 2 4 2" xfId="21041"/>
    <cellStyle name="Calculation 2 2 3 4 2 4 2 2" xfId="21042"/>
    <cellStyle name="Calculation 2 2 3 4 2 4 2 3" xfId="21043"/>
    <cellStyle name="Calculation 2 2 3 4 2 5" xfId="21044"/>
    <cellStyle name="Calculation 2 2 3 4 2 5 2" xfId="21045"/>
    <cellStyle name="Calculation 2 2 3 4 2 5 3" xfId="21046"/>
    <cellStyle name="Calculation 2 2 3 4 3" xfId="686"/>
    <cellStyle name="Calculation 2 2 3 4 3 2" xfId="687"/>
    <cellStyle name="Calculation 2 2 3 4 3 2 2" xfId="688"/>
    <cellStyle name="Calculation 2 2 3 4 3 2 2 2" xfId="21047"/>
    <cellStyle name="Calculation 2 2 3 4 3 2 2 2 2" xfId="21048"/>
    <cellStyle name="Calculation 2 2 3 4 3 2 2 2 3" xfId="21049"/>
    <cellStyle name="Calculation 2 2 3 4 3 2 3" xfId="21050"/>
    <cellStyle name="Calculation 2 2 3 4 3 2 3 2" xfId="21051"/>
    <cellStyle name="Calculation 2 2 3 4 3 2 3 3" xfId="21052"/>
    <cellStyle name="Calculation 2 2 3 4 3 3" xfId="689"/>
    <cellStyle name="Calculation 2 2 3 4 3 3 2" xfId="21053"/>
    <cellStyle name="Calculation 2 2 3 4 3 3 2 2" xfId="21054"/>
    <cellStyle name="Calculation 2 2 3 4 3 3 2 3" xfId="21055"/>
    <cellStyle name="Calculation 2 2 3 4 3 4" xfId="690"/>
    <cellStyle name="Calculation 2 2 3 4 3 4 2" xfId="21056"/>
    <cellStyle name="Calculation 2 2 3 4 3 4 2 2" xfId="21057"/>
    <cellStyle name="Calculation 2 2 3 4 3 4 2 3" xfId="21058"/>
    <cellStyle name="Calculation 2 2 3 4 3 5" xfId="21059"/>
    <cellStyle name="Calculation 2 2 3 4 3 5 2" xfId="21060"/>
    <cellStyle name="Calculation 2 2 3 4 3 5 3" xfId="21061"/>
    <cellStyle name="Calculation 2 2 3 4 4" xfId="691"/>
    <cellStyle name="Calculation 2 2 3 4 4 2" xfId="692"/>
    <cellStyle name="Calculation 2 2 3 4 4 2 2" xfId="693"/>
    <cellStyle name="Calculation 2 2 3 4 4 2 2 2" xfId="21062"/>
    <cellStyle name="Calculation 2 2 3 4 4 2 2 2 2" xfId="21063"/>
    <cellStyle name="Calculation 2 2 3 4 4 2 2 2 3" xfId="21064"/>
    <cellStyle name="Calculation 2 2 3 4 4 2 3" xfId="21065"/>
    <cellStyle name="Calculation 2 2 3 4 4 2 3 2" xfId="21066"/>
    <cellStyle name="Calculation 2 2 3 4 4 2 3 3" xfId="21067"/>
    <cellStyle name="Calculation 2 2 3 4 4 3" xfId="694"/>
    <cellStyle name="Calculation 2 2 3 4 4 3 2" xfId="21068"/>
    <cellStyle name="Calculation 2 2 3 4 4 3 2 2" xfId="21069"/>
    <cellStyle name="Calculation 2 2 3 4 4 3 2 3" xfId="21070"/>
    <cellStyle name="Calculation 2 2 3 4 4 4" xfId="21071"/>
    <cellStyle name="Calculation 2 2 3 4 4 4 2" xfId="21072"/>
    <cellStyle name="Calculation 2 2 3 4 4 4 3" xfId="21073"/>
    <cellStyle name="Calculation 2 2 3 4 5" xfId="695"/>
    <cellStyle name="Calculation 2 2 3 4 5 2" xfId="696"/>
    <cellStyle name="Calculation 2 2 3 4 5 2 2" xfId="21074"/>
    <cellStyle name="Calculation 2 2 3 4 5 2 2 2" xfId="21075"/>
    <cellStyle name="Calculation 2 2 3 4 5 2 2 3" xfId="21076"/>
    <cellStyle name="Calculation 2 2 3 4 5 3" xfId="21077"/>
    <cellStyle name="Calculation 2 2 3 4 5 3 2" xfId="21078"/>
    <cellStyle name="Calculation 2 2 3 4 5 3 3" xfId="21079"/>
    <cellStyle name="Calculation 2 2 3 4 6" xfId="697"/>
    <cellStyle name="Calculation 2 2 3 4 6 2" xfId="21080"/>
    <cellStyle name="Calculation 2 2 3 4 6 2 2" xfId="21081"/>
    <cellStyle name="Calculation 2 2 3 4 6 2 3" xfId="21082"/>
    <cellStyle name="Calculation 2 2 3 4 7" xfId="21083"/>
    <cellStyle name="Calculation 2 2 3 4 7 2" xfId="21084"/>
    <cellStyle name="Calculation 2 2 3 4 7 3" xfId="21085"/>
    <cellStyle name="Calculation 2 2 3 5" xfId="698"/>
    <cellStyle name="Calculation 2 2 3 5 2" xfId="699"/>
    <cellStyle name="Calculation 2 2 3 5 2 2" xfId="21086"/>
    <cellStyle name="Calculation 2 2 3 5 2 2 2" xfId="21087"/>
    <cellStyle name="Calculation 2 2 3 5 2 2 3" xfId="21088"/>
    <cellStyle name="Calculation 2 2 3 5 3" xfId="21089"/>
    <cellStyle name="Calculation 2 2 3 5 3 2" xfId="21090"/>
    <cellStyle name="Calculation 2 2 3 5 3 3" xfId="21091"/>
    <cellStyle name="Calculation 2 2 3 6" xfId="21092"/>
    <cellStyle name="Calculation 2 2 3 6 2" xfId="21093"/>
    <cellStyle name="Calculation 2 2 3 6 3" xfId="21094"/>
    <cellStyle name="Calculation 2 2 3 7" xfId="21095"/>
    <cellStyle name="Calculation 2 2 3 8" xfId="21096"/>
    <cellStyle name="Calculation 2 2 3 9" xfId="21097"/>
    <cellStyle name="Calculation 2 2 4" xfId="700"/>
    <cellStyle name="Calculation 2 2 4 10" xfId="21098"/>
    <cellStyle name="Calculation 2 2 4 11" xfId="21099"/>
    <cellStyle name="Calculation 2 2 4 12" xfId="21100"/>
    <cellStyle name="Calculation 2 2 4 13" xfId="21101"/>
    <cellStyle name="Calculation 2 2 4 14" xfId="21102"/>
    <cellStyle name="Calculation 2 2 4 15" xfId="21103"/>
    <cellStyle name="Calculation 2 2 4 2" xfId="701"/>
    <cellStyle name="Calculation 2 2 4 2 2" xfId="702"/>
    <cellStyle name="Calculation 2 2 4 2 2 2" xfId="703"/>
    <cellStyle name="Calculation 2 2 4 2 2 2 2" xfId="704"/>
    <cellStyle name="Calculation 2 2 4 2 2 2 2 2" xfId="705"/>
    <cellStyle name="Calculation 2 2 4 2 2 2 2 2 2" xfId="21104"/>
    <cellStyle name="Calculation 2 2 4 2 2 2 2 2 2 2" xfId="21105"/>
    <cellStyle name="Calculation 2 2 4 2 2 2 2 2 2 3" xfId="21106"/>
    <cellStyle name="Calculation 2 2 4 2 2 2 2 3" xfId="21107"/>
    <cellStyle name="Calculation 2 2 4 2 2 2 2 3 2" xfId="21108"/>
    <cellStyle name="Calculation 2 2 4 2 2 2 2 3 3" xfId="21109"/>
    <cellStyle name="Calculation 2 2 4 2 2 2 3" xfId="706"/>
    <cellStyle name="Calculation 2 2 4 2 2 2 3 2" xfId="21110"/>
    <cellStyle name="Calculation 2 2 4 2 2 2 3 2 2" xfId="21111"/>
    <cellStyle name="Calculation 2 2 4 2 2 2 3 2 3" xfId="21112"/>
    <cellStyle name="Calculation 2 2 4 2 2 2 4" xfId="21113"/>
    <cellStyle name="Calculation 2 2 4 2 2 2 4 2" xfId="21114"/>
    <cellStyle name="Calculation 2 2 4 2 2 2 4 3" xfId="21115"/>
    <cellStyle name="Calculation 2 2 4 2 2 3" xfId="707"/>
    <cellStyle name="Calculation 2 2 4 2 2 3 2" xfId="708"/>
    <cellStyle name="Calculation 2 2 4 2 2 3 2 2" xfId="21116"/>
    <cellStyle name="Calculation 2 2 4 2 2 3 2 2 2" xfId="21117"/>
    <cellStyle name="Calculation 2 2 4 2 2 3 2 2 3" xfId="21118"/>
    <cellStyle name="Calculation 2 2 4 2 2 3 3" xfId="21119"/>
    <cellStyle name="Calculation 2 2 4 2 2 3 3 2" xfId="21120"/>
    <cellStyle name="Calculation 2 2 4 2 2 3 3 3" xfId="21121"/>
    <cellStyle name="Calculation 2 2 4 2 2 4" xfId="709"/>
    <cellStyle name="Calculation 2 2 4 2 2 4 2" xfId="21122"/>
    <cellStyle name="Calculation 2 2 4 2 2 4 2 2" xfId="21123"/>
    <cellStyle name="Calculation 2 2 4 2 2 4 2 3" xfId="21124"/>
    <cellStyle name="Calculation 2 2 4 2 2 5" xfId="21125"/>
    <cellStyle name="Calculation 2 2 4 2 2 5 2" xfId="21126"/>
    <cellStyle name="Calculation 2 2 4 2 2 5 3" xfId="21127"/>
    <cellStyle name="Calculation 2 2 4 2 3" xfId="710"/>
    <cellStyle name="Calculation 2 2 4 2 3 2" xfId="711"/>
    <cellStyle name="Calculation 2 2 4 2 3 2 2" xfId="712"/>
    <cellStyle name="Calculation 2 2 4 2 3 2 2 2" xfId="21128"/>
    <cellStyle name="Calculation 2 2 4 2 3 2 2 2 2" xfId="21129"/>
    <cellStyle name="Calculation 2 2 4 2 3 2 2 2 3" xfId="21130"/>
    <cellStyle name="Calculation 2 2 4 2 3 2 3" xfId="21131"/>
    <cellStyle name="Calculation 2 2 4 2 3 2 3 2" xfId="21132"/>
    <cellStyle name="Calculation 2 2 4 2 3 2 3 3" xfId="21133"/>
    <cellStyle name="Calculation 2 2 4 2 3 3" xfId="713"/>
    <cellStyle name="Calculation 2 2 4 2 3 3 2" xfId="21134"/>
    <cellStyle name="Calculation 2 2 4 2 3 3 2 2" xfId="21135"/>
    <cellStyle name="Calculation 2 2 4 2 3 3 2 3" xfId="21136"/>
    <cellStyle name="Calculation 2 2 4 2 3 4" xfId="714"/>
    <cellStyle name="Calculation 2 2 4 2 3 4 2" xfId="21137"/>
    <cellStyle name="Calculation 2 2 4 2 3 4 2 2" xfId="21138"/>
    <cellStyle name="Calculation 2 2 4 2 3 4 2 3" xfId="21139"/>
    <cellStyle name="Calculation 2 2 4 2 3 5" xfId="21140"/>
    <cellStyle name="Calculation 2 2 4 2 3 5 2" xfId="21141"/>
    <cellStyle name="Calculation 2 2 4 2 3 5 3" xfId="21142"/>
    <cellStyle name="Calculation 2 2 4 2 4" xfId="715"/>
    <cellStyle name="Calculation 2 2 4 2 4 2" xfId="716"/>
    <cellStyle name="Calculation 2 2 4 2 4 2 2" xfId="717"/>
    <cellStyle name="Calculation 2 2 4 2 4 2 2 2" xfId="21143"/>
    <cellStyle name="Calculation 2 2 4 2 4 2 2 2 2" xfId="21144"/>
    <cellStyle name="Calculation 2 2 4 2 4 2 2 2 3" xfId="21145"/>
    <cellStyle name="Calculation 2 2 4 2 4 2 3" xfId="21146"/>
    <cellStyle name="Calculation 2 2 4 2 4 2 3 2" xfId="21147"/>
    <cellStyle name="Calculation 2 2 4 2 4 2 3 3" xfId="21148"/>
    <cellStyle name="Calculation 2 2 4 2 4 3" xfId="718"/>
    <cellStyle name="Calculation 2 2 4 2 4 3 2" xfId="21149"/>
    <cellStyle name="Calculation 2 2 4 2 4 3 2 2" xfId="21150"/>
    <cellStyle name="Calculation 2 2 4 2 4 3 2 3" xfId="21151"/>
    <cellStyle name="Calculation 2 2 4 2 4 4" xfId="21152"/>
    <cellStyle name="Calculation 2 2 4 2 4 4 2" xfId="21153"/>
    <cellStyle name="Calculation 2 2 4 2 4 4 3" xfId="21154"/>
    <cellStyle name="Calculation 2 2 4 2 5" xfId="719"/>
    <cellStyle name="Calculation 2 2 4 2 5 2" xfId="720"/>
    <cellStyle name="Calculation 2 2 4 2 5 2 2" xfId="21155"/>
    <cellStyle name="Calculation 2 2 4 2 5 2 2 2" xfId="21156"/>
    <cellStyle name="Calculation 2 2 4 2 5 2 2 3" xfId="21157"/>
    <cellStyle name="Calculation 2 2 4 2 5 3" xfId="21158"/>
    <cellStyle name="Calculation 2 2 4 2 5 3 2" xfId="21159"/>
    <cellStyle name="Calculation 2 2 4 2 5 3 3" xfId="21160"/>
    <cellStyle name="Calculation 2 2 4 2 6" xfId="721"/>
    <cellStyle name="Calculation 2 2 4 2 6 2" xfId="21161"/>
    <cellStyle name="Calculation 2 2 4 2 6 2 2" xfId="21162"/>
    <cellStyle name="Calculation 2 2 4 2 6 2 3" xfId="21163"/>
    <cellStyle name="Calculation 2 2 4 2 7" xfId="21164"/>
    <cellStyle name="Calculation 2 2 4 2 7 2" xfId="21165"/>
    <cellStyle name="Calculation 2 2 4 2 7 3" xfId="21166"/>
    <cellStyle name="Calculation 2 2 4 3" xfId="722"/>
    <cellStyle name="Calculation 2 2 4 3 2" xfId="723"/>
    <cellStyle name="Calculation 2 2 4 3 2 2" xfId="724"/>
    <cellStyle name="Calculation 2 2 4 3 2 2 2" xfId="725"/>
    <cellStyle name="Calculation 2 2 4 3 2 2 2 2" xfId="726"/>
    <cellStyle name="Calculation 2 2 4 3 2 2 2 2 2" xfId="21167"/>
    <cellStyle name="Calculation 2 2 4 3 2 2 2 2 2 2" xfId="21168"/>
    <cellStyle name="Calculation 2 2 4 3 2 2 2 2 2 3" xfId="21169"/>
    <cellStyle name="Calculation 2 2 4 3 2 2 2 3" xfId="21170"/>
    <cellStyle name="Calculation 2 2 4 3 2 2 2 3 2" xfId="21171"/>
    <cellStyle name="Calculation 2 2 4 3 2 2 2 3 3" xfId="21172"/>
    <cellStyle name="Calculation 2 2 4 3 2 2 3" xfId="727"/>
    <cellStyle name="Calculation 2 2 4 3 2 2 3 2" xfId="21173"/>
    <cellStyle name="Calculation 2 2 4 3 2 2 3 2 2" xfId="21174"/>
    <cellStyle name="Calculation 2 2 4 3 2 2 3 2 3" xfId="21175"/>
    <cellStyle name="Calculation 2 2 4 3 2 2 4" xfId="21176"/>
    <cellStyle name="Calculation 2 2 4 3 2 2 4 2" xfId="21177"/>
    <cellStyle name="Calculation 2 2 4 3 2 2 4 3" xfId="21178"/>
    <cellStyle name="Calculation 2 2 4 3 2 3" xfId="728"/>
    <cellStyle name="Calculation 2 2 4 3 2 3 2" xfId="729"/>
    <cellStyle name="Calculation 2 2 4 3 2 3 2 2" xfId="21179"/>
    <cellStyle name="Calculation 2 2 4 3 2 3 2 2 2" xfId="21180"/>
    <cellStyle name="Calculation 2 2 4 3 2 3 2 2 3" xfId="21181"/>
    <cellStyle name="Calculation 2 2 4 3 2 3 3" xfId="21182"/>
    <cellStyle name="Calculation 2 2 4 3 2 3 3 2" xfId="21183"/>
    <cellStyle name="Calculation 2 2 4 3 2 3 3 3" xfId="21184"/>
    <cellStyle name="Calculation 2 2 4 3 2 4" xfId="730"/>
    <cellStyle name="Calculation 2 2 4 3 2 4 2" xfId="21185"/>
    <cellStyle name="Calculation 2 2 4 3 2 4 2 2" xfId="21186"/>
    <cellStyle name="Calculation 2 2 4 3 2 4 2 3" xfId="21187"/>
    <cellStyle name="Calculation 2 2 4 3 2 5" xfId="21188"/>
    <cellStyle name="Calculation 2 2 4 3 2 5 2" xfId="21189"/>
    <cellStyle name="Calculation 2 2 4 3 2 5 3" xfId="21190"/>
    <cellStyle name="Calculation 2 2 4 3 3" xfId="731"/>
    <cellStyle name="Calculation 2 2 4 3 3 2" xfId="732"/>
    <cellStyle name="Calculation 2 2 4 3 3 2 2" xfId="733"/>
    <cellStyle name="Calculation 2 2 4 3 3 2 2 2" xfId="21191"/>
    <cellStyle name="Calculation 2 2 4 3 3 2 2 2 2" xfId="21192"/>
    <cellStyle name="Calculation 2 2 4 3 3 2 2 2 3" xfId="21193"/>
    <cellStyle name="Calculation 2 2 4 3 3 2 3" xfId="21194"/>
    <cellStyle name="Calculation 2 2 4 3 3 2 3 2" xfId="21195"/>
    <cellStyle name="Calculation 2 2 4 3 3 2 3 3" xfId="21196"/>
    <cellStyle name="Calculation 2 2 4 3 3 3" xfId="734"/>
    <cellStyle name="Calculation 2 2 4 3 3 3 2" xfId="21197"/>
    <cellStyle name="Calculation 2 2 4 3 3 3 2 2" xfId="21198"/>
    <cellStyle name="Calculation 2 2 4 3 3 3 2 3" xfId="21199"/>
    <cellStyle name="Calculation 2 2 4 3 3 4" xfId="735"/>
    <cellStyle name="Calculation 2 2 4 3 3 4 2" xfId="21200"/>
    <cellStyle name="Calculation 2 2 4 3 3 4 2 2" xfId="21201"/>
    <cellStyle name="Calculation 2 2 4 3 3 4 2 3" xfId="21202"/>
    <cellStyle name="Calculation 2 2 4 3 3 5" xfId="21203"/>
    <cellStyle name="Calculation 2 2 4 3 3 5 2" xfId="21204"/>
    <cellStyle name="Calculation 2 2 4 3 3 5 3" xfId="21205"/>
    <cellStyle name="Calculation 2 2 4 3 4" xfId="736"/>
    <cellStyle name="Calculation 2 2 4 3 4 2" xfId="737"/>
    <cellStyle name="Calculation 2 2 4 3 4 2 2" xfId="738"/>
    <cellStyle name="Calculation 2 2 4 3 4 2 2 2" xfId="21206"/>
    <cellStyle name="Calculation 2 2 4 3 4 2 2 2 2" xfId="21207"/>
    <cellStyle name="Calculation 2 2 4 3 4 2 2 2 3" xfId="21208"/>
    <cellStyle name="Calculation 2 2 4 3 4 2 3" xfId="21209"/>
    <cellStyle name="Calculation 2 2 4 3 4 2 3 2" xfId="21210"/>
    <cellStyle name="Calculation 2 2 4 3 4 2 3 3" xfId="21211"/>
    <cellStyle name="Calculation 2 2 4 3 4 3" xfId="739"/>
    <cellStyle name="Calculation 2 2 4 3 4 3 2" xfId="21212"/>
    <cellStyle name="Calculation 2 2 4 3 4 3 2 2" xfId="21213"/>
    <cellStyle name="Calculation 2 2 4 3 4 3 2 3" xfId="21214"/>
    <cellStyle name="Calculation 2 2 4 3 4 4" xfId="21215"/>
    <cellStyle name="Calculation 2 2 4 3 4 4 2" xfId="21216"/>
    <cellStyle name="Calculation 2 2 4 3 4 4 3" xfId="21217"/>
    <cellStyle name="Calculation 2 2 4 3 5" xfId="740"/>
    <cellStyle name="Calculation 2 2 4 3 5 2" xfId="741"/>
    <cellStyle name="Calculation 2 2 4 3 5 2 2" xfId="21218"/>
    <cellStyle name="Calculation 2 2 4 3 5 2 2 2" xfId="21219"/>
    <cellStyle name="Calculation 2 2 4 3 5 2 2 3" xfId="21220"/>
    <cellStyle name="Calculation 2 2 4 3 5 3" xfId="21221"/>
    <cellStyle name="Calculation 2 2 4 3 5 3 2" xfId="21222"/>
    <cellStyle name="Calculation 2 2 4 3 5 3 3" xfId="21223"/>
    <cellStyle name="Calculation 2 2 4 3 6" xfId="742"/>
    <cellStyle name="Calculation 2 2 4 3 6 2" xfId="21224"/>
    <cellStyle name="Calculation 2 2 4 3 6 2 2" xfId="21225"/>
    <cellStyle name="Calculation 2 2 4 3 6 2 3" xfId="21226"/>
    <cellStyle name="Calculation 2 2 4 3 7" xfId="21227"/>
    <cellStyle name="Calculation 2 2 4 3 7 2" xfId="21228"/>
    <cellStyle name="Calculation 2 2 4 3 7 3" xfId="21229"/>
    <cellStyle name="Calculation 2 2 4 4" xfId="743"/>
    <cellStyle name="Calculation 2 2 4 4 2" xfId="744"/>
    <cellStyle name="Calculation 2 2 4 4 2 2" xfId="745"/>
    <cellStyle name="Calculation 2 2 4 4 2 2 2" xfId="746"/>
    <cellStyle name="Calculation 2 2 4 4 2 2 2 2" xfId="21230"/>
    <cellStyle name="Calculation 2 2 4 4 2 2 2 2 2" xfId="21231"/>
    <cellStyle name="Calculation 2 2 4 4 2 2 2 2 3" xfId="21232"/>
    <cellStyle name="Calculation 2 2 4 4 2 2 3" xfId="21233"/>
    <cellStyle name="Calculation 2 2 4 4 2 2 3 2" xfId="21234"/>
    <cellStyle name="Calculation 2 2 4 4 2 2 3 3" xfId="21235"/>
    <cellStyle name="Calculation 2 2 4 4 2 3" xfId="747"/>
    <cellStyle name="Calculation 2 2 4 4 2 3 2" xfId="21236"/>
    <cellStyle name="Calculation 2 2 4 4 2 3 2 2" xfId="21237"/>
    <cellStyle name="Calculation 2 2 4 4 2 3 2 3" xfId="21238"/>
    <cellStyle name="Calculation 2 2 4 4 2 4" xfId="21239"/>
    <cellStyle name="Calculation 2 2 4 4 2 4 2" xfId="21240"/>
    <cellStyle name="Calculation 2 2 4 4 2 4 3" xfId="21241"/>
    <cellStyle name="Calculation 2 2 4 4 3" xfId="748"/>
    <cellStyle name="Calculation 2 2 4 4 3 2" xfId="749"/>
    <cellStyle name="Calculation 2 2 4 4 3 2 2" xfId="21242"/>
    <cellStyle name="Calculation 2 2 4 4 3 2 2 2" xfId="21243"/>
    <cellStyle name="Calculation 2 2 4 4 3 2 2 3" xfId="21244"/>
    <cellStyle name="Calculation 2 2 4 4 3 3" xfId="21245"/>
    <cellStyle name="Calculation 2 2 4 4 3 3 2" xfId="21246"/>
    <cellStyle name="Calculation 2 2 4 4 3 3 3" xfId="21247"/>
    <cellStyle name="Calculation 2 2 4 4 4" xfId="750"/>
    <cellStyle name="Calculation 2 2 4 4 4 2" xfId="21248"/>
    <cellStyle name="Calculation 2 2 4 4 4 2 2" xfId="21249"/>
    <cellStyle name="Calculation 2 2 4 4 4 2 3" xfId="21250"/>
    <cellStyle name="Calculation 2 2 4 4 5" xfId="21251"/>
    <cellStyle name="Calculation 2 2 4 4 5 2" xfId="21252"/>
    <cellStyle name="Calculation 2 2 4 4 5 3" xfId="21253"/>
    <cellStyle name="Calculation 2 2 4 5" xfId="751"/>
    <cellStyle name="Calculation 2 2 4 5 2" xfId="752"/>
    <cellStyle name="Calculation 2 2 4 5 2 2" xfId="753"/>
    <cellStyle name="Calculation 2 2 4 5 2 2 2" xfId="21254"/>
    <cellStyle name="Calculation 2 2 4 5 2 2 2 2" xfId="21255"/>
    <cellStyle name="Calculation 2 2 4 5 2 2 2 3" xfId="21256"/>
    <cellStyle name="Calculation 2 2 4 5 2 3" xfId="21257"/>
    <cellStyle name="Calculation 2 2 4 5 2 3 2" xfId="21258"/>
    <cellStyle name="Calculation 2 2 4 5 2 3 3" xfId="21259"/>
    <cellStyle name="Calculation 2 2 4 5 3" xfId="754"/>
    <cellStyle name="Calculation 2 2 4 5 3 2" xfId="21260"/>
    <cellStyle name="Calculation 2 2 4 5 3 2 2" xfId="21261"/>
    <cellStyle name="Calculation 2 2 4 5 3 2 3" xfId="21262"/>
    <cellStyle name="Calculation 2 2 4 5 4" xfId="755"/>
    <cellStyle name="Calculation 2 2 4 5 4 2" xfId="21263"/>
    <cellStyle name="Calculation 2 2 4 5 4 2 2" xfId="21264"/>
    <cellStyle name="Calculation 2 2 4 5 4 2 3" xfId="21265"/>
    <cellStyle name="Calculation 2 2 4 5 5" xfId="21266"/>
    <cellStyle name="Calculation 2 2 4 5 5 2" xfId="21267"/>
    <cellStyle name="Calculation 2 2 4 5 5 3" xfId="21268"/>
    <cellStyle name="Calculation 2 2 4 6" xfId="756"/>
    <cellStyle name="Calculation 2 2 4 6 2" xfId="757"/>
    <cellStyle name="Calculation 2 2 4 6 2 2" xfId="758"/>
    <cellStyle name="Calculation 2 2 4 6 2 2 2" xfId="21269"/>
    <cellStyle name="Calculation 2 2 4 6 2 2 2 2" xfId="21270"/>
    <cellStyle name="Calculation 2 2 4 6 2 2 2 3" xfId="21271"/>
    <cellStyle name="Calculation 2 2 4 6 2 3" xfId="21272"/>
    <cellStyle name="Calculation 2 2 4 6 2 3 2" xfId="21273"/>
    <cellStyle name="Calculation 2 2 4 6 2 3 3" xfId="21274"/>
    <cellStyle name="Calculation 2 2 4 6 3" xfId="759"/>
    <cellStyle name="Calculation 2 2 4 6 3 2" xfId="21275"/>
    <cellStyle name="Calculation 2 2 4 6 3 2 2" xfId="21276"/>
    <cellStyle name="Calculation 2 2 4 6 3 2 3" xfId="21277"/>
    <cellStyle name="Calculation 2 2 4 6 4" xfId="21278"/>
    <cellStyle name="Calculation 2 2 4 6 4 2" xfId="21279"/>
    <cellStyle name="Calculation 2 2 4 6 4 3" xfId="21280"/>
    <cellStyle name="Calculation 2 2 4 7" xfId="760"/>
    <cellStyle name="Calculation 2 2 4 7 2" xfId="761"/>
    <cellStyle name="Calculation 2 2 4 7 2 2" xfId="21281"/>
    <cellStyle name="Calculation 2 2 4 7 2 2 2" xfId="21282"/>
    <cellStyle name="Calculation 2 2 4 7 2 2 3" xfId="21283"/>
    <cellStyle name="Calculation 2 2 4 7 3" xfId="21284"/>
    <cellStyle name="Calculation 2 2 4 7 3 2" xfId="21285"/>
    <cellStyle name="Calculation 2 2 4 7 3 3" xfId="21286"/>
    <cellStyle name="Calculation 2 2 4 8" xfId="762"/>
    <cellStyle name="Calculation 2 2 4 8 2" xfId="21287"/>
    <cellStyle name="Calculation 2 2 4 8 2 2" xfId="21288"/>
    <cellStyle name="Calculation 2 2 4 8 2 3" xfId="21289"/>
    <cellStyle name="Calculation 2 2 4 9" xfId="21290"/>
    <cellStyle name="Calculation 2 2 4 9 2" xfId="21291"/>
    <cellStyle name="Calculation 2 2 4 9 3" xfId="21292"/>
    <cellStyle name="Calculation 2 2 5" xfId="763"/>
    <cellStyle name="Calculation 2 2 5 2" xfId="764"/>
    <cellStyle name="Calculation 2 2 5 2 2" xfId="765"/>
    <cellStyle name="Calculation 2 2 5 2 2 2" xfId="766"/>
    <cellStyle name="Calculation 2 2 5 2 2 2 2" xfId="767"/>
    <cellStyle name="Calculation 2 2 5 2 2 2 2 2" xfId="21293"/>
    <cellStyle name="Calculation 2 2 5 2 2 2 2 2 2" xfId="21294"/>
    <cellStyle name="Calculation 2 2 5 2 2 2 2 2 3" xfId="21295"/>
    <cellStyle name="Calculation 2 2 5 2 2 2 3" xfId="21296"/>
    <cellStyle name="Calculation 2 2 5 2 2 2 3 2" xfId="21297"/>
    <cellStyle name="Calculation 2 2 5 2 2 2 3 3" xfId="21298"/>
    <cellStyle name="Calculation 2 2 5 2 2 3" xfId="768"/>
    <cellStyle name="Calculation 2 2 5 2 2 3 2" xfId="21299"/>
    <cellStyle name="Calculation 2 2 5 2 2 3 2 2" xfId="21300"/>
    <cellStyle name="Calculation 2 2 5 2 2 3 2 3" xfId="21301"/>
    <cellStyle name="Calculation 2 2 5 2 2 4" xfId="21302"/>
    <cellStyle name="Calculation 2 2 5 2 2 4 2" xfId="21303"/>
    <cellStyle name="Calculation 2 2 5 2 2 4 3" xfId="21304"/>
    <cellStyle name="Calculation 2 2 5 2 3" xfId="769"/>
    <cellStyle name="Calculation 2 2 5 2 3 2" xfId="770"/>
    <cellStyle name="Calculation 2 2 5 2 3 2 2" xfId="21305"/>
    <cellStyle name="Calculation 2 2 5 2 3 2 2 2" xfId="21306"/>
    <cellStyle name="Calculation 2 2 5 2 3 2 2 3" xfId="21307"/>
    <cellStyle name="Calculation 2 2 5 2 3 3" xfId="21308"/>
    <cellStyle name="Calculation 2 2 5 2 3 3 2" xfId="21309"/>
    <cellStyle name="Calculation 2 2 5 2 3 3 3" xfId="21310"/>
    <cellStyle name="Calculation 2 2 5 2 4" xfId="771"/>
    <cellStyle name="Calculation 2 2 5 2 4 2" xfId="21311"/>
    <cellStyle name="Calculation 2 2 5 2 4 2 2" xfId="21312"/>
    <cellStyle name="Calculation 2 2 5 2 4 2 3" xfId="21313"/>
    <cellStyle name="Calculation 2 2 5 2 5" xfId="21314"/>
    <cellStyle name="Calculation 2 2 5 2 5 2" xfId="21315"/>
    <cellStyle name="Calculation 2 2 5 2 5 3" xfId="21316"/>
    <cellStyle name="Calculation 2 2 5 3" xfId="772"/>
    <cellStyle name="Calculation 2 2 5 3 2" xfId="773"/>
    <cellStyle name="Calculation 2 2 5 3 2 2" xfId="774"/>
    <cellStyle name="Calculation 2 2 5 3 2 2 2" xfId="21317"/>
    <cellStyle name="Calculation 2 2 5 3 2 2 2 2" xfId="21318"/>
    <cellStyle name="Calculation 2 2 5 3 2 2 2 3" xfId="21319"/>
    <cellStyle name="Calculation 2 2 5 3 2 3" xfId="21320"/>
    <cellStyle name="Calculation 2 2 5 3 2 3 2" xfId="21321"/>
    <cellStyle name="Calculation 2 2 5 3 2 3 3" xfId="21322"/>
    <cellStyle name="Calculation 2 2 5 3 3" xfId="775"/>
    <cellStyle name="Calculation 2 2 5 3 3 2" xfId="21323"/>
    <cellStyle name="Calculation 2 2 5 3 3 2 2" xfId="21324"/>
    <cellStyle name="Calculation 2 2 5 3 3 2 3" xfId="21325"/>
    <cellStyle name="Calculation 2 2 5 3 4" xfId="776"/>
    <cellStyle name="Calculation 2 2 5 3 4 2" xfId="21326"/>
    <cellStyle name="Calculation 2 2 5 3 4 2 2" xfId="21327"/>
    <cellStyle name="Calculation 2 2 5 3 4 2 3" xfId="21328"/>
    <cellStyle name="Calculation 2 2 5 3 5" xfId="21329"/>
    <cellStyle name="Calculation 2 2 5 3 5 2" xfId="21330"/>
    <cellStyle name="Calculation 2 2 5 3 5 3" xfId="21331"/>
    <cellStyle name="Calculation 2 2 5 4" xfId="777"/>
    <cellStyle name="Calculation 2 2 5 4 2" xfId="778"/>
    <cellStyle name="Calculation 2 2 5 4 2 2" xfId="779"/>
    <cellStyle name="Calculation 2 2 5 4 2 2 2" xfId="21332"/>
    <cellStyle name="Calculation 2 2 5 4 2 2 2 2" xfId="21333"/>
    <cellStyle name="Calculation 2 2 5 4 2 2 2 3" xfId="21334"/>
    <cellStyle name="Calculation 2 2 5 4 2 3" xfId="21335"/>
    <cellStyle name="Calculation 2 2 5 4 2 3 2" xfId="21336"/>
    <cellStyle name="Calculation 2 2 5 4 2 3 3" xfId="21337"/>
    <cellStyle name="Calculation 2 2 5 4 3" xfId="780"/>
    <cellStyle name="Calculation 2 2 5 4 3 2" xfId="21338"/>
    <cellStyle name="Calculation 2 2 5 4 3 2 2" xfId="21339"/>
    <cellStyle name="Calculation 2 2 5 4 3 2 3" xfId="21340"/>
    <cellStyle name="Calculation 2 2 5 4 4" xfId="21341"/>
    <cellStyle name="Calculation 2 2 5 4 4 2" xfId="21342"/>
    <cellStyle name="Calculation 2 2 5 4 4 3" xfId="21343"/>
    <cellStyle name="Calculation 2 2 5 5" xfId="781"/>
    <cellStyle name="Calculation 2 2 5 5 2" xfId="782"/>
    <cellStyle name="Calculation 2 2 5 5 2 2" xfId="21344"/>
    <cellStyle name="Calculation 2 2 5 5 2 2 2" xfId="21345"/>
    <cellStyle name="Calculation 2 2 5 5 2 2 3" xfId="21346"/>
    <cellStyle name="Calculation 2 2 5 5 3" xfId="21347"/>
    <cellStyle name="Calculation 2 2 5 5 3 2" xfId="21348"/>
    <cellStyle name="Calculation 2 2 5 5 3 3" xfId="21349"/>
    <cellStyle name="Calculation 2 2 5 6" xfId="783"/>
    <cellStyle name="Calculation 2 2 5 6 2" xfId="21350"/>
    <cellStyle name="Calculation 2 2 5 6 2 2" xfId="21351"/>
    <cellStyle name="Calculation 2 2 5 6 2 3" xfId="21352"/>
    <cellStyle name="Calculation 2 2 5 7" xfId="21353"/>
    <cellStyle name="Calculation 2 2 5 7 2" xfId="21354"/>
    <cellStyle name="Calculation 2 2 5 7 3" xfId="21355"/>
    <cellStyle name="Calculation 2 2 6" xfId="21356"/>
    <cellStyle name="Calculation 2 2 7" xfId="21357"/>
    <cellStyle name="Calculation 2 2 8" xfId="21358"/>
    <cellStyle name="Calculation 2 2 9" xfId="21359"/>
    <cellStyle name="Calculation 2 20" xfId="21360"/>
    <cellStyle name="Calculation 2 21" xfId="21361"/>
    <cellStyle name="Calculation 2 3" xfId="784"/>
    <cellStyle name="Calculation 2 3 10" xfId="21362"/>
    <cellStyle name="Calculation 2 3 11" xfId="21363"/>
    <cellStyle name="Calculation 2 3 12" xfId="21364"/>
    <cellStyle name="Calculation 2 3 13" xfId="21365"/>
    <cellStyle name="Calculation 2 3 14" xfId="21366"/>
    <cellStyle name="Calculation 2 3 2" xfId="785"/>
    <cellStyle name="Calculation 2 3 2 10" xfId="21367"/>
    <cellStyle name="Calculation 2 3 2 11" xfId="21368"/>
    <cellStyle name="Calculation 2 3 2 12" xfId="21369"/>
    <cellStyle name="Calculation 2 3 2 13" xfId="21370"/>
    <cellStyle name="Calculation 2 3 2 2" xfId="786"/>
    <cellStyle name="Calculation 2 3 2 2 10" xfId="21371"/>
    <cellStyle name="Calculation 2 3 2 2 11" xfId="21372"/>
    <cellStyle name="Calculation 2 3 2 2 12" xfId="21373"/>
    <cellStyle name="Calculation 2 3 2 2 13" xfId="21374"/>
    <cellStyle name="Calculation 2 3 2 2 14" xfId="21375"/>
    <cellStyle name="Calculation 2 3 2 2 15" xfId="21376"/>
    <cellStyle name="Calculation 2 3 2 2 16" xfId="21377"/>
    <cellStyle name="Calculation 2 3 2 2 2" xfId="787"/>
    <cellStyle name="Calculation 2 3 2 2 2 10" xfId="21378"/>
    <cellStyle name="Calculation 2 3 2 2 2 11" xfId="21379"/>
    <cellStyle name="Calculation 2 3 2 2 2 12" xfId="21380"/>
    <cellStyle name="Calculation 2 3 2 2 2 13" xfId="21381"/>
    <cellStyle name="Calculation 2 3 2 2 2 14" xfId="21382"/>
    <cellStyle name="Calculation 2 3 2 2 2 2" xfId="788"/>
    <cellStyle name="Calculation 2 3 2 2 2 2 2" xfId="789"/>
    <cellStyle name="Calculation 2 3 2 2 2 2 2 2" xfId="790"/>
    <cellStyle name="Calculation 2 3 2 2 2 2 2 2 2" xfId="21383"/>
    <cellStyle name="Calculation 2 3 2 2 2 2 2 2 2 2" xfId="21384"/>
    <cellStyle name="Calculation 2 3 2 2 2 2 2 2 2 3" xfId="21385"/>
    <cellStyle name="Calculation 2 3 2 2 2 2 2 3" xfId="21386"/>
    <cellStyle name="Calculation 2 3 2 2 2 2 2 3 2" xfId="21387"/>
    <cellStyle name="Calculation 2 3 2 2 2 2 2 3 3" xfId="21388"/>
    <cellStyle name="Calculation 2 3 2 2 2 2 3" xfId="791"/>
    <cellStyle name="Calculation 2 3 2 2 2 2 3 2" xfId="21389"/>
    <cellStyle name="Calculation 2 3 2 2 2 2 3 2 2" xfId="21390"/>
    <cellStyle name="Calculation 2 3 2 2 2 2 3 2 3" xfId="21391"/>
    <cellStyle name="Calculation 2 3 2 2 2 2 4" xfId="21392"/>
    <cellStyle name="Calculation 2 3 2 2 2 2 4 2" xfId="21393"/>
    <cellStyle name="Calculation 2 3 2 2 2 2 4 3" xfId="21394"/>
    <cellStyle name="Calculation 2 3 2 2 2 3" xfId="792"/>
    <cellStyle name="Calculation 2 3 2 2 2 3 2" xfId="793"/>
    <cellStyle name="Calculation 2 3 2 2 2 3 2 2" xfId="21395"/>
    <cellStyle name="Calculation 2 3 2 2 2 3 2 2 2" xfId="21396"/>
    <cellStyle name="Calculation 2 3 2 2 2 3 2 2 3" xfId="21397"/>
    <cellStyle name="Calculation 2 3 2 2 2 3 3" xfId="21398"/>
    <cellStyle name="Calculation 2 3 2 2 2 3 3 2" xfId="21399"/>
    <cellStyle name="Calculation 2 3 2 2 2 3 3 3" xfId="21400"/>
    <cellStyle name="Calculation 2 3 2 2 2 4" xfId="794"/>
    <cellStyle name="Calculation 2 3 2 2 2 4 2" xfId="21401"/>
    <cellStyle name="Calculation 2 3 2 2 2 4 2 2" xfId="21402"/>
    <cellStyle name="Calculation 2 3 2 2 2 4 2 3" xfId="21403"/>
    <cellStyle name="Calculation 2 3 2 2 2 5" xfId="21404"/>
    <cellStyle name="Calculation 2 3 2 2 2 5 2" xfId="21405"/>
    <cellStyle name="Calculation 2 3 2 2 2 5 3" xfId="21406"/>
    <cellStyle name="Calculation 2 3 2 2 2 6" xfId="21407"/>
    <cellStyle name="Calculation 2 3 2 2 2 7" xfId="21408"/>
    <cellStyle name="Calculation 2 3 2 2 2 8" xfId="21409"/>
    <cellStyle name="Calculation 2 3 2 2 2 9" xfId="21410"/>
    <cellStyle name="Calculation 2 3 2 2 3" xfId="795"/>
    <cellStyle name="Calculation 2 3 2 2 3 2" xfId="796"/>
    <cellStyle name="Calculation 2 3 2 2 3 2 2" xfId="797"/>
    <cellStyle name="Calculation 2 3 2 2 3 2 2 2" xfId="21411"/>
    <cellStyle name="Calculation 2 3 2 2 3 2 2 2 2" xfId="21412"/>
    <cellStyle name="Calculation 2 3 2 2 3 2 2 2 3" xfId="21413"/>
    <cellStyle name="Calculation 2 3 2 2 3 2 3" xfId="21414"/>
    <cellStyle name="Calculation 2 3 2 2 3 2 3 2" xfId="21415"/>
    <cellStyle name="Calculation 2 3 2 2 3 2 3 3" xfId="21416"/>
    <cellStyle name="Calculation 2 3 2 2 3 3" xfId="798"/>
    <cellStyle name="Calculation 2 3 2 2 3 3 2" xfId="21417"/>
    <cellStyle name="Calculation 2 3 2 2 3 3 2 2" xfId="21418"/>
    <cellStyle name="Calculation 2 3 2 2 3 3 2 3" xfId="21419"/>
    <cellStyle name="Calculation 2 3 2 2 3 4" xfId="799"/>
    <cellStyle name="Calculation 2 3 2 2 3 4 2" xfId="21420"/>
    <cellStyle name="Calculation 2 3 2 2 3 4 2 2" xfId="21421"/>
    <cellStyle name="Calculation 2 3 2 2 3 4 2 3" xfId="21422"/>
    <cellStyle name="Calculation 2 3 2 2 3 5" xfId="21423"/>
    <cellStyle name="Calculation 2 3 2 2 3 5 2" xfId="21424"/>
    <cellStyle name="Calculation 2 3 2 2 3 5 3" xfId="21425"/>
    <cellStyle name="Calculation 2 3 2 2 4" xfId="800"/>
    <cellStyle name="Calculation 2 3 2 2 4 2" xfId="801"/>
    <cellStyle name="Calculation 2 3 2 2 4 2 2" xfId="802"/>
    <cellStyle name="Calculation 2 3 2 2 4 2 2 2" xfId="21426"/>
    <cellStyle name="Calculation 2 3 2 2 4 2 2 2 2" xfId="21427"/>
    <cellStyle name="Calculation 2 3 2 2 4 2 2 2 3" xfId="21428"/>
    <cellStyle name="Calculation 2 3 2 2 4 2 3" xfId="21429"/>
    <cellStyle name="Calculation 2 3 2 2 4 2 3 2" xfId="21430"/>
    <cellStyle name="Calculation 2 3 2 2 4 2 3 3" xfId="21431"/>
    <cellStyle name="Calculation 2 3 2 2 4 3" xfId="803"/>
    <cellStyle name="Calculation 2 3 2 2 4 3 2" xfId="21432"/>
    <cellStyle name="Calculation 2 3 2 2 4 3 2 2" xfId="21433"/>
    <cellStyle name="Calculation 2 3 2 2 4 3 2 3" xfId="21434"/>
    <cellStyle name="Calculation 2 3 2 2 4 4" xfId="21435"/>
    <cellStyle name="Calculation 2 3 2 2 4 4 2" xfId="21436"/>
    <cellStyle name="Calculation 2 3 2 2 4 4 3" xfId="21437"/>
    <cellStyle name="Calculation 2 3 2 2 5" xfId="804"/>
    <cellStyle name="Calculation 2 3 2 2 5 2" xfId="805"/>
    <cellStyle name="Calculation 2 3 2 2 5 2 2" xfId="21438"/>
    <cellStyle name="Calculation 2 3 2 2 5 2 2 2" xfId="21439"/>
    <cellStyle name="Calculation 2 3 2 2 5 2 2 3" xfId="21440"/>
    <cellStyle name="Calculation 2 3 2 2 5 3" xfId="21441"/>
    <cellStyle name="Calculation 2 3 2 2 5 3 2" xfId="21442"/>
    <cellStyle name="Calculation 2 3 2 2 5 3 3" xfId="21443"/>
    <cellStyle name="Calculation 2 3 2 2 6" xfId="806"/>
    <cellStyle name="Calculation 2 3 2 2 6 2" xfId="21444"/>
    <cellStyle name="Calculation 2 3 2 2 6 2 2" xfId="21445"/>
    <cellStyle name="Calculation 2 3 2 2 6 2 3" xfId="21446"/>
    <cellStyle name="Calculation 2 3 2 2 7" xfId="21447"/>
    <cellStyle name="Calculation 2 3 2 2 7 2" xfId="21448"/>
    <cellStyle name="Calculation 2 3 2 2 7 3" xfId="21449"/>
    <cellStyle name="Calculation 2 3 2 2 8" xfId="21450"/>
    <cellStyle name="Calculation 2 3 2 2 9" xfId="21451"/>
    <cellStyle name="Calculation 2 3 2 3" xfId="807"/>
    <cellStyle name="Calculation 2 3 2 3 10" xfId="21452"/>
    <cellStyle name="Calculation 2 3 2 3 11" xfId="21453"/>
    <cellStyle name="Calculation 2 3 2 3 12" xfId="21454"/>
    <cellStyle name="Calculation 2 3 2 3 13" xfId="21455"/>
    <cellStyle name="Calculation 2 3 2 3 14" xfId="21456"/>
    <cellStyle name="Calculation 2 3 2 3 15" xfId="21457"/>
    <cellStyle name="Calculation 2 3 2 3 2" xfId="808"/>
    <cellStyle name="Calculation 2 3 2 3 2 2" xfId="809"/>
    <cellStyle name="Calculation 2 3 2 3 2 2 2" xfId="810"/>
    <cellStyle name="Calculation 2 3 2 3 2 2 2 2" xfId="811"/>
    <cellStyle name="Calculation 2 3 2 3 2 2 2 2 2" xfId="21458"/>
    <cellStyle name="Calculation 2 3 2 3 2 2 2 2 2 2" xfId="21459"/>
    <cellStyle name="Calculation 2 3 2 3 2 2 2 2 2 3" xfId="21460"/>
    <cellStyle name="Calculation 2 3 2 3 2 2 2 3" xfId="21461"/>
    <cellStyle name="Calculation 2 3 2 3 2 2 2 3 2" xfId="21462"/>
    <cellStyle name="Calculation 2 3 2 3 2 2 2 3 3" xfId="21463"/>
    <cellStyle name="Calculation 2 3 2 3 2 2 3" xfId="812"/>
    <cellStyle name="Calculation 2 3 2 3 2 2 3 2" xfId="21464"/>
    <cellStyle name="Calculation 2 3 2 3 2 2 3 2 2" xfId="21465"/>
    <cellStyle name="Calculation 2 3 2 3 2 2 3 2 3" xfId="21466"/>
    <cellStyle name="Calculation 2 3 2 3 2 2 4" xfId="21467"/>
    <cellStyle name="Calculation 2 3 2 3 2 2 4 2" xfId="21468"/>
    <cellStyle name="Calculation 2 3 2 3 2 2 4 3" xfId="21469"/>
    <cellStyle name="Calculation 2 3 2 3 2 3" xfId="813"/>
    <cellStyle name="Calculation 2 3 2 3 2 3 2" xfId="814"/>
    <cellStyle name="Calculation 2 3 2 3 2 3 2 2" xfId="21470"/>
    <cellStyle name="Calculation 2 3 2 3 2 3 2 2 2" xfId="21471"/>
    <cellStyle name="Calculation 2 3 2 3 2 3 2 2 3" xfId="21472"/>
    <cellStyle name="Calculation 2 3 2 3 2 3 3" xfId="21473"/>
    <cellStyle name="Calculation 2 3 2 3 2 3 3 2" xfId="21474"/>
    <cellStyle name="Calculation 2 3 2 3 2 3 3 3" xfId="21475"/>
    <cellStyle name="Calculation 2 3 2 3 2 4" xfId="815"/>
    <cellStyle name="Calculation 2 3 2 3 2 4 2" xfId="21476"/>
    <cellStyle name="Calculation 2 3 2 3 2 4 2 2" xfId="21477"/>
    <cellStyle name="Calculation 2 3 2 3 2 4 2 3" xfId="21478"/>
    <cellStyle name="Calculation 2 3 2 3 2 5" xfId="21479"/>
    <cellStyle name="Calculation 2 3 2 3 2 5 2" xfId="21480"/>
    <cellStyle name="Calculation 2 3 2 3 2 5 3" xfId="21481"/>
    <cellStyle name="Calculation 2 3 2 3 3" xfId="816"/>
    <cellStyle name="Calculation 2 3 2 3 3 2" xfId="817"/>
    <cellStyle name="Calculation 2 3 2 3 3 2 2" xfId="818"/>
    <cellStyle name="Calculation 2 3 2 3 3 2 2 2" xfId="21482"/>
    <cellStyle name="Calculation 2 3 2 3 3 2 2 2 2" xfId="21483"/>
    <cellStyle name="Calculation 2 3 2 3 3 2 2 2 3" xfId="21484"/>
    <cellStyle name="Calculation 2 3 2 3 3 2 3" xfId="21485"/>
    <cellStyle name="Calculation 2 3 2 3 3 2 3 2" xfId="21486"/>
    <cellStyle name="Calculation 2 3 2 3 3 2 3 3" xfId="21487"/>
    <cellStyle name="Calculation 2 3 2 3 3 3" xfId="819"/>
    <cellStyle name="Calculation 2 3 2 3 3 3 2" xfId="21488"/>
    <cellStyle name="Calculation 2 3 2 3 3 3 2 2" xfId="21489"/>
    <cellStyle name="Calculation 2 3 2 3 3 3 2 3" xfId="21490"/>
    <cellStyle name="Calculation 2 3 2 3 3 4" xfId="820"/>
    <cellStyle name="Calculation 2 3 2 3 3 4 2" xfId="21491"/>
    <cellStyle name="Calculation 2 3 2 3 3 4 2 2" xfId="21492"/>
    <cellStyle name="Calculation 2 3 2 3 3 4 2 3" xfId="21493"/>
    <cellStyle name="Calculation 2 3 2 3 3 5" xfId="21494"/>
    <cellStyle name="Calculation 2 3 2 3 3 5 2" xfId="21495"/>
    <cellStyle name="Calculation 2 3 2 3 3 5 3" xfId="21496"/>
    <cellStyle name="Calculation 2 3 2 3 4" xfId="821"/>
    <cellStyle name="Calculation 2 3 2 3 4 2" xfId="822"/>
    <cellStyle name="Calculation 2 3 2 3 4 2 2" xfId="823"/>
    <cellStyle name="Calculation 2 3 2 3 4 2 2 2" xfId="21497"/>
    <cellStyle name="Calculation 2 3 2 3 4 2 2 2 2" xfId="21498"/>
    <cellStyle name="Calculation 2 3 2 3 4 2 2 2 3" xfId="21499"/>
    <cellStyle name="Calculation 2 3 2 3 4 2 3" xfId="21500"/>
    <cellStyle name="Calculation 2 3 2 3 4 2 3 2" xfId="21501"/>
    <cellStyle name="Calculation 2 3 2 3 4 2 3 3" xfId="21502"/>
    <cellStyle name="Calculation 2 3 2 3 4 3" xfId="824"/>
    <cellStyle name="Calculation 2 3 2 3 4 3 2" xfId="21503"/>
    <cellStyle name="Calculation 2 3 2 3 4 3 2 2" xfId="21504"/>
    <cellStyle name="Calculation 2 3 2 3 4 3 2 3" xfId="21505"/>
    <cellStyle name="Calculation 2 3 2 3 4 4" xfId="21506"/>
    <cellStyle name="Calculation 2 3 2 3 4 4 2" xfId="21507"/>
    <cellStyle name="Calculation 2 3 2 3 4 4 3" xfId="21508"/>
    <cellStyle name="Calculation 2 3 2 3 5" xfId="825"/>
    <cellStyle name="Calculation 2 3 2 3 5 2" xfId="826"/>
    <cellStyle name="Calculation 2 3 2 3 5 2 2" xfId="21509"/>
    <cellStyle name="Calculation 2 3 2 3 5 2 2 2" xfId="21510"/>
    <cellStyle name="Calculation 2 3 2 3 5 2 2 3" xfId="21511"/>
    <cellStyle name="Calculation 2 3 2 3 5 3" xfId="21512"/>
    <cellStyle name="Calculation 2 3 2 3 5 3 2" xfId="21513"/>
    <cellStyle name="Calculation 2 3 2 3 5 3 3" xfId="21514"/>
    <cellStyle name="Calculation 2 3 2 3 6" xfId="827"/>
    <cellStyle name="Calculation 2 3 2 3 6 2" xfId="21515"/>
    <cellStyle name="Calculation 2 3 2 3 6 2 2" xfId="21516"/>
    <cellStyle name="Calculation 2 3 2 3 6 2 3" xfId="21517"/>
    <cellStyle name="Calculation 2 3 2 3 7" xfId="21518"/>
    <cellStyle name="Calculation 2 3 2 3 7 2" xfId="21519"/>
    <cellStyle name="Calculation 2 3 2 3 7 3" xfId="21520"/>
    <cellStyle name="Calculation 2 3 2 3 8" xfId="21521"/>
    <cellStyle name="Calculation 2 3 2 3 9" xfId="21522"/>
    <cellStyle name="Calculation 2 3 2 4" xfId="828"/>
    <cellStyle name="Calculation 2 3 2 4 2" xfId="829"/>
    <cellStyle name="Calculation 2 3 2 4 2 2" xfId="830"/>
    <cellStyle name="Calculation 2 3 2 4 2 2 2" xfId="831"/>
    <cellStyle name="Calculation 2 3 2 4 2 2 2 2" xfId="832"/>
    <cellStyle name="Calculation 2 3 2 4 2 2 2 2 2" xfId="21523"/>
    <cellStyle name="Calculation 2 3 2 4 2 2 2 2 2 2" xfId="21524"/>
    <cellStyle name="Calculation 2 3 2 4 2 2 2 2 2 3" xfId="21525"/>
    <cellStyle name="Calculation 2 3 2 4 2 2 2 3" xfId="21526"/>
    <cellStyle name="Calculation 2 3 2 4 2 2 2 3 2" xfId="21527"/>
    <cellStyle name="Calculation 2 3 2 4 2 2 2 3 3" xfId="21528"/>
    <cellStyle name="Calculation 2 3 2 4 2 2 3" xfId="833"/>
    <cellStyle name="Calculation 2 3 2 4 2 2 3 2" xfId="21529"/>
    <cellStyle name="Calculation 2 3 2 4 2 2 3 2 2" xfId="21530"/>
    <cellStyle name="Calculation 2 3 2 4 2 2 3 2 3" xfId="21531"/>
    <cellStyle name="Calculation 2 3 2 4 2 2 4" xfId="21532"/>
    <cellStyle name="Calculation 2 3 2 4 2 2 4 2" xfId="21533"/>
    <cellStyle name="Calculation 2 3 2 4 2 2 4 3" xfId="21534"/>
    <cellStyle name="Calculation 2 3 2 4 2 3" xfId="834"/>
    <cellStyle name="Calculation 2 3 2 4 2 3 2" xfId="835"/>
    <cellStyle name="Calculation 2 3 2 4 2 3 2 2" xfId="21535"/>
    <cellStyle name="Calculation 2 3 2 4 2 3 2 2 2" xfId="21536"/>
    <cellStyle name="Calculation 2 3 2 4 2 3 2 2 3" xfId="21537"/>
    <cellStyle name="Calculation 2 3 2 4 2 3 3" xfId="21538"/>
    <cellStyle name="Calculation 2 3 2 4 2 3 3 2" xfId="21539"/>
    <cellStyle name="Calculation 2 3 2 4 2 3 3 3" xfId="21540"/>
    <cellStyle name="Calculation 2 3 2 4 2 4" xfId="836"/>
    <cellStyle name="Calculation 2 3 2 4 2 4 2" xfId="21541"/>
    <cellStyle name="Calculation 2 3 2 4 2 4 2 2" xfId="21542"/>
    <cellStyle name="Calculation 2 3 2 4 2 4 2 3" xfId="21543"/>
    <cellStyle name="Calculation 2 3 2 4 2 5" xfId="21544"/>
    <cellStyle name="Calculation 2 3 2 4 2 5 2" xfId="21545"/>
    <cellStyle name="Calculation 2 3 2 4 2 5 3" xfId="21546"/>
    <cellStyle name="Calculation 2 3 2 4 3" xfId="837"/>
    <cellStyle name="Calculation 2 3 2 4 3 2" xfId="838"/>
    <cellStyle name="Calculation 2 3 2 4 3 2 2" xfId="839"/>
    <cellStyle name="Calculation 2 3 2 4 3 2 2 2" xfId="21547"/>
    <cellStyle name="Calculation 2 3 2 4 3 2 2 2 2" xfId="21548"/>
    <cellStyle name="Calculation 2 3 2 4 3 2 2 2 3" xfId="21549"/>
    <cellStyle name="Calculation 2 3 2 4 3 2 3" xfId="21550"/>
    <cellStyle name="Calculation 2 3 2 4 3 2 3 2" xfId="21551"/>
    <cellStyle name="Calculation 2 3 2 4 3 2 3 3" xfId="21552"/>
    <cellStyle name="Calculation 2 3 2 4 3 3" xfId="840"/>
    <cellStyle name="Calculation 2 3 2 4 3 3 2" xfId="21553"/>
    <cellStyle name="Calculation 2 3 2 4 3 3 2 2" xfId="21554"/>
    <cellStyle name="Calculation 2 3 2 4 3 3 2 3" xfId="21555"/>
    <cellStyle name="Calculation 2 3 2 4 3 4" xfId="841"/>
    <cellStyle name="Calculation 2 3 2 4 3 4 2" xfId="21556"/>
    <cellStyle name="Calculation 2 3 2 4 3 4 2 2" xfId="21557"/>
    <cellStyle name="Calculation 2 3 2 4 3 4 2 3" xfId="21558"/>
    <cellStyle name="Calculation 2 3 2 4 3 5" xfId="21559"/>
    <cellStyle name="Calculation 2 3 2 4 3 5 2" xfId="21560"/>
    <cellStyle name="Calculation 2 3 2 4 3 5 3" xfId="21561"/>
    <cellStyle name="Calculation 2 3 2 4 4" xfId="842"/>
    <cellStyle name="Calculation 2 3 2 4 4 2" xfId="843"/>
    <cellStyle name="Calculation 2 3 2 4 4 2 2" xfId="844"/>
    <cellStyle name="Calculation 2 3 2 4 4 2 2 2" xfId="21562"/>
    <cellStyle name="Calculation 2 3 2 4 4 2 2 2 2" xfId="21563"/>
    <cellStyle name="Calculation 2 3 2 4 4 2 2 2 3" xfId="21564"/>
    <cellStyle name="Calculation 2 3 2 4 4 2 3" xfId="21565"/>
    <cellStyle name="Calculation 2 3 2 4 4 2 3 2" xfId="21566"/>
    <cellStyle name="Calculation 2 3 2 4 4 2 3 3" xfId="21567"/>
    <cellStyle name="Calculation 2 3 2 4 4 3" xfId="845"/>
    <cellStyle name="Calculation 2 3 2 4 4 3 2" xfId="21568"/>
    <cellStyle name="Calculation 2 3 2 4 4 3 2 2" xfId="21569"/>
    <cellStyle name="Calculation 2 3 2 4 4 3 2 3" xfId="21570"/>
    <cellStyle name="Calculation 2 3 2 4 4 4" xfId="21571"/>
    <cellStyle name="Calculation 2 3 2 4 4 4 2" xfId="21572"/>
    <cellStyle name="Calculation 2 3 2 4 4 4 3" xfId="21573"/>
    <cellStyle name="Calculation 2 3 2 4 5" xfId="846"/>
    <cellStyle name="Calculation 2 3 2 4 5 2" xfId="847"/>
    <cellStyle name="Calculation 2 3 2 4 5 2 2" xfId="21574"/>
    <cellStyle name="Calculation 2 3 2 4 5 2 2 2" xfId="21575"/>
    <cellStyle name="Calculation 2 3 2 4 5 2 2 3" xfId="21576"/>
    <cellStyle name="Calculation 2 3 2 4 5 3" xfId="21577"/>
    <cellStyle name="Calculation 2 3 2 4 5 3 2" xfId="21578"/>
    <cellStyle name="Calculation 2 3 2 4 5 3 3" xfId="21579"/>
    <cellStyle name="Calculation 2 3 2 4 6" xfId="848"/>
    <cellStyle name="Calculation 2 3 2 4 6 2" xfId="21580"/>
    <cellStyle name="Calculation 2 3 2 4 6 2 2" xfId="21581"/>
    <cellStyle name="Calculation 2 3 2 4 6 2 3" xfId="21582"/>
    <cellStyle name="Calculation 2 3 2 4 7" xfId="21583"/>
    <cellStyle name="Calculation 2 3 2 4 7 2" xfId="21584"/>
    <cellStyle name="Calculation 2 3 2 4 7 3" xfId="21585"/>
    <cellStyle name="Calculation 2 3 2 5" xfId="849"/>
    <cellStyle name="Calculation 2 3 2 5 2" xfId="850"/>
    <cellStyle name="Calculation 2 3 2 5 2 2" xfId="21586"/>
    <cellStyle name="Calculation 2 3 2 5 2 2 2" xfId="21587"/>
    <cellStyle name="Calculation 2 3 2 5 2 2 3" xfId="21588"/>
    <cellStyle name="Calculation 2 3 2 5 3" xfId="21589"/>
    <cellStyle name="Calculation 2 3 2 5 3 2" xfId="21590"/>
    <cellStyle name="Calculation 2 3 2 5 3 3" xfId="21591"/>
    <cellStyle name="Calculation 2 3 2 6" xfId="21592"/>
    <cellStyle name="Calculation 2 3 2 7" xfId="21593"/>
    <cellStyle name="Calculation 2 3 2 8" xfId="21594"/>
    <cellStyle name="Calculation 2 3 2 9" xfId="21595"/>
    <cellStyle name="Calculation 2 3 3" xfId="851"/>
    <cellStyle name="Calculation 2 3 3 10" xfId="21596"/>
    <cellStyle name="Calculation 2 3 3 11" xfId="21597"/>
    <cellStyle name="Calculation 2 3 3 12" xfId="21598"/>
    <cellStyle name="Calculation 2 3 3 13" xfId="21599"/>
    <cellStyle name="Calculation 2 3 3 14" xfId="21600"/>
    <cellStyle name="Calculation 2 3 3 15" xfId="21601"/>
    <cellStyle name="Calculation 2 3 3 16" xfId="21602"/>
    <cellStyle name="Calculation 2 3 3 2" xfId="852"/>
    <cellStyle name="Calculation 2 3 3 2 10" xfId="21603"/>
    <cellStyle name="Calculation 2 3 3 2 11" xfId="21604"/>
    <cellStyle name="Calculation 2 3 3 2 12" xfId="21605"/>
    <cellStyle name="Calculation 2 3 3 2 13" xfId="21606"/>
    <cellStyle name="Calculation 2 3 3 2 14" xfId="21607"/>
    <cellStyle name="Calculation 2 3 3 2 2" xfId="853"/>
    <cellStyle name="Calculation 2 3 3 2 2 2" xfId="854"/>
    <cellStyle name="Calculation 2 3 3 2 2 2 2" xfId="855"/>
    <cellStyle name="Calculation 2 3 3 2 2 2 2 2" xfId="21608"/>
    <cellStyle name="Calculation 2 3 3 2 2 2 2 2 2" xfId="21609"/>
    <cellStyle name="Calculation 2 3 3 2 2 2 2 2 3" xfId="21610"/>
    <cellStyle name="Calculation 2 3 3 2 2 2 3" xfId="21611"/>
    <cellStyle name="Calculation 2 3 3 2 2 2 3 2" xfId="21612"/>
    <cellStyle name="Calculation 2 3 3 2 2 2 3 3" xfId="21613"/>
    <cellStyle name="Calculation 2 3 3 2 2 3" xfId="856"/>
    <cellStyle name="Calculation 2 3 3 2 2 3 2" xfId="21614"/>
    <cellStyle name="Calculation 2 3 3 2 2 3 2 2" xfId="21615"/>
    <cellStyle name="Calculation 2 3 3 2 2 3 2 3" xfId="21616"/>
    <cellStyle name="Calculation 2 3 3 2 2 4" xfId="21617"/>
    <cellStyle name="Calculation 2 3 3 2 2 4 2" xfId="21618"/>
    <cellStyle name="Calculation 2 3 3 2 2 4 3" xfId="21619"/>
    <cellStyle name="Calculation 2 3 3 2 3" xfId="857"/>
    <cellStyle name="Calculation 2 3 3 2 3 2" xfId="858"/>
    <cellStyle name="Calculation 2 3 3 2 3 2 2" xfId="21620"/>
    <cellStyle name="Calculation 2 3 3 2 3 2 2 2" xfId="21621"/>
    <cellStyle name="Calculation 2 3 3 2 3 2 2 3" xfId="21622"/>
    <cellStyle name="Calculation 2 3 3 2 3 3" xfId="21623"/>
    <cellStyle name="Calculation 2 3 3 2 3 3 2" xfId="21624"/>
    <cellStyle name="Calculation 2 3 3 2 3 3 3" xfId="21625"/>
    <cellStyle name="Calculation 2 3 3 2 4" xfId="859"/>
    <cellStyle name="Calculation 2 3 3 2 4 2" xfId="21626"/>
    <cellStyle name="Calculation 2 3 3 2 4 2 2" xfId="21627"/>
    <cellStyle name="Calculation 2 3 3 2 4 2 3" xfId="21628"/>
    <cellStyle name="Calculation 2 3 3 2 5" xfId="21629"/>
    <cellStyle name="Calculation 2 3 3 2 5 2" xfId="21630"/>
    <cellStyle name="Calculation 2 3 3 2 5 3" xfId="21631"/>
    <cellStyle name="Calculation 2 3 3 2 6" xfId="21632"/>
    <cellStyle name="Calculation 2 3 3 2 7" xfId="21633"/>
    <cellStyle name="Calculation 2 3 3 2 8" xfId="21634"/>
    <cellStyle name="Calculation 2 3 3 2 9" xfId="21635"/>
    <cellStyle name="Calculation 2 3 3 3" xfId="860"/>
    <cellStyle name="Calculation 2 3 3 3 2" xfId="861"/>
    <cellStyle name="Calculation 2 3 3 3 2 2" xfId="862"/>
    <cellStyle name="Calculation 2 3 3 3 2 2 2" xfId="21636"/>
    <cellStyle name="Calculation 2 3 3 3 2 2 2 2" xfId="21637"/>
    <cellStyle name="Calculation 2 3 3 3 2 2 2 3" xfId="21638"/>
    <cellStyle name="Calculation 2 3 3 3 2 3" xfId="21639"/>
    <cellStyle name="Calculation 2 3 3 3 2 3 2" xfId="21640"/>
    <cellStyle name="Calculation 2 3 3 3 2 3 3" xfId="21641"/>
    <cellStyle name="Calculation 2 3 3 3 3" xfId="863"/>
    <cellStyle name="Calculation 2 3 3 3 3 2" xfId="21642"/>
    <cellStyle name="Calculation 2 3 3 3 3 2 2" xfId="21643"/>
    <cellStyle name="Calculation 2 3 3 3 3 2 3" xfId="21644"/>
    <cellStyle name="Calculation 2 3 3 3 4" xfId="864"/>
    <cellStyle name="Calculation 2 3 3 3 4 2" xfId="21645"/>
    <cellStyle name="Calculation 2 3 3 3 4 2 2" xfId="21646"/>
    <cellStyle name="Calculation 2 3 3 3 4 2 3" xfId="21647"/>
    <cellStyle name="Calculation 2 3 3 3 5" xfId="21648"/>
    <cellStyle name="Calculation 2 3 3 3 5 2" xfId="21649"/>
    <cellStyle name="Calculation 2 3 3 3 5 3" xfId="21650"/>
    <cellStyle name="Calculation 2 3 3 4" xfId="865"/>
    <cellStyle name="Calculation 2 3 3 4 2" xfId="866"/>
    <cellStyle name="Calculation 2 3 3 4 2 2" xfId="867"/>
    <cellStyle name="Calculation 2 3 3 4 2 2 2" xfId="21651"/>
    <cellStyle name="Calculation 2 3 3 4 2 2 2 2" xfId="21652"/>
    <cellStyle name="Calculation 2 3 3 4 2 2 2 3" xfId="21653"/>
    <cellStyle name="Calculation 2 3 3 4 2 3" xfId="21654"/>
    <cellStyle name="Calculation 2 3 3 4 2 3 2" xfId="21655"/>
    <cellStyle name="Calculation 2 3 3 4 2 3 3" xfId="21656"/>
    <cellStyle name="Calculation 2 3 3 4 3" xfId="868"/>
    <cellStyle name="Calculation 2 3 3 4 3 2" xfId="21657"/>
    <cellStyle name="Calculation 2 3 3 4 3 2 2" xfId="21658"/>
    <cellStyle name="Calculation 2 3 3 4 3 2 3" xfId="21659"/>
    <cellStyle name="Calculation 2 3 3 4 4" xfId="21660"/>
    <cellStyle name="Calculation 2 3 3 4 4 2" xfId="21661"/>
    <cellStyle name="Calculation 2 3 3 4 4 3" xfId="21662"/>
    <cellStyle name="Calculation 2 3 3 5" xfId="869"/>
    <cellStyle name="Calculation 2 3 3 5 2" xfId="870"/>
    <cellStyle name="Calculation 2 3 3 5 2 2" xfId="21663"/>
    <cellStyle name="Calculation 2 3 3 5 2 2 2" xfId="21664"/>
    <cellStyle name="Calculation 2 3 3 5 2 2 3" xfId="21665"/>
    <cellStyle name="Calculation 2 3 3 5 3" xfId="21666"/>
    <cellStyle name="Calculation 2 3 3 5 3 2" xfId="21667"/>
    <cellStyle name="Calculation 2 3 3 5 3 3" xfId="21668"/>
    <cellStyle name="Calculation 2 3 3 6" xfId="871"/>
    <cellStyle name="Calculation 2 3 3 6 2" xfId="21669"/>
    <cellStyle name="Calculation 2 3 3 6 2 2" xfId="21670"/>
    <cellStyle name="Calculation 2 3 3 6 2 3" xfId="21671"/>
    <cellStyle name="Calculation 2 3 3 7" xfId="21672"/>
    <cellStyle name="Calculation 2 3 3 7 2" xfId="21673"/>
    <cellStyle name="Calculation 2 3 3 7 3" xfId="21674"/>
    <cellStyle name="Calculation 2 3 3 8" xfId="21675"/>
    <cellStyle name="Calculation 2 3 3 9" xfId="21676"/>
    <cellStyle name="Calculation 2 3 4" xfId="872"/>
    <cellStyle name="Calculation 2 3 4 10" xfId="21677"/>
    <cellStyle name="Calculation 2 3 4 11" xfId="21678"/>
    <cellStyle name="Calculation 2 3 4 12" xfId="21679"/>
    <cellStyle name="Calculation 2 3 4 13" xfId="21680"/>
    <cellStyle name="Calculation 2 3 4 14" xfId="21681"/>
    <cellStyle name="Calculation 2 3 4 15" xfId="21682"/>
    <cellStyle name="Calculation 2 3 4 2" xfId="873"/>
    <cellStyle name="Calculation 2 3 4 2 2" xfId="874"/>
    <cellStyle name="Calculation 2 3 4 2 2 2" xfId="875"/>
    <cellStyle name="Calculation 2 3 4 2 2 2 2" xfId="876"/>
    <cellStyle name="Calculation 2 3 4 2 2 2 2 2" xfId="21683"/>
    <cellStyle name="Calculation 2 3 4 2 2 2 2 2 2" xfId="21684"/>
    <cellStyle name="Calculation 2 3 4 2 2 2 2 2 3" xfId="21685"/>
    <cellStyle name="Calculation 2 3 4 2 2 2 3" xfId="21686"/>
    <cellStyle name="Calculation 2 3 4 2 2 2 3 2" xfId="21687"/>
    <cellStyle name="Calculation 2 3 4 2 2 2 3 3" xfId="21688"/>
    <cellStyle name="Calculation 2 3 4 2 2 3" xfId="877"/>
    <cellStyle name="Calculation 2 3 4 2 2 3 2" xfId="21689"/>
    <cellStyle name="Calculation 2 3 4 2 2 3 2 2" xfId="21690"/>
    <cellStyle name="Calculation 2 3 4 2 2 3 2 3" xfId="21691"/>
    <cellStyle name="Calculation 2 3 4 2 2 4" xfId="21692"/>
    <cellStyle name="Calculation 2 3 4 2 2 4 2" xfId="21693"/>
    <cellStyle name="Calculation 2 3 4 2 2 4 3" xfId="21694"/>
    <cellStyle name="Calculation 2 3 4 2 3" xfId="878"/>
    <cellStyle name="Calculation 2 3 4 2 3 2" xfId="879"/>
    <cellStyle name="Calculation 2 3 4 2 3 2 2" xfId="21695"/>
    <cellStyle name="Calculation 2 3 4 2 3 2 2 2" xfId="21696"/>
    <cellStyle name="Calculation 2 3 4 2 3 2 2 3" xfId="21697"/>
    <cellStyle name="Calculation 2 3 4 2 3 3" xfId="21698"/>
    <cellStyle name="Calculation 2 3 4 2 3 3 2" xfId="21699"/>
    <cellStyle name="Calculation 2 3 4 2 3 3 3" xfId="21700"/>
    <cellStyle name="Calculation 2 3 4 2 4" xfId="880"/>
    <cellStyle name="Calculation 2 3 4 2 4 2" xfId="21701"/>
    <cellStyle name="Calculation 2 3 4 2 4 2 2" xfId="21702"/>
    <cellStyle name="Calculation 2 3 4 2 4 2 3" xfId="21703"/>
    <cellStyle name="Calculation 2 3 4 2 5" xfId="21704"/>
    <cellStyle name="Calculation 2 3 4 2 5 2" xfId="21705"/>
    <cellStyle name="Calculation 2 3 4 2 5 3" xfId="21706"/>
    <cellStyle name="Calculation 2 3 4 3" xfId="881"/>
    <cellStyle name="Calculation 2 3 4 3 2" xfId="882"/>
    <cellStyle name="Calculation 2 3 4 3 2 2" xfId="883"/>
    <cellStyle name="Calculation 2 3 4 3 2 2 2" xfId="21707"/>
    <cellStyle name="Calculation 2 3 4 3 2 2 2 2" xfId="21708"/>
    <cellStyle name="Calculation 2 3 4 3 2 2 2 3" xfId="21709"/>
    <cellStyle name="Calculation 2 3 4 3 2 3" xfId="21710"/>
    <cellStyle name="Calculation 2 3 4 3 2 3 2" xfId="21711"/>
    <cellStyle name="Calculation 2 3 4 3 2 3 3" xfId="21712"/>
    <cellStyle name="Calculation 2 3 4 3 3" xfId="884"/>
    <cellStyle name="Calculation 2 3 4 3 3 2" xfId="21713"/>
    <cellStyle name="Calculation 2 3 4 3 3 2 2" xfId="21714"/>
    <cellStyle name="Calculation 2 3 4 3 3 2 3" xfId="21715"/>
    <cellStyle name="Calculation 2 3 4 3 4" xfId="885"/>
    <cellStyle name="Calculation 2 3 4 3 4 2" xfId="21716"/>
    <cellStyle name="Calculation 2 3 4 3 4 2 2" xfId="21717"/>
    <cellStyle name="Calculation 2 3 4 3 4 2 3" xfId="21718"/>
    <cellStyle name="Calculation 2 3 4 3 5" xfId="21719"/>
    <cellStyle name="Calculation 2 3 4 3 5 2" xfId="21720"/>
    <cellStyle name="Calculation 2 3 4 3 5 3" xfId="21721"/>
    <cellStyle name="Calculation 2 3 4 4" xfId="886"/>
    <cellStyle name="Calculation 2 3 4 4 2" xfId="887"/>
    <cellStyle name="Calculation 2 3 4 4 2 2" xfId="888"/>
    <cellStyle name="Calculation 2 3 4 4 2 2 2" xfId="21722"/>
    <cellStyle name="Calculation 2 3 4 4 2 2 2 2" xfId="21723"/>
    <cellStyle name="Calculation 2 3 4 4 2 2 2 3" xfId="21724"/>
    <cellStyle name="Calculation 2 3 4 4 2 3" xfId="21725"/>
    <cellStyle name="Calculation 2 3 4 4 2 3 2" xfId="21726"/>
    <cellStyle name="Calculation 2 3 4 4 2 3 3" xfId="21727"/>
    <cellStyle name="Calculation 2 3 4 4 3" xfId="889"/>
    <cellStyle name="Calculation 2 3 4 4 3 2" xfId="21728"/>
    <cellStyle name="Calculation 2 3 4 4 3 2 2" xfId="21729"/>
    <cellStyle name="Calculation 2 3 4 4 3 2 3" xfId="21730"/>
    <cellStyle name="Calculation 2 3 4 4 4" xfId="21731"/>
    <cellStyle name="Calculation 2 3 4 4 4 2" xfId="21732"/>
    <cellStyle name="Calculation 2 3 4 4 4 3" xfId="21733"/>
    <cellStyle name="Calculation 2 3 4 5" xfId="890"/>
    <cellStyle name="Calculation 2 3 4 5 2" xfId="891"/>
    <cellStyle name="Calculation 2 3 4 5 2 2" xfId="21734"/>
    <cellStyle name="Calculation 2 3 4 5 2 2 2" xfId="21735"/>
    <cellStyle name="Calculation 2 3 4 5 2 2 3" xfId="21736"/>
    <cellStyle name="Calculation 2 3 4 5 3" xfId="21737"/>
    <cellStyle name="Calculation 2 3 4 5 3 2" xfId="21738"/>
    <cellStyle name="Calculation 2 3 4 5 3 3" xfId="21739"/>
    <cellStyle name="Calculation 2 3 4 6" xfId="892"/>
    <cellStyle name="Calculation 2 3 4 6 2" xfId="21740"/>
    <cellStyle name="Calculation 2 3 4 6 2 2" xfId="21741"/>
    <cellStyle name="Calculation 2 3 4 6 2 3" xfId="21742"/>
    <cellStyle name="Calculation 2 3 4 7" xfId="21743"/>
    <cellStyle name="Calculation 2 3 4 7 2" xfId="21744"/>
    <cellStyle name="Calculation 2 3 4 7 3" xfId="21745"/>
    <cellStyle name="Calculation 2 3 4 8" xfId="21746"/>
    <cellStyle name="Calculation 2 3 4 9" xfId="21747"/>
    <cellStyle name="Calculation 2 3 5" xfId="893"/>
    <cellStyle name="Calculation 2 3 5 2" xfId="894"/>
    <cellStyle name="Calculation 2 3 5 2 2" xfId="895"/>
    <cellStyle name="Calculation 2 3 5 2 2 2" xfId="896"/>
    <cellStyle name="Calculation 2 3 5 2 2 2 2" xfId="897"/>
    <cellStyle name="Calculation 2 3 5 2 2 2 2 2" xfId="21748"/>
    <cellStyle name="Calculation 2 3 5 2 2 2 2 2 2" xfId="21749"/>
    <cellStyle name="Calculation 2 3 5 2 2 2 2 2 3" xfId="21750"/>
    <cellStyle name="Calculation 2 3 5 2 2 2 3" xfId="21751"/>
    <cellStyle name="Calculation 2 3 5 2 2 2 3 2" xfId="21752"/>
    <cellStyle name="Calculation 2 3 5 2 2 2 3 3" xfId="21753"/>
    <cellStyle name="Calculation 2 3 5 2 2 3" xfId="898"/>
    <cellStyle name="Calculation 2 3 5 2 2 3 2" xfId="21754"/>
    <cellStyle name="Calculation 2 3 5 2 2 3 2 2" xfId="21755"/>
    <cellStyle name="Calculation 2 3 5 2 2 3 2 3" xfId="21756"/>
    <cellStyle name="Calculation 2 3 5 2 2 4" xfId="21757"/>
    <cellStyle name="Calculation 2 3 5 2 2 4 2" xfId="21758"/>
    <cellStyle name="Calculation 2 3 5 2 2 4 3" xfId="21759"/>
    <cellStyle name="Calculation 2 3 5 2 3" xfId="899"/>
    <cellStyle name="Calculation 2 3 5 2 3 2" xfId="900"/>
    <cellStyle name="Calculation 2 3 5 2 3 2 2" xfId="21760"/>
    <cellStyle name="Calculation 2 3 5 2 3 2 2 2" xfId="21761"/>
    <cellStyle name="Calculation 2 3 5 2 3 2 2 3" xfId="21762"/>
    <cellStyle name="Calculation 2 3 5 2 3 3" xfId="21763"/>
    <cellStyle name="Calculation 2 3 5 2 3 3 2" xfId="21764"/>
    <cellStyle name="Calculation 2 3 5 2 3 3 3" xfId="21765"/>
    <cellStyle name="Calculation 2 3 5 2 4" xfId="901"/>
    <cellStyle name="Calculation 2 3 5 2 4 2" xfId="21766"/>
    <cellStyle name="Calculation 2 3 5 2 4 2 2" xfId="21767"/>
    <cellStyle name="Calculation 2 3 5 2 4 2 3" xfId="21768"/>
    <cellStyle name="Calculation 2 3 5 2 5" xfId="21769"/>
    <cellStyle name="Calculation 2 3 5 2 5 2" xfId="21770"/>
    <cellStyle name="Calculation 2 3 5 2 5 3" xfId="21771"/>
    <cellStyle name="Calculation 2 3 5 3" xfId="902"/>
    <cellStyle name="Calculation 2 3 5 3 2" xfId="903"/>
    <cellStyle name="Calculation 2 3 5 3 2 2" xfId="904"/>
    <cellStyle name="Calculation 2 3 5 3 2 2 2" xfId="21772"/>
    <cellStyle name="Calculation 2 3 5 3 2 2 2 2" xfId="21773"/>
    <cellStyle name="Calculation 2 3 5 3 2 2 2 3" xfId="21774"/>
    <cellStyle name="Calculation 2 3 5 3 2 3" xfId="21775"/>
    <cellStyle name="Calculation 2 3 5 3 2 3 2" xfId="21776"/>
    <cellStyle name="Calculation 2 3 5 3 2 3 3" xfId="21777"/>
    <cellStyle name="Calculation 2 3 5 3 3" xfId="905"/>
    <cellStyle name="Calculation 2 3 5 3 3 2" xfId="21778"/>
    <cellStyle name="Calculation 2 3 5 3 3 2 2" xfId="21779"/>
    <cellStyle name="Calculation 2 3 5 3 3 2 3" xfId="21780"/>
    <cellStyle name="Calculation 2 3 5 3 4" xfId="906"/>
    <cellStyle name="Calculation 2 3 5 3 4 2" xfId="21781"/>
    <cellStyle name="Calculation 2 3 5 3 4 2 2" xfId="21782"/>
    <cellStyle name="Calculation 2 3 5 3 4 2 3" xfId="21783"/>
    <cellStyle name="Calculation 2 3 5 3 5" xfId="21784"/>
    <cellStyle name="Calculation 2 3 5 3 5 2" xfId="21785"/>
    <cellStyle name="Calculation 2 3 5 3 5 3" xfId="21786"/>
    <cellStyle name="Calculation 2 3 5 4" xfId="907"/>
    <cellStyle name="Calculation 2 3 5 4 2" xfId="908"/>
    <cellStyle name="Calculation 2 3 5 4 2 2" xfId="909"/>
    <cellStyle name="Calculation 2 3 5 4 2 2 2" xfId="21787"/>
    <cellStyle name="Calculation 2 3 5 4 2 2 2 2" xfId="21788"/>
    <cellStyle name="Calculation 2 3 5 4 2 2 2 3" xfId="21789"/>
    <cellStyle name="Calculation 2 3 5 4 2 3" xfId="21790"/>
    <cellStyle name="Calculation 2 3 5 4 2 3 2" xfId="21791"/>
    <cellStyle name="Calculation 2 3 5 4 2 3 3" xfId="21792"/>
    <cellStyle name="Calculation 2 3 5 4 3" xfId="910"/>
    <cellStyle name="Calculation 2 3 5 4 3 2" xfId="21793"/>
    <cellStyle name="Calculation 2 3 5 4 3 2 2" xfId="21794"/>
    <cellStyle name="Calculation 2 3 5 4 3 2 3" xfId="21795"/>
    <cellStyle name="Calculation 2 3 5 4 4" xfId="21796"/>
    <cellStyle name="Calculation 2 3 5 4 4 2" xfId="21797"/>
    <cellStyle name="Calculation 2 3 5 4 4 3" xfId="21798"/>
    <cellStyle name="Calculation 2 3 5 5" xfId="911"/>
    <cellStyle name="Calculation 2 3 5 5 2" xfId="912"/>
    <cellStyle name="Calculation 2 3 5 5 2 2" xfId="21799"/>
    <cellStyle name="Calculation 2 3 5 5 2 2 2" xfId="21800"/>
    <cellStyle name="Calculation 2 3 5 5 2 2 3" xfId="21801"/>
    <cellStyle name="Calculation 2 3 5 5 3" xfId="21802"/>
    <cellStyle name="Calculation 2 3 5 5 3 2" xfId="21803"/>
    <cellStyle name="Calculation 2 3 5 5 3 3" xfId="21804"/>
    <cellStyle name="Calculation 2 3 5 6" xfId="913"/>
    <cellStyle name="Calculation 2 3 5 6 2" xfId="21805"/>
    <cellStyle name="Calculation 2 3 5 6 2 2" xfId="21806"/>
    <cellStyle name="Calculation 2 3 5 6 2 3" xfId="21807"/>
    <cellStyle name="Calculation 2 3 5 7" xfId="21808"/>
    <cellStyle name="Calculation 2 3 5 7 2" xfId="21809"/>
    <cellStyle name="Calculation 2 3 5 7 3" xfId="21810"/>
    <cellStyle name="Calculation 2 3 6" xfId="21811"/>
    <cellStyle name="Calculation 2 3 7" xfId="21812"/>
    <cellStyle name="Calculation 2 3 8" xfId="21813"/>
    <cellStyle name="Calculation 2 3 9" xfId="21814"/>
    <cellStyle name="Calculation 2 4" xfId="914"/>
    <cellStyle name="Calculation 2 4 10" xfId="21815"/>
    <cellStyle name="Calculation 2 4 11" xfId="21816"/>
    <cellStyle name="Calculation 2 4 12" xfId="21817"/>
    <cellStyle name="Calculation 2 4 13" xfId="21818"/>
    <cellStyle name="Calculation 2 4 14" xfId="21819"/>
    <cellStyle name="Calculation 2 4 2" xfId="915"/>
    <cellStyle name="Calculation 2 4 2 10" xfId="21820"/>
    <cellStyle name="Calculation 2 4 2 11" xfId="21821"/>
    <cellStyle name="Calculation 2 4 2 12" xfId="21822"/>
    <cellStyle name="Calculation 2 4 2 13" xfId="21823"/>
    <cellStyle name="Calculation 2 4 2 14" xfId="21824"/>
    <cellStyle name="Calculation 2 4 2 15" xfId="21825"/>
    <cellStyle name="Calculation 2 4 2 16" xfId="21826"/>
    <cellStyle name="Calculation 2 4 2 17" xfId="21827"/>
    <cellStyle name="Calculation 2 4 2 2" xfId="916"/>
    <cellStyle name="Calculation 2 4 2 2 10" xfId="21828"/>
    <cellStyle name="Calculation 2 4 2 2 11" xfId="21829"/>
    <cellStyle name="Calculation 2 4 2 2 12" xfId="21830"/>
    <cellStyle name="Calculation 2 4 2 2 13" xfId="21831"/>
    <cellStyle name="Calculation 2 4 2 2 14" xfId="21832"/>
    <cellStyle name="Calculation 2 4 2 2 15" xfId="21833"/>
    <cellStyle name="Calculation 2 4 2 2 2" xfId="917"/>
    <cellStyle name="Calculation 2 4 2 2 2 2" xfId="918"/>
    <cellStyle name="Calculation 2 4 2 2 2 2 2" xfId="919"/>
    <cellStyle name="Calculation 2 4 2 2 2 2 2 2" xfId="21834"/>
    <cellStyle name="Calculation 2 4 2 2 2 2 2 2 2" xfId="21835"/>
    <cellStyle name="Calculation 2 4 2 2 2 2 2 2 3" xfId="21836"/>
    <cellStyle name="Calculation 2 4 2 2 2 2 3" xfId="21837"/>
    <cellStyle name="Calculation 2 4 2 2 2 2 3 2" xfId="21838"/>
    <cellStyle name="Calculation 2 4 2 2 2 2 3 3" xfId="21839"/>
    <cellStyle name="Calculation 2 4 2 2 2 3" xfId="920"/>
    <cellStyle name="Calculation 2 4 2 2 2 3 2" xfId="21840"/>
    <cellStyle name="Calculation 2 4 2 2 2 3 2 2" xfId="21841"/>
    <cellStyle name="Calculation 2 4 2 2 2 3 2 3" xfId="21842"/>
    <cellStyle name="Calculation 2 4 2 2 2 4" xfId="21843"/>
    <cellStyle name="Calculation 2 4 2 2 2 4 2" xfId="21844"/>
    <cellStyle name="Calculation 2 4 2 2 2 4 3" xfId="21845"/>
    <cellStyle name="Calculation 2 4 2 2 3" xfId="921"/>
    <cellStyle name="Calculation 2 4 2 2 3 2" xfId="922"/>
    <cellStyle name="Calculation 2 4 2 2 3 2 2" xfId="21846"/>
    <cellStyle name="Calculation 2 4 2 2 3 2 2 2" xfId="21847"/>
    <cellStyle name="Calculation 2 4 2 2 3 2 2 3" xfId="21848"/>
    <cellStyle name="Calculation 2 4 2 2 3 3" xfId="21849"/>
    <cellStyle name="Calculation 2 4 2 2 3 3 2" xfId="21850"/>
    <cellStyle name="Calculation 2 4 2 2 3 3 3" xfId="21851"/>
    <cellStyle name="Calculation 2 4 2 2 4" xfId="923"/>
    <cellStyle name="Calculation 2 4 2 2 4 2" xfId="21852"/>
    <cellStyle name="Calculation 2 4 2 2 4 2 2" xfId="21853"/>
    <cellStyle name="Calculation 2 4 2 2 4 2 3" xfId="21854"/>
    <cellStyle name="Calculation 2 4 2 2 5" xfId="21855"/>
    <cellStyle name="Calculation 2 4 2 2 5 2" xfId="21856"/>
    <cellStyle name="Calculation 2 4 2 2 5 3" xfId="21857"/>
    <cellStyle name="Calculation 2 4 2 2 6" xfId="21858"/>
    <cellStyle name="Calculation 2 4 2 2 7" xfId="21859"/>
    <cellStyle name="Calculation 2 4 2 2 8" xfId="21860"/>
    <cellStyle name="Calculation 2 4 2 2 9" xfId="21861"/>
    <cellStyle name="Calculation 2 4 2 3" xfId="924"/>
    <cellStyle name="Calculation 2 4 2 3 2" xfId="925"/>
    <cellStyle name="Calculation 2 4 2 3 2 2" xfId="926"/>
    <cellStyle name="Calculation 2 4 2 3 2 2 2" xfId="21862"/>
    <cellStyle name="Calculation 2 4 2 3 2 2 2 2" xfId="21863"/>
    <cellStyle name="Calculation 2 4 2 3 2 2 2 3" xfId="21864"/>
    <cellStyle name="Calculation 2 4 2 3 2 3" xfId="21865"/>
    <cellStyle name="Calculation 2 4 2 3 2 3 2" xfId="21866"/>
    <cellStyle name="Calculation 2 4 2 3 2 3 3" xfId="21867"/>
    <cellStyle name="Calculation 2 4 2 3 3" xfId="927"/>
    <cellStyle name="Calculation 2 4 2 3 3 2" xfId="21868"/>
    <cellStyle name="Calculation 2 4 2 3 3 2 2" xfId="21869"/>
    <cellStyle name="Calculation 2 4 2 3 3 2 3" xfId="21870"/>
    <cellStyle name="Calculation 2 4 2 3 4" xfId="928"/>
    <cellStyle name="Calculation 2 4 2 3 4 2" xfId="21871"/>
    <cellStyle name="Calculation 2 4 2 3 4 2 2" xfId="21872"/>
    <cellStyle name="Calculation 2 4 2 3 4 2 3" xfId="21873"/>
    <cellStyle name="Calculation 2 4 2 3 5" xfId="21874"/>
    <cellStyle name="Calculation 2 4 2 3 5 2" xfId="21875"/>
    <cellStyle name="Calculation 2 4 2 3 5 3" xfId="21876"/>
    <cellStyle name="Calculation 2 4 2 4" xfId="929"/>
    <cellStyle name="Calculation 2 4 2 4 2" xfId="930"/>
    <cellStyle name="Calculation 2 4 2 4 2 2" xfId="931"/>
    <cellStyle name="Calculation 2 4 2 4 2 2 2" xfId="21877"/>
    <cellStyle name="Calculation 2 4 2 4 2 2 2 2" xfId="21878"/>
    <cellStyle name="Calculation 2 4 2 4 2 2 2 3" xfId="21879"/>
    <cellStyle name="Calculation 2 4 2 4 2 3" xfId="21880"/>
    <cellStyle name="Calculation 2 4 2 4 2 3 2" xfId="21881"/>
    <cellStyle name="Calculation 2 4 2 4 2 3 3" xfId="21882"/>
    <cellStyle name="Calculation 2 4 2 4 3" xfId="932"/>
    <cellStyle name="Calculation 2 4 2 4 3 2" xfId="21883"/>
    <cellStyle name="Calculation 2 4 2 4 3 2 2" xfId="21884"/>
    <cellStyle name="Calculation 2 4 2 4 3 2 3" xfId="21885"/>
    <cellStyle name="Calculation 2 4 2 4 4" xfId="21886"/>
    <cellStyle name="Calculation 2 4 2 4 4 2" xfId="21887"/>
    <cellStyle name="Calculation 2 4 2 4 4 3" xfId="21888"/>
    <cellStyle name="Calculation 2 4 2 5" xfId="933"/>
    <cellStyle name="Calculation 2 4 2 5 2" xfId="934"/>
    <cellStyle name="Calculation 2 4 2 5 2 2" xfId="21889"/>
    <cellStyle name="Calculation 2 4 2 5 2 2 2" xfId="21890"/>
    <cellStyle name="Calculation 2 4 2 5 2 2 3" xfId="21891"/>
    <cellStyle name="Calculation 2 4 2 5 3" xfId="21892"/>
    <cellStyle name="Calculation 2 4 2 5 3 2" xfId="21893"/>
    <cellStyle name="Calculation 2 4 2 5 3 3" xfId="21894"/>
    <cellStyle name="Calculation 2 4 2 6" xfId="935"/>
    <cellStyle name="Calculation 2 4 2 6 2" xfId="21895"/>
    <cellStyle name="Calculation 2 4 2 6 2 2" xfId="21896"/>
    <cellStyle name="Calculation 2 4 2 6 2 3" xfId="21897"/>
    <cellStyle name="Calculation 2 4 2 7" xfId="21898"/>
    <cellStyle name="Calculation 2 4 2 7 2" xfId="21899"/>
    <cellStyle name="Calculation 2 4 2 7 3" xfId="21900"/>
    <cellStyle name="Calculation 2 4 2 8" xfId="21901"/>
    <cellStyle name="Calculation 2 4 2 9" xfId="21902"/>
    <cellStyle name="Calculation 2 4 3" xfId="936"/>
    <cellStyle name="Calculation 2 4 3 10" xfId="21903"/>
    <cellStyle name="Calculation 2 4 3 11" xfId="21904"/>
    <cellStyle name="Calculation 2 4 3 12" xfId="21905"/>
    <cellStyle name="Calculation 2 4 3 13" xfId="21906"/>
    <cellStyle name="Calculation 2 4 3 14" xfId="21907"/>
    <cellStyle name="Calculation 2 4 3 15" xfId="21908"/>
    <cellStyle name="Calculation 2 4 3 16" xfId="21909"/>
    <cellStyle name="Calculation 2 4 3 2" xfId="937"/>
    <cellStyle name="Calculation 2 4 3 2 2" xfId="938"/>
    <cellStyle name="Calculation 2 4 3 2 2 2" xfId="939"/>
    <cellStyle name="Calculation 2 4 3 2 2 2 2" xfId="940"/>
    <cellStyle name="Calculation 2 4 3 2 2 2 2 2" xfId="21910"/>
    <cellStyle name="Calculation 2 4 3 2 2 2 2 2 2" xfId="21911"/>
    <cellStyle name="Calculation 2 4 3 2 2 2 2 2 3" xfId="21912"/>
    <cellStyle name="Calculation 2 4 3 2 2 2 3" xfId="21913"/>
    <cellStyle name="Calculation 2 4 3 2 2 2 3 2" xfId="21914"/>
    <cellStyle name="Calculation 2 4 3 2 2 2 3 3" xfId="21915"/>
    <cellStyle name="Calculation 2 4 3 2 2 3" xfId="941"/>
    <cellStyle name="Calculation 2 4 3 2 2 3 2" xfId="21916"/>
    <cellStyle name="Calculation 2 4 3 2 2 3 2 2" xfId="21917"/>
    <cellStyle name="Calculation 2 4 3 2 2 3 2 3" xfId="21918"/>
    <cellStyle name="Calculation 2 4 3 2 2 4" xfId="21919"/>
    <cellStyle name="Calculation 2 4 3 2 2 4 2" xfId="21920"/>
    <cellStyle name="Calculation 2 4 3 2 2 4 3" xfId="21921"/>
    <cellStyle name="Calculation 2 4 3 2 3" xfId="942"/>
    <cellStyle name="Calculation 2 4 3 2 3 2" xfId="943"/>
    <cellStyle name="Calculation 2 4 3 2 3 2 2" xfId="21922"/>
    <cellStyle name="Calculation 2 4 3 2 3 2 2 2" xfId="21923"/>
    <cellStyle name="Calculation 2 4 3 2 3 2 2 3" xfId="21924"/>
    <cellStyle name="Calculation 2 4 3 2 3 3" xfId="21925"/>
    <cellStyle name="Calculation 2 4 3 2 3 3 2" xfId="21926"/>
    <cellStyle name="Calculation 2 4 3 2 3 3 3" xfId="21927"/>
    <cellStyle name="Calculation 2 4 3 2 4" xfId="944"/>
    <cellStyle name="Calculation 2 4 3 2 4 2" xfId="21928"/>
    <cellStyle name="Calculation 2 4 3 2 4 2 2" xfId="21929"/>
    <cellStyle name="Calculation 2 4 3 2 4 2 3" xfId="21930"/>
    <cellStyle name="Calculation 2 4 3 2 5" xfId="21931"/>
    <cellStyle name="Calculation 2 4 3 2 5 2" xfId="21932"/>
    <cellStyle name="Calculation 2 4 3 2 5 3" xfId="21933"/>
    <cellStyle name="Calculation 2 4 3 3" xfId="945"/>
    <cellStyle name="Calculation 2 4 3 3 2" xfId="946"/>
    <cellStyle name="Calculation 2 4 3 3 2 2" xfId="947"/>
    <cellStyle name="Calculation 2 4 3 3 2 2 2" xfId="21934"/>
    <cellStyle name="Calculation 2 4 3 3 2 2 2 2" xfId="21935"/>
    <cellStyle name="Calculation 2 4 3 3 2 2 2 3" xfId="21936"/>
    <cellStyle name="Calculation 2 4 3 3 2 3" xfId="21937"/>
    <cellStyle name="Calculation 2 4 3 3 2 3 2" xfId="21938"/>
    <cellStyle name="Calculation 2 4 3 3 2 3 3" xfId="21939"/>
    <cellStyle name="Calculation 2 4 3 3 3" xfId="948"/>
    <cellStyle name="Calculation 2 4 3 3 3 2" xfId="21940"/>
    <cellStyle name="Calculation 2 4 3 3 3 2 2" xfId="21941"/>
    <cellStyle name="Calculation 2 4 3 3 3 2 3" xfId="21942"/>
    <cellStyle name="Calculation 2 4 3 3 4" xfId="949"/>
    <cellStyle name="Calculation 2 4 3 3 4 2" xfId="21943"/>
    <cellStyle name="Calculation 2 4 3 3 4 2 2" xfId="21944"/>
    <cellStyle name="Calculation 2 4 3 3 4 2 3" xfId="21945"/>
    <cellStyle name="Calculation 2 4 3 3 5" xfId="21946"/>
    <cellStyle name="Calculation 2 4 3 3 5 2" xfId="21947"/>
    <cellStyle name="Calculation 2 4 3 3 5 3" xfId="21948"/>
    <cellStyle name="Calculation 2 4 3 4" xfId="950"/>
    <cellStyle name="Calculation 2 4 3 4 2" xfId="951"/>
    <cellStyle name="Calculation 2 4 3 4 2 2" xfId="952"/>
    <cellStyle name="Calculation 2 4 3 4 2 2 2" xfId="21949"/>
    <cellStyle name="Calculation 2 4 3 4 2 2 2 2" xfId="21950"/>
    <cellStyle name="Calculation 2 4 3 4 2 2 2 3" xfId="21951"/>
    <cellStyle name="Calculation 2 4 3 4 2 3" xfId="21952"/>
    <cellStyle name="Calculation 2 4 3 4 2 3 2" xfId="21953"/>
    <cellStyle name="Calculation 2 4 3 4 2 3 3" xfId="21954"/>
    <cellStyle name="Calculation 2 4 3 4 3" xfId="953"/>
    <cellStyle name="Calculation 2 4 3 4 3 2" xfId="21955"/>
    <cellStyle name="Calculation 2 4 3 4 3 2 2" xfId="21956"/>
    <cellStyle name="Calculation 2 4 3 4 3 2 3" xfId="21957"/>
    <cellStyle name="Calculation 2 4 3 4 4" xfId="21958"/>
    <cellStyle name="Calculation 2 4 3 4 4 2" xfId="21959"/>
    <cellStyle name="Calculation 2 4 3 4 4 3" xfId="21960"/>
    <cellStyle name="Calculation 2 4 3 5" xfId="954"/>
    <cellStyle name="Calculation 2 4 3 5 2" xfId="955"/>
    <cellStyle name="Calculation 2 4 3 5 2 2" xfId="21961"/>
    <cellStyle name="Calculation 2 4 3 5 2 2 2" xfId="21962"/>
    <cellStyle name="Calculation 2 4 3 5 2 2 3" xfId="21963"/>
    <cellStyle name="Calculation 2 4 3 5 3" xfId="21964"/>
    <cellStyle name="Calculation 2 4 3 5 3 2" xfId="21965"/>
    <cellStyle name="Calculation 2 4 3 5 3 3" xfId="21966"/>
    <cellStyle name="Calculation 2 4 3 6" xfId="956"/>
    <cellStyle name="Calculation 2 4 3 6 2" xfId="21967"/>
    <cellStyle name="Calculation 2 4 3 6 2 2" xfId="21968"/>
    <cellStyle name="Calculation 2 4 3 6 2 3" xfId="21969"/>
    <cellStyle name="Calculation 2 4 3 7" xfId="21970"/>
    <cellStyle name="Calculation 2 4 3 7 2" xfId="21971"/>
    <cellStyle name="Calculation 2 4 3 7 3" xfId="21972"/>
    <cellStyle name="Calculation 2 4 3 8" xfId="21973"/>
    <cellStyle name="Calculation 2 4 3 9" xfId="21974"/>
    <cellStyle name="Calculation 2 4 4" xfId="957"/>
    <cellStyle name="Calculation 2 4 4 2" xfId="958"/>
    <cellStyle name="Calculation 2 4 4 2 2" xfId="959"/>
    <cellStyle name="Calculation 2 4 4 2 2 2" xfId="960"/>
    <cellStyle name="Calculation 2 4 4 2 2 2 2" xfId="961"/>
    <cellStyle name="Calculation 2 4 4 2 2 2 2 2" xfId="21975"/>
    <cellStyle name="Calculation 2 4 4 2 2 2 2 2 2" xfId="21976"/>
    <cellStyle name="Calculation 2 4 4 2 2 2 2 2 3" xfId="21977"/>
    <cellStyle name="Calculation 2 4 4 2 2 2 3" xfId="21978"/>
    <cellStyle name="Calculation 2 4 4 2 2 2 3 2" xfId="21979"/>
    <cellStyle name="Calculation 2 4 4 2 2 2 3 3" xfId="21980"/>
    <cellStyle name="Calculation 2 4 4 2 2 3" xfId="962"/>
    <cellStyle name="Calculation 2 4 4 2 2 3 2" xfId="21981"/>
    <cellStyle name="Calculation 2 4 4 2 2 3 2 2" xfId="21982"/>
    <cellStyle name="Calculation 2 4 4 2 2 3 2 3" xfId="21983"/>
    <cellStyle name="Calculation 2 4 4 2 2 4" xfId="21984"/>
    <cellStyle name="Calculation 2 4 4 2 2 4 2" xfId="21985"/>
    <cellStyle name="Calculation 2 4 4 2 2 4 3" xfId="21986"/>
    <cellStyle name="Calculation 2 4 4 2 3" xfId="963"/>
    <cellStyle name="Calculation 2 4 4 2 3 2" xfId="964"/>
    <cellStyle name="Calculation 2 4 4 2 3 2 2" xfId="21987"/>
    <cellStyle name="Calculation 2 4 4 2 3 2 2 2" xfId="21988"/>
    <cellStyle name="Calculation 2 4 4 2 3 2 2 3" xfId="21989"/>
    <cellStyle name="Calculation 2 4 4 2 3 3" xfId="21990"/>
    <cellStyle name="Calculation 2 4 4 2 3 3 2" xfId="21991"/>
    <cellStyle name="Calculation 2 4 4 2 3 3 3" xfId="21992"/>
    <cellStyle name="Calculation 2 4 4 2 4" xfId="965"/>
    <cellStyle name="Calculation 2 4 4 2 4 2" xfId="21993"/>
    <cellStyle name="Calculation 2 4 4 2 4 2 2" xfId="21994"/>
    <cellStyle name="Calculation 2 4 4 2 4 2 3" xfId="21995"/>
    <cellStyle name="Calculation 2 4 4 2 5" xfId="21996"/>
    <cellStyle name="Calculation 2 4 4 2 5 2" xfId="21997"/>
    <cellStyle name="Calculation 2 4 4 2 5 3" xfId="21998"/>
    <cellStyle name="Calculation 2 4 4 3" xfId="966"/>
    <cellStyle name="Calculation 2 4 4 3 2" xfId="967"/>
    <cellStyle name="Calculation 2 4 4 3 2 2" xfId="968"/>
    <cellStyle name="Calculation 2 4 4 3 2 2 2" xfId="21999"/>
    <cellStyle name="Calculation 2 4 4 3 2 2 2 2" xfId="22000"/>
    <cellStyle name="Calculation 2 4 4 3 2 2 2 3" xfId="22001"/>
    <cellStyle name="Calculation 2 4 4 3 2 3" xfId="22002"/>
    <cellStyle name="Calculation 2 4 4 3 2 3 2" xfId="22003"/>
    <cellStyle name="Calculation 2 4 4 3 2 3 3" xfId="22004"/>
    <cellStyle name="Calculation 2 4 4 3 3" xfId="969"/>
    <cellStyle name="Calculation 2 4 4 3 3 2" xfId="22005"/>
    <cellStyle name="Calculation 2 4 4 3 3 2 2" xfId="22006"/>
    <cellStyle name="Calculation 2 4 4 3 3 2 3" xfId="22007"/>
    <cellStyle name="Calculation 2 4 4 3 4" xfId="970"/>
    <cellStyle name="Calculation 2 4 4 3 4 2" xfId="22008"/>
    <cellStyle name="Calculation 2 4 4 3 4 2 2" xfId="22009"/>
    <cellStyle name="Calculation 2 4 4 3 4 2 3" xfId="22010"/>
    <cellStyle name="Calculation 2 4 4 3 5" xfId="22011"/>
    <cellStyle name="Calculation 2 4 4 3 5 2" xfId="22012"/>
    <cellStyle name="Calculation 2 4 4 3 5 3" xfId="22013"/>
    <cellStyle name="Calculation 2 4 4 4" xfId="971"/>
    <cellStyle name="Calculation 2 4 4 4 2" xfId="972"/>
    <cellStyle name="Calculation 2 4 4 4 2 2" xfId="973"/>
    <cellStyle name="Calculation 2 4 4 4 2 2 2" xfId="22014"/>
    <cellStyle name="Calculation 2 4 4 4 2 2 2 2" xfId="22015"/>
    <cellStyle name="Calculation 2 4 4 4 2 2 2 3" xfId="22016"/>
    <cellStyle name="Calculation 2 4 4 4 2 3" xfId="22017"/>
    <cellStyle name="Calculation 2 4 4 4 2 3 2" xfId="22018"/>
    <cellStyle name="Calculation 2 4 4 4 2 3 3" xfId="22019"/>
    <cellStyle name="Calculation 2 4 4 4 3" xfId="974"/>
    <cellStyle name="Calculation 2 4 4 4 3 2" xfId="22020"/>
    <cellStyle name="Calculation 2 4 4 4 3 2 2" xfId="22021"/>
    <cellStyle name="Calculation 2 4 4 4 3 2 3" xfId="22022"/>
    <cellStyle name="Calculation 2 4 4 4 4" xfId="22023"/>
    <cellStyle name="Calculation 2 4 4 4 4 2" xfId="22024"/>
    <cellStyle name="Calculation 2 4 4 4 4 3" xfId="22025"/>
    <cellStyle name="Calculation 2 4 4 5" xfId="975"/>
    <cellStyle name="Calculation 2 4 4 5 2" xfId="976"/>
    <cellStyle name="Calculation 2 4 4 5 2 2" xfId="22026"/>
    <cellStyle name="Calculation 2 4 4 5 2 2 2" xfId="22027"/>
    <cellStyle name="Calculation 2 4 4 5 2 2 3" xfId="22028"/>
    <cellStyle name="Calculation 2 4 4 5 3" xfId="22029"/>
    <cellStyle name="Calculation 2 4 4 5 3 2" xfId="22030"/>
    <cellStyle name="Calculation 2 4 4 5 3 3" xfId="22031"/>
    <cellStyle name="Calculation 2 4 4 6" xfId="977"/>
    <cellStyle name="Calculation 2 4 4 6 2" xfId="22032"/>
    <cellStyle name="Calculation 2 4 4 6 2 2" xfId="22033"/>
    <cellStyle name="Calculation 2 4 4 6 2 3" xfId="22034"/>
    <cellStyle name="Calculation 2 4 4 7" xfId="22035"/>
    <cellStyle name="Calculation 2 4 4 7 2" xfId="22036"/>
    <cellStyle name="Calculation 2 4 4 7 3" xfId="22037"/>
    <cellStyle name="Calculation 2 4 5" xfId="978"/>
    <cellStyle name="Calculation 2 4 5 2" xfId="979"/>
    <cellStyle name="Calculation 2 4 5 2 2" xfId="22038"/>
    <cellStyle name="Calculation 2 4 5 2 2 2" xfId="22039"/>
    <cellStyle name="Calculation 2 4 5 2 2 3" xfId="22040"/>
    <cellStyle name="Calculation 2 4 5 3" xfId="22041"/>
    <cellStyle name="Calculation 2 4 5 3 2" xfId="22042"/>
    <cellStyle name="Calculation 2 4 5 3 3" xfId="22043"/>
    <cellStyle name="Calculation 2 4 6" xfId="22044"/>
    <cellStyle name="Calculation 2 4 6 2" xfId="22045"/>
    <cellStyle name="Calculation 2 4 7" xfId="22046"/>
    <cellStyle name="Calculation 2 4 8" xfId="22047"/>
    <cellStyle name="Calculation 2 4 9" xfId="22048"/>
    <cellStyle name="Calculation 2 5" xfId="980"/>
    <cellStyle name="Calculation 2 5 10" xfId="22049"/>
    <cellStyle name="Calculation 2 5 11" xfId="22050"/>
    <cellStyle name="Calculation 2 5 12" xfId="22051"/>
    <cellStyle name="Calculation 2 5 13" xfId="22052"/>
    <cellStyle name="Calculation 2 5 14" xfId="22053"/>
    <cellStyle name="Calculation 2 5 2" xfId="981"/>
    <cellStyle name="Calculation 2 5 2 10" xfId="22054"/>
    <cellStyle name="Calculation 2 5 2 11" xfId="22055"/>
    <cellStyle name="Calculation 2 5 2 12" xfId="22056"/>
    <cellStyle name="Calculation 2 5 2 13" xfId="22057"/>
    <cellStyle name="Calculation 2 5 2 14" xfId="22058"/>
    <cellStyle name="Calculation 2 5 2 15" xfId="22059"/>
    <cellStyle name="Calculation 2 5 2 16" xfId="22060"/>
    <cellStyle name="Calculation 2 5 2 17" xfId="22061"/>
    <cellStyle name="Calculation 2 5 2 2" xfId="982"/>
    <cellStyle name="Calculation 2 5 2 2 10" xfId="22062"/>
    <cellStyle name="Calculation 2 5 2 2 11" xfId="22063"/>
    <cellStyle name="Calculation 2 5 2 2 12" xfId="22064"/>
    <cellStyle name="Calculation 2 5 2 2 13" xfId="22065"/>
    <cellStyle name="Calculation 2 5 2 2 14" xfId="22066"/>
    <cellStyle name="Calculation 2 5 2 2 15" xfId="22067"/>
    <cellStyle name="Calculation 2 5 2 2 2" xfId="983"/>
    <cellStyle name="Calculation 2 5 2 2 2 2" xfId="984"/>
    <cellStyle name="Calculation 2 5 2 2 2 2 2" xfId="985"/>
    <cellStyle name="Calculation 2 5 2 2 2 2 2 2" xfId="22068"/>
    <cellStyle name="Calculation 2 5 2 2 2 2 2 2 2" xfId="22069"/>
    <cellStyle name="Calculation 2 5 2 2 2 2 2 2 3" xfId="22070"/>
    <cellStyle name="Calculation 2 5 2 2 2 2 3" xfId="22071"/>
    <cellStyle name="Calculation 2 5 2 2 2 2 3 2" xfId="22072"/>
    <cellStyle name="Calculation 2 5 2 2 2 2 3 3" xfId="22073"/>
    <cellStyle name="Calculation 2 5 2 2 2 3" xfId="986"/>
    <cellStyle name="Calculation 2 5 2 2 2 3 2" xfId="22074"/>
    <cellStyle name="Calculation 2 5 2 2 2 3 2 2" xfId="22075"/>
    <cellStyle name="Calculation 2 5 2 2 2 3 2 3" xfId="22076"/>
    <cellStyle name="Calculation 2 5 2 2 2 4" xfId="22077"/>
    <cellStyle name="Calculation 2 5 2 2 2 4 2" xfId="22078"/>
    <cellStyle name="Calculation 2 5 2 2 2 4 3" xfId="22079"/>
    <cellStyle name="Calculation 2 5 2 2 3" xfId="987"/>
    <cellStyle name="Calculation 2 5 2 2 3 2" xfId="988"/>
    <cellStyle name="Calculation 2 5 2 2 3 2 2" xfId="22080"/>
    <cellStyle name="Calculation 2 5 2 2 3 2 2 2" xfId="22081"/>
    <cellStyle name="Calculation 2 5 2 2 3 2 2 3" xfId="22082"/>
    <cellStyle name="Calculation 2 5 2 2 3 3" xfId="22083"/>
    <cellStyle name="Calculation 2 5 2 2 3 3 2" xfId="22084"/>
    <cellStyle name="Calculation 2 5 2 2 3 3 3" xfId="22085"/>
    <cellStyle name="Calculation 2 5 2 2 4" xfId="989"/>
    <cellStyle name="Calculation 2 5 2 2 4 2" xfId="22086"/>
    <cellStyle name="Calculation 2 5 2 2 4 2 2" xfId="22087"/>
    <cellStyle name="Calculation 2 5 2 2 4 2 3" xfId="22088"/>
    <cellStyle name="Calculation 2 5 2 2 5" xfId="22089"/>
    <cellStyle name="Calculation 2 5 2 2 5 2" xfId="22090"/>
    <cellStyle name="Calculation 2 5 2 2 5 3" xfId="22091"/>
    <cellStyle name="Calculation 2 5 2 2 6" xfId="22092"/>
    <cellStyle name="Calculation 2 5 2 2 7" xfId="22093"/>
    <cellStyle name="Calculation 2 5 2 2 8" xfId="22094"/>
    <cellStyle name="Calculation 2 5 2 2 9" xfId="22095"/>
    <cellStyle name="Calculation 2 5 2 3" xfId="990"/>
    <cellStyle name="Calculation 2 5 2 3 2" xfId="991"/>
    <cellStyle name="Calculation 2 5 2 3 2 2" xfId="992"/>
    <cellStyle name="Calculation 2 5 2 3 2 2 2" xfId="22096"/>
    <cellStyle name="Calculation 2 5 2 3 2 2 2 2" xfId="22097"/>
    <cellStyle name="Calculation 2 5 2 3 2 2 2 3" xfId="22098"/>
    <cellStyle name="Calculation 2 5 2 3 2 3" xfId="22099"/>
    <cellStyle name="Calculation 2 5 2 3 2 3 2" xfId="22100"/>
    <cellStyle name="Calculation 2 5 2 3 2 3 3" xfId="22101"/>
    <cellStyle name="Calculation 2 5 2 3 3" xfId="993"/>
    <cellStyle name="Calculation 2 5 2 3 3 2" xfId="22102"/>
    <cellStyle name="Calculation 2 5 2 3 3 2 2" xfId="22103"/>
    <cellStyle name="Calculation 2 5 2 3 3 2 3" xfId="22104"/>
    <cellStyle name="Calculation 2 5 2 3 4" xfId="994"/>
    <cellStyle name="Calculation 2 5 2 3 4 2" xfId="22105"/>
    <cellStyle name="Calculation 2 5 2 3 4 2 2" xfId="22106"/>
    <cellStyle name="Calculation 2 5 2 3 4 2 3" xfId="22107"/>
    <cellStyle name="Calculation 2 5 2 3 5" xfId="22108"/>
    <cellStyle name="Calculation 2 5 2 3 5 2" xfId="22109"/>
    <cellStyle name="Calculation 2 5 2 3 5 3" xfId="22110"/>
    <cellStyle name="Calculation 2 5 2 4" xfId="995"/>
    <cellStyle name="Calculation 2 5 2 4 2" xfId="996"/>
    <cellStyle name="Calculation 2 5 2 4 2 2" xfId="997"/>
    <cellStyle name="Calculation 2 5 2 4 2 2 2" xfId="22111"/>
    <cellStyle name="Calculation 2 5 2 4 2 2 2 2" xfId="22112"/>
    <cellStyle name="Calculation 2 5 2 4 2 2 2 3" xfId="22113"/>
    <cellStyle name="Calculation 2 5 2 4 2 3" xfId="22114"/>
    <cellStyle name="Calculation 2 5 2 4 2 3 2" xfId="22115"/>
    <cellStyle name="Calculation 2 5 2 4 2 3 3" xfId="22116"/>
    <cellStyle name="Calculation 2 5 2 4 3" xfId="998"/>
    <cellStyle name="Calculation 2 5 2 4 3 2" xfId="22117"/>
    <cellStyle name="Calculation 2 5 2 4 3 2 2" xfId="22118"/>
    <cellStyle name="Calculation 2 5 2 4 3 2 3" xfId="22119"/>
    <cellStyle name="Calculation 2 5 2 4 4" xfId="22120"/>
    <cellStyle name="Calculation 2 5 2 4 4 2" xfId="22121"/>
    <cellStyle name="Calculation 2 5 2 4 4 3" xfId="22122"/>
    <cellStyle name="Calculation 2 5 2 5" xfId="999"/>
    <cellStyle name="Calculation 2 5 2 5 2" xfId="1000"/>
    <cellStyle name="Calculation 2 5 2 5 2 2" xfId="22123"/>
    <cellStyle name="Calculation 2 5 2 5 2 2 2" xfId="22124"/>
    <cellStyle name="Calculation 2 5 2 5 2 2 3" xfId="22125"/>
    <cellStyle name="Calculation 2 5 2 5 3" xfId="22126"/>
    <cellStyle name="Calculation 2 5 2 5 3 2" xfId="22127"/>
    <cellStyle name="Calculation 2 5 2 5 3 3" xfId="22128"/>
    <cellStyle name="Calculation 2 5 2 6" xfId="1001"/>
    <cellStyle name="Calculation 2 5 2 6 2" xfId="22129"/>
    <cellStyle name="Calculation 2 5 2 6 2 2" xfId="22130"/>
    <cellStyle name="Calculation 2 5 2 6 2 3" xfId="22131"/>
    <cellStyle name="Calculation 2 5 2 7" xfId="22132"/>
    <cellStyle name="Calculation 2 5 2 7 2" xfId="22133"/>
    <cellStyle name="Calculation 2 5 2 7 3" xfId="22134"/>
    <cellStyle name="Calculation 2 5 2 8" xfId="22135"/>
    <cellStyle name="Calculation 2 5 2 9" xfId="22136"/>
    <cellStyle name="Calculation 2 5 3" xfId="1002"/>
    <cellStyle name="Calculation 2 5 3 10" xfId="22137"/>
    <cellStyle name="Calculation 2 5 3 11" xfId="22138"/>
    <cellStyle name="Calculation 2 5 3 12" xfId="22139"/>
    <cellStyle name="Calculation 2 5 3 13" xfId="22140"/>
    <cellStyle name="Calculation 2 5 3 14" xfId="22141"/>
    <cellStyle name="Calculation 2 5 3 15" xfId="22142"/>
    <cellStyle name="Calculation 2 5 3 16" xfId="22143"/>
    <cellStyle name="Calculation 2 5 3 2" xfId="1003"/>
    <cellStyle name="Calculation 2 5 3 2 2" xfId="1004"/>
    <cellStyle name="Calculation 2 5 3 2 2 2" xfId="1005"/>
    <cellStyle name="Calculation 2 5 3 2 2 2 2" xfId="1006"/>
    <cellStyle name="Calculation 2 5 3 2 2 2 2 2" xfId="22144"/>
    <cellStyle name="Calculation 2 5 3 2 2 2 2 2 2" xfId="22145"/>
    <cellStyle name="Calculation 2 5 3 2 2 2 2 2 3" xfId="22146"/>
    <cellStyle name="Calculation 2 5 3 2 2 2 3" xfId="22147"/>
    <cellStyle name="Calculation 2 5 3 2 2 2 3 2" xfId="22148"/>
    <cellStyle name="Calculation 2 5 3 2 2 2 3 3" xfId="22149"/>
    <cellStyle name="Calculation 2 5 3 2 2 3" xfId="1007"/>
    <cellStyle name="Calculation 2 5 3 2 2 3 2" xfId="22150"/>
    <cellStyle name="Calculation 2 5 3 2 2 3 2 2" xfId="22151"/>
    <cellStyle name="Calculation 2 5 3 2 2 3 2 3" xfId="22152"/>
    <cellStyle name="Calculation 2 5 3 2 2 4" xfId="22153"/>
    <cellStyle name="Calculation 2 5 3 2 2 4 2" xfId="22154"/>
    <cellStyle name="Calculation 2 5 3 2 2 4 3" xfId="22155"/>
    <cellStyle name="Calculation 2 5 3 2 3" xfId="1008"/>
    <cellStyle name="Calculation 2 5 3 2 3 2" xfId="1009"/>
    <cellStyle name="Calculation 2 5 3 2 3 2 2" xfId="22156"/>
    <cellStyle name="Calculation 2 5 3 2 3 2 2 2" xfId="22157"/>
    <cellStyle name="Calculation 2 5 3 2 3 2 2 3" xfId="22158"/>
    <cellStyle name="Calculation 2 5 3 2 3 3" xfId="22159"/>
    <cellStyle name="Calculation 2 5 3 2 3 3 2" xfId="22160"/>
    <cellStyle name="Calculation 2 5 3 2 3 3 3" xfId="22161"/>
    <cellStyle name="Calculation 2 5 3 2 4" xfId="1010"/>
    <cellStyle name="Calculation 2 5 3 2 4 2" xfId="22162"/>
    <cellStyle name="Calculation 2 5 3 2 4 2 2" xfId="22163"/>
    <cellStyle name="Calculation 2 5 3 2 4 2 3" xfId="22164"/>
    <cellStyle name="Calculation 2 5 3 2 5" xfId="22165"/>
    <cellStyle name="Calculation 2 5 3 2 5 2" xfId="22166"/>
    <cellStyle name="Calculation 2 5 3 2 5 3" xfId="22167"/>
    <cellStyle name="Calculation 2 5 3 3" xfId="1011"/>
    <cellStyle name="Calculation 2 5 3 3 2" xfId="1012"/>
    <cellStyle name="Calculation 2 5 3 3 2 2" xfId="1013"/>
    <cellStyle name="Calculation 2 5 3 3 2 2 2" xfId="22168"/>
    <cellStyle name="Calculation 2 5 3 3 2 2 2 2" xfId="22169"/>
    <cellStyle name="Calculation 2 5 3 3 2 2 2 3" xfId="22170"/>
    <cellStyle name="Calculation 2 5 3 3 2 3" xfId="22171"/>
    <cellStyle name="Calculation 2 5 3 3 2 3 2" xfId="22172"/>
    <cellStyle name="Calculation 2 5 3 3 2 3 3" xfId="22173"/>
    <cellStyle name="Calculation 2 5 3 3 3" xfId="1014"/>
    <cellStyle name="Calculation 2 5 3 3 3 2" xfId="22174"/>
    <cellStyle name="Calculation 2 5 3 3 3 2 2" xfId="22175"/>
    <cellStyle name="Calculation 2 5 3 3 3 2 3" xfId="22176"/>
    <cellStyle name="Calculation 2 5 3 3 4" xfId="1015"/>
    <cellStyle name="Calculation 2 5 3 3 4 2" xfId="22177"/>
    <cellStyle name="Calculation 2 5 3 3 4 2 2" xfId="22178"/>
    <cellStyle name="Calculation 2 5 3 3 4 2 3" xfId="22179"/>
    <cellStyle name="Calculation 2 5 3 3 5" xfId="22180"/>
    <cellStyle name="Calculation 2 5 3 3 5 2" xfId="22181"/>
    <cellStyle name="Calculation 2 5 3 3 5 3" xfId="22182"/>
    <cellStyle name="Calculation 2 5 3 4" xfId="1016"/>
    <cellStyle name="Calculation 2 5 3 4 2" xfId="1017"/>
    <cellStyle name="Calculation 2 5 3 4 2 2" xfId="1018"/>
    <cellStyle name="Calculation 2 5 3 4 2 2 2" xfId="22183"/>
    <cellStyle name="Calculation 2 5 3 4 2 2 2 2" xfId="22184"/>
    <cellStyle name="Calculation 2 5 3 4 2 2 2 3" xfId="22185"/>
    <cellStyle name="Calculation 2 5 3 4 2 3" xfId="22186"/>
    <cellStyle name="Calculation 2 5 3 4 2 3 2" xfId="22187"/>
    <cellStyle name="Calculation 2 5 3 4 2 3 3" xfId="22188"/>
    <cellStyle name="Calculation 2 5 3 4 3" xfId="1019"/>
    <cellStyle name="Calculation 2 5 3 4 3 2" xfId="22189"/>
    <cellStyle name="Calculation 2 5 3 4 3 2 2" xfId="22190"/>
    <cellStyle name="Calculation 2 5 3 4 3 2 3" xfId="22191"/>
    <cellStyle name="Calculation 2 5 3 4 4" xfId="22192"/>
    <cellStyle name="Calculation 2 5 3 4 4 2" xfId="22193"/>
    <cellStyle name="Calculation 2 5 3 4 4 3" xfId="22194"/>
    <cellStyle name="Calculation 2 5 3 5" xfId="1020"/>
    <cellStyle name="Calculation 2 5 3 5 2" xfId="1021"/>
    <cellStyle name="Calculation 2 5 3 5 2 2" xfId="22195"/>
    <cellStyle name="Calculation 2 5 3 5 2 2 2" xfId="22196"/>
    <cellStyle name="Calculation 2 5 3 5 2 2 3" xfId="22197"/>
    <cellStyle name="Calculation 2 5 3 5 3" xfId="22198"/>
    <cellStyle name="Calculation 2 5 3 5 3 2" xfId="22199"/>
    <cellStyle name="Calculation 2 5 3 5 3 3" xfId="22200"/>
    <cellStyle name="Calculation 2 5 3 6" xfId="1022"/>
    <cellStyle name="Calculation 2 5 3 6 2" xfId="22201"/>
    <cellStyle name="Calculation 2 5 3 6 2 2" xfId="22202"/>
    <cellStyle name="Calculation 2 5 3 6 2 3" xfId="22203"/>
    <cellStyle name="Calculation 2 5 3 7" xfId="22204"/>
    <cellStyle name="Calculation 2 5 3 7 2" xfId="22205"/>
    <cellStyle name="Calculation 2 5 3 7 3" xfId="22206"/>
    <cellStyle name="Calculation 2 5 3 8" xfId="22207"/>
    <cellStyle name="Calculation 2 5 3 9" xfId="22208"/>
    <cellStyle name="Calculation 2 5 4" xfId="1023"/>
    <cellStyle name="Calculation 2 5 4 2" xfId="1024"/>
    <cellStyle name="Calculation 2 5 4 2 2" xfId="1025"/>
    <cellStyle name="Calculation 2 5 4 2 2 2" xfId="1026"/>
    <cellStyle name="Calculation 2 5 4 2 2 2 2" xfId="22209"/>
    <cellStyle name="Calculation 2 5 4 2 2 2 2 2" xfId="22210"/>
    <cellStyle name="Calculation 2 5 4 2 2 2 2 3" xfId="22211"/>
    <cellStyle name="Calculation 2 5 4 2 2 3" xfId="22212"/>
    <cellStyle name="Calculation 2 5 4 2 2 3 2" xfId="22213"/>
    <cellStyle name="Calculation 2 5 4 2 2 3 3" xfId="22214"/>
    <cellStyle name="Calculation 2 5 4 2 3" xfId="1027"/>
    <cellStyle name="Calculation 2 5 4 2 3 2" xfId="22215"/>
    <cellStyle name="Calculation 2 5 4 2 3 2 2" xfId="22216"/>
    <cellStyle name="Calculation 2 5 4 2 3 2 3" xfId="22217"/>
    <cellStyle name="Calculation 2 5 4 2 4" xfId="22218"/>
    <cellStyle name="Calculation 2 5 4 2 4 2" xfId="22219"/>
    <cellStyle name="Calculation 2 5 4 2 4 3" xfId="22220"/>
    <cellStyle name="Calculation 2 5 4 3" xfId="1028"/>
    <cellStyle name="Calculation 2 5 4 3 2" xfId="1029"/>
    <cellStyle name="Calculation 2 5 4 3 2 2" xfId="22221"/>
    <cellStyle name="Calculation 2 5 4 3 2 2 2" xfId="22222"/>
    <cellStyle name="Calculation 2 5 4 3 2 2 3" xfId="22223"/>
    <cellStyle name="Calculation 2 5 4 3 3" xfId="22224"/>
    <cellStyle name="Calculation 2 5 4 3 3 2" xfId="22225"/>
    <cellStyle name="Calculation 2 5 4 3 3 3" xfId="22226"/>
    <cellStyle name="Calculation 2 5 4 4" xfId="1030"/>
    <cellStyle name="Calculation 2 5 4 4 2" xfId="22227"/>
    <cellStyle name="Calculation 2 5 4 4 2 2" xfId="22228"/>
    <cellStyle name="Calculation 2 5 4 4 2 3" xfId="22229"/>
    <cellStyle name="Calculation 2 5 4 5" xfId="22230"/>
    <cellStyle name="Calculation 2 5 4 5 2" xfId="22231"/>
    <cellStyle name="Calculation 2 5 4 5 3" xfId="22232"/>
    <cellStyle name="Calculation 2 5 5" xfId="1031"/>
    <cellStyle name="Calculation 2 5 5 2" xfId="1032"/>
    <cellStyle name="Calculation 2 5 5 2 2" xfId="1033"/>
    <cellStyle name="Calculation 2 5 5 2 2 2" xfId="22233"/>
    <cellStyle name="Calculation 2 5 5 2 2 2 2" xfId="22234"/>
    <cellStyle name="Calculation 2 5 5 2 2 2 3" xfId="22235"/>
    <cellStyle name="Calculation 2 5 5 2 3" xfId="22236"/>
    <cellStyle name="Calculation 2 5 5 2 3 2" xfId="22237"/>
    <cellStyle name="Calculation 2 5 5 2 3 3" xfId="22238"/>
    <cellStyle name="Calculation 2 5 5 3" xfId="1034"/>
    <cellStyle name="Calculation 2 5 5 3 2" xfId="22239"/>
    <cellStyle name="Calculation 2 5 5 3 2 2" xfId="22240"/>
    <cellStyle name="Calculation 2 5 5 3 2 3" xfId="22241"/>
    <cellStyle name="Calculation 2 5 5 4" xfId="1035"/>
    <cellStyle name="Calculation 2 5 5 4 2" xfId="22242"/>
    <cellStyle name="Calculation 2 5 5 4 2 2" xfId="22243"/>
    <cellStyle name="Calculation 2 5 5 4 2 3" xfId="22244"/>
    <cellStyle name="Calculation 2 5 5 5" xfId="22245"/>
    <cellStyle name="Calculation 2 5 5 5 2" xfId="22246"/>
    <cellStyle name="Calculation 2 5 5 5 3" xfId="22247"/>
    <cellStyle name="Calculation 2 5 6" xfId="1036"/>
    <cellStyle name="Calculation 2 5 6 2" xfId="1037"/>
    <cellStyle name="Calculation 2 5 6 2 2" xfId="1038"/>
    <cellStyle name="Calculation 2 5 6 2 2 2" xfId="22248"/>
    <cellStyle name="Calculation 2 5 6 2 2 2 2" xfId="22249"/>
    <cellStyle name="Calculation 2 5 6 2 2 2 3" xfId="22250"/>
    <cellStyle name="Calculation 2 5 6 2 3" xfId="22251"/>
    <cellStyle name="Calculation 2 5 6 2 3 2" xfId="22252"/>
    <cellStyle name="Calculation 2 5 6 2 3 3" xfId="22253"/>
    <cellStyle name="Calculation 2 5 6 3" xfId="1039"/>
    <cellStyle name="Calculation 2 5 6 3 2" xfId="22254"/>
    <cellStyle name="Calculation 2 5 6 3 2 2" xfId="22255"/>
    <cellStyle name="Calculation 2 5 6 3 2 3" xfId="22256"/>
    <cellStyle name="Calculation 2 5 6 4" xfId="22257"/>
    <cellStyle name="Calculation 2 5 6 4 2" xfId="22258"/>
    <cellStyle name="Calculation 2 5 6 4 3" xfId="22259"/>
    <cellStyle name="Calculation 2 5 7" xfId="1040"/>
    <cellStyle name="Calculation 2 5 7 2" xfId="1041"/>
    <cellStyle name="Calculation 2 5 7 2 2" xfId="22260"/>
    <cellStyle name="Calculation 2 5 7 2 2 2" xfId="22261"/>
    <cellStyle name="Calculation 2 5 7 2 2 3" xfId="22262"/>
    <cellStyle name="Calculation 2 5 7 3" xfId="22263"/>
    <cellStyle name="Calculation 2 5 7 3 2" xfId="22264"/>
    <cellStyle name="Calculation 2 5 7 3 3" xfId="22265"/>
    <cellStyle name="Calculation 2 5 8" xfId="1042"/>
    <cellStyle name="Calculation 2 5 8 2" xfId="22266"/>
    <cellStyle name="Calculation 2 5 8 2 2" xfId="22267"/>
    <cellStyle name="Calculation 2 5 8 2 3" xfId="22268"/>
    <cellStyle name="Calculation 2 5 9" xfId="22269"/>
    <cellStyle name="Calculation 2 5 9 2" xfId="22270"/>
    <cellStyle name="Calculation 2 5 9 3" xfId="22271"/>
    <cellStyle name="Calculation 2 6" xfId="1043"/>
    <cellStyle name="Calculation 2 6 10" xfId="22272"/>
    <cellStyle name="Calculation 2 6 11" xfId="22273"/>
    <cellStyle name="Calculation 2 6 12" xfId="22274"/>
    <cellStyle name="Calculation 2 6 13" xfId="22275"/>
    <cellStyle name="Calculation 2 6 14" xfId="22276"/>
    <cellStyle name="Calculation 2 6 2" xfId="1044"/>
    <cellStyle name="Calculation 2 6 2 10" xfId="22277"/>
    <cellStyle name="Calculation 2 6 2 11" xfId="22278"/>
    <cellStyle name="Calculation 2 6 2 12" xfId="22279"/>
    <cellStyle name="Calculation 2 6 2 13" xfId="22280"/>
    <cellStyle name="Calculation 2 6 2 14" xfId="22281"/>
    <cellStyle name="Calculation 2 6 2 15" xfId="22282"/>
    <cellStyle name="Calculation 2 6 2 16" xfId="22283"/>
    <cellStyle name="Calculation 2 6 2 17" xfId="22284"/>
    <cellStyle name="Calculation 2 6 2 2" xfId="1045"/>
    <cellStyle name="Calculation 2 6 2 2 10" xfId="22285"/>
    <cellStyle name="Calculation 2 6 2 2 11" xfId="22286"/>
    <cellStyle name="Calculation 2 6 2 2 12" xfId="22287"/>
    <cellStyle name="Calculation 2 6 2 2 13" xfId="22288"/>
    <cellStyle name="Calculation 2 6 2 2 14" xfId="22289"/>
    <cellStyle name="Calculation 2 6 2 2 15" xfId="22290"/>
    <cellStyle name="Calculation 2 6 2 2 2" xfId="1046"/>
    <cellStyle name="Calculation 2 6 2 2 2 2" xfId="1047"/>
    <cellStyle name="Calculation 2 6 2 2 2 2 2" xfId="22291"/>
    <cellStyle name="Calculation 2 6 2 2 2 2 2 2" xfId="22292"/>
    <cellStyle name="Calculation 2 6 2 2 2 2 2 3" xfId="22293"/>
    <cellStyle name="Calculation 2 6 2 2 2 3" xfId="22294"/>
    <cellStyle name="Calculation 2 6 2 2 2 3 2" xfId="22295"/>
    <cellStyle name="Calculation 2 6 2 2 2 3 3" xfId="22296"/>
    <cellStyle name="Calculation 2 6 2 2 3" xfId="1048"/>
    <cellStyle name="Calculation 2 6 2 2 3 2" xfId="22297"/>
    <cellStyle name="Calculation 2 6 2 2 3 2 2" xfId="22298"/>
    <cellStyle name="Calculation 2 6 2 2 3 2 3" xfId="22299"/>
    <cellStyle name="Calculation 2 6 2 2 4" xfId="22300"/>
    <cellStyle name="Calculation 2 6 2 2 4 2" xfId="22301"/>
    <cellStyle name="Calculation 2 6 2 2 4 3" xfId="22302"/>
    <cellStyle name="Calculation 2 6 2 2 5" xfId="22303"/>
    <cellStyle name="Calculation 2 6 2 2 6" xfId="22304"/>
    <cellStyle name="Calculation 2 6 2 2 7" xfId="22305"/>
    <cellStyle name="Calculation 2 6 2 2 8" xfId="22306"/>
    <cellStyle name="Calculation 2 6 2 2 9" xfId="22307"/>
    <cellStyle name="Calculation 2 6 2 3" xfId="1049"/>
    <cellStyle name="Calculation 2 6 2 3 2" xfId="1050"/>
    <cellStyle name="Calculation 2 6 2 3 2 2" xfId="22308"/>
    <cellStyle name="Calculation 2 6 2 3 2 2 2" xfId="22309"/>
    <cellStyle name="Calculation 2 6 2 3 2 2 3" xfId="22310"/>
    <cellStyle name="Calculation 2 6 2 3 3" xfId="22311"/>
    <cellStyle name="Calculation 2 6 2 3 3 2" xfId="22312"/>
    <cellStyle name="Calculation 2 6 2 3 3 3" xfId="22313"/>
    <cellStyle name="Calculation 2 6 2 4" xfId="1051"/>
    <cellStyle name="Calculation 2 6 2 4 2" xfId="22314"/>
    <cellStyle name="Calculation 2 6 2 4 2 2" xfId="22315"/>
    <cellStyle name="Calculation 2 6 2 4 2 3" xfId="22316"/>
    <cellStyle name="Calculation 2 6 2 5" xfId="22317"/>
    <cellStyle name="Calculation 2 6 2 5 2" xfId="22318"/>
    <cellStyle name="Calculation 2 6 2 5 3" xfId="22319"/>
    <cellStyle name="Calculation 2 6 2 6" xfId="22320"/>
    <cellStyle name="Calculation 2 6 2 7" xfId="22321"/>
    <cellStyle name="Calculation 2 6 2 8" xfId="22322"/>
    <cellStyle name="Calculation 2 6 2 9" xfId="22323"/>
    <cellStyle name="Calculation 2 6 3" xfId="1052"/>
    <cellStyle name="Calculation 2 6 3 10" xfId="22324"/>
    <cellStyle name="Calculation 2 6 3 11" xfId="22325"/>
    <cellStyle name="Calculation 2 6 3 12" xfId="22326"/>
    <cellStyle name="Calculation 2 6 3 13" xfId="22327"/>
    <cellStyle name="Calculation 2 6 3 14" xfId="22328"/>
    <cellStyle name="Calculation 2 6 3 15" xfId="22329"/>
    <cellStyle name="Calculation 2 6 3 16" xfId="22330"/>
    <cellStyle name="Calculation 2 6 3 2" xfId="1053"/>
    <cellStyle name="Calculation 2 6 3 2 2" xfId="1054"/>
    <cellStyle name="Calculation 2 6 3 2 2 2" xfId="22331"/>
    <cellStyle name="Calculation 2 6 3 2 2 2 2" xfId="22332"/>
    <cellStyle name="Calculation 2 6 3 2 2 2 3" xfId="22333"/>
    <cellStyle name="Calculation 2 6 3 2 3" xfId="22334"/>
    <cellStyle name="Calculation 2 6 3 2 3 2" xfId="22335"/>
    <cellStyle name="Calculation 2 6 3 2 3 3" xfId="22336"/>
    <cellStyle name="Calculation 2 6 3 3" xfId="1055"/>
    <cellStyle name="Calculation 2 6 3 3 2" xfId="22337"/>
    <cellStyle name="Calculation 2 6 3 3 2 2" xfId="22338"/>
    <cellStyle name="Calculation 2 6 3 3 2 3" xfId="22339"/>
    <cellStyle name="Calculation 2 6 3 4" xfId="1056"/>
    <cellStyle name="Calculation 2 6 3 4 2" xfId="22340"/>
    <cellStyle name="Calculation 2 6 3 4 2 2" xfId="22341"/>
    <cellStyle name="Calculation 2 6 3 4 2 3" xfId="22342"/>
    <cellStyle name="Calculation 2 6 3 5" xfId="22343"/>
    <cellStyle name="Calculation 2 6 3 5 2" xfId="22344"/>
    <cellStyle name="Calculation 2 6 3 5 3" xfId="22345"/>
    <cellStyle name="Calculation 2 6 3 6" xfId="22346"/>
    <cellStyle name="Calculation 2 6 3 7" xfId="22347"/>
    <cellStyle name="Calculation 2 6 3 8" xfId="22348"/>
    <cellStyle name="Calculation 2 6 3 9" xfId="22349"/>
    <cellStyle name="Calculation 2 6 4" xfId="1057"/>
    <cellStyle name="Calculation 2 6 4 2" xfId="1058"/>
    <cellStyle name="Calculation 2 6 4 2 2" xfId="1059"/>
    <cellStyle name="Calculation 2 6 4 2 2 2" xfId="22350"/>
    <cellStyle name="Calculation 2 6 4 2 2 2 2" xfId="22351"/>
    <cellStyle name="Calculation 2 6 4 2 2 2 3" xfId="22352"/>
    <cellStyle name="Calculation 2 6 4 2 3" xfId="22353"/>
    <cellStyle name="Calculation 2 6 4 2 3 2" xfId="22354"/>
    <cellStyle name="Calculation 2 6 4 2 3 3" xfId="22355"/>
    <cellStyle name="Calculation 2 6 4 3" xfId="1060"/>
    <cellStyle name="Calculation 2 6 4 3 2" xfId="22356"/>
    <cellStyle name="Calculation 2 6 4 3 2 2" xfId="22357"/>
    <cellStyle name="Calculation 2 6 4 3 2 3" xfId="22358"/>
    <cellStyle name="Calculation 2 6 4 4" xfId="22359"/>
    <cellStyle name="Calculation 2 6 4 4 2" xfId="22360"/>
    <cellStyle name="Calculation 2 6 4 4 3" xfId="22361"/>
    <cellStyle name="Calculation 2 6 5" xfId="1061"/>
    <cellStyle name="Calculation 2 6 5 2" xfId="1062"/>
    <cellStyle name="Calculation 2 6 5 2 2" xfId="22362"/>
    <cellStyle name="Calculation 2 6 5 2 2 2" xfId="22363"/>
    <cellStyle name="Calculation 2 6 5 2 2 3" xfId="22364"/>
    <cellStyle name="Calculation 2 6 5 3" xfId="22365"/>
    <cellStyle name="Calculation 2 6 5 3 2" xfId="22366"/>
    <cellStyle name="Calculation 2 6 5 3 3" xfId="22367"/>
    <cellStyle name="Calculation 2 6 6" xfId="1063"/>
    <cellStyle name="Calculation 2 6 6 2" xfId="22368"/>
    <cellStyle name="Calculation 2 6 6 2 2" xfId="22369"/>
    <cellStyle name="Calculation 2 6 6 2 3" xfId="22370"/>
    <cellStyle name="Calculation 2 6 7" xfId="22371"/>
    <cellStyle name="Calculation 2 6 7 2" xfId="22372"/>
    <cellStyle name="Calculation 2 6 7 3" xfId="22373"/>
    <cellStyle name="Calculation 2 6 8" xfId="22374"/>
    <cellStyle name="Calculation 2 6 9" xfId="22375"/>
    <cellStyle name="Calculation 2 7" xfId="22376"/>
    <cellStyle name="Calculation 2 7 10" xfId="22377"/>
    <cellStyle name="Calculation 2 7 11" xfId="22378"/>
    <cellStyle name="Calculation 2 7 12" xfId="22379"/>
    <cellStyle name="Calculation 2 7 13" xfId="22380"/>
    <cellStyle name="Calculation 2 7 2" xfId="22381"/>
    <cellStyle name="Calculation 2 7 2 10" xfId="22382"/>
    <cellStyle name="Calculation 2 7 2 11" xfId="22383"/>
    <cellStyle name="Calculation 2 7 2 12" xfId="22384"/>
    <cellStyle name="Calculation 2 7 2 13" xfId="22385"/>
    <cellStyle name="Calculation 2 7 2 14" xfId="22386"/>
    <cellStyle name="Calculation 2 7 2 15" xfId="22387"/>
    <cellStyle name="Calculation 2 7 2 16" xfId="22388"/>
    <cellStyle name="Calculation 2 7 2 2" xfId="22389"/>
    <cellStyle name="Calculation 2 7 2 2 10" xfId="22390"/>
    <cellStyle name="Calculation 2 7 2 2 11" xfId="22391"/>
    <cellStyle name="Calculation 2 7 2 2 12" xfId="22392"/>
    <cellStyle name="Calculation 2 7 2 2 13" xfId="22393"/>
    <cellStyle name="Calculation 2 7 2 2 14" xfId="22394"/>
    <cellStyle name="Calculation 2 7 2 2 2" xfId="22395"/>
    <cellStyle name="Calculation 2 7 2 2 3" xfId="22396"/>
    <cellStyle name="Calculation 2 7 2 2 4" xfId="22397"/>
    <cellStyle name="Calculation 2 7 2 2 5" xfId="22398"/>
    <cellStyle name="Calculation 2 7 2 2 6" xfId="22399"/>
    <cellStyle name="Calculation 2 7 2 2 7" xfId="22400"/>
    <cellStyle name="Calculation 2 7 2 2 8" xfId="22401"/>
    <cellStyle name="Calculation 2 7 2 2 9" xfId="22402"/>
    <cellStyle name="Calculation 2 7 2 3" xfId="22403"/>
    <cellStyle name="Calculation 2 7 2 4" xfId="22404"/>
    <cellStyle name="Calculation 2 7 2 5" xfId="22405"/>
    <cellStyle name="Calculation 2 7 2 6" xfId="22406"/>
    <cellStyle name="Calculation 2 7 2 7" xfId="22407"/>
    <cellStyle name="Calculation 2 7 2 8" xfId="22408"/>
    <cellStyle name="Calculation 2 7 2 9" xfId="22409"/>
    <cellStyle name="Calculation 2 7 3" xfId="22410"/>
    <cellStyle name="Calculation 2 7 3 10" xfId="22411"/>
    <cellStyle name="Calculation 2 7 3 11" xfId="22412"/>
    <cellStyle name="Calculation 2 7 3 12" xfId="22413"/>
    <cellStyle name="Calculation 2 7 3 13" xfId="22414"/>
    <cellStyle name="Calculation 2 7 3 14" xfId="22415"/>
    <cellStyle name="Calculation 2 7 3 15" xfId="22416"/>
    <cellStyle name="Calculation 2 7 3 2" xfId="22417"/>
    <cellStyle name="Calculation 2 7 3 3" xfId="22418"/>
    <cellStyle name="Calculation 2 7 3 4" xfId="22419"/>
    <cellStyle name="Calculation 2 7 3 5" xfId="22420"/>
    <cellStyle name="Calculation 2 7 3 6" xfId="22421"/>
    <cellStyle name="Calculation 2 7 3 7" xfId="22422"/>
    <cellStyle name="Calculation 2 7 3 8" xfId="22423"/>
    <cellStyle name="Calculation 2 7 3 9" xfId="22424"/>
    <cellStyle name="Calculation 2 7 4" xfId="22425"/>
    <cellStyle name="Calculation 2 7 5" xfId="22426"/>
    <cellStyle name="Calculation 2 7 6" xfId="22427"/>
    <cellStyle name="Calculation 2 7 7" xfId="22428"/>
    <cellStyle name="Calculation 2 7 8" xfId="22429"/>
    <cellStyle name="Calculation 2 7 9" xfId="22430"/>
    <cellStyle name="Calculation 2 8" xfId="22431"/>
    <cellStyle name="Calculation 2 9" xfId="22432"/>
    <cellStyle name="Calculation 2 9 10" xfId="22433"/>
    <cellStyle name="Calculation 2 9 11" xfId="22434"/>
    <cellStyle name="Calculation 2 9 12" xfId="22435"/>
    <cellStyle name="Calculation 2 9 13" xfId="22436"/>
    <cellStyle name="Calculation 2 9 2" xfId="22437"/>
    <cellStyle name="Calculation 2 9 2 10" xfId="22438"/>
    <cellStyle name="Calculation 2 9 2 11" xfId="22439"/>
    <cellStyle name="Calculation 2 9 2 12" xfId="22440"/>
    <cellStyle name="Calculation 2 9 2 13" xfId="22441"/>
    <cellStyle name="Calculation 2 9 2 14" xfId="22442"/>
    <cellStyle name="Calculation 2 9 2 15" xfId="22443"/>
    <cellStyle name="Calculation 2 9 2 16" xfId="22444"/>
    <cellStyle name="Calculation 2 9 2 2" xfId="22445"/>
    <cellStyle name="Calculation 2 9 2 2 10" xfId="22446"/>
    <cellStyle name="Calculation 2 9 2 2 11" xfId="22447"/>
    <cellStyle name="Calculation 2 9 2 2 12" xfId="22448"/>
    <cellStyle name="Calculation 2 9 2 2 13" xfId="22449"/>
    <cellStyle name="Calculation 2 9 2 2 14" xfId="22450"/>
    <cellStyle name="Calculation 2 9 2 2 2" xfId="22451"/>
    <cellStyle name="Calculation 2 9 2 2 3" xfId="22452"/>
    <cellStyle name="Calculation 2 9 2 2 4" xfId="22453"/>
    <cellStyle name="Calculation 2 9 2 2 5" xfId="22454"/>
    <cellStyle name="Calculation 2 9 2 2 6" xfId="22455"/>
    <cellStyle name="Calculation 2 9 2 2 7" xfId="22456"/>
    <cellStyle name="Calculation 2 9 2 2 8" xfId="22457"/>
    <cellStyle name="Calculation 2 9 2 2 9" xfId="22458"/>
    <cellStyle name="Calculation 2 9 2 3" xfId="22459"/>
    <cellStyle name="Calculation 2 9 2 4" xfId="22460"/>
    <cellStyle name="Calculation 2 9 2 5" xfId="22461"/>
    <cellStyle name="Calculation 2 9 2 6" xfId="22462"/>
    <cellStyle name="Calculation 2 9 2 7" xfId="22463"/>
    <cellStyle name="Calculation 2 9 2 8" xfId="22464"/>
    <cellStyle name="Calculation 2 9 2 9" xfId="22465"/>
    <cellStyle name="Calculation 2 9 3" xfId="22466"/>
    <cellStyle name="Calculation 2 9 3 10" xfId="22467"/>
    <cellStyle name="Calculation 2 9 3 11" xfId="22468"/>
    <cellStyle name="Calculation 2 9 3 12" xfId="22469"/>
    <cellStyle name="Calculation 2 9 3 13" xfId="22470"/>
    <cellStyle name="Calculation 2 9 3 14" xfId="22471"/>
    <cellStyle name="Calculation 2 9 3 15" xfId="22472"/>
    <cellStyle name="Calculation 2 9 3 2" xfId="22473"/>
    <cellStyle name="Calculation 2 9 3 3" xfId="22474"/>
    <cellStyle name="Calculation 2 9 3 4" xfId="22475"/>
    <cellStyle name="Calculation 2 9 3 5" xfId="22476"/>
    <cellStyle name="Calculation 2 9 3 6" xfId="22477"/>
    <cellStyle name="Calculation 2 9 3 7" xfId="22478"/>
    <cellStyle name="Calculation 2 9 3 8" xfId="22479"/>
    <cellStyle name="Calculation 2 9 3 9" xfId="22480"/>
    <cellStyle name="Calculation 2 9 4" xfId="22481"/>
    <cellStyle name="Calculation 2 9 5" xfId="22482"/>
    <cellStyle name="Calculation 2 9 6" xfId="22483"/>
    <cellStyle name="Calculation 2 9 7" xfId="22484"/>
    <cellStyle name="Calculation 2 9 8" xfId="22485"/>
    <cellStyle name="Calculation 2 9 9" xfId="22486"/>
    <cellStyle name="Calculation 3" xfId="1064"/>
    <cellStyle name="Calculation 3 10" xfId="22487"/>
    <cellStyle name="Calculation 3 11" xfId="22488"/>
    <cellStyle name="Calculation 3 12" xfId="22489"/>
    <cellStyle name="Calculation 3 13" xfId="22490"/>
    <cellStyle name="Calculation 3 14" xfId="22491"/>
    <cellStyle name="Calculation 3 15" xfId="22492"/>
    <cellStyle name="Calculation 3 16" xfId="22493"/>
    <cellStyle name="Calculation 3 2" xfId="1065"/>
    <cellStyle name="Calculation 3 2 10" xfId="22494"/>
    <cellStyle name="Calculation 3 2 11" xfId="22495"/>
    <cellStyle name="Calculation 3 2 12" xfId="22496"/>
    <cellStyle name="Calculation 3 2 13" xfId="22497"/>
    <cellStyle name="Calculation 3 2 2" xfId="1066"/>
    <cellStyle name="Calculation 3 2 2 10" xfId="22498"/>
    <cellStyle name="Calculation 3 2 2 11" xfId="22499"/>
    <cellStyle name="Calculation 3 2 2 12" xfId="22500"/>
    <cellStyle name="Calculation 3 2 2 13" xfId="22501"/>
    <cellStyle name="Calculation 3 2 2 14" xfId="22502"/>
    <cellStyle name="Calculation 3 2 2 15" xfId="22503"/>
    <cellStyle name="Calculation 3 2 2 16" xfId="22504"/>
    <cellStyle name="Calculation 3 2 2 2" xfId="1067"/>
    <cellStyle name="Calculation 3 2 2 2 10" xfId="22505"/>
    <cellStyle name="Calculation 3 2 2 2 11" xfId="22506"/>
    <cellStyle name="Calculation 3 2 2 2 12" xfId="22507"/>
    <cellStyle name="Calculation 3 2 2 2 13" xfId="22508"/>
    <cellStyle name="Calculation 3 2 2 2 14" xfId="22509"/>
    <cellStyle name="Calculation 3 2 2 2 2" xfId="1068"/>
    <cellStyle name="Calculation 3 2 2 2 2 2" xfId="1069"/>
    <cellStyle name="Calculation 3 2 2 2 2 2 2" xfId="1070"/>
    <cellStyle name="Calculation 3 2 2 2 2 2 2 2" xfId="1071"/>
    <cellStyle name="Calculation 3 2 2 2 2 2 2 2 2" xfId="22510"/>
    <cellStyle name="Calculation 3 2 2 2 2 2 2 2 2 2" xfId="22511"/>
    <cellStyle name="Calculation 3 2 2 2 2 2 2 2 2 3" xfId="22512"/>
    <cellStyle name="Calculation 3 2 2 2 2 2 2 3" xfId="22513"/>
    <cellStyle name="Calculation 3 2 2 2 2 2 2 3 2" xfId="22514"/>
    <cellStyle name="Calculation 3 2 2 2 2 2 2 3 3" xfId="22515"/>
    <cellStyle name="Calculation 3 2 2 2 2 2 3" xfId="1072"/>
    <cellStyle name="Calculation 3 2 2 2 2 2 3 2" xfId="22516"/>
    <cellStyle name="Calculation 3 2 2 2 2 2 3 2 2" xfId="22517"/>
    <cellStyle name="Calculation 3 2 2 2 2 2 3 2 3" xfId="22518"/>
    <cellStyle name="Calculation 3 2 2 2 2 2 4" xfId="22519"/>
    <cellStyle name="Calculation 3 2 2 2 2 2 4 2" xfId="22520"/>
    <cellStyle name="Calculation 3 2 2 2 2 2 4 3" xfId="22521"/>
    <cellStyle name="Calculation 3 2 2 2 2 3" xfId="1073"/>
    <cellStyle name="Calculation 3 2 2 2 2 3 2" xfId="1074"/>
    <cellStyle name="Calculation 3 2 2 2 2 3 2 2" xfId="22522"/>
    <cellStyle name="Calculation 3 2 2 2 2 3 2 2 2" xfId="22523"/>
    <cellStyle name="Calculation 3 2 2 2 2 3 2 2 3" xfId="22524"/>
    <cellStyle name="Calculation 3 2 2 2 2 3 3" xfId="22525"/>
    <cellStyle name="Calculation 3 2 2 2 2 3 3 2" xfId="22526"/>
    <cellStyle name="Calculation 3 2 2 2 2 3 3 3" xfId="22527"/>
    <cellStyle name="Calculation 3 2 2 2 2 4" xfId="1075"/>
    <cellStyle name="Calculation 3 2 2 2 2 4 2" xfId="22528"/>
    <cellStyle name="Calculation 3 2 2 2 2 4 2 2" xfId="22529"/>
    <cellStyle name="Calculation 3 2 2 2 2 4 2 3" xfId="22530"/>
    <cellStyle name="Calculation 3 2 2 2 2 5" xfId="22531"/>
    <cellStyle name="Calculation 3 2 2 2 2 5 2" xfId="22532"/>
    <cellStyle name="Calculation 3 2 2 2 2 5 3" xfId="22533"/>
    <cellStyle name="Calculation 3 2 2 2 3" xfId="1076"/>
    <cellStyle name="Calculation 3 2 2 2 3 2" xfId="1077"/>
    <cellStyle name="Calculation 3 2 2 2 3 2 2" xfId="1078"/>
    <cellStyle name="Calculation 3 2 2 2 3 2 2 2" xfId="22534"/>
    <cellStyle name="Calculation 3 2 2 2 3 2 2 2 2" xfId="22535"/>
    <cellStyle name="Calculation 3 2 2 2 3 2 2 2 3" xfId="22536"/>
    <cellStyle name="Calculation 3 2 2 2 3 2 3" xfId="22537"/>
    <cellStyle name="Calculation 3 2 2 2 3 2 3 2" xfId="22538"/>
    <cellStyle name="Calculation 3 2 2 2 3 2 3 3" xfId="22539"/>
    <cellStyle name="Calculation 3 2 2 2 3 3" xfId="1079"/>
    <cellStyle name="Calculation 3 2 2 2 3 3 2" xfId="22540"/>
    <cellStyle name="Calculation 3 2 2 2 3 3 2 2" xfId="22541"/>
    <cellStyle name="Calculation 3 2 2 2 3 3 2 3" xfId="22542"/>
    <cellStyle name="Calculation 3 2 2 2 3 4" xfId="1080"/>
    <cellStyle name="Calculation 3 2 2 2 3 4 2" xfId="22543"/>
    <cellStyle name="Calculation 3 2 2 2 3 4 2 2" xfId="22544"/>
    <cellStyle name="Calculation 3 2 2 2 3 4 2 3" xfId="22545"/>
    <cellStyle name="Calculation 3 2 2 2 3 5" xfId="22546"/>
    <cellStyle name="Calculation 3 2 2 2 3 5 2" xfId="22547"/>
    <cellStyle name="Calculation 3 2 2 2 3 5 3" xfId="22548"/>
    <cellStyle name="Calculation 3 2 2 2 4" xfId="1081"/>
    <cellStyle name="Calculation 3 2 2 2 4 2" xfId="1082"/>
    <cellStyle name="Calculation 3 2 2 2 4 2 2" xfId="1083"/>
    <cellStyle name="Calculation 3 2 2 2 4 2 2 2" xfId="22549"/>
    <cellStyle name="Calculation 3 2 2 2 4 2 2 2 2" xfId="22550"/>
    <cellStyle name="Calculation 3 2 2 2 4 2 2 2 3" xfId="22551"/>
    <cellStyle name="Calculation 3 2 2 2 4 2 3" xfId="22552"/>
    <cellStyle name="Calculation 3 2 2 2 4 2 3 2" xfId="22553"/>
    <cellStyle name="Calculation 3 2 2 2 4 2 3 3" xfId="22554"/>
    <cellStyle name="Calculation 3 2 2 2 4 3" xfId="1084"/>
    <cellStyle name="Calculation 3 2 2 2 4 3 2" xfId="22555"/>
    <cellStyle name="Calculation 3 2 2 2 4 3 2 2" xfId="22556"/>
    <cellStyle name="Calculation 3 2 2 2 4 3 2 3" xfId="22557"/>
    <cellStyle name="Calculation 3 2 2 2 4 4" xfId="22558"/>
    <cellStyle name="Calculation 3 2 2 2 4 4 2" xfId="22559"/>
    <cellStyle name="Calculation 3 2 2 2 4 4 3" xfId="22560"/>
    <cellStyle name="Calculation 3 2 2 2 5" xfId="1085"/>
    <cellStyle name="Calculation 3 2 2 2 5 2" xfId="1086"/>
    <cellStyle name="Calculation 3 2 2 2 5 2 2" xfId="22561"/>
    <cellStyle name="Calculation 3 2 2 2 5 2 2 2" xfId="22562"/>
    <cellStyle name="Calculation 3 2 2 2 5 2 2 3" xfId="22563"/>
    <cellStyle name="Calculation 3 2 2 2 5 3" xfId="22564"/>
    <cellStyle name="Calculation 3 2 2 2 5 3 2" xfId="22565"/>
    <cellStyle name="Calculation 3 2 2 2 5 3 3" xfId="22566"/>
    <cellStyle name="Calculation 3 2 2 2 6" xfId="1087"/>
    <cellStyle name="Calculation 3 2 2 2 6 2" xfId="22567"/>
    <cellStyle name="Calculation 3 2 2 2 6 2 2" xfId="22568"/>
    <cellStyle name="Calculation 3 2 2 2 6 2 3" xfId="22569"/>
    <cellStyle name="Calculation 3 2 2 2 7" xfId="22570"/>
    <cellStyle name="Calculation 3 2 2 2 7 2" xfId="22571"/>
    <cellStyle name="Calculation 3 2 2 2 7 3" xfId="22572"/>
    <cellStyle name="Calculation 3 2 2 2 8" xfId="22573"/>
    <cellStyle name="Calculation 3 2 2 2 9" xfId="22574"/>
    <cellStyle name="Calculation 3 2 2 3" xfId="1088"/>
    <cellStyle name="Calculation 3 2 2 3 2" xfId="1089"/>
    <cellStyle name="Calculation 3 2 2 3 2 2" xfId="1090"/>
    <cellStyle name="Calculation 3 2 2 3 2 2 2" xfId="1091"/>
    <cellStyle name="Calculation 3 2 2 3 2 2 2 2" xfId="1092"/>
    <cellStyle name="Calculation 3 2 2 3 2 2 2 2 2" xfId="22575"/>
    <cellStyle name="Calculation 3 2 2 3 2 2 2 2 2 2" xfId="22576"/>
    <cellStyle name="Calculation 3 2 2 3 2 2 2 2 2 3" xfId="22577"/>
    <cellStyle name="Calculation 3 2 2 3 2 2 2 3" xfId="22578"/>
    <cellStyle name="Calculation 3 2 2 3 2 2 2 3 2" xfId="22579"/>
    <cellStyle name="Calculation 3 2 2 3 2 2 2 3 3" xfId="22580"/>
    <cellStyle name="Calculation 3 2 2 3 2 2 3" xfId="1093"/>
    <cellStyle name="Calculation 3 2 2 3 2 2 3 2" xfId="22581"/>
    <cellStyle name="Calculation 3 2 2 3 2 2 3 2 2" xfId="22582"/>
    <cellStyle name="Calculation 3 2 2 3 2 2 3 2 3" xfId="22583"/>
    <cellStyle name="Calculation 3 2 2 3 2 2 4" xfId="22584"/>
    <cellStyle name="Calculation 3 2 2 3 2 2 4 2" xfId="22585"/>
    <cellStyle name="Calculation 3 2 2 3 2 2 4 3" xfId="22586"/>
    <cellStyle name="Calculation 3 2 2 3 2 3" xfId="1094"/>
    <cellStyle name="Calculation 3 2 2 3 2 3 2" xfId="1095"/>
    <cellStyle name="Calculation 3 2 2 3 2 3 2 2" xfId="22587"/>
    <cellStyle name="Calculation 3 2 2 3 2 3 2 2 2" xfId="22588"/>
    <cellStyle name="Calculation 3 2 2 3 2 3 2 2 3" xfId="22589"/>
    <cellStyle name="Calculation 3 2 2 3 2 3 3" xfId="22590"/>
    <cellStyle name="Calculation 3 2 2 3 2 3 3 2" xfId="22591"/>
    <cellStyle name="Calculation 3 2 2 3 2 3 3 3" xfId="22592"/>
    <cellStyle name="Calculation 3 2 2 3 2 4" xfId="1096"/>
    <cellStyle name="Calculation 3 2 2 3 2 4 2" xfId="22593"/>
    <cellStyle name="Calculation 3 2 2 3 2 4 2 2" xfId="22594"/>
    <cellStyle name="Calculation 3 2 2 3 2 4 2 3" xfId="22595"/>
    <cellStyle name="Calculation 3 2 2 3 2 5" xfId="22596"/>
    <cellStyle name="Calculation 3 2 2 3 2 5 2" xfId="22597"/>
    <cellStyle name="Calculation 3 2 2 3 2 5 3" xfId="22598"/>
    <cellStyle name="Calculation 3 2 2 3 3" xfId="1097"/>
    <cellStyle name="Calculation 3 2 2 3 3 2" xfId="1098"/>
    <cellStyle name="Calculation 3 2 2 3 3 2 2" xfId="1099"/>
    <cellStyle name="Calculation 3 2 2 3 3 2 2 2" xfId="22599"/>
    <cellStyle name="Calculation 3 2 2 3 3 2 2 2 2" xfId="22600"/>
    <cellStyle name="Calculation 3 2 2 3 3 2 2 2 3" xfId="22601"/>
    <cellStyle name="Calculation 3 2 2 3 3 2 3" xfId="22602"/>
    <cellStyle name="Calculation 3 2 2 3 3 2 3 2" xfId="22603"/>
    <cellStyle name="Calculation 3 2 2 3 3 2 3 3" xfId="22604"/>
    <cellStyle name="Calculation 3 2 2 3 3 3" xfId="1100"/>
    <cellStyle name="Calculation 3 2 2 3 3 3 2" xfId="22605"/>
    <cellStyle name="Calculation 3 2 2 3 3 3 2 2" xfId="22606"/>
    <cellStyle name="Calculation 3 2 2 3 3 3 2 3" xfId="22607"/>
    <cellStyle name="Calculation 3 2 2 3 3 4" xfId="1101"/>
    <cellStyle name="Calculation 3 2 2 3 3 4 2" xfId="22608"/>
    <cellStyle name="Calculation 3 2 2 3 3 4 2 2" xfId="22609"/>
    <cellStyle name="Calculation 3 2 2 3 3 4 2 3" xfId="22610"/>
    <cellStyle name="Calculation 3 2 2 3 3 5" xfId="22611"/>
    <cellStyle name="Calculation 3 2 2 3 3 5 2" xfId="22612"/>
    <cellStyle name="Calculation 3 2 2 3 3 5 3" xfId="22613"/>
    <cellStyle name="Calculation 3 2 2 3 4" xfId="1102"/>
    <cellStyle name="Calculation 3 2 2 3 4 2" xfId="1103"/>
    <cellStyle name="Calculation 3 2 2 3 4 2 2" xfId="1104"/>
    <cellStyle name="Calculation 3 2 2 3 4 2 2 2" xfId="22614"/>
    <cellStyle name="Calculation 3 2 2 3 4 2 2 2 2" xfId="22615"/>
    <cellStyle name="Calculation 3 2 2 3 4 2 2 2 3" xfId="22616"/>
    <cellStyle name="Calculation 3 2 2 3 4 2 3" xfId="22617"/>
    <cellStyle name="Calculation 3 2 2 3 4 2 3 2" xfId="22618"/>
    <cellStyle name="Calculation 3 2 2 3 4 2 3 3" xfId="22619"/>
    <cellStyle name="Calculation 3 2 2 3 4 3" xfId="1105"/>
    <cellStyle name="Calculation 3 2 2 3 4 3 2" xfId="22620"/>
    <cellStyle name="Calculation 3 2 2 3 4 3 2 2" xfId="22621"/>
    <cellStyle name="Calculation 3 2 2 3 4 3 2 3" xfId="22622"/>
    <cellStyle name="Calculation 3 2 2 3 4 4" xfId="22623"/>
    <cellStyle name="Calculation 3 2 2 3 4 4 2" xfId="22624"/>
    <cellStyle name="Calculation 3 2 2 3 4 4 3" xfId="22625"/>
    <cellStyle name="Calculation 3 2 2 3 5" xfId="1106"/>
    <cellStyle name="Calculation 3 2 2 3 5 2" xfId="1107"/>
    <cellStyle name="Calculation 3 2 2 3 5 2 2" xfId="22626"/>
    <cellStyle name="Calculation 3 2 2 3 5 2 2 2" xfId="22627"/>
    <cellStyle name="Calculation 3 2 2 3 5 2 2 3" xfId="22628"/>
    <cellStyle name="Calculation 3 2 2 3 5 3" xfId="22629"/>
    <cellStyle name="Calculation 3 2 2 3 5 3 2" xfId="22630"/>
    <cellStyle name="Calculation 3 2 2 3 5 3 3" xfId="22631"/>
    <cellStyle name="Calculation 3 2 2 3 6" xfId="1108"/>
    <cellStyle name="Calculation 3 2 2 3 6 2" xfId="22632"/>
    <cellStyle name="Calculation 3 2 2 3 6 2 2" xfId="22633"/>
    <cellStyle name="Calculation 3 2 2 3 6 2 3" xfId="22634"/>
    <cellStyle name="Calculation 3 2 2 3 7" xfId="22635"/>
    <cellStyle name="Calculation 3 2 2 3 7 2" xfId="22636"/>
    <cellStyle name="Calculation 3 2 2 3 7 3" xfId="22637"/>
    <cellStyle name="Calculation 3 2 2 4" xfId="1109"/>
    <cellStyle name="Calculation 3 2 2 4 2" xfId="1110"/>
    <cellStyle name="Calculation 3 2 2 4 2 2" xfId="1111"/>
    <cellStyle name="Calculation 3 2 2 4 2 2 2" xfId="1112"/>
    <cellStyle name="Calculation 3 2 2 4 2 2 2 2" xfId="1113"/>
    <cellStyle name="Calculation 3 2 2 4 2 2 2 2 2" xfId="22638"/>
    <cellStyle name="Calculation 3 2 2 4 2 2 2 2 2 2" xfId="22639"/>
    <cellStyle name="Calculation 3 2 2 4 2 2 2 2 2 3" xfId="22640"/>
    <cellStyle name="Calculation 3 2 2 4 2 2 2 3" xfId="22641"/>
    <cellStyle name="Calculation 3 2 2 4 2 2 2 3 2" xfId="22642"/>
    <cellStyle name="Calculation 3 2 2 4 2 2 2 3 3" xfId="22643"/>
    <cellStyle name="Calculation 3 2 2 4 2 2 3" xfId="1114"/>
    <cellStyle name="Calculation 3 2 2 4 2 2 3 2" xfId="22644"/>
    <cellStyle name="Calculation 3 2 2 4 2 2 3 2 2" xfId="22645"/>
    <cellStyle name="Calculation 3 2 2 4 2 2 3 2 3" xfId="22646"/>
    <cellStyle name="Calculation 3 2 2 4 2 2 4" xfId="22647"/>
    <cellStyle name="Calculation 3 2 2 4 2 2 4 2" xfId="22648"/>
    <cellStyle name="Calculation 3 2 2 4 2 2 4 3" xfId="22649"/>
    <cellStyle name="Calculation 3 2 2 4 2 3" xfId="1115"/>
    <cellStyle name="Calculation 3 2 2 4 2 3 2" xfId="1116"/>
    <cellStyle name="Calculation 3 2 2 4 2 3 2 2" xfId="22650"/>
    <cellStyle name="Calculation 3 2 2 4 2 3 2 2 2" xfId="22651"/>
    <cellStyle name="Calculation 3 2 2 4 2 3 2 2 3" xfId="22652"/>
    <cellStyle name="Calculation 3 2 2 4 2 3 3" xfId="22653"/>
    <cellStyle name="Calculation 3 2 2 4 2 3 3 2" xfId="22654"/>
    <cellStyle name="Calculation 3 2 2 4 2 3 3 3" xfId="22655"/>
    <cellStyle name="Calculation 3 2 2 4 2 4" xfId="1117"/>
    <cellStyle name="Calculation 3 2 2 4 2 4 2" xfId="22656"/>
    <cellStyle name="Calculation 3 2 2 4 2 4 2 2" xfId="22657"/>
    <cellStyle name="Calculation 3 2 2 4 2 4 2 3" xfId="22658"/>
    <cellStyle name="Calculation 3 2 2 4 2 5" xfId="22659"/>
    <cellStyle name="Calculation 3 2 2 4 2 5 2" xfId="22660"/>
    <cellStyle name="Calculation 3 2 2 4 2 5 3" xfId="22661"/>
    <cellStyle name="Calculation 3 2 2 4 3" xfId="1118"/>
    <cellStyle name="Calculation 3 2 2 4 3 2" xfId="1119"/>
    <cellStyle name="Calculation 3 2 2 4 3 2 2" xfId="1120"/>
    <cellStyle name="Calculation 3 2 2 4 3 2 2 2" xfId="22662"/>
    <cellStyle name="Calculation 3 2 2 4 3 2 2 2 2" xfId="22663"/>
    <cellStyle name="Calculation 3 2 2 4 3 2 2 2 3" xfId="22664"/>
    <cellStyle name="Calculation 3 2 2 4 3 2 3" xfId="22665"/>
    <cellStyle name="Calculation 3 2 2 4 3 2 3 2" xfId="22666"/>
    <cellStyle name="Calculation 3 2 2 4 3 2 3 3" xfId="22667"/>
    <cellStyle name="Calculation 3 2 2 4 3 3" xfId="1121"/>
    <cellStyle name="Calculation 3 2 2 4 3 3 2" xfId="22668"/>
    <cellStyle name="Calculation 3 2 2 4 3 3 2 2" xfId="22669"/>
    <cellStyle name="Calculation 3 2 2 4 3 3 2 3" xfId="22670"/>
    <cellStyle name="Calculation 3 2 2 4 3 4" xfId="1122"/>
    <cellStyle name="Calculation 3 2 2 4 3 4 2" xfId="22671"/>
    <cellStyle name="Calculation 3 2 2 4 3 4 2 2" xfId="22672"/>
    <cellStyle name="Calculation 3 2 2 4 3 4 2 3" xfId="22673"/>
    <cellStyle name="Calculation 3 2 2 4 3 5" xfId="22674"/>
    <cellStyle name="Calculation 3 2 2 4 3 5 2" xfId="22675"/>
    <cellStyle name="Calculation 3 2 2 4 3 5 3" xfId="22676"/>
    <cellStyle name="Calculation 3 2 2 4 4" xfId="1123"/>
    <cellStyle name="Calculation 3 2 2 4 4 2" xfId="1124"/>
    <cellStyle name="Calculation 3 2 2 4 4 2 2" xfId="1125"/>
    <cellStyle name="Calculation 3 2 2 4 4 2 2 2" xfId="22677"/>
    <cellStyle name="Calculation 3 2 2 4 4 2 2 2 2" xfId="22678"/>
    <cellStyle name="Calculation 3 2 2 4 4 2 2 2 3" xfId="22679"/>
    <cellStyle name="Calculation 3 2 2 4 4 2 3" xfId="22680"/>
    <cellStyle name="Calculation 3 2 2 4 4 2 3 2" xfId="22681"/>
    <cellStyle name="Calculation 3 2 2 4 4 2 3 3" xfId="22682"/>
    <cellStyle name="Calculation 3 2 2 4 4 3" xfId="1126"/>
    <cellStyle name="Calculation 3 2 2 4 4 3 2" xfId="22683"/>
    <cellStyle name="Calculation 3 2 2 4 4 3 2 2" xfId="22684"/>
    <cellStyle name="Calculation 3 2 2 4 4 3 2 3" xfId="22685"/>
    <cellStyle name="Calculation 3 2 2 4 4 4" xfId="22686"/>
    <cellStyle name="Calculation 3 2 2 4 4 4 2" xfId="22687"/>
    <cellStyle name="Calculation 3 2 2 4 4 4 3" xfId="22688"/>
    <cellStyle name="Calculation 3 2 2 4 5" xfId="1127"/>
    <cellStyle name="Calculation 3 2 2 4 5 2" xfId="1128"/>
    <cellStyle name="Calculation 3 2 2 4 5 2 2" xfId="22689"/>
    <cellStyle name="Calculation 3 2 2 4 5 2 2 2" xfId="22690"/>
    <cellStyle name="Calculation 3 2 2 4 5 2 2 3" xfId="22691"/>
    <cellStyle name="Calculation 3 2 2 4 5 3" xfId="22692"/>
    <cellStyle name="Calculation 3 2 2 4 5 3 2" xfId="22693"/>
    <cellStyle name="Calculation 3 2 2 4 5 3 3" xfId="22694"/>
    <cellStyle name="Calculation 3 2 2 4 6" xfId="1129"/>
    <cellStyle name="Calculation 3 2 2 4 6 2" xfId="22695"/>
    <cellStyle name="Calculation 3 2 2 4 6 2 2" xfId="22696"/>
    <cellStyle name="Calculation 3 2 2 4 6 2 3" xfId="22697"/>
    <cellStyle name="Calculation 3 2 2 4 7" xfId="22698"/>
    <cellStyle name="Calculation 3 2 2 4 7 2" xfId="22699"/>
    <cellStyle name="Calculation 3 2 2 4 7 3" xfId="22700"/>
    <cellStyle name="Calculation 3 2 2 5" xfId="1130"/>
    <cellStyle name="Calculation 3 2 2 5 2" xfId="1131"/>
    <cellStyle name="Calculation 3 2 2 5 2 2" xfId="22701"/>
    <cellStyle name="Calculation 3 2 2 5 2 2 2" xfId="22702"/>
    <cellStyle name="Calculation 3 2 2 5 2 2 3" xfId="22703"/>
    <cellStyle name="Calculation 3 2 2 5 3" xfId="22704"/>
    <cellStyle name="Calculation 3 2 2 5 3 2" xfId="22705"/>
    <cellStyle name="Calculation 3 2 2 5 3 3" xfId="22706"/>
    <cellStyle name="Calculation 3 2 2 6" xfId="22707"/>
    <cellStyle name="Calculation 3 2 2 6 2" xfId="22708"/>
    <cellStyle name="Calculation 3 2 2 6 3" xfId="22709"/>
    <cellStyle name="Calculation 3 2 2 7" xfId="22710"/>
    <cellStyle name="Calculation 3 2 2 8" xfId="22711"/>
    <cellStyle name="Calculation 3 2 2 9" xfId="22712"/>
    <cellStyle name="Calculation 3 2 3" xfId="1132"/>
    <cellStyle name="Calculation 3 2 3 10" xfId="22713"/>
    <cellStyle name="Calculation 3 2 3 11" xfId="22714"/>
    <cellStyle name="Calculation 3 2 3 12" xfId="22715"/>
    <cellStyle name="Calculation 3 2 3 13" xfId="22716"/>
    <cellStyle name="Calculation 3 2 3 14" xfId="22717"/>
    <cellStyle name="Calculation 3 2 3 15" xfId="22718"/>
    <cellStyle name="Calculation 3 2 3 2" xfId="1133"/>
    <cellStyle name="Calculation 3 2 3 2 2" xfId="1134"/>
    <cellStyle name="Calculation 3 2 3 2 2 2" xfId="1135"/>
    <cellStyle name="Calculation 3 2 3 2 2 2 2" xfId="1136"/>
    <cellStyle name="Calculation 3 2 3 2 2 2 2 2" xfId="22719"/>
    <cellStyle name="Calculation 3 2 3 2 2 2 2 2 2" xfId="22720"/>
    <cellStyle name="Calculation 3 2 3 2 2 2 2 2 3" xfId="22721"/>
    <cellStyle name="Calculation 3 2 3 2 2 2 3" xfId="22722"/>
    <cellStyle name="Calculation 3 2 3 2 2 2 3 2" xfId="22723"/>
    <cellStyle name="Calculation 3 2 3 2 2 2 3 3" xfId="22724"/>
    <cellStyle name="Calculation 3 2 3 2 2 3" xfId="1137"/>
    <cellStyle name="Calculation 3 2 3 2 2 3 2" xfId="22725"/>
    <cellStyle name="Calculation 3 2 3 2 2 3 2 2" xfId="22726"/>
    <cellStyle name="Calculation 3 2 3 2 2 3 2 3" xfId="22727"/>
    <cellStyle name="Calculation 3 2 3 2 2 4" xfId="22728"/>
    <cellStyle name="Calculation 3 2 3 2 2 4 2" xfId="22729"/>
    <cellStyle name="Calculation 3 2 3 2 2 4 3" xfId="22730"/>
    <cellStyle name="Calculation 3 2 3 2 3" xfId="1138"/>
    <cellStyle name="Calculation 3 2 3 2 3 2" xfId="1139"/>
    <cellStyle name="Calculation 3 2 3 2 3 2 2" xfId="22731"/>
    <cellStyle name="Calculation 3 2 3 2 3 2 2 2" xfId="22732"/>
    <cellStyle name="Calculation 3 2 3 2 3 2 2 3" xfId="22733"/>
    <cellStyle name="Calculation 3 2 3 2 3 3" xfId="22734"/>
    <cellStyle name="Calculation 3 2 3 2 3 3 2" xfId="22735"/>
    <cellStyle name="Calculation 3 2 3 2 3 3 3" xfId="22736"/>
    <cellStyle name="Calculation 3 2 3 2 4" xfId="1140"/>
    <cellStyle name="Calculation 3 2 3 2 4 2" xfId="22737"/>
    <cellStyle name="Calculation 3 2 3 2 4 2 2" xfId="22738"/>
    <cellStyle name="Calculation 3 2 3 2 4 2 3" xfId="22739"/>
    <cellStyle name="Calculation 3 2 3 2 5" xfId="22740"/>
    <cellStyle name="Calculation 3 2 3 2 5 2" xfId="22741"/>
    <cellStyle name="Calculation 3 2 3 2 5 3" xfId="22742"/>
    <cellStyle name="Calculation 3 2 3 3" xfId="1141"/>
    <cellStyle name="Calculation 3 2 3 3 2" xfId="1142"/>
    <cellStyle name="Calculation 3 2 3 3 2 2" xfId="1143"/>
    <cellStyle name="Calculation 3 2 3 3 2 2 2" xfId="22743"/>
    <cellStyle name="Calculation 3 2 3 3 2 2 2 2" xfId="22744"/>
    <cellStyle name="Calculation 3 2 3 3 2 2 2 3" xfId="22745"/>
    <cellStyle name="Calculation 3 2 3 3 2 3" xfId="22746"/>
    <cellStyle name="Calculation 3 2 3 3 2 3 2" xfId="22747"/>
    <cellStyle name="Calculation 3 2 3 3 2 3 3" xfId="22748"/>
    <cellStyle name="Calculation 3 2 3 3 3" xfId="1144"/>
    <cellStyle name="Calculation 3 2 3 3 3 2" xfId="22749"/>
    <cellStyle name="Calculation 3 2 3 3 3 2 2" xfId="22750"/>
    <cellStyle name="Calculation 3 2 3 3 3 2 3" xfId="22751"/>
    <cellStyle name="Calculation 3 2 3 3 4" xfId="1145"/>
    <cellStyle name="Calculation 3 2 3 3 4 2" xfId="22752"/>
    <cellStyle name="Calculation 3 2 3 3 4 2 2" xfId="22753"/>
    <cellStyle name="Calculation 3 2 3 3 4 2 3" xfId="22754"/>
    <cellStyle name="Calculation 3 2 3 3 5" xfId="22755"/>
    <cellStyle name="Calculation 3 2 3 3 5 2" xfId="22756"/>
    <cellStyle name="Calculation 3 2 3 3 5 3" xfId="22757"/>
    <cellStyle name="Calculation 3 2 3 4" xfId="1146"/>
    <cellStyle name="Calculation 3 2 3 4 2" xfId="1147"/>
    <cellStyle name="Calculation 3 2 3 4 2 2" xfId="1148"/>
    <cellStyle name="Calculation 3 2 3 4 2 2 2" xfId="22758"/>
    <cellStyle name="Calculation 3 2 3 4 2 2 2 2" xfId="22759"/>
    <cellStyle name="Calculation 3 2 3 4 2 2 2 3" xfId="22760"/>
    <cellStyle name="Calculation 3 2 3 4 2 3" xfId="22761"/>
    <cellStyle name="Calculation 3 2 3 4 2 3 2" xfId="22762"/>
    <cellStyle name="Calculation 3 2 3 4 2 3 3" xfId="22763"/>
    <cellStyle name="Calculation 3 2 3 4 3" xfId="1149"/>
    <cellStyle name="Calculation 3 2 3 4 3 2" xfId="22764"/>
    <cellStyle name="Calculation 3 2 3 4 3 2 2" xfId="22765"/>
    <cellStyle name="Calculation 3 2 3 4 3 2 3" xfId="22766"/>
    <cellStyle name="Calculation 3 2 3 4 4" xfId="22767"/>
    <cellStyle name="Calculation 3 2 3 4 4 2" xfId="22768"/>
    <cellStyle name="Calculation 3 2 3 4 4 3" xfId="22769"/>
    <cellStyle name="Calculation 3 2 3 5" xfId="1150"/>
    <cellStyle name="Calculation 3 2 3 5 2" xfId="1151"/>
    <cellStyle name="Calculation 3 2 3 5 2 2" xfId="22770"/>
    <cellStyle name="Calculation 3 2 3 5 2 2 2" xfId="22771"/>
    <cellStyle name="Calculation 3 2 3 5 2 2 3" xfId="22772"/>
    <cellStyle name="Calculation 3 2 3 5 3" xfId="22773"/>
    <cellStyle name="Calculation 3 2 3 5 3 2" xfId="22774"/>
    <cellStyle name="Calculation 3 2 3 5 3 3" xfId="22775"/>
    <cellStyle name="Calculation 3 2 3 6" xfId="1152"/>
    <cellStyle name="Calculation 3 2 3 6 2" xfId="22776"/>
    <cellStyle name="Calculation 3 2 3 6 2 2" xfId="22777"/>
    <cellStyle name="Calculation 3 2 3 6 2 3" xfId="22778"/>
    <cellStyle name="Calculation 3 2 3 7" xfId="22779"/>
    <cellStyle name="Calculation 3 2 3 7 2" xfId="22780"/>
    <cellStyle name="Calculation 3 2 3 7 3" xfId="22781"/>
    <cellStyle name="Calculation 3 2 3 8" xfId="22782"/>
    <cellStyle name="Calculation 3 2 3 9" xfId="22783"/>
    <cellStyle name="Calculation 3 2 4" xfId="1153"/>
    <cellStyle name="Calculation 3 2 4 2" xfId="1154"/>
    <cellStyle name="Calculation 3 2 4 2 2" xfId="1155"/>
    <cellStyle name="Calculation 3 2 4 2 2 2" xfId="1156"/>
    <cellStyle name="Calculation 3 2 4 2 2 2 2" xfId="1157"/>
    <cellStyle name="Calculation 3 2 4 2 2 2 2 2" xfId="22784"/>
    <cellStyle name="Calculation 3 2 4 2 2 2 2 2 2" xfId="22785"/>
    <cellStyle name="Calculation 3 2 4 2 2 2 2 2 3" xfId="22786"/>
    <cellStyle name="Calculation 3 2 4 2 2 2 3" xfId="22787"/>
    <cellStyle name="Calculation 3 2 4 2 2 2 3 2" xfId="22788"/>
    <cellStyle name="Calculation 3 2 4 2 2 2 3 3" xfId="22789"/>
    <cellStyle name="Calculation 3 2 4 2 2 3" xfId="1158"/>
    <cellStyle name="Calculation 3 2 4 2 2 3 2" xfId="22790"/>
    <cellStyle name="Calculation 3 2 4 2 2 3 2 2" xfId="22791"/>
    <cellStyle name="Calculation 3 2 4 2 2 3 2 3" xfId="22792"/>
    <cellStyle name="Calculation 3 2 4 2 2 4" xfId="22793"/>
    <cellStyle name="Calculation 3 2 4 2 2 4 2" xfId="22794"/>
    <cellStyle name="Calculation 3 2 4 2 2 4 3" xfId="22795"/>
    <cellStyle name="Calculation 3 2 4 2 3" xfId="1159"/>
    <cellStyle name="Calculation 3 2 4 2 3 2" xfId="1160"/>
    <cellStyle name="Calculation 3 2 4 2 3 2 2" xfId="22796"/>
    <cellStyle name="Calculation 3 2 4 2 3 2 2 2" xfId="22797"/>
    <cellStyle name="Calculation 3 2 4 2 3 2 2 3" xfId="22798"/>
    <cellStyle name="Calculation 3 2 4 2 3 3" xfId="22799"/>
    <cellStyle name="Calculation 3 2 4 2 3 3 2" xfId="22800"/>
    <cellStyle name="Calculation 3 2 4 2 3 3 3" xfId="22801"/>
    <cellStyle name="Calculation 3 2 4 2 4" xfId="1161"/>
    <cellStyle name="Calculation 3 2 4 2 4 2" xfId="22802"/>
    <cellStyle name="Calculation 3 2 4 2 4 2 2" xfId="22803"/>
    <cellStyle name="Calculation 3 2 4 2 4 2 3" xfId="22804"/>
    <cellStyle name="Calculation 3 2 4 2 5" xfId="22805"/>
    <cellStyle name="Calculation 3 2 4 2 5 2" xfId="22806"/>
    <cellStyle name="Calculation 3 2 4 2 5 3" xfId="22807"/>
    <cellStyle name="Calculation 3 2 4 3" xfId="1162"/>
    <cellStyle name="Calculation 3 2 4 3 2" xfId="1163"/>
    <cellStyle name="Calculation 3 2 4 3 2 2" xfId="1164"/>
    <cellStyle name="Calculation 3 2 4 3 2 2 2" xfId="22808"/>
    <cellStyle name="Calculation 3 2 4 3 2 2 2 2" xfId="22809"/>
    <cellStyle name="Calculation 3 2 4 3 2 2 2 3" xfId="22810"/>
    <cellStyle name="Calculation 3 2 4 3 2 3" xfId="22811"/>
    <cellStyle name="Calculation 3 2 4 3 2 3 2" xfId="22812"/>
    <cellStyle name="Calculation 3 2 4 3 2 3 3" xfId="22813"/>
    <cellStyle name="Calculation 3 2 4 3 3" xfId="1165"/>
    <cellStyle name="Calculation 3 2 4 3 3 2" xfId="22814"/>
    <cellStyle name="Calculation 3 2 4 3 3 2 2" xfId="22815"/>
    <cellStyle name="Calculation 3 2 4 3 3 2 3" xfId="22816"/>
    <cellStyle name="Calculation 3 2 4 3 4" xfId="1166"/>
    <cellStyle name="Calculation 3 2 4 3 4 2" xfId="22817"/>
    <cellStyle name="Calculation 3 2 4 3 4 2 2" xfId="22818"/>
    <cellStyle name="Calculation 3 2 4 3 4 2 3" xfId="22819"/>
    <cellStyle name="Calculation 3 2 4 3 5" xfId="22820"/>
    <cellStyle name="Calculation 3 2 4 3 5 2" xfId="22821"/>
    <cellStyle name="Calculation 3 2 4 3 5 3" xfId="22822"/>
    <cellStyle name="Calculation 3 2 4 4" xfId="1167"/>
    <cellStyle name="Calculation 3 2 4 4 2" xfId="1168"/>
    <cellStyle name="Calculation 3 2 4 4 2 2" xfId="1169"/>
    <cellStyle name="Calculation 3 2 4 4 2 2 2" xfId="22823"/>
    <cellStyle name="Calculation 3 2 4 4 2 2 2 2" xfId="22824"/>
    <cellStyle name="Calculation 3 2 4 4 2 2 2 3" xfId="22825"/>
    <cellStyle name="Calculation 3 2 4 4 2 3" xfId="22826"/>
    <cellStyle name="Calculation 3 2 4 4 2 3 2" xfId="22827"/>
    <cellStyle name="Calculation 3 2 4 4 2 3 3" xfId="22828"/>
    <cellStyle name="Calculation 3 2 4 4 3" xfId="1170"/>
    <cellStyle name="Calculation 3 2 4 4 3 2" xfId="22829"/>
    <cellStyle name="Calculation 3 2 4 4 3 2 2" xfId="22830"/>
    <cellStyle name="Calculation 3 2 4 4 3 2 3" xfId="22831"/>
    <cellStyle name="Calculation 3 2 4 4 4" xfId="22832"/>
    <cellStyle name="Calculation 3 2 4 4 4 2" xfId="22833"/>
    <cellStyle name="Calculation 3 2 4 4 4 3" xfId="22834"/>
    <cellStyle name="Calculation 3 2 4 5" xfId="1171"/>
    <cellStyle name="Calculation 3 2 4 5 2" xfId="1172"/>
    <cellStyle name="Calculation 3 2 4 5 2 2" xfId="22835"/>
    <cellStyle name="Calculation 3 2 4 5 2 2 2" xfId="22836"/>
    <cellStyle name="Calculation 3 2 4 5 2 2 3" xfId="22837"/>
    <cellStyle name="Calculation 3 2 4 5 3" xfId="22838"/>
    <cellStyle name="Calculation 3 2 4 5 3 2" xfId="22839"/>
    <cellStyle name="Calculation 3 2 4 5 3 3" xfId="22840"/>
    <cellStyle name="Calculation 3 2 4 6" xfId="1173"/>
    <cellStyle name="Calculation 3 2 4 6 2" xfId="22841"/>
    <cellStyle name="Calculation 3 2 4 6 2 2" xfId="22842"/>
    <cellStyle name="Calculation 3 2 4 6 2 3" xfId="22843"/>
    <cellStyle name="Calculation 3 2 4 7" xfId="22844"/>
    <cellStyle name="Calculation 3 2 4 7 2" xfId="22845"/>
    <cellStyle name="Calculation 3 2 4 7 3" xfId="22846"/>
    <cellStyle name="Calculation 3 2 5" xfId="1174"/>
    <cellStyle name="Calculation 3 2 5 2" xfId="1175"/>
    <cellStyle name="Calculation 3 2 5 2 2" xfId="1176"/>
    <cellStyle name="Calculation 3 2 5 2 2 2" xfId="1177"/>
    <cellStyle name="Calculation 3 2 5 2 2 2 2" xfId="1178"/>
    <cellStyle name="Calculation 3 2 5 2 2 2 2 2" xfId="22847"/>
    <cellStyle name="Calculation 3 2 5 2 2 2 2 2 2" xfId="22848"/>
    <cellStyle name="Calculation 3 2 5 2 2 2 2 2 3" xfId="22849"/>
    <cellStyle name="Calculation 3 2 5 2 2 2 3" xfId="22850"/>
    <cellStyle name="Calculation 3 2 5 2 2 2 3 2" xfId="22851"/>
    <cellStyle name="Calculation 3 2 5 2 2 2 3 3" xfId="22852"/>
    <cellStyle name="Calculation 3 2 5 2 2 3" xfId="1179"/>
    <cellStyle name="Calculation 3 2 5 2 2 3 2" xfId="22853"/>
    <cellStyle name="Calculation 3 2 5 2 2 3 2 2" xfId="22854"/>
    <cellStyle name="Calculation 3 2 5 2 2 3 2 3" xfId="22855"/>
    <cellStyle name="Calculation 3 2 5 2 2 4" xfId="22856"/>
    <cellStyle name="Calculation 3 2 5 2 2 4 2" xfId="22857"/>
    <cellStyle name="Calculation 3 2 5 2 2 4 3" xfId="22858"/>
    <cellStyle name="Calculation 3 2 5 2 3" xfId="1180"/>
    <cellStyle name="Calculation 3 2 5 2 3 2" xfId="1181"/>
    <cellStyle name="Calculation 3 2 5 2 3 2 2" xfId="22859"/>
    <cellStyle name="Calculation 3 2 5 2 3 2 2 2" xfId="22860"/>
    <cellStyle name="Calculation 3 2 5 2 3 2 2 3" xfId="22861"/>
    <cellStyle name="Calculation 3 2 5 2 3 3" xfId="22862"/>
    <cellStyle name="Calculation 3 2 5 2 3 3 2" xfId="22863"/>
    <cellStyle name="Calculation 3 2 5 2 3 3 3" xfId="22864"/>
    <cellStyle name="Calculation 3 2 5 2 4" xfId="1182"/>
    <cellStyle name="Calculation 3 2 5 2 4 2" xfId="22865"/>
    <cellStyle name="Calculation 3 2 5 2 4 2 2" xfId="22866"/>
    <cellStyle name="Calculation 3 2 5 2 4 2 3" xfId="22867"/>
    <cellStyle name="Calculation 3 2 5 2 5" xfId="22868"/>
    <cellStyle name="Calculation 3 2 5 2 5 2" xfId="22869"/>
    <cellStyle name="Calculation 3 2 5 2 5 3" xfId="22870"/>
    <cellStyle name="Calculation 3 2 5 3" xfId="1183"/>
    <cellStyle name="Calculation 3 2 5 3 2" xfId="1184"/>
    <cellStyle name="Calculation 3 2 5 3 2 2" xfId="1185"/>
    <cellStyle name="Calculation 3 2 5 3 2 2 2" xfId="22871"/>
    <cellStyle name="Calculation 3 2 5 3 2 2 2 2" xfId="22872"/>
    <cellStyle name="Calculation 3 2 5 3 2 2 2 3" xfId="22873"/>
    <cellStyle name="Calculation 3 2 5 3 2 3" xfId="22874"/>
    <cellStyle name="Calculation 3 2 5 3 2 3 2" xfId="22875"/>
    <cellStyle name="Calculation 3 2 5 3 2 3 3" xfId="22876"/>
    <cellStyle name="Calculation 3 2 5 3 3" xfId="1186"/>
    <cellStyle name="Calculation 3 2 5 3 3 2" xfId="22877"/>
    <cellStyle name="Calculation 3 2 5 3 3 2 2" xfId="22878"/>
    <cellStyle name="Calculation 3 2 5 3 3 2 3" xfId="22879"/>
    <cellStyle name="Calculation 3 2 5 3 4" xfId="1187"/>
    <cellStyle name="Calculation 3 2 5 3 4 2" xfId="22880"/>
    <cellStyle name="Calculation 3 2 5 3 4 2 2" xfId="22881"/>
    <cellStyle name="Calculation 3 2 5 3 4 2 3" xfId="22882"/>
    <cellStyle name="Calculation 3 2 5 3 5" xfId="22883"/>
    <cellStyle name="Calculation 3 2 5 3 5 2" xfId="22884"/>
    <cellStyle name="Calculation 3 2 5 3 5 3" xfId="22885"/>
    <cellStyle name="Calculation 3 2 5 4" xfId="1188"/>
    <cellStyle name="Calculation 3 2 5 4 2" xfId="1189"/>
    <cellStyle name="Calculation 3 2 5 4 2 2" xfId="1190"/>
    <cellStyle name="Calculation 3 2 5 4 2 2 2" xfId="22886"/>
    <cellStyle name="Calculation 3 2 5 4 2 2 2 2" xfId="22887"/>
    <cellStyle name="Calculation 3 2 5 4 2 2 2 3" xfId="22888"/>
    <cellStyle name="Calculation 3 2 5 4 2 3" xfId="22889"/>
    <cellStyle name="Calculation 3 2 5 4 2 3 2" xfId="22890"/>
    <cellStyle name="Calculation 3 2 5 4 2 3 3" xfId="22891"/>
    <cellStyle name="Calculation 3 2 5 4 3" xfId="1191"/>
    <cellStyle name="Calculation 3 2 5 4 3 2" xfId="22892"/>
    <cellStyle name="Calculation 3 2 5 4 3 2 2" xfId="22893"/>
    <cellStyle name="Calculation 3 2 5 4 3 2 3" xfId="22894"/>
    <cellStyle name="Calculation 3 2 5 4 4" xfId="22895"/>
    <cellStyle name="Calculation 3 2 5 4 4 2" xfId="22896"/>
    <cellStyle name="Calculation 3 2 5 4 4 3" xfId="22897"/>
    <cellStyle name="Calculation 3 2 5 5" xfId="1192"/>
    <cellStyle name="Calculation 3 2 5 5 2" xfId="1193"/>
    <cellStyle name="Calculation 3 2 5 5 2 2" xfId="22898"/>
    <cellStyle name="Calculation 3 2 5 5 2 2 2" xfId="22899"/>
    <cellStyle name="Calculation 3 2 5 5 2 2 3" xfId="22900"/>
    <cellStyle name="Calculation 3 2 5 5 3" xfId="22901"/>
    <cellStyle name="Calculation 3 2 5 5 3 2" xfId="22902"/>
    <cellStyle name="Calculation 3 2 5 5 3 3" xfId="22903"/>
    <cellStyle name="Calculation 3 2 5 6" xfId="1194"/>
    <cellStyle name="Calculation 3 2 5 6 2" xfId="22904"/>
    <cellStyle name="Calculation 3 2 5 6 2 2" xfId="22905"/>
    <cellStyle name="Calculation 3 2 5 6 2 3" xfId="22906"/>
    <cellStyle name="Calculation 3 2 5 7" xfId="22907"/>
    <cellStyle name="Calculation 3 2 5 7 2" xfId="22908"/>
    <cellStyle name="Calculation 3 2 5 7 3" xfId="22909"/>
    <cellStyle name="Calculation 3 2 6" xfId="22910"/>
    <cellStyle name="Calculation 3 2 7" xfId="22911"/>
    <cellStyle name="Calculation 3 2 8" xfId="22912"/>
    <cellStyle name="Calculation 3 2 9" xfId="22913"/>
    <cellStyle name="Calculation 3 3" xfId="1195"/>
    <cellStyle name="Calculation 3 3 2" xfId="1196"/>
    <cellStyle name="Calculation 3 3 2 2" xfId="1197"/>
    <cellStyle name="Calculation 3 3 2 2 2" xfId="1198"/>
    <cellStyle name="Calculation 3 3 2 2 2 2" xfId="1199"/>
    <cellStyle name="Calculation 3 3 2 2 2 2 2" xfId="1200"/>
    <cellStyle name="Calculation 3 3 2 2 2 2 2 2" xfId="22914"/>
    <cellStyle name="Calculation 3 3 2 2 2 2 2 2 2" xfId="22915"/>
    <cellStyle name="Calculation 3 3 2 2 2 2 2 2 3" xfId="22916"/>
    <cellStyle name="Calculation 3 3 2 2 2 2 3" xfId="22917"/>
    <cellStyle name="Calculation 3 3 2 2 2 2 3 2" xfId="22918"/>
    <cellStyle name="Calculation 3 3 2 2 2 2 3 3" xfId="22919"/>
    <cellStyle name="Calculation 3 3 2 2 2 3" xfId="1201"/>
    <cellStyle name="Calculation 3 3 2 2 2 3 2" xfId="22920"/>
    <cellStyle name="Calculation 3 3 2 2 2 3 2 2" xfId="22921"/>
    <cellStyle name="Calculation 3 3 2 2 2 3 2 3" xfId="22922"/>
    <cellStyle name="Calculation 3 3 2 2 2 4" xfId="22923"/>
    <cellStyle name="Calculation 3 3 2 2 2 4 2" xfId="22924"/>
    <cellStyle name="Calculation 3 3 2 2 2 4 3" xfId="22925"/>
    <cellStyle name="Calculation 3 3 2 2 3" xfId="1202"/>
    <cellStyle name="Calculation 3 3 2 2 3 2" xfId="1203"/>
    <cellStyle name="Calculation 3 3 2 2 3 2 2" xfId="22926"/>
    <cellStyle name="Calculation 3 3 2 2 3 2 2 2" xfId="22927"/>
    <cellStyle name="Calculation 3 3 2 2 3 2 2 3" xfId="22928"/>
    <cellStyle name="Calculation 3 3 2 2 3 3" xfId="22929"/>
    <cellStyle name="Calculation 3 3 2 2 3 3 2" xfId="22930"/>
    <cellStyle name="Calculation 3 3 2 2 3 3 3" xfId="22931"/>
    <cellStyle name="Calculation 3 3 2 2 4" xfId="1204"/>
    <cellStyle name="Calculation 3 3 2 2 4 2" xfId="22932"/>
    <cellStyle name="Calculation 3 3 2 2 4 2 2" xfId="22933"/>
    <cellStyle name="Calculation 3 3 2 2 4 2 3" xfId="22934"/>
    <cellStyle name="Calculation 3 3 2 2 5" xfId="22935"/>
    <cellStyle name="Calculation 3 3 2 2 5 2" xfId="22936"/>
    <cellStyle name="Calculation 3 3 2 2 5 3" xfId="22937"/>
    <cellStyle name="Calculation 3 3 2 3" xfId="1205"/>
    <cellStyle name="Calculation 3 3 2 3 2" xfId="1206"/>
    <cellStyle name="Calculation 3 3 2 3 2 2" xfId="1207"/>
    <cellStyle name="Calculation 3 3 2 3 2 2 2" xfId="22938"/>
    <cellStyle name="Calculation 3 3 2 3 2 2 2 2" xfId="22939"/>
    <cellStyle name="Calculation 3 3 2 3 2 2 2 3" xfId="22940"/>
    <cellStyle name="Calculation 3 3 2 3 2 3" xfId="22941"/>
    <cellStyle name="Calculation 3 3 2 3 2 3 2" xfId="22942"/>
    <cellStyle name="Calculation 3 3 2 3 2 3 3" xfId="22943"/>
    <cellStyle name="Calculation 3 3 2 3 3" xfId="1208"/>
    <cellStyle name="Calculation 3 3 2 3 3 2" xfId="22944"/>
    <cellStyle name="Calculation 3 3 2 3 3 2 2" xfId="22945"/>
    <cellStyle name="Calculation 3 3 2 3 3 2 3" xfId="22946"/>
    <cellStyle name="Calculation 3 3 2 3 4" xfId="1209"/>
    <cellStyle name="Calculation 3 3 2 3 4 2" xfId="22947"/>
    <cellStyle name="Calculation 3 3 2 3 4 2 2" xfId="22948"/>
    <cellStyle name="Calculation 3 3 2 3 4 2 3" xfId="22949"/>
    <cellStyle name="Calculation 3 3 2 3 5" xfId="22950"/>
    <cellStyle name="Calculation 3 3 2 3 5 2" xfId="22951"/>
    <cellStyle name="Calculation 3 3 2 3 5 3" xfId="22952"/>
    <cellStyle name="Calculation 3 3 2 4" xfId="1210"/>
    <cellStyle name="Calculation 3 3 2 4 2" xfId="1211"/>
    <cellStyle name="Calculation 3 3 2 4 2 2" xfId="1212"/>
    <cellStyle name="Calculation 3 3 2 4 2 2 2" xfId="22953"/>
    <cellStyle name="Calculation 3 3 2 4 2 2 2 2" xfId="22954"/>
    <cellStyle name="Calculation 3 3 2 4 2 2 2 3" xfId="22955"/>
    <cellStyle name="Calculation 3 3 2 4 2 3" xfId="22956"/>
    <cellStyle name="Calculation 3 3 2 4 2 3 2" xfId="22957"/>
    <cellStyle name="Calculation 3 3 2 4 2 3 3" xfId="22958"/>
    <cellStyle name="Calculation 3 3 2 4 3" xfId="1213"/>
    <cellStyle name="Calculation 3 3 2 4 3 2" xfId="22959"/>
    <cellStyle name="Calculation 3 3 2 4 3 2 2" xfId="22960"/>
    <cellStyle name="Calculation 3 3 2 4 3 2 3" xfId="22961"/>
    <cellStyle name="Calculation 3 3 2 4 4" xfId="22962"/>
    <cellStyle name="Calculation 3 3 2 4 4 2" xfId="22963"/>
    <cellStyle name="Calculation 3 3 2 4 4 3" xfId="22964"/>
    <cellStyle name="Calculation 3 3 2 5" xfId="1214"/>
    <cellStyle name="Calculation 3 3 2 5 2" xfId="1215"/>
    <cellStyle name="Calculation 3 3 2 5 2 2" xfId="22965"/>
    <cellStyle name="Calculation 3 3 2 5 2 2 2" xfId="22966"/>
    <cellStyle name="Calculation 3 3 2 5 2 2 3" xfId="22967"/>
    <cellStyle name="Calculation 3 3 2 5 3" xfId="22968"/>
    <cellStyle name="Calculation 3 3 2 5 3 2" xfId="22969"/>
    <cellStyle name="Calculation 3 3 2 5 3 3" xfId="22970"/>
    <cellStyle name="Calculation 3 3 2 6" xfId="1216"/>
    <cellStyle name="Calculation 3 3 2 6 2" xfId="22971"/>
    <cellStyle name="Calculation 3 3 2 6 2 2" xfId="22972"/>
    <cellStyle name="Calculation 3 3 2 6 2 3" xfId="22973"/>
    <cellStyle name="Calculation 3 3 2 7" xfId="22974"/>
    <cellStyle name="Calculation 3 3 2 7 2" xfId="22975"/>
    <cellStyle name="Calculation 3 3 2 7 3" xfId="22976"/>
    <cellStyle name="Calculation 3 3 3" xfId="1217"/>
    <cellStyle name="Calculation 3 3 3 2" xfId="1218"/>
    <cellStyle name="Calculation 3 3 3 2 2" xfId="1219"/>
    <cellStyle name="Calculation 3 3 3 2 2 2" xfId="1220"/>
    <cellStyle name="Calculation 3 3 3 2 2 2 2" xfId="1221"/>
    <cellStyle name="Calculation 3 3 3 2 2 2 2 2" xfId="22977"/>
    <cellStyle name="Calculation 3 3 3 2 2 2 2 2 2" xfId="22978"/>
    <cellStyle name="Calculation 3 3 3 2 2 2 2 2 3" xfId="22979"/>
    <cellStyle name="Calculation 3 3 3 2 2 2 3" xfId="22980"/>
    <cellStyle name="Calculation 3 3 3 2 2 2 3 2" xfId="22981"/>
    <cellStyle name="Calculation 3 3 3 2 2 2 3 3" xfId="22982"/>
    <cellStyle name="Calculation 3 3 3 2 2 3" xfId="1222"/>
    <cellStyle name="Calculation 3 3 3 2 2 3 2" xfId="22983"/>
    <cellStyle name="Calculation 3 3 3 2 2 3 2 2" xfId="22984"/>
    <cellStyle name="Calculation 3 3 3 2 2 3 2 3" xfId="22985"/>
    <cellStyle name="Calculation 3 3 3 2 2 4" xfId="22986"/>
    <cellStyle name="Calculation 3 3 3 2 2 4 2" xfId="22987"/>
    <cellStyle name="Calculation 3 3 3 2 2 4 3" xfId="22988"/>
    <cellStyle name="Calculation 3 3 3 2 3" xfId="1223"/>
    <cellStyle name="Calculation 3 3 3 2 3 2" xfId="1224"/>
    <cellStyle name="Calculation 3 3 3 2 3 2 2" xfId="22989"/>
    <cellStyle name="Calculation 3 3 3 2 3 2 2 2" xfId="22990"/>
    <cellStyle name="Calculation 3 3 3 2 3 2 2 3" xfId="22991"/>
    <cellStyle name="Calculation 3 3 3 2 3 3" xfId="22992"/>
    <cellStyle name="Calculation 3 3 3 2 3 3 2" xfId="22993"/>
    <cellStyle name="Calculation 3 3 3 2 3 3 3" xfId="22994"/>
    <cellStyle name="Calculation 3 3 3 2 4" xfId="1225"/>
    <cellStyle name="Calculation 3 3 3 2 4 2" xfId="22995"/>
    <cellStyle name="Calculation 3 3 3 2 4 2 2" xfId="22996"/>
    <cellStyle name="Calculation 3 3 3 2 4 2 3" xfId="22997"/>
    <cellStyle name="Calculation 3 3 3 2 5" xfId="22998"/>
    <cellStyle name="Calculation 3 3 3 2 5 2" xfId="22999"/>
    <cellStyle name="Calculation 3 3 3 2 5 3" xfId="23000"/>
    <cellStyle name="Calculation 3 3 3 3" xfId="1226"/>
    <cellStyle name="Calculation 3 3 3 3 2" xfId="1227"/>
    <cellStyle name="Calculation 3 3 3 3 2 2" xfId="1228"/>
    <cellStyle name="Calculation 3 3 3 3 2 2 2" xfId="23001"/>
    <cellStyle name="Calculation 3 3 3 3 2 2 2 2" xfId="23002"/>
    <cellStyle name="Calculation 3 3 3 3 2 2 2 3" xfId="23003"/>
    <cellStyle name="Calculation 3 3 3 3 2 3" xfId="23004"/>
    <cellStyle name="Calculation 3 3 3 3 2 3 2" xfId="23005"/>
    <cellStyle name="Calculation 3 3 3 3 2 3 3" xfId="23006"/>
    <cellStyle name="Calculation 3 3 3 3 3" xfId="1229"/>
    <cellStyle name="Calculation 3 3 3 3 3 2" xfId="23007"/>
    <cellStyle name="Calculation 3 3 3 3 3 2 2" xfId="23008"/>
    <cellStyle name="Calculation 3 3 3 3 3 2 3" xfId="23009"/>
    <cellStyle name="Calculation 3 3 3 3 4" xfId="1230"/>
    <cellStyle name="Calculation 3 3 3 3 4 2" xfId="23010"/>
    <cellStyle name="Calculation 3 3 3 3 4 2 2" xfId="23011"/>
    <cellStyle name="Calculation 3 3 3 3 4 2 3" xfId="23012"/>
    <cellStyle name="Calculation 3 3 3 3 5" xfId="23013"/>
    <cellStyle name="Calculation 3 3 3 3 5 2" xfId="23014"/>
    <cellStyle name="Calculation 3 3 3 3 5 3" xfId="23015"/>
    <cellStyle name="Calculation 3 3 3 4" xfId="1231"/>
    <cellStyle name="Calculation 3 3 3 4 2" xfId="1232"/>
    <cellStyle name="Calculation 3 3 3 4 2 2" xfId="1233"/>
    <cellStyle name="Calculation 3 3 3 4 2 2 2" xfId="23016"/>
    <cellStyle name="Calculation 3 3 3 4 2 2 2 2" xfId="23017"/>
    <cellStyle name="Calculation 3 3 3 4 2 2 2 3" xfId="23018"/>
    <cellStyle name="Calculation 3 3 3 4 2 3" xfId="23019"/>
    <cellStyle name="Calculation 3 3 3 4 2 3 2" xfId="23020"/>
    <cellStyle name="Calculation 3 3 3 4 2 3 3" xfId="23021"/>
    <cellStyle name="Calculation 3 3 3 4 3" xfId="1234"/>
    <cellStyle name="Calculation 3 3 3 4 3 2" xfId="23022"/>
    <cellStyle name="Calculation 3 3 3 4 3 2 2" xfId="23023"/>
    <cellStyle name="Calculation 3 3 3 4 3 2 3" xfId="23024"/>
    <cellStyle name="Calculation 3 3 3 4 4" xfId="23025"/>
    <cellStyle name="Calculation 3 3 3 4 4 2" xfId="23026"/>
    <cellStyle name="Calculation 3 3 3 4 4 3" xfId="23027"/>
    <cellStyle name="Calculation 3 3 3 5" xfId="1235"/>
    <cellStyle name="Calculation 3 3 3 5 2" xfId="1236"/>
    <cellStyle name="Calculation 3 3 3 5 2 2" xfId="23028"/>
    <cellStyle name="Calculation 3 3 3 5 2 2 2" xfId="23029"/>
    <cellStyle name="Calculation 3 3 3 5 2 2 3" xfId="23030"/>
    <cellStyle name="Calculation 3 3 3 5 3" xfId="23031"/>
    <cellStyle name="Calculation 3 3 3 5 3 2" xfId="23032"/>
    <cellStyle name="Calculation 3 3 3 5 3 3" xfId="23033"/>
    <cellStyle name="Calculation 3 3 3 6" xfId="1237"/>
    <cellStyle name="Calculation 3 3 3 6 2" xfId="23034"/>
    <cellStyle name="Calculation 3 3 3 6 2 2" xfId="23035"/>
    <cellStyle name="Calculation 3 3 3 6 2 3" xfId="23036"/>
    <cellStyle name="Calculation 3 3 3 7" xfId="23037"/>
    <cellStyle name="Calculation 3 3 3 7 2" xfId="23038"/>
    <cellStyle name="Calculation 3 3 3 7 3" xfId="23039"/>
    <cellStyle name="Calculation 3 3 4" xfId="1238"/>
    <cellStyle name="Calculation 3 3 4 2" xfId="1239"/>
    <cellStyle name="Calculation 3 3 4 2 2" xfId="1240"/>
    <cellStyle name="Calculation 3 3 4 2 2 2" xfId="1241"/>
    <cellStyle name="Calculation 3 3 4 2 2 2 2" xfId="1242"/>
    <cellStyle name="Calculation 3 3 4 2 2 2 2 2" xfId="23040"/>
    <cellStyle name="Calculation 3 3 4 2 2 2 2 2 2" xfId="23041"/>
    <cellStyle name="Calculation 3 3 4 2 2 2 2 2 3" xfId="23042"/>
    <cellStyle name="Calculation 3 3 4 2 2 2 3" xfId="23043"/>
    <cellStyle name="Calculation 3 3 4 2 2 2 3 2" xfId="23044"/>
    <cellStyle name="Calculation 3 3 4 2 2 2 3 3" xfId="23045"/>
    <cellStyle name="Calculation 3 3 4 2 2 3" xfId="1243"/>
    <cellStyle name="Calculation 3 3 4 2 2 3 2" xfId="23046"/>
    <cellStyle name="Calculation 3 3 4 2 2 3 2 2" xfId="23047"/>
    <cellStyle name="Calculation 3 3 4 2 2 3 2 3" xfId="23048"/>
    <cellStyle name="Calculation 3 3 4 2 2 4" xfId="23049"/>
    <cellStyle name="Calculation 3 3 4 2 2 4 2" xfId="23050"/>
    <cellStyle name="Calculation 3 3 4 2 2 4 3" xfId="23051"/>
    <cellStyle name="Calculation 3 3 4 2 3" xfId="1244"/>
    <cellStyle name="Calculation 3 3 4 2 3 2" xfId="1245"/>
    <cellStyle name="Calculation 3 3 4 2 3 2 2" xfId="23052"/>
    <cellStyle name="Calculation 3 3 4 2 3 2 2 2" xfId="23053"/>
    <cellStyle name="Calculation 3 3 4 2 3 2 2 3" xfId="23054"/>
    <cellStyle name="Calculation 3 3 4 2 3 3" xfId="23055"/>
    <cellStyle name="Calculation 3 3 4 2 3 3 2" xfId="23056"/>
    <cellStyle name="Calculation 3 3 4 2 3 3 3" xfId="23057"/>
    <cellStyle name="Calculation 3 3 4 2 4" xfId="1246"/>
    <cellStyle name="Calculation 3 3 4 2 4 2" xfId="23058"/>
    <cellStyle name="Calculation 3 3 4 2 4 2 2" xfId="23059"/>
    <cellStyle name="Calculation 3 3 4 2 4 2 3" xfId="23060"/>
    <cellStyle name="Calculation 3 3 4 2 5" xfId="23061"/>
    <cellStyle name="Calculation 3 3 4 2 5 2" xfId="23062"/>
    <cellStyle name="Calculation 3 3 4 2 5 3" xfId="23063"/>
    <cellStyle name="Calculation 3 3 4 3" xfId="1247"/>
    <cellStyle name="Calculation 3 3 4 3 2" xfId="1248"/>
    <cellStyle name="Calculation 3 3 4 3 2 2" xfId="1249"/>
    <cellStyle name="Calculation 3 3 4 3 2 2 2" xfId="23064"/>
    <cellStyle name="Calculation 3 3 4 3 2 2 2 2" xfId="23065"/>
    <cellStyle name="Calculation 3 3 4 3 2 2 2 3" xfId="23066"/>
    <cellStyle name="Calculation 3 3 4 3 2 3" xfId="23067"/>
    <cellStyle name="Calculation 3 3 4 3 2 3 2" xfId="23068"/>
    <cellStyle name="Calculation 3 3 4 3 2 3 3" xfId="23069"/>
    <cellStyle name="Calculation 3 3 4 3 3" xfId="1250"/>
    <cellStyle name="Calculation 3 3 4 3 3 2" xfId="23070"/>
    <cellStyle name="Calculation 3 3 4 3 3 2 2" xfId="23071"/>
    <cellStyle name="Calculation 3 3 4 3 3 2 3" xfId="23072"/>
    <cellStyle name="Calculation 3 3 4 3 4" xfId="1251"/>
    <cellStyle name="Calculation 3 3 4 3 4 2" xfId="23073"/>
    <cellStyle name="Calculation 3 3 4 3 4 2 2" xfId="23074"/>
    <cellStyle name="Calculation 3 3 4 3 4 2 3" xfId="23075"/>
    <cellStyle name="Calculation 3 3 4 3 5" xfId="23076"/>
    <cellStyle name="Calculation 3 3 4 3 5 2" xfId="23077"/>
    <cellStyle name="Calculation 3 3 4 3 5 3" xfId="23078"/>
    <cellStyle name="Calculation 3 3 4 4" xfId="1252"/>
    <cellStyle name="Calculation 3 3 4 4 2" xfId="1253"/>
    <cellStyle name="Calculation 3 3 4 4 2 2" xfId="1254"/>
    <cellStyle name="Calculation 3 3 4 4 2 2 2" xfId="23079"/>
    <cellStyle name="Calculation 3 3 4 4 2 2 2 2" xfId="23080"/>
    <cellStyle name="Calculation 3 3 4 4 2 2 2 3" xfId="23081"/>
    <cellStyle name="Calculation 3 3 4 4 2 3" xfId="23082"/>
    <cellStyle name="Calculation 3 3 4 4 2 3 2" xfId="23083"/>
    <cellStyle name="Calculation 3 3 4 4 2 3 3" xfId="23084"/>
    <cellStyle name="Calculation 3 3 4 4 3" xfId="1255"/>
    <cellStyle name="Calculation 3 3 4 4 3 2" xfId="23085"/>
    <cellStyle name="Calculation 3 3 4 4 3 2 2" xfId="23086"/>
    <cellStyle name="Calculation 3 3 4 4 3 2 3" xfId="23087"/>
    <cellStyle name="Calculation 3 3 4 4 4" xfId="23088"/>
    <cellStyle name="Calculation 3 3 4 4 4 2" xfId="23089"/>
    <cellStyle name="Calculation 3 3 4 4 4 3" xfId="23090"/>
    <cellStyle name="Calculation 3 3 4 5" xfId="1256"/>
    <cellStyle name="Calculation 3 3 4 5 2" xfId="1257"/>
    <cellStyle name="Calculation 3 3 4 5 2 2" xfId="23091"/>
    <cellStyle name="Calculation 3 3 4 5 2 2 2" xfId="23092"/>
    <cellStyle name="Calculation 3 3 4 5 2 2 3" xfId="23093"/>
    <cellStyle name="Calculation 3 3 4 5 3" xfId="23094"/>
    <cellStyle name="Calculation 3 3 4 5 3 2" xfId="23095"/>
    <cellStyle name="Calculation 3 3 4 5 3 3" xfId="23096"/>
    <cellStyle name="Calculation 3 3 4 6" xfId="1258"/>
    <cellStyle name="Calculation 3 3 4 6 2" xfId="23097"/>
    <cellStyle name="Calculation 3 3 4 6 2 2" xfId="23098"/>
    <cellStyle name="Calculation 3 3 4 6 2 3" xfId="23099"/>
    <cellStyle name="Calculation 3 3 4 7" xfId="23100"/>
    <cellStyle name="Calculation 3 3 4 7 2" xfId="23101"/>
    <cellStyle name="Calculation 3 3 4 7 3" xfId="23102"/>
    <cellStyle name="Calculation 3 3 5" xfId="1259"/>
    <cellStyle name="Calculation 3 3 5 2" xfId="1260"/>
    <cellStyle name="Calculation 3 3 5 2 2" xfId="23103"/>
    <cellStyle name="Calculation 3 3 5 2 2 2" xfId="23104"/>
    <cellStyle name="Calculation 3 3 5 2 2 3" xfId="23105"/>
    <cellStyle name="Calculation 3 3 5 3" xfId="23106"/>
    <cellStyle name="Calculation 3 3 5 3 2" xfId="23107"/>
    <cellStyle name="Calculation 3 3 5 3 3" xfId="23108"/>
    <cellStyle name="Calculation 3 3 6" xfId="23109"/>
    <cellStyle name="Calculation 3 3 6 2" xfId="23110"/>
    <cellStyle name="Calculation 3 3 6 3" xfId="23111"/>
    <cellStyle name="Calculation 3 4" xfId="1261"/>
    <cellStyle name="Calculation 3 4 10" xfId="23112"/>
    <cellStyle name="Calculation 3 4 11" xfId="23113"/>
    <cellStyle name="Calculation 3 4 12" xfId="23114"/>
    <cellStyle name="Calculation 3 4 13" xfId="23115"/>
    <cellStyle name="Calculation 3 4 2" xfId="1262"/>
    <cellStyle name="Calculation 3 4 2 10" xfId="23116"/>
    <cellStyle name="Calculation 3 4 2 11" xfId="23117"/>
    <cellStyle name="Calculation 3 4 2 12" xfId="23118"/>
    <cellStyle name="Calculation 3 4 2 13" xfId="23119"/>
    <cellStyle name="Calculation 3 4 2 14" xfId="23120"/>
    <cellStyle name="Calculation 3 4 2 15" xfId="23121"/>
    <cellStyle name="Calculation 3 4 2 16" xfId="23122"/>
    <cellStyle name="Calculation 3 4 2 2" xfId="1263"/>
    <cellStyle name="Calculation 3 4 2 2 10" xfId="23123"/>
    <cellStyle name="Calculation 3 4 2 2 11" xfId="23124"/>
    <cellStyle name="Calculation 3 4 2 2 12" xfId="23125"/>
    <cellStyle name="Calculation 3 4 2 2 13" xfId="23126"/>
    <cellStyle name="Calculation 3 4 2 2 14" xfId="23127"/>
    <cellStyle name="Calculation 3 4 2 2 2" xfId="1264"/>
    <cellStyle name="Calculation 3 4 2 2 2 2" xfId="1265"/>
    <cellStyle name="Calculation 3 4 2 2 2 2 2" xfId="1266"/>
    <cellStyle name="Calculation 3 4 2 2 2 2 2 2" xfId="23128"/>
    <cellStyle name="Calculation 3 4 2 2 2 2 2 2 2" xfId="23129"/>
    <cellStyle name="Calculation 3 4 2 2 2 2 2 2 3" xfId="23130"/>
    <cellStyle name="Calculation 3 4 2 2 2 2 3" xfId="23131"/>
    <cellStyle name="Calculation 3 4 2 2 2 2 3 2" xfId="23132"/>
    <cellStyle name="Calculation 3 4 2 2 2 2 3 3" xfId="23133"/>
    <cellStyle name="Calculation 3 4 2 2 2 3" xfId="1267"/>
    <cellStyle name="Calculation 3 4 2 2 2 3 2" xfId="23134"/>
    <cellStyle name="Calculation 3 4 2 2 2 3 2 2" xfId="23135"/>
    <cellStyle name="Calculation 3 4 2 2 2 3 2 3" xfId="23136"/>
    <cellStyle name="Calculation 3 4 2 2 2 4" xfId="23137"/>
    <cellStyle name="Calculation 3 4 2 2 2 4 2" xfId="23138"/>
    <cellStyle name="Calculation 3 4 2 2 2 4 3" xfId="23139"/>
    <cellStyle name="Calculation 3 4 2 2 3" xfId="1268"/>
    <cellStyle name="Calculation 3 4 2 2 3 2" xfId="1269"/>
    <cellStyle name="Calculation 3 4 2 2 3 2 2" xfId="23140"/>
    <cellStyle name="Calculation 3 4 2 2 3 2 2 2" xfId="23141"/>
    <cellStyle name="Calculation 3 4 2 2 3 2 2 3" xfId="23142"/>
    <cellStyle name="Calculation 3 4 2 2 3 3" xfId="23143"/>
    <cellStyle name="Calculation 3 4 2 2 3 3 2" xfId="23144"/>
    <cellStyle name="Calculation 3 4 2 2 3 3 3" xfId="23145"/>
    <cellStyle name="Calculation 3 4 2 2 4" xfId="1270"/>
    <cellStyle name="Calculation 3 4 2 2 4 2" xfId="23146"/>
    <cellStyle name="Calculation 3 4 2 2 4 2 2" xfId="23147"/>
    <cellStyle name="Calculation 3 4 2 2 4 2 3" xfId="23148"/>
    <cellStyle name="Calculation 3 4 2 2 5" xfId="23149"/>
    <cellStyle name="Calculation 3 4 2 2 5 2" xfId="23150"/>
    <cellStyle name="Calculation 3 4 2 2 5 3" xfId="23151"/>
    <cellStyle name="Calculation 3 4 2 2 6" xfId="23152"/>
    <cellStyle name="Calculation 3 4 2 2 7" xfId="23153"/>
    <cellStyle name="Calculation 3 4 2 2 8" xfId="23154"/>
    <cellStyle name="Calculation 3 4 2 2 9" xfId="23155"/>
    <cellStyle name="Calculation 3 4 2 3" xfId="1271"/>
    <cellStyle name="Calculation 3 4 2 3 2" xfId="1272"/>
    <cellStyle name="Calculation 3 4 2 3 2 2" xfId="1273"/>
    <cellStyle name="Calculation 3 4 2 3 2 2 2" xfId="23156"/>
    <cellStyle name="Calculation 3 4 2 3 2 2 2 2" xfId="23157"/>
    <cellStyle name="Calculation 3 4 2 3 2 2 2 3" xfId="23158"/>
    <cellStyle name="Calculation 3 4 2 3 2 3" xfId="23159"/>
    <cellStyle name="Calculation 3 4 2 3 2 3 2" xfId="23160"/>
    <cellStyle name="Calculation 3 4 2 3 2 3 3" xfId="23161"/>
    <cellStyle name="Calculation 3 4 2 3 3" xfId="1274"/>
    <cellStyle name="Calculation 3 4 2 3 3 2" xfId="23162"/>
    <cellStyle name="Calculation 3 4 2 3 3 2 2" xfId="23163"/>
    <cellStyle name="Calculation 3 4 2 3 3 2 3" xfId="23164"/>
    <cellStyle name="Calculation 3 4 2 3 4" xfId="1275"/>
    <cellStyle name="Calculation 3 4 2 3 4 2" xfId="23165"/>
    <cellStyle name="Calculation 3 4 2 3 4 2 2" xfId="23166"/>
    <cellStyle name="Calculation 3 4 2 3 4 2 3" xfId="23167"/>
    <cellStyle name="Calculation 3 4 2 3 5" xfId="23168"/>
    <cellStyle name="Calculation 3 4 2 3 5 2" xfId="23169"/>
    <cellStyle name="Calculation 3 4 2 3 5 3" xfId="23170"/>
    <cellStyle name="Calculation 3 4 2 4" xfId="1276"/>
    <cellStyle name="Calculation 3 4 2 4 2" xfId="1277"/>
    <cellStyle name="Calculation 3 4 2 4 2 2" xfId="1278"/>
    <cellStyle name="Calculation 3 4 2 4 2 2 2" xfId="23171"/>
    <cellStyle name="Calculation 3 4 2 4 2 2 2 2" xfId="23172"/>
    <cellStyle name="Calculation 3 4 2 4 2 2 2 3" xfId="23173"/>
    <cellStyle name="Calculation 3 4 2 4 2 3" xfId="23174"/>
    <cellStyle name="Calculation 3 4 2 4 2 3 2" xfId="23175"/>
    <cellStyle name="Calculation 3 4 2 4 2 3 3" xfId="23176"/>
    <cellStyle name="Calculation 3 4 2 4 3" xfId="1279"/>
    <cellStyle name="Calculation 3 4 2 4 3 2" xfId="23177"/>
    <cellStyle name="Calculation 3 4 2 4 3 2 2" xfId="23178"/>
    <cellStyle name="Calculation 3 4 2 4 3 2 3" xfId="23179"/>
    <cellStyle name="Calculation 3 4 2 4 4" xfId="23180"/>
    <cellStyle name="Calculation 3 4 2 4 4 2" xfId="23181"/>
    <cellStyle name="Calculation 3 4 2 4 4 3" xfId="23182"/>
    <cellStyle name="Calculation 3 4 2 5" xfId="1280"/>
    <cellStyle name="Calculation 3 4 2 5 2" xfId="1281"/>
    <cellStyle name="Calculation 3 4 2 5 2 2" xfId="23183"/>
    <cellStyle name="Calculation 3 4 2 5 2 2 2" xfId="23184"/>
    <cellStyle name="Calculation 3 4 2 5 2 2 3" xfId="23185"/>
    <cellStyle name="Calculation 3 4 2 5 3" xfId="23186"/>
    <cellStyle name="Calculation 3 4 2 5 3 2" xfId="23187"/>
    <cellStyle name="Calculation 3 4 2 5 3 3" xfId="23188"/>
    <cellStyle name="Calculation 3 4 2 6" xfId="1282"/>
    <cellStyle name="Calculation 3 4 2 6 2" xfId="23189"/>
    <cellStyle name="Calculation 3 4 2 6 2 2" xfId="23190"/>
    <cellStyle name="Calculation 3 4 2 6 2 3" xfId="23191"/>
    <cellStyle name="Calculation 3 4 2 7" xfId="23192"/>
    <cellStyle name="Calculation 3 4 2 7 2" xfId="23193"/>
    <cellStyle name="Calculation 3 4 2 7 3" xfId="23194"/>
    <cellStyle name="Calculation 3 4 2 8" xfId="23195"/>
    <cellStyle name="Calculation 3 4 2 9" xfId="23196"/>
    <cellStyle name="Calculation 3 4 3" xfId="1283"/>
    <cellStyle name="Calculation 3 4 3 10" xfId="23197"/>
    <cellStyle name="Calculation 3 4 3 11" xfId="23198"/>
    <cellStyle name="Calculation 3 4 3 12" xfId="23199"/>
    <cellStyle name="Calculation 3 4 3 13" xfId="23200"/>
    <cellStyle name="Calculation 3 4 3 14" xfId="23201"/>
    <cellStyle name="Calculation 3 4 3 15" xfId="23202"/>
    <cellStyle name="Calculation 3 4 3 2" xfId="1284"/>
    <cellStyle name="Calculation 3 4 3 2 2" xfId="1285"/>
    <cellStyle name="Calculation 3 4 3 2 2 2" xfId="1286"/>
    <cellStyle name="Calculation 3 4 3 2 2 2 2" xfId="1287"/>
    <cellStyle name="Calculation 3 4 3 2 2 2 2 2" xfId="23203"/>
    <cellStyle name="Calculation 3 4 3 2 2 2 2 2 2" xfId="23204"/>
    <cellStyle name="Calculation 3 4 3 2 2 2 2 2 3" xfId="23205"/>
    <cellStyle name="Calculation 3 4 3 2 2 2 3" xfId="23206"/>
    <cellStyle name="Calculation 3 4 3 2 2 2 3 2" xfId="23207"/>
    <cellStyle name="Calculation 3 4 3 2 2 2 3 3" xfId="23208"/>
    <cellStyle name="Calculation 3 4 3 2 2 3" xfId="1288"/>
    <cellStyle name="Calculation 3 4 3 2 2 3 2" xfId="23209"/>
    <cellStyle name="Calculation 3 4 3 2 2 3 2 2" xfId="23210"/>
    <cellStyle name="Calculation 3 4 3 2 2 3 2 3" xfId="23211"/>
    <cellStyle name="Calculation 3 4 3 2 2 4" xfId="23212"/>
    <cellStyle name="Calculation 3 4 3 2 2 4 2" xfId="23213"/>
    <cellStyle name="Calculation 3 4 3 2 2 4 3" xfId="23214"/>
    <cellStyle name="Calculation 3 4 3 2 3" xfId="1289"/>
    <cellStyle name="Calculation 3 4 3 2 3 2" xfId="1290"/>
    <cellStyle name="Calculation 3 4 3 2 3 2 2" xfId="23215"/>
    <cellStyle name="Calculation 3 4 3 2 3 2 2 2" xfId="23216"/>
    <cellStyle name="Calculation 3 4 3 2 3 2 2 3" xfId="23217"/>
    <cellStyle name="Calculation 3 4 3 2 3 3" xfId="23218"/>
    <cellStyle name="Calculation 3 4 3 2 3 3 2" xfId="23219"/>
    <cellStyle name="Calculation 3 4 3 2 3 3 3" xfId="23220"/>
    <cellStyle name="Calculation 3 4 3 2 4" xfId="1291"/>
    <cellStyle name="Calculation 3 4 3 2 4 2" xfId="23221"/>
    <cellStyle name="Calculation 3 4 3 2 4 2 2" xfId="23222"/>
    <cellStyle name="Calculation 3 4 3 2 4 2 3" xfId="23223"/>
    <cellStyle name="Calculation 3 4 3 2 5" xfId="23224"/>
    <cellStyle name="Calculation 3 4 3 2 5 2" xfId="23225"/>
    <cellStyle name="Calculation 3 4 3 2 5 3" xfId="23226"/>
    <cellStyle name="Calculation 3 4 3 3" xfId="1292"/>
    <cellStyle name="Calculation 3 4 3 3 2" xfId="1293"/>
    <cellStyle name="Calculation 3 4 3 3 2 2" xfId="1294"/>
    <cellStyle name="Calculation 3 4 3 3 2 2 2" xfId="23227"/>
    <cellStyle name="Calculation 3 4 3 3 2 2 2 2" xfId="23228"/>
    <cellStyle name="Calculation 3 4 3 3 2 2 2 3" xfId="23229"/>
    <cellStyle name="Calculation 3 4 3 3 2 3" xfId="23230"/>
    <cellStyle name="Calculation 3 4 3 3 2 3 2" xfId="23231"/>
    <cellStyle name="Calculation 3 4 3 3 2 3 3" xfId="23232"/>
    <cellStyle name="Calculation 3 4 3 3 3" xfId="1295"/>
    <cellStyle name="Calculation 3 4 3 3 3 2" xfId="23233"/>
    <cellStyle name="Calculation 3 4 3 3 3 2 2" xfId="23234"/>
    <cellStyle name="Calculation 3 4 3 3 3 2 3" xfId="23235"/>
    <cellStyle name="Calculation 3 4 3 3 4" xfId="1296"/>
    <cellStyle name="Calculation 3 4 3 3 4 2" xfId="23236"/>
    <cellStyle name="Calculation 3 4 3 3 4 2 2" xfId="23237"/>
    <cellStyle name="Calculation 3 4 3 3 4 2 3" xfId="23238"/>
    <cellStyle name="Calculation 3 4 3 3 5" xfId="23239"/>
    <cellStyle name="Calculation 3 4 3 3 5 2" xfId="23240"/>
    <cellStyle name="Calculation 3 4 3 3 5 3" xfId="23241"/>
    <cellStyle name="Calculation 3 4 3 4" xfId="1297"/>
    <cellStyle name="Calculation 3 4 3 4 2" xfId="1298"/>
    <cellStyle name="Calculation 3 4 3 4 2 2" xfId="1299"/>
    <cellStyle name="Calculation 3 4 3 4 2 2 2" xfId="23242"/>
    <cellStyle name="Calculation 3 4 3 4 2 2 2 2" xfId="23243"/>
    <cellStyle name="Calculation 3 4 3 4 2 2 2 3" xfId="23244"/>
    <cellStyle name="Calculation 3 4 3 4 2 3" xfId="23245"/>
    <cellStyle name="Calculation 3 4 3 4 2 3 2" xfId="23246"/>
    <cellStyle name="Calculation 3 4 3 4 2 3 3" xfId="23247"/>
    <cellStyle name="Calculation 3 4 3 4 3" xfId="1300"/>
    <cellStyle name="Calculation 3 4 3 4 3 2" xfId="23248"/>
    <cellStyle name="Calculation 3 4 3 4 3 2 2" xfId="23249"/>
    <cellStyle name="Calculation 3 4 3 4 3 2 3" xfId="23250"/>
    <cellStyle name="Calculation 3 4 3 4 4" xfId="23251"/>
    <cellStyle name="Calculation 3 4 3 4 4 2" xfId="23252"/>
    <cellStyle name="Calculation 3 4 3 4 4 3" xfId="23253"/>
    <cellStyle name="Calculation 3 4 3 5" xfId="1301"/>
    <cellStyle name="Calculation 3 4 3 5 2" xfId="1302"/>
    <cellStyle name="Calculation 3 4 3 5 2 2" xfId="23254"/>
    <cellStyle name="Calculation 3 4 3 5 2 2 2" xfId="23255"/>
    <cellStyle name="Calculation 3 4 3 5 2 2 3" xfId="23256"/>
    <cellStyle name="Calculation 3 4 3 5 3" xfId="23257"/>
    <cellStyle name="Calculation 3 4 3 5 3 2" xfId="23258"/>
    <cellStyle name="Calculation 3 4 3 5 3 3" xfId="23259"/>
    <cellStyle name="Calculation 3 4 3 6" xfId="1303"/>
    <cellStyle name="Calculation 3 4 3 6 2" xfId="23260"/>
    <cellStyle name="Calculation 3 4 3 6 2 2" xfId="23261"/>
    <cellStyle name="Calculation 3 4 3 6 2 3" xfId="23262"/>
    <cellStyle name="Calculation 3 4 3 7" xfId="23263"/>
    <cellStyle name="Calculation 3 4 3 7 2" xfId="23264"/>
    <cellStyle name="Calculation 3 4 3 7 3" xfId="23265"/>
    <cellStyle name="Calculation 3 4 3 8" xfId="23266"/>
    <cellStyle name="Calculation 3 4 3 9" xfId="23267"/>
    <cellStyle name="Calculation 3 4 4" xfId="1304"/>
    <cellStyle name="Calculation 3 4 4 2" xfId="1305"/>
    <cellStyle name="Calculation 3 4 4 2 2" xfId="1306"/>
    <cellStyle name="Calculation 3 4 4 2 2 2" xfId="1307"/>
    <cellStyle name="Calculation 3 4 4 2 2 2 2" xfId="23268"/>
    <cellStyle name="Calculation 3 4 4 2 2 2 2 2" xfId="23269"/>
    <cellStyle name="Calculation 3 4 4 2 2 2 2 3" xfId="23270"/>
    <cellStyle name="Calculation 3 4 4 2 2 3" xfId="23271"/>
    <cellStyle name="Calculation 3 4 4 2 2 3 2" xfId="23272"/>
    <cellStyle name="Calculation 3 4 4 2 2 3 3" xfId="23273"/>
    <cellStyle name="Calculation 3 4 4 2 3" xfId="1308"/>
    <cellStyle name="Calculation 3 4 4 2 3 2" xfId="23274"/>
    <cellStyle name="Calculation 3 4 4 2 3 2 2" xfId="23275"/>
    <cellStyle name="Calculation 3 4 4 2 3 2 3" xfId="23276"/>
    <cellStyle name="Calculation 3 4 4 2 4" xfId="23277"/>
    <cellStyle name="Calculation 3 4 4 2 4 2" xfId="23278"/>
    <cellStyle name="Calculation 3 4 4 2 4 3" xfId="23279"/>
    <cellStyle name="Calculation 3 4 4 3" xfId="1309"/>
    <cellStyle name="Calculation 3 4 4 3 2" xfId="1310"/>
    <cellStyle name="Calculation 3 4 4 3 2 2" xfId="23280"/>
    <cellStyle name="Calculation 3 4 4 3 2 2 2" xfId="23281"/>
    <cellStyle name="Calculation 3 4 4 3 2 2 3" xfId="23282"/>
    <cellStyle name="Calculation 3 4 4 3 3" xfId="23283"/>
    <cellStyle name="Calculation 3 4 4 3 3 2" xfId="23284"/>
    <cellStyle name="Calculation 3 4 4 3 3 3" xfId="23285"/>
    <cellStyle name="Calculation 3 4 4 4" xfId="1311"/>
    <cellStyle name="Calculation 3 4 4 4 2" xfId="23286"/>
    <cellStyle name="Calculation 3 4 4 4 2 2" xfId="23287"/>
    <cellStyle name="Calculation 3 4 4 4 2 3" xfId="23288"/>
    <cellStyle name="Calculation 3 4 4 5" xfId="23289"/>
    <cellStyle name="Calculation 3 4 4 5 2" xfId="23290"/>
    <cellStyle name="Calculation 3 4 4 5 3" xfId="23291"/>
    <cellStyle name="Calculation 3 4 5" xfId="1312"/>
    <cellStyle name="Calculation 3 4 5 2" xfId="1313"/>
    <cellStyle name="Calculation 3 4 5 2 2" xfId="1314"/>
    <cellStyle name="Calculation 3 4 5 2 2 2" xfId="23292"/>
    <cellStyle name="Calculation 3 4 5 2 2 2 2" xfId="23293"/>
    <cellStyle name="Calculation 3 4 5 2 2 2 3" xfId="23294"/>
    <cellStyle name="Calculation 3 4 5 2 3" xfId="23295"/>
    <cellStyle name="Calculation 3 4 5 2 3 2" xfId="23296"/>
    <cellStyle name="Calculation 3 4 5 2 3 3" xfId="23297"/>
    <cellStyle name="Calculation 3 4 5 3" xfId="1315"/>
    <cellStyle name="Calculation 3 4 5 3 2" xfId="23298"/>
    <cellStyle name="Calculation 3 4 5 3 2 2" xfId="23299"/>
    <cellStyle name="Calculation 3 4 5 3 2 3" xfId="23300"/>
    <cellStyle name="Calculation 3 4 5 4" xfId="1316"/>
    <cellStyle name="Calculation 3 4 5 4 2" xfId="23301"/>
    <cellStyle name="Calculation 3 4 5 4 2 2" xfId="23302"/>
    <cellStyle name="Calculation 3 4 5 4 2 3" xfId="23303"/>
    <cellStyle name="Calculation 3 4 5 5" xfId="23304"/>
    <cellStyle name="Calculation 3 4 5 5 2" xfId="23305"/>
    <cellStyle name="Calculation 3 4 5 5 3" xfId="23306"/>
    <cellStyle name="Calculation 3 4 6" xfId="1317"/>
    <cellStyle name="Calculation 3 4 6 2" xfId="1318"/>
    <cellStyle name="Calculation 3 4 6 2 2" xfId="1319"/>
    <cellStyle name="Calculation 3 4 6 2 2 2" xfId="23307"/>
    <cellStyle name="Calculation 3 4 6 2 2 2 2" xfId="23308"/>
    <cellStyle name="Calculation 3 4 6 2 2 2 3" xfId="23309"/>
    <cellStyle name="Calculation 3 4 6 2 3" xfId="23310"/>
    <cellStyle name="Calculation 3 4 6 2 3 2" xfId="23311"/>
    <cellStyle name="Calculation 3 4 6 2 3 3" xfId="23312"/>
    <cellStyle name="Calculation 3 4 6 3" xfId="1320"/>
    <cellStyle name="Calculation 3 4 6 3 2" xfId="23313"/>
    <cellStyle name="Calculation 3 4 6 3 2 2" xfId="23314"/>
    <cellStyle name="Calculation 3 4 6 3 2 3" xfId="23315"/>
    <cellStyle name="Calculation 3 4 6 4" xfId="23316"/>
    <cellStyle name="Calculation 3 4 6 4 2" xfId="23317"/>
    <cellStyle name="Calculation 3 4 6 4 3" xfId="23318"/>
    <cellStyle name="Calculation 3 4 7" xfId="1321"/>
    <cellStyle name="Calculation 3 4 7 2" xfId="1322"/>
    <cellStyle name="Calculation 3 4 7 2 2" xfId="23319"/>
    <cellStyle name="Calculation 3 4 7 2 2 2" xfId="23320"/>
    <cellStyle name="Calculation 3 4 7 2 2 3" xfId="23321"/>
    <cellStyle name="Calculation 3 4 7 3" xfId="23322"/>
    <cellStyle name="Calculation 3 4 7 3 2" xfId="23323"/>
    <cellStyle name="Calculation 3 4 7 3 3" xfId="23324"/>
    <cellStyle name="Calculation 3 4 8" xfId="1323"/>
    <cellStyle name="Calculation 3 4 8 2" xfId="23325"/>
    <cellStyle name="Calculation 3 4 8 2 2" xfId="23326"/>
    <cellStyle name="Calculation 3 4 8 2 3" xfId="23327"/>
    <cellStyle name="Calculation 3 4 9" xfId="23328"/>
    <cellStyle name="Calculation 3 4 9 2" xfId="23329"/>
    <cellStyle name="Calculation 3 4 9 3" xfId="23330"/>
    <cellStyle name="Calculation 3 5" xfId="1324"/>
    <cellStyle name="Calculation 3 5 10" xfId="23331"/>
    <cellStyle name="Calculation 3 5 11" xfId="23332"/>
    <cellStyle name="Calculation 3 5 12" xfId="23333"/>
    <cellStyle name="Calculation 3 5 13" xfId="23334"/>
    <cellStyle name="Calculation 3 5 14" xfId="23335"/>
    <cellStyle name="Calculation 3 5 15" xfId="23336"/>
    <cellStyle name="Calculation 3 5 16" xfId="23337"/>
    <cellStyle name="Calculation 3 5 2" xfId="1325"/>
    <cellStyle name="Calculation 3 5 2 10" xfId="23338"/>
    <cellStyle name="Calculation 3 5 2 11" xfId="23339"/>
    <cellStyle name="Calculation 3 5 2 12" xfId="23340"/>
    <cellStyle name="Calculation 3 5 2 13" xfId="23341"/>
    <cellStyle name="Calculation 3 5 2 14" xfId="23342"/>
    <cellStyle name="Calculation 3 5 2 2" xfId="1326"/>
    <cellStyle name="Calculation 3 5 2 2 2" xfId="1327"/>
    <cellStyle name="Calculation 3 5 2 2 2 2" xfId="1328"/>
    <cellStyle name="Calculation 3 5 2 2 2 2 2" xfId="23343"/>
    <cellStyle name="Calculation 3 5 2 2 2 2 2 2" xfId="23344"/>
    <cellStyle name="Calculation 3 5 2 2 2 2 2 3" xfId="23345"/>
    <cellStyle name="Calculation 3 5 2 2 2 3" xfId="23346"/>
    <cellStyle name="Calculation 3 5 2 2 2 3 2" xfId="23347"/>
    <cellStyle name="Calculation 3 5 2 2 2 3 3" xfId="23348"/>
    <cellStyle name="Calculation 3 5 2 2 3" xfId="1329"/>
    <cellStyle name="Calculation 3 5 2 2 3 2" xfId="23349"/>
    <cellStyle name="Calculation 3 5 2 2 3 2 2" xfId="23350"/>
    <cellStyle name="Calculation 3 5 2 2 3 2 3" xfId="23351"/>
    <cellStyle name="Calculation 3 5 2 2 4" xfId="23352"/>
    <cellStyle name="Calculation 3 5 2 2 4 2" xfId="23353"/>
    <cellStyle name="Calculation 3 5 2 2 4 3" xfId="23354"/>
    <cellStyle name="Calculation 3 5 2 3" xfId="1330"/>
    <cellStyle name="Calculation 3 5 2 3 2" xfId="1331"/>
    <cellStyle name="Calculation 3 5 2 3 2 2" xfId="23355"/>
    <cellStyle name="Calculation 3 5 2 3 2 2 2" xfId="23356"/>
    <cellStyle name="Calculation 3 5 2 3 2 2 3" xfId="23357"/>
    <cellStyle name="Calculation 3 5 2 3 3" xfId="23358"/>
    <cellStyle name="Calculation 3 5 2 3 3 2" xfId="23359"/>
    <cellStyle name="Calculation 3 5 2 3 3 3" xfId="23360"/>
    <cellStyle name="Calculation 3 5 2 4" xfId="1332"/>
    <cellStyle name="Calculation 3 5 2 4 2" xfId="23361"/>
    <cellStyle name="Calculation 3 5 2 4 2 2" xfId="23362"/>
    <cellStyle name="Calculation 3 5 2 4 2 3" xfId="23363"/>
    <cellStyle name="Calculation 3 5 2 5" xfId="23364"/>
    <cellStyle name="Calculation 3 5 2 5 2" xfId="23365"/>
    <cellStyle name="Calculation 3 5 2 5 3" xfId="23366"/>
    <cellStyle name="Calculation 3 5 2 6" xfId="23367"/>
    <cellStyle name="Calculation 3 5 2 7" xfId="23368"/>
    <cellStyle name="Calculation 3 5 2 8" xfId="23369"/>
    <cellStyle name="Calculation 3 5 2 9" xfId="23370"/>
    <cellStyle name="Calculation 3 5 3" xfId="1333"/>
    <cellStyle name="Calculation 3 5 3 2" xfId="1334"/>
    <cellStyle name="Calculation 3 5 3 2 2" xfId="1335"/>
    <cellStyle name="Calculation 3 5 3 2 2 2" xfId="23371"/>
    <cellStyle name="Calculation 3 5 3 2 2 2 2" xfId="23372"/>
    <cellStyle name="Calculation 3 5 3 2 2 2 3" xfId="23373"/>
    <cellStyle name="Calculation 3 5 3 2 3" xfId="23374"/>
    <cellStyle name="Calculation 3 5 3 2 3 2" xfId="23375"/>
    <cellStyle name="Calculation 3 5 3 2 3 3" xfId="23376"/>
    <cellStyle name="Calculation 3 5 3 3" xfId="1336"/>
    <cellStyle name="Calculation 3 5 3 3 2" xfId="23377"/>
    <cellStyle name="Calculation 3 5 3 3 2 2" xfId="23378"/>
    <cellStyle name="Calculation 3 5 3 3 2 3" xfId="23379"/>
    <cellStyle name="Calculation 3 5 3 4" xfId="1337"/>
    <cellStyle name="Calculation 3 5 3 4 2" xfId="23380"/>
    <cellStyle name="Calculation 3 5 3 4 2 2" xfId="23381"/>
    <cellStyle name="Calculation 3 5 3 4 2 3" xfId="23382"/>
    <cellStyle name="Calculation 3 5 3 5" xfId="23383"/>
    <cellStyle name="Calculation 3 5 3 5 2" xfId="23384"/>
    <cellStyle name="Calculation 3 5 3 5 3" xfId="23385"/>
    <cellStyle name="Calculation 3 5 4" xfId="1338"/>
    <cellStyle name="Calculation 3 5 4 2" xfId="1339"/>
    <cellStyle name="Calculation 3 5 4 2 2" xfId="1340"/>
    <cellStyle name="Calculation 3 5 4 2 2 2" xfId="23386"/>
    <cellStyle name="Calculation 3 5 4 2 2 2 2" xfId="23387"/>
    <cellStyle name="Calculation 3 5 4 2 2 2 3" xfId="23388"/>
    <cellStyle name="Calculation 3 5 4 2 3" xfId="23389"/>
    <cellStyle name="Calculation 3 5 4 2 3 2" xfId="23390"/>
    <cellStyle name="Calculation 3 5 4 2 3 3" xfId="23391"/>
    <cellStyle name="Calculation 3 5 4 3" xfId="1341"/>
    <cellStyle name="Calculation 3 5 4 3 2" xfId="23392"/>
    <cellStyle name="Calculation 3 5 4 3 2 2" xfId="23393"/>
    <cellStyle name="Calculation 3 5 4 3 2 3" xfId="23394"/>
    <cellStyle name="Calculation 3 5 4 4" xfId="23395"/>
    <cellStyle name="Calculation 3 5 4 4 2" xfId="23396"/>
    <cellStyle name="Calculation 3 5 4 4 3" xfId="23397"/>
    <cellStyle name="Calculation 3 5 5" xfId="1342"/>
    <cellStyle name="Calculation 3 5 5 2" xfId="1343"/>
    <cellStyle name="Calculation 3 5 5 2 2" xfId="23398"/>
    <cellStyle name="Calculation 3 5 5 2 2 2" xfId="23399"/>
    <cellStyle name="Calculation 3 5 5 2 2 3" xfId="23400"/>
    <cellStyle name="Calculation 3 5 5 3" xfId="23401"/>
    <cellStyle name="Calculation 3 5 5 3 2" xfId="23402"/>
    <cellStyle name="Calculation 3 5 5 3 3" xfId="23403"/>
    <cellStyle name="Calculation 3 5 6" xfId="1344"/>
    <cellStyle name="Calculation 3 5 6 2" xfId="23404"/>
    <cellStyle name="Calculation 3 5 6 2 2" xfId="23405"/>
    <cellStyle name="Calculation 3 5 6 2 3" xfId="23406"/>
    <cellStyle name="Calculation 3 5 7" xfId="23407"/>
    <cellStyle name="Calculation 3 5 7 2" xfId="23408"/>
    <cellStyle name="Calculation 3 5 7 3" xfId="23409"/>
    <cellStyle name="Calculation 3 5 8" xfId="23410"/>
    <cellStyle name="Calculation 3 5 9" xfId="23411"/>
    <cellStyle name="Calculation 3 6" xfId="23412"/>
    <cellStyle name="Calculation 3 6 10" xfId="23413"/>
    <cellStyle name="Calculation 3 6 11" xfId="23414"/>
    <cellStyle name="Calculation 3 6 12" xfId="23415"/>
    <cellStyle name="Calculation 3 6 13" xfId="23416"/>
    <cellStyle name="Calculation 3 6 14" xfId="23417"/>
    <cellStyle name="Calculation 3 6 15" xfId="23418"/>
    <cellStyle name="Calculation 3 6 2" xfId="23419"/>
    <cellStyle name="Calculation 3 6 3" xfId="23420"/>
    <cellStyle name="Calculation 3 6 4" xfId="23421"/>
    <cellStyle name="Calculation 3 6 5" xfId="23422"/>
    <cellStyle name="Calculation 3 6 6" xfId="23423"/>
    <cellStyle name="Calculation 3 6 7" xfId="23424"/>
    <cellStyle name="Calculation 3 6 8" xfId="23425"/>
    <cellStyle name="Calculation 3 6 9" xfId="23426"/>
    <cellStyle name="Calculation 3 7" xfId="23427"/>
    <cellStyle name="Calculation 3 8" xfId="23428"/>
    <cellStyle name="Calculation 3 9" xfId="23429"/>
    <cellStyle name="Calculation 4" xfId="1345"/>
    <cellStyle name="Calculation 4 10" xfId="23430"/>
    <cellStyle name="Calculation 4 11" xfId="23431"/>
    <cellStyle name="Calculation 4 12" xfId="23432"/>
    <cellStyle name="Calculation 4 13" xfId="23433"/>
    <cellStyle name="Calculation 4 14" xfId="23434"/>
    <cellStyle name="Calculation 4 2" xfId="1346"/>
    <cellStyle name="Calculation 4 2 10" xfId="23435"/>
    <cellStyle name="Calculation 4 2 11" xfId="23436"/>
    <cellStyle name="Calculation 4 2 12" xfId="23437"/>
    <cellStyle name="Calculation 4 2 13" xfId="23438"/>
    <cellStyle name="Calculation 4 2 2" xfId="1347"/>
    <cellStyle name="Calculation 4 2 2 10" xfId="23439"/>
    <cellStyle name="Calculation 4 2 2 11" xfId="23440"/>
    <cellStyle name="Calculation 4 2 2 12" xfId="23441"/>
    <cellStyle name="Calculation 4 2 2 13" xfId="23442"/>
    <cellStyle name="Calculation 4 2 2 14" xfId="23443"/>
    <cellStyle name="Calculation 4 2 2 15" xfId="23444"/>
    <cellStyle name="Calculation 4 2 2 16" xfId="23445"/>
    <cellStyle name="Calculation 4 2 2 2" xfId="1348"/>
    <cellStyle name="Calculation 4 2 2 2 10" xfId="23446"/>
    <cellStyle name="Calculation 4 2 2 2 11" xfId="23447"/>
    <cellStyle name="Calculation 4 2 2 2 12" xfId="23448"/>
    <cellStyle name="Calculation 4 2 2 2 13" xfId="23449"/>
    <cellStyle name="Calculation 4 2 2 2 14" xfId="23450"/>
    <cellStyle name="Calculation 4 2 2 2 2" xfId="1349"/>
    <cellStyle name="Calculation 4 2 2 2 2 2" xfId="1350"/>
    <cellStyle name="Calculation 4 2 2 2 2 2 2" xfId="1351"/>
    <cellStyle name="Calculation 4 2 2 2 2 2 2 2" xfId="23451"/>
    <cellStyle name="Calculation 4 2 2 2 2 2 2 2 2" xfId="23452"/>
    <cellStyle name="Calculation 4 2 2 2 2 2 2 2 3" xfId="23453"/>
    <cellStyle name="Calculation 4 2 2 2 2 2 3" xfId="23454"/>
    <cellStyle name="Calculation 4 2 2 2 2 2 3 2" xfId="23455"/>
    <cellStyle name="Calculation 4 2 2 2 2 2 3 3" xfId="23456"/>
    <cellStyle name="Calculation 4 2 2 2 2 3" xfId="1352"/>
    <cellStyle name="Calculation 4 2 2 2 2 3 2" xfId="23457"/>
    <cellStyle name="Calculation 4 2 2 2 2 3 2 2" xfId="23458"/>
    <cellStyle name="Calculation 4 2 2 2 2 3 2 3" xfId="23459"/>
    <cellStyle name="Calculation 4 2 2 2 2 4" xfId="23460"/>
    <cellStyle name="Calculation 4 2 2 2 2 4 2" xfId="23461"/>
    <cellStyle name="Calculation 4 2 2 2 2 4 3" xfId="23462"/>
    <cellStyle name="Calculation 4 2 2 2 3" xfId="1353"/>
    <cellStyle name="Calculation 4 2 2 2 3 2" xfId="1354"/>
    <cellStyle name="Calculation 4 2 2 2 3 2 2" xfId="23463"/>
    <cellStyle name="Calculation 4 2 2 2 3 2 2 2" xfId="23464"/>
    <cellStyle name="Calculation 4 2 2 2 3 2 2 3" xfId="23465"/>
    <cellStyle name="Calculation 4 2 2 2 3 3" xfId="23466"/>
    <cellStyle name="Calculation 4 2 2 2 3 3 2" xfId="23467"/>
    <cellStyle name="Calculation 4 2 2 2 3 3 3" xfId="23468"/>
    <cellStyle name="Calculation 4 2 2 2 4" xfId="1355"/>
    <cellStyle name="Calculation 4 2 2 2 4 2" xfId="23469"/>
    <cellStyle name="Calculation 4 2 2 2 4 2 2" xfId="23470"/>
    <cellStyle name="Calculation 4 2 2 2 4 2 3" xfId="23471"/>
    <cellStyle name="Calculation 4 2 2 2 5" xfId="23472"/>
    <cellStyle name="Calculation 4 2 2 2 5 2" xfId="23473"/>
    <cellStyle name="Calculation 4 2 2 2 5 3" xfId="23474"/>
    <cellStyle name="Calculation 4 2 2 2 6" xfId="23475"/>
    <cellStyle name="Calculation 4 2 2 2 7" xfId="23476"/>
    <cellStyle name="Calculation 4 2 2 2 8" xfId="23477"/>
    <cellStyle name="Calculation 4 2 2 2 9" xfId="23478"/>
    <cellStyle name="Calculation 4 2 2 3" xfId="1356"/>
    <cellStyle name="Calculation 4 2 2 3 2" xfId="1357"/>
    <cellStyle name="Calculation 4 2 2 3 2 2" xfId="1358"/>
    <cellStyle name="Calculation 4 2 2 3 2 2 2" xfId="23479"/>
    <cellStyle name="Calculation 4 2 2 3 2 2 2 2" xfId="23480"/>
    <cellStyle name="Calculation 4 2 2 3 2 2 2 3" xfId="23481"/>
    <cellStyle name="Calculation 4 2 2 3 2 3" xfId="23482"/>
    <cellStyle name="Calculation 4 2 2 3 2 3 2" xfId="23483"/>
    <cellStyle name="Calculation 4 2 2 3 2 3 3" xfId="23484"/>
    <cellStyle name="Calculation 4 2 2 3 3" xfId="1359"/>
    <cellStyle name="Calculation 4 2 2 3 3 2" xfId="23485"/>
    <cellStyle name="Calculation 4 2 2 3 3 2 2" xfId="23486"/>
    <cellStyle name="Calculation 4 2 2 3 3 2 3" xfId="23487"/>
    <cellStyle name="Calculation 4 2 2 3 4" xfId="1360"/>
    <cellStyle name="Calculation 4 2 2 3 4 2" xfId="23488"/>
    <cellStyle name="Calculation 4 2 2 3 4 2 2" xfId="23489"/>
    <cellStyle name="Calculation 4 2 2 3 4 2 3" xfId="23490"/>
    <cellStyle name="Calculation 4 2 2 3 5" xfId="23491"/>
    <cellStyle name="Calculation 4 2 2 3 5 2" xfId="23492"/>
    <cellStyle name="Calculation 4 2 2 3 5 3" xfId="23493"/>
    <cellStyle name="Calculation 4 2 2 4" xfId="1361"/>
    <cellStyle name="Calculation 4 2 2 4 2" xfId="1362"/>
    <cellStyle name="Calculation 4 2 2 4 2 2" xfId="1363"/>
    <cellStyle name="Calculation 4 2 2 4 2 2 2" xfId="23494"/>
    <cellStyle name="Calculation 4 2 2 4 2 2 2 2" xfId="23495"/>
    <cellStyle name="Calculation 4 2 2 4 2 2 2 3" xfId="23496"/>
    <cellStyle name="Calculation 4 2 2 4 2 3" xfId="23497"/>
    <cellStyle name="Calculation 4 2 2 4 2 3 2" xfId="23498"/>
    <cellStyle name="Calculation 4 2 2 4 2 3 3" xfId="23499"/>
    <cellStyle name="Calculation 4 2 2 4 3" xfId="1364"/>
    <cellStyle name="Calculation 4 2 2 4 3 2" xfId="23500"/>
    <cellStyle name="Calculation 4 2 2 4 3 2 2" xfId="23501"/>
    <cellStyle name="Calculation 4 2 2 4 3 2 3" xfId="23502"/>
    <cellStyle name="Calculation 4 2 2 4 4" xfId="23503"/>
    <cellStyle name="Calculation 4 2 2 4 4 2" xfId="23504"/>
    <cellStyle name="Calculation 4 2 2 4 4 3" xfId="23505"/>
    <cellStyle name="Calculation 4 2 2 5" xfId="1365"/>
    <cellStyle name="Calculation 4 2 2 5 2" xfId="1366"/>
    <cellStyle name="Calculation 4 2 2 5 2 2" xfId="23506"/>
    <cellStyle name="Calculation 4 2 2 5 2 2 2" xfId="23507"/>
    <cellStyle name="Calculation 4 2 2 5 2 2 3" xfId="23508"/>
    <cellStyle name="Calculation 4 2 2 5 3" xfId="23509"/>
    <cellStyle name="Calculation 4 2 2 5 3 2" xfId="23510"/>
    <cellStyle name="Calculation 4 2 2 5 3 3" xfId="23511"/>
    <cellStyle name="Calculation 4 2 2 6" xfId="1367"/>
    <cellStyle name="Calculation 4 2 2 6 2" xfId="23512"/>
    <cellStyle name="Calculation 4 2 2 6 2 2" xfId="23513"/>
    <cellStyle name="Calculation 4 2 2 6 2 3" xfId="23514"/>
    <cellStyle name="Calculation 4 2 2 7" xfId="23515"/>
    <cellStyle name="Calculation 4 2 2 7 2" xfId="23516"/>
    <cellStyle name="Calculation 4 2 2 7 3" xfId="23517"/>
    <cellStyle name="Calculation 4 2 2 8" xfId="23518"/>
    <cellStyle name="Calculation 4 2 2 9" xfId="23519"/>
    <cellStyle name="Calculation 4 2 3" xfId="1368"/>
    <cellStyle name="Calculation 4 2 3 10" xfId="23520"/>
    <cellStyle name="Calculation 4 2 3 11" xfId="23521"/>
    <cellStyle name="Calculation 4 2 3 12" xfId="23522"/>
    <cellStyle name="Calculation 4 2 3 13" xfId="23523"/>
    <cellStyle name="Calculation 4 2 3 14" xfId="23524"/>
    <cellStyle name="Calculation 4 2 3 15" xfId="23525"/>
    <cellStyle name="Calculation 4 2 3 2" xfId="1369"/>
    <cellStyle name="Calculation 4 2 3 2 2" xfId="1370"/>
    <cellStyle name="Calculation 4 2 3 2 2 2" xfId="1371"/>
    <cellStyle name="Calculation 4 2 3 2 2 2 2" xfId="1372"/>
    <cellStyle name="Calculation 4 2 3 2 2 2 2 2" xfId="23526"/>
    <cellStyle name="Calculation 4 2 3 2 2 2 2 2 2" xfId="23527"/>
    <cellStyle name="Calculation 4 2 3 2 2 2 2 2 3" xfId="23528"/>
    <cellStyle name="Calculation 4 2 3 2 2 2 3" xfId="23529"/>
    <cellStyle name="Calculation 4 2 3 2 2 2 3 2" xfId="23530"/>
    <cellStyle name="Calculation 4 2 3 2 2 2 3 3" xfId="23531"/>
    <cellStyle name="Calculation 4 2 3 2 2 3" xfId="1373"/>
    <cellStyle name="Calculation 4 2 3 2 2 3 2" xfId="23532"/>
    <cellStyle name="Calculation 4 2 3 2 2 3 2 2" xfId="23533"/>
    <cellStyle name="Calculation 4 2 3 2 2 3 2 3" xfId="23534"/>
    <cellStyle name="Calculation 4 2 3 2 2 4" xfId="23535"/>
    <cellStyle name="Calculation 4 2 3 2 2 4 2" xfId="23536"/>
    <cellStyle name="Calculation 4 2 3 2 2 4 3" xfId="23537"/>
    <cellStyle name="Calculation 4 2 3 2 3" xfId="1374"/>
    <cellStyle name="Calculation 4 2 3 2 3 2" xfId="1375"/>
    <cellStyle name="Calculation 4 2 3 2 3 2 2" xfId="23538"/>
    <cellStyle name="Calculation 4 2 3 2 3 2 2 2" xfId="23539"/>
    <cellStyle name="Calculation 4 2 3 2 3 2 2 3" xfId="23540"/>
    <cellStyle name="Calculation 4 2 3 2 3 3" xfId="23541"/>
    <cellStyle name="Calculation 4 2 3 2 3 3 2" xfId="23542"/>
    <cellStyle name="Calculation 4 2 3 2 3 3 3" xfId="23543"/>
    <cellStyle name="Calculation 4 2 3 2 4" xfId="1376"/>
    <cellStyle name="Calculation 4 2 3 2 4 2" xfId="23544"/>
    <cellStyle name="Calculation 4 2 3 2 4 2 2" xfId="23545"/>
    <cellStyle name="Calculation 4 2 3 2 4 2 3" xfId="23546"/>
    <cellStyle name="Calculation 4 2 3 2 5" xfId="23547"/>
    <cellStyle name="Calculation 4 2 3 2 5 2" xfId="23548"/>
    <cellStyle name="Calculation 4 2 3 2 5 3" xfId="23549"/>
    <cellStyle name="Calculation 4 2 3 3" xfId="1377"/>
    <cellStyle name="Calculation 4 2 3 3 2" xfId="1378"/>
    <cellStyle name="Calculation 4 2 3 3 2 2" xfId="1379"/>
    <cellStyle name="Calculation 4 2 3 3 2 2 2" xfId="23550"/>
    <cellStyle name="Calculation 4 2 3 3 2 2 2 2" xfId="23551"/>
    <cellStyle name="Calculation 4 2 3 3 2 2 2 3" xfId="23552"/>
    <cellStyle name="Calculation 4 2 3 3 2 3" xfId="23553"/>
    <cellStyle name="Calculation 4 2 3 3 2 3 2" xfId="23554"/>
    <cellStyle name="Calculation 4 2 3 3 2 3 3" xfId="23555"/>
    <cellStyle name="Calculation 4 2 3 3 3" xfId="1380"/>
    <cellStyle name="Calculation 4 2 3 3 3 2" xfId="23556"/>
    <cellStyle name="Calculation 4 2 3 3 3 2 2" xfId="23557"/>
    <cellStyle name="Calculation 4 2 3 3 3 2 3" xfId="23558"/>
    <cellStyle name="Calculation 4 2 3 3 4" xfId="1381"/>
    <cellStyle name="Calculation 4 2 3 3 4 2" xfId="23559"/>
    <cellStyle name="Calculation 4 2 3 3 4 2 2" xfId="23560"/>
    <cellStyle name="Calculation 4 2 3 3 4 2 3" xfId="23561"/>
    <cellStyle name="Calculation 4 2 3 3 5" xfId="23562"/>
    <cellStyle name="Calculation 4 2 3 3 5 2" xfId="23563"/>
    <cellStyle name="Calculation 4 2 3 3 5 3" xfId="23564"/>
    <cellStyle name="Calculation 4 2 3 4" xfId="1382"/>
    <cellStyle name="Calculation 4 2 3 4 2" xfId="1383"/>
    <cellStyle name="Calculation 4 2 3 4 2 2" xfId="1384"/>
    <cellStyle name="Calculation 4 2 3 4 2 2 2" xfId="23565"/>
    <cellStyle name="Calculation 4 2 3 4 2 2 2 2" xfId="23566"/>
    <cellStyle name="Calculation 4 2 3 4 2 2 2 3" xfId="23567"/>
    <cellStyle name="Calculation 4 2 3 4 2 3" xfId="23568"/>
    <cellStyle name="Calculation 4 2 3 4 2 3 2" xfId="23569"/>
    <cellStyle name="Calculation 4 2 3 4 2 3 3" xfId="23570"/>
    <cellStyle name="Calculation 4 2 3 4 3" xfId="1385"/>
    <cellStyle name="Calculation 4 2 3 4 3 2" xfId="23571"/>
    <cellStyle name="Calculation 4 2 3 4 3 2 2" xfId="23572"/>
    <cellStyle name="Calculation 4 2 3 4 3 2 3" xfId="23573"/>
    <cellStyle name="Calculation 4 2 3 4 4" xfId="23574"/>
    <cellStyle name="Calculation 4 2 3 4 4 2" xfId="23575"/>
    <cellStyle name="Calculation 4 2 3 4 4 3" xfId="23576"/>
    <cellStyle name="Calculation 4 2 3 5" xfId="1386"/>
    <cellStyle name="Calculation 4 2 3 5 2" xfId="1387"/>
    <cellStyle name="Calculation 4 2 3 5 2 2" xfId="23577"/>
    <cellStyle name="Calculation 4 2 3 5 2 2 2" xfId="23578"/>
    <cellStyle name="Calculation 4 2 3 5 2 2 3" xfId="23579"/>
    <cellStyle name="Calculation 4 2 3 5 3" xfId="23580"/>
    <cellStyle name="Calculation 4 2 3 5 3 2" xfId="23581"/>
    <cellStyle name="Calculation 4 2 3 5 3 3" xfId="23582"/>
    <cellStyle name="Calculation 4 2 3 6" xfId="1388"/>
    <cellStyle name="Calculation 4 2 3 6 2" xfId="23583"/>
    <cellStyle name="Calculation 4 2 3 6 2 2" xfId="23584"/>
    <cellStyle name="Calculation 4 2 3 6 2 3" xfId="23585"/>
    <cellStyle name="Calculation 4 2 3 7" xfId="23586"/>
    <cellStyle name="Calculation 4 2 3 7 2" xfId="23587"/>
    <cellStyle name="Calculation 4 2 3 7 3" xfId="23588"/>
    <cellStyle name="Calculation 4 2 3 8" xfId="23589"/>
    <cellStyle name="Calculation 4 2 3 9" xfId="23590"/>
    <cellStyle name="Calculation 4 2 4" xfId="1389"/>
    <cellStyle name="Calculation 4 2 4 2" xfId="1390"/>
    <cellStyle name="Calculation 4 2 4 2 2" xfId="1391"/>
    <cellStyle name="Calculation 4 2 4 2 2 2" xfId="1392"/>
    <cellStyle name="Calculation 4 2 4 2 2 2 2" xfId="1393"/>
    <cellStyle name="Calculation 4 2 4 2 2 2 2 2" xfId="23591"/>
    <cellStyle name="Calculation 4 2 4 2 2 2 2 2 2" xfId="23592"/>
    <cellStyle name="Calculation 4 2 4 2 2 2 2 2 3" xfId="23593"/>
    <cellStyle name="Calculation 4 2 4 2 2 2 3" xfId="23594"/>
    <cellStyle name="Calculation 4 2 4 2 2 2 3 2" xfId="23595"/>
    <cellStyle name="Calculation 4 2 4 2 2 2 3 3" xfId="23596"/>
    <cellStyle name="Calculation 4 2 4 2 2 3" xfId="1394"/>
    <cellStyle name="Calculation 4 2 4 2 2 3 2" xfId="23597"/>
    <cellStyle name="Calculation 4 2 4 2 2 3 2 2" xfId="23598"/>
    <cellStyle name="Calculation 4 2 4 2 2 3 2 3" xfId="23599"/>
    <cellStyle name="Calculation 4 2 4 2 2 4" xfId="23600"/>
    <cellStyle name="Calculation 4 2 4 2 2 4 2" xfId="23601"/>
    <cellStyle name="Calculation 4 2 4 2 2 4 3" xfId="23602"/>
    <cellStyle name="Calculation 4 2 4 2 3" xfId="1395"/>
    <cellStyle name="Calculation 4 2 4 2 3 2" xfId="1396"/>
    <cellStyle name="Calculation 4 2 4 2 3 2 2" xfId="23603"/>
    <cellStyle name="Calculation 4 2 4 2 3 2 2 2" xfId="23604"/>
    <cellStyle name="Calculation 4 2 4 2 3 2 2 3" xfId="23605"/>
    <cellStyle name="Calculation 4 2 4 2 3 3" xfId="23606"/>
    <cellStyle name="Calculation 4 2 4 2 3 3 2" xfId="23607"/>
    <cellStyle name="Calculation 4 2 4 2 3 3 3" xfId="23608"/>
    <cellStyle name="Calculation 4 2 4 2 4" xfId="1397"/>
    <cellStyle name="Calculation 4 2 4 2 4 2" xfId="23609"/>
    <cellStyle name="Calculation 4 2 4 2 4 2 2" xfId="23610"/>
    <cellStyle name="Calculation 4 2 4 2 4 2 3" xfId="23611"/>
    <cellStyle name="Calculation 4 2 4 2 5" xfId="23612"/>
    <cellStyle name="Calculation 4 2 4 2 5 2" xfId="23613"/>
    <cellStyle name="Calculation 4 2 4 2 5 3" xfId="23614"/>
    <cellStyle name="Calculation 4 2 4 3" xfId="1398"/>
    <cellStyle name="Calculation 4 2 4 3 2" xfId="1399"/>
    <cellStyle name="Calculation 4 2 4 3 2 2" xfId="1400"/>
    <cellStyle name="Calculation 4 2 4 3 2 2 2" xfId="23615"/>
    <cellStyle name="Calculation 4 2 4 3 2 2 2 2" xfId="23616"/>
    <cellStyle name="Calculation 4 2 4 3 2 2 2 3" xfId="23617"/>
    <cellStyle name="Calculation 4 2 4 3 2 3" xfId="23618"/>
    <cellStyle name="Calculation 4 2 4 3 2 3 2" xfId="23619"/>
    <cellStyle name="Calculation 4 2 4 3 2 3 3" xfId="23620"/>
    <cellStyle name="Calculation 4 2 4 3 3" xfId="1401"/>
    <cellStyle name="Calculation 4 2 4 3 3 2" xfId="23621"/>
    <cellStyle name="Calculation 4 2 4 3 3 2 2" xfId="23622"/>
    <cellStyle name="Calculation 4 2 4 3 3 2 3" xfId="23623"/>
    <cellStyle name="Calculation 4 2 4 3 4" xfId="1402"/>
    <cellStyle name="Calculation 4 2 4 3 4 2" xfId="23624"/>
    <cellStyle name="Calculation 4 2 4 3 4 2 2" xfId="23625"/>
    <cellStyle name="Calculation 4 2 4 3 4 2 3" xfId="23626"/>
    <cellStyle name="Calculation 4 2 4 3 5" xfId="23627"/>
    <cellStyle name="Calculation 4 2 4 3 5 2" xfId="23628"/>
    <cellStyle name="Calculation 4 2 4 3 5 3" xfId="23629"/>
    <cellStyle name="Calculation 4 2 4 4" xfId="1403"/>
    <cellStyle name="Calculation 4 2 4 4 2" xfId="1404"/>
    <cellStyle name="Calculation 4 2 4 4 2 2" xfId="1405"/>
    <cellStyle name="Calculation 4 2 4 4 2 2 2" xfId="23630"/>
    <cellStyle name="Calculation 4 2 4 4 2 2 2 2" xfId="23631"/>
    <cellStyle name="Calculation 4 2 4 4 2 2 2 3" xfId="23632"/>
    <cellStyle name="Calculation 4 2 4 4 2 3" xfId="23633"/>
    <cellStyle name="Calculation 4 2 4 4 2 3 2" xfId="23634"/>
    <cellStyle name="Calculation 4 2 4 4 2 3 3" xfId="23635"/>
    <cellStyle name="Calculation 4 2 4 4 3" xfId="1406"/>
    <cellStyle name="Calculation 4 2 4 4 3 2" xfId="23636"/>
    <cellStyle name="Calculation 4 2 4 4 3 2 2" xfId="23637"/>
    <cellStyle name="Calculation 4 2 4 4 3 2 3" xfId="23638"/>
    <cellStyle name="Calculation 4 2 4 4 4" xfId="23639"/>
    <cellStyle name="Calculation 4 2 4 4 4 2" xfId="23640"/>
    <cellStyle name="Calculation 4 2 4 4 4 3" xfId="23641"/>
    <cellStyle name="Calculation 4 2 4 5" xfId="1407"/>
    <cellStyle name="Calculation 4 2 4 5 2" xfId="1408"/>
    <cellStyle name="Calculation 4 2 4 5 2 2" xfId="23642"/>
    <cellStyle name="Calculation 4 2 4 5 2 2 2" xfId="23643"/>
    <cellStyle name="Calculation 4 2 4 5 2 2 3" xfId="23644"/>
    <cellStyle name="Calculation 4 2 4 5 3" xfId="23645"/>
    <cellStyle name="Calculation 4 2 4 5 3 2" xfId="23646"/>
    <cellStyle name="Calculation 4 2 4 5 3 3" xfId="23647"/>
    <cellStyle name="Calculation 4 2 4 6" xfId="1409"/>
    <cellStyle name="Calculation 4 2 4 6 2" xfId="23648"/>
    <cellStyle name="Calculation 4 2 4 6 2 2" xfId="23649"/>
    <cellStyle name="Calculation 4 2 4 6 2 3" xfId="23650"/>
    <cellStyle name="Calculation 4 2 4 7" xfId="23651"/>
    <cellStyle name="Calculation 4 2 4 7 2" xfId="23652"/>
    <cellStyle name="Calculation 4 2 4 7 3" xfId="23653"/>
    <cellStyle name="Calculation 4 2 5" xfId="1410"/>
    <cellStyle name="Calculation 4 2 5 2" xfId="1411"/>
    <cellStyle name="Calculation 4 2 5 2 2" xfId="23654"/>
    <cellStyle name="Calculation 4 2 5 2 2 2" xfId="23655"/>
    <cellStyle name="Calculation 4 2 5 2 2 3" xfId="23656"/>
    <cellStyle name="Calculation 4 2 5 3" xfId="23657"/>
    <cellStyle name="Calculation 4 2 5 3 2" xfId="23658"/>
    <cellStyle name="Calculation 4 2 5 3 3" xfId="23659"/>
    <cellStyle name="Calculation 4 2 6" xfId="23660"/>
    <cellStyle name="Calculation 4 2 7" xfId="23661"/>
    <cellStyle name="Calculation 4 2 8" xfId="23662"/>
    <cellStyle name="Calculation 4 2 9" xfId="23663"/>
    <cellStyle name="Calculation 4 3" xfId="1412"/>
    <cellStyle name="Calculation 4 3 10" xfId="23664"/>
    <cellStyle name="Calculation 4 3 11" xfId="23665"/>
    <cellStyle name="Calculation 4 3 12" xfId="23666"/>
    <cellStyle name="Calculation 4 3 13" xfId="23667"/>
    <cellStyle name="Calculation 4 3 14" xfId="23668"/>
    <cellStyle name="Calculation 4 3 15" xfId="23669"/>
    <cellStyle name="Calculation 4 3 16" xfId="23670"/>
    <cellStyle name="Calculation 4 3 2" xfId="1413"/>
    <cellStyle name="Calculation 4 3 2 10" xfId="23671"/>
    <cellStyle name="Calculation 4 3 2 11" xfId="23672"/>
    <cellStyle name="Calculation 4 3 2 12" xfId="23673"/>
    <cellStyle name="Calculation 4 3 2 13" xfId="23674"/>
    <cellStyle name="Calculation 4 3 2 14" xfId="23675"/>
    <cellStyle name="Calculation 4 3 2 2" xfId="1414"/>
    <cellStyle name="Calculation 4 3 2 2 2" xfId="1415"/>
    <cellStyle name="Calculation 4 3 2 2 2 2" xfId="1416"/>
    <cellStyle name="Calculation 4 3 2 2 2 2 2" xfId="1417"/>
    <cellStyle name="Calculation 4 3 2 2 2 2 2 2" xfId="23676"/>
    <cellStyle name="Calculation 4 3 2 2 2 2 2 2 2" xfId="23677"/>
    <cellStyle name="Calculation 4 3 2 2 2 2 2 2 3" xfId="23678"/>
    <cellStyle name="Calculation 4 3 2 2 2 2 3" xfId="23679"/>
    <cellStyle name="Calculation 4 3 2 2 2 2 3 2" xfId="23680"/>
    <cellStyle name="Calculation 4 3 2 2 2 2 3 3" xfId="23681"/>
    <cellStyle name="Calculation 4 3 2 2 2 3" xfId="1418"/>
    <cellStyle name="Calculation 4 3 2 2 2 3 2" xfId="23682"/>
    <cellStyle name="Calculation 4 3 2 2 2 3 2 2" xfId="23683"/>
    <cellStyle name="Calculation 4 3 2 2 2 3 2 3" xfId="23684"/>
    <cellStyle name="Calculation 4 3 2 2 2 4" xfId="23685"/>
    <cellStyle name="Calculation 4 3 2 2 2 4 2" xfId="23686"/>
    <cellStyle name="Calculation 4 3 2 2 2 4 3" xfId="23687"/>
    <cellStyle name="Calculation 4 3 2 2 3" xfId="1419"/>
    <cellStyle name="Calculation 4 3 2 2 3 2" xfId="1420"/>
    <cellStyle name="Calculation 4 3 2 2 3 2 2" xfId="23688"/>
    <cellStyle name="Calculation 4 3 2 2 3 2 2 2" xfId="23689"/>
    <cellStyle name="Calculation 4 3 2 2 3 2 2 3" xfId="23690"/>
    <cellStyle name="Calculation 4 3 2 2 3 3" xfId="23691"/>
    <cellStyle name="Calculation 4 3 2 2 3 3 2" xfId="23692"/>
    <cellStyle name="Calculation 4 3 2 2 3 3 3" xfId="23693"/>
    <cellStyle name="Calculation 4 3 2 2 4" xfId="1421"/>
    <cellStyle name="Calculation 4 3 2 2 4 2" xfId="23694"/>
    <cellStyle name="Calculation 4 3 2 2 4 2 2" xfId="23695"/>
    <cellStyle name="Calculation 4 3 2 2 4 2 3" xfId="23696"/>
    <cellStyle name="Calculation 4 3 2 2 5" xfId="23697"/>
    <cellStyle name="Calculation 4 3 2 2 5 2" xfId="23698"/>
    <cellStyle name="Calculation 4 3 2 2 5 3" xfId="23699"/>
    <cellStyle name="Calculation 4 3 2 3" xfId="1422"/>
    <cellStyle name="Calculation 4 3 2 3 2" xfId="1423"/>
    <cellStyle name="Calculation 4 3 2 3 2 2" xfId="1424"/>
    <cellStyle name="Calculation 4 3 2 3 2 2 2" xfId="23700"/>
    <cellStyle name="Calculation 4 3 2 3 2 2 2 2" xfId="23701"/>
    <cellStyle name="Calculation 4 3 2 3 2 2 2 3" xfId="23702"/>
    <cellStyle name="Calculation 4 3 2 3 2 3" xfId="23703"/>
    <cellStyle name="Calculation 4 3 2 3 2 3 2" xfId="23704"/>
    <cellStyle name="Calculation 4 3 2 3 2 3 3" xfId="23705"/>
    <cellStyle name="Calculation 4 3 2 3 3" xfId="1425"/>
    <cellStyle name="Calculation 4 3 2 3 3 2" xfId="23706"/>
    <cellStyle name="Calculation 4 3 2 3 3 2 2" xfId="23707"/>
    <cellStyle name="Calculation 4 3 2 3 3 2 3" xfId="23708"/>
    <cellStyle name="Calculation 4 3 2 3 4" xfId="1426"/>
    <cellStyle name="Calculation 4 3 2 3 4 2" xfId="23709"/>
    <cellStyle name="Calculation 4 3 2 3 4 2 2" xfId="23710"/>
    <cellStyle name="Calculation 4 3 2 3 4 2 3" xfId="23711"/>
    <cellStyle name="Calculation 4 3 2 3 5" xfId="23712"/>
    <cellStyle name="Calculation 4 3 2 3 5 2" xfId="23713"/>
    <cellStyle name="Calculation 4 3 2 3 5 3" xfId="23714"/>
    <cellStyle name="Calculation 4 3 2 4" xfId="1427"/>
    <cellStyle name="Calculation 4 3 2 4 2" xfId="1428"/>
    <cellStyle name="Calculation 4 3 2 4 2 2" xfId="1429"/>
    <cellStyle name="Calculation 4 3 2 4 2 2 2" xfId="23715"/>
    <cellStyle name="Calculation 4 3 2 4 2 2 2 2" xfId="23716"/>
    <cellStyle name="Calculation 4 3 2 4 2 2 2 3" xfId="23717"/>
    <cellStyle name="Calculation 4 3 2 4 2 3" xfId="23718"/>
    <cellStyle name="Calculation 4 3 2 4 2 3 2" xfId="23719"/>
    <cellStyle name="Calculation 4 3 2 4 2 3 3" xfId="23720"/>
    <cellStyle name="Calculation 4 3 2 4 3" xfId="1430"/>
    <cellStyle name="Calculation 4 3 2 4 3 2" xfId="23721"/>
    <cellStyle name="Calculation 4 3 2 4 3 2 2" xfId="23722"/>
    <cellStyle name="Calculation 4 3 2 4 3 2 3" xfId="23723"/>
    <cellStyle name="Calculation 4 3 2 4 4" xfId="23724"/>
    <cellStyle name="Calculation 4 3 2 4 4 2" xfId="23725"/>
    <cellStyle name="Calculation 4 3 2 4 4 3" xfId="23726"/>
    <cellStyle name="Calculation 4 3 2 5" xfId="1431"/>
    <cellStyle name="Calculation 4 3 2 5 2" xfId="1432"/>
    <cellStyle name="Calculation 4 3 2 5 2 2" xfId="23727"/>
    <cellStyle name="Calculation 4 3 2 5 2 2 2" xfId="23728"/>
    <cellStyle name="Calculation 4 3 2 5 2 2 3" xfId="23729"/>
    <cellStyle name="Calculation 4 3 2 5 3" xfId="23730"/>
    <cellStyle name="Calculation 4 3 2 5 3 2" xfId="23731"/>
    <cellStyle name="Calculation 4 3 2 5 3 3" xfId="23732"/>
    <cellStyle name="Calculation 4 3 2 6" xfId="1433"/>
    <cellStyle name="Calculation 4 3 2 6 2" xfId="23733"/>
    <cellStyle name="Calculation 4 3 2 6 2 2" xfId="23734"/>
    <cellStyle name="Calculation 4 3 2 6 2 3" xfId="23735"/>
    <cellStyle name="Calculation 4 3 2 7" xfId="23736"/>
    <cellStyle name="Calculation 4 3 2 7 2" xfId="23737"/>
    <cellStyle name="Calculation 4 3 2 7 3" xfId="23738"/>
    <cellStyle name="Calculation 4 3 2 8" xfId="23739"/>
    <cellStyle name="Calculation 4 3 2 9" xfId="23740"/>
    <cellStyle name="Calculation 4 3 3" xfId="1434"/>
    <cellStyle name="Calculation 4 3 3 2" xfId="1435"/>
    <cellStyle name="Calculation 4 3 3 2 2" xfId="1436"/>
    <cellStyle name="Calculation 4 3 3 2 2 2" xfId="1437"/>
    <cellStyle name="Calculation 4 3 3 2 2 2 2" xfId="1438"/>
    <cellStyle name="Calculation 4 3 3 2 2 2 2 2" xfId="23741"/>
    <cellStyle name="Calculation 4 3 3 2 2 2 2 2 2" xfId="23742"/>
    <cellStyle name="Calculation 4 3 3 2 2 2 2 2 3" xfId="23743"/>
    <cellStyle name="Calculation 4 3 3 2 2 2 3" xfId="23744"/>
    <cellStyle name="Calculation 4 3 3 2 2 2 3 2" xfId="23745"/>
    <cellStyle name="Calculation 4 3 3 2 2 2 3 3" xfId="23746"/>
    <cellStyle name="Calculation 4 3 3 2 2 3" xfId="1439"/>
    <cellStyle name="Calculation 4 3 3 2 2 3 2" xfId="23747"/>
    <cellStyle name="Calculation 4 3 3 2 2 3 2 2" xfId="23748"/>
    <cellStyle name="Calculation 4 3 3 2 2 3 2 3" xfId="23749"/>
    <cellStyle name="Calculation 4 3 3 2 2 4" xfId="23750"/>
    <cellStyle name="Calculation 4 3 3 2 2 4 2" xfId="23751"/>
    <cellStyle name="Calculation 4 3 3 2 2 4 3" xfId="23752"/>
    <cellStyle name="Calculation 4 3 3 2 3" xfId="1440"/>
    <cellStyle name="Calculation 4 3 3 2 3 2" xfId="1441"/>
    <cellStyle name="Calculation 4 3 3 2 3 2 2" xfId="23753"/>
    <cellStyle name="Calculation 4 3 3 2 3 2 2 2" xfId="23754"/>
    <cellStyle name="Calculation 4 3 3 2 3 2 2 3" xfId="23755"/>
    <cellStyle name="Calculation 4 3 3 2 3 3" xfId="23756"/>
    <cellStyle name="Calculation 4 3 3 2 3 3 2" xfId="23757"/>
    <cellStyle name="Calculation 4 3 3 2 3 3 3" xfId="23758"/>
    <cellStyle name="Calculation 4 3 3 2 4" xfId="1442"/>
    <cellStyle name="Calculation 4 3 3 2 4 2" xfId="23759"/>
    <cellStyle name="Calculation 4 3 3 2 4 2 2" xfId="23760"/>
    <cellStyle name="Calculation 4 3 3 2 4 2 3" xfId="23761"/>
    <cellStyle name="Calculation 4 3 3 2 5" xfId="23762"/>
    <cellStyle name="Calculation 4 3 3 2 5 2" xfId="23763"/>
    <cellStyle name="Calculation 4 3 3 2 5 3" xfId="23764"/>
    <cellStyle name="Calculation 4 3 3 3" xfId="1443"/>
    <cellStyle name="Calculation 4 3 3 3 2" xfId="1444"/>
    <cellStyle name="Calculation 4 3 3 3 2 2" xfId="1445"/>
    <cellStyle name="Calculation 4 3 3 3 2 2 2" xfId="23765"/>
    <cellStyle name="Calculation 4 3 3 3 2 2 2 2" xfId="23766"/>
    <cellStyle name="Calculation 4 3 3 3 2 2 2 3" xfId="23767"/>
    <cellStyle name="Calculation 4 3 3 3 2 3" xfId="23768"/>
    <cellStyle name="Calculation 4 3 3 3 2 3 2" xfId="23769"/>
    <cellStyle name="Calculation 4 3 3 3 2 3 3" xfId="23770"/>
    <cellStyle name="Calculation 4 3 3 3 3" xfId="1446"/>
    <cellStyle name="Calculation 4 3 3 3 3 2" xfId="23771"/>
    <cellStyle name="Calculation 4 3 3 3 3 2 2" xfId="23772"/>
    <cellStyle name="Calculation 4 3 3 3 3 2 3" xfId="23773"/>
    <cellStyle name="Calculation 4 3 3 3 4" xfId="1447"/>
    <cellStyle name="Calculation 4 3 3 3 4 2" xfId="23774"/>
    <cellStyle name="Calculation 4 3 3 3 4 2 2" xfId="23775"/>
    <cellStyle name="Calculation 4 3 3 3 4 2 3" xfId="23776"/>
    <cellStyle name="Calculation 4 3 3 3 5" xfId="23777"/>
    <cellStyle name="Calculation 4 3 3 3 5 2" xfId="23778"/>
    <cellStyle name="Calculation 4 3 3 3 5 3" xfId="23779"/>
    <cellStyle name="Calculation 4 3 3 4" xfId="1448"/>
    <cellStyle name="Calculation 4 3 3 4 2" xfId="1449"/>
    <cellStyle name="Calculation 4 3 3 4 2 2" xfId="1450"/>
    <cellStyle name="Calculation 4 3 3 4 2 2 2" xfId="23780"/>
    <cellStyle name="Calculation 4 3 3 4 2 2 2 2" xfId="23781"/>
    <cellStyle name="Calculation 4 3 3 4 2 2 2 3" xfId="23782"/>
    <cellStyle name="Calculation 4 3 3 4 2 3" xfId="23783"/>
    <cellStyle name="Calculation 4 3 3 4 2 3 2" xfId="23784"/>
    <cellStyle name="Calculation 4 3 3 4 2 3 3" xfId="23785"/>
    <cellStyle name="Calculation 4 3 3 4 3" xfId="1451"/>
    <cellStyle name="Calculation 4 3 3 4 3 2" xfId="23786"/>
    <cellStyle name="Calculation 4 3 3 4 3 2 2" xfId="23787"/>
    <cellStyle name="Calculation 4 3 3 4 3 2 3" xfId="23788"/>
    <cellStyle name="Calculation 4 3 3 4 4" xfId="23789"/>
    <cellStyle name="Calculation 4 3 3 4 4 2" xfId="23790"/>
    <cellStyle name="Calculation 4 3 3 4 4 3" xfId="23791"/>
    <cellStyle name="Calculation 4 3 3 5" xfId="1452"/>
    <cellStyle name="Calculation 4 3 3 5 2" xfId="1453"/>
    <cellStyle name="Calculation 4 3 3 5 2 2" xfId="23792"/>
    <cellStyle name="Calculation 4 3 3 5 2 2 2" xfId="23793"/>
    <cellStyle name="Calculation 4 3 3 5 2 2 3" xfId="23794"/>
    <cellStyle name="Calculation 4 3 3 5 3" xfId="23795"/>
    <cellStyle name="Calculation 4 3 3 5 3 2" xfId="23796"/>
    <cellStyle name="Calculation 4 3 3 5 3 3" xfId="23797"/>
    <cellStyle name="Calculation 4 3 3 6" xfId="1454"/>
    <cellStyle name="Calculation 4 3 3 6 2" xfId="23798"/>
    <cellStyle name="Calculation 4 3 3 6 2 2" xfId="23799"/>
    <cellStyle name="Calculation 4 3 3 6 2 3" xfId="23800"/>
    <cellStyle name="Calculation 4 3 3 7" xfId="23801"/>
    <cellStyle name="Calculation 4 3 3 7 2" xfId="23802"/>
    <cellStyle name="Calculation 4 3 3 7 3" xfId="23803"/>
    <cellStyle name="Calculation 4 3 4" xfId="1455"/>
    <cellStyle name="Calculation 4 3 4 2" xfId="1456"/>
    <cellStyle name="Calculation 4 3 4 2 2" xfId="1457"/>
    <cellStyle name="Calculation 4 3 4 2 2 2" xfId="1458"/>
    <cellStyle name="Calculation 4 3 4 2 2 2 2" xfId="23804"/>
    <cellStyle name="Calculation 4 3 4 2 2 2 2 2" xfId="23805"/>
    <cellStyle name="Calculation 4 3 4 2 2 2 2 3" xfId="23806"/>
    <cellStyle name="Calculation 4 3 4 2 2 3" xfId="23807"/>
    <cellStyle name="Calculation 4 3 4 2 2 3 2" xfId="23808"/>
    <cellStyle name="Calculation 4 3 4 2 2 3 3" xfId="23809"/>
    <cellStyle name="Calculation 4 3 4 2 3" xfId="1459"/>
    <cellStyle name="Calculation 4 3 4 2 3 2" xfId="23810"/>
    <cellStyle name="Calculation 4 3 4 2 3 2 2" xfId="23811"/>
    <cellStyle name="Calculation 4 3 4 2 3 2 3" xfId="23812"/>
    <cellStyle name="Calculation 4 3 4 2 4" xfId="23813"/>
    <cellStyle name="Calculation 4 3 4 2 4 2" xfId="23814"/>
    <cellStyle name="Calculation 4 3 4 2 4 3" xfId="23815"/>
    <cellStyle name="Calculation 4 3 4 3" xfId="1460"/>
    <cellStyle name="Calculation 4 3 4 3 2" xfId="1461"/>
    <cellStyle name="Calculation 4 3 4 3 2 2" xfId="23816"/>
    <cellStyle name="Calculation 4 3 4 3 2 2 2" xfId="23817"/>
    <cellStyle name="Calculation 4 3 4 3 2 2 3" xfId="23818"/>
    <cellStyle name="Calculation 4 3 4 3 3" xfId="23819"/>
    <cellStyle name="Calculation 4 3 4 3 3 2" xfId="23820"/>
    <cellStyle name="Calculation 4 3 4 3 3 3" xfId="23821"/>
    <cellStyle name="Calculation 4 3 4 4" xfId="1462"/>
    <cellStyle name="Calculation 4 3 4 4 2" xfId="23822"/>
    <cellStyle name="Calculation 4 3 4 4 2 2" xfId="23823"/>
    <cellStyle name="Calculation 4 3 4 4 2 3" xfId="23824"/>
    <cellStyle name="Calculation 4 3 4 5" xfId="23825"/>
    <cellStyle name="Calculation 4 3 4 5 2" xfId="23826"/>
    <cellStyle name="Calculation 4 3 4 5 3" xfId="23827"/>
    <cellStyle name="Calculation 4 3 5" xfId="1463"/>
    <cellStyle name="Calculation 4 3 5 2" xfId="1464"/>
    <cellStyle name="Calculation 4 3 5 2 2" xfId="1465"/>
    <cellStyle name="Calculation 4 3 5 2 2 2" xfId="23828"/>
    <cellStyle name="Calculation 4 3 5 2 2 2 2" xfId="23829"/>
    <cellStyle name="Calculation 4 3 5 2 2 2 3" xfId="23830"/>
    <cellStyle name="Calculation 4 3 5 2 3" xfId="23831"/>
    <cellStyle name="Calculation 4 3 5 2 3 2" xfId="23832"/>
    <cellStyle name="Calculation 4 3 5 2 3 3" xfId="23833"/>
    <cellStyle name="Calculation 4 3 5 3" xfId="1466"/>
    <cellStyle name="Calculation 4 3 5 3 2" xfId="23834"/>
    <cellStyle name="Calculation 4 3 5 3 2 2" xfId="23835"/>
    <cellStyle name="Calculation 4 3 5 3 2 3" xfId="23836"/>
    <cellStyle name="Calculation 4 3 5 4" xfId="1467"/>
    <cellStyle name="Calculation 4 3 5 4 2" xfId="23837"/>
    <cellStyle name="Calculation 4 3 5 4 2 2" xfId="23838"/>
    <cellStyle name="Calculation 4 3 5 4 2 3" xfId="23839"/>
    <cellStyle name="Calculation 4 3 5 5" xfId="23840"/>
    <cellStyle name="Calculation 4 3 5 5 2" xfId="23841"/>
    <cellStyle name="Calculation 4 3 5 5 3" xfId="23842"/>
    <cellStyle name="Calculation 4 3 6" xfId="1468"/>
    <cellStyle name="Calculation 4 3 6 2" xfId="1469"/>
    <cellStyle name="Calculation 4 3 6 2 2" xfId="1470"/>
    <cellStyle name="Calculation 4 3 6 2 2 2" xfId="23843"/>
    <cellStyle name="Calculation 4 3 6 2 2 2 2" xfId="23844"/>
    <cellStyle name="Calculation 4 3 6 2 2 2 3" xfId="23845"/>
    <cellStyle name="Calculation 4 3 6 2 3" xfId="23846"/>
    <cellStyle name="Calculation 4 3 6 2 3 2" xfId="23847"/>
    <cellStyle name="Calculation 4 3 6 2 3 3" xfId="23848"/>
    <cellStyle name="Calculation 4 3 6 3" xfId="1471"/>
    <cellStyle name="Calculation 4 3 6 3 2" xfId="23849"/>
    <cellStyle name="Calculation 4 3 6 3 2 2" xfId="23850"/>
    <cellStyle name="Calculation 4 3 6 3 2 3" xfId="23851"/>
    <cellStyle name="Calculation 4 3 6 4" xfId="23852"/>
    <cellStyle name="Calculation 4 3 6 4 2" xfId="23853"/>
    <cellStyle name="Calculation 4 3 6 4 3" xfId="23854"/>
    <cellStyle name="Calculation 4 3 7" xfId="1472"/>
    <cellStyle name="Calculation 4 3 7 2" xfId="1473"/>
    <cellStyle name="Calculation 4 3 7 2 2" xfId="23855"/>
    <cellStyle name="Calculation 4 3 7 2 2 2" xfId="23856"/>
    <cellStyle name="Calculation 4 3 7 2 2 3" xfId="23857"/>
    <cellStyle name="Calculation 4 3 7 3" xfId="23858"/>
    <cellStyle name="Calculation 4 3 7 3 2" xfId="23859"/>
    <cellStyle name="Calculation 4 3 7 3 3" xfId="23860"/>
    <cellStyle name="Calculation 4 3 8" xfId="1474"/>
    <cellStyle name="Calculation 4 3 8 2" xfId="23861"/>
    <cellStyle name="Calculation 4 3 8 2 2" xfId="23862"/>
    <cellStyle name="Calculation 4 3 8 2 3" xfId="23863"/>
    <cellStyle name="Calculation 4 3 9" xfId="23864"/>
    <cellStyle name="Calculation 4 3 9 2" xfId="23865"/>
    <cellStyle name="Calculation 4 3 9 3" xfId="23866"/>
    <cellStyle name="Calculation 4 4" xfId="1475"/>
    <cellStyle name="Calculation 4 4 10" xfId="23867"/>
    <cellStyle name="Calculation 4 4 11" xfId="23868"/>
    <cellStyle name="Calculation 4 4 12" xfId="23869"/>
    <cellStyle name="Calculation 4 4 13" xfId="23870"/>
    <cellStyle name="Calculation 4 4 14" xfId="23871"/>
    <cellStyle name="Calculation 4 4 15" xfId="23872"/>
    <cellStyle name="Calculation 4 4 2" xfId="1476"/>
    <cellStyle name="Calculation 4 4 2 2" xfId="1477"/>
    <cellStyle name="Calculation 4 4 2 2 2" xfId="1478"/>
    <cellStyle name="Calculation 4 4 2 2 2 2" xfId="1479"/>
    <cellStyle name="Calculation 4 4 2 2 2 2 2" xfId="23873"/>
    <cellStyle name="Calculation 4 4 2 2 2 2 2 2" xfId="23874"/>
    <cellStyle name="Calculation 4 4 2 2 2 2 2 3" xfId="23875"/>
    <cellStyle name="Calculation 4 4 2 2 2 3" xfId="23876"/>
    <cellStyle name="Calculation 4 4 2 2 2 3 2" xfId="23877"/>
    <cellStyle name="Calculation 4 4 2 2 2 3 3" xfId="23878"/>
    <cellStyle name="Calculation 4 4 2 2 3" xfId="1480"/>
    <cellStyle name="Calculation 4 4 2 2 3 2" xfId="23879"/>
    <cellStyle name="Calculation 4 4 2 2 3 2 2" xfId="23880"/>
    <cellStyle name="Calculation 4 4 2 2 3 2 3" xfId="23881"/>
    <cellStyle name="Calculation 4 4 2 2 4" xfId="23882"/>
    <cellStyle name="Calculation 4 4 2 2 4 2" xfId="23883"/>
    <cellStyle name="Calculation 4 4 2 2 4 3" xfId="23884"/>
    <cellStyle name="Calculation 4 4 2 3" xfId="1481"/>
    <cellStyle name="Calculation 4 4 2 3 2" xfId="1482"/>
    <cellStyle name="Calculation 4 4 2 3 2 2" xfId="23885"/>
    <cellStyle name="Calculation 4 4 2 3 2 2 2" xfId="23886"/>
    <cellStyle name="Calculation 4 4 2 3 2 2 3" xfId="23887"/>
    <cellStyle name="Calculation 4 4 2 3 3" xfId="23888"/>
    <cellStyle name="Calculation 4 4 2 3 3 2" xfId="23889"/>
    <cellStyle name="Calculation 4 4 2 3 3 3" xfId="23890"/>
    <cellStyle name="Calculation 4 4 2 4" xfId="1483"/>
    <cellStyle name="Calculation 4 4 2 4 2" xfId="23891"/>
    <cellStyle name="Calculation 4 4 2 4 2 2" xfId="23892"/>
    <cellStyle name="Calculation 4 4 2 4 2 3" xfId="23893"/>
    <cellStyle name="Calculation 4 4 2 5" xfId="23894"/>
    <cellStyle name="Calculation 4 4 2 5 2" xfId="23895"/>
    <cellStyle name="Calculation 4 4 2 5 3" xfId="23896"/>
    <cellStyle name="Calculation 4 4 3" xfId="1484"/>
    <cellStyle name="Calculation 4 4 3 2" xfId="1485"/>
    <cellStyle name="Calculation 4 4 3 2 2" xfId="1486"/>
    <cellStyle name="Calculation 4 4 3 2 2 2" xfId="23897"/>
    <cellStyle name="Calculation 4 4 3 2 2 2 2" xfId="23898"/>
    <cellStyle name="Calculation 4 4 3 2 2 2 3" xfId="23899"/>
    <cellStyle name="Calculation 4 4 3 2 3" xfId="23900"/>
    <cellStyle name="Calculation 4 4 3 2 3 2" xfId="23901"/>
    <cellStyle name="Calculation 4 4 3 2 3 3" xfId="23902"/>
    <cellStyle name="Calculation 4 4 3 3" xfId="1487"/>
    <cellStyle name="Calculation 4 4 3 3 2" xfId="23903"/>
    <cellStyle name="Calculation 4 4 3 3 2 2" xfId="23904"/>
    <cellStyle name="Calculation 4 4 3 3 2 3" xfId="23905"/>
    <cellStyle name="Calculation 4 4 3 4" xfId="1488"/>
    <cellStyle name="Calculation 4 4 3 4 2" xfId="23906"/>
    <cellStyle name="Calculation 4 4 3 4 2 2" xfId="23907"/>
    <cellStyle name="Calculation 4 4 3 4 2 3" xfId="23908"/>
    <cellStyle name="Calculation 4 4 3 5" xfId="23909"/>
    <cellStyle name="Calculation 4 4 3 5 2" xfId="23910"/>
    <cellStyle name="Calculation 4 4 3 5 3" xfId="23911"/>
    <cellStyle name="Calculation 4 4 4" xfId="1489"/>
    <cellStyle name="Calculation 4 4 4 2" xfId="1490"/>
    <cellStyle name="Calculation 4 4 4 2 2" xfId="1491"/>
    <cellStyle name="Calculation 4 4 4 2 2 2" xfId="23912"/>
    <cellStyle name="Calculation 4 4 4 2 2 2 2" xfId="23913"/>
    <cellStyle name="Calculation 4 4 4 2 2 2 3" xfId="23914"/>
    <cellStyle name="Calculation 4 4 4 2 3" xfId="23915"/>
    <cellStyle name="Calculation 4 4 4 2 3 2" xfId="23916"/>
    <cellStyle name="Calculation 4 4 4 2 3 3" xfId="23917"/>
    <cellStyle name="Calculation 4 4 4 3" xfId="1492"/>
    <cellStyle name="Calculation 4 4 4 3 2" xfId="23918"/>
    <cellStyle name="Calculation 4 4 4 3 2 2" xfId="23919"/>
    <cellStyle name="Calculation 4 4 4 3 2 3" xfId="23920"/>
    <cellStyle name="Calculation 4 4 4 4" xfId="23921"/>
    <cellStyle name="Calculation 4 4 4 4 2" xfId="23922"/>
    <cellStyle name="Calculation 4 4 4 4 3" xfId="23923"/>
    <cellStyle name="Calculation 4 4 5" xfId="1493"/>
    <cellStyle name="Calculation 4 4 5 2" xfId="1494"/>
    <cellStyle name="Calculation 4 4 5 2 2" xfId="23924"/>
    <cellStyle name="Calculation 4 4 5 2 2 2" xfId="23925"/>
    <cellStyle name="Calculation 4 4 5 2 2 3" xfId="23926"/>
    <cellStyle name="Calculation 4 4 5 3" xfId="23927"/>
    <cellStyle name="Calculation 4 4 5 3 2" xfId="23928"/>
    <cellStyle name="Calculation 4 4 5 3 3" xfId="23929"/>
    <cellStyle name="Calculation 4 4 6" xfId="1495"/>
    <cellStyle name="Calculation 4 4 6 2" xfId="23930"/>
    <cellStyle name="Calculation 4 4 6 2 2" xfId="23931"/>
    <cellStyle name="Calculation 4 4 6 2 3" xfId="23932"/>
    <cellStyle name="Calculation 4 4 7" xfId="23933"/>
    <cellStyle name="Calculation 4 4 7 2" xfId="23934"/>
    <cellStyle name="Calculation 4 4 7 3" xfId="23935"/>
    <cellStyle name="Calculation 4 4 8" xfId="23936"/>
    <cellStyle name="Calculation 4 4 9" xfId="23937"/>
    <cellStyle name="Calculation 4 5" xfId="23938"/>
    <cellStyle name="Calculation 4 6" xfId="23939"/>
    <cellStyle name="Calculation 4 7" xfId="23940"/>
    <cellStyle name="Calculation 4 8" xfId="23941"/>
    <cellStyle name="Calculation 4 9" xfId="23942"/>
    <cellStyle name="Calculation 5" xfId="1496"/>
    <cellStyle name="Calculation 5 10" xfId="23943"/>
    <cellStyle name="Calculation 5 11" xfId="23944"/>
    <cellStyle name="Calculation 5 12" xfId="23945"/>
    <cellStyle name="Calculation 5 13" xfId="23946"/>
    <cellStyle name="Calculation 5 14" xfId="23947"/>
    <cellStyle name="Calculation 5 15" xfId="23948"/>
    <cellStyle name="Calculation 5 2" xfId="1497"/>
    <cellStyle name="Calculation 5 2 10" xfId="23949"/>
    <cellStyle name="Calculation 5 2 11" xfId="23950"/>
    <cellStyle name="Calculation 5 2 12" xfId="23951"/>
    <cellStyle name="Calculation 5 2 13" xfId="23952"/>
    <cellStyle name="Calculation 5 2 14" xfId="23953"/>
    <cellStyle name="Calculation 5 2 2" xfId="1498"/>
    <cellStyle name="Calculation 5 2 2 10" xfId="23954"/>
    <cellStyle name="Calculation 5 2 2 11" xfId="23955"/>
    <cellStyle name="Calculation 5 2 2 12" xfId="23956"/>
    <cellStyle name="Calculation 5 2 2 13" xfId="23957"/>
    <cellStyle name="Calculation 5 2 2 14" xfId="23958"/>
    <cellStyle name="Calculation 5 2 2 15" xfId="23959"/>
    <cellStyle name="Calculation 5 2 2 16" xfId="23960"/>
    <cellStyle name="Calculation 5 2 2 17" xfId="23961"/>
    <cellStyle name="Calculation 5 2 2 2" xfId="1499"/>
    <cellStyle name="Calculation 5 2 2 2 10" xfId="23962"/>
    <cellStyle name="Calculation 5 2 2 2 11" xfId="23963"/>
    <cellStyle name="Calculation 5 2 2 2 12" xfId="23964"/>
    <cellStyle name="Calculation 5 2 2 2 13" xfId="23965"/>
    <cellStyle name="Calculation 5 2 2 2 14" xfId="23966"/>
    <cellStyle name="Calculation 5 2 2 2 15" xfId="23967"/>
    <cellStyle name="Calculation 5 2 2 2 2" xfId="1500"/>
    <cellStyle name="Calculation 5 2 2 2 2 2" xfId="1501"/>
    <cellStyle name="Calculation 5 2 2 2 2 2 2" xfId="1502"/>
    <cellStyle name="Calculation 5 2 2 2 2 2 2 2" xfId="23968"/>
    <cellStyle name="Calculation 5 2 2 2 2 2 2 2 2" xfId="23969"/>
    <cellStyle name="Calculation 5 2 2 2 2 2 2 2 3" xfId="23970"/>
    <cellStyle name="Calculation 5 2 2 2 2 2 3" xfId="23971"/>
    <cellStyle name="Calculation 5 2 2 2 2 2 3 2" xfId="23972"/>
    <cellStyle name="Calculation 5 2 2 2 2 2 3 3" xfId="23973"/>
    <cellStyle name="Calculation 5 2 2 2 2 3" xfId="1503"/>
    <cellStyle name="Calculation 5 2 2 2 2 3 2" xfId="23974"/>
    <cellStyle name="Calculation 5 2 2 2 2 3 2 2" xfId="23975"/>
    <cellStyle name="Calculation 5 2 2 2 2 3 2 3" xfId="23976"/>
    <cellStyle name="Calculation 5 2 2 2 2 4" xfId="23977"/>
    <cellStyle name="Calculation 5 2 2 2 2 4 2" xfId="23978"/>
    <cellStyle name="Calculation 5 2 2 2 2 4 3" xfId="23979"/>
    <cellStyle name="Calculation 5 2 2 2 3" xfId="1504"/>
    <cellStyle name="Calculation 5 2 2 2 3 2" xfId="1505"/>
    <cellStyle name="Calculation 5 2 2 2 3 2 2" xfId="23980"/>
    <cellStyle name="Calculation 5 2 2 2 3 2 2 2" xfId="23981"/>
    <cellStyle name="Calculation 5 2 2 2 3 2 2 3" xfId="23982"/>
    <cellStyle name="Calculation 5 2 2 2 3 3" xfId="23983"/>
    <cellStyle name="Calculation 5 2 2 2 3 3 2" xfId="23984"/>
    <cellStyle name="Calculation 5 2 2 2 3 3 3" xfId="23985"/>
    <cellStyle name="Calculation 5 2 2 2 4" xfId="1506"/>
    <cellStyle name="Calculation 5 2 2 2 4 2" xfId="23986"/>
    <cellStyle name="Calculation 5 2 2 2 4 2 2" xfId="23987"/>
    <cellStyle name="Calculation 5 2 2 2 4 2 3" xfId="23988"/>
    <cellStyle name="Calculation 5 2 2 2 5" xfId="23989"/>
    <cellStyle name="Calculation 5 2 2 2 5 2" xfId="23990"/>
    <cellStyle name="Calculation 5 2 2 2 5 3" xfId="23991"/>
    <cellStyle name="Calculation 5 2 2 2 6" xfId="23992"/>
    <cellStyle name="Calculation 5 2 2 2 7" xfId="23993"/>
    <cellStyle name="Calculation 5 2 2 2 8" xfId="23994"/>
    <cellStyle name="Calculation 5 2 2 2 9" xfId="23995"/>
    <cellStyle name="Calculation 5 2 2 3" xfId="1507"/>
    <cellStyle name="Calculation 5 2 2 3 2" xfId="1508"/>
    <cellStyle name="Calculation 5 2 2 3 2 2" xfId="1509"/>
    <cellStyle name="Calculation 5 2 2 3 2 2 2" xfId="23996"/>
    <cellStyle name="Calculation 5 2 2 3 2 2 2 2" xfId="23997"/>
    <cellStyle name="Calculation 5 2 2 3 2 2 2 3" xfId="23998"/>
    <cellStyle name="Calculation 5 2 2 3 2 3" xfId="23999"/>
    <cellStyle name="Calculation 5 2 2 3 2 3 2" xfId="24000"/>
    <cellStyle name="Calculation 5 2 2 3 2 3 3" xfId="24001"/>
    <cellStyle name="Calculation 5 2 2 3 3" xfId="1510"/>
    <cellStyle name="Calculation 5 2 2 3 3 2" xfId="24002"/>
    <cellStyle name="Calculation 5 2 2 3 3 2 2" xfId="24003"/>
    <cellStyle name="Calculation 5 2 2 3 3 2 3" xfId="24004"/>
    <cellStyle name="Calculation 5 2 2 3 4" xfId="1511"/>
    <cellStyle name="Calculation 5 2 2 3 4 2" xfId="24005"/>
    <cellStyle name="Calculation 5 2 2 3 4 2 2" xfId="24006"/>
    <cellStyle name="Calculation 5 2 2 3 4 2 3" xfId="24007"/>
    <cellStyle name="Calculation 5 2 2 3 5" xfId="24008"/>
    <cellStyle name="Calculation 5 2 2 3 5 2" xfId="24009"/>
    <cellStyle name="Calculation 5 2 2 3 5 3" xfId="24010"/>
    <cellStyle name="Calculation 5 2 2 4" xfId="1512"/>
    <cellStyle name="Calculation 5 2 2 4 2" xfId="1513"/>
    <cellStyle name="Calculation 5 2 2 4 2 2" xfId="1514"/>
    <cellStyle name="Calculation 5 2 2 4 2 2 2" xfId="24011"/>
    <cellStyle name="Calculation 5 2 2 4 2 2 2 2" xfId="24012"/>
    <cellStyle name="Calculation 5 2 2 4 2 2 2 3" xfId="24013"/>
    <cellStyle name="Calculation 5 2 2 4 2 3" xfId="24014"/>
    <cellStyle name="Calculation 5 2 2 4 2 3 2" xfId="24015"/>
    <cellStyle name="Calculation 5 2 2 4 2 3 3" xfId="24016"/>
    <cellStyle name="Calculation 5 2 2 4 3" xfId="1515"/>
    <cellStyle name="Calculation 5 2 2 4 3 2" xfId="24017"/>
    <cellStyle name="Calculation 5 2 2 4 3 2 2" xfId="24018"/>
    <cellStyle name="Calculation 5 2 2 4 3 2 3" xfId="24019"/>
    <cellStyle name="Calculation 5 2 2 4 4" xfId="24020"/>
    <cellStyle name="Calculation 5 2 2 4 4 2" xfId="24021"/>
    <cellStyle name="Calculation 5 2 2 4 4 3" xfId="24022"/>
    <cellStyle name="Calculation 5 2 2 5" xfId="1516"/>
    <cellStyle name="Calculation 5 2 2 5 2" xfId="1517"/>
    <cellStyle name="Calculation 5 2 2 5 2 2" xfId="24023"/>
    <cellStyle name="Calculation 5 2 2 5 2 2 2" xfId="24024"/>
    <cellStyle name="Calculation 5 2 2 5 2 2 3" xfId="24025"/>
    <cellStyle name="Calculation 5 2 2 5 3" xfId="24026"/>
    <cellStyle name="Calculation 5 2 2 5 3 2" xfId="24027"/>
    <cellStyle name="Calculation 5 2 2 5 3 3" xfId="24028"/>
    <cellStyle name="Calculation 5 2 2 6" xfId="1518"/>
    <cellStyle name="Calculation 5 2 2 6 2" xfId="24029"/>
    <cellStyle name="Calculation 5 2 2 6 2 2" xfId="24030"/>
    <cellStyle name="Calculation 5 2 2 6 2 3" xfId="24031"/>
    <cellStyle name="Calculation 5 2 2 7" xfId="24032"/>
    <cellStyle name="Calculation 5 2 2 7 2" xfId="24033"/>
    <cellStyle name="Calculation 5 2 2 7 3" xfId="24034"/>
    <cellStyle name="Calculation 5 2 2 8" xfId="24035"/>
    <cellStyle name="Calculation 5 2 2 9" xfId="24036"/>
    <cellStyle name="Calculation 5 2 3" xfId="1519"/>
    <cellStyle name="Calculation 5 2 3 10" xfId="24037"/>
    <cellStyle name="Calculation 5 2 3 11" xfId="24038"/>
    <cellStyle name="Calculation 5 2 3 12" xfId="24039"/>
    <cellStyle name="Calculation 5 2 3 13" xfId="24040"/>
    <cellStyle name="Calculation 5 2 3 14" xfId="24041"/>
    <cellStyle name="Calculation 5 2 3 15" xfId="24042"/>
    <cellStyle name="Calculation 5 2 3 16" xfId="24043"/>
    <cellStyle name="Calculation 5 2 3 2" xfId="1520"/>
    <cellStyle name="Calculation 5 2 3 2 2" xfId="1521"/>
    <cellStyle name="Calculation 5 2 3 2 2 2" xfId="1522"/>
    <cellStyle name="Calculation 5 2 3 2 2 2 2" xfId="1523"/>
    <cellStyle name="Calculation 5 2 3 2 2 2 2 2" xfId="24044"/>
    <cellStyle name="Calculation 5 2 3 2 2 2 2 2 2" xfId="24045"/>
    <cellStyle name="Calculation 5 2 3 2 2 2 2 2 3" xfId="24046"/>
    <cellStyle name="Calculation 5 2 3 2 2 2 3" xfId="24047"/>
    <cellStyle name="Calculation 5 2 3 2 2 2 3 2" xfId="24048"/>
    <cellStyle name="Calculation 5 2 3 2 2 2 3 3" xfId="24049"/>
    <cellStyle name="Calculation 5 2 3 2 2 3" xfId="1524"/>
    <cellStyle name="Calculation 5 2 3 2 2 3 2" xfId="24050"/>
    <cellStyle name="Calculation 5 2 3 2 2 3 2 2" xfId="24051"/>
    <cellStyle name="Calculation 5 2 3 2 2 3 2 3" xfId="24052"/>
    <cellStyle name="Calculation 5 2 3 2 2 4" xfId="24053"/>
    <cellStyle name="Calculation 5 2 3 2 2 4 2" xfId="24054"/>
    <cellStyle name="Calculation 5 2 3 2 2 4 3" xfId="24055"/>
    <cellStyle name="Calculation 5 2 3 2 3" xfId="1525"/>
    <cellStyle name="Calculation 5 2 3 2 3 2" xfId="1526"/>
    <cellStyle name="Calculation 5 2 3 2 3 2 2" xfId="24056"/>
    <cellStyle name="Calculation 5 2 3 2 3 2 2 2" xfId="24057"/>
    <cellStyle name="Calculation 5 2 3 2 3 2 2 3" xfId="24058"/>
    <cellStyle name="Calculation 5 2 3 2 3 3" xfId="24059"/>
    <cellStyle name="Calculation 5 2 3 2 3 3 2" xfId="24060"/>
    <cellStyle name="Calculation 5 2 3 2 3 3 3" xfId="24061"/>
    <cellStyle name="Calculation 5 2 3 2 4" xfId="1527"/>
    <cellStyle name="Calculation 5 2 3 2 4 2" xfId="24062"/>
    <cellStyle name="Calculation 5 2 3 2 4 2 2" xfId="24063"/>
    <cellStyle name="Calculation 5 2 3 2 4 2 3" xfId="24064"/>
    <cellStyle name="Calculation 5 2 3 2 5" xfId="24065"/>
    <cellStyle name="Calculation 5 2 3 2 5 2" xfId="24066"/>
    <cellStyle name="Calculation 5 2 3 2 5 3" xfId="24067"/>
    <cellStyle name="Calculation 5 2 3 3" xfId="1528"/>
    <cellStyle name="Calculation 5 2 3 3 2" xfId="1529"/>
    <cellStyle name="Calculation 5 2 3 3 2 2" xfId="1530"/>
    <cellStyle name="Calculation 5 2 3 3 2 2 2" xfId="24068"/>
    <cellStyle name="Calculation 5 2 3 3 2 2 2 2" xfId="24069"/>
    <cellStyle name="Calculation 5 2 3 3 2 2 2 3" xfId="24070"/>
    <cellStyle name="Calculation 5 2 3 3 2 3" xfId="24071"/>
    <cellStyle name="Calculation 5 2 3 3 2 3 2" xfId="24072"/>
    <cellStyle name="Calculation 5 2 3 3 2 3 3" xfId="24073"/>
    <cellStyle name="Calculation 5 2 3 3 3" xfId="1531"/>
    <cellStyle name="Calculation 5 2 3 3 3 2" xfId="24074"/>
    <cellStyle name="Calculation 5 2 3 3 3 2 2" xfId="24075"/>
    <cellStyle name="Calculation 5 2 3 3 3 2 3" xfId="24076"/>
    <cellStyle name="Calculation 5 2 3 3 4" xfId="1532"/>
    <cellStyle name="Calculation 5 2 3 3 4 2" xfId="24077"/>
    <cellStyle name="Calculation 5 2 3 3 4 2 2" xfId="24078"/>
    <cellStyle name="Calculation 5 2 3 3 4 2 3" xfId="24079"/>
    <cellStyle name="Calculation 5 2 3 3 5" xfId="24080"/>
    <cellStyle name="Calculation 5 2 3 3 5 2" xfId="24081"/>
    <cellStyle name="Calculation 5 2 3 3 5 3" xfId="24082"/>
    <cellStyle name="Calculation 5 2 3 4" xfId="1533"/>
    <cellStyle name="Calculation 5 2 3 4 2" xfId="1534"/>
    <cellStyle name="Calculation 5 2 3 4 2 2" xfId="1535"/>
    <cellStyle name="Calculation 5 2 3 4 2 2 2" xfId="24083"/>
    <cellStyle name="Calculation 5 2 3 4 2 2 2 2" xfId="24084"/>
    <cellStyle name="Calculation 5 2 3 4 2 2 2 3" xfId="24085"/>
    <cellStyle name="Calculation 5 2 3 4 2 3" xfId="24086"/>
    <cellStyle name="Calculation 5 2 3 4 2 3 2" xfId="24087"/>
    <cellStyle name="Calculation 5 2 3 4 2 3 3" xfId="24088"/>
    <cellStyle name="Calculation 5 2 3 4 3" xfId="1536"/>
    <cellStyle name="Calculation 5 2 3 4 3 2" xfId="24089"/>
    <cellStyle name="Calculation 5 2 3 4 3 2 2" xfId="24090"/>
    <cellStyle name="Calculation 5 2 3 4 3 2 3" xfId="24091"/>
    <cellStyle name="Calculation 5 2 3 4 4" xfId="24092"/>
    <cellStyle name="Calculation 5 2 3 4 4 2" xfId="24093"/>
    <cellStyle name="Calculation 5 2 3 4 4 3" xfId="24094"/>
    <cellStyle name="Calculation 5 2 3 5" xfId="1537"/>
    <cellStyle name="Calculation 5 2 3 5 2" xfId="1538"/>
    <cellStyle name="Calculation 5 2 3 5 2 2" xfId="24095"/>
    <cellStyle name="Calculation 5 2 3 5 2 2 2" xfId="24096"/>
    <cellStyle name="Calculation 5 2 3 5 2 2 3" xfId="24097"/>
    <cellStyle name="Calculation 5 2 3 5 3" xfId="24098"/>
    <cellStyle name="Calculation 5 2 3 5 3 2" xfId="24099"/>
    <cellStyle name="Calculation 5 2 3 5 3 3" xfId="24100"/>
    <cellStyle name="Calculation 5 2 3 6" xfId="1539"/>
    <cellStyle name="Calculation 5 2 3 6 2" xfId="24101"/>
    <cellStyle name="Calculation 5 2 3 6 2 2" xfId="24102"/>
    <cellStyle name="Calculation 5 2 3 6 2 3" xfId="24103"/>
    <cellStyle name="Calculation 5 2 3 7" xfId="24104"/>
    <cellStyle name="Calculation 5 2 3 7 2" xfId="24105"/>
    <cellStyle name="Calculation 5 2 3 7 3" xfId="24106"/>
    <cellStyle name="Calculation 5 2 3 8" xfId="24107"/>
    <cellStyle name="Calculation 5 2 3 9" xfId="24108"/>
    <cellStyle name="Calculation 5 2 4" xfId="1540"/>
    <cellStyle name="Calculation 5 2 4 2" xfId="1541"/>
    <cellStyle name="Calculation 5 2 4 2 2" xfId="1542"/>
    <cellStyle name="Calculation 5 2 4 2 2 2" xfId="1543"/>
    <cellStyle name="Calculation 5 2 4 2 2 2 2" xfId="1544"/>
    <cellStyle name="Calculation 5 2 4 2 2 2 2 2" xfId="24109"/>
    <cellStyle name="Calculation 5 2 4 2 2 2 2 2 2" xfId="24110"/>
    <cellStyle name="Calculation 5 2 4 2 2 2 2 2 3" xfId="24111"/>
    <cellStyle name="Calculation 5 2 4 2 2 2 3" xfId="24112"/>
    <cellStyle name="Calculation 5 2 4 2 2 2 3 2" xfId="24113"/>
    <cellStyle name="Calculation 5 2 4 2 2 2 3 3" xfId="24114"/>
    <cellStyle name="Calculation 5 2 4 2 2 3" xfId="1545"/>
    <cellStyle name="Calculation 5 2 4 2 2 3 2" xfId="24115"/>
    <cellStyle name="Calculation 5 2 4 2 2 3 2 2" xfId="24116"/>
    <cellStyle name="Calculation 5 2 4 2 2 3 2 3" xfId="24117"/>
    <cellStyle name="Calculation 5 2 4 2 2 4" xfId="24118"/>
    <cellStyle name="Calculation 5 2 4 2 2 4 2" xfId="24119"/>
    <cellStyle name="Calculation 5 2 4 2 2 4 3" xfId="24120"/>
    <cellStyle name="Calculation 5 2 4 2 3" xfId="1546"/>
    <cellStyle name="Calculation 5 2 4 2 3 2" xfId="1547"/>
    <cellStyle name="Calculation 5 2 4 2 3 2 2" xfId="24121"/>
    <cellStyle name="Calculation 5 2 4 2 3 2 2 2" xfId="24122"/>
    <cellStyle name="Calculation 5 2 4 2 3 2 2 3" xfId="24123"/>
    <cellStyle name="Calculation 5 2 4 2 3 3" xfId="24124"/>
    <cellStyle name="Calculation 5 2 4 2 3 3 2" xfId="24125"/>
    <cellStyle name="Calculation 5 2 4 2 3 3 3" xfId="24126"/>
    <cellStyle name="Calculation 5 2 4 2 4" xfId="1548"/>
    <cellStyle name="Calculation 5 2 4 2 4 2" xfId="24127"/>
    <cellStyle name="Calculation 5 2 4 2 4 2 2" xfId="24128"/>
    <cellStyle name="Calculation 5 2 4 2 4 2 3" xfId="24129"/>
    <cellStyle name="Calculation 5 2 4 2 5" xfId="24130"/>
    <cellStyle name="Calculation 5 2 4 2 5 2" xfId="24131"/>
    <cellStyle name="Calculation 5 2 4 2 5 3" xfId="24132"/>
    <cellStyle name="Calculation 5 2 4 3" xfId="1549"/>
    <cellStyle name="Calculation 5 2 4 3 2" xfId="1550"/>
    <cellStyle name="Calculation 5 2 4 3 2 2" xfId="1551"/>
    <cellStyle name="Calculation 5 2 4 3 2 2 2" xfId="24133"/>
    <cellStyle name="Calculation 5 2 4 3 2 2 2 2" xfId="24134"/>
    <cellStyle name="Calculation 5 2 4 3 2 2 2 3" xfId="24135"/>
    <cellStyle name="Calculation 5 2 4 3 2 3" xfId="24136"/>
    <cellStyle name="Calculation 5 2 4 3 2 3 2" xfId="24137"/>
    <cellStyle name="Calculation 5 2 4 3 2 3 3" xfId="24138"/>
    <cellStyle name="Calculation 5 2 4 3 3" xfId="1552"/>
    <cellStyle name="Calculation 5 2 4 3 3 2" xfId="24139"/>
    <cellStyle name="Calculation 5 2 4 3 3 2 2" xfId="24140"/>
    <cellStyle name="Calculation 5 2 4 3 3 2 3" xfId="24141"/>
    <cellStyle name="Calculation 5 2 4 3 4" xfId="1553"/>
    <cellStyle name="Calculation 5 2 4 3 4 2" xfId="24142"/>
    <cellStyle name="Calculation 5 2 4 3 4 2 2" xfId="24143"/>
    <cellStyle name="Calculation 5 2 4 3 4 2 3" xfId="24144"/>
    <cellStyle name="Calculation 5 2 4 3 5" xfId="24145"/>
    <cellStyle name="Calculation 5 2 4 3 5 2" xfId="24146"/>
    <cellStyle name="Calculation 5 2 4 3 5 3" xfId="24147"/>
    <cellStyle name="Calculation 5 2 4 4" xfId="1554"/>
    <cellStyle name="Calculation 5 2 4 4 2" xfId="1555"/>
    <cellStyle name="Calculation 5 2 4 4 2 2" xfId="1556"/>
    <cellStyle name="Calculation 5 2 4 4 2 2 2" xfId="24148"/>
    <cellStyle name="Calculation 5 2 4 4 2 2 2 2" xfId="24149"/>
    <cellStyle name="Calculation 5 2 4 4 2 2 2 3" xfId="24150"/>
    <cellStyle name="Calculation 5 2 4 4 2 3" xfId="24151"/>
    <cellStyle name="Calculation 5 2 4 4 2 3 2" xfId="24152"/>
    <cellStyle name="Calculation 5 2 4 4 2 3 3" xfId="24153"/>
    <cellStyle name="Calculation 5 2 4 4 3" xfId="1557"/>
    <cellStyle name="Calculation 5 2 4 4 3 2" xfId="24154"/>
    <cellStyle name="Calculation 5 2 4 4 3 2 2" xfId="24155"/>
    <cellStyle name="Calculation 5 2 4 4 3 2 3" xfId="24156"/>
    <cellStyle name="Calculation 5 2 4 4 4" xfId="24157"/>
    <cellStyle name="Calculation 5 2 4 4 4 2" xfId="24158"/>
    <cellStyle name="Calculation 5 2 4 4 4 3" xfId="24159"/>
    <cellStyle name="Calculation 5 2 4 5" xfId="1558"/>
    <cellStyle name="Calculation 5 2 4 5 2" xfId="1559"/>
    <cellStyle name="Calculation 5 2 4 5 2 2" xfId="24160"/>
    <cellStyle name="Calculation 5 2 4 5 2 2 2" xfId="24161"/>
    <cellStyle name="Calculation 5 2 4 5 2 2 3" xfId="24162"/>
    <cellStyle name="Calculation 5 2 4 5 3" xfId="24163"/>
    <cellStyle name="Calculation 5 2 4 5 3 2" xfId="24164"/>
    <cellStyle name="Calculation 5 2 4 5 3 3" xfId="24165"/>
    <cellStyle name="Calculation 5 2 4 6" xfId="1560"/>
    <cellStyle name="Calculation 5 2 4 6 2" xfId="24166"/>
    <cellStyle name="Calculation 5 2 4 6 2 2" xfId="24167"/>
    <cellStyle name="Calculation 5 2 4 6 2 3" xfId="24168"/>
    <cellStyle name="Calculation 5 2 4 7" xfId="24169"/>
    <cellStyle name="Calculation 5 2 4 7 2" xfId="24170"/>
    <cellStyle name="Calculation 5 2 4 7 3" xfId="24171"/>
    <cellStyle name="Calculation 5 2 5" xfId="1561"/>
    <cellStyle name="Calculation 5 2 5 2" xfId="1562"/>
    <cellStyle name="Calculation 5 2 5 2 2" xfId="24172"/>
    <cellStyle name="Calculation 5 2 5 2 2 2" xfId="24173"/>
    <cellStyle name="Calculation 5 2 5 2 2 3" xfId="24174"/>
    <cellStyle name="Calculation 5 2 5 3" xfId="24175"/>
    <cellStyle name="Calculation 5 2 5 3 2" xfId="24176"/>
    <cellStyle name="Calculation 5 2 5 3 3" xfId="24177"/>
    <cellStyle name="Calculation 5 2 6" xfId="24178"/>
    <cellStyle name="Calculation 5 2 6 2" xfId="24179"/>
    <cellStyle name="Calculation 5 2 7" xfId="24180"/>
    <cellStyle name="Calculation 5 2 8" xfId="24181"/>
    <cellStyle name="Calculation 5 2 9" xfId="24182"/>
    <cellStyle name="Calculation 5 3" xfId="1563"/>
    <cellStyle name="Calculation 5 3 10" xfId="24183"/>
    <cellStyle name="Calculation 5 3 11" xfId="24184"/>
    <cellStyle name="Calculation 5 3 12" xfId="24185"/>
    <cellStyle name="Calculation 5 3 13" xfId="24186"/>
    <cellStyle name="Calculation 5 3 14" xfId="24187"/>
    <cellStyle name="Calculation 5 3 15" xfId="24188"/>
    <cellStyle name="Calculation 5 3 16" xfId="24189"/>
    <cellStyle name="Calculation 5 3 17" xfId="24190"/>
    <cellStyle name="Calculation 5 3 2" xfId="1564"/>
    <cellStyle name="Calculation 5 3 2 10" xfId="24191"/>
    <cellStyle name="Calculation 5 3 2 11" xfId="24192"/>
    <cellStyle name="Calculation 5 3 2 12" xfId="24193"/>
    <cellStyle name="Calculation 5 3 2 13" xfId="24194"/>
    <cellStyle name="Calculation 5 3 2 14" xfId="24195"/>
    <cellStyle name="Calculation 5 3 2 15" xfId="24196"/>
    <cellStyle name="Calculation 5 3 2 2" xfId="1565"/>
    <cellStyle name="Calculation 5 3 2 2 2" xfId="1566"/>
    <cellStyle name="Calculation 5 3 2 2 2 2" xfId="1567"/>
    <cellStyle name="Calculation 5 3 2 2 2 2 2" xfId="1568"/>
    <cellStyle name="Calculation 5 3 2 2 2 2 2 2" xfId="24197"/>
    <cellStyle name="Calculation 5 3 2 2 2 2 2 2 2" xfId="24198"/>
    <cellStyle name="Calculation 5 3 2 2 2 2 2 2 3" xfId="24199"/>
    <cellStyle name="Calculation 5 3 2 2 2 2 3" xfId="24200"/>
    <cellStyle name="Calculation 5 3 2 2 2 2 3 2" xfId="24201"/>
    <cellStyle name="Calculation 5 3 2 2 2 2 3 3" xfId="24202"/>
    <cellStyle name="Calculation 5 3 2 2 2 3" xfId="1569"/>
    <cellStyle name="Calculation 5 3 2 2 2 3 2" xfId="24203"/>
    <cellStyle name="Calculation 5 3 2 2 2 3 2 2" xfId="24204"/>
    <cellStyle name="Calculation 5 3 2 2 2 3 2 3" xfId="24205"/>
    <cellStyle name="Calculation 5 3 2 2 2 4" xfId="24206"/>
    <cellStyle name="Calculation 5 3 2 2 2 4 2" xfId="24207"/>
    <cellStyle name="Calculation 5 3 2 2 2 4 3" xfId="24208"/>
    <cellStyle name="Calculation 5 3 2 2 3" xfId="1570"/>
    <cellStyle name="Calculation 5 3 2 2 3 2" xfId="1571"/>
    <cellStyle name="Calculation 5 3 2 2 3 2 2" xfId="24209"/>
    <cellStyle name="Calculation 5 3 2 2 3 2 2 2" xfId="24210"/>
    <cellStyle name="Calculation 5 3 2 2 3 2 2 3" xfId="24211"/>
    <cellStyle name="Calculation 5 3 2 2 3 3" xfId="24212"/>
    <cellStyle name="Calculation 5 3 2 2 3 3 2" xfId="24213"/>
    <cellStyle name="Calculation 5 3 2 2 3 3 3" xfId="24214"/>
    <cellStyle name="Calculation 5 3 2 2 4" xfId="1572"/>
    <cellStyle name="Calculation 5 3 2 2 4 2" xfId="24215"/>
    <cellStyle name="Calculation 5 3 2 2 4 2 2" xfId="24216"/>
    <cellStyle name="Calculation 5 3 2 2 4 2 3" xfId="24217"/>
    <cellStyle name="Calculation 5 3 2 2 5" xfId="24218"/>
    <cellStyle name="Calculation 5 3 2 2 5 2" xfId="24219"/>
    <cellStyle name="Calculation 5 3 2 2 5 3" xfId="24220"/>
    <cellStyle name="Calculation 5 3 2 3" xfId="1573"/>
    <cellStyle name="Calculation 5 3 2 3 2" xfId="1574"/>
    <cellStyle name="Calculation 5 3 2 3 2 2" xfId="1575"/>
    <cellStyle name="Calculation 5 3 2 3 2 2 2" xfId="24221"/>
    <cellStyle name="Calculation 5 3 2 3 2 2 2 2" xfId="24222"/>
    <cellStyle name="Calculation 5 3 2 3 2 2 2 3" xfId="24223"/>
    <cellStyle name="Calculation 5 3 2 3 2 3" xfId="24224"/>
    <cellStyle name="Calculation 5 3 2 3 2 3 2" xfId="24225"/>
    <cellStyle name="Calculation 5 3 2 3 2 3 3" xfId="24226"/>
    <cellStyle name="Calculation 5 3 2 3 3" xfId="1576"/>
    <cellStyle name="Calculation 5 3 2 3 3 2" xfId="24227"/>
    <cellStyle name="Calculation 5 3 2 3 3 2 2" xfId="24228"/>
    <cellStyle name="Calculation 5 3 2 3 3 2 3" xfId="24229"/>
    <cellStyle name="Calculation 5 3 2 3 4" xfId="1577"/>
    <cellStyle name="Calculation 5 3 2 3 4 2" xfId="24230"/>
    <cellStyle name="Calculation 5 3 2 3 4 2 2" xfId="24231"/>
    <cellStyle name="Calculation 5 3 2 3 4 2 3" xfId="24232"/>
    <cellStyle name="Calculation 5 3 2 3 5" xfId="24233"/>
    <cellStyle name="Calculation 5 3 2 3 5 2" xfId="24234"/>
    <cellStyle name="Calculation 5 3 2 3 5 3" xfId="24235"/>
    <cellStyle name="Calculation 5 3 2 4" xfId="1578"/>
    <cellStyle name="Calculation 5 3 2 4 2" xfId="1579"/>
    <cellStyle name="Calculation 5 3 2 4 2 2" xfId="1580"/>
    <cellStyle name="Calculation 5 3 2 4 2 2 2" xfId="24236"/>
    <cellStyle name="Calculation 5 3 2 4 2 2 2 2" xfId="24237"/>
    <cellStyle name="Calculation 5 3 2 4 2 2 2 3" xfId="24238"/>
    <cellStyle name="Calculation 5 3 2 4 2 3" xfId="24239"/>
    <cellStyle name="Calculation 5 3 2 4 2 3 2" xfId="24240"/>
    <cellStyle name="Calculation 5 3 2 4 2 3 3" xfId="24241"/>
    <cellStyle name="Calculation 5 3 2 4 3" xfId="1581"/>
    <cellStyle name="Calculation 5 3 2 4 3 2" xfId="24242"/>
    <cellStyle name="Calculation 5 3 2 4 3 2 2" xfId="24243"/>
    <cellStyle name="Calculation 5 3 2 4 3 2 3" xfId="24244"/>
    <cellStyle name="Calculation 5 3 2 4 4" xfId="24245"/>
    <cellStyle name="Calculation 5 3 2 4 4 2" xfId="24246"/>
    <cellStyle name="Calculation 5 3 2 4 4 3" xfId="24247"/>
    <cellStyle name="Calculation 5 3 2 5" xfId="1582"/>
    <cellStyle name="Calculation 5 3 2 5 2" xfId="1583"/>
    <cellStyle name="Calculation 5 3 2 5 2 2" xfId="24248"/>
    <cellStyle name="Calculation 5 3 2 5 2 2 2" xfId="24249"/>
    <cellStyle name="Calculation 5 3 2 5 2 2 3" xfId="24250"/>
    <cellStyle name="Calculation 5 3 2 5 3" xfId="24251"/>
    <cellStyle name="Calculation 5 3 2 5 3 2" xfId="24252"/>
    <cellStyle name="Calculation 5 3 2 5 3 3" xfId="24253"/>
    <cellStyle name="Calculation 5 3 2 6" xfId="1584"/>
    <cellStyle name="Calculation 5 3 2 6 2" xfId="24254"/>
    <cellStyle name="Calculation 5 3 2 6 2 2" xfId="24255"/>
    <cellStyle name="Calculation 5 3 2 6 2 3" xfId="24256"/>
    <cellStyle name="Calculation 5 3 2 7" xfId="24257"/>
    <cellStyle name="Calculation 5 3 2 7 2" xfId="24258"/>
    <cellStyle name="Calculation 5 3 2 7 3" xfId="24259"/>
    <cellStyle name="Calculation 5 3 2 8" xfId="24260"/>
    <cellStyle name="Calculation 5 3 2 9" xfId="24261"/>
    <cellStyle name="Calculation 5 3 3" xfId="1585"/>
    <cellStyle name="Calculation 5 3 3 2" xfId="1586"/>
    <cellStyle name="Calculation 5 3 3 2 2" xfId="1587"/>
    <cellStyle name="Calculation 5 3 3 2 2 2" xfId="1588"/>
    <cellStyle name="Calculation 5 3 3 2 2 2 2" xfId="1589"/>
    <cellStyle name="Calculation 5 3 3 2 2 2 2 2" xfId="24262"/>
    <cellStyle name="Calculation 5 3 3 2 2 2 2 2 2" xfId="24263"/>
    <cellStyle name="Calculation 5 3 3 2 2 2 2 2 3" xfId="24264"/>
    <cellStyle name="Calculation 5 3 3 2 2 2 3" xfId="24265"/>
    <cellStyle name="Calculation 5 3 3 2 2 2 3 2" xfId="24266"/>
    <cellStyle name="Calculation 5 3 3 2 2 2 3 3" xfId="24267"/>
    <cellStyle name="Calculation 5 3 3 2 2 3" xfId="1590"/>
    <cellStyle name="Calculation 5 3 3 2 2 3 2" xfId="24268"/>
    <cellStyle name="Calculation 5 3 3 2 2 3 2 2" xfId="24269"/>
    <cellStyle name="Calculation 5 3 3 2 2 3 2 3" xfId="24270"/>
    <cellStyle name="Calculation 5 3 3 2 2 4" xfId="24271"/>
    <cellStyle name="Calculation 5 3 3 2 2 4 2" xfId="24272"/>
    <cellStyle name="Calculation 5 3 3 2 2 4 3" xfId="24273"/>
    <cellStyle name="Calculation 5 3 3 2 3" xfId="1591"/>
    <cellStyle name="Calculation 5 3 3 2 3 2" xfId="1592"/>
    <cellStyle name="Calculation 5 3 3 2 3 2 2" xfId="24274"/>
    <cellStyle name="Calculation 5 3 3 2 3 2 2 2" xfId="24275"/>
    <cellStyle name="Calculation 5 3 3 2 3 2 2 3" xfId="24276"/>
    <cellStyle name="Calculation 5 3 3 2 3 3" xfId="24277"/>
    <cellStyle name="Calculation 5 3 3 2 3 3 2" xfId="24278"/>
    <cellStyle name="Calculation 5 3 3 2 3 3 3" xfId="24279"/>
    <cellStyle name="Calculation 5 3 3 2 4" xfId="1593"/>
    <cellStyle name="Calculation 5 3 3 2 4 2" xfId="24280"/>
    <cellStyle name="Calculation 5 3 3 2 4 2 2" xfId="24281"/>
    <cellStyle name="Calculation 5 3 3 2 4 2 3" xfId="24282"/>
    <cellStyle name="Calculation 5 3 3 2 5" xfId="24283"/>
    <cellStyle name="Calculation 5 3 3 2 5 2" xfId="24284"/>
    <cellStyle name="Calculation 5 3 3 2 5 3" xfId="24285"/>
    <cellStyle name="Calculation 5 3 3 3" xfId="1594"/>
    <cellStyle name="Calculation 5 3 3 3 2" xfId="1595"/>
    <cellStyle name="Calculation 5 3 3 3 2 2" xfId="1596"/>
    <cellStyle name="Calculation 5 3 3 3 2 2 2" xfId="24286"/>
    <cellStyle name="Calculation 5 3 3 3 2 2 2 2" xfId="24287"/>
    <cellStyle name="Calculation 5 3 3 3 2 2 2 3" xfId="24288"/>
    <cellStyle name="Calculation 5 3 3 3 2 3" xfId="24289"/>
    <cellStyle name="Calculation 5 3 3 3 2 3 2" xfId="24290"/>
    <cellStyle name="Calculation 5 3 3 3 2 3 3" xfId="24291"/>
    <cellStyle name="Calculation 5 3 3 3 3" xfId="1597"/>
    <cellStyle name="Calculation 5 3 3 3 3 2" xfId="24292"/>
    <cellStyle name="Calculation 5 3 3 3 3 2 2" xfId="24293"/>
    <cellStyle name="Calculation 5 3 3 3 3 2 3" xfId="24294"/>
    <cellStyle name="Calculation 5 3 3 3 4" xfId="1598"/>
    <cellStyle name="Calculation 5 3 3 3 4 2" xfId="24295"/>
    <cellStyle name="Calculation 5 3 3 3 4 2 2" xfId="24296"/>
    <cellStyle name="Calculation 5 3 3 3 4 2 3" xfId="24297"/>
    <cellStyle name="Calculation 5 3 3 3 5" xfId="24298"/>
    <cellStyle name="Calculation 5 3 3 3 5 2" xfId="24299"/>
    <cellStyle name="Calculation 5 3 3 3 5 3" xfId="24300"/>
    <cellStyle name="Calculation 5 3 3 4" xfId="1599"/>
    <cellStyle name="Calculation 5 3 3 4 2" xfId="1600"/>
    <cellStyle name="Calculation 5 3 3 4 2 2" xfId="1601"/>
    <cellStyle name="Calculation 5 3 3 4 2 2 2" xfId="24301"/>
    <cellStyle name="Calculation 5 3 3 4 2 2 2 2" xfId="24302"/>
    <cellStyle name="Calculation 5 3 3 4 2 2 2 3" xfId="24303"/>
    <cellStyle name="Calculation 5 3 3 4 2 3" xfId="24304"/>
    <cellStyle name="Calculation 5 3 3 4 2 3 2" xfId="24305"/>
    <cellStyle name="Calculation 5 3 3 4 2 3 3" xfId="24306"/>
    <cellStyle name="Calculation 5 3 3 4 3" xfId="1602"/>
    <cellStyle name="Calculation 5 3 3 4 3 2" xfId="24307"/>
    <cellStyle name="Calculation 5 3 3 4 3 2 2" xfId="24308"/>
    <cellStyle name="Calculation 5 3 3 4 3 2 3" xfId="24309"/>
    <cellStyle name="Calculation 5 3 3 4 4" xfId="24310"/>
    <cellStyle name="Calculation 5 3 3 4 4 2" xfId="24311"/>
    <cellStyle name="Calculation 5 3 3 4 4 3" xfId="24312"/>
    <cellStyle name="Calculation 5 3 3 5" xfId="1603"/>
    <cellStyle name="Calculation 5 3 3 5 2" xfId="1604"/>
    <cellStyle name="Calculation 5 3 3 5 2 2" xfId="24313"/>
    <cellStyle name="Calculation 5 3 3 5 2 2 2" xfId="24314"/>
    <cellStyle name="Calculation 5 3 3 5 2 2 3" xfId="24315"/>
    <cellStyle name="Calculation 5 3 3 5 3" xfId="24316"/>
    <cellStyle name="Calculation 5 3 3 5 3 2" xfId="24317"/>
    <cellStyle name="Calculation 5 3 3 5 3 3" xfId="24318"/>
    <cellStyle name="Calculation 5 3 3 6" xfId="1605"/>
    <cellStyle name="Calculation 5 3 3 6 2" xfId="24319"/>
    <cellStyle name="Calculation 5 3 3 6 2 2" xfId="24320"/>
    <cellStyle name="Calculation 5 3 3 6 2 3" xfId="24321"/>
    <cellStyle name="Calculation 5 3 3 7" xfId="24322"/>
    <cellStyle name="Calculation 5 3 3 7 2" xfId="24323"/>
    <cellStyle name="Calculation 5 3 3 7 3" xfId="24324"/>
    <cellStyle name="Calculation 5 3 4" xfId="1606"/>
    <cellStyle name="Calculation 5 3 4 2" xfId="1607"/>
    <cellStyle name="Calculation 5 3 4 2 2" xfId="1608"/>
    <cellStyle name="Calculation 5 3 4 2 2 2" xfId="1609"/>
    <cellStyle name="Calculation 5 3 4 2 2 2 2" xfId="24325"/>
    <cellStyle name="Calculation 5 3 4 2 2 2 2 2" xfId="24326"/>
    <cellStyle name="Calculation 5 3 4 2 2 2 2 3" xfId="24327"/>
    <cellStyle name="Calculation 5 3 4 2 2 3" xfId="24328"/>
    <cellStyle name="Calculation 5 3 4 2 2 3 2" xfId="24329"/>
    <cellStyle name="Calculation 5 3 4 2 2 3 3" xfId="24330"/>
    <cellStyle name="Calculation 5 3 4 2 3" xfId="1610"/>
    <cellStyle name="Calculation 5 3 4 2 3 2" xfId="24331"/>
    <cellStyle name="Calculation 5 3 4 2 3 2 2" xfId="24332"/>
    <cellStyle name="Calculation 5 3 4 2 3 2 3" xfId="24333"/>
    <cellStyle name="Calculation 5 3 4 2 4" xfId="24334"/>
    <cellStyle name="Calculation 5 3 4 2 4 2" xfId="24335"/>
    <cellStyle name="Calculation 5 3 4 2 4 3" xfId="24336"/>
    <cellStyle name="Calculation 5 3 4 3" xfId="1611"/>
    <cellStyle name="Calculation 5 3 4 3 2" xfId="1612"/>
    <cellStyle name="Calculation 5 3 4 3 2 2" xfId="24337"/>
    <cellStyle name="Calculation 5 3 4 3 2 2 2" xfId="24338"/>
    <cellStyle name="Calculation 5 3 4 3 2 2 3" xfId="24339"/>
    <cellStyle name="Calculation 5 3 4 3 3" xfId="24340"/>
    <cellStyle name="Calculation 5 3 4 3 3 2" xfId="24341"/>
    <cellStyle name="Calculation 5 3 4 3 3 3" xfId="24342"/>
    <cellStyle name="Calculation 5 3 4 4" xfId="1613"/>
    <cellStyle name="Calculation 5 3 4 4 2" xfId="24343"/>
    <cellStyle name="Calculation 5 3 4 4 2 2" xfId="24344"/>
    <cellStyle name="Calculation 5 3 4 4 2 3" xfId="24345"/>
    <cellStyle name="Calculation 5 3 4 5" xfId="24346"/>
    <cellStyle name="Calculation 5 3 4 5 2" xfId="24347"/>
    <cellStyle name="Calculation 5 3 4 5 3" xfId="24348"/>
    <cellStyle name="Calculation 5 3 5" xfId="1614"/>
    <cellStyle name="Calculation 5 3 5 2" xfId="1615"/>
    <cellStyle name="Calculation 5 3 5 2 2" xfId="1616"/>
    <cellStyle name="Calculation 5 3 5 2 2 2" xfId="24349"/>
    <cellStyle name="Calculation 5 3 5 2 2 2 2" xfId="24350"/>
    <cellStyle name="Calculation 5 3 5 2 2 2 3" xfId="24351"/>
    <cellStyle name="Calculation 5 3 5 2 3" xfId="24352"/>
    <cellStyle name="Calculation 5 3 5 2 3 2" xfId="24353"/>
    <cellStyle name="Calculation 5 3 5 2 3 3" xfId="24354"/>
    <cellStyle name="Calculation 5 3 5 3" xfId="1617"/>
    <cellStyle name="Calculation 5 3 5 3 2" xfId="24355"/>
    <cellStyle name="Calculation 5 3 5 3 2 2" xfId="24356"/>
    <cellStyle name="Calculation 5 3 5 3 2 3" xfId="24357"/>
    <cellStyle name="Calculation 5 3 5 4" xfId="1618"/>
    <cellStyle name="Calculation 5 3 5 4 2" xfId="24358"/>
    <cellStyle name="Calculation 5 3 5 4 2 2" xfId="24359"/>
    <cellStyle name="Calculation 5 3 5 4 2 3" xfId="24360"/>
    <cellStyle name="Calculation 5 3 5 5" xfId="24361"/>
    <cellStyle name="Calculation 5 3 5 5 2" xfId="24362"/>
    <cellStyle name="Calculation 5 3 5 5 3" xfId="24363"/>
    <cellStyle name="Calculation 5 3 6" xfId="1619"/>
    <cellStyle name="Calculation 5 3 6 2" xfId="1620"/>
    <cellStyle name="Calculation 5 3 6 2 2" xfId="1621"/>
    <cellStyle name="Calculation 5 3 6 2 2 2" xfId="24364"/>
    <cellStyle name="Calculation 5 3 6 2 2 2 2" xfId="24365"/>
    <cellStyle name="Calculation 5 3 6 2 2 2 3" xfId="24366"/>
    <cellStyle name="Calculation 5 3 6 2 3" xfId="24367"/>
    <cellStyle name="Calculation 5 3 6 2 3 2" xfId="24368"/>
    <cellStyle name="Calculation 5 3 6 2 3 3" xfId="24369"/>
    <cellStyle name="Calculation 5 3 6 3" xfId="1622"/>
    <cellStyle name="Calculation 5 3 6 3 2" xfId="24370"/>
    <cellStyle name="Calculation 5 3 6 3 2 2" xfId="24371"/>
    <cellStyle name="Calculation 5 3 6 3 2 3" xfId="24372"/>
    <cellStyle name="Calculation 5 3 6 4" xfId="24373"/>
    <cellStyle name="Calculation 5 3 6 4 2" xfId="24374"/>
    <cellStyle name="Calculation 5 3 6 4 3" xfId="24375"/>
    <cellStyle name="Calculation 5 3 7" xfId="1623"/>
    <cellStyle name="Calculation 5 3 7 2" xfId="1624"/>
    <cellStyle name="Calculation 5 3 7 2 2" xfId="24376"/>
    <cellStyle name="Calculation 5 3 7 2 2 2" xfId="24377"/>
    <cellStyle name="Calculation 5 3 7 2 2 3" xfId="24378"/>
    <cellStyle name="Calculation 5 3 7 3" xfId="24379"/>
    <cellStyle name="Calculation 5 3 7 3 2" xfId="24380"/>
    <cellStyle name="Calculation 5 3 7 3 3" xfId="24381"/>
    <cellStyle name="Calculation 5 3 8" xfId="1625"/>
    <cellStyle name="Calculation 5 3 8 2" xfId="24382"/>
    <cellStyle name="Calculation 5 3 8 2 2" xfId="24383"/>
    <cellStyle name="Calculation 5 3 8 2 3" xfId="24384"/>
    <cellStyle name="Calculation 5 3 9" xfId="24385"/>
    <cellStyle name="Calculation 5 3 9 2" xfId="24386"/>
    <cellStyle name="Calculation 5 3 9 3" xfId="24387"/>
    <cellStyle name="Calculation 5 4" xfId="1626"/>
    <cellStyle name="Calculation 5 4 10" xfId="24388"/>
    <cellStyle name="Calculation 5 4 11" xfId="24389"/>
    <cellStyle name="Calculation 5 4 12" xfId="24390"/>
    <cellStyle name="Calculation 5 4 13" xfId="24391"/>
    <cellStyle name="Calculation 5 4 14" xfId="24392"/>
    <cellStyle name="Calculation 5 4 15" xfId="24393"/>
    <cellStyle name="Calculation 5 4 16" xfId="24394"/>
    <cellStyle name="Calculation 5 4 2" xfId="1627"/>
    <cellStyle name="Calculation 5 4 2 2" xfId="1628"/>
    <cellStyle name="Calculation 5 4 2 2 2" xfId="1629"/>
    <cellStyle name="Calculation 5 4 2 2 2 2" xfId="1630"/>
    <cellStyle name="Calculation 5 4 2 2 2 2 2" xfId="24395"/>
    <cellStyle name="Calculation 5 4 2 2 2 2 2 2" xfId="24396"/>
    <cellStyle name="Calculation 5 4 2 2 2 2 2 3" xfId="24397"/>
    <cellStyle name="Calculation 5 4 2 2 2 3" xfId="24398"/>
    <cellStyle name="Calculation 5 4 2 2 2 3 2" xfId="24399"/>
    <cellStyle name="Calculation 5 4 2 2 2 3 3" xfId="24400"/>
    <cellStyle name="Calculation 5 4 2 2 3" xfId="1631"/>
    <cellStyle name="Calculation 5 4 2 2 3 2" xfId="24401"/>
    <cellStyle name="Calculation 5 4 2 2 3 2 2" xfId="24402"/>
    <cellStyle name="Calculation 5 4 2 2 3 2 3" xfId="24403"/>
    <cellStyle name="Calculation 5 4 2 2 4" xfId="24404"/>
    <cellStyle name="Calculation 5 4 2 2 4 2" xfId="24405"/>
    <cellStyle name="Calculation 5 4 2 2 4 3" xfId="24406"/>
    <cellStyle name="Calculation 5 4 2 3" xfId="1632"/>
    <cellStyle name="Calculation 5 4 2 3 2" xfId="1633"/>
    <cellStyle name="Calculation 5 4 2 3 2 2" xfId="24407"/>
    <cellStyle name="Calculation 5 4 2 3 2 2 2" xfId="24408"/>
    <cellStyle name="Calculation 5 4 2 3 2 2 3" xfId="24409"/>
    <cellStyle name="Calculation 5 4 2 3 3" xfId="24410"/>
    <cellStyle name="Calculation 5 4 2 3 3 2" xfId="24411"/>
    <cellStyle name="Calculation 5 4 2 3 3 3" xfId="24412"/>
    <cellStyle name="Calculation 5 4 2 4" xfId="1634"/>
    <cellStyle name="Calculation 5 4 2 4 2" xfId="24413"/>
    <cellStyle name="Calculation 5 4 2 4 2 2" xfId="24414"/>
    <cellStyle name="Calculation 5 4 2 4 2 3" xfId="24415"/>
    <cellStyle name="Calculation 5 4 2 5" xfId="24416"/>
    <cellStyle name="Calculation 5 4 2 5 2" xfId="24417"/>
    <cellStyle name="Calculation 5 4 2 5 3" xfId="24418"/>
    <cellStyle name="Calculation 5 4 3" xfId="1635"/>
    <cellStyle name="Calculation 5 4 3 2" xfId="1636"/>
    <cellStyle name="Calculation 5 4 3 2 2" xfId="1637"/>
    <cellStyle name="Calculation 5 4 3 2 2 2" xfId="24419"/>
    <cellStyle name="Calculation 5 4 3 2 2 2 2" xfId="24420"/>
    <cellStyle name="Calculation 5 4 3 2 2 2 3" xfId="24421"/>
    <cellStyle name="Calculation 5 4 3 2 3" xfId="24422"/>
    <cellStyle name="Calculation 5 4 3 2 3 2" xfId="24423"/>
    <cellStyle name="Calculation 5 4 3 2 3 3" xfId="24424"/>
    <cellStyle name="Calculation 5 4 3 3" xfId="1638"/>
    <cellStyle name="Calculation 5 4 3 3 2" xfId="24425"/>
    <cellStyle name="Calculation 5 4 3 3 2 2" xfId="24426"/>
    <cellStyle name="Calculation 5 4 3 3 2 3" xfId="24427"/>
    <cellStyle name="Calculation 5 4 3 4" xfId="1639"/>
    <cellStyle name="Calculation 5 4 3 4 2" xfId="24428"/>
    <cellStyle name="Calculation 5 4 3 4 2 2" xfId="24429"/>
    <cellStyle name="Calculation 5 4 3 4 2 3" xfId="24430"/>
    <cellStyle name="Calculation 5 4 3 5" xfId="24431"/>
    <cellStyle name="Calculation 5 4 3 5 2" xfId="24432"/>
    <cellStyle name="Calculation 5 4 3 5 3" xfId="24433"/>
    <cellStyle name="Calculation 5 4 4" xfId="1640"/>
    <cellStyle name="Calculation 5 4 4 2" xfId="1641"/>
    <cellStyle name="Calculation 5 4 4 2 2" xfId="1642"/>
    <cellStyle name="Calculation 5 4 4 2 2 2" xfId="24434"/>
    <cellStyle name="Calculation 5 4 4 2 2 2 2" xfId="24435"/>
    <cellStyle name="Calculation 5 4 4 2 2 2 3" xfId="24436"/>
    <cellStyle name="Calculation 5 4 4 2 3" xfId="24437"/>
    <cellStyle name="Calculation 5 4 4 2 3 2" xfId="24438"/>
    <cellStyle name="Calculation 5 4 4 2 3 3" xfId="24439"/>
    <cellStyle name="Calculation 5 4 4 3" xfId="1643"/>
    <cellStyle name="Calculation 5 4 4 3 2" xfId="24440"/>
    <cellStyle name="Calculation 5 4 4 3 2 2" xfId="24441"/>
    <cellStyle name="Calculation 5 4 4 3 2 3" xfId="24442"/>
    <cellStyle name="Calculation 5 4 4 4" xfId="24443"/>
    <cellStyle name="Calculation 5 4 4 4 2" xfId="24444"/>
    <cellStyle name="Calculation 5 4 4 4 3" xfId="24445"/>
    <cellStyle name="Calculation 5 4 5" xfId="1644"/>
    <cellStyle name="Calculation 5 4 5 2" xfId="1645"/>
    <cellStyle name="Calculation 5 4 5 2 2" xfId="24446"/>
    <cellStyle name="Calculation 5 4 5 2 2 2" xfId="24447"/>
    <cellStyle name="Calculation 5 4 5 2 2 3" xfId="24448"/>
    <cellStyle name="Calculation 5 4 5 3" xfId="24449"/>
    <cellStyle name="Calculation 5 4 5 3 2" xfId="24450"/>
    <cellStyle name="Calculation 5 4 5 3 3" xfId="24451"/>
    <cellStyle name="Calculation 5 4 6" xfId="1646"/>
    <cellStyle name="Calculation 5 4 6 2" xfId="24452"/>
    <cellStyle name="Calculation 5 4 6 2 2" xfId="24453"/>
    <cellStyle name="Calculation 5 4 6 2 3" xfId="24454"/>
    <cellStyle name="Calculation 5 4 7" xfId="24455"/>
    <cellStyle name="Calculation 5 4 7 2" xfId="24456"/>
    <cellStyle name="Calculation 5 4 7 3" xfId="24457"/>
    <cellStyle name="Calculation 5 4 8" xfId="24458"/>
    <cellStyle name="Calculation 5 4 9" xfId="24459"/>
    <cellStyle name="Calculation 5 5" xfId="24460"/>
    <cellStyle name="Calculation 5 5 2" xfId="24461"/>
    <cellStyle name="Calculation 5 6" xfId="24462"/>
    <cellStyle name="Calculation 5 7" xfId="24463"/>
    <cellStyle name="Calculation 5 8" xfId="24464"/>
    <cellStyle name="Calculation 5 9" xfId="24465"/>
    <cellStyle name="Calculation 6" xfId="1647"/>
    <cellStyle name="Calculation 6 2" xfId="1648"/>
    <cellStyle name="Calculation 6 2 2" xfId="1649"/>
    <cellStyle name="Calculation 6 2 2 2" xfId="1650"/>
    <cellStyle name="Calculation 6 2 2 2 2" xfId="1651"/>
    <cellStyle name="Calculation 6 2 2 2 2 2" xfId="1652"/>
    <cellStyle name="Calculation 6 2 2 2 2 2 2" xfId="1653"/>
    <cellStyle name="Calculation 6 2 2 2 2 2 2 2" xfId="24466"/>
    <cellStyle name="Calculation 6 2 2 2 2 2 2 2 2" xfId="24467"/>
    <cellStyle name="Calculation 6 2 2 2 2 2 2 2 3" xfId="24468"/>
    <cellStyle name="Calculation 6 2 2 2 2 2 3" xfId="24469"/>
    <cellStyle name="Calculation 6 2 2 2 2 2 3 2" xfId="24470"/>
    <cellStyle name="Calculation 6 2 2 2 2 2 3 3" xfId="24471"/>
    <cellStyle name="Calculation 6 2 2 2 2 3" xfId="1654"/>
    <cellStyle name="Calculation 6 2 2 2 2 3 2" xfId="24472"/>
    <cellStyle name="Calculation 6 2 2 2 2 3 2 2" xfId="24473"/>
    <cellStyle name="Calculation 6 2 2 2 2 3 2 3" xfId="24474"/>
    <cellStyle name="Calculation 6 2 2 2 2 4" xfId="24475"/>
    <cellStyle name="Calculation 6 2 2 2 2 4 2" xfId="24476"/>
    <cellStyle name="Calculation 6 2 2 2 2 4 3" xfId="24477"/>
    <cellStyle name="Calculation 6 2 2 2 3" xfId="1655"/>
    <cellStyle name="Calculation 6 2 2 2 3 2" xfId="1656"/>
    <cellStyle name="Calculation 6 2 2 2 3 2 2" xfId="24478"/>
    <cellStyle name="Calculation 6 2 2 2 3 2 2 2" xfId="24479"/>
    <cellStyle name="Calculation 6 2 2 2 3 2 2 3" xfId="24480"/>
    <cellStyle name="Calculation 6 2 2 2 3 3" xfId="24481"/>
    <cellStyle name="Calculation 6 2 2 2 3 3 2" xfId="24482"/>
    <cellStyle name="Calculation 6 2 2 2 3 3 3" xfId="24483"/>
    <cellStyle name="Calculation 6 2 2 2 4" xfId="1657"/>
    <cellStyle name="Calculation 6 2 2 2 4 2" xfId="24484"/>
    <cellStyle name="Calculation 6 2 2 2 4 2 2" xfId="24485"/>
    <cellStyle name="Calculation 6 2 2 2 4 2 3" xfId="24486"/>
    <cellStyle name="Calculation 6 2 2 2 5" xfId="24487"/>
    <cellStyle name="Calculation 6 2 2 2 5 2" xfId="24488"/>
    <cellStyle name="Calculation 6 2 2 2 5 3" xfId="24489"/>
    <cellStyle name="Calculation 6 2 2 3" xfId="1658"/>
    <cellStyle name="Calculation 6 2 2 3 2" xfId="1659"/>
    <cellStyle name="Calculation 6 2 2 3 2 2" xfId="1660"/>
    <cellStyle name="Calculation 6 2 2 3 2 2 2" xfId="24490"/>
    <cellStyle name="Calculation 6 2 2 3 2 2 2 2" xfId="24491"/>
    <cellStyle name="Calculation 6 2 2 3 2 2 2 3" xfId="24492"/>
    <cellStyle name="Calculation 6 2 2 3 2 3" xfId="24493"/>
    <cellStyle name="Calculation 6 2 2 3 2 3 2" xfId="24494"/>
    <cellStyle name="Calculation 6 2 2 3 2 3 3" xfId="24495"/>
    <cellStyle name="Calculation 6 2 2 3 3" xfId="1661"/>
    <cellStyle name="Calculation 6 2 2 3 3 2" xfId="24496"/>
    <cellStyle name="Calculation 6 2 2 3 3 2 2" xfId="24497"/>
    <cellStyle name="Calculation 6 2 2 3 3 2 3" xfId="24498"/>
    <cellStyle name="Calculation 6 2 2 3 4" xfId="1662"/>
    <cellStyle name="Calculation 6 2 2 3 4 2" xfId="24499"/>
    <cellStyle name="Calculation 6 2 2 3 4 2 2" xfId="24500"/>
    <cellStyle name="Calculation 6 2 2 3 4 2 3" xfId="24501"/>
    <cellStyle name="Calculation 6 2 2 3 5" xfId="24502"/>
    <cellStyle name="Calculation 6 2 2 3 5 2" xfId="24503"/>
    <cellStyle name="Calculation 6 2 2 3 5 3" xfId="24504"/>
    <cellStyle name="Calculation 6 2 2 4" xfId="1663"/>
    <cellStyle name="Calculation 6 2 2 4 2" xfId="1664"/>
    <cellStyle name="Calculation 6 2 2 4 2 2" xfId="1665"/>
    <cellStyle name="Calculation 6 2 2 4 2 2 2" xfId="24505"/>
    <cellStyle name="Calculation 6 2 2 4 2 2 2 2" xfId="24506"/>
    <cellStyle name="Calculation 6 2 2 4 2 2 2 3" xfId="24507"/>
    <cellStyle name="Calculation 6 2 2 4 2 3" xfId="24508"/>
    <cellStyle name="Calculation 6 2 2 4 2 3 2" xfId="24509"/>
    <cellStyle name="Calculation 6 2 2 4 2 3 3" xfId="24510"/>
    <cellStyle name="Calculation 6 2 2 4 3" xfId="1666"/>
    <cellStyle name="Calculation 6 2 2 4 3 2" xfId="24511"/>
    <cellStyle name="Calculation 6 2 2 4 3 2 2" xfId="24512"/>
    <cellStyle name="Calculation 6 2 2 4 3 2 3" xfId="24513"/>
    <cellStyle name="Calculation 6 2 2 4 4" xfId="24514"/>
    <cellStyle name="Calculation 6 2 2 4 4 2" xfId="24515"/>
    <cellStyle name="Calculation 6 2 2 4 4 3" xfId="24516"/>
    <cellStyle name="Calculation 6 2 2 5" xfId="1667"/>
    <cellStyle name="Calculation 6 2 2 5 2" xfId="1668"/>
    <cellStyle name="Calculation 6 2 2 5 2 2" xfId="24517"/>
    <cellStyle name="Calculation 6 2 2 5 2 2 2" xfId="24518"/>
    <cellStyle name="Calculation 6 2 2 5 2 2 3" xfId="24519"/>
    <cellStyle name="Calculation 6 2 2 5 3" xfId="24520"/>
    <cellStyle name="Calculation 6 2 2 5 3 2" xfId="24521"/>
    <cellStyle name="Calculation 6 2 2 5 3 3" xfId="24522"/>
    <cellStyle name="Calculation 6 2 2 6" xfId="1669"/>
    <cellStyle name="Calculation 6 2 2 6 2" xfId="24523"/>
    <cellStyle name="Calculation 6 2 2 6 2 2" xfId="24524"/>
    <cellStyle name="Calculation 6 2 2 6 2 3" xfId="24525"/>
    <cellStyle name="Calculation 6 2 2 7" xfId="24526"/>
    <cellStyle name="Calculation 6 2 2 7 2" xfId="24527"/>
    <cellStyle name="Calculation 6 2 2 7 3" xfId="24528"/>
    <cellStyle name="Calculation 6 2 3" xfId="1670"/>
    <cellStyle name="Calculation 6 2 3 2" xfId="1671"/>
    <cellStyle name="Calculation 6 2 3 2 2" xfId="1672"/>
    <cellStyle name="Calculation 6 2 3 2 2 2" xfId="1673"/>
    <cellStyle name="Calculation 6 2 3 2 2 2 2" xfId="1674"/>
    <cellStyle name="Calculation 6 2 3 2 2 2 2 2" xfId="24529"/>
    <cellStyle name="Calculation 6 2 3 2 2 2 2 2 2" xfId="24530"/>
    <cellStyle name="Calculation 6 2 3 2 2 2 2 2 3" xfId="24531"/>
    <cellStyle name="Calculation 6 2 3 2 2 2 3" xfId="24532"/>
    <cellStyle name="Calculation 6 2 3 2 2 2 3 2" xfId="24533"/>
    <cellStyle name="Calculation 6 2 3 2 2 2 3 3" xfId="24534"/>
    <cellStyle name="Calculation 6 2 3 2 2 3" xfId="1675"/>
    <cellStyle name="Calculation 6 2 3 2 2 3 2" xfId="24535"/>
    <cellStyle name="Calculation 6 2 3 2 2 3 2 2" xfId="24536"/>
    <cellStyle name="Calculation 6 2 3 2 2 3 2 3" xfId="24537"/>
    <cellStyle name="Calculation 6 2 3 2 2 4" xfId="24538"/>
    <cellStyle name="Calculation 6 2 3 2 2 4 2" xfId="24539"/>
    <cellStyle name="Calculation 6 2 3 2 2 4 3" xfId="24540"/>
    <cellStyle name="Calculation 6 2 3 2 3" xfId="1676"/>
    <cellStyle name="Calculation 6 2 3 2 3 2" xfId="1677"/>
    <cellStyle name="Calculation 6 2 3 2 3 2 2" xfId="24541"/>
    <cellStyle name="Calculation 6 2 3 2 3 2 2 2" xfId="24542"/>
    <cellStyle name="Calculation 6 2 3 2 3 2 2 3" xfId="24543"/>
    <cellStyle name="Calculation 6 2 3 2 3 3" xfId="24544"/>
    <cellStyle name="Calculation 6 2 3 2 3 3 2" xfId="24545"/>
    <cellStyle name="Calculation 6 2 3 2 3 3 3" xfId="24546"/>
    <cellStyle name="Calculation 6 2 3 2 4" xfId="1678"/>
    <cellStyle name="Calculation 6 2 3 2 4 2" xfId="24547"/>
    <cellStyle name="Calculation 6 2 3 2 4 2 2" xfId="24548"/>
    <cellStyle name="Calculation 6 2 3 2 4 2 3" xfId="24549"/>
    <cellStyle name="Calculation 6 2 3 2 5" xfId="24550"/>
    <cellStyle name="Calculation 6 2 3 2 5 2" xfId="24551"/>
    <cellStyle name="Calculation 6 2 3 2 5 3" xfId="24552"/>
    <cellStyle name="Calculation 6 2 3 3" xfId="1679"/>
    <cellStyle name="Calculation 6 2 3 3 2" xfId="1680"/>
    <cellStyle name="Calculation 6 2 3 3 2 2" xfId="1681"/>
    <cellStyle name="Calculation 6 2 3 3 2 2 2" xfId="24553"/>
    <cellStyle name="Calculation 6 2 3 3 2 2 2 2" xfId="24554"/>
    <cellStyle name="Calculation 6 2 3 3 2 2 2 3" xfId="24555"/>
    <cellStyle name="Calculation 6 2 3 3 2 3" xfId="24556"/>
    <cellStyle name="Calculation 6 2 3 3 2 3 2" xfId="24557"/>
    <cellStyle name="Calculation 6 2 3 3 2 3 3" xfId="24558"/>
    <cellStyle name="Calculation 6 2 3 3 3" xfId="1682"/>
    <cellStyle name="Calculation 6 2 3 3 3 2" xfId="24559"/>
    <cellStyle name="Calculation 6 2 3 3 3 2 2" xfId="24560"/>
    <cellStyle name="Calculation 6 2 3 3 3 2 3" xfId="24561"/>
    <cellStyle name="Calculation 6 2 3 3 4" xfId="1683"/>
    <cellStyle name="Calculation 6 2 3 3 4 2" xfId="24562"/>
    <cellStyle name="Calculation 6 2 3 3 4 2 2" xfId="24563"/>
    <cellStyle name="Calculation 6 2 3 3 4 2 3" xfId="24564"/>
    <cellStyle name="Calculation 6 2 3 3 5" xfId="24565"/>
    <cellStyle name="Calculation 6 2 3 3 5 2" xfId="24566"/>
    <cellStyle name="Calculation 6 2 3 3 5 3" xfId="24567"/>
    <cellStyle name="Calculation 6 2 3 4" xfId="1684"/>
    <cellStyle name="Calculation 6 2 3 4 2" xfId="1685"/>
    <cellStyle name="Calculation 6 2 3 4 2 2" xfId="1686"/>
    <cellStyle name="Calculation 6 2 3 4 2 2 2" xfId="24568"/>
    <cellStyle name="Calculation 6 2 3 4 2 2 2 2" xfId="24569"/>
    <cellStyle name="Calculation 6 2 3 4 2 2 2 3" xfId="24570"/>
    <cellStyle name="Calculation 6 2 3 4 2 3" xfId="24571"/>
    <cellStyle name="Calculation 6 2 3 4 2 3 2" xfId="24572"/>
    <cellStyle name="Calculation 6 2 3 4 2 3 3" xfId="24573"/>
    <cellStyle name="Calculation 6 2 3 4 3" xfId="1687"/>
    <cellStyle name="Calculation 6 2 3 4 3 2" xfId="24574"/>
    <cellStyle name="Calculation 6 2 3 4 3 2 2" xfId="24575"/>
    <cellStyle name="Calculation 6 2 3 4 3 2 3" xfId="24576"/>
    <cellStyle name="Calculation 6 2 3 4 4" xfId="24577"/>
    <cellStyle name="Calculation 6 2 3 4 4 2" xfId="24578"/>
    <cellStyle name="Calculation 6 2 3 4 4 3" xfId="24579"/>
    <cellStyle name="Calculation 6 2 3 5" xfId="1688"/>
    <cellStyle name="Calculation 6 2 3 5 2" xfId="1689"/>
    <cellStyle name="Calculation 6 2 3 5 2 2" xfId="24580"/>
    <cellStyle name="Calculation 6 2 3 5 2 2 2" xfId="24581"/>
    <cellStyle name="Calculation 6 2 3 5 2 2 3" xfId="24582"/>
    <cellStyle name="Calculation 6 2 3 5 3" xfId="24583"/>
    <cellStyle name="Calculation 6 2 3 5 3 2" xfId="24584"/>
    <cellStyle name="Calculation 6 2 3 5 3 3" xfId="24585"/>
    <cellStyle name="Calculation 6 2 3 6" xfId="1690"/>
    <cellStyle name="Calculation 6 2 3 6 2" xfId="24586"/>
    <cellStyle name="Calculation 6 2 3 6 2 2" xfId="24587"/>
    <cellStyle name="Calculation 6 2 3 6 2 3" xfId="24588"/>
    <cellStyle name="Calculation 6 2 3 7" xfId="24589"/>
    <cellStyle name="Calculation 6 2 3 7 2" xfId="24590"/>
    <cellStyle name="Calculation 6 2 3 7 3" xfId="24591"/>
    <cellStyle name="Calculation 6 2 4" xfId="1691"/>
    <cellStyle name="Calculation 6 2 4 2" xfId="1692"/>
    <cellStyle name="Calculation 6 2 4 2 2" xfId="1693"/>
    <cellStyle name="Calculation 6 2 4 2 2 2" xfId="1694"/>
    <cellStyle name="Calculation 6 2 4 2 2 2 2" xfId="24592"/>
    <cellStyle name="Calculation 6 2 4 2 2 2 2 2" xfId="24593"/>
    <cellStyle name="Calculation 6 2 4 2 2 2 2 3" xfId="24594"/>
    <cellStyle name="Calculation 6 2 4 2 2 3" xfId="24595"/>
    <cellStyle name="Calculation 6 2 4 2 2 3 2" xfId="24596"/>
    <cellStyle name="Calculation 6 2 4 2 2 3 3" xfId="24597"/>
    <cellStyle name="Calculation 6 2 4 2 3" xfId="1695"/>
    <cellStyle name="Calculation 6 2 4 2 3 2" xfId="24598"/>
    <cellStyle name="Calculation 6 2 4 2 3 2 2" xfId="24599"/>
    <cellStyle name="Calculation 6 2 4 2 3 2 3" xfId="24600"/>
    <cellStyle name="Calculation 6 2 4 2 4" xfId="24601"/>
    <cellStyle name="Calculation 6 2 4 2 4 2" xfId="24602"/>
    <cellStyle name="Calculation 6 2 4 2 4 3" xfId="24603"/>
    <cellStyle name="Calculation 6 2 4 3" xfId="1696"/>
    <cellStyle name="Calculation 6 2 4 3 2" xfId="1697"/>
    <cellStyle name="Calculation 6 2 4 3 2 2" xfId="24604"/>
    <cellStyle name="Calculation 6 2 4 3 2 2 2" xfId="24605"/>
    <cellStyle name="Calculation 6 2 4 3 2 2 3" xfId="24606"/>
    <cellStyle name="Calculation 6 2 4 3 3" xfId="24607"/>
    <cellStyle name="Calculation 6 2 4 3 3 2" xfId="24608"/>
    <cellStyle name="Calculation 6 2 4 3 3 3" xfId="24609"/>
    <cellStyle name="Calculation 6 2 4 4" xfId="1698"/>
    <cellStyle name="Calculation 6 2 4 4 2" xfId="24610"/>
    <cellStyle name="Calculation 6 2 4 4 2 2" xfId="24611"/>
    <cellStyle name="Calculation 6 2 4 4 2 3" xfId="24612"/>
    <cellStyle name="Calculation 6 2 4 5" xfId="24613"/>
    <cellStyle name="Calculation 6 2 4 5 2" xfId="24614"/>
    <cellStyle name="Calculation 6 2 4 5 3" xfId="24615"/>
    <cellStyle name="Calculation 6 2 5" xfId="1699"/>
    <cellStyle name="Calculation 6 2 5 2" xfId="1700"/>
    <cellStyle name="Calculation 6 2 5 2 2" xfId="1701"/>
    <cellStyle name="Calculation 6 2 5 2 2 2" xfId="24616"/>
    <cellStyle name="Calculation 6 2 5 2 2 2 2" xfId="24617"/>
    <cellStyle name="Calculation 6 2 5 2 2 2 3" xfId="24618"/>
    <cellStyle name="Calculation 6 2 5 2 3" xfId="24619"/>
    <cellStyle name="Calculation 6 2 5 2 3 2" xfId="24620"/>
    <cellStyle name="Calculation 6 2 5 2 3 3" xfId="24621"/>
    <cellStyle name="Calculation 6 2 5 3" xfId="1702"/>
    <cellStyle name="Calculation 6 2 5 3 2" xfId="24622"/>
    <cellStyle name="Calculation 6 2 5 3 2 2" xfId="24623"/>
    <cellStyle name="Calculation 6 2 5 3 2 3" xfId="24624"/>
    <cellStyle name="Calculation 6 2 5 4" xfId="1703"/>
    <cellStyle name="Calculation 6 2 5 4 2" xfId="24625"/>
    <cellStyle name="Calculation 6 2 5 4 2 2" xfId="24626"/>
    <cellStyle name="Calculation 6 2 5 4 2 3" xfId="24627"/>
    <cellStyle name="Calculation 6 2 5 5" xfId="24628"/>
    <cellStyle name="Calculation 6 2 5 5 2" xfId="24629"/>
    <cellStyle name="Calculation 6 2 5 5 3" xfId="24630"/>
    <cellStyle name="Calculation 6 2 6" xfId="1704"/>
    <cellStyle name="Calculation 6 2 6 2" xfId="1705"/>
    <cellStyle name="Calculation 6 2 6 2 2" xfId="1706"/>
    <cellStyle name="Calculation 6 2 6 2 2 2" xfId="24631"/>
    <cellStyle name="Calculation 6 2 6 2 2 2 2" xfId="24632"/>
    <cellStyle name="Calculation 6 2 6 2 2 2 3" xfId="24633"/>
    <cellStyle name="Calculation 6 2 6 2 3" xfId="24634"/>
    <cellStyle name="Calculation 6 2 6 2 3 2" xfId="24635"/>
    <cellStyle name="Calculation 6 2 6 2 3 3" xfId="24636"/>
    <cellStyle name="Calculation 6 2 6 3" xfId="1707"/>
    <cellStyle name="Calculation 6 2 6 3 2" xfId="24637"/>
    <cellStyle name="Calculation 6 2 6 3 2 2" xfId="24638"/>
    <cellStyle name="Calculation 6 2 6 3 2 3" xfId="24639"/>
    <cellStyle name="Calculation 6 2 6 4" xfId="24640"/>
    <cellStyle name="Calculation 6 2 6 4 2" xfId="24641"/>
    <cellStyle name="Calculation 6 2 6 4 3" xfId="24642"/>
    <cellStyle name="Calculation 6 2 7" xfId="1708"/>
    <cellStyle name="Calculation 6 2 7 2" xfId="1709"/>
    <cellStyle name="Calculation 6 2 7 2 2" xfId="24643"/>
    <cellStyle name="Calculation 6 2 7 2 2 2" xfId="24644"/>
    <cellStyle name="Calculation 6 2 7 2 2 3" xfId="24645"/>
    <cellStyle name="Calculation 6 2 7 3" xfId="24646"/>
    <cellStyle name="Calculation 6 2 7 3 2" xfId="24647"/>
    <cellStyle name="Calculation 6 2 7 3 3" xfId="24648"/>
    <cellStyle name="Calculation 6 2 8" xfId="1710"/>
    <cellStyle name="Calculation 6 2 8 2" xfId="24649"/>
    <cellStyle name="Calculation 6 2 8 2 2" xfId="24650"/>
    <cellStyle name="Calculation 6 2 8 2 3" xfId="24651"/>
    <cellStyle name="Calculation 6 2 9" xfId="24652"/>
    <cellStyle name="Calculation 6 2 9 2" xfId="24653"/>
    <cellStyle name="Calculation 6 2 9 3" xfId="24654"/>
    <cellStyle name="Calculation 6 3" xfId="1711"/>
    <cellStyle name="Calculation 6 3 2" xfId="1712"/>
    <cellStyle name="Calculation 6 3 2 2" xfId="1713"/>
    <cellStyle name="Calculation 6 3 2 2 2" xfId="1714"/>
    <cellStyle name="Calculation 6 3 2 2 2 2" xfId="1715"/>
    <cellStyle name="Calculation 6 3 2 2 2 2 2" xfId="24655"/>
    <cellStyle name="Calculation 6 3 2 2 2 2 2 2" xfId="24656"/>
    <cellStyle name="Calculation 6 3 2 2 2 2 2 3" xfId="24657"/>
    <cellStyle name="Calculation 6 3 2 2 2 3" xfId="24658"/>
    <cellStyle name="Calculation 6 3 2 2 2 3 2" xfId="24659"/>
    <cellStyle name="Calculation 6 3 2 2 2 3 3" xfId="24660"/>
    <cellStyle name="Calculation 6 3 2 2 3" xfId="1716"/>
    <cellStyle name="Calculation 6 3 2 2 3 2" xfId="24661"/>
    <cellStyle name="Calculation 6 3 2 2 3 2 2" xfId="24662"/>
    <cellStyle name="Calculation 6 3 2 2 3 2 3" xfId="24663"/>
    <cellStyle name="Calculation 6 3 2 2 4" xfId="24664"/>
    <cellStyle name="Calculation 6 3 2 2 4 2" xfId="24665"/>
    <cellStyle name="Calculation 6 3 2 2 4 3" xfId="24666"/>
    <cellStyle name="Calculation 6 3 2 3" xfId="1717"/>
    <cellStyle name="Calculation 6 3 2 3 2" xfId="1718"/>
    <cellStyle name="Calculation 6 3 2 3 2 2" xfId="24667"/>
    <cellStyle name="Calculation 6 3 2 3 2 2 2" xfId="24668"/>
    <cellStyle name="Calculation 6 3 2 3 2 2 3" xfId="24669"/>
    <cellStyle name="Calculation 6 3 2 3 3" xfId="24670"/>
    <cellStyle name="Calculation 6 3 2 3 3 2" xfId="24671"/>
    <cellStyle name="Calculation 6 3 2 3 3 3" xfId="24672"/>
    <cellStyle name="Calculation 6 3 2 4" xfId="1719"/>
    <cellStyle name="Calculation 6 3 2 4 2" xfId="24673"/>
    <cellStyle name="Calculation 6 3 2 4 2 2" xfId="24674"/>
    <cellStyle name="Calculation 6 3 2 4 2 3" xfId="24675"/>
    <cellStyle name="Calculation 6 3 2 5" xfId="24676"/>
    <cellStyle name="Calculation 6 3 2 5 2" xfId="24677"/>
    <cellStyle name="Calculation 6 3 2 5 3" xfId="24678"/>
    <cellStyle name="Calculation 6 3 3" xfId="1720"/>
    <cellStyle name="Calculation 6 3 3 2" xfId="1721"/>
    <cellStyle name="Calculation 6 3 3 2 2" xfId="1722"/>
    <cellStyle name="Calculation 6 3 3 2 2 2" xfId="24679"/>
    <cellStyle name="Calculation 6 3 3 2 2 2 2" xfId="24680"/>
    <cellStyle name="Calculation 6 3 3 2 2 2 3" xfId="24681"/>
    <cellStyle name="Calculation 6 3 3 2 3" xfId="24682"/>
    <cellStyle name="Calculation 6 3 3 2 3 2" xfId="24683"/>
    <cellStyle name="Calculation 6 3 3 2 3 3" xfId="24684"/>
    <cellStyle name="Calculation 6 3 3 3" xfId="1723"/>
    <cellStyle name="Calculation 6 3 3 3 2" xfId="24685"/>
    <cellStyle name="Calculation 6 3 3 3 2 2" xfId="24686"/>
    <cellStyle name="Calculation 6 3 3 3 2 3" xfId="24687"/>
    <cellStyle name="Calculation 6 3 3 4" xfId="1724"/>
    <cellStyle name="Calculation 6 3 3 4 2" xfId="24688"/>
    <cellStyle name="Calculation 6 3 3 4 2 2" xfId="24689"/>
    <cellStyle name="Calculation 6 3 3 4 2 3" xfId="24690"/>
    <cellStyle name="Calculation 6 3 3 5" xfId="24691"/>
    <cellStyle name="Calculation 6 3 3 5 2" xfId="24692"/>
    <cellStyle name="Calculation 6 3 3 5 3" xfId="24693"/>
    <cellStyle name="Calculation 6 3 4" xfId="1725"/>
    <cellStyle name="Calculation 6 3 4 2" xfId="1726"/>
    <cellStyle name="Calculation 6 3 4 2 2" xfId="1727"/>
    <cellStyle name="Calculation 6 3 4 2 2 2" xfId="24694"/>
    <cellStyle name="Calculation 6 3 4 2 2 2 2" xfId="24695"/>
    <cellStyle name="Calculation 6 3 4 2 2 2 3" xfId="24696"/>
    <cellStyle name="Calculation 6 3 4 2 3" xfId="24697"/>
    <cellStyle name="Calculation 6 3 4 2 3 2" xfId="24698"/>
    <cellStyle name="Calculation 6 3 4 2 3 3" xfId="24699"/>
    <cellStyle name="Calculation 6 3 4 3" xfId="1728"/>
    <cellStyle name="Calculation 6 3 4 3 2" xfId="24700"/>
    <cellStyle name="Calculation 6 3 4 3 2 2" xfId="24701"/>
    <cellStyle name="Calculation 6 3 4 3 2 3" xfId="24702"/>
    <cellStyle name="Calculation 6 3 4 4" xfId="24703"/>
    <cellStyle name="Calculation 6 3 4 4 2" xfId="24704"/>
    <cellStyle name="Calculation 6 3 4 4 3" xfId="24705"/>
    <cellStyle name="Calculation 6 3 5" xfId="1729"/>
    <cellStyle name="Calculation 6 3 5 2" xfId="1730"/>
    <cellStyle name="Calculation 6 3 5 2 2" xfId="24706"/>
    <cellStyle name="Calculation 6 3 5 2 2 2" xfId="24707"/>
    <cellStyle name="Calculation 6 3 5 2 2 3" xfId="24708"/>
    <cellStyle name="Calculation 6 3 5 3" xfId="24709"/>
    <cellStyle name="Calculation 6 3 5 3 2" xfId="24710"/>
    <cellStyle name="Calculation 6 3 5 3 3" xfId="24711"/>
    <cellStyle name="Calculation 6 3 6" xfId="1731"/>
    <cellStyle name="Calculation 6 3 6 2" xfId="24712"/>
    <cellStyle name="Calculation 6 3 6 2 2" xfId="24713"/>
    <cellStyle name="Calculation 6 3 6 2 3" xfId="24714"/>
    <cellStyle name="Calculation 6 3 7" xfId="24715"/>
    <cellStyle name="Calculation 6 3 7 2" xfId="24716"/>
    <cellStyle name="Calculation 6 3 7 3" xfId="24717"/>
    <cellStyle name="Calculation 6 4" xfId="1732"/>
    <cellStyle name="Calculation 6 4 2" xfId="1733"/>
    <cellStyle name="Calculation 6 4 2 2" xfId="24718"/>
    <cellStyle name="Calculation 6 4 2 2 2" xfId="24719"/>
    <cellStyle name="Calculation 6 4 2 2 3" xfId="24720"/>
    <cellStyle name="Calculation 6 4 3" xfId="24721"/>
    <cellStyle name="Calculation 6 4 3 2" xfId="24722"/>
    <cellStyle name="Calculation 6 4 3 3" xfId="24723"/>
    <cellStyle name="Calculation 6 5" xfId="24724"/>
    <cellStyle name="Calculation 6 5 2" xfId="24725"/>
    <cellStyle name="Calculation 6 5 3" xfId="24726"/>
    <cellStyle name="Calculation 7" xfId="1734"/>
    <cellStyle name="Calculation 7 2" xfId="1735"/>
    <cellStyle name="Calculation 7 2 2" xfId="1736"/>
    <cellStyle name="Calculation 7 2 2 2" xfId="1737"/>
    <cellStyle name="Calculation 7 2 2 2 2" xfId="1738"/>
    <cellStyle name="Calculation 7 2 2 2 2 2" xfId="1739"/>
    <cellStyle name="Calculation 7 2 2 2 2 2 2" xfId="24727"/>
    <cellStyle name="Calculation 7 2 2 2 2 2 2 2" xfId="24728"/>
    <cellStyle name="Calculation 7 2 2 2 2 2 2 3" xfId="24729"/>
    <cellStyle name="Calculation 7 2 2 2 2 3" xfId="24730"/>
    <cellStyle name="Calculation 7 2 2 2 2 3 2" xfId="24731"/>
    <cellStyle name="Calculation 7 2 2 2 2 3 3" xfId="24732"/>
    <cellStyle name="Calculation 7 2 2 2 3" xfId="1740"/>
    <cellStyle name="Calculation 7 2 2 2 3 2" xfId="24733"/>
    <cellStyle name="Calculation 7 2 2 2 3 2 2" xfId="24734"/>
    <cellStyle name="Calculation 7 2 2 2 3 2 3" xfId="24735"/>
    <cellStyle name="Calculation 7 2 2 2 4" xfId="24736"/>
    <cellStyle name="Calculation 7 2 2 2 4 2" xfId="24737"/>
    <cellStyle name="Calculation 7 2 2 2 4 3" xfId="24738"/>
    <cellStyle name="Calculation 7 2 2 3" xfId="1741"/>
    <cellStyle name="Calculation 7 2 2 3 2" xfId="1742"/>
    <cellStyle name="Calculation 7 2 2 3 2 2" xfId="24739"/>
    <cellStyle name="Calculation 7 2 2 3 2 2 2" xfId="24740"/>
    <cellStyle name="Calculation 7 2 2 3 2 2 3" xfId="24741"/>
    <cellStyle name="Calculation 7 2 2 3 3" xfId="24742"/>
    <cellStyle name="Calculation 7 2 2 3 3 2" xfId="24743"/>
    <cellStyle name="Calculation 7 2 2 3 3 3" xfId="24744"/>
    <cellStyle name="Calculation 7 2 2 4" xfId="1743"/>
    <cellStyle name="Calculation 7 2 2 4 2" xfId="24745"/>
    <cellStyle name="Calculation 7 2 2 4 2 2" xfId="24746"/>
    <cellStyle name="Calculation 7 2 2 4 2 3" xfId="24747"/>
    <cellStyle name="Calculation 7 2 2 5" xfId="24748"/>
    <cellStyle name="Calculation 7 2 2 5 2" xfId="24749"/>
    <cellStyle name="Calculation 7 2 2 5 3" xfId="24750"/>
    <cellStyle name="Calculation 7 2 3" xfId="1744"/>
    <cellStyle name="Calculation 7 2 3 2" xfId="1745"/>
    <cellStyle name="Calculation 7 2 3 2 2" xfId="1746"/>
    <cellStyle name="Calculation 7 2 3 2 2 2" xfId="24751"/>
    <cellStyle name="Calculation 7 2 3 2 2 2 2" xfId="24752"/>
    <cellStyle name="Calculation 7 2 3 2 2 2 3" xfId="24753"/>
    <cellStyle name="Calculation 7 2 3 2 3" xfId="24754"/>
    <cellStyle name="Calculation 7 2 3 2 3 2" xfId="24755"/>
    <cellStyle name="Calculation 7 2 3 2 3 3" xfId="24756"/>
    <cellStyle name="Calculation 7 2 3 3" xfId="1747"/>
    <cellStyle name="Calculation 7 2 3 3 2" xfId="24757"/>
    <cellStyle name="Calculation 7 2 3 3 2 2" xfId="24758"/>
    <cellStyle name="Calculation 7 2 3 3 2 3" xfId="24759"/>
    <cellStyle name="Calculation 7 2 3 4" xfId="1748"/>
    <cellStyle name="Calculation 7 2 3 4 2" xfId="24760"/>
    <cellStyle name="Calculation 7 2 3 4 2 2" xfId="24761"/>
    <cellStyle name="Calculation 7 2 3 4 2 3" xfId="24762"/>
    <cellStyle name="Calculation 7 2 3 5" xfId="24763"/>
    <cellStyle name="Calculation 7 2 3 5 2" xfId="24764"/>
    <cellStyle name="Calculation 7 2 3 5 3" xfId="24765"/>
    <cellStyle name="Calculation 7 2 4" xfId="1749"/>
    <cellStyle name="Calculation 7 2 4 2" xfId="1750"/>
    <cellStyle name="Calculation 7 2 4 2 2" xfId="1751"/>
    <cellStyle name="Calculation 7 2 4 2 2 2" xfId="24766"/>
    <cellStyle name="Calculation 7 2 4 2 2 2 2" xfId="24767"/>
    <cellStyle name="Calculation 7 2 4 2 2 2 3" xfId="24768"/>
    <cellStyle name="Calculation 7 2 4 2 3" xfId="24769"/>
    <cellStyle name="Calculation 7 2 4 2 3 2" xfId="24770"/>
    <cellStyle name="Calculation 7 2 4 2 3 3" xfId="24771"/>
    <cellStyle name="Calculation 7 2 4 3" xfId="1752"/>
    <cellStyle name="Calculation 7 2 4 3 2" xfId="24772"/>
    <cellStyle name="Calculation 7 2 4 3 2 2" xfId="24773"/>
    <cellStyle name="Calculation 7 2 4 3 2 3" xfId="24774"/>
    <cellStyle name="Calculation 7 2 4 4" xfId="24775"/>
    <cellStyle name="Calculation 7 2 4 4 2" xfId="24776"/>
    <cellStyle name="Calculation 7 2 4 4 3" xfId="24777"/>
    <cellStyle name="Calculation 7 2 5" xfId="1753"/>
    <cellStyle name="Calculation 7 2 5 2" xfId="1754"/>
    <cellStyle name="Calculation 7 2 5 2 2" xfId="24778"/>
    <cellStyle name="Calculation 7 2 5 2 2 2" xfId="24779"/>
    <cellStyle name="Calculation 7 2 5 2 2 3" xfId="24780"/>
    <cellStyle name="Calculation 7 2 5 3" xfId="24781"/>
    <cellStyle name="Calculation 7 2 5 3 2" xfId="24782"/>
    <cellStyle name="Calculation 7 2 5 3 3" xfId="24783"/>
    <cellStyle name="Calculation 7 2 6" xfId="1755"/>
    <cellStyle name="Calculation 7 2 6 2" xfId="24784"/>
    <cellStyle name="Calculation 7 2 6 2 2" xfId="24785"/>
    <cellStyle name="Calculation 7 2 6 2 3" xfId="24786"/>
    <cellStyle name="Calculation 7 2 7" xfId="24787"/>
    <cellStyle name="Calculation 7 2 7 2" xfId="24788"/>
    <cellStyle name="Calculation 7 2 7 3" xfId="24789"/>
    <cellStyle name="Calculation 7 3" xfId="1756"/>
    <cellStyle name="Calculation 7 3 2" xfId="1757"/>
    <cellStyle name="Calculation 7 3 2 2" xfId="1758"/>
    <cellStyle name="Calculation 7 3 2 2 2" xfId="1759"/>
    <cellStyle name="Calculation 7 3 2 2 2 2" xfId="1760"/>
    <cellStyle name="Calculation 7 3 2 2 2 2 2" xfId="24790"/>
    <cellStyle name="Calculation 7 3 2 2 2 2 2 2" xfId="24791"/>
    <cellStyle name="Calculation 7 3 2 2 2 2 2 3" xfId="24792"/>
    <cellStyle name="Calculation 7 3 2 2 2 3" xfId="24793"/>
    <cellStyle name="Calculation 7 3 2 2 2 3 2" xfId="24794"/>
    <cellStyle name="Calculation 7 3 2 2 2 3 3" xfId="24795"/>
    <cellStyle name="Calculation 7 3 2 2 3" xfId="1761"/>
    <cellStyle name="Calculation 7 3 2 2 3 2" xfId="24796"/>
    <cellStyle name="Calculation 7 3 2 2 3 2 2" xfId="24797"/>
    <cellStyle name="Calculation 7 3 2 2 3 2 3" xfId="24798"/>
    <cellStyle name="Calculation 7 3 2 2 4" xfId="24799"/>
    <cellStyle name="Calculation 7 3 2 2 4 2" xfId="24800"/>
    <cellStyle name="Calculation 7 3 2 2 4 3" xfId="24801"/>
    <cellStyle name="Calculation 7 3 2 3" xfId="1762"/>
    <cellStyle name="Calculation 7 3 2 3 2" xfId="1763"/>
    <cellStyle name="Calculation 7 3 2 3 2 2" xfId="24802"/>
    <cellStyle name="Calculation 7 3 2 3 2 2 2" xfId="24803"/>
    <cellStyle name="Calculation 7 3 2 3 2 2 3" xfId="24804"/>
    <cellStyle name="Calculation 7 3 2 3 3" xfId="24805"/>
    <cellStyle name="Calculation 7 3 2 3 3 2" xfId="24806"/>
    <cellStyle name="Calculation 7 3 2 3 3 3" xfId="24807"/>
    <cellStyle name="Calculation 7 3 2 4" xfId="1764"/>
    <cellStyle name="Calculation 7 3 2 4 2" xfId="24808"/>
    <cellStyle name="Calculation 7 3 2 4 2 2" xfId="24809"/>
    <cellStyle name="Calculation 7 3 2 4 2 3" xfId="24810"/>
    <cellStyle name="Calculation 7 3 2 5" xfId="24811"/>
    <cellStyle name="Calculation 7 3 2 5 2" xfId="24812"/>
    <cellStyle name="Calculation 7 3 2 5 3" xfId="24813"/>
    <cellStyle name="Calculation 7 3 3" xfId="1765"/>
    <cellStyle name="Calculation 7 3 3 2" xfId="1766"/>
    <cellStyle name="Calculation 7 3 3 2 2" xfId="1767"/>
    <cellStyle name="Calculation 7 3 3 2 2 2" xfId="24814"/>
    <cellStyle name="Calculation 7 3 3 2 2 2 2" xfId="24815"/>
    <cellStyle name="Calculation 7 3 3 2 2 2 3" xfId="24816"/>
    <cellStyle name="Calculation 7 3 3 2 3" xfId="24817"/>
    <cellStyle name="Calculation 7 3 3 2 3 2" xfId="24818"/>
    <cellStyle name="Calculation 7 3 3 2 3 3" xfId="24819"/>
    <cellStyle name="Calculation 7 3 3 3" xfId="1768"/>
    <cellStyle name="Calculation 7 3 3 3 2" xfId="24820"/>
    <cellStyle name="Calculation 7 3 3 3 2 2" xfId="24821"/>
    <cellStyle name="Calculation 7 3 3 3 2 3" xfId="24822"/>
    <cellStyle name="Calculation 7 3 3 4" xfId="1769"/>
    <cellStyle name="Calculation 7 3 3 4 2" xfId="24823"/>
    <cellStyle name="Calculation 7 3 3 4 2 2" xfId="24824"/>
    <cellStyle name="Calculation 7 3 3 4 2 3" xfId="24825"/>
    <cellStyle name="Calculation 7 3 3 5" xfId="24826"/>
    <cellStyle name="Calculation 7 3 3 5 2" xfId="24827"/>
    <cellStyle name="Calculation 7 3 3 5 3" xfId="24828"/>
    <cellStyle name="Calculation 7 3 4" xfId="1770"/>
    <cellStyle name="Calculation 7 3 4 2" xfId="1771"/>
    <cellStyle name="Calculation 7 3 4 2 2" xfId="1772"/>
    <cellStyle name="Calculation 7 3 4 2 2 2" xfId="24829"/>
    <cellStyle name="Calculation 7 3 4 2 2 2 2" xfId="24830"/>
    <cellStyle name="Calculation 7 3 4 2 2 2 3" xfId="24831"/>
    <cellStyle name="Calculation 7 3 4 2 3" xfId="24832"/>
    <cellStyle name="Calculation 7 3 4 2 3 2" xfId="24833"/>
    <cellStyle name="Calculation 7 3 4 2 3 3" xfId="24834"/>
    <cellStyle name="Calculation 7 3 4 3" xfId="1773"/>
    <cellStyle name="Calculation 7 3 4 3 2" xfId="24835"/>
    <cellStyle name="Calculation 7 3 4 3 2 2" xfId="24836"/>
    <cellStyle name="Calculation 7 3 4 3 2 3" xfId="24837"/>
    <cellStyle name="Calculation 7 3 4 4" xfId="24838"/>
    <cellStyle name="Calculation 7 3 4 4 2" xfId="24839"/>
    <cellStyle name="Calculation 7 3 4 4 3" xfId="24840"/>
    <cellStyle name="Calculation 7 3 5" xfId="1774"/>
    <cellStyle name="Calculation 7 3 5 2" xfId="1775"/>
    <cellStyle name="Calculation 7 3 5 2 2" xfId="24841"/>
    <cellStyle name="Calculation 7 3 5 2 2 2" xfId="24842"/>
    <cellStyle name="Calculation 7 3 5 2 2 3" xfId="24843"/>
    <cellStyle name="Calculation 7 3 5 3" xfId="24844"/>
    <cellStyle name="Calculation 7 3 5 3 2" xfId="24845"/>
    <cellStyle name="Calculation 7 3 5 3 3" xfId="24846"/>
    <cellStyle name="Calculation 7 3 6" xfId="1776"/>
    <cellStyle name="Calculation 7 3 6 2" xfId="24847"/>
    <cellStyle name="Calculation 7 3 6 2 2" xfId="24848"/>
    <cellStyle name="Calculation 7 3 6 2 3" xfId="24849"/>
    <cellStyle name="Calculation 7 3 7" xfId="24850"/>
    <cellStyle name="Calculation 7 3 7 2" xfId="24851"/>
    <cellStyle name="Calculation 7 3 7 3" xfId="24852"/>
    <cellStyle name="Calculation 7 4" xfId="1777"/>
    <cellStyle name="Calculation 7 4 2" xfId="1778"/>
    <cellStyle name="Calculation 7 4 2 2" xfId="1779"/>
    <cellStyle name="Calculation 7 4 2 2 2" xfId="1780"/>
    <cellStyle name="Calculation 7 4 2 2 2 2" xfId="24853"/>
    <cellStyle name="Calculation 7 4 2 2 2 2 2" xfId="24854"/>
    <cellStyle name="Calculation 7 4 2 2 2 2 3" xfId="24855"/>
    <cellStyle name="Calculation 7 4 2 2 3" xfId="24856"/>
    <cellStyle name="Calculation 7 4 2 2 3 2" xfId="24857"/>
    <cellStyle name="Calculation 7 4 2 2 3 3" xfId="24858"/>
    <cellStyle name="Calculation 7 4 2 3" xfId="1781"/>
    <cellStyle name="Calculation 7 4 2 3 2" xfId="24859"/>
    <cellStyle name="Calculation 7 4 2 3 2 2" xfId="24860"/>
    <cellStyle name="Calculation 7 4 2 3 2 3" xfId="24861"/>
    <cellStyle name="Calculation 7 4 2 4" xfId="24862"/>
    <cellStyle name="Calculation 7 4 2 4 2" xfId="24863"/>
    <cellStyle name="Calculation 7 4 2 4 3" xfId="24864"/>
    <cellStyle name="Calculation 7 4 3" xfId="1782"/>
    <cellStyle name="Calculation 7 4 3 2" xfId="1783"/>
    <cellStyle name="Calculation 7 4 3 2 2" xfId="24865"/>
    <cellStyle name="Calculation 7 4 3 2 2 2" xfId="24866"/>
    <cellStyle name="Calculation 7 4 3 2 2 3" xfId="24867"/>
    <cellStyle name="Calculation 7 4 3 3" xfId="24868"/>
    <cellStyle name="Calculation 7 4 3 3 2" xfId="24869"/>
    <cellStyle name="Calculation 7 4 3 3 3" xfId="24870"/>
    <cellStyle name="Calculation 7 4 4" xfId="1784"/>
    <cellStyle name="Calculation 7 4 4 2" xfId="24871"/>
    <cellStyle name="Calculation 7 4 4 2 2" xfId="24872"/>
    <cellStyle name="Calculation 7 4 4 2 3" xfId="24873"/>
    <cellStyle name="Calculation 7 4 5" xfId="24874"/>
    <cellStyle name="Calculation 7 4 5 2" xfId="24875"/>
    <cellStyle name="Calculation 7 4 5 3" xfId="24876"/>
    <cellStyle name="Calculation 7 5" xfId="1785"/>
    <cellStyle name="Calculation 7 5 2" xfId="1786"/>
    <cellStyle name="Calculation 7 5 2 2" xfId="1787"/>
    <cellStyle name="Calculation 7 5 2 2 2" xfId="24877"/>
    <cellStyle name="Calculation 7 5 2 2 2 2" xfId="24878"/>
    <cellStyle name="Calculation 7 5 2 2 2 3" xfId="24879"/>
    <cellStyle name="Calculation 7 5 2 3" xfId="24880"/>
    <cellStyle name="Calculation 7 5 2 3 2" xfId="24881"/>
    <cellStyle name="Calculation 7 5 2 3 3" xfId="24882"/>
    <cellStyle name="Calculation 7 5 3" xfId="1788"/>
    <cellStyle name="Calculation 7 5 3 2" xfId="24883"/>
    <cellStyle name="Calculation 7 5 3 2 2" xfId="24884"/>
    <cellStyle name="Calculation 7 5 3 2 3" xfId="24885"/>
    <cellStyle name="Calculation 7 5 4" xfId="1789"/>
    <cellStyle name="Calculation 7 5 4 2" xfId="24886"/>
    <cellStyle name="Calculation 7 5 4 2 2" xfId="24887"/>
    <cellStyle name="Calculation 7 5 4 2 3" xfId="24888"/>
    <cellStyle name="Calculation 7 5 5" xfId="24889"/>
    <cellStyle name="Calculation 7 5 5 2" xfId="24890"/>
    <cellStyle name="Calculation 7 5 5 3" xfId="24891"/>
    <cellStyle name="Calculation 7 6" xfId="1790"/>
    <cellStyle name="Calculation 7 6 2" xfId="1791"/>
    <cellStyle name="Calculation 7 6 2 2" xfId="1792"/>
    <cellStyle name="Calculation 7 6 2 2 2" xfId="24892"/>
    <cellStyle name="Calculation 7 6 2 2 2 2" xfId="24893"/>
    <cellStyle name="Calculation 7 6 2 2 2 3" xfId="24894"/>
    <cellStyle name="Calculation 7 6 2 3" xfId="24895"/>
    <cellStyle name="Calculation 7 6 2 3 2" xfId="24896"/>
    <cellStyle name="Calculation 7 6 2 3 3" xfId="24897"/>
    <cellStyle name="Calculation 7 6 3" xfId="1793"/>
    <cellStyle name="Calculation 7 6 3 2" xfId="24898"/>
    <cellStyle name="Calculation 7 6 3 2 2" xfId="24899"/>
    <cellStyle name="Calculation 7 6 3 2 3" xfId="24900"/>
    <cellStyle name="Calculation 7 6 4" xfId="24901"/>
    <cellStyle name="Calculation 7 6 4 2" xfId="24902"/>
    <cellStyle name="Calculation 7 6 4 3" xfId="24903"/>
    <cellStyle name="Calculation 7 7" xfId="1794"/>
    <cellStyle name="Calculation 7 7 2" xfId="1795"/>
    <cellStyle name="Calculation 7 7 2 2" xfId="24904"/>
    <cellStyle name="Calculation 7 7 2 2 2" xfId="24905"/>
    <cellStyle name="Calculation 7 7 2 2 3" xfId="24906"/>
    <cellStyle name="Calculation 7 7 3" xfId="24907"/>
    <cellStyle name="Calculation 7 7 3 2" xfId="24908"/>
    <cellStyle name="Calculation 7 7 3 3" xfId="24909"/>
    <cellStyle name="Calculation 7 8" xfId="1796"/>
    <cellStyle name="Calculation 7 8 2" xfId="24910"/>
    <cellStyle name="Calculation 7 8 2 2" xfId="24911"/>
    <cellStyle name="Calculation 7 8 2 3" xfId="24912"/>
    <cellStyle name="Calculation 7 9" xfId="24913"/>
    <cellStyle name="Calculation 7 9 2" xfId="24914"/>
    <cellStyle name="Calculation 7 9 3" xfId="24915"/>
    <cellStyle name="Check Cell 2" xfId="1797"/>
    <cellStyle name="Check Cell 2 2" xfId="1798"/>
    <cellStyle name="Check Cell 2 3" xfId="24916"/>
    <cellStyle name="Check Cell 2 4" xfId="24917"/>
    <cellStyle name="Check Cell 2 5" xfId="24918"/>
    <cellStyle name="Check Cell 3" xfId="1799"/>
    <cellStyle name="Check Cell 3 2" xfId="24919"/>
    <cellStyle name="Check Cell 3 3" xfId="24920"/>
    <cellStyle name="Check Cell 4" xfId="1800"/>
    <cellStyle name="Check Cell 4 2" xfId="24921"/>
    <cellStyle name="Check Cell 5" xfId="24922"/>
    <cellStyle name="code" xfId="1801"/>
    <cellStyle name="code 2" xfId="24923"/>
    <cellStyle name="code 2 2" xfId="24924"/>
    <cellStyle name="code 2 3" xfId="24925"/>
    <cellStyle name="code 3" xfId="24926"/>
    <cellStyle name="Comma [0]" xfId="1" builtinId="6"/>
    <cellStyle name="Comma [0] 2" xfId="1802"/>
    <cellStyle name="Comma [0] 2 10" xfId="24927"/>
    <cellStyle name="Comma [0] 2 11" xfId="24928"/>
    <cellStyle name="Comma [0] 2 2" xfId="1803"/>
    <cellStyle name="Comma [0] 2 2 10" xfId="24929"/>
    <cellStyle name="Comma [0] 2 2 2" xfId="1804"/>
    <cellStyle name="Comma [0] 2 2 2 10" xfId="24930"/>
    <cellStyle name="Comma [0] 2 2 2 2" xfId="24931"/>
    <cellStyle name="Comma [0] 2 2 2 2 2" xfId="24932"/>
    <cellStyle name="Comma [0] 2 2 2 2 2 2" xfId="24933"/>
    <cellStyle name="Comma [0] 2 2 2 2 2 2 2" xfId="24934"/>
    <cellStyle name="Comma [0] 2 2 2 2 2 2 2 2" xfId="24935"/>
    <cellStyle name="Comma [0] 2 2 2 2 2 2 2 2 2" xfId="24936"/>
    <cellStyle name="Comma [0] 2 2 2 2 2 2 2 3" xfId="24937"/>
    <cellStyle name="Comma [0] 2 2 2 2 2 2 3" xfId="24938"/>
    <cellStyle name="Comma [0] 2 2 2 2 2 2 3 2" xfId="24939"/>
    <cellStyle name="Comma [0] 2 2 2 2 2 2 3 2 2" xfId="24940"/>
    <cellStyle name="Comma [0] 2 2 2 2 2 2 3 3" xfId="24941"/>
    <cellStyle name="Comma [0] 2 2 2 2 2 2 4" xfId="24942"/>
    <cellStyle name="Comma [0] 2 2 2 2 2 2 4 2" xfId="24943"/>
    <cellStyle name="Comma [0] 2 2 2 2 2 2 5" xfId="24944"/>
    <cellStyle name="Comma [0] 2 2 2 2 2 3" xfId="24945"/>
    <cellStyle name="Comma [0] 2 2 2 2 2 3 2" xfId="24946"/>
    <cellStyle name="Comma [0] 2 2 2 2 2 3 2 2" xfId="24947"/>
    <cellStyle name="Comma [0] 2 2 2 2 2 3 3" xfId="24948"/>
    <cellStyle name="Comma [0] 2 2 2 2 2 4" xfId="24949"/>
    <cellStyle name="Comma [0] 2 2 2 2 2 4 2" xfId="24950"/>
    <cellStyle name="Comma [0] 2 2 2 2 2 4 2 2" xfId="24951"/>
    <cellStyle name="Comma [0] 2 2 2 2 2 4 3" xfId="24952"/>
    <cellStyle name="Comma [0] 2 2 2 2 2 5" xfId="24953"/>
    <cellStyle name="Comma [0] 2 2 2 2 2 5 2" xfId="24954"/>
    <cellStyle name="Comma [0] 2 2 2 2 2 5 2 2" xfId="24955"/>
    <cellStyle name="Comma [0] 2 2 2 2 2 5 3" xfId="24956"/>
    <cellStyle name="Comma [0] 2 2 2 2 2 6" xfId="24957"/>
    <cellStyle name="Comma [0] 2 2 2 2 2 6 2" xfId="24958"/>
    <cellStyle name="Comma [0] 2 2 2 2 2 7" xfId="24959"/>
    <cellStyle name="Comma [0] 2 2 2 2 3" xfId="24960"/>
    <cellStyle name="Comma [0] 2 2 2 2 3 2" xfId="24961"/>
    <cellStyle name="Comma [0] 2 2 2 2 3 2 2" xfId="24962"/>
    <cellStyle name="Comma [0] 2 2 2 2 3 2 2 2" xfId="24963"/>
    <cellStyle name="Comma [0] 2 2 2 2 3 2 3" xfId="24964"/>
    <cellStyle name="Comma [0] 2 2 2 2 3 3" xfId="24965"/>
    <cellStyle name="Comma [0] 2 2 2 2 3 3 2" xfId="24966"/>
    <cellStyle name="Comma [0] 2 2 2 2 3 3 2 2" xfId="24967"/>
    <cellStyle name="Comma [0] 2 2 2 2 3 3 3" xfId="24968"/>
    <cellStyle name="Comma [0] 2 2 2 2 3 4" xfId="24969"/>
    <cellStyle name="Comma [0] 2 2 2 2 3 4 2" xfId="24970"/>
    <cellStyle name="Comma [0] 2 2 2 2 3 5" xfId="24971"/>
    <cellStyle name="Comma [0] 2 2 2 2 4" xfId="24972"/>
    <cellStyle name="Comma [0] 2 2 2 2 4 2" xfId="24973"/>
    <cellStyle name="Comma [0] 2 2 2 2 4 2 2" xfId="24974"/>
    <cellStyle name="Comma [0] 2 2 2 2 4 3" xfId="24975"/>
    <cellStyle name="Comma [0] 2 2 2 2 5" xfId="24976"/>
    <cellStyle name="Comma [0] 2 2 2 2 5 2" xfId="24977"/>
    <cellStyle name="Comma [0] 2 2 2 2 5 2 2" xfId="24978"/>
    <cellStyle name="Comma [0] 2 2 2 2 5 3" xfId="24979"/>
    <cellStyle name="Comma [0] 2 2 2 2 6" xfId="24980"/>
    <cellStyle name="Comma [0] 2 2 2 2 6 2" xfId="24981"/>
    <cellStyle name="Comma [0] 2 2 2 2 6 2 2" xfId="24982"/>
    <cellStyle name="Comma [0] 2 2 2 2 6 3" xfId="24983"/>
    <cellStyle name="Comma [0] 2 2 2 2 7" xfId="24984"/>
    <cellStyle name="Comma [0] 2 2 2 2 7 2" xfId="24985"/>
    <cellStyle name="Comma [0] 2 2 2 2 8" xfId="24986"/>
    <cellStyle name="Comma [0] 2 2 2 3" xfId="24987"/>
    <cellStyle name="Comma [0] 2 2 2 3 2" xfId="24988"/>
    <cellStyle name="Comma [0] 2 2 2 3 2 2" xfId="24989"/>
    <cellStyle name="Comma [0] 2 2 2 3 2 2 2" xfId="24990"/>
    <cellStyle name="Comma [0] 2 2 2 3 2 2 2 2" xfId="24991"/>
    <cellStyle name="Comma [0] 2 2 2 3 2 2 3" xfId="24992"/>
    <cellStyle name="Comma [0] 2 2 2 3 2 3" xfId="24993"/>
    <cellStyle name="Comma [0] 2 2 2 3 2 3 2" xfId="24994"/>
    <cellStyle name="Comma [0] 2 2 2 3 2 3 2 2" xfId="24995"/>
    <cellStyle name="Comma [0] 2 2 2 3 2 3 3" xfId="24996"/>
    <cellStyle name="Comma [0] 2 2 2 3 2 4" xfId="24997"/>
    <cellStyle name="Comma [0] 2 2 2 3 2 4 2" xfId="24998"/>
    <cellStyle name="Comma [0] 2 2 2 3 2 5" xfId="24999"/>
    <cellStyle name="Comma [0] 2 2 2 3 3" xfId="25000"/>
    <cellStyle name="Comma [0] 2 2 2 3 3 2" xfId="25001"/>
    <cellStyle name="Comma [0] 2 2 2 3 3 2 2" xfId="25002"/>
    <cellStyle name="Comma [0] 2 2 2 3 3 3" xfId="25003"/>
    <cellStyle name="Comma [0] 2 2 2 3 4" xfId="25004"/>
    <cellStyle name="Comma [0] 2 2 2 3 4 2" xfId="25005"/>
    <cellStyle name="Comma [0] 2 2 2 3 4 2 2" xfId="25006"/>
    <cellStyle name="Comma [0] 2 2 2 3 4 3" xfId="25007"/>
    <cellStyle name="Comma [0] 2 2 2 3 5" xfId="25008"/>
    <cellStyle name="Comma [0] 2 2 2 3 5 2" xfId="25009"/>
    <cellStyle name="Comma [0] 2 2 2 3 5 2 2" xfId="25010"/>
    <cellStyle name="Comma [0] 2 2 2 3 5 3" xfId="25011"/>
    <cellStyle name="Comma [0] 2 2 2 3 6" xfId="25012"/>
    <cellStyle name="Comma [0] 2 2 2 3 6 2" xfId="25013"/>
    <cellStyle name="Comma [0] 2 2 2 3 7" xfId="25014"/>
    <cellStyle name="Comma [0] 2 2 2 4" xfId="25015"/>
    <cellStyle name="Comma [0] 2 2 2 4 2" xfId="25016"/>
    <cellStyle name="Comma [0] 2 2 2 4 2 2" xfId="25017"/>
    <cellStyle name="Comma [0] 2 2 2 4 2 2 2" xfId="25018"/>
    <cellStyle name="Comma [0] 2 2 2 4 2 3" xfId="25019"/>
    <cellStyle name="Comma [0] 2 2 2 4 3" xfId="25020"/>
    <cellStyle name="Comma [0] 2 2 2 4 3 2" xfId="25021"/>
    <cellStyle name="Comma [0] 2 2 2 4 3 2 2" xfId="25022"/>
    <cellStyle name="Comma [0] 2 2 2 4 3 3" xfId="25023"/>
    <cellStyle name="Comma [0] 2 2 2 4 4" xfId="25024"/>
    <cellStyle name="Comma [0] 2 2 2 4 4 2" xfId="25025"/>
    <cellStyle name="Comma [0] 2 2 2 4 5" xfId="25026"/>
    <cellStyle name="Comma [0] 2 2 2 5" xfId="25027"/>
    <cellStyle name="Comma [0] 2 2 2 5 2" xfId="25028"/>
    <cellStyle name="Comma [0] 2 2 2 5 2 2" xfId="25029"/>
    <cellStyle name="Comma [0] 2 2 2 5 3" xfId="25030"/>
    <cellStyle name="Comma [0] 2 2 2 6" xfId="25031"/>
    <cellStyle name="Comma [0] 2 2 2 6 2" xfId="25032"/>
    <cellStyle name="Comma [0] 2 2 2 6 2 2" xfId="25033"/>
    <cellStyle name="Comma [0] 2 2 2 6 3" xfId="25034"/>
    <cellStyle name="Comma [0] 2 2 2 7" xfId="25035"/>
    <cellStyle name="Comma [0] 2 2 2 7 2" xfId="25036"/>
    <cellStyle name="Comma [0] 2 2 2 7 2 2" xfId="25037"/>
    <cellStyle name="Comma [0] 2 2 2 7 3" xfId="25038"/>
    <cellStyle name="Comma [0] 2 2 2 8" xfId="25039"/>
    <cellStyle name="Comma [0] 2 2 2 8 2" xfId="25040"/>
    <cellStyle name="Comma [0] 2 2 2 9" xfId="25041"/>
    <cellStyle name="Comma [0] 2 2 3" xfId="25042"/>
    <cellStyle name="Comma [0] 2 2 3 2" xfId="25043"/>
    <cellStyle name="Comma [0] 2 2 3 2 2" xfId="25044"/>
    <cellStyle name="Comma [0] 2 2 3 2 2 2" xfId="25045"/>
    <cellStyle name="Comma [0] 2 2 3 2 2 2 2" xfId="25046"/>
    <cellStyle name="Comma [0] 2 2 3 2 2 2 2 2" xfId="25047"/>
    <cellStyle name="Comma [0] 2 2 3 2 2 2 3" xfId="25048"/>
    <cellStyle name="Comma [0] 2 2 3 2 2 3" xfId="25049"/>
    <cellStyle name="Comma [0] 2 2 3 2 2 3 2" xfId="25050"/>
    <cellStyle name="Comma [0] 2 2 3 2 2 3 2 2" xfId="25051"/>
    <cellStyle name="Comma [0] 2 2 3 2 2 3 3" xfId="25052"/>
    <cellStyle name="Comma [0] 2 2 3 2 2 4" xfId="25053"/>
    <cellStyle name="Comma [0] 2 2 3 2 2 4 2" xfId="25054"/>
    <cellStyle name="Comma [0] 2 2 3 2 2 5" xfId="25055"/>
    <cellStyle name="Comma [0] 2 2 3 2 3" xfId="25056"/>
    <cellStyle name="Comma [0] 2 2 3 2 3 2" xfId="25057"/>
    <cellStyle name="Comma [0] 2 2 3 2 3 2 2" xfId="25058"/>
    <cellStyle name="Comma [0] 2 2 3 2 3 3" xfId="25059"/>
    <cellStyle name="Comma [0] 2 2 3 2 4" xfId="25060"/>
    <cellStyle name="Comma [0] 2 2 3 2 4 2" xfId="25061"/>
    <cellStyle name="Comma [0] 2 2 3 2 4 2 2" xfId="25062"/>
    <cellStyle name="Comma [0] 2 2 3 2 4 3" xfId="25063"/>
    <cellStyle name="Comma [0] 2 2 3 2 5" xfId="25064"/>
    <cellStyle name="Comma [0] 2 2 3 2 5 2" xfId="25065"/>
    <cellStyle name="Comma [0] 2 2 3 2 5 2 2" xfId="25066"/>
    <cellStyle name="Comma [0] 2 2 3 2 5 3" xfId="25067"/>
    <cellStyle name="Comma [0] 2 2 3 2 6" xfId="25068"/>
    <cellStyle name="Comma [0] 2 2 3 2 6 2" xfId="25069"/>
    <cellStyle name="Comma [0] 2 2 3 2 7" xfId="25070"/>
    <cellStyle name="Comma [0] 2 2 3 3" xfId="25071"/>
    <cellStyle name="Comma [0] 2 2 3 3 2" xfId="25072"/>
    <cellStyle name="Comma [0] 2 2 3 3 2 2" xfId="25073"/>
    <cellStyle name="Comma [0] 2 2 3 3 2 2 2" xfId="25074"/>
    <cellStyle name="Comma [0] 2 2 3 3 2 3" xfId="25075"/>
    <cellStyle name="Comma [0] 2 2 3 3 3" xfId="25076"/>
    <cellStyle name="Comma [0] 2 2 3 3 3 2" xfId="25077"/>
    <cellStyle name="Comma [0] 2 2 3 3 3 2 2" xfId="25078"/>
    <cellStyle name="Comma [0] 2 2 3 3 3 3" xfId="25079"/>
    <cellStyle name="Comma [0] 2 2 3 3 4" xfId="25080"/>
    <cellStyle name="Comma [0] 2 2 3 3 4 2" xfId="25081"/>
    <cellStyle name="Comma [0] 2 2 3 3 5" xfId="25082"/>
    <cellStyle name="Comma [0] 2 2 3 4" xfId="25083"/>
    <cellStyle name="Comma [0] 2 2 3 4 2" xfId="25084"/>
    <cellStyle name="Comma [0] 2 2 3 4 2 2" xfId="25085"/>
    <cellStyle name="Comma [0] 2 2 3 4 3" xfId="25086"/>
    <cellStyle name="Comma [0] 2 2 3 5" xfId="25087"/>
    <cellStyle name="Comma [0] 2 2 3 5 2" xfId="25088"/>
    <cellStyle name="Comma [0] 2 2 3 5 2 2" xfId="25089"/>
    <cellStyle name="Comma [0] 2 2 3 5 3" xfId="25090"/>
    <cellStyle name="Comma [0] 2 2 3 6" xfId="25091"/>
    <cellStyle name="Comma [0] 2 2 3 6 2" xfId="25092"/>
    <cellStyle name="Comma [0] 2 2 3 6 2 2" xfId="25093"/>
    <cellStyle name="Comma [0] 2 2 3 6 3" xfId="25094"/>
    <cellStyle name="Comma [0] 2 2 3 7" xfId="25095"/>
    <cellStyle name="Comma [0] 2 2 3 7 2" xfId="25096"/>
    <cellStyle name="Comma [0] 2 2 3 8" xfId="25097"/>
    <cellStyle name="Comma [0] 2 2 4" xfId="25098"/>
    <cellStyle name="Comma [0] 2 2 4 2" xfId="25099"/>
    <cellStyle name="Comma [0] 2 2 4 2 2" xfId="25100"/>
    <cellStyle name="Comma [0] 2 2 4 2 2 2" xfId="25101"/>
    <cellStyle name="Comma [0] 2 2 4 2 2 2 2" xfId="25102"/>
    <cellStyle name="Comma [0] 2 2 4 2 2 3" xfId="25103"/>
    <cellStyle name="Comma [0] 2 2 4 2 3" xfId="25104"/>
    <cellStyle name="Comma [0] 2 2 4 2 3 2" xfId="25105"/>
    <cellStyle name="Comma [0] 2 2 4 2 3 2 2" xfId="25106"/>
    <cellStyle name="Comma [0] 2 2 4 2 3 3" xfId="25107"/>
    <cellStyle name="Comma [0] 2 2 4 2 4" xfId="25108"/>
    <cellStyle name="Comma [0] 2 2 4 2 4 2" xfId="25109"/>
    <cellStyle name="Comma [0] 2 2 4 2 5" xfId="25110"/>
    <cellStyle name="Comma [0] 2 2 4 3" xfId="25111"/>
    <cellStyle name="Comma [0] 2 2 4 3 2" xfId="25112"/>
    <cellStyle name="Comma [0] 2 2 4 3 2 2" xfId="25113"/>
    <cellStyle name="Comma [0] 2 2 4 3 3" xfId="25114"/>
    <cellStyle name="Comma [0] 2 2 4 4" xfId="25115"/>
    <cellStyle name="Comma [0] 2 2 4 4 2" xfId="25116"/>
    <cellStyle name="Comma [0] 2 2 4 4 2 2" xfId="25117"/>
    <cellStyle name="Comma [0] 2 2 4 4 3" xfId="25118"/>
    <cellStyle name="Comma [0] 2 2 4 5" xfId="25119"/>
    <cellStyle name="Comma [0] 2 2 4 5 2" xfId="25120"/>
    <cellStyle name="Comma [0] 2 2 4 5 2 2" xfId="25121"/>
    <cellStyle name="Comma [0] 2 2 4 5 3" xfId="25122"/>
    <cellStyle name="Comma [0] 2 2 4 6" xfId="25123"/>
    <cellStyle name="Comma [0] 2 2 4 6 2" xfId="25124"/>
    <cellStyle name="Comma [0] 2 2 4 7" xfId="25125"/>
    <cellStyle name="Comma [0] 2 2 5" xfId="25126"/>
    <cellStyle name="Comma [0] 2 2 5 2" xfId="25127"/>
    <cellStyle name="Comma [0] 2 2 5 2 2" xfId="25128"/>
    <cellStyle name="Comma [0] 2 2 5 2 2 2" xfId="25129"/>
    <cellStyle name="Comma [0] 2 2 5 2 2 2 2" xfId="25130"/>
    <cellStyle name="Comma [0] 2 2 5 2 2 3" xfId="25131"/>
    <cellStyle name="Comma [0] 2 2 5 2 3" xfId="25132"/>
    <cellStyle name="Comma [0] 2 2 5 2 3 2" xfId="25133"/>
    <cellStyle name="Comma [0] 2 2 5 2 3 2 2" xfId="25134"/>
    <cellStyle name="Comma [0] 2 2 5 2 3 3" xfId="25135"/>
    <cellStyle name="Comma [0] 2 2 5 2 4" xfId="25136"/>
    <cellStyle name="Comma [0] 2 2 5 2 4 2" xfId="25137"/>
    <cellStyle name="Comma [0] 2 2 5 2 5" xfId="25138"/>
    <cellStyle name="Comma [0] 2 2 5 3" xfId="25139"/>
    <cellStyle name="Comma [0] 2 2 5 3 2" xfId="25140"/>
    <cellStyle name="Comma [0] 2 2 5 3 2 2" xfId="25141"/>
    <cellStyle name="Comma [0] 2 2 5 3 3" xfId="25142"/>
    <cellStyle name="Comma [0] 2 2 5 4" xfId="25143"/>
    <cellStyle name="Comma [0] 2 2 5 4 2" xfId="25144"/>
    <cellStyle name="Comma [0] 2 2 5 4 2 2" xfId="25145"/>
    <cellStyle name="Comma [0] 2 2 5 4 3" xfId="25146"/>
    <cellStyle name="Comma [0] 2 2 5 5" xfId="25147"/>
    <cellStyle name="Comma [0] 2 2 5 5 2" xfId="25148"/>
    <cellStyle name="Comma [0] 2 2 5 5 2 2" xfId="25149"/>
    <cellStyle name="Comma [0] 2 2 5 5 3" xfId="25150"/>
    <cellStyle name="Comma [0] 2 2 5 6" xfId="25151"/>
    <cellStyle name="Comma [0] 2 2 5 6 2" xfId="25152"/>
    <cellStyle name="Comma [0] 2 2 5 7" xfId="25153"/>
    <cellStyle name="Comma [0] 2 2 6" xfId="25154"/>
    <cellStyle name="Comma [0] 2 2 7" xfId="25155"/>
    <cellStyle name="Comma [0] 2 2 7 2" xfId="25156"/>
    <cellStyle name="Comma [0] 2 2 7 2 2" xfId="25157"/>
    <cellStyle name="Comma [0] 2 2 7 2 2 2" xfId="25158"/>
    <cellStyle name="Comma [0] 2 2 7 2 3" xfId="25159"/>
    <cellStyle name="Comma [0] 2 2 7 3" xfId="25160"/>
    <cellStyle name="Comma [0] 2 2 7 3 2" xfId="25161"/>
    <cellStyle name="Comma [0] 2 2 7 3 2 2" xfId="25162"/>
    <cellStyle name="Comma [0] 2 2 7 3 3" xfId="25163"/>
    <cellStyle name="Comma [0] 2 2 7 4" xfId="25164"/>
    <cellStyle name="Comma [0] 2 2 7 4 2" xfId="25165"/>
    <cellStyle name="Comma [0] 2 2 7 5" xfId="25166"/>
    <cellStyle name="Comma [0] 2 2 8" xfId="25167"/>
    <cellStyle name="Comma [0] 2 2 8 2" xfId="25168"/>
    <cellStyle name="Comma [0] 2 2 9" xfId="25169"/>
    <cellStyle name="Comma [0] 2 3" xfId="25170"/>
    <cellStyle name="Comma [0] 2 3 10" xfId="25171"/>
    <cellStyle name="Comma [0] 2 3 2" xfId="25172"/>
    <cellStyle name="Comma [0] 2 3 2 2" xfId="25173"/>
    <cellStyle name="Comma [0] 2 3 2 2 2" xfId="25174"/>
    <cellStyle name="Comma [0] 2 3 2 2 2 2" xfId="25175"/>
    <cellStyle name="Comma [0] 2 3 2 2 2 2 2" xfId="25176"/>
    <cellStyle name="Comma [0] 2 3 2 2 2 2 2 2" xfId="25177"/>
    <cellStyle name="Comma [0] 2 3 2 2 2 2 3" xfId="25178"/>
    <cellStyle name="Comma [0] 2 3 2 2 2 3" xfId="25179"/>
    <cellStyle name="Comma [0] 2 3 2 2 2 3 2" xfId="25180"/>
    <cellStyle name="Comma [0] 2 3 2 2 2 3 2 2" xfId="25181"/>
    <cellStyle name="Comma [0] 2 3 2 2 2 3 3" xfId="25182"/>
    <cellStyle name="Comma [0] 2 3 2 2 2 4" xfId="25183"/>
    <cellStyle name="Comma [0] 2 3 2 2 2 4 2" xfId="25184"/>
    <cellStyle name="Comma [0] 2 3 2 2 2 5" xfId="25185"/>
    <cellStyle name="Comma [0] 2 3 2 2 3" xfId="25186"/>
    <cellStyle name="Comma [0] 2 3 2 2 3 2" xfId="25187"/>
    <cellStyle name="Comma [0] 2 3 2 2 3 2 2" xfId="25188"/>
    <cellStyle name="Comma [0] 2 3 2 2 3 3" xfId="25189"/>
    <cellStyle name="Comma [0] 2 3 2 2 4" xfId="25190"/>
    <cellStyle name="Comma [0] 2 3 2 2 4 2" xfId="25191"/>
    <cellStyle name="Comma [0] 2 3 2 2 4 2 2" xfId="25192"/>
    <cellStyle name="Comma [0] 2 3 2 2 4 3" xfId="25193"/>
    <cellStyle name="Comma [0] 2 3 2 2 5" xfId="25194"/>
    <cellStyle name="Comma [0] 2 3 2 2 5 2" xfId="25195"/>
    <cellStyle name="Comma [0] 2 3 2 2 5 2 2" xfId="25196"/>
    <cellStyle name="Comma [0] 2 3 2 2 5 3" xfId="25197"/>
    <cellStyle name="Comma [0] 2 3 2 2 6" xfId="25198"/>
    <cellStyle name="Comma [0] 2 3 2 2 6 2" xfId="25199"/>
    <cellStyle name="Comma [0] 2 3 2 2 7" xfId="25200"/>
    <cellStyle name="Comma [0] 2 3 2 3" xfId="25201"/>
    <cellStyle name="Comma [0] 2 3 2 3 2" xfId="25202"/>
    <cellStyle name="Comma [0] 2 3 2 3 2 2" xfId="25203"/>
    <cellStyle name="Comma [0] 2 3 2 3 2 2 2" xfId="25204"/>
    <cellStyle name="Comma [0] 2 3 2 3 2 3" xfId="25205"/>
    <cellStyle name="Comma [0] 2 3 2 3 3" xfId="25206"/>
    <cellStyle name="Comma [0] 2 3 2 3 3 2" xfId="25207"/>
    <cellStyle name="Comma [0] 2 3 2 3 3 2 2" xfId="25208"/>
    <cellStyle name="Comma [0] 2 3 2 3 3 3" xfId="25209"/>
    <cellStyle name="Comma [0] 2 3 2 3 4" xfId="25210"/>
    <cellStyle name="Comma [0] 2 3 2 3 4 2" xfId="25211"/>
    <cellStyle name="Comma [0] 2 3 2 3 5" xfId="25212"/>
    <cellStyle name="Comma [0] 2 3 2 4" xfId="25213"/>
    <cellStyle name="Comma [0] 2 3 2 4 2" xfId="25214"/>
    <cellStyle name="Comma [0] 2 3 2 4 2 2" xfId="25215"/>
    <cellStyle name="Comma [0] 2 3 2 4 3" xfId="25216"/>
    <cellStyle name="Comma [0] 2 3 2 5" xfId="25217"/>
    <cellStyle name="Comma [0] 2 3 2 5 2" xfId="25218"/>
    <cellStyle name="Comma [0] 2 3 2 5 2 2" xfId="25219"/>
    <cellStyle name="Comma [0] 2 3 2 5 3" xfId="25220"/>
    <cellStyle name="Comma [0] 2 3 2 6" xfId="25221"/>
    <cellStyle name="Comma [0] 2 3 2 6 2" xfId="25222"/>
    <cellStyle name="Comma [0] 2 3 2 6 2 2" xfId="25223"/>
    <cellStyle name="Comma [0] 2 3 2 6 3" xfId="25224"/>
    <cellStyle name="Comma [0] 2 3 2 7" xfId="25225"/>
    <cellStyle name="Comma [0] 2 3 2 7 2" xfId="25226"/>
    <cellStyle name="Comma [0] 2 3 2 8" xfId="25227"/>
    <cellStyle name="Comma [0] 2 3 3" xfId="25228"/>
    <cellStyle name="Comma [0] 2 3 3 2" xfId="25229"/>
    <cellStyle name="Comma [0] 2 3 3 2 2" xfId="25230"/>
    <cellStyle name="Comma [0] 2 3 3 2 2 2" xfId="25231"/>
    <cellStyle name="Comma [0] 2 3 3 2 2 2 2" xfId="25232"/>
    <cellStyle name="Comma [0] 2 3 3 2 2 3" xfId="25233"/>
    <cellStyle name="Comma [0] 2 3 3 2 3" xfId="25234"/>
    <cellStyle name="Comma [0] 2 3 3 2 3 2" xfId="25235"/>
    <cellStyle name="Comma [0] 2 3 3 2 3 2 2" xfId="25236"/>
    <cellStyle name="Comma [0] 2 3 3 2 3 3" xfId="25237"/>
    <cellStyle name="Comma [0] 2 3 3 2 4" xfId="25238"/>
    <cellStyle name="Comma [0] 2 3 3 2 4 2" xfId="25239"/>
    <cellStyle name="Comma [0] 2 3 3 2 5" xfId="25240"/>
    <cellStyle name="Comma [0] 2 3 3 3" xfId="25241"/>
    <cellStyle name="Comma [0] 2 3 3 3 2" xfId="25242"/>
    <cellStyle name="Comma [0] 2 3 3 3 2 2" xfId="25243"/>
    <cellStyle name="Comma [0] 2 3 3 3 3" xfId="25244"/>
    <cellStyle name="Comma [0] 2 3 3 4" xfId="25245"/>
    <cellStyle name="Comma [0] 2 3 3 4 2" xfId="25246"/>
    <cellStyle name="Comma [0] 2 3 3 4 2 2" xfId="25247"/>
    <cellStyle name="Comma [0] 2 3 3 4 3" xfId="25248"/>
    <cellStyle name="Comma [0] 2 3 3 5" xfId="25249"/>
    <cellStyle name="Comma [0] 2 3 3 5 2" xfId="25250"/>
    <cellStyle name="Comma [0] 2 3 3 5 2 2" xfId="25251"/>
    <cellStyle name="Comma [0] 2 3 3 5 3" xfId="25252"/>
    <cellStyle name="Comma [0] 2 3 3 6" xfId="25253"/>
    <cellStyle name="Comma [0] 2 3 3 6 2" xfId="25254"/>
    <cellStyle name="Comma [0] 2 3 3 7" xfId="25255"/>
    <cellStyle name="Comma [0] 2 3 4" xfId="25256"/>
    <cellStyle name="Comma [0] 2 3 4 2" xfId="25257"/>
    <cellStyle name="Comma [0] 2 3 4 2 2" xfId="25258"/>
    <cellStyle name="Comma [0] 2 3 4 2 2 2" xfId="25259"/>
    <cellStyle name="Comma [0] 2 3 4 2 3" xfId="25260"/>
    <cellStyle name="Comma [0] 2 3 4 3" xfId="25261"/>
    <cellStyle name="Comma [0] 2 3 4 3 2" xfId="25262"/>
    <cellStyle name="Comma [0] 2 3 4 3 2 2" xfId="25263"/>
    <cellStyle name="Comma [0] 2 3 4 3 3" xfId="25264"/>
    <cellStyle name="Comma [0] 2 3 4 4" xfId="25265"/>
    <cellStyle name="Comma [0] 2 3 4 4 2" xfId="25266"/>
    <cellStyle name="Comma [0] 2 3 4 5" xfId="25267"/>
    <cellStyle name="Comma [0] 2 3 5" xfId="25268"/>
    <cellStyle name="Comma [0] 2 3 5 2" xfId="25269"/>
    <cellStyle name="Comma [0] 2 3 5 2 2" xfId="25270"/>
    <cellStyle name="Comma [0] 2 3 5 3" xfId="25271"/>
    <cellStyle name="Comma [0] 2 3 6" xfId="25272"/>
    <cellStyle name="Comma [0] 2 3 6 2" xfId="25273"/>
    <cellStyle name="Comma [0] 2 3 6 2 2" xfId="25274"/>
    <cellStyle name="Comma [0] 2 3 6 3" xfId="25275"/>
    <cellStyle name="Comma [0] 2 3 7" xfId="25276"/>
    <cellStyle name="Comma [0] 2 3 7 2" xfId="25277"/>
    <cellStyle name="Comma [0] 2 3 7 2 2" xfId="25278"/>
    <cellStyle name="Comma [0] 2 3 7 3" xfId="25279"/>
    <cellStyle name="Comma [0] 2 3 8" xfId="25280"/>
    <cellStyle name="Comma [0] 2 3 8 2" xfId="25281"/>
    <cellStyle name="Comma [0] 2 3 9" xfId="25282"/>
    <cellStyle name="Comma [0] 2 4" xfId="25283"/>
    <cellStyle name="Comma [0] 2 4 2" xfId="25284"/>
    <cellStyle name="Comma [0] 2 4 2 2" xfId="25285"/>
    <cellStyle name="Comma [0] 2 4 2 2 2" xfId="25286"/>
    <cellStyle name="Comma [0] 2 4 2 2 2 2" xfId="25287"/>
    <cellStyle name="Comma [0] 2 4 2 2 2 2 2" xfId="25288"/>
    <cellStyle name="Comma [0] 2 4 2 2 2 3" xfId="25289"/>
    <cellStyle name="Comma [0] 2 4 2 2 3" xfId="25290"/>
    <cellStyle name="Comma [0] 2 4 2 2 3 2" xfId="25291"/>
    <cellStyle name="Comma [0] 2 4 2 2 3 2 2" xfId="25292"/>
    <cellStyle name="Comma [0] 2 4 2 2 3 3" xfId="25293"/>
    <cellStyle name="Comma [0] 2 4 2 2 4" xfId="25294"/>
    <cellStyle name="Comma [0] 2 4 2 2 4 2" xfId="25295"/>
    <cellStyle name="Comma [0] 2 4 2 2 5" xfId="25296"/>
    <cellStyle name="Comma [0] 2 4 2 3" xfId="25297"/>
    <cellStyle name="Comma [0] 2 4 2 3 2" xfId="25298"/>
    <cellStyle name="Comma [0] 2 4 2 3 2 2" xfId="25299"/>
    <cellStyle name="Comma [0] 2 4 2 3 3" xfId="25300"/>
    <cellStyle name="Comma [0] 2 4 2 4" xfId="25301"/>
    <cellStyle name="Comma [0] 2 4 2 4 2" xfId="25302"/>
    <cellStyle name="Comma [0] 2 4 2 4 2 2" xfId="25303"/>
    <cellStyle name="Comma [0] 2 4 2 4 3" xfId="25304"/>
    <cellStyle name="Comma [0] 2 4 2 5" xfId="25305"/>
    <cellStyle name="Comma [0] 2 4 2 5 2" xfId="25306"/>
    <cellStyle name="Comma [0] 2 4 2 5 2 2" xfId="25307"/>
    <cellStyle name="Comma [0] 2 4 2 5 3" xfId="25308"/>
    <cellStyle name="Comma [0] 2 4 2 6" xfId="25309"/>
    <cellStyle name="Comma [0] 2 4 2 6 2" xfId="25310"/>
    <cellStyle name="Comma [0] 2 4 2 7" xfId="25311"/>
    <cellStyle name="Comma [0] 2 4 3" xfId="25312"/>
    <cellStyle name="Comma [0] 2 4 3 2" xfId="25313"/>
    <cellStyle name="Comma [0] 2 4 3 2 2" xfId="25314"/>
    <cellStyle name="Comma [0] 2 4 3 2 2 2" xfId="25315"/>
    <cellStyle name="Comma [0] 2 4 3 2 3" xfId="25316"/>
    <cellStyle name="Comma [0] 2 4 3 3" xfId="25317"/>
    <cellStyle name="Comma [0] 2 4 3 3 2" xfId="25318"/>
    <cellStyle name="Comma [0] 2 4 3 3 2 2" xfId="25319"/>
    <cellStyle name="Comma [0] 2 4 3 3 3" xfId="25320"/>
    <cellStyle name="Comma [0] 2 4 3 4" xfId="25321"/>
    <cellStyle name="Comma [0] 2 4 3 4 2" xfId="25322"/>
    <cellStyle name="Comma [0] 2 4 3 5" xfId="25323"/>
    <cellStyle name="Comma [0] 2 4 4" xfId="25324"/>
    <cellStyle name="Comma [0] 2 4 4 2" xfId="25325"/>
    <cellStyle name="Comma [0] 2 4 4 2 2" xfId="25326"/>
    <cellStyle name="Comma [0] 2 4 4 3" xfId="25327"/>
    <cellStyle name="Comma [0] 2 4 5" xfId="25328"/>
    <cellStyle name="Comma [0] 2 4 5 2" xfId="25329"/>
    <cellStyle name="Comma [0] 2 4 5 2 2" xfId="25330"/>
    <cellStyle name="Comma [0] 2 4 5 3" xfId="25331"/>
    <cellStyle name="Comma [0] 2 4 6" xfId="25332"/>
    <cellStyle name="Comma [0] 2 4 6 2" xfId="25333"/>
    <cellStyle name="Comma [0] 2 4 6 2 2" xfId="25334"/>
    <cellStyle name="Comma [0] 2 4 6 3" xfId="25335"/>
    <cellStyle name="Comma [0] 2 4 7" xfId="25336"/>
    <cellStyle name="Comma [0] 2 4 7 2" xfId="25337"/>
    <cellStyle name="Comma [0] 2 4 8" xfId="25338"/>
    <cellStyle name="Comma [0] 2 5" xfId="25339"/>
    <cellStyle name="Comma [0] 2 5 2" xfId="25340"/>
    <cellStyle name="Comma [0] 2 5 2 2" xfId="25341"/>
    <cellStyle name="Comma [0] 2 5 2 2 2" xfId="25342"/>
    <cellStyle name="Comma [0] 2 5 2 2 2 2" xfId="25343"/>
    <cellStyle name="Comma [0] 2 5 2 2 3" xfId="25344"/>
    <cellStyle name="Comma [0] 2 5 2 3" xfId="25345"/>
    <cellStyle name="Comma [0] 2 5 2 3 2" xfId="25346"/>
    <cellStyle name="Comma [0] 2 5 2 3 2 2" xfId="25347"/>
    <cellStyle name="Comma [0] 2 5 2 3 3" xfId="25348"/>
    <cellStyle name="Comma [0] 2 5 2 4" xfId="25349"/>
    <cellStyle name="Comma [0] 2 5 2 4 2" xfId="25350"/>
    <cellStyle name="Comma [0] 2 5 2 5" xfId="25351"/>
    <cellStyle name="Comma [0] 2 5 3" xfId="25352"/>
    <cellStyle name="Comma [0] 2 5 3 2" xfId="25353"/>
    <cellStyle name="Comma [0] 2 5 3 2 2" xfId="25354"/>
    <cellStyle name="Comma [0] 2 5 3 3" xfId="25355"/>
    <cellStyle name="Comma [0] 2 5 4" xfId="25356"/>
    <cellStyle name="Comma [0] 2 5 4 2" xfId="25357"/>
    <cellStyle name="Comma [0] 2 5 4 2 2" xfId="25358"/>
    <cellStyle name="Comma [0] 2 5 4 3" xfId="25359"/>
    <cellStyle name="Comma [0] 2 5 5" xfId="25360"/>
    <cellStyle name="Comma [0] 2 5 5 2" xfId="25361"/>
    <cellStyle name="Comma [0] 2 5 5 2 2" xfId="25362"/>
    <cellStyle name="Comma [0] 2 5 5 3" xfId="25363"/>
    <cellStyle name="Comma [0] 2 5 6" xfId="25364"/>
    <cellStyle name="Comma [0] 2 5 6 2" xfId="25365"/>
    <cellStyle name="Comma [0] 2 5 7" xfId="25366"/>
    <cellStyle name="Comma [0] 2 6" xfId="25367"/>
    <cellStyle name="Comma [0] 2 6 2" xfId="25368"/>
    <cellStyle name="Comma [0] 2 6 2 2" xfId="25369"/>
    <cellStyle name="Comma [0] 2 6 2 2 2" xfId="25370"/>
    <cellStyle name="Comma [0] 2 6 2 2 2 2" xfId="25371"/>
    <cellStyle name="Comma [0] 2 6 2 2 3" xfId="25372"/>
    <cellStyle name="Comma [0] 2 6 2 3" xfId="25373"/>
    <cellStyle name="Comma [0] 2 6 2 3 2" xfId="25374"/>
    <cellStyle name="Comma [0] 2 6 2 3 2 2" xfId="25375"/>
    <cellStyle name="Comma [0] 2 6 2 3 3" xfId="25376"/>
    <cellStyle name="Comma [0] 2 6 2 4" xfId="25377"/>
    <cellStyle name="Comma [0] 2 6 2 4 2" xfId="25378"/>
    <cellStyle name="Comma [0] 2 6 2 5" xfId="25379"/>
    <cellStyle name="Comma [0] 2 6 3" xfId="25380"/>
    <cellStyle name="Comma [0] 2 6 3 2" xfId="25381"/>
    <cellStyle name="Comma [0] 2 6 3 2 2" xfId="25382"/>
    <cellStyle name="Comma [0] 2 6 3 3" xfId="25383"/>
    <cellStyle name="Comma [0] 2 6 4" xfId="25384"/>
    <cellStyle name="Comma [0] 2 6 4 2" xfId="25385"/>
    <cellStyle name="Comma [0] 2 6 4 2 2" xfId="25386"/>
    <cellStyle name="Comma [0] 2 6 4 3" xfId="25387"/>
    <cellStyle name="Comma [0] 2 6 5" xfId="25388"/>
    <cellStyle name="Comma [0] 2 6 5 2" xfId="25389"/>
    <cellStyle name="Comma [0] 2 6 5 2 2" xfId="25390"/>
    <cellStyle name="Comma [0] 2 6 5 3" xfId="25391"/>
    <cellStyle name="Comma [0] 2 6 6" xfId="25392"/>
    <cellStyle name="Comma [0] 2 6 6 2" xfId="25393"/>
    <cellStyle name="Comma [0] 2 6 7" xfId="25394"/>
    <cellStyle name="Comma [0] 2 7" xfId="25395"/>
    <cellStyle name="Comma [0] 2 8" xfId="25396"/>
    <cellStyle name="Comma [0] 2 8 2" xfId="25397"/>
    <cellStyle name="Comma [0] 2 8 2 2" xfId="25398"/>
    <cellStyle name="Comma [0] 2 8 2 2 2" xfId="25399"/>
    <cellStyle name="Comma [0] 2 8 2 3" xfId="25400"/>
    <cellStyle name="Comma [0] 2 8 3" xfId="25401"/>
    <cellStyle name="Comma [0] 2 8 3 2" xfId="25402"/>
    <cellStyle name="Comma [0] 2 8 3 2 2" xfId="25403"/>
    <cellStyle name="Comma [0] 2 8 3 3" xfId="25404"/>
    <cellStyle name="Comma [0] 2 8 4" xfId="25405"/>
    <cellStyle name="Comma [0] 2 8 4 2" xfId="25406"/>
    <cellStyle name="Comma [0] 2 8 5" xfId="25407"/>
    <cellStyle name="Comma [0] 2 9" xfId="25408"/>
    <cellStyle name="Comma [0] 2 9 2" xfId="25409"/>
    <cellStyle name="Comma [0] 3" xfId="1805"/>
    <cellStyle name="Comma [0] 3 2" xfId="1806"/>
    <cellStyle name="Comma [0] 3 2 2" xfId="1807"/>
    <cellStyle name="Comma [0] 3 2 3" xfId="25410"/>
    <cellStyle name="Comma [0] 3 3" xfId="25411"/>
    <cellStyle name="Comma [0] 4" xfId="1808"/>
    <cellStyle name="Comma [0] 4 2" xfId="1809"/>
    <cellStyle name="Comma [0] 4 3" xfId="25412"/>
    <cellStyle name="Comma [0] 5" xfId="1810"/>
    <cellStyle name="Comma [0] 6" xfId="25413"/>
    <cellStyle name="Comma 10" xfId="1811"/>
    <cellStyle name="Comma 10 2" xfId="1812"/>
    <cellStyle name="Comma 10 2 2" xfId="1813"/>
    <cellStyle name="Comma 10 2 2 2" xfId="1814"/>
    <cellStyle name="Comma 10 2 2 2 2" xfId="1815"/>
    <cellStyle name="Comma 10 2 2 2 3" xfId="25414"/>
    <cellStyle name="Comma 10 2 2 3" xfId="1816"/>
    <cellStyle name="Comma 10 2 2 4" xfId="25415"/>
    <cellStyle name="Comma 10 2 3" xfId="1817"/>
    <cellStyle name="Comma 10 2 3 2" xfId="1818"/>
    <cellStyle name="Comma 10 2 3 3" xfId="25416"/>
    <cellStyle name="Comma 10 2 4" xfId="1819"/>
    <cellStyle name="Comma 10 2 5" xfId="25417"/>
    <cellStyle name="Comma 10 2 6" xfId="25418"/>
    <cellStyle name="Comma 10 3" xfId="1820"/>
    <cellStyle name="Comma 10 3 2" xfId="1821"/>
    <cellStyle name="Comma 10 3 2 2" xfId="1822"/>
    <cellStyle name="Comma 10 3 2 3" xfId="25419"/>
    <cellStyle name="Comma 10 3 3" xfId="1823"/>
    <cellStyle name="Comma 10 3 4" xfId="25420"/>
    <cellStyle name="Comma 10 4" xfId="1824"/>
    <cellStyle name="Comma 10 4 2" xfId="1825"/>
    <cellStyle name="Comma 10 4 3" xfId="25421"/>
    <cellStyle name="Comma 10 5" xfId="1826"/>
    <cellStyle name="Comma 10 5 2" xfId="1827"/>
    <cellStyle name="Comma 10 5 3" xfId="25422"/>
    <cellStyle name="Comma 10 6" xfId="1828"/>
    <cellStyle name="Comma 10 7" xfId="25423"/>
    <cellStyle name="Comma 100" xfId="1829"/>
    <cellStyle name="Comma 101" xfId="1830"/>
    <cellStyle name="Comma 102" xfId="1831"/>
    <cellStyle name="Comma 103" xfId="1832"/>
    <cellStyle name="Comma 104" xfId="1833"/>
    <cellStyle name="Comma 105" xfId="1834"/>
    <cellStyle name="Comma 106" xfId="1835"/>
    <cellStyle name="Comma 107" xfId="1836"/>
    <cellStyle name="Comma 108" xfId="1837"/>
    <cellStyle name="Comma 109" xfId="1838"/>
    <cellStyle name="Comma 11" xfId="1839"/>
    <cellStyle name="Comma 11 2" xfId="1840"/>
    <cellStyle name="Comma 11 2 2" xfId="1841"/>
    <cellStyle name="Comma 11 2 2 2" xfId="1842"/>
    <cellStyle name="Comma 11 2 2 3" xfId="25424"/>
    <cellStyle name="Comma 11 2 3" xfId="1843"/>
    <cellStyle name="Comma 11 2 4" xfId="25425"/>
    <cellStyle name="Comma 11 2 5" xfId="25426"/>
    <cellStyle name="Comma 11 3" xfId="1844"/>
    <cellStyle name="Comma 11 3 2" xfId="1845"/>
    <cellStyle name="Comma 11 3 3" xfId="25427"/>
    <cellStyle name="Comma 11 4" xfId="1846"/>
    <cellStyle name="Comma 11 4 2" xfId="1847"/>
    <cellStyle name="Comma 11 4 3" xfId="25428"/>
    <cellStyle name="Comma 11 5" xfId="1848"/>
    <cellStyle name="Comma 11 6" xfId="25429"/>
    <cellStyle name="Comma 110" xfId="1849"/>
    <cellStyle name="Comma 111" xfId="1850"/>
    <cellStyle name="Comma 112" xfId="1851"/>
    <cellStyle name="Comma 113" xfId="1852"/>
    <cellStyle name="Comma 114" xfId="1853"/>
    <cellStyle name="Comma 115" xfId="1854"/>
    <cellStyle name="Comma 116" xfId="1855"/>
    <cellStyle name="Comma 117" xfId="1856"/>
    <cellStyle name="Comma 118" xfId="1857"/>
    <cellStyle name="Comma 119" xfId="1858"/>
    <cellStyle name="Comma 12" xfId="1859"/>
    <cellStyle name="Comma 12 2" xfId="1860"/>
    <cellStyle name="Comma 12 2 2" xfId="1861"/>
    <cellStyle name="Comma 12 2 2 2" xfId="1862"/>
    <cellStyle name="Comma 12 2 2 2 2" xfId="25430"/>
    <cellStyle name="Comma 12 2 2 2 2 2" xfId="25431"/>
    <cellStyle name="Comma 12 2 2 2 2 2 2" xfId="25432"/>
    <cellStyle name="Comma 12 2 2 2 2 2 2 2" xfId="25433"/>
    <cellStyle name="Comma 12 2 2 2 2 2 3" xfId="25434"/>
    <cellStyle name="Comma 12 2 2 2 2 3" xfId="25435"/>
    <cellStyle name="Comma 12 2 2 2 2 3 2" xfId="25436"/>
    <cellStyle name="Comma 12 2 2 2 2 3 2 2" xfId="25437"/>
    <cellStyle name="Comma 12 2 2 2 2 3 3" xfId="25438"/>
    <cellStyle name="Comma 12 2 2 2 2 4" xfId="25439"/>
    <cellStyle name="Comma 12 2 2 2 2 4 2" xfId="25440"/>
    <cellStyle name="Comma 12 2 2 2 2 5" xfId="25441"/>
    <cellStyle name="Comma 12 2 2 2 3" xfId="25442"/>
    <cellStyle name="Comma 12 2 2 2 3 2" xfId="25443"/>
    <cellStyle name="Comma 12 2 2 2 3 2 2" xfId="25444"/>
    <cellStyle name="Comma 12 2 2 2 3 3" xfId="25445"/>
    <cellStyle name="Comma 12 2 2 2 4" xfId="25446"/>
    <cellStyle name="Comma 12 2 2 2 4 2" xfId="25447"/>
    <cellStyle name="Comma 12 2 2 2 4 2 2" xfId="25448"/>
    <cellStyle name="Comma 12 2 2 2 4 3" xfId="25449"/>
    <cellStyle name="Comma 12 2 2 2 5" xfId="25450"/>
    <cellStyle name="Comma 12 2 2 2 5 2" xfId="25451"/>
    <cellStyle name="Comma 12 2 2 2 5 2 2" xfId="25452"/>
    <cellStyle name="Comma 12 2 2 2 5 3" xfId="25453"/>
    <cellStyle name="Comma 12 2 2 2 6" xfId="25454"/>
    <cellStyle name="Comma 12 2 2 2 6 2" xfId="25455"/>
    <cellStyle name="Comma 12 2 2 2 7" xfId="25456"/>
    <cellStyle name="Comma 12 2 2 2 8" xfId="25457"/>
    <cellStyle name="Comma 12 2 2 3" xfId="25458"/>
    <cellStyle name="Comma 12 2 2 3 2" xfId="25459"/>
    <cellStyle name="Comma 12 2 2 3 2 2" xfId="25460"/>
    <cellStyle name="Comma 12 2 2 3 2 2 2" xfId="25461"/>
    <cellStyle name="Comma 12 2 2 3 2 3" xfId="25462"/>
    <cellStyle name="Comma 12 2 2 3 3" xfId="25463"/>
    <cellStyle name="Comma 12 2 2 3 3 2" xfId="25464"/>
    <cellStyle name="Comma 12 2 2 3 3 2 2" xfId="25465"/>
    <cellStyle name="Comma 12 2 2 3 3 3" xfId="25466"/>
    <cellStyle name="Comma 12 2 2 3 4" xfId="25467"/>
    <cellStyle name="Comma 12 2 2 3 4 2" xfId="25468"/>
    <cellStyle name="Comma 12 2 2 3 5" xfId="25469"/>
    <cellStyle name="Comma 12 2 2 3 6" xfId="25470"/>
    <cellStyle name="Comma 12 2 2 4" xfId="25471"/>
    <cellStyle name="Comma 12 2 2 4 2" xfId="25472"/>
    <cellStyle name="Comma 12 2 2 4 2 2" xfId="25473"/>
    <cellStyle name="Comma 12 2 2 4 3" xfId="25474"/>
    <cellStyle name="Comma 12 2 2 5" xfId="25475"/>
    <cellStyle name="Comma 12 2 2 5 2" xfId="25476"/>
    <cellStyle name="Comma 12 2 2 5 2 2" xfId="25477"/>
    <cellStyle name="Comma 12 2 2 5 3" xfId="25478"/>
    <cellStyle name="Comma 12 2 2 6" xfId="25479"/>
    <cellStyle name="Comma 12 2 2 6 2" xfId="25480"/>
    <cellStyle name="Comma 12 2 2 6 2 2" xfId="25481"/>
    <cellStyle name="Comma 12 2 2 6 3" xfId="25482"/>
    <cellStyle name="Comma 12 2 2 7" xfId="25483"/>
    <cellStyle name="Comma 12 2 2 7 2" xfId="25484"/>
    <cellStyle name="Comma 12 2 2 8" xfId="25485"/>
    <cellStyle name="Comma 12 2 2 9" xfId="25486"/>
    <cellStyle name="Comma 12 2 3" xfId="1863"/>
    <cellStyle name="Comma 12 2 3 2" xfId="25487"/>
    <cellStyle name="Comma 12 2 3 2 2" xfId="25488"/>
    <cellStyle name="Comma 12 2 3 2 2 2" xfId="25489"/>
    <cellStyle name="Comma 12 2 3 2 2 2 2" xfId="25490"/>
    <cellStyle name="Comma 12 2 3 2 2 3" xfId="25491"/>
    <cellStyle name="Comma 12 2 3 2 3" xfId="25492"/>
    <cellStyle name="Comma 12 2 3 2 3 2" xfId="25493"/>
    <cellStyle name="Comma 12 2 3 2 3 2 2" xfId="25494"/>
    <cellStyle name="Comma 12 2 3 2 3 3" xfId="25495"/>
    <cellStyle name="Comma 12 2 3 2 4" xfId="25496"/>
    <cellStyle name="Comma 12 2 3 2 4 2" xfId="25497"/>
    <cellStyle name="Comma 12 2 3 2 5" xfId="25498"/>
    <cellStyle name="Comma 12 2 3 3" xfId="25499"/>
    <cellStyle name="Comma 12 2 3 3 2" xfId="25500"/>
    <cellStyle name="Comma 12 2 3 3 2 2" xfId="25501"/>
    <cellStyle name="Comma 12 2 3 3 3" xfId="25502"/>
    <cellStyle name="Comma 12 2 3 4" xfId="25503"/>
    <cellStyle name="Comma 12 2 3 4 2" xfId="25504"/>
    <cellStyle name="Comma 12 2 3 4 2 2" xfId="25505"/>
    <cellStyle name="Comma 12 2 3 4 3" xfId="25506"/>
    <cellStyle name="Comma 12 2 3 5" xfId="25507"/>
    <cellStyle name="Comma 12 2 3 5 2" xfId="25508"/>
    <cellStyle name="Comma 12 2 3 5 2 2" xfId="25509"/>
    <cellStyle name="Comma 12 2 3 5 3" xfId="25510"/>
    <cellStyle name="Comma 12 2 3 6" xfId="25511"/>
    <cellStyle name="Comma 12 2 3 6 2" xfId="25512"/>
    <cellStyle name="Comma 12 2 3 7" xfId="25513"/>
    <cellStyle name="Comma 12 2 3 8" xfId="25514"/>
    <cellStyle name="Comma 12 2 4" xfId="25515"/>
    <cellStyle name="Comma 12 2 4 2" xfId="25516"/>
    <cellStyle name="Comma 12 2 4 2 2" xfId="25517"/>
    <cellStyle name="Comma 12 2 4 2 2 2" xfId="25518"/>
    <cellStyle name="Comma 12 2 4 2 2 2 2" xfId="25519"/>
    <cellStyle name="Comma 12 2 4 2 2 3" xfId="25520"/>
    <cellStyle name="Comma 12 2 4 2 3" xfId="25521"/>
    <cellStyle name="Comma 12 2 4 2 3 2" xfId="25522"/>
    <cellStyle name="Comma 12 2 4 2 3 2 2" xfId="25523"/>
    <cellStyle name="Comma 12 2 4 2 3 3" xfId="25524"/>
    <cellStyle name="Comma 12 2 4 2 4" xfId="25525"/>
    <cellStyle name="Comma 12 2 4 2 4 2" xfId="25526"/>
    <cellStyle name="Comma 12 2 4 2 5" xfId="25527"/>
    <cellStyle name="Comma 12 2 4 3" xfId="25528"/>
    <cellStyle name="Comma 12 2 4 3 2" xfId="25529"/>
    <cellStyle name="Comma 12 2 4 3 2 2" xfId="25530"/>
    <cellStyle name="Comma 12 2 4 3 3" xfId="25531"/>
    <cellStyle name="Comma 12 2 4 4" xfId="25532"/>
    <cellStyle name="Comma 12 2 4 4 2" xfId="25533"/>
    <cellStyle name="Comma 12 2 4 4 2 2" xfId="25534"/>
    <cellStyle name="Comma 12 2 4 4 3" xfId="25535"/>
    <cellStyle name="Comma 12 2 4 5" xfId="25536"/>
    <cellStyle name="Comma 12 2 4 5 2" xfId="25537"/>
    <cellStyle name="Comma 12 2 4 5 2 2" xfId="25538"/>
    <cellStyle name="Comma 12 2 4 5 3" xfId="25539"/>
    <cellStyle name="Comma 12 2 4 6" xfId="25540"/>
    <cellStyle name="Comma 12 2 4 6 2" xfId="25541"/>
    <cellStyle name="Comma 12 2 4 7" xfId="25542"/>
    <cellStyle name="Comma 12 2 4 8" xfId="25543"/>
    <cellStyle name="Comma 12 2 5" xfId="25544"/>
    <cellStyle name="Comma 12 2 6" xfId="25545"/>
    <cellStyle name="Comma 12 2 6 2" xfId="25546"/>
    <cellStyle name="Comma 12 2 6 2 2" xfId="25547"/>
    <cellStyle name="Comma 12 2 6 2 2 2" xfId="25548"/>
    <cellStyle name="Comma 12 2 6 2 3" xfId="25549"/>
    <cellStyle name="Comma 12 2 6 3" xfId="25550"/>
    <cellStyle name="Comma 12 2 6 3 2" xfId="25551"/>
    <cellStyle name="Comma 12 2 6 3 2 2" xfId="25552"/>
    <cellStyle name="Comma 12 2 6 3 3" xfId="25553"/>
    <cellStyle name="Comma 12 2 6 4" xfId="25554"/>
    <cellStyle name="Comma 12 2 6 4 2" xfId="25555"/>
    <cellStyle name="Comma 12 2 6 5" xfId="25556"/>
    <cellStyle name="Comma 12 2 7" xfId="25557"/>
    <cellStyle name="Comma 12 2 7 2" xfId="25558"/>
    <cellStyle name="Comma 12 2 8" xfId="25559"/>
    <cellStyle name="Comma 12 2 9" xfId="25560"/>
    <cellStyle name="Comma 12 3" xfId="1864"/>
    <cellStyle name="Comma 12 3 2" xfId="1865"/>
    <cellStyle name="Comma 12 3 3" xfId="25561"/>
    <cellStyle name="Comma 12 4" xfId="1866"/>
    <cellStyle name="Comma 12 4 2" xfId="1867"/>
    <cellStyle name="Comma 12 4 2 2" xfId="25562"/>
    <cellStyle name="Comma 12 4 2 2 2" xfId="25563"/>
    <cellStyle name="Comma 12 4 2 2 2 2" xfId="25564"/>
    <cellStyle name="Comma 12 4 2 2 2 2 2" xfId="25565"/>
    <cellStyle name="Comma 12 4 2 2 2 3" xfId="25566"/>
    <cellStyle name="Comma 12 4 2 2 3" xfId="25567"/>
    <cellStyle name="Comma 12 4 2 2 3 2" xfId="25568"/>
    <cellStyle name="Comma 12 4 2 2 3 2 2" xfId="25569"/>
    <cellStyle name="Comma 12 4 2 2 3 3" xfId="25570"/>
    <cellStyle name="Comma 12 4 2 2 4" xfId="25571"/>
    <cellStyle name="Comma 12 4 2 2 4 2" xfId="25572"/>
    <cellStyle name="Comma 12 4 2 2 5" xfId="25573"/>
    <cellStyle name="Comma 12 4 2 3" xfId="25574"/>
    <cellStyle name="Comma 12 4 2 3 2" xfId="25575"/>
    <cellStyle name="Comma 12 4 2 3 2 2" xfId="25576"/>
    <cellStyle name="Comma 12 4 2 3 3" xfId="25577"/>
    <cellStyle name="Comma 12 4 2 4" xfId="25578"/>
    <cellStyle name="Comma 12 4 2 4 2" xfId="25579"/>
    <cellStyle name="Comma 12 4 2 4 2 2" xfId="25580"/>
    <cellStyle name="Comma 12 4 2 4 3" xfId="25581"/>
    <cellStyle name="Comma 12 4 2 5" xfId="25582"/>
    <cellStyle name="Comma 12 4 2 5 2" xfId="25583"/>
    <cellStyle name="Comma 12 4 2 5 2 2" xfId="25584"/>
    <cellStyle name="Comma 12 4 2 5 3" xfId="25585"/>
    <cellStyle name="Comma 12 4 2 6" xfId="25586"/>
    <cellStyle name="Comma 12 4 2 6 2" xfId="25587"/>
    <cellStyle name="Comma 12 4 2 7" xfId="25588"/>
    <cellStyle name="Comma 12 4 3" xfId="25589"/>
    <cellStyle name="Comma 12 4 3 2" xfId="25590"/>
    <cellStyle name="Comma 12 4 3 2 2" xfId="25591"/>
    <cellStyle name="Comma 12 4 3 2 2 2" xfId="25592"/>
    <cellStyle name="Comma 12 4 3 2 3" xfId="25593"/>
    <cellStyle name="Comma 12 4 3 3" xfId="25594"/>
    <cellStyle name="Comma 12 4 3 3 2" xfId="25595"/>
    <cellStyle name="Comma 12 4 3 3 2 2" xfId="25596"/>
    <cellStyle name="Comma 12 4 3 3 3" xfId="25597"/>
    <cellStyle name="Comma 12 4 3 4" xfId="25598"/>
    <cellStyle name="Comma 12 4 3 4 2" xfId="25599"/>
    <cellStyle name="Comma 12 4 3 5" xfId="25600"/>
    <cellStyle name="Comma 12 4 4" xfId="25601"/>
    <cellStyle name="Comma 12 4 4 2" xfId="25602"/>
    <cellStyle name="Comma 12 4 4 2 2" xfId="25603"/>
    <cellStyle name="Comma 12 4 4 3" xfId="25604"/>
    <cellStyle name="Comma 12 4 5" xfId="25605"/>
    <cellStyle name="Comma 12 4 5 2" xfId="25606"/>
    <cellStyle name="Comma 12 4 5 2 2" xfId="25607"/>
    <cellStyle name="Comma 12 4 5 3" xfId="25608"/>
    <cellStyle name="Comma 12 4 6" xfId="25609"/>
    <cellStyle name="Comma 12 4 6 2" xfId="25610"/>
    <cellStyle name="Comma 12 4 6 2 2" xfId="25611"/>
    <cellStyle name="Comma 12 4 6 3" xfId="25612"/>
    <cellStyle name="Comma 12 4 7" xfId="25613"/>
    <cellStyle name="Comma 12 4 7 2" xfId="25614"/>
    <cellStyle name="Comma 12 4 8" xfId="25615"/>
    <cellStyle name="Comma 12 4 9" xfId="25616"/>
    <cellStyle name="Comma 12 5" xfId="1868"/>
    <cellStyle name="Comma 12 5 2" xfId="25617"/>
    <cellStyle name="Comma 12 6" xfId="25618"/>
    <cellStyle name="Comma 12 7" xfId="25619"/>
    <cellStyle name="Comma 120" xfId="1869"/>
    <cellStyle name="Comma 121" xfId="1870"/>
    <cellStyle name="Comma 122" xfId="1871"/>
    <cellStyle name="Comma 123" xfId="1872"/>
    <cellStyle name="Comma 124" xfId="1873"/>
    <cellStyle name="Comma 125" xfId="1874"/>
    <cellStyle name="Comma 126" xfId="1875"/>
    <cellStyle name="Comma 127" xfId="1876"/>
    <cellStyle name="Comma 128" xfId="1877"/>
    <cellStyle name="Comma 129" xfId="7362"/>
    <cellStyle name="Comma 13" xfId="1878"/>
    <cellStyle name="Comma 13 2" xfId="1879"/>
    <cellStyle name="Comma 13 2 2" xfId="25620"/>
    <cellStyle name="Comma 13 2 2 2" xfId="25621"/>
    <cellStyle name="Comma 13 2 2 2 2" xfId="25622"/>
    <cellStyle name="Comma 13 2 2 2 2 2" xfId="25623"/>
    <cellStyle name="Comma 13 2 2 2 2 2 2" xfId="25624"/>
    <cellStyle name="Comma 13 2 2 2 2 2 2 2" xfId="25625"/>
    <cellStyle name="Comma 13 2 2 2 2 2 3" xfId="25626"/>
    <cellStyle name="Comma 13 2 2 2 2 3" xfId="25627"/>
    <cellStyle name="Comma 13 2 2 2 2 3 2" xfId="25628"/>
    <cellStyle name="Comma 13 2 2 2 2 3 2 2" xfId="25629"/>
    <cellStyle name="Comma 13 2 2 2 2 3 3" xfId="25630"/>
    <cellStyle name="Comma 13 2 2 2 2 4" xfId="25631"/>
    <cellStyle name="Comma 13 2 2 2 2 4 2" xfId="25632"/>
    <cellStyle name="Comma 13 2 2 2 2 5" xfId="25633"/>
    <cellStyle name="Comma 13 2 2 2 3" xfId="25634"/>
    <cellStyle name="Comma 13 2 2 2 3 2" xfId="25635"/>
    <cellStyle name="Comma 13 2 2 2 3 2 2" xfId="25636"/>
    <cellStyle name="Comma 13 2 2 2 3 3" xfId="25637"/>
    <cellStyle name="Comma 13 2 2 2 4" xfId="25638"/>
    <cellStyle name="Comma 13 2 2 2 4 2" xfId="25639"/>
    <cellStyle name="Comma 13 2 2 2 4 2 2" xfId="25640"/>
    <cellStyle name="Comma 13 2 2 2 4 3" xfId="25641"/>
    <cellStyle name="Comma 13 2 2 2 5" xfId="25642"/>
    <cellStyle name="Comma 13 2 2 2 5 2" xfId="25643"/>
    <cellStyle name="Comma 13 2 2 2 5 2 2" xfId="25644"/>
    <cellStyle name="Comma 13 2 2 2 5 3" xfId="25645"/>
    <cellStyle name="Comma 13 2 2 2 6" xfId="25646"/>
    <cellStyle name="Comma 13 2 2 2 6 2" xfId="25647"/>
    <cellStyle name="Comma 13 2 2 2 7" xfId="25648"/>
    <cellStyle name="Comma 13 2 2 3" xfId="25649"/>
    <cellStyle name="Comma 13 2 2 3 2" xfId="25650"/>
    <cellStyle name="Comma 13 2 2 3 2 2" xfId="25651"/>
    <cellStyle name="Comma 13 2 2 3 2 2 2" xfId="25652"/>
    <cellStyle name="Comma 13 2 2 3 2 3" xfId="25653"/>
    <cellStyle name="Comma 13 2 2 3 3" xfId="25654"/>
    <cellStyle name="Comma 13 2 2 3 3 2" xfId="25655"/>
    <cellStyle name="Comma 13 2 2 3 3 2 2" xfId="25656"/>
    <cellStyle name="Comma 13 2 2 3 3 3" xfId="25657"/>
    <cellStyle name="Comma 13 2 2 3 4" xfId="25658"/>
    <cellStyle name="Comma 13 2 2 3 4 2" xfId="25659"/>
    <cellStyle name="Comma 13 2 2 3 5" xfId="25660"/>
    <cellStyle name="Comma 13 2 2 4" xfId="25661"/>
    <cellStyle name="Comma 13 2 2 4 2" xfId="25662"/>
    <cellStyle name="Comma 13 2 2 4 2 2" xfId="25663"/>
    <cellStyle name="Comma 13 2 2 4 3" xfId="25664"/>
    <cellStyle name="Comma 13 2 2 5" xfId="25665"/>
    <cellStyle name="Comma 13 2 2 5 2" xfId="25666"/>
    <cellStyle name="Comma 13 2 2 5 2 2" xfId="25667"/>
    <cellStyle name="Comma 13 2 2 5 3" xfId="25668"/>
    <cellStyle name="Comma 13 2 2 6" xfId="25669"/>
    <cellStyle name="Comma 13 2 2 6 2" xfId="25670"/>
    <cellStyle name="Comma 13 2 2 6 2 2" xfId="25671"/>
    <cellStyle name="Comma 13 2 2 6 3" xfId="25672"/>
    <cellStyle name="Comma 13 2 2 7" xfId="25673"/>
    <cellStyle name="Comma 13 2 2 7 2" xfId="25674"/>
    <cellStyle name="Comma 13 2 2 8" xfId="25675"/>
    <cellStyle name="Comma 13 2 3" xfId="25676"/>
    <cellStyle name="Comma 13 2 3 2" xfId="25677"/>
    <cellStyle name="Comma 13 2 3 2 2" xfId="25678"/>
    <cellStyle name="Comma 13 2 3 2 2 2" xfId="25679"/>
    <cellStyle name="Comma 13 2 3 2 2 2 2" xfId="25680"/>
    <cellStyle name="Comma 13 2 3 2 2 3" xfId="25681"/>
    <cellStyle name="Comma 13 2 3 2 3" xfId="25682"/>
    <cellStyle name="Comma 13 2 3 2 3 2" xfId="25683"/>
    <cellStyle name="Comma 13 2 3 2 3 2 2" xfId="25684"/>
    <cellStyle name="Comma 13 2 3 2 3 3" xfId="25685"/>
    <cellStyle name="Comma 13 2 3 2 4" xfId="25686"/>
    <cellStyle name="Comma 13 2 3 2 4 2" xfId="25687"/>
    <cellStyle name="Comma 13 2 3 2 5" xfId="25688"/>
    <cellStyle name="Comma 13 2 3 3" xfId="25689"/>
    <cellStyle name="Comma 13 2 3 3 2" xfId="25690"/>
    <cellStyle name="Comma 13 2 3 3 2 2" xfId="25691"/>
    <cellStyle name="Comma 13 2 3 3 3" xfId="25692"/>
    <cellStyle name="Comma 13 2 3 4" xfId="25693"/>
    <cellStyle name="Comma 13 2 3 4 2" xfId="25694"/>
    <cellStyle name="Comma 13 2 3 4 2 2" xfId="25695"/>
    <cellStyle name="Comma 13 2 3 4 3" xfId="25696"/>
    <cellStyle name="Comma 13 2 3 5" xfId="25697"/>
    <cellStyle name="Comma 13 2 3 5 2" xfId="25698"/>
    <cellStyle name="Comma 13 2 3 5 2 2" xfId="25699"/>
    <cellStyle name="Comma 13 2 3 5 3" xfId="25700"/>
    <cellStyle name="Comma 13 2 3 6" xfId="25701"/>
    <cellStyle name="Comma 13 2 3 6 2" xfId="25702"/>
    <cellStyle name="Comma 13 2 3 7" xfId="25703"/>
    <cellStyle name="Comma 13 2 4" xfId="25704"/>
    <cellStyle name="Comma 13 2 4 2" xfId="25705"/>
    <cellStyle name="Comma 13 2 4 2 2" xfId="25706"/>
    <cellStyle name="Comma 13 2 4 2 2 2" xfId="25707"/>
    <cellStyle name="Comma 13 2 4 2 2 2 2" xfId="25708"/>
    <cellStyle name="Comma 13 2 4 2 2 3" xfId="25709"/>
    <cellStyle name="Comma 13 2 4 2 3" xfId="25710"/>
    <cellStyle name="Comma 13 2 4 2 3 2" xfId="25711"/>
    <cellStyle name="Comma 13 2 4 2 3 2 2" xfId="25712"/>
    <cellStyle name="Comma 13 2 4 2 3 3" xfId="25713"/>
    <cellStyle name="Comma 13 2 4 2 4" xfId="25714"/>
    <cellStyle name="Comma 13 2 4 2 4 2" xfId="25715"/>
    <cellStyle name="Comma 13 2 4 2 5" xfId="25716"/>
    <cellStyle name="Comma 13 2 4 3" xfId="25717"/>
    <cellStyle name="Comma 13 2 4 3 2" xfId="25718"/>
    <cellStyle name="Comma 13 2 4 3 2 2" xfId="25719"/>
    <cellStyle name="Comma 13 2 4 3 3" xfId="25720"/>
    <cellStyle name="Comma 13 2 4 4" xfId="25721"/>
    <cellStyle name="Comma 13 2 4 4 2" xfId="25722"/>
    <cellStyle name="Comma 13 2 4 4 2 2" xfId="25723"/>
    <cellStyle name="Comma 13 2 4 4 3" xfId="25724"/>
    <cellStyle name="Comma 13 2 4 5" xfId="25725"/>
    <cellStyle name="Comma 13 2 4 5 2" xfId="25726"/>
    <cellStyle name="Comma 13 2 4 5 2 2" xfId="25727"/>
    <cellStyle name="Comma 13 2 4 5 3" xfId="25728"/>
    <cellStyle name="Comma 13 2 4 6" xfId="25729"/>
    <cellStyle name="Comma 13 2 4 6 2" xfId="25730"/>
    <cellStyle name="Comma 13 2 4 7" xfId="25731"/>
    <cellStyle name="Comma 13 2 5" xfId="25732"/>
    <cellStyle name="Comma 13 2 6" xfId="25733"/>
    <cellStyle name="Comma 13 2 6 2" xfId="25734"/>
    <cellStyle name="Comma 13 2 6 2 2" xfId="25735"/>
    <cellStyle name="Comma 13 2 6 2 2 2" xfId="25736"/>
    <cellStyle name="Comma 13 2 6 2 3" xfId="25737"/>
    <cellStyle name="Comma 13 2 6 3" xfId="25738"/>
    <cellStyle name="Comma 13 2 6 3 2" xfId="25739"/>
    <cellStyle name="Comma 13 2 6 3 2 2" xfId="25740"/>
    <cellStyle name="Comma 13 2 6 3 3" xfId="25741"/>
    <cellStyle name="Comma 13 2 6 4" xfId="25742"/>
    <cellStyle name="Comma 13 2 6 4 2" xfId="25743"/>
    <cellStyle name="Comma 13 2 6 5" xfId="25744"/>
    <cellStyle name="Comma 13 2 7" xfId="25745"/>
    <cellStyle name="Comma 13 2 7 2" xfId="25746"/>
    <cellStyle name="Comma 13 2 8" xfId="25747"/>
    <cellStyle name="Comma 13 3" xfId="25748"/>
    <cellStyle name="Comma 13 3 2" xfId="25749"/>
    <cellStyle name="Comma 13 4" xfId="25750"/>
    <cellStyle name="Comma 13 4 2" xfId="25751"/>
    <cellStyle name="Comma 13 4 2 2" xfId="25752"/>
    <cellStyle name="Comma 13 4 2 2 2" xfId="25753"/>
    <cellStyle name="Comma 13 4 2 2 2 2" xfId="25754"/>
    <cellStyle name="Comma 13 4 2 2 2 2 2" xfId="25755"/>
    <cellStyle name="Comma 13 4 2 2 2 3" xfId="25756"/>
    <cellStyle name="Comma 13 4 2 2 3" xfId="25757"/>
    <cellStyle name="Comma 13 4 2 2 3 2" xfId="25758"/>
    <cellStyle name="Comma 13 4 2 2 3 2 2" xfId="25759"/>
    <cellStyle name="Comma 13 4 2 2 3 3" xfId="25760"/>
    <cellStyle name="Comma 13 4 2 2 4" xfId="25761"/>
    <cellStyle name="Comma 13 4 2 2 4 2" xfId="25762"/>
    <cellStyle name="Comma 13 4 2 2 5" xfId="25763"/>
    <cellStyle name="Comma 13 4 2 3" xfId="25764"/>
    <cellStyle name="Comma 13 4 2 3 2" xfId="25765"/>
    <cellStyle name="Comma 13 4 2 3 2 2" xfId="25766"/>
    <cellStyle name="Comma 13 4 2 3 3" xfId="25767"/>
    <cellStyle name="Comma 13 4 2 4" xfId="25768"/>
    <cellStyle name="Comma 13 4 2 4 2" xfId="25769"/>
    <cellStyle name="Comma 13 4 2 4 2 2" xfId="25770"/>
    <cellStyle name="Comma 13 4 2 4 3" xfId="25771"/>
    <cellStyle name="Comma 13 4 2 5" xfId="25772"/>
    <cellStyle name="Comma 13 4 2 5 2" xfId="25773"/>
    <cellStyle name="Comma 13 4 2 5 2 2" xfId="25774"/>
    <cellStyle name="Comma 13 4 2 5 3" xfId="25775"/>
    <cellStyle name="Comma 13 4 2 6" xfId="25776"/>
    <cellStyle name="Comma 13 4 2 6 2" xfId="25777"/>
    <cellStyle name="Comma 13 4 2 7" xfId="25778"/>
    <cellStyle name="Comma 13 4 3" xfId="25779"/>
    <cellStyle name="Comma 13 4 3 2" xfId="25780"/>
    <cellStyle name="Comma 13 4 3 2 2" xfId="25781"/>
    <cellStyle name="Comma 13 4 3 2 2 2" xfId="25782"/>
    <cellStyle name="Comma 13 4 3 2 3" xfId="25783"/>
    <cellStyle name="Comma 13 4 3 3" xfId="25784"/>
    <cellStyle name="Comma 13 4 3 3 2" xfId="25785"/>
    <cellStyle name="Comma 13 4 3 3 2 2" xfId="25786"/>
    <cellStyle name="Comma 13 4 3 3 3" xfId="25787"/>
    <cellStyle name="Comma 13 4 3 4" xfId="25788"/>
    <cellStyle name="Comma 13 4 3 4 2" xfId="25789"/>
    <cellStyle name="Comma 13 4 3 5" xfId="25790"/>
    <cellStyle name="Comma 13 4 4" xfId="25791"/>
    <cellStyle name="Comma 13 4 4 2" xfId="25792"/>
    <cellStyle name="Comma 13 4 4 2 2" xfId="25793"/>
    <cellStyle name="Comma 13 4 4 3" xfId="25794"/>
    <cellStyle name="Comma 13 4 5" xfId="25795"/>
    <cellStyle name="Comma 13 4 5 2" xfId="25796"/>
    <cellStyle name="Comma 13 4 5 2 2" xfId="25797"/>
    <cellStyle name="Comma 13 4 5 3" xfId="25798"/>
    <cellStyle name="Comma 13 4 6" xfId="25799"/>
    <cellStyle name="Comma 13 4 6 2" xfId="25800"/>
    <cellStyle name="Comma 13 4 6 2 2" xfId="25801"/>
    <cellStyle name="Comma 13 4 6 3" xfId="25802"/>
    <cellStyle name="Comma 13 4 7" xfId="25803"/>
    <cellStyle name="Comma 13 4 7 2" xfId="25804"/>
    <cellStyle name="Comma 13 4 8" xfId="25805"/>
    <cellStyle name="Comma 13 4 9" xfId="25806"/>
    <cellStyle name="Comma 13 5" xfId="25807"/>
    <cellStyle name="Comma 13 6" xfId="25808"/>
    <cellStyle name="Comma 13 7" xfId="25809"/>
    <cellStyle name="Comma 130" xfId="7363"/>
    <cellStyle name="Comma 131" xfId="7364"/>
    <cellStyle name="Comma 132" xfId="7365"/>
    <cellStyle name="Comma 133" xfId="7366"/>
    <cellStyle name="Comma 14" xfId="1880"/>
    <cellStyle name="Comma 14 2" xfId="1881"/>
    <cellStyle name="Comma 14 2 2" xfId="25810"/>
    <cellStyle name="Comma 14 2 3" xfId="25811"/>
    <cellStyle name="Comma 14 3" xfId="25812"/>
    <cellStyle name="Comma 14 3 2" xfId="25813"/>
    <cellStyle name="Comma 14 4" xfId="25814"/>
    <cellStyle name="Comma 14 5" xfId="25815"/>
    <cellStyle name="Comma 15" xfId="1882"/>
    <cellStyle name="Comma 15 2" xfId="1883"/>
    <cellStyle name="Comma 15 2 2" xfId="25816"/>
    <cellStyle name="Comma 15 2 3" xfId="25817"/>
    <cellStyle name="Comma 15 3" xfId="25818"/>
    <cellStyle name="Comma 15 3 2" xfId="25819"/>
    <cellStyle name="Comma 15 4" xfId="25820"/>
    <cellStyle name="Comma 15 5" xfId="25821"/>
    <cellStyle name="Comma 16" xfId="1884"/>
    <cellStyle name="Comma 16 2" xfId="1885"/>
    <cellStyle name="Comma 16 2 2" xfId="25822"/>
    <cellStyle name="Comma 16 2 3" xfId="25823"/>
    <cellStyle name="Comma 16 3" xfId="25824"/>
    <cellStyle name="Comma 16 3 2" xfId="25825"/>
    <cellStyle name="Comma 16 4" xfId="25826"/>
    <cellStyle name="Comma 16 5" xfId="25827"/>
    <cellStyle name="Comma 17" xfId="1886"/>
    <cellStyle name="Comma 17 2" xfId="1887"/>
    <cellStyle name="Comma 17 2 2" xfId="25828"/>
    <cellStyle name="Comma 17 2 3" xfId="25829"/>
    <cellStyle name="Comma 17 3" xfId="25830"/>
    <cellStyle name="Comma 17 3 2" xfId="25831"/>
    <cellStyle name="Comma 17 4" xfId="25832"/>
    <cellStyle name="Comma 17 5" xfId="25833"/>
    <cellStyle name="Comma 18" xfId="1888"/>
    <cellStyle name="Comma 18 2" xfId="1889"/>
    <cellStyle name="Comma 18 2 2" xfId="25834"/>
    <cellStyle name="Comma 18 2 3" xfId="25835"/>
    <cellStyle name="Comma 18 3" xfId="25836"/>
    <cellStyle name="Comma 18 3 2" xfId="25837"/>
    <cellStyle name="Comma 18 4" xfId="25838"/>
    <cellStyle name="Comma 18 5" xfId="25839"/>
    <cellStyle name="Comma 19" xfId="1890"/>
    <cellStyle name="Comma 19 2" xfId="1891"/>
    <cellStyle name="Comma 19 2 2" xfId="25840"/>
    <cellStyle name="Comma 19 2 3" xfId="25841"/>
    <cellStyle name="Comma 19 3" xfId="25842"/>
    <cellStyle name="Comma 19 3 2" xfId="25843"/>
    <cellStyle name="Comma 19 4" xfId="25844"/>
    <cellStyle name="Comma 19 5" xfId="25845"/>
    <cellStyle name="Comma 2" xfId="1892"/>
    <cellStyle name="Comma 2 2" xfId="1893"/>
    <cellStyle name="Comma 2 2 2" xfId="1894"/>
    <cellStyle name="Comma 2 2 3" xfId="25846"/>
    <cellStyle name="Comma 2 3" xfId="1895"/>
    <cellStyle name="Comma 2 3 2" xfId="25847"/>
    <cellStyle name="Comma 2 3 3" xfId="25848"/>
    <cellStyle name="Comma 2 3 4" xfId="25849"/>
    <cellStyle name="Comma 2 4" xfId="25850"/>
    <cellStyle name="Comma 2 4 2" xfId="25851"/>
    <cellStyle name="Comma 2 4 3" xfId="25852"/>
    <cellStyle name="Comma 2 5" xfId="25853"/>
    <cellStyle name="Comma 2 5 2" xfId="25854"/>
    <cellStyle name="Comma 2 6" xfId="25855"/>
    <cellStyle name="Comma 2 7" xfId="25856"/>
    <cellStyle name="Comma 20" xfId="1896"/>
    <cellStyle name="Comma 20 2" xfId="1897"/>
    <cellStyle name="Comma 20 2 2" xfId="25857"/>
    <cellStyle name="Comma 20 2 2 2" xfId="25858"/>
    <cellStyle name="Comma 20 2 2 2 2" xfId="25859"/>
    <cellStyle name="Comma 20 2 2 2 2 2" xfId="25860"/>
    <cellStyle name="Comma 20 2 2 2 2 2 2" xfId="25861"/>
    <cellStyle name="Comma 20 2 2 2 2 3" xfId="25862"/>
    <cellStyle name="Comma 20 2 2 2 3" xfId="25863"/>
    <cellStyle name="Comma 20 2 2 2 3 2" xfId="25864"/>
    <cellStyle name="Comma 20 2 2 2 3 2 2" xfId="25865"/>
    <cellStyle name="Comma 20 2 2 2 3 3" xfId="25866"/>
    <cellStyle name="Comma 20 2 2 2 4" xfId="25867"/>
    <cellStyle name="Comma 20 2 2 2 4 2" xfId="25868"/>
    <cellStyle name="Comma 20 2 2 2 5" xfId="25869"/>
    <cellStyle name="Comma 20 2 2 3" xfId="25870"/>
    <cellStyle name="Comma 20 2 2 3 2" xfId="25871"/>
    <cellStyle name="Comma 20 2 2 3 2 2" xfId="25872"/>
    <cellStyle name="Comma 20 2 2 3 3" xfId="25873"/>
    <cellStyle name="Comma 20 2 2 4" xfId="25874"/>
    <cellStyle name="Comma 20 2 2 4 2" xfId="25875"/>
    <cellStyle name="Comma 20 2 2 4 2 2" xfId="25876"/>
    <cellStyle name="Comma 20 2 2 4 3" xfId="25877"/>
    <cellStyle name="Comma 20 2 2 5" xfId="25878"/>
    <cellStyle name="Comma 20 2 2 5 2" xfId="25879"/>
    <cellStyle name="Comma 20 2 2 5 2 2" xfId="25880"/>
    <cellStyle name="Comma 20 2 2 5 3" xfId="25881"/>
    <cellStyle name="Comma 20 2 2 6" xfId="25882"/>
    <cellStyle name="Comma 20 2 2 6 2" xfId="25883"/>
    <cellStyle name="Comma 20 2 2 7" xfId="25884"/>
    <cellStyle name="Comma 20 2 2 8" xfId="25885"/>
    <cellStyle name="Comma 20 2 3" xfId="25886"/>
    <cellStyle name="Comma 20 2 3 2" xfId="25887"/>
    <cellStyle name="Comma 20 2 3 2 2" xfId="25888"/>
    <cellStyle name="Comma 20 2 3 2 2 2" xfId="25889"/>
    <cellStyle name="Comma 20 2 3 2 2 2 2" xfId="25890"/>
    <cellStyle name="Comma 20 2 3 2 2 3" xfId="25891"/>
    <cellStyle name="Comma 20 2 3 2 3" xfId="25892"/>
    <cellStyle name="Comma 20 2 3 2 3 2" xfId="25893"/>
    <cellStyle name="Comma 20 2 3 2 3 2 2" xfId="25894"/>
    <cellStyle name="Comma 20 2 3 2 3 3" xfId="25895"/>
    <cellStyle name="Comma 20 2 3 2 4" xfId="25896"/>
    <cellStyle name="Comma 20 2 3 2 4 2" xfId="25897"/>
    <cellStyle name="Comma 20 2 3 2 5" xfId="25898"/>
    <cellStyle name="Comma 20 2 3 3" xfId="25899"/>
    <cellStyle name="Comma 20 2 3 3 2" xfId="25900"/>
    <cellStyle name="Comma 20 2 3 3 2 2" xfId="25901"/>
    <cellStyle name="Comma 20 2 3 3 3" xfId="25902"/>
    <cellStyle name="Comma 20 2 3 4" xfId="25903"/>
    <cellStyle name="Comma 20 2 3 4 2" xfId="25904"/>
    <cellStyle name="Comma 20 2 3 4 2 2" xfId="25905"/>
    <cellStyle name="Comma 20 2 3 4 3" xfId="25906"/>
    <cellStyle name="Comma 20 2 3 5" xfId="25907"/>
    <cellStyle name="Comma 20 2 3 5 2" xfId="25908"/>
    <cellStyle name="Comma 20 2 3 5 2 2" xfId="25909"/>
    <cellStyle name="Comma 20 2 3 5 3" xfId="25910"/>
    <cellStyle name="Comma 20 2 3 6" xfId="25911"/>
    <cellStyle name="Comma 20 2 3 6 2" xfId="25912"/>
    <cellStyle name="Comma 20 2 3 7" xfId="25913"/>
    <cellStyle name="Comma 20 2 4" xfId="25914"/>
    <cellStyle name="Comma 20 2 5" xfId="25915"/>
    <cellStyle name="Comma 20 2 5 2" xfId="25916"/>
    <cellStyle name="Comma 20 2 5 2 2" xfId="25917"/>
    <cellStyle name="Comma 20 2 5 2 2 2" xfId="25918"/>
    <cellStyle name="Comma 20 2 5 2 3" xfId="25919"/>
    <cellStyle name="Comma 20 2 5 3" xfId="25920"/>
    <cellStyle name="Comma 20 2 5 3 2" xfId="25921"/>
    <cellStyle name="Comma 20 2 5 3 2 2" xfId="25922"/>
    <cellStyle name="Comma 20 2 5 3 3" xfId="25923"/>
    <cellStyle name="Comma 20 2 5 4" xfId="25924"/>
    <cellStyle name="Comma 20 2 5 4 2" xfId="25925"/>
    <cellStyle name="Comma 20 2 5 5" xfId="25926"/>
    <cellStyle name="Comma 20 2 6" xfId="25927"/>
    <cellStyle name="Comma 20 2 6 2" xfId="25928"/>
    <cellStyle name="Comma 20 2 7" xfId="25929"/>
    <cellStyle name="Comma 20 2 8" xfId="25930"/>
    <cellStyle name="Comma 20 3" xfId="25931"/>
    <cellStyle name="Comma 20 3 2" xfId="25932"/>
    <cellStyle name="Comma 20 3 2 2" xfId="25933"/>
    <cellStyle name="Comma 20 3 2 2 2" xfId="25934"/>
    <cellStyle name="Comma 20 3 2 2 2 2" xfId="25935"/>
    <cellStyle name="Comma 20 3 2 2 3" xfId="25936"/>
    <cellStyle name="Comma 20 3 2 3" xfId="25937"/>
    <cellStyle name="Comma 20 3 2 3 2" xfId="25938"/>
    <cellStyle name="Comma 20 3 2 3 2 2" xfId="25939"/>
    <cellStyle name="Comma 20 3 2 3 3" xfId="25940"/>
    <cellStyle name="Comma 20 3 2 4" xfId="25941"/>
    <cellStyle name="Comma 20 3 2 4 2" xfId="25942"/>
    <cellStyle name="Comma 20 3 2 5" xfId="25943"/>
    <cellStyle name="Comma 20 3 3" xfId="25944"/>
    <cellStyle name="Comma 20 3 3 2" xfId="25945"/>
    <cellStyle name="Comma 20 3 3 2 2" xfId="25946"/>
    <cellStyle name="Comma 20 3 3 3" xfId="25947"/>
    <cellStyle name="Comma 20 3 4" xfId="25948"/>
    <cellStyle name="Comma 20 3 4 2" xfId="25949"/>
    <cellStyle name="Comma 20 3 4 2 2" xfId="25950"/>
    <cellStyle name="Comma 20 3 4 3" xfId="25951"/>
    <cellStyle name="Comma 20 3 5" xfId="25952"/>
    <cellStyle name="Comma 20 3 5 2" xfId="25953"/>
    <cellStyle name="Comma 20 3 5 2 2" xfId="25954"/>
    <cellStyle name="Comma 20 3 5 3" xfId="25955"/>
    <cellStyle name="Comma 20 3 6" xfId="25956"/>
    <cellStyle name="Comma 20 3 6 2" xfId="25957"/>
    <cellStyle name="Comma 20 3 7" xfId="25958"/>
    <cellStyle name="Comma 20 3 8" xfId="25959"/>
    <cellStyle name="Comma 20 4" xfId="25960"/>
    <cellStyle name="Comma 20 4 2" xfId="25961"/>
    <cellStyle name="Comma 20 4 2 2" xfId="25962"/>
    <cellStyle name="Comma 20 4 2 2 2" xfId="25963"/>
    <cellStyle name="Comma 20 4 2 2 2 2" xfId="25964"/>
    <cellStyle name="Comma 20 4 2 2 3" xfId="25965"/>
    <cellStyle name="Comma 20 4 2 3" xfId="25966"/>
    <cellStyle name="Comma 20 4 2 3 2" xfId="25967"/>
    <cellStyle name="Comma 20 4 2 3 2 2" xfId="25968"/>
    <cellStyle name="Comma 20 4 2 3 3" xfId="25969"/>
    <cellStyle name="Comma 20 4 2 4" xfId="25970"/>
    <cellStyle name="Comma 20 4 2 4 2" xfId="25971"/>
    <cellStyle name="Comma 20 4 2 5" xfId="25972"/>
    <cellStyle name="Comma 20 4 3" xfId="25973"/>
    <cellStyle name="Comma 20 4 3 2" xfId="25974"/>
    <cellStyle name="Comma 20 4 3 2 2" xfId="25975"/>
    <cellStyle name="Comma 20 4 3 3" xfId="25976"/>
    <cellStyle name="Comma 20 4 4" xfId="25977"/>
    <cellStyle name="Comma 20 4 4 2" xfId="25978"/>
    <cellStyle name="Comma 20 4 4 2 2" xfId="25979"/>
    <cellStyle name="Comma 20 4 4 3" xfId="25980"/>
    <cellStyle name="Comma 20 4 5" xfId="25981"/>
    <cellStyle name="Comma 20 4 5 2" xfId="25982"/>
    <cellStyle name="Comma 20 4 5 2 2" xfId="25983"/>
    <cellStyle name="Comma 20 4 5 3" xfId="25984"/>
    <cellStyle name="Comma 20 4 6" xfId="25985"/>
    <cellStyle name="Comma 20 4 6 2" xfId="25986"/>
    <cellStyle name="Comma 20 4 7" xfId="25987"/>
    <cellStyle name="Comma 20 5" xfId="25988"/>
    <cellStyle name="Comma 20 6" xfId="25989"/>
    <cellStyle name="Comma 20 6 2" xfId="25990"/>
    <cellStyle name="Comma 20 6 2 2" xfId="25991"/>
    <cellStyle name="Comma 20 6 2 2 2" xfId="25992"/>
    <cellStyle name="Comma 20 6 2 3" xfId="25993"/>
    <cellStyle name="Comma 20 6 3" xfId="25994"/>
    <cellStyle name="Comma 20 6 3 2" xfId="25995"/>
    <cellStyle name="Comma 20 6 3 2 2" xfId="25996"/>
    <cellStyle name="Comma 20 6 3 3" xfId="25997"/>
    <cellStyle name="Comma 20 6 4" xfId="25998"/>
    <cellStyle name="Comma 20 6 4 2" xfId="25999"/>
    <cellStyle name="Comma 20 6 5" xfId="26000"/>
    <cellStyle name="Comma 20 7" xfId="26001"/>
    <cellStyle name="Comma 20 7 2" xfId="26002"/>
    <cellStyle name="Comma 20 8" xfId="26003"/>
    <cellStyle name="Comma 20 9" xfId="26004"/>
    <cellStyle name="Comma 21" xfId="1898"/>
    <cellStyle name="Comma 21 2" xfId="1899"/>
    <cellStyle name="Comma 21 2 2" xfId="26005"/>
    <cellStyle name="Comma 21 2 2 2" xfId="26006"/>
    <cellStyle name="Comma 21 2 2 2 2" xfId="26007"/>
    <cellStyle name="Comma 21 2 2 2 2 2" xfId="26008"/>
    <cellStyle name="Comma 21 2 2 2 2 2 2" xfId="26009"/>
    <cellStyle name="Comma 21 2 2 2 2 3" xfId="26010"/>
    <cellStyle name="Comma 21 2 2 2 3" xfId="26011"/>
    <cellStyle name="Comma 21 2 2 2 3 2" xfId="26012"/>
    <cellStyle name="Comma 21 2 2 2 3 2 2" xfId="26013"/>
    <cellStyle name="Comma 21 2 2 2 3 3" xfId="26014"/>
    <cellStyle name="Comma 21 2 2 2 4" xfId="26015"/>
    <cellStyle name="Comma 21 2 2 2 4 2" xfId="26016"/>
    <cellStyle name="Comma 21 2 2 2 5" xfId="26017"/>
    <cellStyle name="Comma 21 2 2 3" xfId="26018"/>
    <cellStyle name="Comma 21 2 2 3 2" xfId="26019"/>
    <cellStyle name="Comma 21 2 2 3 2 2" xfId="26020"/>
    <cellStyle name="Comma 21 2 2 3 3" xfId="26021"/>
    <cellStyle name="Comma 21 2 2 4" xfId="26022"/>
    <cellStyle name="Comma 21 2 2 4 2" xfId="26023"/>
    <cellStyle name="Comma 21 2 2 4 2 2" xfId="26024"/>
    <cellStyle name="Comma 21 2 2 4 3" xfId="26025"/>
    <cellStyle name="Comma 21 2 2 5" xfId="26026"/>
    <cellStyle name="Comma 21 2 2 5 2" xfId="26027"/>
    <cellStyle name="Comma 21 2 2 5 2 2" xfId="26028"/>
    <cellStyle name="Comma 21 2 2 5 3" xfId="26029"/>
    <cellStyle name="Comma 21 2 2 6" xfId="26030"/>
    <cellStyle name="Comma 21 2 2 6 2" xfId="26031"/>
    <cellStyle name="Comma 21 2 2 7" xfId="26032"/>
    <cellStyle name="Comma 21 2 3" xfId="26033"/>
    <cellStyle name="Comma 21 2 3 2" xfId="26034"/>
    <cellStyle name="Comma 21 2 3 2 2" xfId="26035"/>
    <cellStyle name="Comma 21 2 3 2 2 2" xfId="26036"/>
    <cellStyle name="Comma 21 2 3 2 3" xfId="26037"/>
    <cellStyle name="Comma 21 2 3 3" xfId="26038"/>
    <cellStyle name="Comma 21 2 3 3 2" xfId="26039"/>
    <cellStyle name="Comma 21 2 3 3 2 2" xfId="26040"/>
    <cellStyle name="Comma 21 2 3 3 3" xfId="26041"/>
    <cellStyle name="Comma 21 2 3 4" xfId="26042"/>
    <cellStyle name="Comma 21 2 3 4 2" xfId="26043"/>
    <cellStyle name="Comma 21 2 3 5" xfId="26044"/>
    <cellStyle name="Comma 21 2 4" xfId="26045"/>
    <cellStyle name="Comma 21 2 4 2" xfId="26046"/>
    <cellStyle name="Comma 21 2 4 2 2" xfId="26047"/>
    <cellStyle name="Comma 21 2 4 3" xfId="26048"/>
    <cellStyle name="Comma 21 2 5" xfId="26049"/>
    <cellStyle name="Comma 21 2 5 2" xfId="26050"/>
    <cellStyle name="Comma 21 2 5 2 2" xfId="26051"/>
    <cellStyle name="Comma 21 2 5 3" xfId="26052"/>
    <cellStyle name="Comma 21 2 6" xfId="26053"/>
    <cellStyle name="Comma 21 2 6 2" xfId="26054"/>
    <cellStyle name="Comma 21 2 6 2 2" xfId="26055"/>
    <cellStyle name="Comma 21 2 6 3" xfId="26056"/>
    <cellStyle name="Comma 21 2 7" xfId="26057"/>
    <cellStyle name="Comma 21 2 7 2" xfId="26058"/>
    <cellStyle name="Comma 21 2 8" xfId="26059"/>
    <cellStyle name="Comma 21 2 9" xfId="26060"/>
    <cellStyle name="Comma 21 3" xfId="26061"/>
    <cellStyle name="Comma 21 3 2" xfId="26062"/>
    <cellStyle name="Comma 21 3 2 2" xfId="26063"/>
    <cellStyle name="Comma 21 3 2 2 2" xfId="26064"/>
    <cellStyle name="Comma 21 3 2 2 2 2" xfId="26065"/>
    <cellStyle name="Comma 21 3 2 2 3" xfId="26066"/>
    <cellStyle name="Comma 21 3 2 3" xfId="26067"/>
    <cellStyle name="Comma 21 3 2 3 2" xfId="26068"/>
    <cellStyle name="Comma 21 3 2 3 2 2" xfId="26069"/>
    <cellStyle name="Comma 21 3 2 3 3" xfId="26070"/>
    <cellStyle name="Comma 21 3 2 4" xfId="26071"/>
    <cellStyle name="Comma 21 3 2 4 2" xfId="26072"/>
    <cellStyle name="Comma 21 3 2 5" xfId="26073"/>
    <cellStyle name="Comma 21 3 3" xfId="26074"/>
    <cellStyle name="Comma 21 3 3 2" xfId="26075"/>
    <cellStyle name="Comma 21 3 3 2 2" xfId="26076"/>
    <cellStyle name="Comma 21 3 3 3" xfId="26077"/>
    <cellStyle name="Comma 21 3 4" xfId="26078"/>
    <cellStyle name="Comma 21 3 4 2" xfId="26079"/>
    <cellStyle name="Comma 21 3 4 2 2" xfId="26080"/>
    <cellStyle name="Comma 21 3 4 3" xfId="26081"/>
    <cellStyle name="Comma 21 3 5" xfId="26082"/>
    <cellStyle name="Comma 21 3 5 2" xfId="26083"/>
    <cellStyle name="Comma 21 3 5 2 2" xfId="26084"/>
    <cellStyle name="Comma 21 3 5 3" xfId="26085"/>
    <cellStyle name="Comma 21 3 6" xfId="26086"/>
    <cellStyle name="Comma 21 3 6 2" xfId="26087"/>
    <cellStyle name="Comma 21 3 7" xfId="26088"/>
    <cellStyle name="Comma 21 3 8" xfId="26089"/>
    <cellStyle name="Comma 21 4" xfId="26090"/>
    <cellStyle name="Comma 21 4 2" xfId="26091"/>
    <cellStyle name="Comma 21 4 2 2" xfId="26092"/>
    <cellStyle name="Comma 21 4 2 2 2" xfId="26093"/>
    <cellStyle name="Comma 21 4 2 2 2 2" xfId="26094"/>
    <cellStyle name="Comma 21 4 2 2 3" xfId="26095"/>
    <cellStyle name="Comma 21 4 2 3" xfId="26096"/>
    <cellStyle name="Comma 21 4 2 3 2" xfId="26097"/>
    <cellStyle name="Comma 21 4 2 3 2 2" xfId="26098"/>
    <cellStyle name="Comma 21 4 2 3 3" xfId="26099"/>
    <cellStyle name="Comma 21 4 2 4" xfId="26100"/>
    <cellStyle name="Comma 21 4 2 4 2" xfId="26101"/>
    <cellStyle name="Comma 21 4 2 5" xfId="26102"/>
    <cellStyle name="Comma 21 4 3" xfId="26103"/>
    <cellStyle name="Comma 21 4 3 2" xfId="26104"/>
    <cellStyle name="Comma 21 4 3 2 2" xfId="26105"/>
    <cellStyle name="Comma 21 4 3 3" xfId="26106"/>
    <cellStyle name="Comma 21 4 4" xfId="26107"/>
    <cellStyle name="Comma 21 4 4 2" xfId="26108"/>
    <cellStyle name="Comma 21 4 4 2 2" xfId="26109"/>
    <cellStyle name="Comma 21 4 4 3" xfId="26110"/>
    <cellStyle name="Comma 21 4 5" xfId="26111"/>
    <cellStyle name="Comma 21 4 5 2" xfId="26112"/>
    <cellStyle name="Comma 21 4 5 2 2" xfId="26113"/>
    <cellStyle name="Comma 21 4 5 3" xfId="26114"/>
    <cellStyle name="Comma 21 4 6" xfId="26115"/>
    <cellStyle name="Comma 21 4 6 2" xfId="26116"/>
    <cellStyle name="Comma 21 4 7" xfId="26117"/>
    <cellStyle name="Comma 21 5" xfId="26118"/>
    <cellStyle name="Comma 21 6" xfId="26119"/>
    <cellStyle name="Comma 21 6 2" xfId="26120"/>
    <cellStyle name="Comma 21 6 2 2" xfId="26121"/>
    <cellStyle name="Comma 21 6 2 2 2" xfId="26122"/>
    <cellStyle name="Comma 21 6 2 3" xfId="26123"/>
    <cellStyle name="Comma 21 6 3" xfId="26124"/>
    <cellStyle name="Comma 21 6 3 2" xfId="26125"/>
    <cellStyle name="Comma 21 6 3 2 2" xfId="26126"/>
    <cellStyle name="Comma 21 6 3 3" xfId="26127"/>
    <cellStyle name="Comma 21 6 4" xfId="26128"/>
    <cellStyle name="Comma 21 6 4 2" xfId="26129"/>
    <cellStyle name="Comma 21 6 5" xfId="26130"/>
    <cellStyle name="Comma 21 7" xfId="26131"/>
    <cellStyle name="Comma 21 7 2" xfId="26132"/>
    <cellStyle name="Comma 21 8" xfId="26133"/>
    <cellStyle name="Comma 21 9" xfId="26134"/>
    <cellStyle name="Comma 22" xfId="1900"/>
    <cellStyle name="Comma 22 2" xfId="26135"/>
    <cellStyle name="Comma 22 2 2" xfId="26136"/>
    <cellStyle name="Comma 22 3" xfId="26137"/>
    <cellStyle name="Comma 23" xfId="1901"/>
    <cellStyle name="Comma 23 2" xfId="26138"/>
    <cellStyle name="Comma 23 2 2" xfId="26139"/>
    <cellStyle name="Comma 23 3" xfId="26140"/>
    <cellStyle name="Comma 24" xfId="1902"/>
    <cellStyle name="Comma 24 2" xfId="26141"/>
    <cellStyle name="Comma 24 2 2" xfId="26142"/>
    <cellStyle name="Comma 24 2 2 2" xfId="26143"/>
    <cellStyle name="Comma 24 2 2 2 2" xfId="26144"/>
    <cellStyle name="Comma 24 2 2 2 2 2" xfId="26145"/>
    <cellStyle name="Comma 24 2 2 2 3" xfId="26146"/>
    <cellStyle name="Comma 24 2 2 3" xfId="26147"/>
    <cellStyle name="Comma 24 2 2 3 2" xfId="26148"/>
    <cellStyle name="Comma 24 2 2 3 2 2" xfId="26149"/>
    <cellStyle name="Comma 24 2 2 3 3" xfId="26150"/>
    <cellStyle name="Comma 24 2 2 4" xfId="26151"/>
    <cellStyle name="Comma 24 2 2 4 2" xfId="26152"/>
    <cellStyle name="Comma 24 2 2 5" xfId="26153"/>
    <cellStyle name="Comma 24 2 3" xfId="26154"/>
    <cellStyle name="Comma 24 2 3 2" xfId="26155"/>
    <cellStyle name="Comma 24 2 3 2 2" xfId="26156"/>
    <cellStyle name="Comma 24 2 3 3" xfId="26157"/>
    <cellStyle name="Comma 24 2 4" xfId="26158"/>
    <cellStyle name="Comma 24 2 4 2" xfId="26159"/>
    <cellStyle name="Comma 24 2 4 2 2" xfId="26160"/>
    <cellStyle name="Comma 24 2 4 3" xfId="26161"/>
    <cellStyle name="Comma 24 2 5" xfId="26162"/>
    <cellStyle name="Comma 24 2 5 2" xfId="26163"/>
    <cellStyle name="Comma 24 2 5 2 2" xfId="26164"/>
    <cellStyle name="Comma 24 2 5 3" xfId="26165"/>
    <cellStyle name="Comma 24 2 6" xfId="26166"/>
    <cellStyle name="Comma 24 2 6 2" xfId="26167"/>
    <cellStyle name="Comma 24 2 7" xfId="26168"/>
    <cellStyle name="Comma 24 2 8" xfId="26169"/>
    <cellStyle name="Comma 24 3" xfId="26170"/>
    <cellStyle name="Comma 24 4" xfId="26171"/>
    <cellStyle name="Comma 24 4 2" xfId="26172"/>
    <cellStyle name="Comma 24 4 2 2" xfId="26173"/>
    <cellStyle name="Comma 24 4 2 2 2" xfId="26174"/>
    <cellStyle name="Comma 24 4 2 3" xfId="26175"/>
    <cellStyle name="Comma 24 4 3" xfId="26176"/>
    <cellStyle name="Comma 24 4 3 2" xfId="26177"/>
    <cellStyle name="Comma 24 4 3 2 2" xfId="26178"/>
    <cellStyle name="Comma 24 4 3 3" xfId="26179"/>
    <cellStyle name="Comma 24 4 4" xfId="26180"/>
    <cellStyle name="Comma 24 4 4 2" xfId="26181"/>
    <cellStyle name="Comma 24 4 5" xfId="26182"/>
    <cellStyle name="Comma 24 5" xfId="26183"/>
    <cellStyle name="Comma 24 5 2" xfId="26184"/>
    <cellStyle name="Comma 24 6" xfId="26185"/>
    <cellStyle name="Comma 25" xfId="1903"/>
    <cellStyle name="Comma 25 2" xfId="26186"/>
    <cellStyle name="Comma 25 2 2" xfId="26187"/>
    <cellStyle name="Comma 25 3" xfId="26188"/>
    <cellStyle name="Comma 26" xfId="1904"/>
    <cellStyle name="Comma 26 2" xfId="1905"/>
    <cellStyle name="Comma 26 3" xfId="26189"/>
    <cellStyle name="Comma 27" xfId="1906"/>
    <cellStyle name="Comma 27 2" xfId="1907"/>
    <cellStyle name="Comma 27 3" xfId="26190"/>
    <cellStyle name="Comma 28" xfId="1908"/>
    <cellStyle name="Comma 28 2" xfId="1909"/>
    <cellStyle name="Comma 28 3" xfId="26191"/>
    <cellStyle name="Comma 29" xfId="1910"/>
    <cellStyle name="Comma 29 2" xfId="1911"/>
    <cellStyle name="Comma 29 3" xfId="26192"/>
    <cellStyle name="Comma 3" xfId="1912"/>
    <cellStyle name="Comma 3 10" xfId="26193"/>
    <cellStyle name="Comma 3 2" xfId="1913"/>
    <cellStyle name="Comma 3 2 10" xfId="26194"/>
    <cellStyle name="Comma 3 2 2" xfId="26195"/>
    <cellStyle name="Comma 3 2 2 10" xfId="26196"/>
    <cellStyle name="Comma 3 2 2 2" xfId="26197"/>
    <cellStyle name="Comma 3 2 2 2 2" xfId="26198"/>
    <cellStyle name="Comma 3 2 2 2 2 2" xfId="26199"/>
    <cellStyle name="Comma 3 2 2 2 2 2 2" xfId="26200"/>
    <cellStyle name="Comma 3 2 2 2 2 2 2 2" xfId="26201"/>
    <cellStyle name="Comma 3 2 2 2 2 2 2 2 2" xfId="26202"/>
    <cellStyle name="Comma 3 2 2 2 2 2 2 3" xfId="26203"/>
    <cellStyle name="Comma 3 2 2 2 2 2 3" xfId="26204"/>
    <cellStyle name="Comma 3 2 2 2 2 2 3 2" xfId="26205"/>
    <cellStyle name="Comma 3 2 2 2 2 2 3 2 2" xfId="26206"/>
    <cellStyle name="Comma 3 2 2 2 2 2 3 3" xfId="26207"/>
    <cellStyle name="Comma 3 2 2 2 2 2 4" xfId="26208"/>
    <cellStyle name="Comma 3 2 2 2 2 2 4 2" xfId="26209"/>
    <cellStyle name="Comma 3 2 2 2 2 2 5" xfId="26210"/>
    <cellStyle name="Comma 3 2 2 2 2 3" xfId="26211"/>
    <cellStyle name="Comma 3 2 2 2 2 3 2" xfId="26212"/>
    <cellStyle name="Comma 3 2 2 2 2 3 2 2" xfId="26213"/>
    <cellStyle name="Comma 3 2 2 2 2 3 3" xfId="26214"/>
    <cellStyle name="Comma 3 2 2 2 2 4" xfId="26215"/>
    <cellStyle name="Comma 3 2 2 2 2 4 2" xfId="26216"/>
    <cellStyle name="Comma 3 2 2 2 2 4 2 2" xfId="26217"/>
    <cellStyle name="Comma 3 2 2 2 2 4 3" xfId="26218"/>
    <cellStyle name="Comma 3 2 2 2 2 5" xfId="26219"/>
    <cellStyle name="Comma 3 2 2 2 2 5 2" xfId="26220"/>
    <cellStyle name="Comma 3 2 2 2 2 5 2 2" xfId="26221"/>
    <cellStyle name="Comma 3 2 2 2 2 5 3" xfId="26222"/>
    <cellStyle name="Comma 3 2 2 2 2 6" xfId="26223"/>
    <cellStyle name="Comma 3 2 2 2 2 6 2" xfId="26224"/>
    <cellStyle name="Comma 3 2 2 2 2 7" xfId="26225"/>
    <cellStyle name="Comma 3 2 2 2 3" xfId="26226"/>
    <cellStyle name="Comma 3 2 2 2 3 2" xfId="26227"/>
    <cellStyle name="Comma 3 2 2 2 3 2 2" xfId="26228"/>
    <cellStyle name="Comma 3 2 2 2 3 2 2 2" xfId="26229"/>
    <cellStyle name="Comma 3 2 2 2 3 2 3" xfId="26230"/>
    <cellStyle name="Comma 3 2 2 2 3 3" xfId="26231"/>
    <cellStyle name="Comma 3 2 2 2 3 3 2" xfId="26232"/>
    <cellStyle name="Comma 3 2 2 2 3 3 2 2" xfId="26233"/>
    <cellStyle name="Comma 3 2 2 2 3 3 3" xfId="26234"/>
    <cellStyle name="Comma 3 2 2 2 3 4" xfId="26235"/>
    <cellStyle name="Comma 3 2 2 2 3 4 2" xfId="26236"/>
    <cellStyle name="Comma 3 2 2 2 3 5" xfId="26237"/>
    <cellStyle name="Comma 3 2 2 2 4" xfId="26238"/>
    <cellStyle name="Comma 3 2 2 2 4 2" xfId="26239"/>
    <cellStyle name="Comma 3 2 2 2 4 2 2" xfId="26240"/>
    <cellStyle name="Comma 3 2 2 2 4 3" xfId="26241"/>
    <cellStyle name="Comma 3 2 2 2 5" xfId="26242"/>
    <cellStyle name="Comma 3 2 2 2 5 2" xfId="26243"/>
    <cellStyle name="Comma 3 2 2 2 5 2 2" xfId="26244"/>
    <cellStyle name="Comma 3 2 2 2 5 3" xfId="26245"/>
    <cellStyle name="Comma 3 2 2 2 6" xfId="26246"/>
    <cellStyle name="Comma 3 2 2 2 6 2" xfId="26247"/>
    <cellStyle name="Comma 3 2 2 2 6 2 2" xfId="26248"/>
    <cellStyle name="Comma 3 2 2 2 6 3" xfId="26249"/>
    <cellStyle name="Comma 3 2 2 2 7" xfId="26250"/>
    <cellStyle name="Comma 3 2 2 2 7 2" xfId="26251"/>
    <cellStyle name="Comma 3 2 2 2 8" xfId="26252"/>
    <cellStyle name="Comma 3 2 2 3" xfId="26253"/>
    <cellStyle name="Comma 3 2 2 3 2" xfId="26254"/>
    <cellStyle name="Comma 3 2 2 3 2 2" xfId="26255"/>
    <cellStyle name="Comma 3 2 2 3 2 2 2" xfId="26256"/>
    <cellStyle name="Comma 3 2 2 3 2 2 2 2" xfId="26257"/>
    <cellStyle name="Comma 3 2 2 3 2 2 3" xfId="26258"/>
    <cellStyle name="Comma 3 2 2 3 2 3" xfId="26259"/>
    <cellStyle name="Comma 3 2 2 3 2 3 2" xfId="26260"/>
    <cellStyle name="Comma 3 2 2 3 2 3 2 2" xfId="26261"/>
    <cellStyle name="Comma 3 2 2 3 2 3 3" xfId="26262"/>
    <cellStyle name="Comma 3 2 2 3 2 4" xfId="26263"/>
    <cellStyle name="Comma 3 2 2 3 2 4 2" xfId="26264"/>
    <cellStyle name="Comma 3 2 2 3 2 5" xfId="26265"/>
    <cellStyle name="Comma 3 2 2 3 3" xfId="26266"/>
    <cellStyle name="Comma 3 2 2 3 3 2" xfId="26267"/>
    <cellStyle name="Comma 3 2 2 3 3 2 2" xfId="26268"/>
    <cellStyle name="Comma 3 2 2 3 3 3" xfId="26269"/>
    <cellStyle name="Comma 3 2 2 3 4" xfId="26270"/>
    <cellStyle name="Comma 3 2 2 3 4 2" xfId="26271"/>
    <cellStyle name="Comma 3 2 2 3 4 2 2" xfId="26272"/>
    <cellStyle name="Comma 3 2 2 3 4 3" xfId="26273"/>
    <cellStyle name="Comma 3 2 2 3 5" xfId="26274"/>
    <cellStyle name="Comma 3 2 2 3 5 2" xfId="26275"/>
    <cellStyle name="Comma 3 2 2 3 5 2 2" xfId="26276"/>
    <cellStyle name="Comma 3 2 2 3 5 3" xfId="26277"/>
    <cellStyle name="Comma 3 2 2 3 6" xfId="26278"/>
    <cellStyle name="Comma 3 2 2 3 6 2" xfId="26279"/>
    <cellStyle name="Comma 3 2 2 3 7" xfId="26280"/>
    <cellStyle name="Comma 3 2 2 4" xfId="26281"/>
    <cellStyle name="Comma 3 2 2 4 2" xfId="26282"/>
    <cellStyle name="Comma 3 2 2 4 2 2" xfId="26283"/>
    <cellStyle name="Comma 3 2 2 4 2 2 2" xfId="26284"/>
    <cellStyle name="Comma 3 2 2 4 2 3" xfId="26285"/>
    <cellStyle name="Comma 3 2 2 4 3" xfId="26286"/>
    <cellStyle name="Comma 3 2 2 4 3 2" xfId="26287"/>
    <cellStyle name="Comma 3 2 2 4 3 2 2" xfId="26288"/>
    <cellStyle name="Comma 3 2 2 4 3 3" xfId="26289"/>
    <cellStyle name="Comma 3 2 2 4 4" xfId="26290"/>
    <cellStyle name="Comma 3 2 2 4 4 2" xfId="26291"/>
    <cellStyle name="Comma 3 2 2 4 5" xfId="26292"/>
    <cellStyle name="Comma 3 2 2 5" xfId="26293"/>
    <cellStyle name="Comma 3 2 2 5 2" xfId="26294"/>
    <cellStyle name="Comma 3 2 2 5 2 2" xfId="26295"/>
    <cellStyle name="Comma 3 2 2 5 3" xfId="26296"/>
    <cellStyle name="Comma 3 2 2 6" xfId="26297"/>
    <cellStyle name="Comma 3 2 2 6 2" xfId="26298"/>
    <cellStyle name="Comma 3 2 2 6 2 2" xfId="26299"/>
    <cellStyle name="Comma 3 2 2 6 3" xfId="26300"/>
    <cellStyle name="Comma 3 2 2 7" xfId="26301"/>
    <cellStyle name="Comma 3 2 2 7 2" xfId="26302"/>
    <cellStyle name="Comma 3 2 2 7 2 2" xfId="26303"/>
    <cellStyle name="Comma 3 2 2 7 3" xfId="26304"/>
    <cellStyle name="Comma 3 2 2 8" xfId="26305"/>
    <cellStyle name="Comma 3 2 2 8 2" xfId="26306"/>
    <cellStyle name="Comma 3 2 2 9" xfId="26307"/>
    <cellStyle name="Comma 3 2 3" xfId="26308"/>
    <cellStyle name="Comma 3 2 3 2" xfId="26309"/>
    <cellStyle name="Comma 3 2 3 2 2" xfId="26310"/>
    <cellStyle name="Comma 3 2 3 2 2 2" xfId="26311"/>
    <cellStyle name="Comma 3 2 3 2 2 2 2" xfId="26312"/>
    <cellStyle name="Comma 3 2 3 2 2 2 2 2" xfId="26313"/>
    <cellStyle name="Comma 3 2 3 2 2 2 3" xfId="26314"/>
    <cellStyle name="Comma 3 2 3 2 2 3" xfId="26315"/>
    <cellStyle name="Comma 3 2 3 2 2 3 2" xfId="26316"/>
    <cellStyle name="Comma 3 2 3 2 2 3 2 2" xfId="26317"/>
    <cellStyle name="Comma 3 2 3 2 2 3 3" xfId="26318"/>
    <cellStyle name="Comma 3 2 3 2 2 4" xfId="26319"/>
    <cellStyle name="Comma 3 2 3 2 2 4 2" xfId="26320"/>
    <cellStyle name="Comma 3 2 3 2 2 5" xfId="26321"/>
    <cellStyle name="Comma 3 2 3 2 3" xfId="26322"/>
    <cellStyle name="Comma 3 2 3 2 3 2" xfId="26323"/>
    <cellStyle name="Comma 3 2 3 2 3 2 2" xfId="26324"/>
    <cellStyle name="Comma 3 2 3 2 3 3" xfId="26325"/>
    <cellStyle name="Comma 3 2 3 2 4" xfId="26326"/>
    <cellStyle name="Comma 3 2 3 2 4 2" xfId="26327"/>
    <cellStyle name="Comma 3 2 3 2 4 2 2" xfId="26328"/>
    <cellStyle name="Comma 3 2 3 2 4 3" xfId="26329"/>
    <cellStyle name="Comma 3 2 3 2 5" xfId="26330"/>
    <cellStyle name="Comma 3 2 3 2 5 2" xfId="26331"/>
    <cellStyle name="Comma 3 2 3 2 5 2 2" xfId="26332"/>
    <cellStyle name="Comma 3 2 3 2 5 3" xfId="26333"/>
    <cellStyle name="Comma 3 2 3 2 6" xfId="26334"/>
    <cellStyle name="Comma 3 2 3 2 6 2" xfId="26335"/>
    <cellStyle name="Comma 3 2 3 2 7" xfId="26336"/>
    <cellStyle name="Comma 3 2 3 3" xfId="26337"/>
    <cellStyle name="Comma 3 2 3 3 2" xfId="26338"/>
    <cellStyle name="Comma 3 2 3 3 2 2" xfId="26339"/>
    <cellStyle name="Comma 3 2 3 3 2 2 2" xfId="26340"/>
    <cellStyle name="Comma 3 2 3 3 2 3" xfId="26341"/>
    <cellStyle name="Comma 3 2 3 3 3" xfId="26342"/>
    <cellStyle name="Comma 3 2 3 3 3 2" xfId="26343"/>
    <cellStyle name="Comma 3 2 3 3 3 2 2" xfId="26344"/>
    <cellStyle name="Comma 3 2 3 3 3 3" xfId="26345"/>
    <cellStyle name="Comma 3 2 3 3 4" xfId="26346"/>
    <cellStyle name="Comma 3 2 3 3 4 2" xfId="26347"/>
    <cellStyle name="Comma 3 2 3 3 5" xfId="26348"/>
    <cellStyle name="Comma 3 2 3 4" xfId="26349"/>
    <cellStyle name="Comma 3 2 3 4 2" xfId="26350"/>
    <cellStyle name="Comma 3 2 3 4 2 2" xfId="26351"/>
    <cellStyle name="Comma 3 2 3 4 3" xfId="26352"/>
    <cellStyle name="Comma 3 2 3 5" xfId="26353"/>
    <cellStyle name="Comma 3 2 3 5 2" xfId="26354"/>
    <cellStyle name="Comma 3 2 3 5 2 2" xfId="26355"/>
    <cellStyle name="Comma 3 2 3 5 3" xfId="26356"/>
    <cellStyle name="Comma 3 2 3 6" xfId="26357"/>
    <cellStyle name="Comma 3 2 3 6 2" xfId="26358"/>
    <cellStyle name="Comma 3 2 3 6 2 2" xfId="26359"/>
    <cellStyle name="Comma 3 2 3 6 3" xfId="26360"/>
    <cellStyle name="Comma 3 2 3 7" xfId="26361"/>
    <cellStyle name="Comma 3 2 3 7 2" xfId="26362"/>
    <cellStyle name="Comma 3 2 3 8" xfId="26363"/>
    <cellStyle name="Comma 3 2 4" xfId="26364"/>
    <cellStyle name="Comma 3 2 4 2" xfId="26365"/>
    <cellStyle name="Comma 3 2 4 2 2" xfId="26366"/>
    <cellStyle name="Comma 3 2 4 2 2 2" xfId="26367"/>
    <cellStyle name="Comma 3 2 4 2 2 2 2" xfId="26368"/>
    <cellStyle name="Comma 3 2 4 2 2 3" xfId="26369"/>
    <cellStyle name="Comma 3 2 4 2 3" xfId="26370"/>
    <cellStyle name="Comma 3 2 4 2 3 2" xfId="26371"/>
    <cellStyle name="Comma 3 2 4 2 3 2 2" xfId="26372"/>
    <cellStyle name="Comma 3 2 4 2 3 3" xfId="26373"/>
    <cellStyle name="Comma 3 2 4 2 4" xfId="26374"/>
    <cellStyle name="Comma 3 2 4 2 4 2" xfId="26375"/>
    <cellStyle name="Comma 3 2 4 2 5" xfId="26376"/>
    <cellStyle name="Comma 3 2 4 3" xfId="26377"/>
    <cellStyle name="Comma 3 2 4 3 2" xfId="26378"/>
    <cellStyle name="Comma 3 2 4 3 2 2" xfId="26379"/>
    <cellStyle name="Comma 3 2 4 3 3" xfId="26380"/>
    <cellStyle name="Comma 3 2 4 4" xfId="26381"/>
    <cellStyle name="Comma 3 2 4 4 2" xfId="26382"/>
    <cellStyle name="Comma 3 2 4 4 2 2" xfId="26383"/>
    <cellStyle name="Comma 3 2 4 4 3" xfId="26384"/>
    <cellStyle name="Comma 3 2 4 5" xfId="26385"/>
    <cellStyle name="Comma 3 2 4 5 2" xfId="26386"/>
    <cellStyle name="Comma 3 2 4 5 2 2" xfId="26387"/>
    <cellStyle name="Comma 3 2 4 5 3" xfId="26388"/>
    <cellStyle name="Comma 3 2 4 6" xfId="26389"/>
    <cellStyle name="Comma 3 2 4 6 2" xfId="26390"/>
    <cellStyle name="Comma 3 2 4 7" xfId="26391"/>
    <cellStyle name="Comma 3 2 5" xfId="26392"/>
    <cellStyle name="Comma 3 2 5 2" xfId="26393"/>
    <cellStyle name="Comma 3 2 5 2 2" xfId="26394"/>
    <cellStyle name="Comma 3 2 5 2 2 2" xfId="26395"/>
    <cellStyle name="Comma 3 2 5 2 3" xfId="26396"/>
    <cellStyle name="Comma 3 2 5 3" xfId="26397"/>
    <cellStyle name="Comma 3 2 5 3 2" xfId="26398"/>
    <cellStyle name="Comma 3 2 5 3 2 2" xfId="26399"/>
    <cellStyle name="Comma 3 2 5 3 3" xfId="26400"/>
    <cellStyle name="Comma 3 2 5 4" xfId="26401"/>
    <cellStyle name="Comma 3 2 5 4 2" xfId="26402"/>
    <cellStyle name="Comma 3 2 5 5" xfId="26403"/>
    <cellStyle name="Comma 3 2 6" xfId="26404"/>
    <cellStyle name="Comma 3 2 6 2" xfId="26405"/>
    <cellStyle name="Comma 3 2 6 2 2" xfId="26406"/>
    <cellStyle name="Comma 3 2 6 3" xfId="26407"/>
    <cellStyle name="Comma 3 2 7" xfId="26408"/>
    <cellStyle name="Comma 3 2 7 2" xfId="26409"/>
    <cellStyle name="Comma 3 2 7 2 2" xfId="26410"/>
    <cellStyle name="Comma 3 2 7 3" xfId="26411"/>
    <cellStyle name="Comma 3 2 8" xfId="26412"/>
    <cellStyle name="Comma 3 2 8 2" xfId="26413"/>
    <cellStyle name="Comma 3 2 8 2 2" xfId="26414"/>
    <cellStyle name="Comma 3 2 8 3" xfId="26415"/>
    <cellStyle name="Comma 3 2 9" xfId="26416"/>
    <cellStyle name="Comma 3 2 9 2" xfId="26417"/>
    <cellStyle name="Comma 3 3" xfId="26418"/>
    <cellStyle name="Comma 3 3 2" xfId="26419"/>
    <cellStyle name="Comma 3 3 2 2" xfId="26420"/>
    <cellStyle name="Comma 3 3 2 2 2" xfId="26421"/>
    <cellStyle name="Comma 3 3 2 2 2 2" xfId="26422"/>
    <cellStyle name="Comma 3 3 2 2 2 2 2" xfId="26423"/>
    <cellStyle name="Comma 3 3 2 2 2 2 2 2" xfId="26424"/>
    <cellStyle name="Comma 3 3 2 2 2 2 3" xfId="26425"/>
    <cellStyle name="Comma 3 3 2 2 2 3" xfId="26426"/>
    <cellStyle name="Comma 3 3 2 2 2 3 2" xfId="26427"/>
    <cellStyle name="Comma 3 3 2 2 2 3 2 2" xfId="26428"/>
    <cellStyle name="Comma 3 3 2 2 2 3 3" xfId="26429"/>
    <cellStyle name="Comma 3 3 2 2 2 4" xfId="26430"/>
    <cellStyle name="Comma 3 3 2 2 2 4 2" xfId="26431"/>
    <cellStyle name="Comma 3 3 2 2 2 5" xfId="26432"/>
    <cellStyle name="Comma 3 3 2 2 3" xfId="26433"/>
    <cellStyle name="Comma 3 3 2 2 3 2" xfId="26434"/>
    <cellStyle name="Comma 3 3 2 2 3 2 2" xfId="26435"/>
    <cellStyle name="Comma 3 3 2 2 3 3" xfId="26436"/>
    <cellStyle name="Comma 3 3 2 2 4" xfId="26437"/>
    <cellStyle name="Comma 3 3 2 2 4 2" xfId="26438"/>
    <cellStyle name="Comma 3 3 2 2 4 2 2" xfId="26439"/>
    <cellStyle name="Comma 3 3 2 2 4 3" xfId="26440"/>
    <cellStyle name="Comma 3 3 2 2 5" xfId="26441"/>
    <cellStyle name="Comma 3 3 2 2 5 2" xfId="26442"/>
    <cellStyle name="Comma 3 3 2 2 5 2 2" xfId="26443"/>
    <cellStyle name="Comma 3 3 2 2 5 3" xfId="26444"/>
    <cellStyle name="Comma 3 3 2 2 6" xfId="26445"/>
    <cellStyle name="Comma 3 3 2 2 6 2" xfId="26446"/>
    <cellStyle name="Comma 3 3 2 2 7" xfId="26447"/>
    <cellStyle name="Comma 3 3 2 3" xfId="26448"/>
    <cellStyle name="Comma 3 3 2 3 2" xfId="26449"/>
    <cellStyle name="Comma 3 3 2 3 2 2" xfId="26450"/>
    <cellStyle name="Comma 3 3 2 3 2 2 2" xfId="26451"/>
    <cellStyle name="Comma 3 3 2 3 2 3" xfId="26452"/>
    <cellStyle name="Comma 3 3 2 3 3" xfId="26453"/>
    <cellStyle name="Comma 3 3 2 3 3 2" xfId="26454"/>
    <cellStyle name="Comma 3 3 2 3 3 2 2" xfId="26455"/>
    <cellStyle name="Comma 3 3 2 3 3 3" xfId="26456"/>
    <cellStyle name="Comma 3 3 2 3 4" xfId="26457"/>
    <cellStyle name="Comma 3 3 2 3 4 2" xfId="26458"/>
    <cellStyle name="Comma 3 3 2 3 5" xfId="26459"/>
    <cellStyle name="Comma 3 3 2 4" xfId="26460"/>
    <cellStyle name="Comma 3 3 2 4 2" xfId="26461"/>
    <cellStyle name="Comma 3 3 2 4 2 2" xfId="26462"/>
    <cellStyle name="Comma 3 3 2 4 3" xfId="26463"/>
    <cellStyle name="Comma 3 3 2 5" xfId="26464"/>
    <cellStyle name="Comma 3 3 2 5 2" xfId="26465"/>
    <cellStyle name="Comma 3 3 2 5 2 2" xfId="26466"/>
    <cellStyle name="Comma 3 3 2 5 3" xfId="26467"/>
    <cellStyle name="Comma 3 3 2 6" xfId="26468"/>
    <cellStyle name="Comma 3 3 2 6 2" xfId="26469"/>
    <cellStyle name="Comma 3 3 2 6 2 2" xfId="26470"/>
    <cellStyle name="Comma 3 3 2 6 3" xfId="26471"/>
    <cellStyle name="Comma 3 3 2 7" xfId="26472"/>
    <cellStyle name="Comma 3 3 2 7 2" xfId="26473"/>
    <cellStyle name="Comma 3 3 2 8" xfId="26474"/>
    <cellStyle name="Comma 3 3 3" xfId="26475"/>
    <cellStyle name="Comma 3 3 3 2" xfId="26476"/>
    <cellStyle name="Comma 3 3 3 2 2" xfId="26477"/>
    <cellStyle name="Comma 3 3 3 2 2 2" xfId="26478"/>
    <cellStyle name="Comma 3 3 3 2 2 2 2" xfId="26479"/>
    <cellStyle name="Comma 3 3 3 2 2 3" xfId="26480"/>
    <cellStyle name="Comma 3 3 3 2 3" xfId="26481"/>
    <cellStyle name="Comma 3 3 3 2 3 2" xfId="26482"/>
    <cellStyle name="Comma 3 3 3 2 3 2 2" xfId="26483"/>
    <cellStyle name="Comma 3 3 3 2 3 3" xfId="26484"/>
    <cellStyle name="Comma 3 3 3 2 4" xfId="26485"/>
    <cellStyle name="Comma 3 3 3 2 4 2" xfId="26486"/>
    <cellStyle name="Comma 3 3 3 2 5" xfId="26487"/>
    <cellStyle name="Comma 3 3 3 3" xfId="26488"/>
    <cellStyle name="Comma 3 3 3 3 2" xfId="26489"/>
    <cellStyle name="Comma 3 3 3 3 2 2" xfId="26490"/>
    <cellStyle name="Comma 3 3 3 3 3" xfId="26491"/>
    <cellStyle name="Comma 3 3 3 4" xfId="26492"/>
    <cellStyle name="Comma 3 3 3 4 2" xfId="26493"/>
    <cellStyle name="Comma 3 3 3 4 2 2" xfId="26494"/>
    <cellStyle name="Comma 3 3 3 4 3" xfId="26495"/>
    <cellStyle name="Comma 3 3 3 5" xfId="26496"/>
    <cellStyle name="Comma 3 3 3 5 2" xfId="26497"/>
    <cellStyle name="Comma 3 3 3 5 2 2" xfId="26498"/>
    <cellStyle name="Comma 3 3 3 5 3" xfId="26499"/>
    <cellStyle name="Comma 3 3 3 6" xfId="26500"/>
    <cellStyle name="Comma 3 3 3 6 2" xfId="26501"/>
    <cellStyle name="Comma 3 3 3 7" xfId="26502"/>
    <cellStyle name="Comma 3 3 4" xfId="26503"/>
    <cellStyle name="Comma 3 3 4 2" xfId="26504"/>
    <cellStyle name="Comma 3 3 4 2 2" xfId="26505"/>
    <cellStyle name="Comma 3 3 4 2 2 2" xfId="26506"/>
    <cellStyle name="Comma 3 3 4 2 3" xfId="26507"/>
    <cellStyle name="Comma 3 3 4 3" xfId="26508"/>
    <cellStyle name="Comma 3 3 4 3 2" xfId="26509"/>
    <cellStyle name="Comma 3 3 4 3 2 2" xfId="26510"/>
    <cellStyle name="Comma 3 3 4 3 3" xfId="26511"/>
    <cellStyle name="Comma 3 3 4 4" xfId="26512"/>
    <cellStyle name="Comma 3 3 4 4 2" xfId="26513"/>
    <cellStyle name="Comma 3 3 4 5" xfId="26514"/>
    <cellStyle name="Comma 3 3 5" xfId="26515"/>
    <cellStyle name="Comma 3 3 5 2" xfId="26516"/>
    <cellStyle name="Comma 3 3 5 2 2" xfId="26517"/>
    <cellStyle name="Comma 3 3 5 3" xfId="26518"/>
    <cellStyle name="Comma 3 3 6" xfId="26519"/>
    <cellStyle name="Comma 3 3 6 2" xfId="26520"/>
    <cellStyle name="Comma 3 3 6 2 2" xfId="26521"/>
    <cellStyle name="Comma 3 3 6 3" xfId="26522"/>
    <cellStyle name="Comma 3 3 7" xfId="26523"/>
    <cellStyle name="Comma 3 3 7 2" xfId="26524"/>
    <cellStyle name="Comma 3 3 7 2 2" xfId="26525"/>
    <cellStyle name="Comma 3 3 7 3" xfId="26526"/>
    <cellStyle name="Comma 3 3 8" xfId="26527"/>
    <cellStyle name="Comma 3 3 8 2" xfId="26528"/>
    <cellStyle name="Comma 3 3 9" xfId="26529"/>
    <cellStyle name="Comma 3 4" xfId="26530"/>
    <cellStyle name="Comma 3 4 2" xfId="26531"/>
    <cellStyle name="Comma 3 4 2 2" xfId="26532"/>
    <cellStyle name="Comma 3 4 2 2 2" xfId="26533"/>
    <cellStyle name="Comma 3 4 2 2 2 2" xfId="26534"/>
    <cellStyle name="Comma 3 4 2 2 2 2 2" xfId="26535"/>
    <cellStyle name="Comma 3 4 2 2 2 3" xfId="26536"/>
    <cellStyle name="Comma 3 4 2 2 3" xfId="26537"/>
    <cellStyle name="Comma 3 4 2 2 3 2" xfId="26538"/>
    <cellStyle name="Comma 3 4 2 2 3 2 2" xfId="26539"/>
    <cellStyle name="Comma 3 4 2 2 3 3" xfId="26540"/>
    <cellStyle name="Comma 3 4 2 2 4" xfId="26541"/>
    <cellStyle name="Comma 3 4 2 2 4 2" xfId="26542"/>
    <cellStyle name="Comma 3 4 2 2 5" xfId="26543"/>
    <cellStyle name="Comma 3 4 2 3" xfId="26544"/>
    <cellStyle name="Comma 3 4 2 3 2" xfId="26545"/>
    <cellStyle name="Comma 3 4 2 3 2 2" xfId="26546"/>
    <cellStyle name="Comma 3 4 2 3 3" xfId="26547"/>
    <cellStyle name="Comma 3 4 2 4" xfId="26548"/>
    <cellStyle name="Comma 3 4 2 4 2" xfId="26549"/>
    <cellStyle name="Comma 3 4 2 4 2 2" xfId="26550"/>
    <cellStyle name="Comma 3 4 2 4 3" xfId="26551"/>
    <cellStyle name="Comma 3 4 2 5" xfId="26552"/>
    <cellStyle name="Comma 3 4 2 5 2" xfId="26553"/>
    <cellStyle name="Comma 3 4 2 5 2 2" xfId="26554"/>
    <cellStyle name="Comma 3 4 2 5 3" xfId="26555"/>
    <cellStyle name="Comma 3 4 2 6" xfId="26556"/>
    <cellStyle name="Comma 3 4 2 6 2" xfId="26557"/>
    <cellStyle name="Comma 3 4 2 7" xfId="26558"/>
    <cellStyle name="Comma 3 4 2 8" xfId="26559"/>
    <cellStyle name="Comma 3 4 3" xfId="26560"/>
    <cellStyle name="Comma 3 4 3 2" xfId="26561"/>
    <cellStyle name="Comma 3 4 3 2 2" xfId="26562"/>
    <cellStyle name="Comma 3 4 3 2 2 2" xfId="26563"/>
    <cellStyle name="Comma 3 4 3 2 2 2 2" xfId="26564"/>
    <cellStyle name="Comma 3 4 3 2 2 3" xfId="26565"/>
    <cellStyle name="Comma 3 4 3 2 3" xfId="26566"/>
    <cellStyle name="Comma 3 4 3 2 3 2" xfId="26567"/>
    <cellStyle name="Comma 3 4 3 2 3 2 2" xfId="26568"/>
    <cellStyle name="Comma 3 4 3 2 3 3" xfId="26569"/>
    <cellStyle name="Comma 3 4 3 2 4" xfId="26570"/>
    <cellStyle name="Comma 3 4 3 2 4 2" xfId="26571"/>
    <cellStyle name="Comma 3 4 3 2 5" xfId="26572"/>
    <cellStyle name="Comma 3 4 3 3" xfId="26573"/>
    <cellStyle name="Comma 3 4 3 3 2" xfId="26574"/>
    <cellStyle name="Comma 3 4 3 3 2 2" xfId="26575"/>
    <cellStyle name="Comma 3 4 3 3 3" xfId="26576"/>
    <cellStyle name="Comma 3 4 3 4" xfId="26577"/>
    <cellStyle name="Comma 3 4 3 4 2" xfId="26578"/>
    <cellStyle name="Comma 3 4 3 4 2 2" xfId="26579"/>
    <cellStyle name="Comma 3 4 3 4 3" xfId="26580"/>
    <cellStyle name="Comma 3 4 3 5" xfId="26581"/>
    <cellStyle name="Comma 3 4 3 5 2" xfId="26582"/>
    <cellStyle name="Comma 3 4 3 5 2 2" xfId="26583"/>
    <cellStyle name="Comma 3 4 3 5 3" xfId="26584"/>
    <cellStyle name="Comma 3 4 3 6" xfId="26585"/>
    <cellStyle name="Comma 3 4 3 6 2" xfId="26586"/>
    <cellStyle name="Comma 3 4 3 7" xfId="26587"/>
    <cellStyle name="Comma 3 4 4" xfId="26588"/>
    <cellStyle name="Comma 3 4 5" xfId="26589"/>
    <cellStyle name="Comma 3 4 5 2" xfId="26590"/>
    <cellStyle name="Comma 3 4 5 2 2" xfId="26591"/>
    <cellStyle name="Comma 3 4 5 2 2 2" xfId="26592"/>
    <cellStyle name="Comma 3 4 5 2 3" xfId="26593"/>
    <cellStyle name="Comma 3 4 5 3" xfId="26594"/>
    <cellStyle name="Comma 3 4 5 3 2" xfId="26595"/>
    <cellStyle name="Comma 3 4 5 3 2 2" xfId="26596"/>
    <cellStyle name="Comma 3 4 5 3 3" xfId="26597"/>
    <cellStyle name="Comma 3 4 5 4" xfId="26598"/>
    <cellStyle name="Comma 3 4 5 4 2" xfId="26599"/>
    <cellStyle name="Comma 3 4 5 5" xfId="26600"/>
    <cellStyle name="Comma 3 4 6" xfId="26601"/>
    <cellStyle name="Comma 3 4 6 2" xfId="26602"/>
    <cellStyle name="Comma 3 4 7" xfId="26603"/>
    <cellStyle name="Comma 3 4 8" xfId="26604"/>
    <cellStyle name="Comma 3 5" xfId="26605"/>
    <cellStyle name="Comma 3 5 2" xfId="26606"/>
    <cellStyle name="Comma 3 5 2 2" xfId="26607"/>
    <cellStyle name="Comma 3 5 2 2 2" xfId="26608"/>
    <cellStyle name="Comma 3 5 2 2 2 2" xfId="26609"/>
    <cellStyle name="Comma 3 5 2 2 3" xfId="26610"/>
    <cellStyle name="Comma 3 5 2 3" xfId="26611"/>
    <cellStyle name="Comma 3 5 2 3 2" xfId="26612"/>
    <cellStyle name="Comma 3 5 2 3 2 2" xfId="26613"/>
    <cellStyle name="Comma 3 5 2 3 3" xfId="26614"/>
    <cellStyle name="Comma 3 5 2 4" xfId="26615"/>
    <cellStyle name="Comma 3 5 2 4 2" xfId="26616"/>
    <cellStyle name="Comma 3 5 2 5" xfId="26617"/>
    <cellStyle name="Comma 3 5 3" xfId="26618"/>
    <cellStyle name="Comma 3 5 3 2" xfId="26619"/>
    <cellStyle name="Comma 3 5 3 2 2" xfId="26620"/>
    <cellStyle name="Comma 3 5 3 3" xfId="26621"/>
    <cellStyle name="Comma 3 5 4" xfId="26622"/>
    <cellStyle name="Comma 3 5 4 2" xfId="26623"/>
    <cellStyle name="Comma 3 5 4 2 2" xfId="26624"/>
    <cellStyle name="Comma 3 5 4 3" xfId="26625"/>
    <cellStyle name="Comma 3 5 5" xfId="26626"/>
    <cellStyle name="Comma 3 5 5 2" xfId="26627"/>
    <cellStyle name="Comma 3 5 5 2 2" xfId="26628"/>
    <cellStyle name="Comma 3 5 5 3" xfId="26629"/>
    <cellStyle name="Comma 3 5 6" xfId="26630"/>
    <cellStyle name="Comma 3 5 6 2" xfId="26631"/>
    <cellStyle name="Comma 3 5 7" xfId="26632"/>
    <cellStyle name="Comma 3 5 8" xfId="26633"/>
    <cellStyle name="Comma 3 6" xfId="26634"/>
    <cellStyle name="Comma 3 7" xfId="26635"/>
    <cellStyle name="Comma 3 7 2" xfId="26636"/>
    <cellStyle name="Comma 3 7 2 2" xfId="26637"/>
    <cellStyle name="Comma 3 7 2 2 2" xfId="26638"/>
    <cellStyle name="Comma 3 7 2 3" xfId="26639"/>
    <cellStyle name="Comma 3 7 3" xfId="26640"/>
    <cellStyle name="Comma 3 7 3 2" xfId="26641"/>
    <cellStyle name="Comma 3 7 3 2 2" xfId="26642"/>
    <cellStyle name="Comma 3 7 3 3" xfId="26643"/>
    <cellStyle name="Comma 3 7 4" xfId="26644"/>
    <cellStyle name="Comma 3 7 4 2" xfId="26645"/>
    <cellStyle name="Comma 3 7 5" xfId="26646"/>
    <cellStyle name="Comma 3 8" xfId="26647"/>
    <cellStyle name="Comma 3 8 2" xfId="26648"/>
    <cellStyle name="Comma 3 9" xfId="26649"/>
    <cellStyle name="Comma 30" xfId="1914"/>
    <cellStyle name="Comma 30 2" xfId="1915"/>
    <cellStyle name="Comma 30 3" xfId="26650"/>
    <cellStyle name="Comma 31" xfId="1916"/>
    <cellStyle name="Comma 31 2" xfId="1917"/>
    <cellStyle name="Comma 31 3" xfId="26651"/>
    <cellStyle name="Comma 32" xfId="1918"/>
    <cellStyle name="Comma 32 2" xfId="1919"/>
    <cellStyle name="Comma 32 3" xfId="26652"/>
    <cellStyle name="Comma 33" xfId="1920"/>
    <cellStyle name="Comma 33 2" xfId="1921"/>
    <cellStyle name="Comma 33 3" xfId="26653"/>
    <cellStyle name="Comma 34" xfId="1922"/>
    <cellStyle name="Comma 34 2" xfId="1923"/>
    <cellStyle name="Comma 34 3" xfId="26654"/>
    <cellStyle name="Comma 35" xfId="1924"/>
    <cellStyle name="Comma 35 2" xfId="1925"/>
    <cellStyle name="Comma 35 3" xfId="26655"/>
    <cellStyle name="Comma 36" xfId="1926"/>
    <cellStyle name="Comma 36 2" xfId="1927"/>
    <cellStyle name="Comma 36 3" xfId="26656"/>
    <cellStyle name="Comma 37" xfId="1928"/>
    <cellStyle name="Comma 37 2" xfId="1929"/>
    <cellStyle name="Comma 37 2 2" xfId="26657"/>
    <cellStyle name="Comma 37 2 3" xfId="26658"/>
    <cellStyle name="Comma 37 3" xfId="26659"/>
    <cellStyle name="Comma 37 4" xfId="26660"/>
    <cellStyle name="Comma 38" xfId="1930"/>
    <cellStyle name="Comma 38 2" xfId="1931"/>
    <cellStyle name="Comma 38 2 2" xfId="26661"/>
    <cellStyle name="Comma 38 2 3" xfId="26662"/>
    <cellStyle name="Comma 38 3" xfId="26663"/>
    <cellStyle name="Comma 38 4" xfId="26664"/>
    <cellStyle name="Comma 39" xfId="1932"/>
    <cellStyle name="Comma 39 2" xfId="1933"/>
    <cellStyle name="Comma 39 3" xfId="26665"/>
    <cellStyle name="Comma 4" xfId="1934"/>
    <cellStyle name="Comma 4 10" xfId="26666"/>
    <cellStyle name="Comma 4 11" xfId="26667"/>
    <cellStyle name="Comma 4 2" xfId="1935"/>
    <cellStyle name="Comma 4 2 10" xfId="26668"/>
    <cellStyle name="Comma 4 2 2" xfId="26669"/>
    <cellStyle name="Comma 4 2 2 10" xfId="26670"/>
    <cellStyle name="Comma 4 2 2 2" xfId="26671"/>
    <cellStyle name="Comma 4 2 2 2 2" xfId="26672"/>
    <cellStyle name="Comma 4 2 2 2 2 2" xfId="26673"/>
    <cellStyle name="Comma 4 2 2 2 2 2 2" xfId="26674"/>
    <cellStyle name="Comma 4 2 2 2 2 2 2 2" xfId="26675"/>
    <cellStyle name="Comma 4 2 2 2 2 2 2 2 2" xfId="26676"/>
    <cellStyle name="Comma 4 2 2 2 2 2 2 3" xfId="26677"/>
    <cellStyle name="Comma 4 2 2 2 2 2 3" xfId="26678"/>
    <cellStyle name="Comma 4 2 2 2 2 2 3 2" xfId="26679"/>
    <cellStyle name="Comma 4 2 2 2 2 2 3 2 2" xfId="26680"/>
    <cellStyle name="Comma 4 2 2 2 2 2 3 3" xfId="26681"/>
    <cellStyle name="Comma 4 2 2 2 2 2 4" xfId="26682"/>
    <cellStyle name="Comma 4 2 2 2 2 2 4 2" xfId="26683"/>
    <cellStyle name="Comma 4 2 2 2 2 2 5" xfId="26684"/>
    <cellStyle name="Comma 4 2 2 2 2 3" xfId="26685"/>
    <cellStyle name="Comma 4 2 2 2 2 3 2" xfId="26686"/>
    <cellStyle name="Comma 4 2 2 2 2 3 2 2" xfId="26687"/>
    <cellStyle name="Comma 4 2 2 2 2 3 3" xfId="26688"/>
    <cellStyle name="Comma 4 2 2 2 2 4" xfId="26689"/>
    <cellStyle name="Comma 4 2 2 2 2 4 2" xfId="26690"/>
    <cellStyle name="Comma 4 2 2 2 2 4 2 2" xfId="26691"/>
    <cellStyle name="Comma 4 2 2 2 2 4 3" xfId="26692"/>
    <cellStyle name="Comma 4 2 2 2 2 5" xfId="26693"/>
    <cellStyle name="Comma 4 2 2 2 2 5 2" xfId="26694"/>
    <cellStyle name="Comma 4 2 2 2 2 5 2 2" xfId="26695"/>
    <cellStyle name="Comma 4 2 2 2 2 5 3" xfId="26696"/>
    <cellStyle name="Comma 4 2 2 2 2 6" xfId="26697"/>
    <cellStyle name="Comma 4 2 2 2 2 6 2" xfId="26698"/>
    <cellStyle name="Comma 4 2 2 2 2 7" xfId="26699"/>
    <cellStyle name="Comma 4 2 2 2 3" xfId="26700"/>
    <cellStyle name="Comma 4 2 2 2 3 2" xfId="26701"/>
    <cellStyle name="Comma 4 2 2 2 3 2 2" xfId="26702"/>
    <cellStyle name="Comma 4 2 2 2 3 2 2 2" xfId="26703"/>
    <cellStyle name="Comma 4 2 2 2 3 2 3" xfId="26704"/>
    <cellStyle name="Comma 4 2 2 2 3 3" xfId="26705"/>
    <cellStyle name="Comma 4 2 2 2 3 3 2" xfId="26706"/>
    <cellStyle name="Comma 4 2 2 2 3 3 2 2" xfId="26707"/>
    <cellStyle name="Comma 4 2 2 2 3 3 3" xfId="26708"/>
    <cellStyle name="Comma 4 2 2 2 3 4" xfId="26709"/>
    <cellStyle name="Comma 4 2 2 2 3 4 2" xfId="26710"/>
    <cellStyle name="Comma 4 2 2 2 3 5" xfId="26711"/>
    <cellStyle name="Comma 4 2 2 2 4" xfId="26712"/>
    <cellStyle name="Comma 4 2 2 2 4 2" xfId="26713"/>
    <cellStyle name="Comma 4 2 2 2 4 2 2" xfId="26714"/>
    <cellStyle name="Comma 4 2 2 2 4 3" xfId="26715"/>
    <cellStyle name="Comma 4 2 2 2 5" xfId="26716"/>
    <cellStyle name="Comma 4 2 2 2 5 2" xfId="26717"/>
    <cellStyle name="Comma 4 2 2 2 5 2 2" xfId="26718"/>
    <cellStyle name="Comma 4 2 2 2 5 3" xfId="26719"/>
    <cellStyle name="Comma 4 2 2 2 6" xfId="26720"/>
    <cellStyle name="Comma 4 2 2 2 6 2" xfId="26721"/>
    <cellStyle name="Comma 4 2 2 2 6 2 2" xfId="26722"/>
    <cellStyle name="Comma 4 2 2 2 6 3" xfId="26723"/>
    <cellStyle name="Comma 4 2 2 2 7" xfId="26724"/>
    <cellStyle name="Comma 4 2 2 2 7 2" xfId="26725"/>
    <cellStyle name="Comma 4 2 2 2 8" xfId="26726"/>
    <cellStyle name="Comma 4 2 2 3" xfId="26727"/>
    <cellStyle name="Comma 4 2 2 3 2" xfId="26728"/>
    <cellStyle name="Comma 4 2 2 3 2 2" xfId="26729"/>
    <cellStyle name="Comma 4 2 2 3 2 2 2" xfId="26730"/>
    <cellStyle name="Comma 4 2 2 3 2 2 2 2" xfId="26731"/>
    <cellStyle name="Comma 4 2 2 3 2 2 3" xfId="26732"/>
    <cellStyle name="Comma 4 2 2 3 2 3" xfId="26733"/>
    <cellStyle name="Comma 4 2 2 3 2 3 2" xfId="26734"/>
    <cellStyle name="Comma 4 2 2 3 2 3 2 2" xfId="26735"/>
    <cellStyle name="Comma 4 2 2 3 2 3 3" xfId="26736"/>
    <cellStyle name="Comma 4 2 2 3 2 4" xfId="26737"/>
    <cellStyle name="Comma 4 2 2 3 2 4 2" xfId="26738"/>
    <cellStyle name="Comma 4 2 2 3 2 5" xfId="26739"/>
    <cellStyle name="Comma 4 2 2 3 3" xfId="26740"/>
    <cellStyle name="Comma 4 2 2 3 3 2" xfId="26741"/>
    <cellStyle name="Comma 4 2 2 3 3 2 2" xfId="26742"/>
    <cellStyle name="Comma 4 2 2 3 3 3" xfId="26743"/>
    <cellStyle name="Comma 4 2 2 3 4" xfId="26744"/>
    <cellStyle name="Comma 4 2 2 3 4 2" xfId="26745"/>
    <cellStyle name="Comma 4 2 2 3 4 2 2" xfId="26746"/>
    <cellStyle name="Comma 4 2 2 3 4 3" xfId="26747"/>
    <cellStyle name="Comma 4 2 2 3 5" xfId="26748"/>
    <cellStyle name="Comma 4 2 2 3 5 2" xfId="26749"/>
    <cellStyle name="Comma 4 2 2 3 5 2 2" xfId="26750"/>
    <cellStyle name="Comma 4 2 2 3 5 3" xfId="26751"/>
    <cellStyle name="Comma 4 2 2 3 6" xfId="26752"/>
    <cellStyle name="Comma 4 2 2 3 6 2" xfId="26753"/>
    <cellStyle name="Comma 4 2 2 3 7" xfId="26754"/>
    <cellStyle name="Comma 4 2 2 4" xfId="26755"/>
    <cellStyle name="Comma 4 2 2 4 2" xfId="26756"/>
    <cellStyle name="Comma 4 2 2 4 2 2" xfId="26757"/>
    <cellStyle name="Comma 4 2 2 4 2 2 2" xfId="26758"/>
    <cellStyle name="Comma 4 2 2 4 2 3" xfId="26759"/>
    <cellStyle name="Comma 4 2 2 4 3" xfId="26760"/>
    <cellStyle name="Comma 4 2 2 4 3 2" xfId="26761"/>
    <cellStyle name="Comma 4 2 2 4 3 2 2" xfId="26762"/>
    <cellStyle name="Comma 4 2 2 4 3 3" xfId="26763"/>
    <cellStyle name="Comma 4 2 2 4 4" xfId="26764"/>
    <cellStyle name="Comma 4 2 2 4 4 2" xfId="26765"/>
    <cellStyle name="Comma 4 2 2 4 5" xfId="26766"/>
    <cellStyle name="Comma 4 2 2 5" xfId="26767"/>
    <cellStyle name="Comma 4 2 2 5 2" xfId="26768"/>
    <cellStyle name="Comma 4 2 2 5 2 2" xfId="26769"/>
    <cellStyle name="Comma 4 2 2 5 3" xfId="26770"/>
    <cellStyle name="Comma 4 2 2 6" xfId="26771"/>
    <cellStyle name="Comma 4 2 2 6 2" xfId="26772"/>
    <cellStyle name="Comma 4 2 2 6 2 2" xfId="26773"/>
    <cellStyle name="Comma 4 2 2 6 3" xfId="26774"/>
    <cellStyle name="Comma 4 2 2 7" xfId="26775"/>
    <cellStyle name="Comma 4 2 2 7 2" xfId="26776"/>
    <cellStyle name="Comma 4 2 2 7 2 2" xfId="26777"/>
    <cellStyle name="Comma 4 2 2 7 3" xfId="26778"/>
    <cellStyle name="Comma 4 2 2 8" xfId="26779"/>
    <cellStyle name="Comma 4 2 2 8 2" xfId="26780"/>
    <cellStyle name="Comma 4 2 2 9" xfId="26781"/>
    <cellStyle name="Comma 4 2 3" xfId="26782"/>
    <cellStyle name="Comma 4 2 3 2" xfId="26783"/>
    <cellStyle name="Comma 4 2 3 2 2" xfId="26784"/>
    <cellStyle name="Comma 4 2 3 2 2 2" xfId="26785"/>
    <cellStyle name="Comma 4 2 3 2 2 2 2" xfId="26786"/>
    <cellStyle name="Comma 4 2 3 2 2 2 2 2" xfId="26787"/>
    <cellStyle name="Comma 4 2 3 2 2 2 3" xfId="26788"/>
    <cellStyle name="Comma 4 2 3 2 2 3" xfId="26789"/>
    <cellStyle name="Comma 4 2 3 2 2 3 2" xfId="26790"/>
    <cellStyle name="Comma 4 2 3 2 2 3 2 2" xfId="26791"/>
    <cellStyle name="Comma 4 2 3 2 2 3 3" xfId="26792"/>
    <cellStyle name="Comma 4 2 3 2 2 4" xfId="26793"/>
    <cellStyle name="Comma 4 2 3 2 2 4 2" xfId="26794"/>
    <cellStyle name="Comma 4 2 3 2 2 5" xfId="26795"/>
    <cellStyle name="Comma 4 2 3 2 3" xfId="26796"/>
    <cellStyle name="Comma 4 2 3 2 3 2" xfId="26797"/>
    <cellStyle name="Comma 4 2 3 2 3 2 2" xfId="26798"/>
    <cellStyle name="Comma 4 2 3 2 3 3" xfId="26799"/>
    <cellStyle name="Comma 4 2 3 2 4" xfId="26800"/>
    <cellStyle name="Comma 4 2 3 2 4 2" xfId="26801"/>
    <cellStyle name="Comma 4 2 3 2 4 2 2" xfId="26802"/>
    <cellStyle name="Comma 4 2 3 2 4 3" xfId="26803"/>
    <cellStyle name="Comma 4 2 3 2 5" xfId="26804"/>
    <cellStyle name="Comma 4 2 3 2 5 2" xfId="26805"/>
    <cellStyle name="Comma 4 2 3 2 5 2 2" xfId="26806"/>
    <cellStyle name="Comma 4 2 3 2 5 3" xfId="26807"/>
    <cellStyle name="Comma 4 2 3 2 6" xfId="26808"/>
    <cellStyle name="Comma 4 2 3 2 6 2" xfId="26809"/>
    <cellStyle name="Comma 4 2 3 2 7" xfId="26810"/>
    <cellStyle name="Comma 4 2 3 3" xfId="26811"/>
    <cellStyle name="Comma 4 2 3 3 2" xfId="26812"/>
    <cellStyle name="Comma 4 2 3 3 2 2" xfId="26813"/>
    <cellStyle name="Comma 4 2 3 3 2 2 2" xfId="26814"/>
    <cellStyle name="Comma 4 2 3 3 2 3" xfId="26815"/>
    <cellStyle name="Comma 4 2 3 3 3" xfId="26816"/>
    <cellStyle name="Comma 4 2 3 3 3 2" xfId="26817"/>
    <cellStyle name="Comma 4 2 3 3 3 2 2" xfId="26818"/>
    <cellStyle name="Comma 4 2 3 3 3 3" xfId="26819"/>
    <cellStyle name="Comma 4 2 3 3 4" xfId="26820"/>
    <cellStyle name="Comma 4 2 3 3 4 2" xfId="26821"/>
    <cellStyle name="Comma 4 2 3 3 5" xfId="26822"/>
    <cellStyle name="Comma 4 2 3 4" xfId="26823"/>
    <cellStyle name="Comma 4 2 3 4 2" xfId="26824"/>
    <cellStyle name="Comma 4 2 3 4 2 2" xfId="26825"/>
    <cellStyle name="Comma 4 2 3 4 3" xfId="26826"/>
    <cellStyle name="Comma 4 2 3 5" xfId="26827"/>
    <cellStyle name="Comma 4 2 3 5 2" xfId="26828"/>
    <cellStyle name="Comma 4 2 3 5 2 2" xfId="26829"/>
    <cellStyle name="Comma 4 2 3 5 3" xfId="26830"/>
    <cellStyle name="Comma 4 2 3 6" xfId="26831"/>
    <cellStyle name="Comma 4 2 3 6 2" xfId="26832"/>
    <cellStyle name="Comma 4 2 3 6 2 2" xfId="26833"/>
    <cellStyle name="Comma 4 2 3 6 3" xfId="26834"/>
    <cellStyle name="Comma 4 2 3 7" xfId="26835"/>
    <cellStyle name="Comma 4 2 3 7 2" xfId="26836"/>
    <cellStyle name="Comma 4 2 3 8" xfId="26837"/>
    <cellStyle name="Comma 4 2 4" xfId="26838"/>
    <cellStyle name="Comma 4 2 4 2" xfId="26839"/>
    <cellStyle name="Comma 4 2 4 2 2" xfId="26840"/>
    <cellStyle name="Comma 4 2 4 2 2 2" xfId="26841"/>
    <cellStyle name="Comma 4 2 4 2 2 2 2" xfId="26842"/>
    <cellStyle name="Comma 4 2 4 2 2 3" xfId="26843"/>
    <cellStyle name="Comma 4 2 4 2 3" xfId="26844"/>
    <cellStyle name="Comma 4 2 4 2 3 2" xfId="26845"/>
    <cellStyle name="Comma 4 2 4 2 3 2 2" xfId="26846"/>
    <cellStyle name="Comma 4 2 4 2 3 3" xfId="26847"/>
    <cellStyle name="Comma 4 2 4 2 4" xfId="26848"/>
    <cellStyle name="Comma 4 2 4 2 4 2" xfId="26849"/>
    <cellStyle name="Comma 4 2 4 2 5" xfId="26850"/>
    <cellStyle name="Comma 4 2 4 3" xfId="26851"/>
    <cellStyle name="Comma 4 2 4 3 2" xfId="26852"/>
    <cellStyle name="Comma 4 2 4 3 2 2" xfId="26853"/>
    <cellStyle name="Comma 4 2 4 3 3" xfId="26854"/>
    <cellStyle name="Comma 4 2 4 4" xfId="26855"/>
    <cellStyle name="Comma 4 2 4 4 2" xfId="26856"/>
    <cellStyle name="Comma 4 2 4 4 2 2" xfId="26857"/>
    <cellStyle name="Comma 4 2 4 4 3" xfId="26858"/>
    <cellStyle name="Comma 4 2 4 5" xfId="26859"/>
    <cellStyle name="Comma 4 2 4 5 2" xfId="26860"/>
    <cellStyle name="Comma 4 2 4 5 2 2" xfId="26861"/>
    <cellStyle name="Comma 4 2 4 5 3" xfId="26862"/>
    <cellStyle name="Comma 4 2 4 6" xfId="26863"/>
    <cellStyle name="Comma 4 2 4 6 2" xfId="26864"/>
    <cellStyle name="Comma 4 2 4 7" xfId="26865"/>
    <cellStyle name="Comma 4 2 5" xfId="26866"/>
    <cellStyle name="Comma 4 2 5 2" xfId="26867"/>
    <cellStyle name="Comma 4 2 5 2 2" xfId="26868"/>
    <cellStyle name="Comma 4 2 5 2 2 2" xfId="26869"/>
    <cellStyle name="Comma 4 2 5 2 2 2 2" xfId="26870"/>
    <cellStyle name="Comma 4 2 5 2 2 3" xfId="26871"/>
    <cellStyle name="Comma 4 2 5 2 3" xfId="26872"/>
    <cellStyle name="Comma 4 2 5 2 3 2" xfId="26873"/>
    <cellStyle name="Comma 4 2 5 2 3 2 2" xfId="26874"/>
    <cellStyle name="Comma 4 2 5 2 3 3" xfId="26875"/>
    <cellStyle name="Comma 4 2 5 2 4" xfId="26876"/>
    <cellStyle name="Comma 4 2 5 2 4 2" xfId="26877"/>
    <cellStyle name="Comma 4 2 5 2 5" xfId="26878"/>
    <cellStyle name="Comma 4 2 5 3" xfId="26879"/>
    <cellStyle name="Comma 4 2 5 3 2" xfId="26880"/>
    <cellStyle name="Comma 4 2 5 3 2 2" xfId="26881"/>
    <cellStyle name="Comma 4 2 5 3 3" xfId="26882"/>
    <cellStyle name="Comma 4 2 5 4" xfId="26883"/>
    <cellStyle name="Comma 4 2 5 4 2" xfId="26884"/>
    <cellStyle name="Comma 4 2 5 4 2 2" xfId="26885"/>
    <cellStyle name="Comma 4 2 5 4 3" xfId="26886"/>
    <cellStyle name="Comma 4 2 5 5" xfId="26887"/>
    <cellStyle name="Comma 4 2 5 5 2" xfId="26888"/>
    <cellStyle name="Comma 4 2 5 5 2 2" xfId="26889"/>
    <cellStyle name="Comma 4 2 5 5 3" xfId="26890"/>
    <cellStyle name="Comma 4 2 5 6" xfId="26891"/>
    <cellStyle name="Comma 4 2 5 6 2" xfId="26892"/>
    <cellStyle name="Comma 4 2 5 7" xfId="26893"/>
    <cellStyle name="Comma 4 2 6" xfId="26894"/>
    <cellStyle name="Comma 4 2 7" xfId="26895"/>
    <cellStyle name="Comma 4 2 7 2" xfId="26896"/>
    <cellStyle name="Comma 4 2 7 2 2" xfId="26897"/>
    <cellStyle name="Comma 4 2 7 2 2 2" xfId="26898"/>
    <cellStyle name="Comma 4 2 7 2 3" xfId="26899"/>
    <cellStyle name="Comma 4 2 7 3" xfId="26900"/>
    <cellStyle name="Comma 4 2 7 3 2" xfId="26901"/>
    <cellStyle name="Comma 4 2 7 3 2 2" xfId="26902"/>
    <cellStyle name="Comma 4 2 7 3 3" xfId="26903"/>
    <cellStyle name="Comma 4 2 7 4" xfId="26904"/>
    <cellStyle name="Comma 4 2 7 4 2" xfId="26905"/>
    <cellStyle name="Comma 4 2 7 5" xfId="26906"/>
    <cellStyle name="Comma 4 2 8" xfId="26907"/>
    <cellStyle name="Comma 4 2 8 2" xfId="26908"/>
    <cellStyle name="Comma 4 2 9" xfId="26909"/>
    <cellStyle name="Comma 4 3" xfId="26910"/>
    <cellStyle name="Comma 4 3 10" xfId="26911"/>
    <cellStyle name="Comma 4 3 2" xfId="26912"/>
    <cellStyle name="Comma 4 3 2 2" xfId="26913"/>
    <cellStyle name="Comma 4 3 2 2 2" xfId="26914"/>
    <cellStyle name="Comma 4 3 2 2 2 2" xfId="26915"/>
    <cellStyle name="Comma 4 3 2 2 2 2 2" xfId="26916"/>
    <cellStyle name="Comma 4 3 2 2 2 2 2 2" xfId="26917"/>
    <cellStyle name="Comma 4 3 2 2 2 2 3" xfId="26918"/>
    <cellStyle name="Comma 4 3 2 2 2 3" xfId="26919"/>
    <cellStyle name="Comma 4 3 2 2 2 3 2" xfId="26920"/>
    <cellStyle name="Comma 4 3 2 2 2 3 2 2" xfId="26921"/>
    <cellStyle name="Comma 4 3 2 2 2 3 3" xfId="26922"/>
    <cellStyle name="Comma 4 3 2 2 2 4" xfId="26923"/>
    <cellStyle name="Comma 4 3 2 2 2 4 2" xfId="26924"/>
    <cellStyle name="Comma 4 3 2 2 2 5" xfId="26925"/>
    <cellStyle name="Comma 4 3 2 2 3" xfId="26926"/>
    <cellStyle name="Comma 4 3 2 2 3 2" xfId="26927"/>
    <cellStyle name="Comma 4 3 2 2 3 2 2" xfId="26928"/>
    <cellStyle name="Comma 4 3 2 2 3 3" xfId="26929"/>
    <cellStyle name="Comma 4 3 2 2 4" xfId="26930"/>
    <cellStyle name="Comma 4 3 2 2 4 2" xfId="26931"/>
    <cellStyle name="Comma 4 3 2 2 4 2 2" xfId="26932"/>
    <cellStyle name="Comma 4 3 2 2 4 3" xfId="26933"/>
    <cellStyle name="Comma 4 3 2 2 5" xfId="26934"/>
    <cellStyle name="Comma 4 3 2 2 5 2" xfId="26935"/>
    <cellStyle name="Comma 4 3 2 2 5 2 2" xfId="26936"/>
    <cellStyle name="Comma 4 3 2 2 5 3" xfId="26937"/>
    <cellStyle name="Comma 4 3 2 2 6" xfId="26938"/>
    <cellStyle name="Comma 4 3 2 2 6 2" xfId="26939"/>
    <cellStyle name="Comma 4 3 2 2 7" xfId="26940"/>
    <cellStyle name="Comma 4 3 2 3" xfId="26941"/>
    <cellStyle name="Comma 4 3 2 3 2" xfId="26942"/>
    <cellStyle name="Comma 4 3 2 3 2 2" xfId="26943"/>
    <cellStyle name="Comma 4 3 2 3 2 2 2" xfId="26944"/>
    <cellStyle name="Comma 4 3 2 3 2 3" xfId="26945"/>
    <cellStyle name="Comma 4 3 2 3 3" xfId="26946"/>
    <cellStyle name="Comma 4 3 2 3 3 2" xfId="26947"/>
    <cellStyle name="Comma 4 3 2 3 3 2 2" xfId="26948"/>
    <cellStyle name="Comma 4 3 2 3 3 3" xfId="26949"/>
    <cellStyle name="Comma 4 3 2 3 4" xfId="26950"/>
    <cellStyle name="Comma 4 3 2 3 4 2" xfId="26951"/>
    <cellStyle name="Comma 4 3 2 3 5" xfId="26952"/>
    <cellStyle name="Comma 4 3 2 4" xfId="26953"/>
    <cellStyle name="Comma 4 3 2 4 2" xfId="26954"/>
    <cellStyle name="Comma 4 3 2 4 2 2" xfId="26955"/>
    <cellStyle name="Comma 4 3 2 4 3" xfId="26956"/>
    <cellStyle name="Comma 4 3 2 5" xfId="26957"/>
    <cellStyle name="Comma 4 3 2 5 2" xfId="26958"/>
    <cellStyle name="Comma 4 3 2 5 2 2" xfId="26959"/>
    <cellStyle name="Comma 4 3 2 5 3" xfId="26960"/>
    <cellStyle name="Comma 4 3 2 6" xfId="26961"/>
    <cellStyle name="Comma 4 3 2 6 2" xfId="26962"/>
    <cellStyle name="Comma 4 3 2 6 2 2" xfId="26963"/>
    <cellStyle name="Comma 4 3 2 6 3" xfId="26964"/>
    <cellStyle name="Comma 4 3 2 7" xfId="26965"/>
    <cellStyle name="Comma 4 3 2 7 2" xfId="26966"/>
    <cellStyle name="Comma 4 3 2 8" xfId="26967"/>
    <cellStyle name="Comma 4 3 3" xfId="26968"/>
    <cellStyle name="Comma 4 3 3 2" xfId="26969"/>
    <cellStyle name="Comma 4 3 3 2 2" xfId="26970"/>
    <cellStyle name="Comma 4 3 3 2 2 2" xfId="26971"/>
    <cellStyle name="Comma 4 3 3 2 2 2 2" xfId="26972"/>
    <cellStyle name="Comma 4 3 3 2 2 3" xfId="26973"/>
    <cellStyle name="Comma 4 3 3 2 3" xfId="26974"/>
    <cellStyle name="Comma 4 3 3 2 3 2" xfId="26975"/>
    <cellStyle name="Comma 4 3 3 2 3 2 2" xfId="26976"/>
    <cellStyle name="Comma 4 3 3 2 3 3" xfId="26977"/>
    <cellStyle name="Comma 4 3 3 2 4" xfId="26978"/>
    <cellStyle name="Comma 4 3 3 2 4 2" xfId="26979"/>
    <cellStyle name="Comma 4 3 3 2 5" xfId="26980"/>
    <cellStyle name="Comma 4 3 3 3" xfId="26981"/>
    <cellStyle name="Comma 4 3 3 3 2" xfId="26982"/>
    <cellStyle name="Comma 4 3 3 3 2 2" xfId="26983"/>
    <cellStyle name="Comma 4 3 3 3 3" xfId="26984"/>
    <cellStyle name="Comma 4 3 3 4" xfId="26985"/>
    <cellStyle name="Comma 4 3 3 4 2" xfId="26986"/>
    <cellStyle name="Comma 4 3 3 4 2 2" xfId="26987"/>
    <cellStyle name="Comma 4 3 3 4 3" xfId="26988"/>
    <cellStyle name="Comma 4 3 3 5" xfId="26989"/>
    <cellStyle name="Comma 4 3 3 5 2" xfId="26990"/>
    <cellStyle name="Comma 4 3 3 5 2 2" xfId="26991"/>
    <cellStyle name="Comma 4 3 3 5 3" xfId="26992"/>
    <cellStyle name="Comma 4 3 3 6" xfId="26993"/>
    <cellStyle name="Comma 4 3 3 6 2" xfId="26994"/>
    <cellStyle name="Comma 4 3 3 7" xfId="26995"/>
    <cellStyle name="Comma 4 3 4" xfId="26996"/>
    <cellStyle name="Comma 4 3 4 2" xfId="26997"/>
    <cellStyle name="Comma 4 3 4 2 2" xfId="26998"/>
    <cellStyle name="Comma 4 3 4 2 2 2" xfId="26999"/>
    <cellStyle name="Comma 4 3 4 2 3" xfId="27000"/>
    <cellStyle name="Comma 4 3 4 3" xfId="27001"/>
    <cellStyle name="Comma 4 3 4 3 2" xfId="27002"/>
    <cellStyle name="Comma 4 3 4 3 2 2" xfId="27003"/>
    <cellStyle name="Comma 4 3 4 3 3" xfId="27004"/>
    <cellStyle name="Comma 4 3 4 4" xfId="27005"/>
    <cellStyle name="Comma 4 3 4 4 2" xfId="27006"/>
    <cellStyle name="Comma 4 3 4 5" xfId="27007"/>
    <cellStyle name="Comma 4 3 5" xfId="27008"/>
    <cellStyle name="Comma 4 3 5 2" xfId="27009"/>
    <cellStyle name="Comma 4 3 5 2 2" xfId="27010"/>
    <cellStyle name="Comma 4 3 5 3" xfId="27011"/>
    <cellStyle name="Comma 4 3 6" xfId="27012"/>
    <cellStyle name="Comma 4 3 6 2" xfId="27013"/>
    <cellStyle name="Comma 4 3 6 2 2" xfId="27014"/>
    <cellStyle name="Comma 4 3 6 3" xfId="27015"/>
    <cellStyle name="Comma 4 3 7" xfId="27016"/>
    <cellStyle name="Comma 4 3 7 2" xfId="27017"/>
    <cellStyle name="Comma 4 3 7 2 2" xfId="27018"/>
    <cellStyle name="Comma 4 3 7 3" xfId="27019"/>
    <cellStyle name="Comma 4 3 8" xfId="27020"/>
    <cellStyle name="Comma 4 3 8 2" xfId="27021"/>
    <cellStyle name="Comma 4 3 9" xfId="27022"/>
    <cellStyle name="Comma 4 4" xfId="27023"/>
    <cellStyle name="Comma 4 4 2" xfId="27024"/>
    <cellStyle name="Comma 4 4 2 2" xfId="27025"/>
    <cellStyle name="Comma 4 4 2 2 2" xfId="27026"/>
    <cellStyle name="Comma 4 4 2 2 2 2" xfId="27027"/>
    <cellStyle name="Comma 4 4 2 2 2 2 2" xfId="27028"/>
    <cellStyle name="Comma 4 4 2 2 2 3" xfId="27029"/>
    <cellStyle name="Comma 4 4 2 2 3" xfId="27030"/>
    <cellStyle name="Comma 4 4 2 2 3 2" xfId="27031"/>
    <cellStyle name="Comma 4 4 2 2 3 2 2" xfId="27032"/>
    <cellStyle name="Comma 4 4 2 2 3 3" xfId="27033"/>
    <cellStyle name="Comma 4 4 2 2 4" xfId="27034"/>
    <cellStyle name="Comma 4 4 2 2 4 2" xfId="27035"/>
    <cellStyle name="Comma 4 4 2 2 5" xfId="27036"/>
    <cellStyle name="Comma 4 4 2 3" xfId="27037"/>
    <cellStyle name="Comma 4 4 2 3 2" xfId="27038"/>
    <cellStyle name="Comma 4 4 2 3 2 2" xfId="27039"/>
    <cellStyle name="Comma 4 4 2 3 3" xfId="27040"/>
    <cellStyle name="Comma 4 4 2 4" xfId="27041"/>
    <cellStyle name="Comma 4 4 2 4 2" xfId="27042"/>
    <cellStyle name="Comma 4 4 2 4 2 2" xfId="27043"/>
    <cellStyle name="Comma 4 4 2 4 3" xfId="27044"/>
    <cellStyle name="Comma 4 4 2 5" xfId="27045"/>
    <cellStyle name="Comma 4 4 2 5 2" xfId="27046"/>
    <cellStyle name="Comma 4 4 2 5 2 2" xfId="27047"/>
    <cellStyle name="Comma 4 4 2 5 3" xfId="27048"/>
    <cellStyle name="Comma 4 4 2 6" xfId="27049"/>
    <cellStyle name="Comma 4 4 2 6 2" xfId="27050"/>
    <cellStyle name="Comma 4 4 2 7" xfId="27051"/>
    <cellStyle name="Comma 4 4 3" xfId="27052"/>
    <cellStyle name="Comma 4 4 3 2" xfId="27053"/>
    <cellStyle name="Comma 4 4 3 2 2" xfId="27054"/>
    <cellStyle name="Comma 4 4 3 2 2 2" xfId="27055"/>
    <cellStyle name="Comma 4 4 3 2 3" xfId="27056"/>
    <cellStyle name="Comma 4 4 3 3" xfId="27057"/>
    <cellStyle name="Comma 4 4 3 3 2" xfId="27058"/>
    <cellStyle name="Comma 4 4 3 3 2 2" xfId="27059"/>
    <cellStyle name="Comma 4 4 3 3 3" xfId="27060"/>
    <cellStyle name="Comma 4 4 3 4" xfId="27061"/>
    <cellStyle name="Comma 4 4 3 4 2" xfId="27062"/>
    <cellStyle name="Comma 4 4 3 5" xfId="27063"/>
    <cellStyle name="Comma 4 4 4" xfId="27064"/>
    <cellStyle name="Comma 4 4 4 2" xfId="27065"/>
    <cellStyle name="Comma 4 4 4 2 2" xfId="27066"/>
    <cellStyle name="Comma 4 4 4 3" xfId="27067"/>
    <cellStyle name="Comma 4 4 5" xfId="27068"/>
    <cellStyle name="Comma 4 4 5 2" xfId="27069"/>
    <cellStyle name="Comma 4 4 5 2 2" xfId="27070"/>
    <cellStyle name="Comma 4 4 5 3" xfId="27071"/>
    <cellStyle name="Comma 4 4 6" xfId="27072"/>
    <cellStyle name="Comma 4 4 6 2" xfId="27073"/>
    <cellStyle name="Comma 4 4 6 2 2" xfId="27074"/>
    <cellStyle name="Comma 4 4 6 3" xfId="27075"/>
    <cellStyle name="Comma 4 4 7" xfId="27076"/>
    <cellStyle name="Comma 4 4 7 2" xfId="27077"/>
    <cellStyle name="Comma 4 4 8" xfId="27078"/>
    <cellStyle name="Comma 4 5" xfId="27079"/>
    <cellStyle name="Comma 4 5 2" xfId="27080"/>
    <cellStyle name="Comma 4 5 2 2" xfId="27081"/>
    <cellStyle name="Comma 4 5 2 2 2" xfId="27082"/>
    <cellStyle name="Comma 4 5 2 2 2 2" xfId="27083"/>
    <cellStyle name="Comma 4 5 2 2 3" xfId="27084"/>
    <cellStyle name="Comma 4 5 2 3" xfId="27085"/>
    <cellStyle name="Comma 4 5 2 3 2" xfId="27086"/>
    <cellStyle name="Comma 4 5 2 3 2 2" xfId="27087"/>
    <cellStyle name="Comma 4 5 2 3 3" xfId="27088"/>
    <cellStyle name="Comma 4 5 2 4" xfId="27089"/>
    <cellStyle name="Comma 4 5 2 4 2" xfId="27090"/>
    <cellStyle name="Comma 4 5 2 5" xfId="27091"/>
    <cellStyle name="Comma 4 5 3" xfId="27092"/>
    <cellStyle name="Comma 4 5 3 2" xfId="27093"/>
    <cellStyle name="Comma 4 5 3 2 2" xfId="27094"/>
    <cellStyle name="Comma 4 5 3 2 2 2" xfId="27095"/>
    <cellStyle name="Comma 4 5 3 2 3" xfId="27096"/>
    <cellStyle name="Comma 4 5 3 3" xfId="27097"/>
    <cellStyle name="Comma 4 5 3 3 2" xfId="27098"/>
    <cellStyle name="Comma 4 5 3 3 2 2" xfId="27099"/>
    <cellStyle name="Comma 4 5 3 3 3" xfId="27100"/>
    <cellStyle name="Comma 4 5 3 4" xfId="27101"/>
    <cellStyle name="Comma 4 5 3 4 2" xfId="27102"/>
    <cellStyle name="Comma 4 5 3 5" xfId="27103"/>
    <cellStyle name="Comma 4 5 4" xfId="27104"/>
    <cellStyle name="Comma 4 5 4 2" xfId="27105"/>
    <cellStyle name="Comma 4 5 4 2 2" xfId="27106"/>
    <cellStyle name="Comma 4 5 4 3" xfId="27107"/>
    <cellStyle name="Comma 4 5 5" xfId="27108"/>
    <cellStyle name="Comma 4 5 5 2" xfId="27109"/>
    <cellStyle name="Comma 4 5 5 2 2" xfId="27110"/>
    <cellStyle name="Comma 4 5 5 3" xfId="27111"/>
    <cellStyle name="Comma 4 5 6" xfId="27112"/>
    <cellStyle name="Comma 4 5 6 2" xfId="27113"/>
    <cellStyle name="Comma 4 5 6 2 2" xfId="27114"/>
    <cellStyle name="Comma 4 5 6 3" xfId="27115"/>
    <cellStyle name="Comma 4 5 7" xfId="27116"/>
    <cellStyle name="Comma 4 5 7 2" xfId="27117"/>
    <cellStyle name="Comma 4 5 8" xfId="27118"/>
    <cellStyle name="Comma 4 6" xfId="27119"/>
    <cellStyle name="Comma 4 6 2" xfId="27120"/>
    <cellStyle name="Comma 4 6 2 2" xfId="27121"/>
    <cellStyle name="Comma 4 6 2 2 2" xfId="27122"/>
    <cellStyle name="Comma 4 6 2 2 2 2" xfId="27123"/>
    <cellStyle name="Comma 4 6 2 2 3" xfId="27124"/>
    <cellStyle name="Comma 4 6 2 3" xfId="27125"/>
    <cellStyle name="Comma 4 6 2 3 2" xfId="27126"/>
    <cellStyle name="Comma 4 6 2 3 2 2" xfId="27127"/>
    <cellStyle name="Comma 4 6 2 3 3" xfId="27128"/>
    <cellStyle name="Comma 4 6 2 4" xfId="27129"/>
    <cellStyle name="Comma 4 6 2 4 2" xfId="27130"/>
    <cellStyle name="Comma 4 6 2 5" xfId="27131"/>
    <cellStyle name="Comma 4 6 3" xfId="27132"/>
    <cellStyle name="Comma 4 6 3 2" xfId="27133"/>
    <cellStyle name="Comma 4 6 3 2 2" xfId="27134"/>
    <cellStyle name="Comma 4 6 3 3" xfId="27135"/>
    <cellStyle name="Comma 4 6 4" xfId="27136"/>
    <cellStyle name="Comma 4 6 4 2" xfId="27137"/>
    <cellStyle name="Comma 4 6 4 2 2" xfId="27138"/>
    <cellStyle name="Comma 4 6 4 3" xfId="27139"/>
    <cellStyle name="Comma 4 6 5" xfId="27140"/>
    <cellStyle name="Comma 4 6 5 2" xfId="27141"/>
    <cellStyle name="Comma 4 6 5 2 2" xfId="27142"/>
    <cellStyle name="Comma 4 6 5 3" xfId="27143"/>
    <cellStyle name="Comma 4 6 6" xfId="27144"/>
    <cellStyle name="Comma 4 6 6 2" xfId="27145"/>
    <cellStyle name="Comma 4 6 7" xfId="27146"/>
    <cellStyle name="Comma 4 7" xfId="27147"/>
    <cellStyle name="Comma 4 8" xfId="27148"/>
    <cellStyle name="Comma 4 8 2" xfId="27149"/>
    <cellStyle name="Comma 4 8 2 2" xfId="27150"/>
    <cellStyle name="Comma 4 8 2 2 2" xfId="27151"/>
    <cellStyle name="Comma 4 8 2 3" xfId="27152"/>
    <cellStyle name="Comma 4 8 3" xfId="27153"/>
    <cellStyle name="Comma 4 8 3 2" xfId="27154"/>
    <cellStyle name="Comma 4 8 3 2 2" xfId="27155"/>
    <cellStyle name="Comma 4 8 3 3" xfId="27156"/>
    <cellStyle name="Comma 4 8 4" xfId="27157"/>
    <cellStyle name="Comma 4 8 4 2" xfId="27158"/>
    <cellStyle name="Comma 4 8 5" xfId="27159"/>
    <cellStyle name="Comma 4 9" xfId="27160"/>
    <cellStyle name="Comma 4 9 2" xfId="27161"/>
    <cellStyle name="Comma 40" xfId="1936"/>
    <cellStyle name="Comma 40 2" xfId="1937"/>
    <cellStyle name="Comma 40 3" xfId="27162"/>
    <cellStyle name="Comma 41" xfId="1938"/>
    <cellStyle name="Comma 41 2" xfId="1939"/>
    <cellStyle name="Comma 41 3" xfId="27163"/>
    <cellStyle name="Comma 42" xfId="1940"/>
    <cellStyle name="Comma 42 2" xfId="1941"/>
    <cellStyle name="Comma 42 3" xfId="27164"/>
    <cellStyle name="Comma 43" xfId="1942"/>
    <cellStyle name="Comma 43 2" xfId="1943"/>
    <cellStyle name="Comma 43 3" xfId="27165"/>
    <cellStyle name="Comma 44" xfId="1944"/>
    <cellStyle name="Comma 44 2" xfId="1945"/>
    <cellStyle name="Comma 44 3" xfId="27166"/>
    <cellStyle name="Comma 45" xfId="1946"/>
    <cellStyle name="Comma 45 2" xfId="1947"/>
    <cellStyle name="Comma 45 3" xfId="27167"/>
    <cellStyle name="Comma 46" xfId="1948"/>
    <cellStyle name="Comma 46 2" xfId="1949"/>
    <cellStyle name="Comma 46 2 2" xfId="27168"/>
    <cellStyle name="Comma 46 2 2 2" xfId="27169"/>
    <cellStyle name="Comma 46 2 2 2 2" xfId="27170"/>
    <cellStyle name="Comma 46 2 2 3" xfId="27171"/>
    <cellStyle name="Comma 46 2 3" xfId="27172"/>
    <cellStyle name="Comma 46 2 3 2" xfId="27173"/>
    <cellStyle name="Comma 46 2 3 2 2" xfId="27174"/>
    <cellStyle name="Comma 46 2 3 3" xfId="27175"/>
    <cellStyle name="Comma 46 2 4" xfId="27176"/>
    <cellStyle name="Comma 46 2 4 2" xfId="27177"/>
    <cellStyle name="Comma 46 2 5" xfId="27178"/>
    <cellStyle name="Comma 46 3" xfId="27179"/>
    <cellStyle name="Comma 46 3 2" xfId="27180"/>
    <cellStyle name="Comma 46 3 2 2" xfId="27181"/>
    <cellStyle name="Comma 46 3 3" xfId="27182"/>
    <cellStyle name="Comma 46 4" xfId="27183"/>
    <cellStyle name="Comma 46 4 2" xfId="27184"/>
    <cellStyle name="Comma 46 4 2 2" xfId="27185"/>
    <cellStyle name="Comma 46 4 3" xfId="27186"/>
    <cellStyle name="Comma 46 5" xfId="27187"/>
    <cellStyle name="Comma 46 5 2" xfId="27188"/>
    <cellStyle name="Comma 46 5 2 2" xfId="27189"/>
    <cellStyle name="Comma 46 5 3" xfId="27190"/>
    <cellStyle name="Comma 46 6" xfId="27191"/>
    <cellStyle name="Comma 46 6 2" xfId="27192"/>
    <cellStyle name="Comma 46 7" xfId="27193"/>
    <cellStyle name="Comma 46 8" xfId="27194"/>
    <cellStyle name="Comma 47" xfId="1950"/>
    <cellStyle name="Comma 47 2" xfId="1951"/>
    <cellStyle name="Comma 47 2 2" xfId="27195"/>
    <cellStyle name="Comma 47 2 2 2" xfId="27196"/>
    <cellStyle name="Comma 47 2 2 2 2" xfId="27197"/>
    <cellStyle name="Comma 47 2 2 3" xfId="27198"/>
    <cellStyle name="Comma 47 2 3" xfId="27199"/>
    <cellStyle name="Comma 47 2 3 2" xfId="27200"/>
    <cellStyle name="Comma 47 2 3 2 2" xfId="27201"/>
    <cellStyle name="Comma 47 2 3 3" xfId="27202"/>
    <cellStyle name="Comma 47 2 4" xfId="27203"/>
    <cellStyle name="Comma 47 2 4 2" xfId="27204"/>
    <cellStyle name="Comma 47 2 5" xfId="27205"/>
    <cellStyle name="Comma 47 3" xfId="27206"/>
    <cellStyle name="Comma 47 3 2" xfId="27207"/>
    <cellStyle name="Comma 47 3 2 2" xfId="27208"/>
    <cellStyle name="Comma 47 3 3" xfId="27209"/>
    <cellStyle name="Comma 47 4" xfId="27210"/>
    <cellStyle name="Comma 47 4 2" xfId="27211"/>
    <cellStyle name="Comma 47 4 2 2" xfId="27212"/>
    <cellStyle name="Comma 47 4 3" xfId="27213"/>
    <cellStyle name="Comma 47 5" xfId="27214"/>
    <cellStyle name="Comma 47 5 2" xfId="27215"/>
    <cellStyle name="Comma 47 5 2 2" xfId="27216"/>
    <cellStyle name="Comma 47 5 3" xfId="27217"/>
    <cellStyle name="Comma 47 6" xfId="27218"/>
    <cellStyle name="Comma 47 6 2" xfId="27219"/>
    <cellStyle name="Comma 47 7" xfId="27220"/>
    <cellStyle name="Comma 47 8" xfId="27221"/>
    <cellStyle name="Comma 48" xfId="1952"/>
    <cellStyle name="Comma 48 2" xfId="1953"/>
    <cellStyle name="Comma 48 2 2" xfId="27222"/>
    <cellStyle name="Comma 48 2 2 2" xfId="27223"/>
    <cellStyle name="Comma 48 2 2 2 2" xfId="27224"/>
    <cellStyle name="Comma 48 2 2 3" xfId="27225"/>
    <cellStyle name="Comma 48 2 3" xfId="27226"/>
    <cellStyle name="Comma 48 2 3 2" xfId="27227"/>
    <cellStyle name="Comma 48 2 3 2 2" xfId="27228"/>
    <cellStyle name="Comma 48 2 3 3" xfId="27229"/>
    <cellStyle name="Comma 48 2 4" xfId="27230"/>
    <cellStyle name="Comma 48 2 4 2" xfId="27231"/>
    <cellStyle name="Comma 48 2 5" xfId="27232"/>
    <cellStyle name="Comma 48 3" xfId="27233"/>
    <cellStyle name="Comma 48 3 2" xfId="27234"/>
    <cellStyle name="Comma 48 3 2 2" xfId="27235"/>
    <cellStyle name="Comma 48 3 3" xfId="27236"/>
    <cellStyle name="Comma 48 4" xfId="27237"/>
    <cellStyle name="Comma 48 4 2" xfId="27238"/>
    <cellStyle name="Comma 48 4 2 2" xfId="27239"/>
    <cellStyle name="Comma 48 4 3" xfId="27240"/>
    <cellStyle name="Comma 48 5" xfId="27241"/>
    <cellStyle name="Comma 48 5 2" xfId="27242"/>
    <cellStyle name="Comma 48 5 2 2" xfId="27243"/>
    <cellStyle name="Comma 48 5 3" xfId="27244"/>
    <cellStyle name="Comma 48 6" xfId="27245"/>
    <cellStyle name="Comma 48 6 2" xfId="27246"/>
    <cellStyle name="Comma 48 7" xfId="27247"/>
    <cellStyle name="Comma 48 8" xfId="27248"/>
    <cellStyle name="Comma 49" xfId="1954"/>
    <cellStyle name="Comma 49 2" xfId="1955"/>
    <cellStyle name="Comma 5" xfId="1956"/>
    <cellStyle name="Comma 5 10" xfId="27249"/>
    <cellStyle name="Comma 5 11" xfId="27250"/>
    <cellStyle name="Comma 5 2" xfId="1957"/>
    <cellStyle name="Comma 5 2 2" xfId="1958"/>
    <cellStyle name="Comma 5 2 2 2" xfId="27251"/>
    <cellStyle name="Comma 5 2 2 2 2" xfId="27252"/>
    <cellStyle name="Comma 5 2 2 2 2 2" xfId="27253"/>
    <cellStyle name="Comma 5 2 2 2 2 2 2" xfId="27254"/>
    <cellStyle name="Comma 5 2 2 2 2 2 2 2" xfId="27255"/>
    <cellStyle name="Comma 5 2 2 2 2 2 2 2 2" xfId="27256"/>
    <cellStyle name="Comma 5 2 2 2 2 2 2 3" xfId="27257"/>
    <cellStyle name="Comma 5 2 2 2 2 2 3" xfId="27258"/>
    <cellStyle name="Comma 5 2 2 2 2 2 3 2" xfId="27259"/>
    <cellStyle name="Comma 5 2 2 2 2 2 3 2 2" xfId="27260"/>
    <cellStyle name="Comma 5 2 2 2 2 2 3 3" xfId="27261"/>
    <cellStyle name="Comma 5 2 2 2 2 2 4" xfId="27262"/>
    <cellStyle name="Comma 5 2 2 2 2 2 4 2" xfId="27263"/>
    <cellStyle name="Comma 5 2 2 2 2 2 5" xfId="27264"/>
    <cellStyle name="Comma 5 2 2 2 2 3" xfId="27265"/>
    <cellStyle name="Comma 5 2 2 2 2 3 2" xfId="27266"/>
    <cellStyle name="Comma 5 2 2 2 2 3 2 2" xfId="27267"/>
    <cellStyle name="Comma 5 2 2 2 2 3 3" xfId="27268"/>
    <cellStyle name="Comma 5 2 2 2 2 4" xfId="27269"/>
    <cellStyle name="Comma 5 2 2 2 2 4 2" xfId="27270"/>
    <cellStyle name="Comma 5 2 2 2 2 4 2 2" xfId="27271"/>
    <cellStyle name="Comma 5 2 2 2 2 4 3" xfId="27272"/>
    <cellStyle name="Comma 5 2 2 2 2 5" xfId="27273"/>
    <cellStyle name="Comma 5 2 2 2 2 5 2" xfId="27274"/>
    <cellStyle name="Comma 5 2 2 2 2 5 2 2" xfId="27275"/>
    <cellStyle name="Comma 5 2 2 2 2 5 3" xfId="27276"/>
    <cellStyle name="Comma 5 2 2 2 2 6" xfId="27277"/>
    <cellStyle name="Comma 5 2 2 2 2 6 2" xfId="27278"/>
    <cellStyle name="Comma 5 2 2 2 2 7" xfId="27279"/>
    <cellStyle name="Comma 5 2 2 2 3" xfId="27280"/>
    <cellStyle name="Comma 5 2 2 2 3 2" xfId="27281"/>
    <cellStyle name="Comma 5 2 2 2 3 2 2" xfId="27282"/>
    <cellStyle name="Comma 5 2 2 2 3 2 2 2" xfId="27283"/>
    <cellStyle name="Comma 5 2 2 2 3 2 3" xfId="27284"/>
    <cellStyle name="Comma 5 2 2 2 3 3" xfId="27285"/>
    <cellStyle name="Comma 5 2 2 2 3 3 2" xfId="27286"/>
    <cellStyle name="Comma 5 2 2 2 3 3 2 2" xfId="27287"/>
    <cellStyle name="Comma 5 2 2 2 3 3 3" xfId="27288"/>
    <cellStyle name="Comma 5 2 2 2 3 4" xfId="27289"/>
    <cellStyle name="Comma 5 2 2 2 3 4 2" xfId="27290"/>
    <cellStyle name="Comma 5 2 2 2 3 5" xfId="27291"/>
    <cellStyle name="Comma 5 2 2 2 4" xfId="27292"/>
    <cellStyle name="Comma 5 2 2 2 4 2" xfId="27293"/>
    <cellStyle name="Comma 5 2 2 2 4 2 2" xfId="27294"/>
    <cellStyle name="Comma 5 2 2 2 4 3" xfId="27295"/>
    <cellStyle name="Comma 5 2 2 2 5" xfId="27296"/>
    <cellStyle name="Comma 5 2 2 2 5 2" xfId="27297"/>
    <cellStyle name="Comma 5 2 2 2 5 2 2" xfId="27298"/>
    <cellStyle name="Comma 5 2 2 2 5 3" xfId="27299"/>
    <cellStyle name="Comma 5 2 2 2 6" xfId="27300"/>
    <cellStyle name="Comma 5 2 2 2 6 2" xfId="27301"/>
    <cellStyle name="Comma 5 2 2 2 6 2 2" xfId="27302"/>
    <cellStyle name="Comma 5 2 2 2 6 3" xfId="27303"/>
    <cellStyle name="Comma 5 2 2 2 7" xfId="27304"/>
    <cellStyle name="Comma 5 2 2 2 7 2" xfId="27305"/>
    <cellStyle name="Comma 5 2 2 2 8" xfId="27306"/>
    <cellStyle name="Comma 5 2 2 3" xfId="27307"/>
    <cellStyle name="Comma 5 2 2 3 2" xfId="27308"/>
    <cellStyle name="Comma 5 2 2 3 2 2" xfId="27309"/>
    <cellStyle name="Comma 5 2 2 3 2 2 2" xfId="27310"/>
    <cellStyle name="Comma 5 2 2 3 2 2 2 2" xfId="27311"/>
    <cellStyle name="Comma 5 2 2 3 2 2 3" xfId="27312"/>
    <cellStyle name="Comma 5 2 2 3 2 3" xfId="27313"/>
    <cellStyle name="Comma 5 2 2 3 2 3 2" xfId="27314"/>
    <cellStyle name="Comma 5 2 2 3 2 3 2 2" xfId="27315"/>
    <cellStyle name="Comma 5 2 2 3 2 3 3" xfId="27316"/>
    <cellStyle name="Comma 5 2 2 3 2 4" xfId="27317"/>
    <cellStyle name="Comma 5 2 2 3 2 4 2" xfId="27318"/>
    <cellStyle name="Comma 5 2 2 3 2 5" xfId="27319"/>
    <cellStyle name="Comma 5 2 2 3 3" xfId="27320"/>
    <cellStyle name="Comma 5 2 2 3 3 2" xfId="27321"/>
    <cellStyle name="Comma 5 2 2 3 3 2 2" xfId="27322"/>
    <cellStyle name="Comma 5 2 2 3 3 3" xfId="27323"/>
    <cellStyle name="Comma 5 2 2 3 4" xfId="27324"/>
    <cellStyle name="Comma 5 2 2 3 4 2" xfId="27325"/>
    <cellStyle name="Comma 5 2 2 3 4 2 2" xfId="27326"/>
    <cellStyle name="Comma 5 2 2 3 4 3" xfId="27327"/>
    <cellStyle name="Comma 5 2 2 3 5" xfId="27328"/>
    <cellStyle name="Comma 5 2 2 3 5 2" xfId="27329"/>
    <cellStyle name="Comma 5 2 2 3 5 2 2" xfId="27330"/>
    <cellStyle name="Comma 5 2 2 3 5 3" xfId="27331"/>
    <cellStyle name="Comma 5 2 2 3 6" xfId="27332"/>
    <cellStyle name="Comma 5 2 2 3 6 2" xfId="27333"/>
    <cellStyle name="Comma 5 2 2 3 7" xfId="27334"/>
    <cellStyle name="Comma 5 2 2 4" xfId="27335"/>
    <cellStyle name="Comma 5 2 2 4 2" xfId="27336"/>
    <cellStyle name="Comma 5 2 2 4 2 2" xfId="27337"/>
    <cellStyle name="Comma 5 2 2 4 2 2 2" xfId="27338"/>
    <cellStyle name="Comma 5 2 2 4 2 3" xfId="27339"/>
    <cellStyle name="Comma 5 2 2 4 3" xfId="27340"/>
    <cellStyle name="Comma 5 2 2 4 3 2" xfId="27341"/>
    <cellStyle name="Comma 5 2 2 4 3 2 2" xfId="27342"/>
    <cellStyle name="Comma 5 2 2 4 3 3" xfId="27343"/>
    <cellStyle name="Comma 5 2 2 4 4" xfId="27344"/>
    <cellStyle name="Comma 5 2 2 4 4 2" xfId="27345"/>
    <cellStyle name="Comma 5 2 2 4 5" xfId="27346"/>
    <cellStyle name="Comma 5 2 2 5" xfId="27347"/>
    <cellStyle name="Comma 5 2 2 5 2" xfId="27348"/>
    <cellStyle name="Comma 5 2 2 5 2 2" xfId="27349"/>
    <cellStyle name="Comma 5 2 2 5 3" xfId="27350"/>
    <cellStyle name="Comma 5 2 2 6" xfId="27351"/>
    <cellStyle name="Comma 5 2 2 6 2" xfId="27352"/>
    <cellStyle name="Comma 5 2 2 6 2 2" xfId="27353"/>
    <cellStyle name="Comma 5 2 2 6 3" xfId="27354"/>
    <cellStyle name="Comma 5 2 2 7" xfId="27355"/>
    <cellStyle name="Comma 5 2 2 7 2" xfId="27356"/>
    <cellStyle name="Comma 5 2 2 7 2 2" xfId="27357"/>
    <cellStyle name="Comma 5 2 2 7 3" xfId="27358"/>
    <cellStyle name="Comma 5 2 2 8" xfId="27359"/>
    <cellStyle name="Comma 5 2 2 8 2" xfId="27360"/>
    <cellStyle name="Comma 5 2 2 9" xfId="27361"/>
    <cellStyle name="Comma 5 2 3" xfId="27362"/>
    <cellStyle name="Comma 5 2 3 2" xfId="27363"/>
    <cellStyle name="Comma 5 2 3 2 2" xfId="27364"/>
    <cellStyle name="Comma 5 2 3 2 2 2" xfId="27365"/>
    <cellStyle name="Comma 5 2 3 2 2 2 2" xfId="27366"/>
    <cellStyle name="Comma 5 2 3 2 2 2 2 2" xfId="27367"/>
    <cellStyle name="Comma 5 2 3 2 2 2 3" xfId="27368"/>
    <cellStyle name="Comma 5 2 3 2 2 3" xfId="27369"/>
    <cellStyle name="Comma 5 2 3 2 2 3 2" xfId="27370"/>
    <cellStyle name="Comma 5 2 3 2 2 3 2 2" xfId="27371"/>
    <cellStyle name="Comma 5 2 3 2 2 3 3" xfId="27372"/>
    <cellStyle name="Comma 5 2 3 2 2 4" xfId="27373"/>
    <cellStyle name="Comma 5 2 3 2 2 4 2" xfId="27374"/>
    <cellStyle name="Comma 5 2 3 2 2 5" xfId="27375"/>
    <cellStyle name="Comma 5 2 3 2 3" xfId="27376"/>
    <cellStyle name="Comma 5 2 3 2 3 2" xfId="27377"/>
    <cellStyle name="Comma 5 2 3 2 3 2 2" xfId="27378"/>
    <cellStyle name="Comma 5 2 3 2 3 3" xfId="27379"/>
    <cellStyle name="Comma 5 2 3 2 4" xfId="27380"/>
    <cellStyle name="Comma 5 2 3 2 4 2" xfId="27381"/>
    <cellStyle name="Comma 5 2 3 2 4 2 2" xfId="27382"/>
    <cellStyle name="Comma 5 2 3 2 4 3" xfId="27383"/>
    <cellStyle name="Comma 5 2 3 2 5" xfId="27384"/>
    <cellStyle name="Comma 5 2 3 2 5 2" xfId="27385"/>
    <cellStyle name="Comma 5 2 3 2 5 2 2" xfId="27386"/>
    <cellStyle name="Comma 5 2 3 2 5 3" xfId="27387"/>
    <cellStyle name="Comma 5 2 3 2 6" xfId="27388"/>
    <cellStyle name="Comma 5 2 3 2 6 2" xfId="27389"/>
    <cellStyle name="Comma 5 2 3 2 7" xfId="27390"/>
    <cellStyle name="Comma 5 2 3 3" xfId="27391"/>
    <cellStyle name="Comma 5 2 3 3 2" xfId="27392"/>
    <cellStyle name="Comma 5 2 3 3 2 2" xfId="27393"/>
    <cellStyle name="Comma 5 2 3 3 2 2 2" xfId="27394"/>
    <cellStyle name="Comma 5 2 3 3 2 3" xfId="27395"/>
    <cellStyle name="Comma 5 2 3 3 3" xfId="27396"/>
    <cellStyle name="Comma 5 2 3 3 3 2" xfId="27397"/>
    <cellStyle name="Comma 5 2 3 3 3 2 2" xfId="27398"/>
    <cellStyle name="Comma 5 2 3 3 3 3" xfId="27399"/>
    <cellStyle name="Comma 5 2 3 3 4" xfId="27400"/>
    <cellStyle name="Comma 5 2 3 3 4 2" xfId="27401"/>
    <cellStyle name="Comma 5 2 3 3 5" xfId="27402"/>
    <cellStyle name="Comma 5 2 3 4" xfId="27403"/>
    <cellStyle name="Comma 5 2 3 4 2" xfId="27404"/>
    <cellStyle name="Comma 5 2 3 4 2 2" xfId="27405"/>
    <cellStyle name="Comma 5 2 3 4 3" xfId="27406"/>
    <cellStyle name="Comma 5 2 3 5" xfId="27407"/>
    <cellStyle name="Comma 5 2 3 5 2" xfId="27408"/>
    <cellStyle name="Comma 5 2 3 5 2 2" xfId="27409"/>
    <cellStyle name="Comma 5 2 3 5 3" xfId="27410"/>
    <cellStyle name="Comma 5 2 3 6" xfId="27411"/>
    <cellStyle name="Comma 5 2 3 6 2" xfId="27412"/>
    <cellStyle name="Comma 5 2 3 6 2 2" xfId="27413"/>
    <cellStyle name="Comma 5 2 3 6 3" xfId="27414"/>
    <cellStyle name="Comma 5 2 3 7" xfId="27415"/>
    <cellStyle name="Comma 5 2 3 7 2" xfId="27416"/>
    <cellStyle name="Comma 5 2 3 8" xfId="27417"/>
    <cellStyle name="Comma 5 2 3 9" xfId="27418"/>
    <cellStyle name="Comma 5 2 4" xfId="27419"/>
    <cellStyle name="Comma 5 2 4 2" xfId="27420"/>
    <cellStyle name="Comma 5 2 4 2 2" xfId="27421"/>
    <cellStyle name="Comma 5 2 4 2 2 2" xfId="27422"/>
    <cellStyle name="Comma 5 2 4 2 2 2 2" xfId="27423"/>
    <cellStyle name="Comma 5 2 4 2 2 3" xfId="27424"/>
    <cellStyle name="Comma 5 2 4 2 3" xfId="27425"/>
    <cellStyle name="Comma 5 2 4 2 3 2" xfId="27426"/>
    <cellStyle name="Comma 5 2 4 2 3 2 2" xfId="27427"/>
    <cellStyle name="Comma 5 2 4 2 3 3" xfId="27428"/>
    <cellStyle name="Comma 5 2 4 2 4" xfId="27429"/>
    <cellStyle name="Comma 5 2 4 2 4 2" xfId="27430"/>
    <cellStyle name="Comma 5 2 4 2 5" xfId="27431"/>
    <cellStyle name="Comma 5 2 4 3" xfId="27432"/>
    <cellStyle name="Comma 5 2 4 3 2" xfId="27433"/>
    <cellStyle name="Comma 5 2 4 3 2 2" xfId="27434"/>
    <cellStyle name="Comma 5 2 4 3 3" xfId="27435"/>
    <cellStyle name="Comma 5 2 4 4" xfId="27436"/>
    <cellStyle name="Comma 5 2 4 4 2" xfId="27437"/>
    <cellStyle name="Comma 5 2 4 4 2 2" xfId="27438"/>
    <cellStyle name="Comma 5 2 4 4 3" xfId="27439"/>
    <cellStyle name="Comma 5 2 4 5" xfId="27440"/>
    <cellStyle name="Comma 5 2 4 5 2" xfId="27441"/>
    <cellStyle name="Comma 5 2 4 5 2 2" xfId="27442"/>
    <cellStyle name="Comma 5 2 4 5 3" xfId="27443"/>
    <cellStyle name="Comma 5 2 4 6" xfId="27444"/>
    <cellStyle name="Comma 5 2 4 6 2" xfId="27445"/>
    <cellStyle name="Comma 5 2 4 7" xfId="27446"/>
    <cellStyle name="Comma 5 2 5" xfId="27447"/>
    <cellStyle name="Comma 5 2 5 2" xfId="27448"/>
    <cellStyle name="Comma 5 2 5 2 2" xfId="27449"/>
    <cellStyle name="Comma 5 2 5 2 2 2" xfId="27450"/>
    <cellStyle name="Comma 5 2 5 2 2 2 2" xfId="27451"/>
    <cellStyle name="Comma 5 2 5 2 2 3" xfId="27452"/>
    <cellStyle name="Comma 5 2 5 2 3" xfId="27453"/>
    <cellStyle name="Comma 5 2 5 2 3 2" xfId="27454"/>
    <cellStyle name="Comma 5 2 5 2 3 2 2" xfId="27455"/>
    <cellStyle name="Comma 5 2 5 2 3 3" xfId="27456"/>
    <cellStyle name="Comma 5 2 5 2 4" xfId="27457"/>
    <cellStyle name="Comma 5 2 5 2 4 2" xfId="27458"/>
    <cellStyle name="Comma 5 2 5 2 5" xfId="27459"/>
    <cellStyle name="Comma 5 2 5 3" xfId="27460"/>
    <cellStyle name="Comma 5 2 5 3 2" xfId="27461"/>
    <cellStyle name="Comma 5 2 5 3 2 2" xfId="27462"/>
    <cellStyle name="Comma 5 2 5 3 3" xfId="27463"/>
    <cellStyle name="Comma 5 2 5 4" xfId="27464"/>
    <cellStyle name="Comma 5 2 5 4 2" xfId="27465"/>
    <cellStyle name="Comma 5 2 5 4 2 2" xfId="27466"/>
    <cellStyle name="Comma 5 2 5 4 3" xfId="27467"/>
    <cellStyle name="Comma 5 2 5 5" xfId="27468"/>
    <cellStyle name="Comma 5 2 5 5 2" xfId="27469"/>
    <cellStyle name="Comma 5 2 5 5 2 2" xfId="27470"/>
    <cellStyle name="Comma 5 2 5 5 3" xfId="27471"/>
    <cellStyle name="Comma 5 2 5 6" xfId="27472"/>
    <cellStyle name="Comma 5 2 5 6 2" xfId="27473"/>
    <cellStyle name="Comma 5 2 5 7" xfId="27474"/>
    <cellStyle name="Comma 5 2 6" xfId="27475"/>
    <cellStyle name="Comma 5 2 7" xfId="27476"/>
    <cellStyle name="Comma 5 2 7 2" xfId="27477"/>
    <cellStyle name="Comma 5 2 7 2 2" xfId="27478"/>
    <cellStyle name="Comma 5 2 7 2 2 2" xfId="27479"/>
    <cellStyle name="Comma 5 2 7 2 3" xfId="27480"/>
    <cellStyle name="Comma 5 2 7 3" xfId="27481"/>
    <cellStyle name="Comma 5 2 7 3 2" xfId="27482"/>
    <cellStyle name="Comma 5 2 7 3 2 2" xfId="27483"/>
    <cellStyle name="Comma 5 2 7 3 3" xfId="27484"/>
    <cellStyle name="Comma 5 2 7 4" xfId="27485"/>
    <cellStyle name="Comma 5 2 7 4 2" xfId="27486"/>
    <cellStyle name="Comma 5 2 7 5" xfId="27487"/>
    <cellStyle name="Comma 5 2 8" xfId="27488"/>
    <cellStyle name="Comma 5 2 8 2" xfId="27489"/>
    <cellStyle name="Comma 5 2 9" xfId="27490"/>
    <cellStyle name="Comma 5 3" xfId="1959"/>
    <cellStyle name="Comma 5 3 2" xfId="27491"/>
    <cellStyle name="Comma 5 3 2 2" xfId="27492"/>
    <cellStyle name="Comma 5 3 2 2 2" xfId="27493"/>
    <cellStyle name="Comma 5 3 2 2 2 2" xfId="27494"/>
    <cellStyle name="Comma 5 3 2 2 2 2 2" xfId="27495"/>
    <cellStyle name="Comma 5 3 2 2 2 2 2 2" xfId="27496"/>
    <cellStyle name="Comma 5 3 2 2 2 2 3" xfId="27497"/>
    <cellStyle name="Comma 5 3 2 2 2 3" xfId="27498"/>
    <cellStyle name="Comma 5 3 2 2 2 3 2" xfId="27499"/>
    <cellStyle name="Comma 5 3 2 2 2 3 2 2" xfId="27500"/>
    <cellStyle name="Comma 5 3 2 2 2 3 3" xfId="27501"/>
    <cellStyle name="Comma 5 3 2 2 2 4" xfId="27502"/>
    <cellStyle name="Comma 5 3 2 2 2 4 2" xfId="27503"/>
    <cellStyle name="Comma 5 3 2 2 2 5" xfId="27504"/>
    <cellStyle name="Comma 5 3 2 2 3" xfId="27505"/>
    <cellStyle name="Comma 5 3 2 2 3 2" xfId="27506"/>
    <cellStyle name="Comma 5 3 2 2 3 2 2" xfId="27507"/>
    <cellStyle name="Comma 5 3 2 2 3 3" xfId="27508"/>
    <cellStyle name="Comma 5 3 2 2 4" xfId="27509"/>
    <cellStyle name="Comma 5 3 2 2 4 2" xfId="27510"/>
    <cellStyle name="Comma 5 3 2 2 4 2 2" xfId="27511"/>
    <cellStyle name="Comma 5 3 2 2 4 3" xfId="27512"/>
    <cellStyle name="Comma 5 3 2 2 5" xfId="27513"/>
    <cellStyle name="Comma 5 3 2 2 5 2" xfId="27514"/>
    <cellStyle name="Comma 5 3 2 2 5 2 2" xfId="27515"/>
    <cellStyle name="Comma 5 3 2 2 5 3" xfId="27516"/>
    <cellStyle name="Comma 5 3 2 2 6" xfId="27517"/>
    <cellStyle name="Comma 5 3 2 2 6 2" xfId="27518"/>
    <cellStyle name="Comma 5 3 2 2 7" xfId="27519"/>
    <cellStyle name="Comma 5 3 2 3" xfId="27520"/>
    <cellStyle name="Comma 5 3 2 3 2" xfId="27521"/>
    <cellStyle name="Comma 5 3 2 3 2 2" xfId="27522"/>
    <cellStyle name="Comma 5 3 2 3 2 2 2" xfId="27523"/>
    <cellStyle name="Comma 5 3 2 3 2 3" xfId="27524"/>
    <cellStyle name="Comma 5 3 2 3 3" xfId="27525"/>
    <cellStyle name="Comma 5 3 2 3 3 2" xfId="27526"/>
    <cellStyle name="Comma 5 3 2 3 3 2 2" xfId="27527"/>
    <cellStyle name="Comma 5 3 2 3 3 3" xfId="27528"/>
    <cellStyle name="Comma 5 3 2 3 4" xfId="27529"/>
    <cellStyle name="Comma 5 3 2 3 4 2" xfId="27530"/>
    <cellStyle name="Comma 5 3 2 3 5" xfId="27531"/>
    <cellStyle name="Comma 5 3 2 4" xfId="27532"/>
    <cellStyle name="Comma 5 3 2 4 2" xfId="27533"/>
    <cellStyle name="Comma 5 3 2 4 2 2" xfId="27534"/>
    <cellStyle name="Comma 5 3 2 4 3" xfId="27535"/>
    <cellStyle name="Comma 5 3 2 5" xfId="27536"/>
    <cellStyle name="Comma 5 3 2 5 2" xfId="27537"/>
    <cellStyle name="Comma 5 3 2 5 2 2" xfId="27538"/>
    <cellStyle name="Comma 5 3 2 5 3" xfId="27539"/>
    <cellStyle name="Comma 5 3 2 6" xfId="27540"/>
    <cellStyle name="Comma 5 3 2 6 2" xfId="27541"/>
    <cellStyle name="Comma 5 3 2 6 2 2" xfId="27542"/>
    <cellStyle name="Comma 5 3 2 6 3" xfId="27543"/>
    <cellStyle name="Comma 5 3 2 7" xfId="27544"/>
    <cellStyle name="Comma 5 3 2 7 2" xfId="27545"/>
    <cellStyle name="Comma 5 3 2 8" xfId="27546"/>
    <cellStyle name="Comma 5 3 2 9" xfId="27547"/>
    <cellStyle name="Comma 5 3 3" xfId="27548"/>
    <cellStyle name="Comma 5 3 3 2" xfId="27549"/>
    <cellStyle name="Comma 5 3 3 2 2" xfId="27550"/>
    <cellStyle name="Comma 5 3 3 2 2 2" xfId="27551"/>
    <cellStyle name="Comma 5 3 3 2 2 2 2" xfId="27552"/>
    <cellStyle name="Comma 5 3 3 2 2 3" xfId="27553"/>
    <cellStyle name="Comma 5 3 3 2 3" xfId="27554"/>
    <cellStyle name="Comma 5 3 3 2 3 2" xfId="27555"/>
    <cellStyle name="Comma 5 3 3 2 3 2 2" xfId="27556"/>
    <cellStyle name="Comma 5 3 3 2 3 3" xfId="27557"/>
    <cellStyle name="Comma 5 3 3 2 4" xfId="27558"/>
    <cellStyle name="Comma 5 3 3 2 4 2" xfId="27559"/>
    <cellStyle name="Comma 5 3 3 2 5" xfId="27560"/>
    <cellStyle name="Comma 5 3 3 3" xfId="27561"/>
    <cellStyle name="Comma 5 3 3 3 2" xfId="27562"/>
    <cellStyle name="Comma 5 3 3 3 2 2" xfId="27563"/>
    <cellStyle name="Comma 5 3 3 3 3" xfId="27564"/>
    <cellStyle name="Comma 5 3 3 4" xfId="27565"/>
    <cellStyle name="Comma 5 3 3 4 2" xfId="27566"/>
    <cellStyle name="Comma 5 3 3 4 2 2" xfId="27567"/>
    <cellStyle name="Comma 5 3 3 4 3" xfId="27568"/>
    <cellStyle name="Comma 5 3 3 5" xfId="27569"/>
    <cellStyle name="Comma 5 3 3 5 2" xfId="27570"/>
    <cellStyle name="Comma 5 3 3 5 2 2" xfId="27571"/>
    <cellStyle name="Comma 5 3 3 5 3" xfId="27572"/>
    <cellStyle name="Comma 5 3 3 6" xfId="27573"/>
    <cellStyle name="Comma 5 3 3 6 2" xfId="27574"/>
    <cellStyle name="Comma 5 3 3 7" xfId="27575"/>
    <cellStyle name="Comma 5 3 4" xfId="27576"/>
    <cellStyle name="Comma 5 3 4 2" xfId="27577"/>
    <cellStyle name="Comma 5 3 4 2 2" xfId="27578"/>
    <cellStyle name="Comma 5 3 4 2 2 2" xfId="27579"/>
    <cellStyle name="Comma 5 3 4 2 2 2 2" xfId="27580"/>
    <cellStyle name="Comma 5 3 4 2 2 3" xfId="27581"/>
    <cellStyle name="Comma 5 3 4 2 3" xfId="27582"/>
    <cellStyle name="Comma 5 3 4 2 3 2" xfId="27583"/>
    <cellStyle name="Comma 5 3 4 2 3 2 2" xfId="27584"/>
    <cellStyle name="Comma 5 3 4 2 3 3" xfId="27585"/>
    <cellStyle name="Comma 5 3 4 2 4" xfId="27586"/>
    <cellStyle name="Comma 5 3 4 2 4 2" xfId="27587"/>
    <cellStyle name="Comma 5 3 4 2 5" xfId="27588"/>
    <cellStyle name="Comma 5 3 4 3" xfId="27589"/>
    <cellStyle name="Comma 5 3 4 3 2" xfId="27590"/>
    <cellStyle name="Comma 5 3 4 3 2 2" xfId="27591"/>
    <cellStyle name="Comma 5 3 4 3 3" xfId="27592"/>
    <cellStyle name="Comma 5 3 4 4" xfId="27593"/>
    <cellStyle name="Comma 5 3 4 4 2" xfId="27594"/>
    <cellStyle name="Comma 5 3 4 4 2 2" xfId="27595"/>
    <cellStyle name="Comma 5 3 4 4 3" xfId="27596"/>
    <cellStyle name="Comma 5 3 4 5" xfId="27597"/>
    <cellStyle name="Comma 5 3 4 5 2" xfId="27598"/>
    <cellStyle name="Comma 5 3 4 5 2 2" xfId="27599"/>
    <cellStyle name="Comma 5 3 4 5 3" xfId="27600"/>
    <cellStyle name="Comma 5 3 4 6" xfId="27601"/>
    <cellStyle name="Comma 5 3 4 6 2" xfId="27602"/>
    <cellStyle name="Comma 5 3 4 7" xfId="27603"/>
    <cellStyle name="Comma 5 3 5" xfId="27604"/>
    <cellStyle name="Comma 5 3 6" xfId="27605"/>
    <cellStyle name="Comma 5 3 6 2" xfId="27606"/>
    <cellStyle name="Comma 5 3 6 2 2" xfId="27607"/>
    <cellStyle name="Comma 5 3 6 2 2 2" xfId="27608"/>
    <cellStyle name="Comma 5 3 6 2 3" xfId="27609"/>
    <cellStyle name="Comma 5 3 6 3" xfId="27610"/>
    <cellStyle name="Comma 5 3 6 3 2" xfId="27611"/>
    <cellStyle name="Comma 5 3 6 3 2 2" xfId="27612"/>
    <cellStyle name="Comma 5 3 6 3 3" xfId="27613"/>
    <cellStyle name="Comma 5 3 6 4" xfId="27614"/>
    <cellStyle name="Comma 5 3 6 4 2" xfId="27615"/>
    <cellStyle name="Comma 5 3 6 5" xfId="27616"/>
    <cellStyle name="Comma 5 3 7" xfId="27617"/>
    <cellStyle name="Comma 5 3 7 2" xfId="27618"/>
    <cellStyle name="Comma 5 3 8" xfId="27619"/>
    <cellStyle name="Comma 5 3 9" xfId="27620"/>
    <cellStyle name="Comma 5 4" xfId="27621"/>
    <cellStyle name="Comma 5 4 2" xfId="27622"/>
    <cellStyle name="Comma 5 4 2 2" xfId="27623"/>
    <cellStyle name="Comma 5 4 2 2 2" xfId="27624"/>
    <cellStyle name="Comma 5 4 2 2 2 2" xfId="27625"/>
    <cellStyle name="Comma 5 4 2 2 2 2 2" xfId="27626"/>
    <cellStyle name="Comma 5 4 2 2 2 3" xfId="27627"/>
    <cellStyle name="Comma 5 4 2 2 3" xfId="27628"/>
    <cellStyle name="Comma 5 4 2 2 3 2" xfId="27629"/>
    <cellStyle name="Comma 5 4 2 2 3 2 2" xfId="27630"/>
    <cellStyle name="Comma 5 4 2 2 3 3" xfId="27631"/>
    <cellStyle name="Comma 5 4 2 2 4" xfId="27632"/>
    <cellStyle name="Comma 5 4 2 2 4 2" xfId="27633"/>
    <cellStyle name="Comma 5 4 2 2 5" xfId="27634"/>
    <cellStyle name="Comma 5 4 2 3" xfId="27635"/>
    <cellStyle name="Comma 5 4 2 3 2" xfId="27636"/>
    <cellStyle name="Comma 5 4 2 3 2 2" xfId="27637"/>
    <cellStyle name="Comma 5 4 2 3 3" xfId="27638"/>
    <cellStyle name="Comma 5 4 2 4" xfId="27639"/>
    <cellStyle name="Comma 5 4 2 4 2" xfId="27640"/>
    <cellStyle name="Comma 5 4 2 4 2 2" xfId="27641"/>
    <cellStyle name="Comma 5 4 2 4 3" xfId="27642"/>
    <cellStyle name="Comma 5 4 2 5" xfId="27643"/>
    <cellStyle name="Comma 5 4 2 5 2" xfId="27644"/>
    <cellStyle name="Comma 5 4 2 5 2 2" xfId="27645"/>
    <cellStyle name="Comma 5 4 2 5 3" xfId="27646"/>
    <cellStyle name="Comma 5 4 2 6" xfId="27647"/>
    <cellStyle name="Comma 5 4 2 6 2" xfId="27648"/>
    <cellStyle name="Comma 5 4 2 7" xfId="27649"/>
    <cellStyle name="Comma 5 4 3" xfId="27650"/>
    <cellStyle name="Comma 5 4 3 2" xfId="27651"/>
    <cellStyle name="Comma 5 4 3 2 2" xfId="27652"/>
    <cellStyle name="Comma 5 4 3 2 2 2" xfId="27653"/>
    <cellStyle name="Comma 5 4 3 2 3" xfId="27654"/>
    <cellStyle name="Comma 5 4 3 3" xfId="27655"/>
    <cellStyle name="Comma 5 4 3 3 2" xfId="27656"/>
    <cellStyle name="Comma 5 4 3 3 2 2" xfId="27657"/>
    <cellStyle name="Comma 5 4 3 3 3" xfId="27658"/>
    <cellStyle name="Comma 5 4 3 4" xfId="27659"/>
    <cellStyle name="Comma 5 4 3 4 2" xfId="27660"/>
    <cellStyle name="Comma 5 4 3 5" xfId="27661"/>
    <cellStyle name="Comma 5 4 4" xfId="27662"/>
    <cellStyle name="Comma 5 4 4 2" xfId="27663"/>
    <cellStyle name="Comma 5 4 4 2 2" xfId="27664"/>
    <cellStyle name="Comma 5 4 4 3" xfId="27665"/>
    <cellStyle name="Comma 5 4 5" xfId="27666"/>
    <cellStyle name="Comma 5 4 5 2" xfId="27667"/>
    <cellStyle name="Comma 5 4 5 2 2" xfId="27668"/>
    <cellStyle name="Comma 5 4 5 3" xfId="27669"/>
    <cellStyle name="Comma 5 4 6" xfId="27670"/>
    <cellStyle name="Comma 5 4 6 2" xfId="27671"/>
    <cellStyle name="Comma 5 4 6 2 2" xfId="27672"/>
    <cellStyle name="Comma 5 4 6 3" xfId="27673"/>
    <cellStyle name="Comma 5 4 7" xfId="27674"/>
    <cellStyle name="Comma 5 4 7 2" xfId="27675"/>
    <cellStyle name="Comma 5 4 8" xfId="27676"/>
    <cellStyle name="Comma 5 4 9" xfId="27677"/>
    <cellStyle name="Comma 5 5" xfId="27678"/>
    <cellStyle name="Comma 5 5 2" xfId="27679"/>
    <cellStyle name="Comma 5 5 2 2" xfId="27680"/>
    <cellStyle name="Comma 5 5 2 2 2" xfId="27681"/>
    <cellStyle name="Comma 5 5 2 2 2 2" xfId="27682"/>
    <cellStyle name="Comma 5 5 2 2 3" xfId="27683"/>
    <cellStyle name="Comma 5 5 2 3" xfId="27684"/>
    <cellStyle name="Comma 5 5 2 3 2" xfId="27685"/>
    <cellStyle name="Comma 5 5 2 3 2 2" xfId="27686"/>
    <cellStyle name="Comma 5 5 2 3 3" xfId="27687"/>
    <cellStyle name="Comma 5 5 2 4" xfId="27688"/>
    <cellStyle name="Comma 5 5 2 4 2" xfId="27689"/>
    <cellStyle name="Comma 5 5 2 5" xfId="27690"/>
    <cellStyle name="Comma 5 5 3" xfId="27691"/>
    <cellStyle name="Comma 5 5 3 2" xfId="27692"/>
    <cellStyle name="Comma 5 5 3 2 2" xfId="27693"/>
    <cellStyle name="Comma 5 5 3 2 2 2" xfId="27694"/>
    <cellStyle name="Comma 5 5 3 2 3" xfId="27695"/>
    <cellStyle name="Comma 5 5 3 3" xfId="27696"/>
    <cellStyle name="Comma 5 5 3 3 2" xfId="27697"/>
    <cellStyle name="Comma 5 5 3 3 2 2" xfId="27698"/>
    <cellStyle name="Comma 5 5 3 3 3" xfId="27699"/>
    <cellStyle name="Comma 5 5 3 4" xfId="27700"/>
    <cellStyle name="Comma 5 5 3 4 2" xfId="27701"/>
    <cellStyle name="Comma 5 5 3 5" xfId="27702"/>
    <cellStyle name="Comma 5 5 4" xfId="27703"/>
    <cellStyle name="Comma 5 5 4 2" xfId="27704"/>
    <cellStyle name="Comma 5 5 4 2 2" xfId="27705"/>
    <cellStyle name="Comma 5 5 4 3" xfId="27706"/>
    <cellStyle name="Comma 5 5 5" xfId="27707"/>
    <cellStyle name="Comma 5 5 5 2" xfId="27708"/>
    <cellStyle name="Comma 5 5 5 2 2" xfId="27709"/>
    <cellStyle name="Comma 5 5 5 3" xfId="27710"/>
    <cellStyle name="Comma 5 5 6" xfId="27711"/>
    <cellStyle name="Comma 5 5 6 2" xfId="27712"/>
    <cellStyle name="Comma 5 5 6 2 2" xfId="27713"/>
    <cellStyle name="Comma 5 5 6 3" xfId="27714"/>
    <cellStyle name="Comma 5 5 7" xfId="27715"/>
    <cellStyle name="Comma 5 5 7 2" xfId="27716"/>
    <cellStyle name="Comma 5 5 8" xfId="27717"/>
    <cellStyle name="Comma 5 6" xfId="27718"/>
    <cellStyle name="Comma 5 6 2" xfId="27719"/>
    <cellStyle name="Comma 5 6 2 2" xfId="27720"/>
    <cellStyle name="Comma 5 6 2 2 2" xfId="27721"/>
    <cellStyle name="Comma 5 6 2 2 2 2" xfId="27722"/>
    <cellStyle name="Comma 5 6 2 2 3" xfId="27723"/>
    <cellStyle name="Comma 5 6 2 3" xfId="27724"/>
    <cellStyle name="Comma 5 6 2 3 2" xfId="27725"/>
    <cellStyle name="Comma 5 6 2 3 2 2" xfId="27726"/>
    <cellStyle name="Comma 5 6 2 3 3" xfId="27727"/>
    <cellStyle name="Comma 5 6 2 4" xfId="27728"/>
    <cellStyle name="Comma 5 6 2 4 2" xfId="27729"/>
    <cellStyle name="Comma 5 6 2 5" xfId="27730"/>
    <cellStyle name="Comma 5 6 3" xfId="27731"/>
    <cellStyle name="Comma 5 6 3 2" xfId="27732"/>
    <cellStyle name="Comma 5 6 3 2 2" xfId="27733"/>
    <cellStyle name="Comma 5 6 3 3" xfId="27734"/>
    <cellStyle name="Comma 5 6 4" xfId="27735"/>
    <cellStyle name="Comma 5 6 4 2" xfId="27736"/>
    <cellStyle name="Comma 5 6 4 2 2" xfId="27737"/>
    <cellStyle name="Comma 5 6 4 3" xfId="27738"/>
    <cellStyle name="Comma 5 6 5" xfId="27739"/>
    <cellStyle name="Comma 5 6 5 2" xfId="27740"/>
    <cellStyle name="Comma 5 6 5 2 2" xfId="27741"/>
    <cellStyle name="Comma 5 6 5 3" xfId="27742"/>
    <cellStyle name="Comma 5 6 6" xfId="27743"/>
    <cellStyle name="Comma 5 6 6 2" xfId="27744"/>
    <cellStyle name="Comma 5 6 7" xfId="27745"/>
    <cellStyle name="Comma 5 7" xfId="27746"/>
    <cellStyle name="Comma 5 8" xfId="27747"/>
    <cellStyle name="Comma 5 8 2" xfId="27748"/>
    <cellStyle name="Comma 5 8 2 2" xfId="27749"/>
    <cellStyle name="Comma 5 8 2 2 2" xfId="27750"/>
    <cellStyle name="Comma 5 8 2 3" xfId="27751"/>
    <cellStyle name="Comma 5 8 3" xfId="27752"/>
    <cellStyle name="Comma 5 8 3 2" xfId="27753"/>
    <cellStyle name="Comma 5 8 3 2 2" xfId="27754"/>
    <cellStyle name="Comma 5 8 3 3" xfId="27755"/>
    <cellStyle name="Comma 5 8 4" xfId="27756"/>
    <cellStyle name="Comma 5 8 4 2" xfId="27757"/>
    <cellStyle name="Comma 5 8 5" xfId="27758"/>
    <cellStyle name="Comma 5 9" xfId="27759"/>
    <cellStyle name="Comma 5 9 2" xfId="27760"/>
    <cellStyle name="Comma 50" xfId="1960"/>
    <cellStyle name="Comma 50 2" xfId="1961"/>
    <cellStyle name="Comma 50 2 2" xfId="27761"/>
    <cellStyle name="Comma 50 2 2 2" xfId="27762"/>
    <cellStyle name="Comma 50 2 3" xfId="27763"/>
    <cellStyle name="Comma 50 3" xfId="27764"/>
    <cellStyle name="Comma 50 3 2" xfId="27765"/>
    <cellStyle name="Comma 50 3 2 2" xfId="27766"/>
    <cellStyle name="Comma 50 3 3" xfId="27767"/>
    <cellStyle name="Comma 50 4" xfId="27768"/>
    <cellStyle name="Comma 50 4 2" xfId="27769"/>
    <cellStyle name="Comma 50 5" xfId="27770"/>
    <cellStyle name="Comma 50 6" xfId="27771"/>
    <cellStyle name="Comma 51" xfId="1962"/>
    <cellStyle name="Comma 51 2" xfId="1963"/>
    <cellStyle name="Comma 52" xfId="1964"/>
    <cellStyle name="Comma 52 2" xfId="1965"/>
    <cellStyle name="Comma 52 3" xfId="27772"/>
    <cellStyle name="Comma 53" xfId="1966"/>
    <cellStyle name="Comma 53 2" xfId="1967"/>
    <cellStyle name="Comma 53 3" xfId="27773"/>
    <cellStyle name="Comma 54" xfId="1968"/>
    <cellStyle name="Comma 54 2" xfId="1969"/>
    <cellStyle name="Comma 55" xfId="1970"/>
    <cellStyle name="Comma 55 2" xfId="1971"/>
    <cellStyle name="Comma 56" xfId="1972"/>
    <cellStyle name="Comma 56 2" xfId="1973"/>
    <cellStyle name="Comma 57" xfId="1974"/>
    <cellStyle name="Comma 57 2" xfId="1975"/>
    <cellStyle name="Comma 58" xfId="1976"/>
    <cellStyle name="Comma 58 2" xfId="1977"/>
    <cellStyle name="Comma 59" xfId="1978"/>
    <cellStyle name="Comma 59 2" xfId="1979"/>
    <cellStyle name="Comma 6" xfId="1980"/>
    <cellStyle name="Comma 6 10" xfId="27774"/>
    <cellStyle name="Comma 6 11" xfId="27775"/>
    <cellStyle name="Comma 6 2" xfId="1981"/>
    <cellStyle name="Comma 6 2 2" xfId="1982"/>
    <cellStyle name="Comma 6 2 2 2" xfId="27776"/>
    <cellStyle name="Comma 6 2 2 2 2" xfId="27777"/>
    <cellStyle name="Comma 6 2 2 2 2 2" xfId="27778"/>
    <cellStyle name="Comma 6 2 2 2 2 2 2" xfId="27779"/>
    <cellStyle name="Comma 6 2 2 2 2 2 2 2" xfId="27780"/>
    <cellStyle name="Comma 6 2 2 2 2 2 2 2 2" xfId="27781"/>
    <cellStyle name="Comma 6 2 2 2 2 2 2 3" xfId="27782"/>
    <cellStyle name="Comma 6 2 2 2 2 2 3" xfId="27783"/>
    <cellStyle name="Comma 6 2 2 2 2 2 3 2" xfId="27784"/>
    <cellStyle name="Comma 6 2 2 2 2 2 3 2 2" xfId="27785"/>
    <cellStyle name="Comma 6 2 2 2 2 2 3 3" xfId="27786"/>
    <cellStyle name="Comma 6 2 2 2 2 2 4" xfId="27787"/>
    <cellStyle name="Comma 6 2 2 2 2 2 4 2" xfId="27788"/>
    <cellStyle name="Comma 6 2 2 2 2 2 5" xfId="27789"/>
    <cellStyle name="Comma 6 2 2 2 2 3" xfId="27790"/>
    <cellStyle name="Comma 6 2 2 2 2 3 2" xfId="27791"/>
    <cellStyle name="Comma 6 2 2 2 2 3 2 2" xfId="27792"/>
    <cellStyle name="Comma 6 2 2 2 2 3 3" xfId="27793"/>
    <cellStyle name="Comma 6 2 2 2 2 4" xfId="27794"/>
    <cellStyle name="Comma 6 2 2 2 2 4 2" xfId="27795"/>
    <cellStyle name="Comma 6 2 2 2 2 4 2 2" xfId="27796"/>
    <cellStyle name="Comma 6 2 2 2 2 4 3" xfId="27797"/>
    <cellStyle name="Comma 6 2 2 2 2 5" xfId="27798"/>
    <cellStyle name="Comma 6 2 2 2 2 5 2" xfId="27799"/>
    <cellStyle name="Comma 6 2 2 2 2 5 2 2" xfId="27800"/>
    <cellStyle name="Comma 6 2 2 2 2 5 3" xfId="27801"/>
    <cellStyle name="Comma 6 2 2 2 2 6" xfId="27802"/>
    <cellStyle name="Comma 6 2 2 2 2 6 2" xfId="27803"/>
    <cellStyle name="Comma 6 2 2 2 2 7" xfId="27804"/>
    <cellStyle name="Comma 6 2 2 2 3" xfId="27805"/>
    <cellStyle name="Comma 6 2 2 2 3 2" xfId="27806"/>
    <cellStyle name="Comma 6 2 2 2 3 2 2" xfId="27807"/>
    <cellStyle name="Comma 6 2 2 2 3 2 2 2" xfId="27808"/>
    <cellStyle name="Comma 6 2 2 2 3 2 3" xfId="27809"/>
    <cellStyle name="Comma 6 2 2 2 3 3" xfId="27810"/>
    <cellStyle name="Comma 6 2 2 2 3 3 2" xfId="27811"/>
    <cellStyle name="Comma 6 2 2 2 3 3 2 2" xfId="27812"/>
    <cellStyle name="Comma 6 2 2 2 3 3 3" xfId="27813"/>
    <cellStyle name="Comma 6 2 2 2 3 4" xfId="27814"/>
    <cellStyle name="Comma 6 2 2 2 3 4 2" xfId="27815"/>
    <cellStyle name="Comma 6 2 2 2 3 5" xfId="27816"/>
    <cellStyle name="Comma 6 2 2 2 4" xfId="27817"/>
    <cellStyle name="Comma 6 2 2 2 4 2" xfId="27818"/>
    <cellStyle name="Comma 6 2 2 2 4 2 2" xfId="27819"/>
    <cellStyle name="Comma 6 2 2 2 4 3" xfId="27820"/>
    <cellStyle name="Comma 6 2 2 2 5" xfId="27821"/>
    <cellStyle name="Comma 6 2 2 2 5 2" xfId="27822"/>
    <cellStyle name="Comma 6 2 2 2 5 2 2" xfId="27823"/>
    <cellStyle name="Comma 6 2 2 2 5 3" xfId="27824"/>
    <cellStyle name="Comma 6 2 2 2 6" xfId="27825"/>
    <cellStyle name="Comma 6 2 2 2 6 2" xfId="27826"/>
    <cellStyle name="Comma 6 2 2 2 6 2 2" xfId="27827"/>
    <cellStyle name="Comma 6 2 2 2 6 3" xfId="27828"/>
    <cellStyle name="Comma 6 2 2 2 7" xfId="27829"/>
    <cellStyle name="Comma 6 2 2 2 7 2" xfId="27830"/>
    <cellStyle name="Comma 6 2 2 2 8" xfId="27831"/>
    <cellStyle name="Comma 6 2 2 3" xfId="27832"/>
    <cellStyle name="Comma 6 2 2 3 2" xfId="27833"/>
    <cellStyle name="Comma 6 2 2 3 2 2" xfId="27834"/>
    <cellStyle name="Comma 6 2 2 3 2 2 2" xfId="27835"/>
    <cellStyle name="Comma 6 2 2 3 2 2 2 2" xfId="27836"/>
    <cellStyle name="Comma 6 2 2 3 2 2 3" xfId="27837"/>
    <cellStyle name="Comma 6 2 2 3 2 3" xfId="27838"/>
    <cellStyle name="Comma 6 2 2 3 2 3 2" xfId="27839"/>
    <cellStyle name="Comma 6 2 2 3 2 3 2 2" xfId="27840"/>
    <cellStyle name="Comma 6 2 2 3 2 3 3" xfId="27841"/>
    <cellStyle name="Comma 6 2 2 3 2 4" xfId="27842"/>
    <cellStyle name="Comma 6 2 2 3 2 4 2" xfId="27843"/>
    <cellStyle name="Comma 6 2 2 3 2 5" xfId="27844"/>
    <cellStyle name="Comma 6 2 2 3 3" xfId="27845"/>
    <cellStyle name="Comma 6 2 2 3 3 2" xfId="27846"/>
    <cellStyle name="Comma 6 2 2 3 3 2 2" xfId="27847"/>
    <cellStyle name="Comma 6 2 2 3 3 3" xfId="27848"/>
    <cellStyle name="Comma 6 2 2 3 4" xfId="27849"/>
    <cellStyle name="Comma 6 2 2 3 4 2" xfId="27850"/>
    <cellStyle name="Comma 6 2 2 3 4 2 2" xfId="27851"/>
    <cellStyle name="Comma 6 2 2 3 4 3" xfId="27852"/>
    <cellStyle name="Comma 6 2 2 3 5" xfId="27853"/>
    <cellStyle name="Comma 6 2 2 3 5 2" xfId="27854"/>
    <cellStyle name="Comma 6 2 2 3 5 2 2" xfId="27855"/>
    <cellStyle name="Comma 6 2 2 3 5 3" xfId="27856"/>
    <cellStyle name="Comma 6 2 2 3 6" xfId="27857"/>
    <cellStyle name="Comma 6 2 2 3 6 2" xfId="27858"/>
    <cellStyle name="Comma 6 2 2 3 7" xfId="27859"/>
    <cellStyle name="Comma 6 2 2 4" xfId="27860"/>
    <cellStyle name="Comma 6 2 2 4 2" xfId="27861"/>
    <cellStyle name="Comma 6 2 2 4 2 2" xfId="27862"/>
    <cellStyle name="Comma 6 2 2 4 2 2 2" xfId="27863"/>
    <cellStyle name="Comma 6 2 2 4 2 3" xfId="27864"/>
    <cellStyle name="Comma 6 2 2 4 3" xfId="27865"/>
    <cellStyle name="Comma 6 2 2 4 3 2" xfId="27866"/>
    <cellStyle name="Comma 6 2 2 4 3 2 2" xfId="27867"/>
    <cellStyle name="Comma 6 2 2 4 3 3" xfId="27868"/>
    <cellStyle name="Comma 6 2 2 4 4" xfId="27869"/>
    <cellStyle name="Comma 6 2 2 4 4 2" xfId="27870"/>
    <cellStyle name="Comma 6 2 2 4 5" xfId="27871"/>
    <cellStyle name="Comma 6 2 2 5" xfId="27872"/>
    <cellStyle name="Comma 6 2 2 5 2" xfId="27873"/>
    <cellStyle name="Comma 6 2 2 5 2 2" xfId="27874"/>
    <cellStyle name="Comma 6 2 2 5 3" xfId="27875"/>
    <cellStyle name="Comma 6 2 2 6" xfId="27876"/>
    <cellStyle name="Comma 6 2 2 6 2" xfId="27877"/>
    <cellStyle name="Comma 6 2 2 6 2 2" xfId="27878"/>
    <cellStyle name="Comma 6 2 2 6 3" xfId="27879"/>
    <cellStyle name="Comma 6 2 2 7" xfId="27880"/>
    <cellStyle name="Comma 6 2 2 7 2" xfId="27881"/>
    <cellStyle name="Comma 6 2 2 7 2 2" xfId="27882"/>
    <cellStyle name="Comma 6 2 2 7 3" xfId="27883"/>
    <cellStyle name="Comma 6 2 2 8" xfId="27884"/>
    <cellStyle name="Comma 6 2 2 8 2" xfId="27885"/>
    <cellStyle name="Comma 6 2 2 9" xfId="27886"/>
    <cellStyle name="Comma 6 2 3" xfId="27887"/>
    <cellStyle name="Comma 6 2 3 2" xfId="27888"/>
    <cellStyle name="Comma 6 2 3 2 2" xfId="27889"/>
    <cellStyle name="Comma 6 2 3 2 2 2" xfId="27890"/>
    <cellStyle name="Comma 6 2 3 2 2 2 2" xfId="27891"/>
    <cellStyle name="Comma 6 2 3 2 2 2 2 2" xfId="27892"/>
    <cellStyle name="Comma 6 2 3 2 2 2 3" xfId="27893"/>
    <cellStyle name="Comma 6 2 3 2 2 3" xfId="27894"/>
    <cellStyle name="Comma 6 2 3 2 2 3 2" xfId="27895"/>
    <cellStyle name="Comma 6 2 3 2 2 3 2 2" xfId="27896"/>
    <cellStyle name="Comma 6 2 3 2 2 3 3" xfId="27897"/>
    <cellStyle name="Comma 6 2 3 2 2 4" xfId="27898"/>
    <cellStyle name="Comma 6 2 3 2 2 4 2" xfId="27899"/>
    <cellStyle name="Comma 6 2 3 2 2 5" xfId="27900"/>
    <cellStyle name="Comma 6 2 3 2 3" xfId="27901"/>
    <cellStyle name="Comma 6 2 3 2 3 2" xfId="27902"/>
    <cellStyle name="Comma 6 2 3 2 3 2 2" xfId="27903"/>
    <cellStyle name="Comma 6 2 3 2 3 3" xfId="27904"/>
    <cellStyle name="Comma 6 2 3 2 4" xfId="27905"/>
    <cellStyle name="Comma 6 2 3 2 4 2" xfId="27906"/>
    <cellStyle name="Comma 6 2 3 2 4 2 2" xfId="27907"/>
    <cellStyle name="Comma 6 2 3 2 4 3" xfId="27908"/>
    <cellStyle name="Comma 6 2 3 2 5" xfId="27909"/>
    <cellStyle name="Comma 6 2 3 2 5 2" xfId="27910"/>
    <cellStyle name="Comma 6 2 3 2 5 2 2" xfId="27911"/>
    <cellStyle name="Comma 6 2 3 2 5 3" xfId="27912"/>
    <cellStyle name="Comma 6 2 3 2 6" xfId="27913"/>
    <cellStyle name="Comma 6 2 3 2 6 2" xfId="27914"/>
    <cellStyle name="Comma 6 2 3 2 7" xfId="27915"/>
    <cellStyle name="Comma 6 2 3 3" xfId="27916"/>
    <cellStyle name="Comma 6 2 3 3 2" xfId="27917"/>
    <cellStyle name="Comma 6 2 3 3 2 2" xfId="27918"/>
    <cellStyle name="Comma 6 2 3 3 2 2 2" xfId="27919"/>
    <cellStyle name="Comma 6 2 3 3 2 3" xfId="27920"/>
    <cellStyle name="Comma 6 2 3 3 3" xfId="27921"/>
    <cellStyle name="Comma 6 2 3 3 3 2" xfId="27922"/>
    <cellStyle name="Comma 6 2 3 3 3 2 2" xfId="27923"/>
    <cellStyle name="Comma 6 2 3 3 3 3" xfId="27924"/>
    <cellStyle name="Comma 6 2 3 3 4" xfId="27925"/>
    <cellStyle name="Comma 6 2 3 3 4 2" xfId="27926"/>
    <cellStyle name="Comma 6 2 3 3 5" xfId="27927"/>
    <cellStyle name="Comma 6 2 3 4" xfId="27928"/>
    <cellStyle name="Comma 6 2 3 4 2" xfId="27929"/>
    <cellStyle name="Comma 6 2 3 4 2 2" xfId="27930"/>
    <cellStyle name="Comma 6 2 3 4 3" xfId="27931"/>
    <cellStyle name="Comma 6 2 3 5" xfId="27932"/>
    <cellStyle name="Comma 6 2 3 5 2" xfId="27933"/>
    <cellStyle name="Comma 6 2 3 5 2 2" xfId="27934"/>
    <cellStyle name="Comma 6 2 3 5 3" xfId="27935"/>
    <cellStyle name="Comma 6 2 3 6" xfId="27936"/>
    <cellStyle name="Comma 6 2 3 6 2" xfId="27937"/>
    <cellStyle name="Comma 6 2 3 6 2 2" xfId="27938"/>
    <cellStyle name="Comma 6 2 3 6 3" xfId="27939"/>
    <cellStyle name="Comma 6 2 3 7" xfId="27940"/>
    <cellStyle name="Comma 6 2 3 7 2" xfId="27941"/>
    <cellStyle name="Comma 6 2 3 8" xfId="27942"/>
    <cellStyle name="Comma 6 2 3 9" xfId="27943"/>
    <cellStyle name="Comma 6 2 4" xfId="27944"/>
    <cellStyle name="Comma 6 2 4 2" xfId="27945"/>
    <cellStyle name="Comma 6 2 4 2 2" xfId="27946"/>
    <cellStyle name="Comma 6 2 4 2 2 2" xfId="27947"/>
    <cellStyle name="Comma 6 2 4 2 2 2 2" xfId="27948"/>
    <cellStyle name="Comma 6 2 4 2 2 3" xfId="27949"/>
    <cellStyle name="Comma 6 2 4 2 3" xfId="27950"/>
    <cellStyle name="Comma 6 2 4 2 3 2" xfId="27951"/>
    <cellStyle name="Comma 6 2 4 2 3 2 2" xfId="27952"/>
    <cellStyle name="Comma 6 2 4 2 3 3" xfId="27953"/>
    <cellStyle name="Comma 6 2 4 2 4" xfId="27954"/>
    <cellStyle name="Comma 6 2 4 2 4 2" xfId="27955"/>
    <cellStyle name="Comma 6 2 4 2 5" xfId="27956"/>
    <cellStyle name="Comma 6 2 4 3" xfId="27957"/>
    <cellStyle name="Comma 6 2 4 3 2" xfId="27958"/>
    <cellStyle name="Comma 6 2 4 3 2 2" xfId="27959"/>
    <cellStyle name="Comma 6 2 4 3 3" xfId="27960"/>
    <cellStyle name="Comma 6 2 4 4" xfId="27961"/>
    <cellStyle name="Comma 6 2 4 4 2" xfId="27962"/>
    <cellStyle name="Comma 6 2 4 4 2 2" xfId="27963"/>
    <cellStyle name="Comma 6 2 4 4 3" xfId="27964"/>
    <cellStyle name="Comma 6 2 4 5" xfId="27965"/>
    <cellStyle name="Comma 6 2 4 5 2" xfId="27966"/>
    <cellStyle name="Comma 6 2 4 5 2 2" xfId="27967"/>
    <cellStyle name="Comma 6 2 4 5 3" xfId="27968"/>
    <cellStyle name="Comma 6 2 4 6" xfId="27969"/>
    <cellStyle name="Comma 6 2 4 6 2" xfId="27970"/>
    <cellStyle name="Comma 6 2 4 7" xfId="27971"/>
    <cellStyle name="Comma 6 2 5" xfId="27972"/>
    <cellStyle name="Comma 6 2 5 2" xfId="27973"/>
    <cellStyle name="Comma 6 2 5 2 2" xfId="27974"/>
    <cellStyle name="Comma 6 2 5 2 2 2" xfId="27975"/>
    <cellStyle name="Comma 6 2 5 2 2 2 2" xfId="27976"/>
    <cellStyle name="Comma 6 2 5 2 2 3" xfId="27977"/>
    <cellStyle name="Comma 6 2 5 2 3" xfId="27978"/>
    <cellStyle name="Comma 6 2 5 2 3 2" xfId="27979"/>
    <cellStyle name="Comma 6 2 5 2 3 2 2" xfId="27980"/>
    <cellStyle name="Comma 6 2 5 2 3 3" xfId="27981"/>
    <cellStyle name="Comma 6 2 5 2 4" xfId="27982"/>
    <cellStyle name="Comma 6 2 5 2 4 2" xfId="27983"/>
    <cellStyle name="Comma 6 2 5 2 5" xfId="27984"/>
    <cellStyle name="Comma 6 2 5 3" xfId="27985"/>
    <cellStyle name="Comma 6 2 5 3 2" xfId="27986"/>
    <cellStyle name="Comma 6 2 5 3 2 2" xfId="27987"/>
    <cellStyle name="Comma 6 2 5 3 3" xfId="27988"/>
    <cellStyle name="Comma 6 2 5 4" xfId="27989"/>
    <cellStyle name="Comma 6 2 5 4 2" xfId="27990"/>
    <cellStyle name="Comma 6 2 5 4 2 2" xfId="27991"/>
    <cellStyle name="Comma 6 2 5 4 3" xfId="27992"/>
    <cellStyle name="Comma 6 2 5 5" xfId="27993"/>
    <cellStyle name="Comma 6 2 5 5 2" xfId="27994"/>
    <cellStyle name="Comma 6 2 5 5 2 2" xfId="27995"/>
    <cellStyle name="Comma 6 2 5 5 3" xfId="27996"/>
    <cellStyle name="Comma 6 2 5 6" xfId="27997"/>
    <cellStyle name="Comma 6 2 5 6 2" xfId="27998"/>
    <cellStyle name="Comma 6 2 5 7" xfId="27999"/>
    <cellStyle name="Comma 6 2 6" xfId="28000"/>
    <cellStyle name="Comma 6 2 7" xfId="28001"/>
    <cellStyle name="Comma 6 2 7 2" xfId="28002"/>
    <cellStyle name="Comma 6 2 7 2 2" xfId="28003"/>
    <cellStyle name="Comma 6 2 7 2 2 2" xfId="28004"/>
    <cellStyle name="Comma 6 2 7 2 3" xfId="28005"/>
    <cellStyle name="Comma 6 2 7 3" xfId="28006"/>
    <cellStyle name="Comma 6 2 7 3 2" xfId="28007"/>
    <cellStyle name="Comma 6 2 7 3 2 2" xfId="28008"/>
    <cellStyle name="Comma 6 2 7 3 3" xfId="28009"/>
    <cellStyle name="Comma 6 2 7 4" xfId="28010"/>
    <cellStyle name="Comma 6 2 7 4 2" xfId="28011"/>
    <cellStyle name="Comma 6 2 7 5" xfId="28012"/>
    <cellStyle name="Comma 6 2 8" xfId="28013"/>
    <cellStyle name="Comma 6 2 8 2" xfId="28014"/>
    <cellStyle name="Comma 6 2 9" xfId="28015"/>
    <cellStyle name="Comma 6 3" xfId="1983"/>
    <cellStyle name="Comma 6 3 2" xfId="28016"/>
    <cellStyle name="Comma 6 3 2 2" xfId="28017"/>
    <cellStyle name="Comma 6 3 2 2 2" xfId="28018"/>
    <cellStyle name="Comma 6 3 2 2 2 2" xfId="28019"/>
    <cellStyle name="Comma 6 3 2 2 2 2 2" xfId="28020"/>
    <cellStyle name="Comma 6 3 2 2 2 2 2 2" xfId="28021"/>
    <cellStyle name="Comma 6 3 2 2 2 2 3" xfId="28022"/>
    <cellStyle name="Comma 6 3 2 2 2 3" xfId="28023"/>
    <cellStyle name="Comma 6 3 2 2 2 3 2" xfId="28024"/>
    <cellStyle name="Comma 6 3 2 2 2 3 2 2" xfId="28025"/>
    <cellStyle name="Comma 6 3 2 2 2 3 3" xfId="28026"/>
    <cellStyle name="Comma 6 3 2 2 2 4" xfId="28027"/>
    <cellStyle name="Comma 6 3 2 2 2 4 2" xfId="28028"/>
    <cellStyle name="Comma 6 3 2 2 2 5" xfId="28029"/>
    <cellStyle name="Comma 6 3 2 2 3" xfId="28030"/>
    <cellStyle name="Comma 6 3 2 2 3 2" xfId="28031"/>
    <cellStyle name="Comma 6 3 2 2 3 2 2" xfId="28032"/>
    <cellStyle name="Comma 6 3 2 2 3 3" xfId="28033"/>
    <cellStyle name="Comma 6 3 2 2 4" xfId="28034"/>
    <cellStyle name="Comma 6 3 2 2 4 2" xfId="28035"/>
    <cellStyle name="Comma 6 3 2 2 4 2 2" xfId="28036"/>
    <cellStyle name="Comma 6 3 2 2 4 3" xfId="28037"/>
    <cellStyle name="Comma 6 3 2 2 5" xfId="28038"/>
    <cellStyle name="Comma 6 3 2 2 5 2" xfId="28039"/>
    <cellStyle name="Comma 6 3 2 2 5 2 2" xfId="28040"/>
    <cellStyle name="Comma 6 3 2 2 5 3" xfId="28041"/>
    <cellStyle name="Comma 6 3 2 2 6" xfId="28042"/>
    <cellStyle name="Comma 6 3 2 2 6 2" xfId="28043"/>
    <cellStyle name="Comma 6 3 2 2 7" xfId="28044"/>
    <cellStyle name="Comma 6 3 2 3" xfId="28045"/>
    <cellStyle name="Comma 6 3 2 3 2" xfId="28046"/>
    <cellStyle name="Comma 6 3 2 3 2 2" xfId="28047"/>
    <cellStyle name="Comma 6 3 2 3 2 2 2" xfId="28048"/>
    <cellStyle name="Comma 6 3 2 3 2 3" xfId="28049"/>
    <cellStyle name="Comma 6 3 2 3 3" xfId="28050"/>
    <cellStyle name="Comma 6 3 2 3 3 2" xfId="28051"/>
    <cellStyle name="Comma 6 3 2 3 3 2 2" xfId="28052"/>
    <cellStyle name="Comma 6 3 2 3 3 3" xfId="28053"/>
    <cellStyle name="Comma 6 3 2 3 4" xfId="28054"/>
    <cellStyle name="Comma 6 3 2 3 4 2" xfId="28055"/>
    <cellStyle name="Comma 6 3 2 3 5" xfId="28056"/>
    <cellStyle name="Comma 6 3 2 4" xfId="28057"/>
    <cellStyle name="Comma 6 3 2 4 2" xfId="28058"/>
    <cellStyle name="Comma 6 3 2 4 2 2" xfId="28059"/>
    <cellStyle name="Comma 6 3 2 4 3" xfId="28060"/>
    <cellStyle name="Comma 6 3 2 5" xfId="28061"/>
    <cellStyle name="Comma 6 3 2 5 2" xfId="28062"/>
    <cellStyle name="Comma 6 3 2 5 2 2" xfId="28063"/>
    <cellStyle name="Comma 6 3 2 5 3" xfId="28064"/>
    <cellStyle name="Comma 6 3 2 6" xfId="28065"/>
    <cellStyle name="Comma 6 3 2 6 2" xfId="28066"/>
    <cellStyle name="Comma 6 3 2 6 2 2" xfId="28067"/>
    <cellStyle name="Comma 6 3 2 6 3" xfId="28068"/>
    <cellStyle name="Comma 6 3 2 7" xfId="28069"/>
    <cellStyle name="Comma 6 3 2 7 2" xfId="28070"/>
    <cellStyle name="Comma 6 3 2 8" xfId="28071"/>
    <cellStyle name="Comma 6 3 2 9" xfId="28072"/>
    <cellStyle name="Comma 6 3 3" xfId="28073"/>
    <cellStyle name="Comma 6 3 3 2" xfId="28074"/>
    <cellStyle name="Comma 6 3 3 2 2" xfId="28075"/>
    <cellStyle name="Comma 6 3 3 2 2 2" xfId="28076"/>
    <cellStyle name="Comma 6 3 3 2 2 2 2" xfId="28077"/>
    <cellStyle name="Comma 6 3 3 2 2 3" xfId="28078"/>
    <cellStyle name="Comma 6 3 3 2 3" xfId="28079"/>
    <cellStyle name="Comma 6 3 3 2 3 2" xfId="28080"/>
    <cellStyle name="Comma 6 3 3 2 3 2 2" xfId="28081"/>
    <cellStyle name="Comma 6 3 3 2 3 3" xfId="28082"/>
    <cellStyle name="Comma 6 3 3 2 4" xfId="28083"/>
    <cellStyle name="Comma 6 3 3 2 4 2" xfId="28084"/>
    <cellStyle name="Comma 6 3 3 2 5" xfId="28085"/>
    <cellStyle name="Comma 6 3 3 3" xfId="28086"/>
    <cellStyle name="Comma 6 3 3 3 2" xfId="28087"/>
    <cellStyle name="Comma 6 3 3 3 2 2" xfId="28088"/>
    <cellStyle name="Comma 6 3 3 3 3" xfId="28089"/>
    <cellStyle name="Comma 6 3 3 4" xfId="28090"/>
    <cellStyle name="Comma 6 3 3 4 2" xfId="28091"/>
    <cellStyle name="Comma 6 3 3 4 2 2" xfId="28092"/>
    <cellStyle name="Comma 6 3 3 4 3" xfId="28093"/>
    <cellStyle name="Comma 6 3 3 5" xfId="28094"/>
    <cellStyle name="Comma 6 3 3 5 2" xfId="28095"/>
    <cellStyle name="Comma 6 3 3 5 2 2" xfId="28096"/>
    <cellStyle name="Comma 6 3 3 5 3" xfId="28097"/>
    <cellStyle name="Comma 6 3 3 6" xfId="28098"/>
    <cellStyle name="Comma 6 3 3 6 2" xfId="28099"/>
    <cellStyle name="Comma 6 3 3 7" xfId="28100"/>
    <cellStyle name="Comma 6 3 4" xfId="28101"/>
    <cellStyle name="Comma 6 3 4 2" xfId="28102"/>
    <cellStyle name="Comma 6 3 4 2 2" xfId="28103"/>
    <cellStyle name="Comma 6 3 4 2 2 2" xfId="28104"/>
    <cellStyle name="Comma 6 3 4 2 2 2 2" xfId="28105"/>
    <cellStyle name="Comma 6 3 4 2 2 3" xfId="28106"/>
    <cellStyle name="Comma 6 3 4 2 3" xfId="28107"/>
    <cellStyle name="Comma 6 3 4 2 3 2" xfId="28108"/>
    <cellStyle name="Comma 6 3 4 2 3 2 2" xfId="28109"/>
    <cellStyle name="Comma 6 3 4 2 3 3" xfId="28110"/>
    <cellStyle name="Comma 6 3 4 2 4" xfId="28111"/>
    <cellStyle name="Comma 6 3 4 2 4 2" xfId="28112"/>
    <cellStyle name="Comma 6 3 4 2 5" xfId="28113"/>
    <cellStyle name="Comma 6 3 4 3" xfId="28114"/>
    <cellStyle name="Comma 6 3 4 3 2" xfId="28115"/>
    <cellStyle name="Comma 6 3 4 3 2 2" xfId="28116"/>
    <cellStyle name="Comma 6 3 4 3 3" xfId="28117"/>
    <cellStyle name="Comma 6 3 4 4" xfId="28118"/>
    <cellStyle name="Comma 6 3 4 4 2" xfId="28119"/>
    <cellStyle name="Comma 6 3 4 4 2 2" xfId="28120"/>
    <cellStyle name="Comma 6 3 4 4 3" xfId="28121"/>
    <cellStyle name="Comma 6 3 4 5" xfId="28122"/>
    <cellStyle name="Comma 6 3 4 5 2" xfId="28123"/>
    <cellStyle name="Comma 6 3 4 5 2 2" xfId="28124"/>
    <cellStyle name="Comma 6 3 4 5 3" xfId="28125"/>
    <cellStyle name="Comma 6 3 4 6" xfId="28126"/>
    <cellStyle name="Comma 6 3 4 6 2" xfId="28127"/>
    <cellStyle name="Comma 6 3 4 7" xfId="28128"/>
    <cellStyle name="Comma 6 3 5" xfId="28129"/>
    <cellStyle name="Comma 6 3 6" xfId="28130"/>
    <cellStyle name="Comma 6 3 6 2" xfId="28131"/>
    <cellStyle name="Comma 6 3 6 2 2" xfId="28132"/>
    <cellStyle name="Comma 6 3 6 2 2 2" xfId="28133"/>
    <cellStyle name="Comma 6 3 6 2 3" xfId="28134"/>
    <cellStyle name="Comma 6 3 6 3" xfId="28135"/>
    <cellStyle name="Comma 6 3 6 3 2" xfId="28136"/>
    <cellStyle name="Comma 6 3 6 3 2 2" xfId="28137"/>
    <cellStyle name="Comma 6 3 6 3 3" xfId="28138"/>
    <cellStyle name="Comma 6 3 6 4" xfId="28139"/>
    <cellStyle name="Comma 6 3 6 4 2" xfId="28140"/>
    <cellStyle name="Comma 6 3 6 5" xfId="28141"/>
    <cellStyle name="Comma 6 3 7" xfId="28142"/>
    <cellStyle name="Comma 6 3 7 2" xfId="28143"/>
    <cellStyle name="Comma 6 3 8" xfId="28144"/>
    <cellStyle name="Comma 6 3 9" xfId="28145"/>
    <cellStyle name="Comma 6 4" xfId="28146"/>
    <cellStyle name="Comma 6 4 2" xfId="28147"/>
    <cellStyle name="Comma 6 4 2 2" xfId="28148"/>
    <cellStyle name="Comma 6 4 2 2 2" xfId="28149"/>
    <cellStyle name="Comma 6 4 2 2 2 2" xfId="28150"/>
    <cellStyle name="Comma 6 4 2 2 2 2 2" xfId="28151"/>
    <cellStyle name="Comma 6 4 2 2 2 3" xfId="28152"/>
    <cellStyle name="Comma 6 4 2 2 3" xfId="28153"/>
    <cellStyle name="Comma 6 4 2 2 3 2" xfId="28154"/>
    <cellStyle name="Comma 6 4 2 2 3 2 2" xfId="28155"/>
    <cellStyle name="Comma 6 4 2 2 3 3" xfId="28156"/>
    <cellStyle name="Comma 6 4 2 2 4" xfId="28157"/>
    <cellStyle name="Comma 6 4 2 2 4 2" xfId="28158"/>
    <cellStyle name="Comma 6 4 2 2 5" xfId="28159"/>
    <cellStyle name="Comma 6 4 2 3" xfId="28160"/>
    <cellStyle name="Comma 6 4 2 3 2" xfId="28161"/>
    <cellStyle name="Comma 6 4 2 3 2 2" xfId="28162"/>
    <cellStyle name="Comma 6 4 2 3 3" xfId="28163"/>
    <cellStyle name="Comma 6 4 2 4" xfId="28164"/>
    <cellStyle name="Comma 6 4 2 4 2" xfId="28165"/>
    <cellStyle name="Comma 6 4 2 4 2 2" xfId="28166"/>
    <cellStyle name="Comma 6 4 2 4 3" xfId="28167"/>
    <cellStyle name="Comma 6 4 2 5" xfId="28168"/>
    <cellStyle name="Comma 6 4 2 5 2" xfId="28169"/>
    <cellStyle name="Comma 6 4 2 5 2 2" xfId="28170"/>
    <cellStyle name="Comma 6 4 2 5 3" xfId="28171"/>
    <cellStyle name="Comma 6 4 2 6" xfId="28172"/>
    <cellStyle name="Comma 6 4 2 6 2" xfId="28173"/>
    <cellStyle name="Comma 6 4 2 7" xfId="28174"/>
    <cellStyle name="Comma 6 4 3" xfId="28175"/>
    <cellStyle name="Comma 6 4 3 2" xfId="28176"/>
    <cellStyle name="Comma 6 4 3 2 2" xfId="28177"/>
    <cellStyle name="Comma 6 4 3 2 2 2" xfId="28178"/>
    <cellStyle name="Comma 6 4 3 2 3" xfId="28179"/>
    <cellStyle name="Comma 6 4 3 3" xfId="28180"/>
    <cellStyle name="Comma 6 4 3 3 2" xfId="28181"/>
    <cellStyle name="Comma 6 4 3 3 2 2" xfId="28182"/>
    <cellStyle name="Comma 6 4 3 3 3" xfId="28183"/>
    <cellStyle name="Comma 6 4 3 4" xfId="28184"/>
    <cellStyle name="Comma 6 4 3 4 2" xfId="28185"/>
    <cellStyle name="Comma 6 4 3 5" xfId="28186"/>
    <cellStyle name="Comma 6 4 4" xfId="28187"/>
    <cellStyle name="Comma 6 4 4 2" xfId="28188"/>
    <cellStyle name="Comma 6 4 4 2 2" xfId="28189"/>
    <cellStyle name="Comma 6 4 4 3" xfId="28190"/>
    <cellStyle name="Comma 6 4 5" xfId="28191"/>
    <cellStyle name="Comma 6 4 5 2" xfId="28192"/>
    <cellStyle name="Comma 6 4 5 2 2" xfId="28193"/>
    <cellStyle name="Comma 6 4 5 3" xfId="28194"/>
    <cellStyle name="Comma 6 4 6" xfId="28195"/>
    <cellStyle name="Comma 6 4 6 2" xfId="28196"/>
    <cellStyle name="Comma 6 4 6 2 2" xfId="28197"/>
    <cellStyle name="Comma 6 4 6 3" xfId="28198"/>
    <cellStyle name="Comma 6 4 7" xfId="28199"/>
    <cellStyle name="Comma 6 4 7 2" xfId="28200"/>
    <cellStyle name="Comma 6 4 8" xfId="28201"/>
    <cellStyle name="Comma 6 4 9" xfId="28202"/>
    <cellStyle name="Comma 6 5" xfId="28203"/>
    <cellStyle name="Comma 6 5 2" xfId="28204"/>
    <cellStyle name="Comma 6 5 2 2" xfId="28205"/>
    <cellStyle name="Comma 6 5 2 2 2" xfId="28206"/>
    <cellStyle name="Comma 6 5 2 2 2 2" xfId="28207"/>
    <cellStyle name="Comma 6 5 2 2 3" xfId="28208"/>
    <cellStyle name="Comma 6 5 2 3" xfId="28209"/>
    <cellStyle name="Comma 6 5 2 3 2" xfId="28210"/>
    <cellStyle name="Comma 6 5 2 3 2 2" xfId="28211"/>
    <cellStyle name="Comma 6 5 2 3 3" xfId="28212"/>
    <cellStyle name="Comma 6 5 2 4" xfId="28213"/>
    <cellStyle name="Comma 6 5 2 4 2" xfId="28214"/>
    <cellStyle name="Comma 6 5 2 5" xfId="28215"/>
    <cellStyle name="Comma 6 5 3" xfId="28216"/>
    <cellStyle name="Comma 6 5 3 2" xfId="28217"/>
    <cellStyle name="Comma 6 5 3 2 2" xfId="28218"/>
    <cellStyle name="Comma 6 5 3 3" xfId="28219"/>
    <cellStyle name="Comma 6 5 4" xfId="28220"/>
    <cellStyle name="Comma 6 5 4 2" xfId="28221"/>
    <cellStyle name="Comma 6 5 4 2 2" xfId="28222"/>
    <cellStyle name="Comma 6 5 4 3" xfId="28223"/>
    <cellStyle name="Comma 6 5 5" xfId="28224"/>
    <cellStyle name="Comma 6 5 5 2" xfId="28225"/>
    <cellStyle name="Comma 6 5 5 2 2" xfId="28226"/>
    <cellStyle name="Comma 6 5 5 3" xfId="28227"/>
    <cellStyle name="Comma 6 5 6" xfId="28228"/>
    <cellStyle name="Comma 6 5 6 2" xfId="28229"/>
    <cellStyle name="Comma 6 5 7" xfId="28230"/>
    <cellStyle name="Comma 6 6" xfId="28231"/>
    <cellStyle name="Comma 6 6 2" xfId="28232"/>
    <cellStyle name="Comma 6 6 2 2" xfId="28233"/>
    <cellStyle name="Comma 6 6 2 2 2" xfId="28234"/>
    <cellStyle name="Comma 6 6 2 2 2 2" xfId="28235"/>
    <cellStyle name="Comma 6 6 2 2 3" xfId="28236"/>
    <cellStyle name="Comma 6 6 2 3" xfId="28237"/>
    <cellStyle name="Comma 6 6 2 3 2" xfId="28238"/>
    <cellStyle name="Comma 6 6 2 3 2 2" xfId="28239"/>
    <cellStyle name="Comma 6 6 2 3 3" xfId="28240"/>
    <cellStyle name="Comma 6 6 2 4" xfId="28241"/>
    <cellStyle name="Comma 6 6 2 4 2" xfId="28242"/>
    <cellStyle name="Comma 6 6 2 5" xfId="28243"/>
    <cellStyle name="Comma 6 6 3" xfId="28244"/>
    <cellStyle name="Comma 6 6 3 2" xfId="28245"/>
    <cellStyle name="Comma 6 6 3 2 2" xfId="28246"/>
    <cellStyle name="Comma 6 6 3 3" xfId="28247"/>
    <cellStyle name="Comma 6 6 4" xfId="28248"/>
    <cellStyle name="Comma 6 6 4 2" xfId="28249"/>
    <cellStyle name="Comma 6 6 4 2 2" xfId="28250"/>
    <cellStyle name="Comma 6 6 4 3" xfId="28251"/>
    <cellStyle name="Comma 6 6 5" xfId="28252"/>
    <cellStyle name="Comma 6 6 5 2" xfId="28253"/>
    <cellStyle name="Comma 6 6 5 2 2" xfId="28254"/>
    <cellStyle name="Comma 6 6 5 3" xfId="28255"/>
    <cellStyle name="Comma 6 6 6" xfId="28256"/>
    <cellStyle name="Comma 6 6 6 2" xfId="28257"/>
    <cellStyle name="Comma 6 6 7" xfId="28258"/>
    <cellStyle name="Comma 6 7" xfId="28259"/>
    <cellStyle name="Comma 6 8" xfId="28260"/>
    <cellStyle name="Comma 6 8 2" xfId="28261"/>
    <cellStyle name="Comma 6 8 2 2" xfId="28262"/>
    <cellStyle name="Comma 6 8 2 2 2" xfId="28263"/>
    <cellStyle name="Comma 6 8 2 3" xfId="28264"/>
    <cellStyle name="Comma 6 8 3" xfId="28265"/>
    <cellStyle name="Comma 6 8 3 2" xfId="28266"/>
    <cellStyle name="Comma 6 8 3 2 2" xfId="28267"/>
    <cellStyle name="Comma 6 8 3 3" xfId="28268"/>
    <cellStyle name="Comma 6 8 4" xfId="28269"/>
    <cellStyle name="Comma 6 8 4 2" xfId="28270"/>
    <cellStyle name="Comma 6 8 5" xfId="28271"/>
    <cellStyle name="Comma 6 9" xfId="28272"/>
    <cellStyle name="Comma 6 9 2" xfId="28273"/>
    <cellStyle name="Comma 60" xfId="1984"/>
    <cellStyle name="Comma 60 2" xfId="1985"/>
    <cellStyle name="Comma 61" xfId="1986"/>
    <cellStyle name="Comma 62" xfId="1987"/>
    <cellStyle name="Comma 63" xfId="1988"/>
    <cellStyle name="Comma 64" xfId="1989"/>
    <cellStyle name="Comma 65" xfId="1990"/>
    <cellStyle name="Comma 66" xfId="1991"/>
    <cellStyle name="Comma 67" xfId="1992"/>
    <cellStyle name="Comma 68" xfId="1993"/>
    <cellStyle name="Comma 69" xfId="1994"/>
    <cellStyle name="Comma 7" xfId="1995"/>
    <cellStyle name="Comma 7 2" xfId="1996"/>
    <cellStyle name="Comma 7 2 2" xfId="1997"/>
    <cellStyle name="Comma 7 2 2 2" xfId="1998"/>
    <cellStyle name="Comma 7 2 2 3" xfId="28274"/>
    <cellStyle name="Comma 7 2 3" xfId="1999"/>
    <cellStyle name="Comma 7 2 4" xfId="28275"/>
    <cellStyle name="Comma 7 2 5" xfId="28276"/>
    <cellStyle name="Comma 7 3" xfId="2000"/>
    <cellStyle name="Comma 7 3 2" xfId="2001"/>
    <cellStyle name="Comma 7 3 3" xfId="28277"/>
    <cellStyle name="Comma 7 4" xfId="2002"/>
    <cellStyle name="Comma 7 4 2" xfId="2003"/>
    <cellStyle name="Comma 7 4 3" xfId="28278"/>
    <cellStyle name="Comma 7 5" xfId="2004"/>
    <cellStyle name="Comma 7 6" xfId="28279"/>
    <cellStyle name="Comma 70" xfId="2005"/>
    <cellStyle name="Comma 71" xfId="2006"/>
    <cellStyle name="Comma 72" xfId="2007"/>
    <cellStyle name="Comma 73" xfId="2008"/>
    <cellStyle name="Comma 74" xfId="2009"/>
    <cellStyle name="Comma 75" xfId="2010"/>
    <cellStyle name="Comma 76" xfId="2011"/>
    <cellStyle name="Comma 77" xfId="2012"/>
    <cellStyle name="Comma 78" xfId="2013"/>
    <cellStyle name="Comma 79" xfId="2014"/>
    <cellStyle name="Comma 8" xfId="2015"/>
    <cellStyle name="Comma 8 2" xfId="2016"/>
    <cellStyle name="Comma 8 2 2" xfId="2017"/>
    <cellStyle name="Comma 8 2 2 2" xfId="2018"/>
    <cellStyle name="Comma 8 2 2 3" xfId="28280"/>
    <cellStyle name="Comma 8 2 3" xfId="2019"/>
    <cellStyle name="Comma 8 2 4" xfId="28281"/>
    <cellStyle name="Comma 8 2 5" xfId="28282"/>
    <cellStyle name="Comma 8 3" xfId="2020"/>
    <cellStyle name="Comma 8 3 2" xfId="2021"/>
    <cellStyle name="Comma 8 3 3" xfId="28283"/>
    <cellStyle name="Comma 8 4" xfId="2022"/>
    <cellStyle name="Comma 8 4 2" xfId="2023"/>
    <cellStyle name="Comma 8 4 3" xfId="28284"/>
    <cellStyle name="Comma 8 5" xfId="2024"/>
    <cellStyle name="Comma 8 6" xfId="28285"/>
    <cellStyle name="Comma 80" xfId="2025"/>
    <cellStyle name="Comma 81" xfId="2026"/>
    <cellStyle name="Comma 82" xfId="2027"/>
    <cellStyle name="Comma 83" xfId="2028"/>
    <cellStyle name="Comma 84" xfId="2029"/>
    <cellStyle name="Comma 85" xfId="2030"/>
    <cellStyle name="Comma 86" xfId="2031"/>
    <cellStyle name="Comma 87" xfId="2032"/>
    <cellStyle name="Comma 88" xfId="2033"/>
    <cellStyle name="Comma 89" xfId="2034"/>
    <cellStyle name="Comma 9" xfId="2035"/>
    <cellStyle name="Comma 9 10" xfId="28286"/>
    <cellStyle name="Comma 9 11" xfId="28287"/>
    <cellStyle name="Comma 9 2" xfId="2036"/>
    <cellStyle name="Comma 9 2 2" xfId="2037"/>
    <cellStyle name="Comma 9 2 2 2" xfId="2038"/>
    <cellStyle name="Comma 9 2 2 2 2" xfId="28288"/>
    <cellStyle name="Comma 9 2 2 2 2 2" xfId="28289"/>
    <cellStyle name="Comma 9 2 2 2 2 2 2" xfId="28290"/>
    <cellStyle name="Comma 9 2 2 2 2 2 2 2" xfId="28291"/>
    <cellStyle name="Comma 9 2 2 2 2 2 2 2 2" xfId="28292"/>
    <cellStyle name="Comma 9 2 2 2 2 2 2 3" xfId="28293"/>
    <cellStyle name="Comma 9 2 2 2 2 2 3" xfId="28294"/>
    <cellStyle name="Comma 9 2 2 2 2 2 3 2" xfId="28295"/>
    <cellStyle name="Comma 9 2 2 2 2 2 3 2 2" xfId="28296"/>
    <cellStyle name="Comma 9 2 2 2 2 2 3 3" xfId="28297"/>
    <cellStyle name="Comma 9 2 2 2 2 2 4" xfId="28298"/>
    <cellStyle name="Comma 9 2 2 2 2 2 4 2" xfId="28299"/>
    <cellStyle name="Comma 9 2 2 2 2 2 5" xfId="28300"/>
    <cellStyle name="Comma 9 2 2 2 2 3" xfId="28301"/>
    <cellStyle name="Comma 9 2 2 2 2 3 2" xfId="28302"/>
    <cellStyle name="Comma 9 2 2 2 2 3 2 2" xfId="28303"/>
    <cellStyle name="Comma 9 2 2 2 2 3 3" xfId="28304"/>
    <cellStyle name="Comma 9 2 2 2 2 4" xfId="28305"/>
    <cellStyle name="Comma 9 2 2 2 2 4 2" xfId="28306"/>
    <cellStyle name="Comma 9 2 2 2 2 4 2 2" xfId="28307"/>
    <cellStyle name="Comma 9 2 2 2 2 4 3" xfId="28308"/>
    <cellStyle name="Comma 9 2 2 2 2 5" xfId="28309"/>
    <cellStyle name="Comma 9 2 2 2 2 5 2" xfId="28310"/>
    <cellStyle name="Comma 9 2 2 2 2 5 2 2" xfId="28311"/>
    <cellStyle name="Comma 9 2 2 2 2 5 3" xfId="28312"/>
    <cellStyle name="Comma 9 2 2 2 2 6" xfId="28313"/>
    <cellStyle name="Comma 9 2 2 2 2 6 2" xfId="28314"/>
    <cellStyle name="Comma 9 2 2 2 2 7" xfId="28315"/>
    <cellStyle name="Comma 9 2 2 2 3" xfId="28316"/>
    <cellStyle name="Comma 9 2 2 2 3 2" xfId="28317"/>
    <cellStyle name="Comma 9 2 2 2 3 2 2" xfId="28318"/>
    <cellStyle name="Comma 9 2 2 2 3 2 2 2" xfId="28319"/>
    <cellStyle name="Comma 9 2 2 2 3 2 3" xfId="28320"/>
    <cellStyle name="Comma 9 2 2 2 3 3" xfId="28321"/>
    <cellStyle name="Comma 9 2 2 2 3 3 2" xfId="28322"/>
    <cellStyle name="Comma 9 2 2 2 3 3 2 2" xfId="28323"/>
    <cellStyle name="Comma 9 2 2 2 3 3 3" xfId="28324"/>
    <cellStyle name="Comma 9 2 2 2 3 4" xfId="28325"/>
    <cellStyle name="Comma 9 2 2 2 3 4 2" xfId="28326"/>
    <cellStyle name="Comma 9 2 2 2 3 5" xfId="28327"/>
    <cellStyle name="Comma 9 2 2 2 4" xfId="28328"/>
    <cellStyle name="Comma 9 2 2 2 4 2" xfId="28329"/>
    <cellStyle name="Comma 9 2 2 2 4 2 2" xfId="28330"/>
    <cellStyle name="Comma 9 2 2 2 4 3" xfId="28331"/>
    <cellStyle name="Comma 9 2 2 2 5" xfId="28332"/>
    <cellStyle name="Comma 9 2 2 2 5 2" xfId="28333"/>
    <cellStyle name="Comma 9 2 2 2 5 2 2" xfId="28334"/>
    <cellStyle name="Comma 9 2 2 2 5 3" xfId="28335"/>
    <cellStyle name="Comma 9 2 2 2 6" xfId="28336"/>
    <cellStyle name="Comma 9 2 2 2 6 2" xfId="28337"/>
    <cellStyle name="Comma 9 2 2 2 6 2 2" xfId="28338"/>
    <cellStyle name="Comma 9 2 2 2 6 3" xfId="28339"/>
    <cellStyle name="Comma 9 2 2 2 7" xfId="28340"/>
    <cellStyle name="Comma 9 2 2 2 7 2" xfId="28341"/>
    <cellStyle name="Comma 9 2 2 2 8" xfId="28342"/>
    <cellStyle name="Comma 9 2 2 3" xfId="28343"/>
    <cellStyle name="Comma 9 2 2 3 2" xfId="28344"/>
    <cellStyle name="Comma 9 2 2 3 2 2" xfId="28345"/>
    <cellStyle name="Comma 9 2 2 3 2 2 2" xfId="28346"/>
    <cellStyle name="Comma 9 2 2 3 2 2 2 2" xfId="28347"/>
    <cellStyle name="Comma 9 2 2 3 2 2 3" xfId="28348"/>
    <cellStyle name="Comma 9 2 2 3 2 3" xfId="28349"/>
    <cellStyle name="Comma 9 2 2 3 2 3 2" xfId="28350"/>
    <cellStyle name="Comma 9 2 2 3 2 3 2 2" xfId="28351"/>
    <cellStyle name="Comma 9 2 2 3 2 3 3" xfId="28352"/>
    <cellStyle name="Comma 9 2 2 3 2 4" xfId="28353"/>
    <cellStyle name="Comma 9 2 2 3 2 4 2" xfId="28354"/>
    <cellStyle name="Comma 9 2 2 3 2 5" xfId="28355"/>
    <cellStyle name="Comma 9 2 2 3 3" xfId="28356"/>
    <cellStyle name="Comma 9 2 2 3 3 2" xfId="28357"/>
    <cellStyle name="Comma 9 2 2 3 3 2 2" xfId="28358"/>
    <cellStyle name="Comma 9 2 2 3 3 3" xfId="28359"/>
    <cellStyle name="Comma 9 2 2 3 4" xfId="28360"/>
    <cellStyle name="Comma 9 2 2 3 4 2" xfId="28361"/>
    <cellStyle name="Comma 9 2 2 3 4 2 2" xfId="28362"/>
    <cellStyle name="Comma 9 2 2 3 4 3" xfId="28363"/>
    <cellStyle name="Comma 9 2 2 3 5" xfId="28364"/>
    <cellStyle name="Comma 9 2 2 3 5 2" xfId="28365"/>
    <cellStyle name="Comma 9 2 2 3 5 2 2" xfId="28366"/>
    <cellStyle name="Comma 9 2 2 3 5 3" xfId="28367"/>
    <cellStyle name="Comma 9 2 2 3 6" xfId="28368"/>
    <cellStyle name="Comma 9 2 2 3 6 2" xfId="28369"/>
    <cellStyle name="Comma 9 2 2 3 7" xfId="28370"/>
    <cellStyle name="Comma 9 2 2 3 8" xfId="28371"/>
    <cellStyle name="Comma 9 2 2 4" xfId="28372"/>
    <cellStyle name="Comma 9 2 2 4 2" xfId="28373"/>
    <cellStyle name="Comma 9 2 2 4 2 2" xfId="28374"/>
    <cellStyle name="Comma 9 2 2 4 2 2 2" xfId="28375"/>
    <cellStyle name="Comma 9 2 2 4 2 3" xfId="28376"/>
    <cellStyle name="Comma 9 2 2 4 3" xfId="28377"/>
    <cellStyle name="Comma 9 2 2 4 3 2" xfId="28378"/>
    <cellStyle name="Comma 9 2 2 4 3 2 2" xfId="28379"/>
    <cellStyle name="Comma 9 2 2 4 3 3" xfId="28380"/>
    <cellStyle name="Comma 9 2 2 4 4" xfId="28381"/>
    <cellStyle name="Comma 9 2 2 4 4 2" xfId="28382"/>
    <cellStyle name="Comma 9 2 2 4 5" xfId="28383"/>
    <cellStyle name="Comma 9 2 2 5" xfId="28384"/>
    <cellStyle name="Comma 9 2 2 5 2" xfId="28385"/>
    <cellStyle name="Comma 9 2 2 5 2 2" xfId="28386"/>
    <cellStyle name="Comma 9 2 2 5 3" xfId="28387"/>
    <cellStyle name="Comma 9 2 2 6" xfId="28388"/>
    <cellStyle name="Comma 9 2 2 6 2" xfId="28389"/>
    <cellStyle name="Comma 9 2 2 6 2 2" xfId="28390"/>
    <cellStyle name="Comma 9 2 2 6 3" xfId="28391"/>
    <cellStyle name="Comma 9 2 2 7" xfId="28392"/>
    <cellStyle name="Comma 9 2 2 7 2" xfId="28393"/>
    <cellStyle name="Comma 9 2 2 7 2 2" xfId="28394"/>
    <cellStyle name="Comma 9 2 2 7 3" xfId="28395"/>
    <cellStyle name="Comma 9 2 2 8" xfId="28396"/>
    <cellStyle name="Comma 9 2 2 8 2" xfId="28397"/>
    <cellStyle name="Comma 9 2 2 9" xfId="28398"/>
    <cellStyle name="Comma 9 2 3" xfId="2039"/>
    <cellStyle name="Comma 9 2 3 2" xfId="28399"/>
    <cellStyle name="Comma 9 2 3 2 2" xfId="28400"/>
    <cellStyle name="Comma 9 2 3 2 2 2" xfId="28401"/>
    <cellStyle name="Comma 9 2 3 2 2 2 2" xfId="28402"/>
    <cellStyle name="Comma 9 2 3 2 2 2 2 2" xfId="28403"/>
    <cellStyle name="Comma 9 2 3 2 2 2 3" xfId="28404"/>
    <cellStyle name="Comma 9 2 3 2 2 3" xfId="28405"/>
    <cellStyle name="Comma 9 2 3 2 2 3 2" xfId="28406"/>
    <cellStyle name="Comma 9 2 3 2 2 3 2 2" xfId="28407"/>
    <cellStyle name="Comma 9 2 3 2 2 3 3" xfId="28408"/>
    <cellStyle name="Comma 9 2 3 2 2 4" xfId="28409"/>
    <cellStyle name="Comma 9 2 3 2 2 4 2" xfId="28410"/>
    <cellStyle name="Comma 9 2 3 2 2 5" xfId="28411"/>
    <cellStyle name="Comma 9 2 3 2 3" xfId="28412"/>
    <cellStyle name="Comma 9 2 3 2 3 2" xfId="28413"/>
    <cellStyle name="Comma 9 2 3 2 3 2 2" xfId="28414"/>
    <cellStyle name="Comma 9 2 3 2 3 3" xfId="28415"/>
    <cellStyle name="Comma 9 2 3 2 4" xfId="28416"/>
    <cellStyle name="Comma 9 2 3 2 4 2" xfId="28417"/>
    <cellStyle name="Comma 9 2 3 2 4 2 2" xfId="28418"/>
    <cellStyle name="Comma 9 2 3 2 4 3" xfId="28419"/>
    <cellStyle name="Comma 9 2 3 2 5" xfId="28420"/>
    <cellStyle name="Comma 9 2 3 2 5 2" xfId="28421"/>
    <cellStyle name="Comma 9 2 3 2 5 2 2" xfId="28422"/>
    <cellStyle name="Comma 9 2 3 2 5 3" xfId="28423"/>
    <cellStyle name="Comma 9 2 3 2 6" xfId="28424"/>
    <cellStyle name="Comma 9 2 3 2 6 2" xfId="28425"/>
    <cellStyle name="Comma 9 2 3 2 7" xfId="28426"/>
    <cellStyle name="Comma 9 2 3 3" xfId="28427"/>
    <cellStyle name="Comma 9 2 3 3 2" xfId="28428"/>
    <cellStyle name="Comma 9 2 3 3 2 2" xfId="28429"/>
    <cellStyle name="Comma 9 2 3 3 2 2 2" xfId="28430"/>
    <cellStyle name="Comma 9 2 3 3 2 3" xfId="28431"/>
    <cellStyle name="Comma 9 2 3 3 3" xfId="28432"/>
    <cellStyle name="Comma 9 2 3 3 3 2" xfId="28433"/>
    <cellStyle name="Comma 9 2 3 3 3 2 2" xfId="28434"/>
    <cellStyle name="Comma 9 2 3 3 3 3" xfId="28435"/>
    <cellStyle name="Comma 9 2 3 3 4" xfId="28436"/>
    <cellStyle name="Comma 9 2 3 3 4 2" xfId="28437"/>
    <cellStyle name="Comma 9 2 3 3 5" xfId="28438"/>
    <cellStyle name="Comma 9 2 3 4" xfId="28439"/>
    <cellStyle name="Comma 9 2 3 4 2" xfId="28440"/>
    <cellStyle name="Comma 9 2 3 4 2 2" xfId="28441"/>
    <cellStyle name="Comma 9 2 3 4 3" xfId="28442"/>
    <cellStyle name="Comma 9 2 3 5" xfId="28443"/>
    <cellStyle name="Comma 9 2 3 5 2" xfId="28444"/>
    <cellStyle name="Comma 9 2 3 5 2 2" xfId="28445"/>
    <cellStyle name="Comma 9 2 3 5 3" xfId="28446"/>
    <cellStyle name="Comma 9 2 3 6" xfId="28447"/>
    <cellStyle name="Comma 9 2 3 6 2" xfId="28448"/>
    <cellStyle name="Comma 9 2 3 6 2 2" xfId="28449"/>
    <cellStyle name="Comma 9 2 3 6 3" xfId="28450"/>
    <cellStyle name="Comma 9 2 3 7" xfId="28451"/>
    <cellStyle name="Comma 9 2 3 7 2" xfId="28452"/>
    <cellStyle name="Comma 9 2 3 8" xfId="28453"/>
    <cellStyle name="Comma 9 2 4" xfId="28454"/>
    <cellStyle name="Comma 9 2 4 2" xfId="28455"/>
    <cellStyle name="Comma 9 2 4 2 2" xfId="28456"/>
    <cellStyle name="Comma 9 2 4 2 2 2" xfId="28457"/>
    <cellStyle name="Comma 9 2 4 2 2 2 2" xfId="28458"/>
    <cellStyle name="Comma 9 2 4 2 2 3" xfId="28459"/>
    <cellStyle name="Comma 9 2 4 2 3" xfId="28460"/>
    <cellStyle name="Comma 9 2 4 2 3 2" xfId="28461"/>
    <cellStyle name="Comma 9 2 4 2 3 2 2" xfId="28462"/>
    <cellStyle name="Comma 9 2 4 2 3 3" xfId="28463"/>
    <cellStyle name="Comma 9 2 4 2 4" xfId="28464"/>
    <cellStyle name="Comma 9 2 4 2 4 2" xfId="28465"/>
    <cellStyle name="Comma 9 2 4 2 5" xfId="28466"/>
    <cellStyle name="Comma 9 2 4 3" xfId="28467"/>
    <cellStyle name="Comma 9 2 4 3 2" xfId="28468"/>
    <cellStyle name="Comma 9 2 4 3 2 2" xfId="28469"/>
    <cellStyle name="Comma 9 2 4 3 3" xfId="28470"/>
    <cellStyle name="Comma 9 2 4 4" xfId="28471"/>
    <cellStyle name="Comma 9 2 4 4 2" xfId="28472"/>
    <cellStyle name="Comma 9 2 4 4 2 2" xfId="28473"/>
    <cellStyle name="Comma 9 2 4 4 3" xfId="28474"/>
    <cellStyle name="Comma 9 2 4 5" xfId="28475"/>
    <cellStyle name="Comma 9 2 4 5 2" xfId="28476"/>
    <cellStyle name="Comma 9 2 4 5 2 2" xfId="28477"/>
    <cellStyle name="Comma 9 2 4 5 3" xfId="28478"/>
    <cellStyle name="Comma 9 2 4 6" xfId="28479"/>
    <cellStyle name="Comma 9 2 4 6 2" xfId="28480"/>
    <cellStyle name="Comma 9 2 4 7" xfId="28481"/>
    <cellStyle name="Comma 9 2 4 8" xfId="28482"/>
    <cellStyle name="Comma 9 2 5" xfId="28483"/>
    <cellStyle name="Comma 9 2 5 2" xfId="28484"/>
    <cellStyle name="Comma 9 2 5 2 2" xfId="28485"/>
    <cellStyle name="Comma 9 2 5 2 2 2" xfId="28486"/>
    <cellStyle name="Comma 9 2 5 2 2 2 2" xfId="28487"/>
    <cellStyle name="Comma 9 2 5 2 2 3" xfId="28488"/>
    <cellStyle name="Comma 9 2 5 2 3" xfId="28489"/>
    <cellStyle name="Comma 9 2 5 2 3 2" xfId="28490"/>
    <cellStyle name="Comma 9 2 5 2 3 2 2" xfId="28491"/>
    <cellStyle name="Comma 9 2 5 2 3 3" xfId="28492"/>
    <cellStyle name="Comma 9 2 5 2 4" xfId="28493"/>
    <cellStyle name="Comma 9 2 5 2 4 2" xfId="28494"/>
    <cellStyle name="Comma 9 2 5 2 5" xfId="28495"/>
    <cellStyle name="Comma 9 2 5 3" xfId="28496"/>
    <cellStyle name="Comma 9 2 5 3 2" xfId="28497"/>
    <cellStyle name="Comma 9 2 5 3 2 2" xfId="28498"/>
    <cellStyle name="Comma 9 2 5 3 3" xfId="28499"/>
    <cellStyle name="Comma 9 2 5 4" xfId="28500"/>
    <cellStyle name="Comma 9 2 5 4 2" xfId="28501"/>
    <cellStyle name="Comma 9 2 5 4 2 2" xfId="28502"/>
    <cellStyle name="Comma 9 2 5 4 3" xfId="28503"/>
    <cellStyle name="Comma 9 2 5 5" xfId="28504"/>
    <cellStyle name="Comma 9 2 5 5 2" xfId="28505"/>
    <cellStyle name="Comma 9 2 5 5 2 2" xfId="28506"/>
    <cellStyle name="Comma 9 2 5 5 3" xfId="28507"/>
    <cellStyle name="Comma 9 2 5 6" xfId="28508"/>
    <cellStyle name="Comma 9 2 5 6 2" xfId="28509"/>
    <cellStyle name="Comma 9 2 5 7" xfId="28510"/>
    <cellStyle name="Comma 9 2 6" xfId="28511"/>
    <cellStyle name="Comma 9 2 7" xfId="28512"/>
    <cellStyle name="Comma 9 2 7 2" xfId="28513"/>
    <cellStyle name="Comma 9 2 7 2 2" xfId="28514"/>
    <cellStyle name="Comma 9 2 7 2 2 2" xfId="28515"/>
    <cellStyle name="Comma 9 2 7 2 3" xfId="28516"/>
    <cellStyle name="Comma 9 2 7 3" xfId="28517"/>
    <cellStyle name="Comma 9 2 7 3 2" xfId="28518"/>
    <cellStyle name="Comma 9 2 7 3 2 2" xfId="28519"/>
    <cellStyle name="Comma 9 2 7 3 3" xfId="28520"/>
    <cellStyle name="Comma 9 2 7 4" xfId="28521"/>
    <cellStyle name="Comma 9 2 7 4 2" xfId="28522"/>
    <cellStyle name="Comma 9 2 7 5" xfId="28523"/>
    <cellStyle name="Comma 9 2 8" xfId="28524"/>
    <cellStyle name="Comma 9 2 8 2" xfId="28525"/>
    <cellStyle name="Comma 9 2 9" xfId="28526"/>
    <cellStyle name="Comma 9 3" xfId="2040"/>
    <cellStyle name="Comma 9 3 2" xfId="2041"/>
    <cellStyle name="Comma 9 3 2 2" xfId="28527"/>
    <cellStyle name="Comma 9 3 2 2 2" xfId="28528"/>
    <cellStyle name="Comma 9 3 2 2 2 2" xfId="28529"/>
    <cellStyle name="Comma 9 3 2 2 2 2 2" xfId="28530"/>
    <cellStyle name="Comma 9 3 2 2 2 2 2 2" xfId="28531"/>
    <cellStyle name="Comma 9 3 2 2 2 2 3" xfId="28532"/>
    <cellStyle name="Comma 9 3 2 2 2 3" xfId="28533"/>
    <cellStyle name="Comma 9 3 2 2 2 3 2" xfId="28534"/>
    <cellStyle name="Comma 9 3 2 2 2 3 2 2" xfId="28535"/>
    <cellStyle name="Comma 9 3 2 2 2 3 3" xfId="28536"/>
    <cellStyle name="Comma 9 3 2 2 2 4" xfId="28537"/>
    <cellStyle name="Comma 9 3 2 2 2 4 2" xfId="28538"/>
    <cellStyle name="Comma 9 3 2 2 2 5" xfId="28539"/>
    <cellStyle name="Comma 9 3 2 2 3" xfId="28540"/>
    <cellStyle name="Comma 9 3 2 2 3 2" xfId="28541"/>
    <cellStyle name="Comma 9 3 2 2 3 2 2" xfId="28542"/>
    <cellStyle name="Comma 9 3 2 2 3 3" xfId="28543"/>
    <cellStyle name="Comma 9 3 2 2 4" xfId="28544"/>
    <cellStyle name="Comma 9 3 2 2 4 2" xfId="28545"/>
    <cellStyle name="Comma 9 3 2 2 4 2 2" xfId="28546"/>
    <cellStyle name="Comma 9 3 2 2 4 3" xfId="28547"/>
    <cellStyle name="Comma 9 3 2 2 5" xfId="28548"/>
    <cellStyle name="Comma 9 3 2 2 5 2" xfId="28549"/>
    <cellStyle name="Comma 9 3 2 2 5 2 2" xfId="28550"/>
    <cellStyle name="Comma 9 3 2 2 5 3" xfId="28551"/>
    <cellStyle name="Comma 9 3 2 2 6" xfId="28552"/>
    <cellStyle name="Comma 9 3 2 2 6 2" xfId="28553"/>
    <cellStyle name="Comma 9 3 2 2 7" xfId="28554"/>
    <cellStyle name="Comma 9 3 2 3" xfId="28555"/>
    <cellStyle name="Comma 9 3 2 3 2" xfId="28556"/>
    <cellStyle name="Comma 9 3 2 3 2 2" xfId="28557"/>
    <cellStyle name="Comma 9 3 2 3 2 2 2" xfId="28558"/>
    <cellStyle name="Comma 9 3 2 3 2 3" xfId="28559"/>
    <cellStyle name="Comma 9 3 2 3 3" xfId="28560"/>
    <cellStyle name="Comma 9 3 2 3 3 2" xfId="28561"/>
    <cellStyle name="Comma 9 3 2 3 3 2 2" xfId="28562"/>
    <cellStyle name="Comma 9 3 2 3 3 3" xfId="28563"/>
    <cellStyle name="Comma 9 3 2 3 4" xfId="28564"/>
    <cellStyle name="Comma 9 3 2 3 4 2" xfId="28565"/>
    <cellStyle name="Comma 9 3 2 3 5" xfId="28566"/>
    <cellStyle name="Comma 9 3 2 4" xfId="28567"/>
    <cellStyle name="Comma 9 3 2 4 2" xfId="28568"/>
    <cellStyle name="Comma 9 3 2 4 2 2" xfId="28569"/>
    <cellStyle name="Comma 9 3 2 4 3" xfId="28570"/>
    <cellStyle name="Comma 9 3 2 5" xfId="28571"/>
    <cellStyle name="Comma 9 3 2 5 2" xfId="28572"/>
    <cellStyle name="Comma 9 3 2 5 2 2" xfId="28573"/>
    <cellStyle name="Comma 9 3 2 5 3" xfId="28574"/>
    <cellStyle name="Comma 9 3 2 6" xfId="28575"/>
    <cellStyle name="Comma 9 3 2 6 2" xfId="28576"/>
    <cellStyle name="Comma 9 3 2 6 2 2" xfId="28577"/>
    <cellStyle name="Comma 9 3 2 6 3" xfId="28578"/>
    <cellStyle name="Comma 9 3 2 7" xfId="28579"/>
    <cellStyle name="Comma 9 3 2 7 2" xfId="28580"/>
    <cellStyle name="Comma 9 3 2 8" xfId="28581"/>
    <cellStyle name="Comma 9 3 3" xfId="28582"/>
    <cellStyle name="Comma 9 3 3 2" xfId="28583"/>
    <cellStyle name="Comma 9 3 3 2 2" xfId="28584"/>
    <cellStyle name="Comma 9 3 3 2 2 2" xfId="28585"/>
    <cellStyle name="Comma 9 3 3 2 2 2 2" xfId="28586"/>
    <cellStyle name="Comma 9 3 3 2 2 3" xfId="28587"/>
    <cellStyle name="Comma 9 3 3 2 3" xfId="28588"/>
    <cellStyle name="Comma 9 3 3 2 3 2" xfId="28589"/>
    <cellStyle name="Comma 9 3 3 2 3 2 2" xfId="28590"/>
    <cellStyle name="Comma 9 3 3 2 3 3" xfId="28591"/>
    <cellStyle name="Comma 9 3 3 2 4" xfId="28592"/>
    <cellStyle name="Comma 9 3 3 2 4 2" xfId="28593"/>
    <cellStyle name="Comma 9 3 3 2 5" xfId="28594"/>
    <cellStyle name="Comma 9 3 3 3" xfId="28595"/>
    <cellStyle name="Comma 9 3 3 3 2" xfId="28596"/>
    <cellStyle name="Comma 9 3 3 3 2 2" xfId="28597"/>
    <cellStyle name="Comma 9 3 3 3 3" xfId="28598"/>
    <cellStyle name="Comma 9 3 3 4" xfId="28599"/>
    <cellStyle name="Comma 9 3 3 4 2" xfId="28600"/>
    <cellStyle name="Comma 9 3 3 4 2 2" xfId="28601"/>
    <cellStyle name="Comma 9 3 3 4 3" xfId="28602"/>
    <cellStyle name="Comma 9 3 3 5" xfId="28603"/>
    <cellStyle name="Comma 9 3 3 5 2" xfId="28604"/>
    <cellStyle name="Comma 9 3 3 5 2 2" xfId="28605"/>
    <cellStyle name="Comma 9 3 3 5 3" xfId="28606"/>
    <cellStyle name="Comma 9 3 3 6" xfId="28607"/>
    <cellStyle name="Comma 9 3 3 6 2" xfId="28608"/>
    <cellStyle name="Comma 9 3 3 7" xfId="28609"/>
    <cellStyle name="Comma 9 3 4" xfId="28610"/>
    <cellStyle name="Comma 9 3 4 2" xfId="28611"/>
    <cellStyle name="Comma 9 3 4 2 2" xfId="28612"/>
    <cellStyle name="Comma 9 3 4 2 2 2" xfId="28613"/>
    <cellStyle name="Comma 9 3 4 2 3" xfId="28614"/>
    <cellStyle name="Comma 9 3 4 3" xfId="28615"/>
    <cellStyle name="Comma 9 3 4 3 2" xfId="28616"/>
    <cellStyle name="Comma 9 3 4 3 2 2" xfId="28617"/>
    <cellStyle name="Comma 9 3 4 3 3" xfId="28618"/>
    <cellStyle name="Comma 9 3 4 4" xfId="28619"/>
    <cellStyle name="Comma 9 3 4 4 2" xfId="28620"/>
    <cellStyle name="Comma 9 3 4 5" xfId="28621"/>
    <cellStyle name="Comma 9 3 5" xfId="28622"/>
    <cellStyle name="Comma 9 3 5 2" xfId="28623"/>
    <cellStyle name="Comma 9 3 5 2 2" xfId="28624"/>
    <cellStyle name="Comma 9 3 5 3" xfId="28625"/>
    <cellStyle name="Comma 9 3 6" xfId="28626"/>
    <cellStyle name="Comma 9 3 6 2" xfId="28627"/>
    <cellStyle name="Comma 9 3 6 2 2" xfId="28628"/>
    <cellStyle name="Comma 9 3 6 3" xfId="28629"/>
    <cellStyle name="Comma 9 3 7" xfId="28630"/>
    <cellStyle name="Comma 9 3 7 2" xfId="28631"/>
    <cellStyle name="Comma 9 3 7 2 2" xfId="28632"/>
    <cellStyle name="Comma 9 3 7 3" xfId="28633"/>
    <cellStyle name="Comma 9 3 8" xfId="28634"/>
    <cellStyle name="Comma 9 3 8 2" xfId="28635"/>
    <cellStyle name="Comma 9 3 9" xfId="28636"/>
    <cellStyle name="Comma 9 4" xfId="2042"/>
    <cellStyle name="Comma 9 4 2" xfId="2043"/>
    <cellStyle name="Comma 9 4 2 2" xfId="28637"/>
    <cellStyle name="Comma 9 4 2 2 2" xfId="28638"/>
    <cellStyle name="Comma 9 4 2 2 2 2" xfId="28639"/>
    <cellStyle name="Comma 9 4 2 2 2 2 2" xfId="28640"/>
    <cellStyle name="Comma 9 4 2 2 2 3" xfId="28641"/>
    <cellStyle name="Comma 9 4 2 2 3" xfId="28642"/>
    <cellStyle name="Comma 9 4 2 2 3 2" xfId="28643"/>
    <cellStyle name="Comma 9 4 2 2 3 2 2" xfId="28644"/>
    <cellStyle name="Comma 9 4 2 2 3 3" xfId="28645"/>
    <cellStyle name="Comma 9 4 2 2 4" xfId="28646"/>
    <cellStyle name="Comma 9 4 2 2 4 2" xfId="28647"/>
    <cellStyle name="Comma 9 4 2 2 5" xfId="28648"/>
    <cellStyle name="Comma 9 4 2 3" xfId="28649"/>
    <cellStyle name="Comma 9 4 2 3 2" xfId="28650"/>
    <cellStyle name="Comma 9 4 2 3 2 2" xfId="28651"/>
    <cellStyle name="Comma 9 4 2 3 3" xfId="28652"/>
    <cellStyle name="Comma 9 4 2 4" xfId="28653"/>
    <cellStyle name="Comma 9 4 2 4 2" xfId="28654"/>
    <cellStyle name="Comma 9 4 2 4 2 2" xfId="28655"/>
    <cellStyle name="Comma 9 4 2 4 3" xfId="28656"/>
    <cellStyle name="Comma 9 4 2 5" xfId="28657"/>
    <cellStyle name="Comma 9 4 2 5 2" xfId="28658"/>
    <cellStyle name="Comma 9 4 2 5 2 2" xfId="28659"/>
    <cellStyle name="Comma 9 4 2 5 3" xfId="28660"/>
    <cellStyle name="Comma 9 4 2 6" xfId="28661"/>
    <cellStyle name="Comma 9 4 2 6 2" xfId="28662"/>
    <cellStyle name="Comma 9 4 2 7" xfId="28663"/>
    <cellStyle name="Comma 9 4 3" xfId="28664"/>
    <cellStyle name="Comma 9 4 3 2" xfId="28665"/>
    <cellStyle name="Comma 9 4 3 2 2" xfId="28666"/>
    <cellStyle name="Comma 9 4 3 2 2 2" xfId="28667"/>
    <cellStyle name="Comma 9 4 3 2 3" xfId="28668"/>
    <cellStyle name="Comma 9 4 3 3" xfId="28669"/>
    <cellStyle name="Comma 9 4 3 3 2" xfId="28670"/>
    <cellStyle name="Comma 9 4 3 3 2 2" xfId="28671"/>
    <cellStyle name="Comma 9 4 3 3 3" xfId="28672"/>
    <cellStyle name="Comma 9 4 3 4" xfId="28673"/>
    <cellStyle name="Comma 9 4 3 4 2" xfId="28674"/>
    <cellStyle name="Comma 9 4 3 5" xfId="28675"/>
    <cellStyle name="Comma 9 4 4" xfId="28676"/>
    <cellStyle name="Comma 9 4 4 2" xfId="28677"/>
    <cellStyle name="Comma 9 4 4 2 2" xfId="28678"/>
    <cellStyle name="Comma 9 4 4 3" xfId="28679"/>
    <cellStyle name="Comma 9 4 5" xfId="28680"/>
    <cellStyle name="Comma 9 4 5 2" xfId="28681"/>
    <cellStyle name="Comma 9 4 5 2 2" xfId="28682"/>
    <cellStyle name="Comma 9 4 5 3" xfId="28683"/>
    <cellStyle name="Comma 9 4 6" xfId="28684"/>
    <cellStyle name="Comma 9 4 6 2" xfId="28685"/>
    <cellStyle name="Comma 9 4 6 2 2" xfId="28686"/>
    <cellStyle name="Comma 9 4 6 3" xfId="28687"/>
    <cellStyle name="Comma 9 4 7" xfId="28688"/>
    <cellStyle name="Comma 9 4 7 2" xfId="28689"/>
    <cellStyle name="Comma 9 4 8" xfId="28690"/>
    <cellStyle name="Comma 9 5" xfId="2044"/>
    <cellStyle name="Comma 9 5 2" xfId="28691"/>
    <cellStyle name="Comma 9 5 2 2" xfId="28692"/>
    <cellStyle name="Comma 9 5 2 2 2" xfId="28693"/>
    <cellStyle name="Comma 9 5 2 2 2 2" xfId="28694"/>
    <cellStyle name="Comma 9 5 2 2 3" xfId="28695"/>
    <cellStyle name="Comma 9 5 2 3" xfId="28696"/>
    <cellStyle name="Comma 9 5 2 3 2" xfId="28697"/>
    <cellStyle name="Comma 9 5 2 3 2 2" xfId="28698"/>
    <cellStyle name="Comma 9 5 2 3 3" xfId="28699"/>
    <cellStyle name="Comma 9 5 2 4" xfId="28700"/>
    <cellStyle name="Comma 9 5 2 4 2" xfId="28701"/>
    <cellStyle name="Comma 9 5 2 5" xfId="28702"/>
    <cellStyle name="Comma 9 5 3" xfId="28703"/>
    <cellStyle name="Comma 9 5 3 2" xfId="28704"/>
    <cellStyle name="Comma 9 5 3 2 2" xfId="28705"/>
    <cellStyle name="Comma 9 5 3 2 2 2" xfId="28706"/>
    <cellStyle name="Comma 9 5 3 2 3" xfId="28707"/>
    <cellStyle name="Comma 9 5 3 3" xfId="28708"/>
    <cellStyle name="Comma 9 5 3 3 2" xfId="28709"/>
    <cellStyle name="Comma 9 5 3 3 2 2" xfId="28710"/>
    <cellStyle name="Comma 9 5 3 3 3" xfId="28711"/>
    <cellStyle name="Comma 9 5 3 4" xfId="28712"/>
    <cellStyle name="Comma 9 5 3 4 2" xfId="28713"/>
    <cellStyle name="Comma 9 5 3 5" xfId="28714"/>
    <cellStyle name="Comma 9 5 4" xfId="28715"/>
    <cellStyle name="Comma 9 5 4 2" xfId="28716"/>
    <cellStyle name="Comma 9 5 4 2 2" xfId="28717"/>
    <cellStyle name="Comma 9 5 4 3" xfId="28718"/>
    <cellStyle name="Comma 9 5 5" xfId="28719"/>
    <cellStyle name="Comma 9 5 5 2" xfId="28720"/>
    <cellStyle name="Comma 9 5 5 2 2" xfId="28721"/>
    <cellStyle name="Comma 9 5 5 3" xfId="28722"/>
    <cellStyle name="Comma 9 5 6" xfId="28723"/>
    <cellStyle name="Comma 9 5 6 2" xfId="28724"/>
    <cellStyle name="Comma 9 5 6 2 2" xfId="28725"/>
    <cellStyle name="Comma 9 5 6 3" xfId="28726"/>
    <cellStyle name="Comma 9 5 7" xfId="28727"/>
    <cellStyle name="Comma 9 5 7 2" xfId="28728"/>
    <cellStyle name="Comma 9 5 8" xfId="28729"/>
    <cellStyle name="Comma 9 5 9" xfId="28730"/>
    <cellStyle name="Comma 9 6" xfId="28731"/>
    <cellStyle name="Comma 9 6 2" xfId="28732"/>
    <cellStyle name="Comma 9 6 2 2" xfId="28733"/>
    <cellStyle name="Comma 9 6 2 2 2" xfId="28734"/>
    <cellStyle name="Comma 9 6 2 2 2 2" xfId="28735"/>
    <cellStyle name="Comma 9 6 2 2 3" xfId="28736"/>
    <cellStyle name="Comma 9 6 2 3" xfId="28737"/>
    <cellStyle name="Comma 9 6 2 3 2" xfId="28738"/>
    <cellStyle name="Comma 9 6 2 3 2 2" xfId="28739"/>
    <cellStyle name="Comma 9 6 2 3 3" xfId="28740"/>
    <cellStyle name="Comma 9 6 2 4" xfId="28741"/>
    <cellStyle name="Comma 9 6 2 4 2" xfId="28742"/>
    <cellStyle name="Comma 9 6 2 5" xfId="28743"/>
    <cellStyle name="Comma 9 6 3" xfId="28744"/>
    <cellStyle name="Comma 9 6 3 2" xfId="28745"/>
    <cellStyle name="Comma 9 6 3 2 2" xfId="28746"/>
    <cellStyle name="Comma 9 6 3 3" xfId="28747"/>
    <cellStyle name="Comma 9 6 4" xfId="28748"/>
    <cellStyle name="Comma 9 6 4 2" xfId="28749"/>
    <cellStyle name="Comma 9 6 4 2 2" xfId="28750"/>
    <cellStyle name="Comma 9 6 4 3" xfId="28751"/>
    <cellStyle name="Comma 9 6 5" xfId="28752"/>
    <cellStyle name="Comma 9 6 5 2" xfId="28753"/>
    <cellStyle name="Comma 9 6 5 2 2" xfId="28754"/>
    <cellStyle name="Comma 9 6 5 3" xfId="28755"/>
    <cellStyle name="Comma 9 6 6" xfId="28756"/>
    <cellStyle name="Comma 9 6 6 2" xfId="28757"/>
    <cellStyle name="Comma 9 6 7" xfId="28758"/>
    <cellStyle name="Comma 9 7" xfId="28759"/>
    <cellStyle name="Comma 9 8" xfId="28760"/>
    <cellStyle name="Comma 9 8 2" xfId="28761"/>
    <cellStyle name="Comma 9 8 2 2" xfId="28762"/>
    <cellStyle name="Comma 9 8 2 2 2" xfId="28763"/>
    <cellStyle name="Comma 9 8 2 3" xfId="28764"/>
    <cellStyle name="Comma 9 8 3" xfId="28765"/>
    <cellStyle name="Comma 9 8 3 2" xfId="28766"/>
    <cellStyle name="Comma 9 8 3 2 2" xfId="28767"/>
    <cellStyle name="Comma 9 8 3 3" xfId="28768"/>
    <cellStyle name="Comma 9 8 4" xfId="28769"/>
    <cellStyle name="Comma 9 8 4 2" xfId="28770"/>
    <cellStyle name="Comma 9 8 5" xfId="28771"/>
    <cellStyle name="Comma 9 9" xfId="28772"/>
    <cellStyle name="Comma 9 9 2" xfId="28773"/>
    <cellStyle name="Comma 90" xfId="2045"/>
    <cellStyle name="Comma 91" xfId="2046"/>
    <cellStyle name="Comma 92" xfId="2047"/>
    <cellStyle name="Comma 93" xfId="2048"/>
    <cellStyle name="Comma 94" xfId="2049"/>
    <cellStyle name="Comma 95" xfId="2050"/>
    <cellStyle name="Comma 96" xfId="2051"/>
    <cellStyle name="Comma 97" xfId="2052"/>
    <cellStyle name="Comma 98" xfId="2053"/>
    <cellStyle name="Comma 99" xfId="2054"/>
    <cellStyle name="COMMENTS" xfId="2055"/>
    <cellStyle name="COMMENTS 2" xfId="28774"/>
    <cellStyle name="COMMENTS 2 2" xfId="28775"/>
    <cellStyle name="COMMENTS 2 3" xfId="28776"/>
    <cellStyle name="COMMENTS 3" xfId="28777"/>
    <cellStyle name="Currency 10" xfId="28778"/>
    <cellStyle name="Currency 10 2" xfId="28779"/>
    <cellStyle name="Currency 10 2 2" xfId="28780"/>
    <cellStyle name="Currency 10 2 2 2" xfId="28781"/>
    <cellStyle name="Currency 10 2 3" xfId="28782"/>
    <cellStyle name="Currency 10 3" xfId="28783"/>
    <cellStyle name="Currency 10 3 2" xfId="28784"/>
    <cellStyle name="Currency 10 3 2 2" xfId="28785"/>
    <cellStyle name="Currency 10 3 3" xfId="28786"/>
    <cellStyle name="Currency 10 4" xfId="28787"/>
    <cellStyle name="Currency 10 4 2" xfId="28788"/>
    <cellStyle name="Currency 10 5" xfId="28789"/>
    <cellStyle name="Currency 11" xfId="28790"/>
    <cellStyle name="Currency 11 2" xfId="28791"/>
    <cellStyle name="Currency 12" xfId="28792"/>
    <cellStyle name="Currency 13" xfId="28793"/>
    <cellStyle name="Currency 2" xfId="2056"/>
    <cellStyle name="Currency 2 2" xfId="2057"/>
    <cellStyle name="Currency 2 2 2" xfId="28794"/>
    <cellStyle name="Currency 2 2 3" xfId="28795"/>
    <cellStyle name="Currency 2 3" xfId="28796"/>
    <cellStyle name="Currency 2 3 2" xfId="28797"/>
    <cellStyle name="Currency 2 4" xfId="28798"/>
    <cellStyle name="Currency 2 5" xfId="28799"/>
    <cellStyle name="Currency 3" xfId="2058"/>
    <cellStyle name="Currency 3 10" xfId="28800"/>
    <cellStyle name="Currency 3 11" xfId="28801"/>
    <cellStyle name="Currency 3 2" xfId="2059"/>
    <cellStyle name="Currency 3 2 10" xfId="28802"/>
    <cellStyle name="Currency 3 2 2" xfId="28803"/>
    <cellStyle name="Currency 3 2 2 10" xfId="28804"/>
    <cellStyle name="Currency 3 2 2 2" xfId="28805"/>
    <cellStyle name="Currency 3 2 2 2 2" xfId="28806"/>
    <cellStyle name="Currency 3 2 2 2 2 2" xfId="28807"/>
    <cellStyle name="Currency 3 2 2 2 2 2 2" xfId="28808"/>
    <cellStyle name="Currency 3 2 2 2 2 2 2 2" xfId="28809"/>
    <cellStyle name="Currency 3 2 2 2 2 2 2 2 2" xfId="28810"/>
    <cellStyle name="Currency 3 2 2 2 2 2 2 3" xfId="28811"/>
    <cellStyle name="Currency 3 2 2 2 2 2 3" xfId="28812"/>
    <cellStyle name="Currency 3 2 2 2 2 2 3 2" xfId="28813"/>
    <cellStyle name="Currency 3 2 2 2 2 2 3 2 2" xfId="28814"/>
    <cellStyle name="Currency 3 2 2 2 2 2 3 3" xfId="28815"/>
    <cellStyle name="Currency 3 2 2 2 2 2 4" xfId="28816"/>
    <cellStyle name="Currency 3 2 2 2 2 2 4 2" xfId="28817"/>
    <cellStyle name="Currency 3 2 2 2 2 2 5" xfId="28818"/>
    <cellStyle name="Currency 3 2 2 2 2 3" xfId="28819"/>
    <cellStyle name="Currency 3 2 2 2 2 3 2" xfId="28820"/>
    <cellStyle name="Currency 3 2 2 2 2 3 2 2" xfId="28821"/>
    <cellStyle name="Currency 3 2 2 2 2 3 3" xfId="28822"/>
    <cellStyle name="Currency 3 2 2 2 2 4" xfId="28823"/>
    <cellStyle name="Currency 3 2 2 2 2 4 2" xfId="28824"/>
    <cellStyle name="Currency 3 2 2 2 2 4 2 2" xfId="28825"/>
    <cellStyle name="Currency 3 2 2 2 2 4 3" xfId="28826"/>
    <cellStyle name="Currency 3 2 2 2 2 5" xfId="28827"/>
    <cellStyle name="Currency 3 2 2 2 2 5 2" xfId="28828"/>
    <cellStyle name="Currency 3 2 2 2 2 5 2 2" xfId="28829"/>
    <cellStyle name="Currency 3 2 2 2 2 5 3" xfId="28830"/>
    <cellStyle name="Currency 3 2 2 2 2 6" xfId="28831"/>
    <cellStyle name="Currency 3 2 2 2 2 6 2" xfId="28832"/>
    <cellStyle name="Currency 3 2 2 2 2 7" xfId="28833"/>
    <cellStyle name="Currency 3 2 2 2 3" xfId="28834"/>
    <cellStyle name="Currency 3 2 2 2 3 2" xfId="28835"/>
    <cellStyle name="Currency 3 2 2 2 3 2 2" xfId="28836"/>
    <cellStyle name="Currency 3 2 2 2 3 2 2 2" xfId="28837"/>
    <cellStyle name="Currency 3 2 2 2 3 2 3" xfId="28838"/>
    <cellStyle name="Currency 3 2 2 2 3 3" xfId="28839"/>
    <cellStyle name="Currency 3 2 2 2 3 3 2" xfId="28840"/>
    <cellStyle name="Currency 3 2 2 2 3 3 2 2" xfId="28841"/>
    <cellStyle name="Currency 3 2 2 2 3 3 3" xfId="28842"/>
    <cellStyle name="Currency 3 2 2 2 3 4" xfId="28843"/>
    <cellStyle name="Currency 3 2 2 2 3 4 2" xfId="28844"/>
    <cellStyle name="Currency 3 2 2 2 3 5" xfId="28845"/>
    <cellStyle name="Currency 3 2 2 2 4" xfId="28846"/>
    <cellStyle name="Currency 3 2 2 2 4 2" xfId="28847"/>
    <cellStyle name="Currency 3 2 2 2 4 2 2" xfId="28848"/>
    <cellStyle name="Currency 3 2 2 2 4 3" xfId="28849"/>
    <cellStyle name="Currency 3 2 2 2 5" xfId="28850"/>
    <cellStyle name="Currency 3 2 2 2 5 2" xfId="28851"/>
    <cellStyle name="Currency 3 2 2 2 5 2 2" xfId="28852"/>
    <cellStyle name="Currency 3 2 2 2 5 3" xfId="28853"/>
    <cellStyle name="Currency 3 2 2 2 6" xfId="28854"/>
    <cellStyle name="Currency 3 2 2 2 6 2" xfId="28855"/>
    <cellStyle name="Currency 3 2 2 2 6 2 2" xfId="28856"/>
    <cellStyle name="Currency 3 2 2 2 6 3" xfId="28857"/>
    <cellStyle name="Currency 3 2 2 2 7" xfId="28858"/>
    <cellStyle name="Currency 3 2 2 2 7 2" xfId="28859"/>
    <cellStyle name="Currency 3 2 2 2 8" xfId="28860"/>
    <cellStyle name="Currency 3 2 2 3" xfId="28861"/>
    <cellStyle name="Currency 3 2 2 3 2" xfId="28862"/>
    <cellStyle name="Currency 3 2 2 3 2 2" xfId="28863"/>
    <cellStyle name="Currency 3 2 2 3 2 2 2" xfId="28864"/>
    <cellStyle name="Currency 3 2 2 3 2 2 2 2" xfId="28865"/>
    <cellStyle name="Currency 3 2 2 3 2 2 3" xfId="28866"/>
    <cellStyle name="Currency 3 2 2 3 2 3" xfId="28867"/>
    <cellStyle name="Currency 3 2 2 3 2 3 2" xfId="28868"/>
    <cellStyle name="Currency 3 2 2 3 2 3 2 2" xfId="28869"/>
    <cellStyle name="Currency 3 2 2 3 2 3 3" xfId="28870"/>
    <cellStyle name="Currency 3 2 2 3 2 4" xfId="28871"/>
    <cellStyle name="Currency 3 2 2 3 2 4 2" xfId="28872"/>
    <cellStyle name="Currency 3 2 2 3 2 5" xfId="28873"/>
    <cellStyle name="Currency 3 2 2 3 3" xfId="28874"/>
    <cellStyle name="Currency 3 2 2 3 3 2" xfId="28875"/>
    <cellStyle name="Currency 3 2 2 3 3 2 2" xfId="28876"/>
    <cellStyle name="Currency 3 2 2 3 3 3" xfId="28877"/>
    <cellStyle name="Currency 3 2 2 3 4" xfId="28878"/>
    <cellStyle name="Currency 3 2 2 3 4 2" xfId="28879"/>
    <cellStyle name="Currency 3 2 2 3 4 2 2" xfId="28880"/>
    <cellStyle name="Currency 3 2 2 3 4 3" xfId="28881"/>
    <cellStyle name="Currency 3 2 2 3 5" xfId="28882"/>
    <cellStyle name="Currency 3 2 2 3 5 2" xfId="28883"/>
    <cellStyle name="Currency 3 2 2 3 5 2 2" xfId="28884"/>
    <cellStyle name="Currency 3 2 2 3 5 3" xfId="28885"/>
    <cellStyle name="Currency 3 2 2 3 6" xfId="28886"/>
    <cellStyle name="Currency 3 2 2 3 6 2" xfId="28887"/>
    <cellStyle name="Currency 3 2 2 3 7" xfId="28888"/>
    <cellStyle name="Currency 3 2 2 4" xfId="28889"/>
    <cellStyle name="Currency 3 2 2 4 2" xfId="28890"/>
    <cellStyle name="Currency 3 2 2 4 2 2" xfId="28891"/>
    <cellStyle name="Currency 3 2 2 4 2 2 2" xfId="28892"/>
    <cellStyle name="Currency 3 2 2 4 2 3" xfId="28893"/>
    <cellStyle name="Currency 3 2 2 4 3" xfId="28894"/>
    <cellStyle name="Currency 3 2 2 4 3 2" xfId="28895"/>
    <cellStyle name="Currency 3 2 2 4 3 2 2" xfId="28896"/>
    <cellStyle name="Currency 3 2 2 4 3 3" xfId="28897"/>
    <cellStyle name="Currency 3 2 2 4 4" xfId="28898"/>
    <cellStyle name="Currency 3 2 2 4 4 2" xfId="28899"/>
    <cellStyle name="Currency 3 2 2 4 5" xfId="28900"/>
    <cellStyle name="Currency 3 2 2 5" xfId="28901"/>
    <cellStyle name="Currency 3 2 2 5 2" xfId="28902"/>
    <cellStyle name="Currency 3 2 2 5 2 2" xfId="28903"/>
    <cellStyle name="Currency 3 2 2 5 3" xfId="28904"/>
    <cellStyle name="Currency 3 2 2 6" xfId="28905"/>
    <cellStyle name="Currency 3 2 2 6 2" xfId="28906"/>
    <cellStyle name="Currency 3 2 2 6 2 2" xfId="28907"/>
    <cellStyle name="Currency 3 2 2 6 3" xfId="28908"/>
    <cellStyle name="Currency 3 2 2 7" xfId="28909"/>
    <cellStyle name="Currency 3 2 2 7 2" xfId="28910"/>
    <cellStyle name="Currency 3 2 2 7 2 2" xfId="28911"/>
    <cellStyle name="Currency 3 2 2 7 3" xfId="28912"/>
    <cellStyle name="Currency 3 2 2 8" xfId="28913"/>
    <cellStyle name="Currency 3 2 2 8 2" xfId="28914"/>
    <cellStyle name="Currency 3 2 2 9" xfId="28915"/>
    <cellStyle name="Currency 3 2 3" xfId="28916"/>
    <cellStyle name="Currency 3 2 3 2" xfId="28917"/>
    <cellStyle name="Currency 3 2 3 2 2" xfId="28918"/>
    <cellStyle name="Currency 3 2 3 2 2 2" xfId="28919"/>
    <cellStyle name="Currency 3 2 3 2 2 2 2" xfId="28920"/>
    <cellStyle name="Currency 3 2 3 2 2 2 2 2" xfId="28921"/>
    <cellStyle name="Currency 3 2 3 2 2 2 3" xfId="28922"/>
    <cellStyle name="Currency 3 2 3 2 2 3" xfId="28923"/>
    <cellStyle name="Currency 3 2 3 2 2 3 2" xfId="28924"/>
    <cellStyle name="Currency 3 2 3 2 2 3 2 2" xfId="28925"/>
    <cellStyle name="Currency 3 2 3 2 2 3 3" xfId="28926"/>
    <cellStyle name="Currency 3 2 3 2 2 4" xfId="28927"/>
    <cellStyle name="Currency 3 2 3 2 2 4 2" xfId="28928"/>
    <cellStyle name="Currency 3 2 3 2 2 5" xfId="28929"/>
    <cellStyle name="Currency 3 2 3 2 3" xfId="28930"/>
    <cellStyle name="Currency 3 2 3 2 3 2" xfId="28931"/>
    <cellStyle name="Currency 3 2 3 2 3 2 2" xfId="28932"/>
    <cellStyle name="Currency 3 2 3 2 3 3" xfId="28933"/>
    <cellStyle name="Currency 3 2 3 2 4" xfId="28934"/>
    <cellStyle name="Currency 3 2 3 2 4 2" xfId="28935"/>
    <cellStyle name="Currency 3 2 3 2 4 2 2" xfId="28936"/>
    <cellStyle name="Currency 3 2 3 2 4 3" xfId="28937"/>
    <cellStyle name="Currency 3 2 3 2 5" xfId="28938"/>
    <cellStyle name="Currency 3 2 3 2 5 2" xfId="28939"/>
    <cellStyle name="Currency 3 2 3 2 5 2 2" xfId="28940"/>
    <cellStyle name="Currency 3 2 3 2 5 3" xfId="28941"/>
    <cellStyle name="Currency 3 2 3 2 6" xfId="28942"/>
    <cellStyle name="Currency 3 2 3 2 6 2" xfId="28943"/>
    <cellStyle name="Currency 3 2 3 2 7" xfId="28944"/>
    <cellStyle name="Currency 3 2 3 3" xfId="28945"/>
    <cellStyle name="Currency 3 2 3 3 2" xfId="28946"/>
    <cellStyle name="Currency 3 2 3 3 2 2" xfId="28947"/>
    <cellStyle name="Currency 3 2 3 3 2 2 2" xfId="28948"/>
    <cellStyle name="Currency 3 2 3 3 2 3" xfId="28949"/>
    <cellStyle name="Currency 3 2 3 3 3" xfId="28950"/>
    <cellStyle name="Currency 3 2 3 3 3 2" xfId="28951"/>
    <cellStyle name="Currency 3 2 3 3 3 2 2" xfId="28952"/>
    <cellStyle name="Currency 3 2 3 3 3 3" xfId="28953"/>
    <cellStyle name="Currency 3 2 3 3 4" xfId="28954"/>
    <cellStyle name="Currency 3 2 3 3 4 2" xfId="28955"/>
    <cellStyle name="Currency 3 2 3 3 5" xfId="28956"/>
    <cellStyle name="Currency 3 2 3 4" xfId="28957"/>
    <cellStyle name="Currency 3 2 3 4 2" xfId="28958"/>
    <cellStyle name="Currency 3 2 3 4 2 2" xfId="28959"/>
    <cellStyle name="Currency 3 2 3 4 3" xfId="28960"/>
    <cellStyle name="Currency 3 2 3 5" xfId="28961"/>
    <cellStyle name="Currency 3 2 3 5 2" xfId="28962"/>
    <cellStyle name="Currency 3 2 3 5 2 2" xfId="28963"/>
    <cellStyle name="Currency 3 2 3 5 3" xfId="28964"/>
    <cellStyle name="Currency 3 2 3 6" xfId="28965"/>
    <cellStyle name="Currency 3 2 3 6 2" xfId="28966"/>
    <cellStyle name="Currency 3 2 3 6 2 2" xfId="28967"/>
    <cellStyle name="Currency 3 2 3 6 3" xfId="28968"/>
    <cellStyle name="Currency 3 2 3 7" xfId="28969"/>
    <cellStyle name="Currency 3 2 3 7 2" xfId="28970"/>
    <cellStyle name="Currency 3 2 3 8" xfId="28971"/>
    <cellStyle name="Currency 3 2 4" xfId="28972"/>
    <cellStyle name="Currency 3 2 4 2" xfId="28973"/>
    <cellStyle name="Currency 3 2 4 2 2" xfId="28974"/>
    <cellStyle name="Currency 3 2 4 2 2 2" xfId="28975"/>
    <cellStyle name="Currency 3 2 4 2 2 2 2" xfId="28976"/>
    <cellStyle name="Currency 3 2 4 2 2 3" xfId="28977"/>
    <cellStyle name="Currency 3 2 4 2 3" xfId="28978"/>
    <cellStyle name="Currency 3 2 4 2 3 2" xfId="28979"/>
    <cellStyle name="Currency 3 2 4 2 3 2 2" xfId="28980"/>
    <cellStyle name="Currency 3 2 4 2 3 3" xfId="28981"/>
    <cellStyle name="Currency 3 2 4 2 4" xfId="28982"/>
    <cellStyle name="Currency 3 2 4 2 4 2" xfId="28983"/>
    <cellStyle name="Currency 3 2 4 2 5" xfId="28984"/>
    <cellStyle name="Currency 3 2 4 3" xfId="28985"/>
    <cellStyle name="Currency 3 2 4 3 2" xfId="28986"/>
    <cellStyle name="Currency 3 2 4 3 2 2" xfId="28987"/>
    <cellStyle name="Currency 3 2 4 3 3" xfId="28988"/>
    <cellStyle name="Currency 3 2 4 4" xfId="28989"/>
    <cellStyle name="Currency 3 2 4 4 2" xfId="28990"/>
    <cellStyle name="Currency 3 2 4 4 2 2" xfId="28991"/>
    <cellStyle name="Currency 3 2 4 4 3" xfId="28992"/>
    <cellStyle name="Currency 3 2 4 5" xfId="28993"/>
    <cellStyle name="Currency 3 2 4 5 2" xfId="28994"/>
    <cellStyle name="Currency 3 2 4 5 2 2" xfId="28995"/>
    <cellStyle name="Currency 3 2 4 5 3" xfId="28996"/>
    <cellStyle name="Currency 3 2 4 6" xfId="28997"/>
    <cellStyle name="Currency 3 2 4 6 2" xfId="28998"/>
    <cellStyle name="Currency 3 2 4 7" xfId="28999"/>
    <cellStyle name="Currency 3 2 5" xfId="29000"/>
    <cellStyle name="Currency 3 2 5 2" xfId="29001"/>
    <cellStyle name="Currency 3 2 5 2 2" xfId="29002"/>
    <cellStyle name="Currency 3 2 5 2 2 2" xfId="29003"/>
    <cellStyle name="Currency 3 2 5 2 2 2 2" xfId="29004"/>
    <cellStyle name="Currency 3 2 5 2 2 3" xfId="29005"/>
    <cellStyle name="Currency 3 2 5 2 3" xfId="29006"/>
    <cellStyle name="Currency 3 2 5 2 3 2" xfId="29007"/>
    <cellStyle name="Currency 3 2 5 2 3 2 2" xfId="29008"/>
    <cellStyle name="Currency 3 2 5 2 3 3" xfId="29009"/>
    <cellStyle name="Currency 3 2 5 2 4" xfId="29010"/>
    <cellStyle name="Currency 3 2 5 2 4 2" xfId="29011"/>
    <cellStyle name="Currency 3 2 5 2 5" xfId="29012"/>
    <cellStyle name="Currency 3 2 5 3" xfId="29013"/>
    <cellStyle name="Currency 3 2 5 3 2" xfId="29014"/>
    <cellStyle name="Currency 3 2 5 3 2 2" xfId="29015"/>
    <cellStyle name="Currency 3 2 5 3 3" xfId="29016"/>
    <cellStyle name="Currency 3 2 5 4" xfId="29017"/>
    <cellStyle name="Currency 3 2 5 4 2" xfId="29018"/>
    <cellStyle name="Currency 3 2 5 4 2 2" xfId="29019"/>
    <cellStyle name="Currency 3 2 5 4 3" xfId="29020"/>
    <cellStyle name="Currency 3 2 5 5" xfId="29021"/>
    <cellStyle name="Currency 3 2 5 5 2" xfId="29022"/>
    <cellStyle name="Currency 3 2 5 5 2 2" xfId="29023"/>
    <cellStyle name="Currency 3 2 5 5 3" xfId="29024"/>
    <cellStyle name="Currency 3 2 5 6" xfId="29025"/>
    <cellStyle name="Currency 3 2 5 6 2" xfId="29026"/>
    <cellStyle name="Currency 3 2 5 7" xfId="29027"/>
    <cellStyle name="Currency 3 2 6" xfId="29028"/>
    <cellStyle name="Currency 3 2 7" xfId="29029"/>
    <cellStyle name="Currency 3 2 7 2" xfId="29030"/>
    <cellStyle name="Currency 3 2 7 2 2" xfId="29031"/>
    <cellStyle name="Currency 3 2 7 2 2 2" xfId="29032"/>
    <cellStyle name="Currency 3 2 7 2 3" xfId="29033"/>
    <cellStyle name="Currency 3 2 7 3" xfId="29034"/>
    <cellStyle name="Currency 3 2 7 3 2" xfId="29035"/>
    <cellStyle name="Currency 3 2 7 3 2 2" xfId="29036"/>
    <cellStyle name="Currency 3 2 7 3 3" xfId="29037"/>
    <cellStyle name="Currency 3 2 7 4" xfId="29038"/>
    <cellStyle name="Currency 3 2 7 4 2" xfId="29039"/>
    <cellStyle name="Currency 3 2 7 5" xfId="29040"/>
    <cellStyle name="Currency 3 2 8" xfId="29041"/>
    <cellStyle name="Currency 3 2 8 2" xfId="29042"/>
    <cellStyle name="Currency 3 2 9" xfId="29043"/>
    <cellStyle name="Currency 3 3" xfId="29044"/>
    <cellStyle name="Currency 3 3 10" xfId="29045"/>
    <cellStyle name="Currency 3 3 2" xfId="29046"/>
    <cellStyle name="Currency 3 3 2 2" xfId="29047"/>
    <cellStyle name="Currency 3 3 2 2 2" xfId="29048"/>
    <cellStyle name="Currency 3 3 2 2 2 2" xfId="29049"/>
    <cellStyle name="Currency 3 3 2 2 2 2 2" xfId="29050"/>
    <cellStyle name="Currency 3 3 2 2 2 2 2 2" xfId="29051"/>
    <cellStyle name="Currency 3 3 2 2 2 2 3" xfId="29052"/>
    <cellStyle name="Currency 3 3 2 2 2 3" xfId="29053"/>
    <cellStyle name="Currency 3 3 2 2 2 3 2" xfId="29054"/>
    <cellStyle name="Currency 3 3 2 2 2 3 2 2" xfId="29055"/>
    <cellStyle name="Currency 3 3 2 2 2 3 3" xfId="29056"/>
    <cellStyle name="Currency 3 3 2 2 2 4" xfId="29057"/>
    <cellStyle name="Currency 3 3 2 2 2 4 2" xfId="29058"/>
    <cellStyle name="Currency 3 3 2 2 2 5" xfId="29059"/>
    <cellStyle name="Currency 3 3 2 2 3" xfId="29060"/>
    <cellStyle name="Currency 3 3 2 2 3 2" xfId="29061"/>
    <cellStyle name="Currency 3 3 2 2 3 2 2" xfId="29062"/>
    <cellStyle name="Currency 3 3 2 2 3 3" xfId="29063"/>
    <cellStyle name="Currency 3 3 2 2 4" xfId="29064"/>
    <cellStyle name="Currency 3 3 2 2 4 2" xfId="29065"/>
    <cellStyle name="Currency 3 3 2 2 4 2 2" xfId="29066"/>
    <cellStyle name="Currency 3 3 2 2 4 3" xfId="29067"/>
    <cellStyle name="Currency 3 3 2 2 5" xfId="29068"/>
    <cellStyle name="Currency 3 3 2 2 5 2" xfId="29069"/>
    <cellStyle name="Currency 3 3 2 2 5 2 2" xfId="29070"/>
    <cellStyle name="Currency 3 3 2 2 5 3" xfId="29071"/>
    <cellStyle name="Currency 3 3 2 2 6" xfId="29072"/>
    <cellStyle name="Currency 3 3 2 2 6 2" xfId="29073"/>
    <cellStyle name="Currency 3 3 2 2 7" xfId="29074"/>
    <cellStyle name="Currency 3 3 2 3" xfId="29075"/>
    <cellStyle name="Currency 3 3 2 3 2" xfId="29076"/>
    <cellStyle name="Currency 3 3 2 3 2 2" xfId="29077"/>
    <cellStyle name="Currency 3 3 2 3 2 2 2" xfId="29078"/>
    <cellStyle name="Currency 3 3 2 3 2 3" xfId="29079"/>
    <cellStyle name="Currency 3 3 2 3 3" xfId="29080"/>
    <cellStyle name="Currency 3 3 2 3 3 2" xfId="29081"/>
    <cellStyle name="Currency 3 3 2 3 3 2 2" xfId="29082"/>
    <cellStyle name="Currency 3 3 2 3 3 3" xfId="29083"/>
    <cellStyle name="Currency 3 3 2 3 4" xfId="29084"/>
    <cellStyle name="Currency 3 3 2 3 4 2" xfId="29085"/>
    <cellStyle name="Currency 3 3 2 3 5" xfId="29086"/>
    <cellStyle name="Currency 3 3 2 4" xfId="29087"/>
    <cellStyle name="Currency 3 3 2 4 2" xfId="29088"/>
    <cellStyle name="Currency 3 3 2 4 2 2" xfId="29089"/>
    <cellStyle name="Currency 3 3 2 4 3" xfId="29090"/>
    <cellStyle name="Currency 3 3 2 5" xfId="29091"/>
    <cellStyle name="Currency 3 3 2 5 2" xfId="29092"/>
    <cellStyle name="Currency 3 3 2 5 2 2" xfId="29093"/>
    <cellStyle name="Currency 3 3 2 5 3" xfId="29094"/>
    <cellStyle name="Currency 3 3 2 6" xfId="29095"/>
    <cellStyle name="Currency 3 3 2 6 2" xfId="29096"/>
    <cellStyle name="Currency 3 3 2 6 2 2" xfId="29097"/>
    <cellStyle name="Currency 3 3 2 6 3" xfId="29098"/>
    <cellStyle name="Currency 3 3 2 7" xfId="29099"/>
    <cellStyle name="Currency 3 3 2 7 2" xfId="29100"/>
    <cellStyle name="Currency 3 3 2 8" xfId="29101"/>
    <cellStyle name="Currency 3 3 3" xfId="29102"/>
    <cellStyle name="Currency 3 3 3 2" xfId="29103"/>
    <cellStyle name="Currency 3 3 3 2 2" xfId="29104"/>
    <cellStyle name="Currency 3 3 3 2 2 2" xfId="29105"/>
    <cellStyle name="Currency 3 3 3 2 2 2 2" xfId="29106"/>
    <cellStyle name="Currency 3 3 3 2 2 3" xfId="29107"/>
    <cellStyle name="Currency 3 3 3 2 3" xfId="29108"/>
    <cellStyle name="Currency 3 3 3 2 3 2" xfId="29109"/>
    <cellStyle name="Currency 3 3 3 2 3 2 2" xfId="29110"/>
    <cellStyle name="Currency 3 3 3 2 3 3" xfId="29111"/>
    <cellStyle name="Currency 3 3 3 2 4" xfId="29112"/>
    <cellStyle name="Currency 3 3 3 2 4 2" xfId="29113"/>
    <cellStyle name="Currency 3 3 3 2 5" xfId="29114"/>
    <cellStyle name="Currency 3 3 3 3" xfId="29115"/>
    <cellStyle name="Currency 3 3 3 3 2" xfId="29116"/>
    <cellStyle name="Currency 3 3 3 3 2 2" xfId="29117"/>
    <cellStyle name="Currency 3 3 3 3 3" xfId="29118"/>
    <cellStyle name="Currency 3 3 3 4" xfId="29119"/>
    <cellStyle name="Currency 3 3 3 4 2" xfId="29120"/>
    <cellStyle name="Currency 3 3 3 4 2 2" xfId="29121"/>
    <cellStyle name="Currency 3 3 3 4 3" xfId="29122"/>
    <cellStyle name="Currency 3 3 3 5" xfId="29123"/>
    <cellStyle name="Currency 3 3 3 5 2" xfId="29124"/>
    <cellStyle name="Currency 3 3 3 5 2 2" xfId="29125"/>
    <cellStyle name="Currency 3 3 3 5 3" xfId="29126"/>
    <cellStyle name="Currency 3 3 3 6" xfId="29127"/>
    <cellStyle name="Currency 3 3 3 6 2" xfId="29128"/>
    <cellStyle name="Currency 3 3 3 7" xfId="29129"/>
    <cellStyle name="Currency 3 3 4" xfId="29130"/>
    <cellStyle name="Currency 3 3 4 2" xfId="29131"/>
    <cellStyle name="Currency 3 3 4 2 2" xfId="29132"/>
    <cellStyle name="Currency 3 3 4 2 2 2" xfId="29133"/>
    <cellStyle name="Currency 3 3 4 2 3" xfId="29134"/>
    <cellStyle name="Currency 3 3 4 3" xfId="29135"/>
    <cellStyle name="Currency 3 3 4 3 2" xfId="29136"/>
    <cellStyle name="Currency 3 3 4 3 2 2" xfId="29137"/>
    <cellStyle name="Currency 3 3 4 3 3" xfId="29138"/>
    <cellStyle name="Currency 3 3 4 4" xfId="29139"/>
    <cellStyle name="Currency 3 3 4 4 2" xfId="29140"/>
    <cellStyle name="Currency 3 3 4 5" xfId="29141"/>
    <cellStyle name="Currency 3 3 5" xfId="29142"/>
    <cellStyle name="Currency 3 3 5 2" xfId="29143"/>
    <cellStyle name="Currency 3 3 5 2 2" xfId="29144"/>
    <cellStyle name="Currency 3 3 5 3" xfId="29145"/>
    <cellStyle name="Currency 3 3 6" xfId="29146"/>
    <cellStyle name="Currency 3 3 6 2" xfId="29147"/>
    <cellStyle name="Currency 3 3 6 2 2" xfId="29148"/>
    <cellStyle name="Currency 3 3 6 3" xfId="29149"/>
    <cellStyle name="Currency 3 3 7" xfId="29150"/>
    <cellStyle name="Currency 3 3 7 2" xfId="29151"/>
    <cellStyle name="Currency 3 3 7 2 2" xfId="29152"/>
    <cellStyle name="Currency 3 3 7 3" xfId="29153"/>
    <cellStyle name="Currency 3 3 8" xfId="29154"/>
    <cellStyle name="Currency 3 3 8 2" xfId="29155"/>
    <cellStyle name="Currency 3 3 9" xfId="29156"/>
    <cellStyle name="Currency 3 4" xfId="29157"/>
    <cellStyle name="Currency 3 4 2" xfId="29158"/>
    <cellStyle name="Currency 3 4 2 2" xfId="29159"/>
    <cellStyle name="Currency 3 4 2 2 2" xfId="29160"/>
    <cellStyle name="Currency 3 4 2 2 2 2" xfId="29161"/>
    <cellStyle name="Currency 3 4 2 2 2 2 2" xfId="29162"/>
    <cellStyle name="Currency 3 4 2 2 2 3" xfId="29163"/>
    <cellStyle name="Currency 3 4 2 2 3" xfId="29164"/>
    <cellStyle name="Currency 3 4 2 2 3 2" xfId="29165"/>
    <cellStyle name="Currency 3 4 2 2 3 2 2" xfId="29166"/>
    <cellStyle name="Currency 3 4 2 2 3 3" xfId="29167"/>
    <cellStyle name="Currency 3 4 2 2 4" xfId="29168"/>
    <cellStyle name="Currency 3 4 2 2 4 2" xfId="29169"/>
    <cellStyle name="Currency 3 4 2 2 5" xfId="29170"/>
    <cellStyle name="Currency 3 4 2 3" xfId="29171"/>
    <cellStyle name="Currency 3 4 2 3 2" xfId="29172"/>
    <cellStyle name="Currency 3 4 2 3 2 2" xfId="29173"/>
    <cellStyle name="Currency 3 4 2 3 3" xfId="29174"/>
    <cellStyle name="Currency 3 4 2 4" xfId="29175"/>
    <cellStyle name="Currency 3 4 2 4 2" xfId="29176"/>
    <cellStyle name="Currency 3 4 2 4 2 2" xfId="29177"/>
    <cellStyle name="Currency 3 4 2 4 3" xfId="29178"/>
    <cellStyle name="Currency 3 4 2 5" xfId="29179"/>
    <cellStyle name="Currency 3 4 2 5 2" xfId="29180"/>
    <cellStyle name="Currency 3 4 2 5 2 2" xfId="29181"/>
    <cellStyle name="Currency 3 4 2 5 3" xfId="29182"/>
    <cellStyle name="Currency 3 4 2 6" xfId="29183"/>
    <cellStyle name="Currency 3 4 2 6 2" xfId="29184"/>
    <cellStyle name="Currency 3 4 2 7" xfId="29185"/>
    <cellStyle name="Currency 3 4 3" xfId="29186"/>
    <cellStyle name="Currency 3 4 3 2" xfId="29187"/>
    <cellStyle name="Currency 3 4 3 2 2" xfId="29188"/>
    <cellStyle name="Currency 3 4 3 2 2 2" xfId="29189"/>
    <cellStyle name="Currency 3 4 3 2 3" xfId="29190"/>
    <cellStyle name="Currency 3 4 3 3" xfId="29191"/>
    <cellStyle name="Currency 3 4 3 3 2" xfId="29192"/>
    <cellStyle name="Currency 3 4 3 3 2 2" xfId="29193"/>
    <cellStyle name="Currency 3 4 3 3 3" xfId="29194"/>
    <cellStyle name="Currency 3 4 3 4" xfId="29195"/>
    <cellStyle name="Currency 3 4 3 4 2" xfId="29196"/>
    <cellStyle name="Currency 3 4 3 5" xfId="29197"/>
    <cellStyle name="Currency 3 4 4" xfId="29198"/>
    <cellStyle name="Currency 3 4 4 2" xfId="29199"/>
    <cellStyle name="Currency 3 4 4 2 2" xfId="29200"/>
    <cellStyle name="Currency 3 4 4 3" xfId="29201"/>
    <cellStyle name="Currency 3 4 5" xfId="29202"/>
    <cellStyle name="Currency 3 4 5 2" xfId="29203"/>
    <cellStyle name="Currency 3 4 5 2 2" xfId="29204"/>
    <cellStyle name="Currency 3 4 5 3" xfId="29205"/>
    <cellStyle name="Currency 3 4 6" xfId="29206"/>
    <cellStyle name="Currency 3 4 6 2" xfId="29207"/>
    <cellStyle name="Currency 3 4 6 2 2" xfId="29208"/>
    <cellStyle name="Currency 3 4 6 3" xfId="29209"/>
    <cellStyle name="Currency 3 4 7" xfId="29210"/>
    <cellStyle name="Currency 3 4 7 2" xfId="29211"/>
    <cellStyle name="Currency 3 4 8" xfId="29212"/>
    <cellStyle name="Currency 3 5" xfId="29213"/>
    <cellStyle name="Currency 3 5 2" xfId="29214"/>
    <cellStyle name="Currency 3 5 2 2" xfId="29215"/>
    <cellStyle name="Currency 3 5 2 2 2" xfId="29216"/>
    <cellStyle name="Currency 3 5 2 2 2 2" xfId="29217"/>
    <cellStyle name="Currency 3 5 2 2 3" xfId="29218"/>
    <cellStyle name="Currency 3 5 2 3" xfId="29219"/>
    <cellStyle name="Currency 3 5 2 3 2" xfId="29220"/>
    <cellStyle name="Currency 3 5 2 3 2 2" xfId="29221"/>
    <cellStyle name="Currency 3 5 2 3 3" xfId="29222"/>
    <cellStyle name="Currency 3 5 2 4" xfId="29223"/>
    <cellStyle name="Currency 3 5 2 4 2" xfId="29224"/>
    <cellStyle name="Currency 3 5 2 5" xfId="29225"/>
    <cellStyle name="Currency 3 5 3" xfId="29226"/>
    <cellStyle name="Currency 3 5 3 2" xfId="29227"/>
    <cellStyle name="Currency 3 5 3 2 2" xfId="29228"/>
    <cellStyle name="Currency 3 5 3 3" xfId="29229"/>
    <cellStyle name="Currency 3 5 4" xfId="29230"/>
    <cellStyle name="Currency 3 5 4 2" xfId="29231"/>
    <cellStyle name="Currency 3 5 4 2 2" xfId="29232"/>
    <cellStyle name="Currency 3 5 4 3" xfId="29233"/>
    <cellStyle name="Currency 3 5 5" xfId="29234"/>
    <cellStyle name="Currency 3 5 5 2" xfId="29235"/>
    <cellStyle name="Currency 3 5 5 2 2" xfId="29236"/>
    <cellStyle name="Currency 3 5 5 3" xfId="29237"/>
    <cellStyle name="Currency 3 5 6" xfId="29238"/>
    <cellStyle name="Currency 3 5 6 2" xfId="29239"/>
    <cellStyle name="Currency 3 5 7" xfId="29240"/>
    <cellStyle name="Currency 3 6" xfId="29241"/>
    <cellStyle name="Currency 3 6 2" xfId="29242"/>
    <cellStyle name="Currency 3 6 2 2" xfId="29243"/>
    <cellStyle name="Currency 3 6 2 2 2" xfId="29244"/>
    <cellStyle name="Currency 3 6 2 2 2 2" xfId="29245"/>
    <cellStyle name="Currency 3 6 2 2 3" xfId="29246"/>
    <cellStyle name="Currency 3 6 2 3" xfId="29247"/>
    <cellStyle name="Currency 3 6 2 3 2" xfId="29248"/>
    <cellStyle name="Currency 3 6 2 3 2 2" xfId="29249"/>
    <cellStyle name="Currency 3 6 2 3 3" xfId="29250"/>
    <cellStyle name="Currency 3 6 2 4" xfId="29251"/>
    <cellStyle name="Currency 3 6 2 4 2" xfId="29252"/>
    <cellStyle name="Currency 3 6 2 5" xfId="29253"/>
    <cellStyle name="Currency 3 6 3" xfId="29254"/>
    <cellStyle name="Currency 3 6 3 2" xfId="29255"/>
    <cellStyle name="Currency 3 6 3 2 2" xfId="29256"/>
    <cellStyle name="Currency 3 6 3 3" xfId="29257"/>
    <cellStyle name="Currency 3 6 4" xfId="29258"/>
    <cellStyle name="Currency 3 6 4 2" xfId="29259"/>
    <cellStyle name="Currency 3 6 4 2 2" xfId="29260"/>
    <cellStyle name="Currency 3 6 4 3" xfId="29261"/>
    <cellStyle name="Currency 3 6 5" xfId="29262"/>
    <cellStyle name="Currency 3 6 5 2" xfId="29263"/>
    <cellStyle name="Currency 3 6 5 2 2" xfId="29264"/>
    <cellStyle name="Currency 3 6 5 3" xfId="29265"/>
    <cellStyle name="Currency 3 6 6" xfId="29266"/>
    <cellStyle name="Currency 3 6 6 2" xfId="29267"/>
    <cellStyle name="Currency 3 6 7" xfId="29268"/>
    <cellStyle name="Currency 3 7" xfId="29269"/>
    <cellStyle name="Currency 3 8" xfId="29270"/>
    <cellStyle name="Currency 3 8 2" xfId="29271"/>
    <cellStyle name="Currency 3 8 2 2" xfId="29272"/>
    <cellStyle name="Currency 3 8 2 2 2" xfId="29273"/>
    <cellStyle name="Currency 3 8 2 3" xfId="29274"/>
    <cellStyle name="Currency 3 8 3" xfId="29275"/>
    <cellStyle name="Currency 3 8 3 2" xfId="29276"/>
    <cellStyle name="Currency 3 8 3 2 2" xfId="29277"/>
    <cellStyle name="Currency 3 8 3 3" xfId="29278"/>
    <cellStyle name="Currency 3 8 4" xfId="29279"/>
    <cellStyle name="Currency 3 8 4 2" xfId="29280"/>
    <cellStyle name="Currency 3 8 5" xfId="29281"/>
    <cellStyle name="Currency 3 9" xfId="29282"/>
    <cellStyle name="Currency 3 9 2" xfId="29283"/>
    <cellStyle name="Currency 4" xfId="2060"/>
    <cellStyle name="Currency 4 10" xfId="29284"/>
    <cellStyle name="Currency 4 11" xfId="29285"/>
    <cellStyle name="Currency 4 2" xfId="2061"/>
    <cellStyle name="Currency 4 2 2" xfId="29286"/>
    <cellStyle name="Currency 4 2 2 2" xfId="29287"/>
    <cellStyle name="Currency 4 2 2 2 2" xfId="29288"/>
    <cellStyle name="Currency 4 2 2 2 2 2" xfId="29289"/>
    <cellStyle name="Currency 4 2 2 2 2 2 2" xfId="29290"/>
    <cellStyle name="Currency 4 2 2 2 2 2 2 2" xfId="29291"/>
    <cellStyle name="Currency 4 2 2 2 2 2 2 2 2" xfId="29292"/>
    <cellStyle name="Currency 4 2 2 2 2 2 2 3" xfId="29293"/>
    <cellStyle name="Currency 4 2 2 2 2 2 3" xfId="29294"/>
    <cellStyle name="Currency 4 2 2 2 2 2 3 2" xfId="29295"/>
    <cellStyle name="Currency 4 2 2 2 2 2 3 2 2" xfId="29296"/>
    <cellStyle name="Currency 4 2 2 2 2 2 3 3" xfId="29297"/>
    <cellStyle name="Currency 4 2 2 2 2 2 4" xfId="29298"/>
    <cellStyle name="Currency 4 2 2 2 2 2 4 2" xfId="29299"/>
    <cellStyle name="Currency 4 2 2 2 2 2 5" xfId="29300"/>
    <cellStyle name="Currency 4 2 2 2 2 3" xfId="29301"/>
    <cellStyle name="Currency 4 2 2 2 2 3 2" xfId="29302"/>
    <cellStyle name="Currency 4 2 2 2 2 3 2 2" xfId="29303"/>
    <cellStyle name="Currency 4 2 2 2 2 3 3" xfId="29304"/>
    <cellStyle name="Currency 4 2 2 2 2 4" xfId="29305"/>
    <cellStyle name="Currency 4 2 2 2 2 4 2" xfId="29306"/>
    <cellStyle name="Currency 4 2 2 2 2 4 2 2" xfId="29307"/>
    <cellStyle name="Currency 4 2 2 2 2 4 3" xfId="29308"/>
    <cellStyle name="Currency 4 2 2 2 2 5" xfId="29309"/>
    <cellStyle name="Currency 4 2 2 2 2 5 2" xfId="29310"/>
    <cellStyle name="Currency 4 2 2 2 2 5 2 2" xfId="29311"/>
    <cellStyle name="Currency 4 2 2 2 2 5 3" xfId="29312"/>
    <cellStyle name="Currency 4 2 2 2 2 6" xfId="29313"/>
    <cellStyle name="Currency 4 2 2 2 2 6 2" xfId="29314"/>
    <cellStyle name="Currency 4 2 2 2 2 7" xfId="29315"/>
    <cellStyle name="Currency 4 2 2 2 3" xfId="29316"/>
    <cellStyle name="Currency 4 2 2 2 3 2" xfId="29317"/>
    <cellStyle name="Currency 4 2 2 2 3 2 2" xfId="29318"/>
    <cellStyle name="Currency 4 2 2 2 3 2 2 2" xfId="29319"/>
    <cellStyle name="Currency 4 2 2 2 3 2 3" xfId="29320"/>
    <cellStyle name="Currency 4 2 2 2 3 3" xfId="29321"/>
    <cellStyle name="Currency 4 2 2 2 3 3 2" xfId="29322"/>
    <cellStyle name="Currency 4 2 2 2 3 3 2 2" xfId="29323"/>
    <cellStyle name="Currency 4 2 2 2 3 3 3" xfId="29324"/>
    <cellStyle name="Currency 4 2 2 2 3 4" xfId="29325"/>
    <cellStyle name="Currency 4 2 2 2 3 4 2" xfId="29326"/>
    <cellStyle name="Currency 4 2 2 2 3 5" xfId="29327"/>
    <cellStyle name="Currency 4 2 2 2 4" xfId="29328"/>
    <cellStyle name="Currency 4 2 2 2 4 2" xfId="29329"/>
    <cellStyle name="Currency 4 2 2 2 4 2 2" xfId="29330"/>
    <cellStyle name="Currency 4 2 2 2 4 3" xfId="29331"/>
    <cellStyle name="Currency 4 2 2 2 5" xfId="29332"/>
    <cellStyle name="Currency 4 2 2 2 5 2" xfId="29333"/>
    <cellStyle name="Currency 4 2 2 2 5 2 2" xfId="29334"/>
    <cellStyle name="Currency 4 2 2 2 5 3" xfId="29335"/>
    <cellStyle name="Currency 4 2 2 2 6" xfId="29336"/>
    <cellStyle name="Currency 4 2 2 2 6 2" xfId="29337"/>
    <cellStyle name="Currency 4 2 2 2 6 2 2" xfId="29338"/>
    <cellStyle name="Currency 4 2 2 2 6 3" xfId="29339"/>
    <cellStyle name="Currency 4 2 2 2 7" xfId="29340"/>
    <cellStyle name="Currency 4 2 2 2 7 2" xfId="29341"/>
    <cellStyle name="Currency 4 2 2 2 8" xfId="29342"/>
    <cellStyle name="Currency 4 2 2 3" xfId="29343"/>
    <cellStyle name="Currency 4 2 2 3 2" xfId="29344"/>
    <cellStyle name="Currency 4 2 2 3 2 2" xfId="29345"/>
    <cellStyle name="Currency 4 2 2 3 2 2 2" xfId="29346"/>
    <cellStyle name="Currency 4 2 2 3 2 2 2 2" xfId="29347"/>
    <cellStyle name="Currency 4 2 2 3 2 2 3" xfId="29348"/>
    <cellStyle name="Currency 4 2 2 3 2 3" xfId="29349"/>
    <cellStyle name="Currency 4 2 2 3 2 3 2" xfId="29350"/>
    <cellStyle name="Currency 4 2 2 3 2 3 2 2" xfId="29351"/>
    <cellStyle name="Currency 4 2 2 3 2 3 3" xfId="29352"/>
    <cellStyle name="Currency 4 2 2 3 2 4" xfId="29353"/>
    <cellStyle name="Currency 4 2 2 3 2 4 2" xfId="29354"/>
    <cellStyle name="Currency 4 2 2 3 2 5" xfId="29355"/>
    <cellStyle name="Currency 4 2 2 3 3" xfId="29356"/>
    <cellStyle name="Currency 4 2 2 3 3 2" xfId="29357"/>
    <cellStyle name="Currency 4 2 2 3 3 2 2" xfId="29358"/>
    <cellStyle name="Currency 4 2 2 3 3 3" xfId="29359"/>
    <cellStyle name="Currency 4 2 2 3 4" xfId="29360"/>
    <cellStyle name="Currency 4 2 2 3 4 2" xfId="29361"/>
    <cellStyle name="Currency 4 2 2 3 4 2 2" xfId="29362"/>
    <cellStyle name="Currency 4 2 2 3 4 3" xfId="29363"/>
    <cellStyle name="Currency 4 2 2 3 5" xfId="29364"/>
    <cellStyle name="Currency 4 2 2 3 5 2" xfId="29365"/>
    <cellStyle name="Currency 4 2 2 3 5 2 2" xfId="29366"/>
    <cellStyle name="Currency 4 2 2 3 5 3" xfId="29367"/>
    <cellStyle name="Currency 4 2 2 3 6" xfId="29368"/>
    <cellStyle name="Currency 4 2 2 3 6 2" xfId="29369"/>
    <cellStyle name="Currency 4 2 2 3 7" xfId="29370"/>
    <cellStyle name="Currency 4 2 2 4" xfId="29371"/>
    <cellStyle name="Currency 4 2 2 4 2" xfId="29372"/>
    <cellStyle name="Currency 4 2 2 4 2 2" xfId="29373"/>
    <cellStyle name="Currency 4 2 2 4 2 2 2" xfId="29374"/>
    <cellStyle name="Currency 4 2 2 4 2 3" xfId="29375"/>
    <cellStyle name="Currency 4 2 2 4 3" xfId="29376"/>
    <cellStyle name="Currency 4 2 2 4 3 2" xfId="29377"/>
    <cellStyle name="Currency 4 2 2 4 3 2 2" xfId="29378"/>
    <cellStyle name="Currency 4 2 2 4 3 3" xfId="29379"/>
    <cellStyle name="Currency 4 2 2 4 4" xfId="29380"/>
    <cellStyle name="Currency 4 2 2 4 4 2" xfId="29381"/>
    <cellStyle name="Currency 4 2 2 4 5" xfId="29382"/>
    <cellStyle name="Currency 4 2 2 5" xfId="29383"/>
    <cellStyle name="Currency 4 2 2 5 2" xfId="29384"/>
    <cellStyle name="Currency 4 2 2 5 2 2" xfId="29385"/>
    <cellStyle name="Currency 4 2 2 5 3" xfId="29386"/>
    <cellStyle name="Currency 4 2 2 6" xfId="29387"/>
    <cellStyle name="Currency 4 2 2 6 2" xfId="29388"/>
    <cellStyle name="Currency 4 2 2 6 2 2" xfId="29389"/>
    <cellStyle name="Currency 4 2 2 6 3" xfId="29390"/>
    <cellStyle name="Currency 4 2 2 7" xfId="29391"/>
    <cellStyle name="Currency 4 2 2 7 2" xfId="29392"/>
    <cellStyle name="Currency 4 2 2 7 2 2" xfId="29393"/>
    <cellStyle name="Currency 4 2 2 7 3" xfId="29394"/>
    <cellStyle name="Currency 4 2 2 8" xfId="29395"/>
    <cellStyle name="Currency 4 2 2 8 2" xfId="29396"/>
    <cellStyle name="Currency 4 2 2 9" xfId="29397"/>
    <cellStyle name="Currency 4 2 3" xfId="29398"/>
    <cellStyle name="Currency 4 2 3 2" xfId="29399"/>
    <cellStyle name="Currency 4 2 3 2 2" xfId="29400"/>
    <cellStyle name="Currency 4 2 3 2 2 2" xfId="29401"/>
    <cellStyle name="Currency 4 2 3 2 2 2 2" xfId="29402"/>
    <cellStyle name="Currency 4 2 3 2 2 2 2 2" xfId="29403"/>
    <cellStyle name="Currency 4 2 3 2 2 2 3" xfId="29404"/>
    <cellStyle name="Currency 4 2 3 2 2 3" xfId="29405"/>
    <cellStyle name="Currency 4 2 3 2 2 3 2" xfId="29406"/>
    <cellStyle name="Currency 4 2 3 2 2 3 2 2" xfId="29407"/>
    <cellStyle name="Currency 4 2 3 2 2 3 3" xfId="29408"/>
    <cellStyle name="Currency 4 2 3 2 2 4" xfId="29409"/>
    <cellStyle name="Currency 4 2 3 2 2 4 2" xfId="29410"/>
    <cellStyle name="Currency 4 2 3 2 2 5" xfId="29411"/>
    <cellStyle name="Currency 4 2 3 2 3" xfId="29412"/>
    <cellStyle name="Currency 4 2 3 2 3 2" xfId="29413"/>
    <cellStyle name="Currency 4 2 3 2 3 2 2" xfId="29414"/>
    <cellStyle name="Currency 4 2 3 2 3 3" xfId="29415"/>
    <cellStyle name="Currency 4 2 3 2 4" xfId="29416"/>
    <cellStyle name="Currency 4 2 3 2 4 2" xfId="29417"/>
    <cellStyle name="Currency 4 2 3 2 4 2 2" xfId="29418"/>
    <cellStyle name="Currency 4 2 3 2 4 3" xfId="29419"/>
    <cellStyle name="Currency 4 2 3 2 5" xfId="29420"/>
    <cellStyle name="Currency 4 2 3 2 5 2" xfId="29421"/>
    <cellStyle name="Currency 4 2 3 2 5 2 2" xfId="29422"/>
    <cellStyle name="Currency 4 2 3 2 5 3" xfId="29423"/>
    <cellStyle name="Currency 4 2 3 2 6" xfId="29424"/>
    <cellStyle name="Currency 4 2 3 2 6 2" xfId="29425"/>
    <cellStyle name="Currency 4 2 3 2 7" xfId="29426"/>
    <cellStyle name="Currency 4 2 3 3" xfId="29427"/>
    <cellStyle name="Currency 4 2 3 3 2" xfId="29428"/>
    <cellStyle name="Currency 4 2 3 3 2 2" xfId="29429"/>
    <cellStyle name="Currency 4 2 3 3 2 2 2" xfId="29430"/>
    <cellStyle name="Currency 4 2 3 3 2 3" xfId="29431"/>
    <cellStyle name="Currency 4 2 3 3 3" xfId="29432"/>
    <cellStyle name="Currency 4 2 3 3 3 2" xfId="29433"/>
    <cellStyle name="Currency 4 2 3 3 3 2 2" xfId="29434"/>
    <cellStyle name="Currency 4 2 3 3 3 3" xfId="29435"/>
    <cellStyle name="Currency 4 2 3 3 4" xfId="29436"/>
    <cellStyle name="Currency 4 2 3 3 4 2" xfId="29437"/>
    <cellStyle name="Currency 4 2 3 3 5" xfId="29438"/>
    <cellStyle name="Currency 4 2 3 4" xfId="29439"/>
    <cellStyle name="Currency 4 2 3 4 2" xfId="29440"/>
    <cellStyle name="Currency 4 2 3 4 2 2" xfId="29441"/>
    <cellStyle name="Currency 4 2 3 4 3" xfId="29442"/>
    <cellStyle name="Currency 4 2 3 5" xfId="29443"/>
    <cellStyle name="Currency 4 2 3 5 2" xfId="29444"/>
    <cellStyle name="Currency 4 2 3 5 2 2" xfId="29445"/>
    <cellStyle name="Currency 4 2 3 5 3" xfId="29446"/>
    <cellStyle name="Currency 4 2 3 6" xfId="29447"/>
    <cellStyle name="Currency 4 2 3 6 2" xfId="29448"/>
    <cellStyle name="Currency 4 2 3 6 2 2" xfId="29449"/>
    <cellStyle name="Currency 4 2 3 6 3" xfId="29450"/>
    <cellStyle name="Currency 4 2 3 7" xfId="29451"/>
    <cellStyle name="Currency 4 2 3 7 2" xfId="29452"/>
    <cellStyle name="Currency 4 2 3 8" xfId="29453"/>
    <cellStyle name="Currency 4 2 4" xfId="29454"/>
    <cellStyle name="Currency 4 2 4 2" xfId="29455"/>
    <cellStyle name="Currency 4 2 4 2 2" xfId="29456"/>
    <cellStyle name="Currency 4 2 4 2 2 2" xfId="29457"/>
    <cellStyle name="Currency 4 2 4 2 2 2 2" xfId="29458"/>
    <cellStyle name="Currency 4 2 4 2 2 3" xfId="29459"/>
    <cellStyle name="Currency 4 2 4 2 3" xfId="29460"/>
    <cellStyle name="Currency 4 2 4 2 3 2" xfId="29461"/>
    <cellStyle name="Currency 4 2 4 2 3 2 2" xfId="29462"/>
    <cellStyle name="Currency 4 2 4 2 3 3" xfId="29463"/>
    <cellStyle name="Currency 4 2 4 2 4" xfId="29464"/>
    <cellStyle name="Currency 4 2 4 2 4 2" xfId="29465"/>
    <cellStyle name="Currency 4 2 4 2 5" xfId="29466"/>
    <cellStyle name="Currency 4 2 4 3" xfId="29467"/>
    <cellStyle name="Currency 4 2 4 3 2" xfId="29468"/>
    <cellStyle name="Currency 4 2 4 3 2 2" xfId="29469"/>
    <cellStyle name="Currency 4 2 4 3 3" xfId="29470"/>
    <cellStyle name="Currency 4 2 4 4" xfId="29471"/>
    <cellStyle name="Currency 4 2 4 4 2" xfId="29472"/>
    <cellStyle name="Currency 4 2 4 4 2 2" xfId="29473"/>
    <cellStyle name="Currency 4 2 4 4 3" xfId="29474"/>
    <cellStyle name="Currency 4 2 4 5" xfId="29475"/>
    <cellStyle name="Currency 4 2 4 5 2" xfId="29476"/>
    <cellStyle name="Currency 4 2 4 5 2 2" xfId="29477"/>
    <cellStyle name="Currency 4 2 4 5 3" xfId="29478"/>
    <cellStyle name="Currency 4 2 4 6" xfId="29479"/>
    <cellStyle name="Currency 4 2 4 6 2" xfId="29480"/>
    <cellStyle name="Currency 4 2 4 7" xfId="29481"/>
    <cellStyle name="Currency 4 2 5" xfId="29482"/>
    <cellStyle name="Currency 4 2 5 2" xfId="29483"/>
    <cellStyle name="Currency 4 2 5 2 2" xfId="29484"/>
    <cellStyle name="Currency 4 2 5 2 2 2" xfId="29485"/>
    <cellStyle name="Currency 4 2 5 2 2 2 2" xfId="29486"/>
    <cellStyle name="Currency 4 2 5 2 2 3" xfId="29487"/>
    <cellStyle name="Currency 4 2 5 2 3" xfId="29488"/>
    <cellStyle name="Currency 4 2 5 2 3 2" xfId="29489"/>
    <cellStyle name="Currency 4 2 5 2 3 2 2" xfId="29490"/>
    <cellStyle name="Currency 4 2 5 2 3 3" xfId="29491"/>
    <cellStyle name="Currency 4 2 5 2 4" xfId="29492"/>
    <cellStyle name="Currency 4 2 5 2 4 2" xfId="29493"/>
    <cellStyle name="Currency 4 2 5 2 5" xfId="29494"/>
    <cellStyle name="Currency 4 2 5 3" xfId="29495"/>
    <cellStyle name="Currency 4 2 5 3 2" xfId="29496"/>
    <cellStyle name="Currency 4 2 5 3 2 2" xfId="29497"/>
    <cellStyle name="Currency 4 2 5 3 3" xfId="29498"/>
    <cellStyle name="Currency 4 2 5 4" xfId="29499"/>
    <cellStyle name="Currency 4 2 5 4 2" xfId="29500"/>
    <cellStyle name="Currency 4 2 5 4 2 2" xfId="29501"/>
    <cellStyle name="Currency 4 2 5 4 3" xfId="29502"/>
    <cellStyle name="Currency 4 2 5 5" xfId="29503"/>
    <cellStyle name="Currency 4 2 5 5 2" xfId="29504"/>
    <cellStyle name="Currency 4 2 5 5 2 2" xfId="29505"/>
    <cellStyle name="Currency 4 2 5 5 3" xfId="29506"/>
    <cellStyle name="Currency 4 2 5 6" xfId="29507"/>
    <cellStyle name="Currency 4 2 5 6 2" xfId="29508"/>
    <cellStyle name="Currency 4 2 5 7" xfId="29509"/>
    <cellStyle name="Currency 4 2 6" xfId="29510"/>
    <cellStyle name="Currency 4 2 7" xfId="29511"/>
    <cellStyle name="Currency 4 2 7 2" xfId="29512"/>
    <cellStyle name="Currency 4 2 7 2 2" xfId="29513"/>
    <cellStyle name="Currency 4 2 7 2 2 2" xfId="29514"/>
    <cellStyle name="Currency 4 2 7 2 3" xfId="29515"/>
    <cellStyle name="Currency 4 2 7 3" xfId="29516"/>
    <cellStyle name="Currency 4 2 7 3 2" xfId="29517"/>
    <cellStyle name="Currency 4 2 7 3 2 2" xfId="29518"/>
    <cellStyle name="Currency 4 2 7 3 3" xfId="29519"/>
    <cellStyle name="Currency 4 2 7 4" xfId="29520"/>
    <cellStyle name="Currency 4 2 7 4 2" xfId="29521"/>
    <cellStyle name="Currency 4 2 7 5" xfId="29522"/>
    <cellStyle name="Currency 4 2 8" xfId="29523"/>
    <cellStyle name="Currency 4 2 8 2" xfId="29524"/>
    <cellStyle name="Currency 4 2 9" xfId="29525"/>
    <cellStyle name="Currency 4 3" xfId="29526"/>
    <cellStyle name="Currency 4 3 10" xfId="29527"/>
    <cellStyle name="Currency 4 3 2" xfId="29528"/>
    <cellStyle name="Currency 4 3 2 2" xfId="29529"/>
    <cellStyle name="Currency 4 3 2 2 2" xfId="29530"/>
    <cellStyle name="Currency 4 3 2 2 2 2" xfId="29531"/>
    <cellStyle name="Currency 4 3 2 2 2 2 2" xfId="29532"/>
    <cellStyle name="Currency 4 3 2 2 2 2 2 2" xfId="29533"/>
    <cellStyle name="Currency 4 3 2 2 2 2 3" xfId="29534"/>
    <cellStyle name="Currency 4 3 2 2 2 3" xfId="29535"/>
    <cellStyle name="Currency 4 3 2 2 2 3 2" xfId="29536"/>
    <cellStyle name="Currency 4 3 2 2 2 3 2 2" xfId="29537"/>
    <cellStyle name="Currency 4 3 2 2 2 3 3" xfId="29538"/>
    <cellStyle name="Currency 4 3 2 2 2 4" xfId="29539"/>
    <cellStyle name="Currency 4 3 2 2 2 4 2" xfId="29540"/>
    <cellStyle name="Currency 4 3 2 2 2 5" xfId="29541"/>
    <cellStyle name="Currency 4 3 2 2 3" xfId="29542"/>
    <cellStyle name="Currency 4 3 2 2 3 2" xfId="29543"/>
    <cellStyle name="Currency 4 3 2 2 3 2 2" xfId="29544"/>
    <cellStyle name="Currency 4 3 2 2 3 3" xfId="29545"/>
    <cellStyle name="Currency 4 3 2 2 4" xfId="29546"/>
    <cellStyle name="Currency 4 3 2 2 4 2" xfId="29547"/>
    <cellStyle name="Currency 4 3 2 2 4 2 2" xfId="29548"/>
    <cellStyle name="Currency 4 3 2 2 4 3" xfId="29549"/>
    <cellStyle name="Currency 4 3 2 2 5" xfId="29550"/>
    <cellStyle name="Currency 4 3 2 2 5 2" xfId="29551"/>
    <cellStyle name="Currency 4 3 2 2 5 2 2" xfId="29552"/>
    <cellStyle name="Currency 4 3 2 2 5 3" xfId="29553"/>
    <cellStyle name="Currency 4 3 2 2 6" xfId="29554"/>
    <cellStyle name="Currency 4 3 2 2 6 2" xfId="29555"/>
    <cellStyle name="Currency 4 3 2 2 7" xfId="29556"/>
    <cellStyle name="Currency 4 3 2 3" xfId="29557"/>
    <cellStyle name="Currency 4 3 2 3 2" xfId="29558"/>
    <cellStyle name="Currency 4 3 2 3 2 2" xfId="29559"/>
    <cellStyle name="Currency 4 3 2 3 2 2 2" xfId="29560"/>
    <cellStyle name="Currency 4 3 2 3 2 3" xfId="29561"/>
    <cellStyle name="Currency 4 3 2 3 3" xfId="29562"/>
    <cellStyle name="Currency 4 3 2 3 3 2" xfId="29563"/>
    <cellStyle name="Currency 4 3 2 3 3 2 2" xfId="29564"/>
    <cellStyle name="Currency 4 3 2 3 3 3" xfId="29565"/>
    <cellStyle name="Currency 4 3 2 3 4" xfId="29566"/>
    <cellStyle name="Currency 4 3 2 3 4 2" xfId="29567"/>
    <cellStyle name="Currency 4 3 2 3 5" xfId="29568"/>
    <cellStyle name="Currency 4 3 2 4" xfId="29569"/>
    <cellStyle name="Currency 4 3 2 4 2" xfId="29570"/>
    <cellStyle name="Currency 4 3 2 4 2 2" xfId="29571"/>
    <cellStyle name="Currency 4 3 2 4 3" xfId="29572"/>
    <cellStyle name="Currency 4 3 2 5" xfId="29573"/>
    <cellStyle name="Currency 4 3 2 5 2" xfId="29574"/>
    <cellStyle name="Currency 4 3 2 5 2 2" xfId="29575"/>
    <cellStyle name="Currency 4 3 2 5 3" xfId="29576"/>
    <cellStyle name="Currency 4 3 2 6" xfId="29577"/>
    <cellStyle name="Currency 4 3 2 6 2" xfId="29578"/>
    <cellStyle name="Currency 4 3 2 6 2 2" xfId="29579"/>
    <cellStyle name="Currency 4 3 2 6 3" xfId="29580"/>
    <cellStyle name="Currency 4 3 2 7" xfId="29581"/>
    <cellStyle name="Currency 4 3 2 7 2" xfId="29582"/>
    <cellStyle name="Currency 4 3 2 8" xfId="29583"/>
    <cellStyle name="Currency 4 3 3" xfId="29584"/>
    <cellStyle name="Currency 4 3 3 2" xfId="29585"/>
    <cellStyle name="Currency 4 3 3 2 2" xfId="29586"/>
    <cellStyle name="Currency 4 3 3 2 2 2" xfId="29587"/>
    <cellStyle name="Currency 4 3 3 2 2 2 2" xfId="29588"/>
    <cellStyle name="Currency 4 3 3 2 2 3" xfId="29589"/>
    <cellStyle name="Currency 4 3 3 2 3" xfId="29590"/>
    <cellStyle name="Currency 4 3 3 2 3 2" xfId="29591"/>
    <cellStyle name="Currency 4 3 3 2 3 2 2" xfId="29592"/>
    <cellStyle name="Currency 4 3 3 2 3 3" xfId="29593"/>
    <cellStyle name="Currency 4 3 3 2 4" xfId="29594"/>
    <cellStyle name="Currency 4 3 3 2 4 2" xfId="29595"/>
    <cellStyle name="Currency 4 3 3 2 5" xfId="29596"/>
    <cellStyle name="Currency 4 3 3 3" xfId="29597"/>
    <cellStyle name="Currency 4 3 3 3 2" xfId="29598"/>
    <cellStyle name="Currency 4 3 3 3 2 2" xfId="29599"/>
    <cellStyle name="Currency 4 3 3 3 3" xfId="29600"/>
    <cellStyle name="Currency 4 3 3 4" xfId="29601"/>
    <cellStyle name="Currency 4 3 3 4 2" xfId="29602"/>
    <cellStyle name="Currency 4 3 3 4 2 2" xfId="29603"/>
    <cellStyle name="Currency 4 3 3 4 3" xfId="29604"/>
    <cellStyle name="Currency 4 3 3 5" xfId="29605"/>
    <cellStyle name="Currency 4 3 3 5 2" xfId="29606"/>
    <cellStyle name="Currency 4 3 3 5 2 2" xfId="29607"/>
    <cellStyle name="Currency 4 3 3 5 3" xfId="29608"/>
    <cellStyle name="Currency 4 3 3 6" xfId="29609"/>
    <cellStyle name="Currency 4 3 3 6 2" xfId="29610"/>
    <cellStyle name="Currency 4 3 3 7" xfId="29611"/>
    <cellStyle name="Currency 4 3 4" xfId="29612"/>
    <cellStyle name="Currency 4 3 4 2" xfId="29613"/>
    <cellStyle name="Currency 4 3 4 2 2" xfId="29614"/>
    <cellStyle name="Currency 4 3 4 2 2 2" xfId="29615"/>
    <cellStyle name="Currency 4 3 4 2 3" xfId="29616"/>
    <cellStyle name="Currency 4 3 4 3" xfId="29617"/>
    <cellStyle name="Currency 4 3 4 3 2" xfId="29618"/>
    <cellStyle name="Currency 4 3 4 3 2 2" xfId="29619"/>
    <cellStyle name="Currency 4 3 4 3 3" xfId="29620"/>
    <cellStyle name="Currency 4 3 4 4" xfId="29621"/>
    <cellStyle name="Currency 4 3 4 4 2" xfId="29622"/>
    <cellStyle name="Currency 4 3 4 5" xfId="29623"/>
    <cellStyle name="Currency 4 3 5" xfId="29624"/>
    <cellStyle name="Currency 4 3 5 2" xfId="29625"/>
    <cellStyle name="Currency 4 3 5 2 2" xfId="29626"/>
    <cellStyle name="Currency 4 3 5 3" xfId="29627"/>
    <cellStyle name="Currency 4 3 6" xfId="29628"/>
    <cellStyle name="Currency 4 3 6 2" xfId="29629"/>
    <cellStyle name="Currency 4 3 6 2 2" xfId="29630"/>
    <cellStyle name="Currency 4 3 6 3" xfId="29631"/>
    <cellStyle name="Currency 4 3 7" xfId="29632"/>
    <cellStyle name="Currency 4 3 7 2" xfId="29633"/>
    <cellStyle name="Currency 4 3 7 2 2" xfId="29634"/>
    <cellStyle name="Currency 4 3 7 3" xfId="29635"/>
    <cellStyle name="Currency 4 3 8" xfId="29636"/>
    <cellStyle name="Currency 4 3 8 2" xfId="29637"/>
    <cellStyle name="Currency 4 3 9" xfId="29638"/>
    <cellStyle name="Currency 4 4" xfId="29639"/>
    <cellStyle name="Currency 4 4 2" xfId="29640"/>
    <cellStyle name="Currency 4 4 2 2" xfId="29641"/>
    <cellStyle name="Currency 4 4 2 2 2" xfId="29642"/>
    <cellStyle name="Currency 4 4 2 2 2 2" xfId="29643"/>
    <cellStyle name="Currency 4 4 2 2 2 2 2" xfId="29644"/>
    <cellStyle name="Currency 4 4 2 2 2 3" xfId="29645"/>
    <cellStyle name="Currency 4 4 2 2 3" xfId="29646"/>
    <cellStyle name="Currency 4 4 2 2 3 2" xfId="29647"/>
    <cellStyle name="Currency 4 4 2 2 3 2 2" xfId="29648"/>
    <cellStyle name="Currency 4 4 2 2 3 3" xfId="29649"/>
    <cellStyle name="Currency 4 4 2 2 4" xfId="29650"/>
    <cellStyle name="Currency 4 4 2 2 4 2" xfId="29651"/>
    <cellStyle name="Currency 4 4 2 2 5" xfId="29652"/>
    <cellStyle name="Currency 4 4 2 3" xfId="29653"/>
    <cellStyle name="Currency 4 4 2 3 2" xfId="29654"/>
    <cellStyle name="Currency 4 4 2 3 2 2" xfId="29655"/>
    <cellStyle name="Currency 4 4 2 3 3" xfId="29656"/>
    <cellStyle name="Currency 4 4 2 4" xfId="29657"/>
    <cellStyle name="Currency 4 4 2 4 2" xfId="29658"/>
    <cellStyle name="Currency 4 4 2 4 2 2" xfId="29659"/>
    <cellStyle name="Currency 4 4 2 4 3" xfId="29660"/>
    <cellStyle name="Currency 4 4 2 5" xfId="29661"/>
    <cellStyle name="Currency 4 4 2 5 2" xfId="29662"/>
    <cellStyle name="Currency 4 4 2 5 2 2" xfId="29663"/>
    <cellStyle name="Currency 4 4 2 5 3" xfId="29664"/>
    <cellStyle name="Currency 4 4 2 6" xfId="29665"/>
    <cellStyle name="Currency 4 4 2 6 2" xfId="29666"/>
    <cellStyle name="Currency 4 4 2 7" xfId="29667"/>
    <cellStyle name="Currency 4 4 3" xfId="29668"/>
    <cellStyle name="Currency 4 4 3 2" xfId="29669"/>
    <cellStyle name="Currency 4 4 3 2 2" xfId="29670"/>
    <cellStyle name="Currency 4 4 3 2 2 2" xfId="29671"/>
    <cellStyle name="Currency 4 4 3 2 3" xfId="29672"/>
    <cellStyle name="Currency 4 4 3 3" xfId="29673"/>
    <cellStyle name="Currency 4 4 3 3 2" xfId="29674"/>
    <cellStyle name="Currency 4 4 3 3 2 2" xfId="29675"/>
    <cellStyle name="Currency 4 4 3 3 3" xfId="29676"/>
    <cellStyle name="Currency 4 4 3 4" xfId="29677"/>
    <cellStyle name="Currency 4 4 3 4 2" xfId="29678"/>
    <cellStyle name="Currency 4 4 3 5" xfId="29679"/>
    <cellStyle name="Currency 4 4 4" xfId="29680"/>
    <cellStyle name="Currency 4 4 4 2" xfId="29681"/>
    <cellStyle name="Currency 4 4 4 2 2" xfId="29682"/>
    <cellStyle name="Currency 4 4 4 3" xfId="29683"/>
    <cellStyle name="Currency 4 4 5" xfId="29684"/>
    <cellStyle name="Currency 4 4 5 2" xfId="29685"/>
    <cellStyle name="Currency 4 4 5 2 2" xfId="29686"/>
    <cellStyle name="Currency 4 4 5 3" xfId="29687"/>
    <cellStyle name="Currency 4 4 6" xfId="29688"/>
    <cellStyle name="Currency 4 4 6 2" xfId="29689"/>
    <cellStyle name="Currency 4 4 6 2 2" xfId="29690"/>
    <cellStyle name="Currency 4 4 6 3" xfId="29691"/>
    <cellStyle name="Currency 4 4 7" xfId="29692"/>
    <cellStyle name="Currency 4 4 7 2" xfId="29693"/>
    <cellStyle name="Currency 4 4 8" xfId="29694"/>
    <cellStyle name="Currency 4 5" xfId="29695"/>
    <cellStyle name="Currency 4 5 2" xfId="29696"/>
    <cellStyle name="Currency 4 5 2 2" xfId="29697"/>
    <cellStyle name="Currency 4 5 2 2 2" xfId="29698"/>
    <cellStyle name="Currency 4 5 2 2 2 2" xfId="29699"/>
    <cellStyle name="Currency 4 5 2 2 3" xfId="29700"/>
    <cellStyle name="Currency 4 5 2 3" xfId="29701"/>
    <cellStyle name="Currency 4 5 2 3 2" xfId="29702"/>
    <cellStyle name="Currency 4 5 2 3 2 2" xfId="29703"/>
    <cellStyle name="Currency 4 5 2 3 3" xfId="29704"/>
    <cellStyle name="Currency 4 5 2 4" xfId="29705"/>
    <cellStyle name="Currency 4 5 2 4 2" xfId="29706"/>
    <cellStyle name="Currency 4 5 2 5" xfId="29707"/>
    <cellStyle name="Currency 4 5 3" xfId="29708"/>
    <cellStyle name="Currency 4 5 3 2" xfId="29709"/>
    <cellStyle name="Currency 4 5 3 2 2" xfId="29710"/>
    <cellStyle name="Currency 4 5 3 3" xfId="29711"/>
    <cellStyle name="Currency 4 5 4" xfId="29712"/>
    <cellStyle name="Currency 4 5 4 2" xfId="29713"/>
    <cellStyle name="Currency 4 5 4 2 2" xfId="29714"/>
    <cellStyle name="Currency 4 5 4 3" xfId="29715"/>
    <cellStyle name="Currency 4 5 5" xfId="29716"/>
    <cellStyle name="Currency 4 5 5 2" xfId="29717"/>
    <cellStyle name="Currency 4 5 5 2 2" xfId="29718"/>
    <cellStyle name="Currency 4 5 5 3" xfId="29719"/>
    <cellStyle name="Currency 4 5 6" xfId="29720"/>
    <cellStyle name="Currency 4 5 6 2" xfId="29721"/>
    <cellStyle name="Currency 4 5 7" xfId="29722"/>
    <cellStyle name="Currency 4 6" xfId="29723"/>
    <cellStyle name="Currency 4 6 2" xfId="29724"/>
    <cellStyle name="Currency 4 6 2 2" xfId="29725"/>
    <cellStyle name="Currency 4 6 2 2 2" xfId="29726"/>
    <cellStyle name="Currency 4 6 2 2 2 2" xfId="29727"/>
    <cellStyle name="Currency 4 6 2 2 3" xfId="29728"/>
    <cellStyle name="Currency 4 6 2 3" xfId="29729"/>
    <cellStyle name="Currency 4 6 2 3 2" xfId="29730"/>
    <cellStyle name="Currency 4 6 2 3 2 2" xfId="29731"/>
    <cellStyle name="Currency 4 6 2 3 3" xfId="29732"/>
    <cellStyle name="Currency 4 6 2 4" xfId="29733"/>
    <cellStyle name="Currency 4 6 2 4 2" xfId="29734"/>
    <cellStyle name="Currency 4 6 2 5" xfId="29735"/>
    <cellStyle name="Currency 4 6 3" xfId="29736"/>
    <cellStyle name="Currency 4 6 3 2" xfId="29737"/>
    <cellStyle name="Currency 4 6 3 2 2" xfId="29738"/>
    <cellStyle name="Currency 4 6 3 3" xfId="29739"/>
    <cellStyle name="Currency 4 6 4" xfId="29740"/>
    <cellStyle name="Currency 4 6 4 2" xfId="29741"/>
    <cellStyle name="Currency 4 6 4 2 2" xfId="29742"/>
    <cellStyle name="Currency 4 6 4 3" xfId="29743"/>
    <cellStyle name="Currency 4 6 5" xfId="29744"/>
    <cellStyle name="Currency 4 6 5 2" xfId="29745"/>
    <cellStyle name="Currency 4 6 5 2 2" xfId="29746"/>
    <cellStyle name="Currency 4 6 5 3" xfId="29747"/>
    <cellStyle name="Currency 4 6 6" xfId="29748"/>
    <cellStyle name="Currency 4 6 6 2" xfId="29749"/>
    <cellStyle name="Currency 4 6 7" xfId="29750"/>
    <cellStyle name="Currency 4 7" xfId="29751"/>
    <cellStyle name="Currency 4 8" xfId="29752"/>
    <cellStyle name="Currency 4 8 2" xfId="29753"/>
    <cellStyle name="Currency 4 8 2 2" xfId="29754"/>
    <cellStyle name="Currency 4 8 2 2 2" xfId="29755"/>
    <cellStyle name="Currency 4 8 2 3" xfId="29756"/>
    <cellStyle name="Currency 4 8 3" xfId="29757"/>
    <cellStyle name="Currency 4 8 3 2" xfId="29758"/>
    <cellStyle name="Currency 4 8 3 2 2" xfId="29759"/>
    <cellStyle name="Currency 4 8 3 3" xfId="29760"/>
    <cellStyle name="Currency 4 8 4" xfId="29761"/>
    <cellStyle name="Currency 4 8 4 2" xfId="29762"/>
    <cellStyle name="Currency 4 8 5" xfId="29763"/>
    <cellStyle name="Currency 4 9" xfId="29764"/>
    <cellStyle name="Currency 4 9 2" xfId="29765"/>
    <cellStyle name="Currency 5" xfId="2062"/>
    <cellStyle name="Currency 5 10" xfId="29766"/>
    <cellStyle name="Currency 5 2" xfId="2063"/>
    <cellStyle name="Currency 5 2 2" xfId="29767"/>
    <cellStyle name="Currency 5 2 2 2" xfId="29768"/>
    <cellStyle name="Currency 5 2 2 2 2" xfId="29769"/>
    <cellStyle name="Currency 5 2 2 2 2 2" xfId="29770"/>
    <cellStyle name="Currency 5 2 2 2 2 2 2" xfId="29771"/>
    <cellStyle name="Currency 5 2 2 2 2 2 2 2" xfId="29772"/>
    <cellStyle name="Currency 5 2 2 2 2 2 3" xfId="29773"/>
    <cellStyle name="Currency 5 2 2 2 2 3" xfId="29774"/>
    <cellStyle name="Currency 5 2 2 2 2 3 2" xfId="29775"/>
    <cellStyle name="Currency 5 2 2 2 2 3 2 2" xfId="29776"/>
    <cellStyle name="Currency 5 2 2 2 2 3 3" xfId="29777"/>
    <cellStyle name="Currency 5 2 2 2 2 4" xfId="29778"/>
    <cellStyle name="Currency 5 2 2 2 2 4 2" xfId="29779"/>
    <cellStyle name="Currency 5 2 2 2 2 5" xfId="29780"/>
    <cellStyle name="Currency 5 2 2 2 3" xfId="29781"/>
    <cellStyle name="Currency 5 2 2 2 3 2" xfId="29782"/>
    <cellStyle name="Currency 5 2 2 2 3 2 2" xfId="29783"/>
    <cellStyle name="Currency 5 2 2 2 3 3" xfId="29784"/>
    <cellStyle name="Currency 5 2 2 2 4" xfId="29785"/>
    <cellStyle name="Currency 5 2 2 2 4 2" xfId="29786"/>
    <cellStyle name="Currency 5 2 2 2 4 2 2" xfId="29787"/>
    <cellStyle name="Currency 5 2 2 2 4 3" xfId="29788"/>
    <cellStyle name="Currency 5 2 2 2 5" xfId="29789"/>
    <cellStyle name="Currency 5 2 2 2 5 2" xfId="29790"/>
    <cellStyle name="Currency 5 2 2 2 5 2 2" xfId="29791"/>
    <cellStyle name="Currency 5 2 2 2 5 3" xfId="29792"/>
    <cellStyle name="Currency 5 2 2 2 6" xfId="29793"/>
    <cellStyle name="Currency 5 2 2 2 6 2" xfId="29794"/>
    <cellStyle name="Currency 5 2 2 2 7" xfId="29795"/>
    <cellStyle name="Currency 5 2 2 3" xfId="29796"/>
    <cellStyle name="Currency 5 2 2 3 2" xfId="29797"/>
    <cellStyle name="Currency 5 2 2 3 2 2" xfId="29798"/>
    <cellStyle name="Currency 5 2 2 3 2 2 2" xfId="29799"/>
    <cellStyle name="Currency 5 2 2 3 2 3" xfId="29800"/>
    <cellStyle name="Currency 5 2 2 3 3" xfId="29801"/>
    <cellStyle name="Currency 5 2 2 3 3 2" xfId="29802"/>
    <cellStyle name="Currency 5 2 2 3 3 2 2" xfId="29803"/>
    <cellStyle name="Currency 5 2 2 3 3 3" xfId="29804"/>
    <cellStyle name="Currency 5 2 2 3 4" xfId="29805"/>
    <cellStyle name="Currency 5 2 2 3 4 2" xfId="29806"/>
    <cellStyle name="Currency 5 2 2 3 5" xfId="29807"/>
    <cellStyle name="Currency 5 2 2 4" xfId="29808"/>
    <cellStyle name="Currency 5 2 2 4 2" xfId="29809"/>
    <cellStyle name="Currency 5 2 2 4 2 2" xfId="29810"/>
    <cellStyle name="Currency 5 2 2 4 3" xfId="29811"/>
    <cellStyle name="Currency 5 2 2 5" xfId="29812"/>
    <cellStyle name="Currency 5 2 2 5 2" xfId="29813"/>
    <cellStyle name="Currency 5 2 2 5 2 2" xfId="29814"/>
    <cellStyle name="Currency 5 2 2 5 3" xfId="29815"/>
    <cellStyle name="Currency 5 2 2 6" xfId="29816"/>
    <cellStyle name="Currency 5 2 2 6 2" xfId="29817"/>
    <cellStyle name="Currency 5 2 2 6 2 2" xfId="29818"/>
    <cellStyle name="Currency 5 2 2 6 3" xfId="29819"/>
    <cellStyle name="Currency 5 2 2 7" xfId="29820"/>
    <cellStyle name="Currency 5 2 2 7 2" xfId="29821"/>
    <cellStyle name="Currency 5 2 2 8" xfId="29822"/>
    <cellStyle name="Currency 5 2 3" xfId="29823"/>
    <cellStyle name="Currency 5 2 3 2" xfId="29824"/>
    <cellStyle name="Currency 5 2 3 2 2" xfId="29825"/>
    <cellStyle name="Currency 5 2 3 2 2 2" xfId="29826"/>
    <cellStyle name="Currency 5 2 3 2 2 2 2" xfId="29827"/>
    <cellStyle name="Currency 5 2 3 2 2 3" xfId="29828"/>
    <cellStyle name="Currency 5 2 3 2 3" xfId="29829"/>
    <cellStyle name="Currency 5 2 3 2 3 2" xfId="29830"/>
    <cellStyle name="Currency 5 2 3 2 3 2 2" xfId="29831"/>
    <cellStyle name="Currency 5 2 3 2 3 3" xfId="29832"/>
    <cellStyle name="Currency 5 2 3 2 4" xfId="29833"/>
    <cellStyle name="Currency 5 2 3 2 4 2" xfId="29834"/>
    <cellStyle name="Currency 5 2 3 2 5" xfId="29835"/>
    <cellStyle name="Currency 5 2 3 3" xfId="29836"/>
    <cellStyle name="Currency 5 2 3 3 2" xfId="29837"/>
    <cellStyle name="Currency 5 2 3 3 2 2" xfId="29838"/>
    <cellStyle name="Currency 5 2 3 3 3" xfId="29839"/>
    <cellStyle name="Currency 5 2 3 4" xfId="29840"/>
    <cellStyle name="Currency 5 2 3 4 2" xfId="29841"/>
    <cellStyle name="Currency 5 2 3 4 2 2" xfId="29842"/>
    <cellStyle name="Currency 5 2 3 4 3" xfId="29843"/>
    <cellStyle name="Currency 5 2 3 5" xfId="29844"/>
    <cellStyle name="Currency 5 2 3 5 2" xfId="29845"/>
    <cellStyle name="Currency 5 2 3 5 2 2" xfId="29846"/>
    <cellStyle name="Currency 5 2 3 5 3" xfId="29847"/>
    <cellStyle name="Currency 5 2 3 6" xfId="29848"/>
    <cellStyle name="Currency 5 2 3 6 2" xfId="29849"/>
    <cellStyle name="Currency 5 2 3 7" xfId="29850"/>
    <cellStyle name="Currency 5 2 4" xfId="29851"/>
    <cellStyle name="Currency 5 2 4 2" xfId="29852"/>
    <cellStyle name="Currency 5 2 4 2 2" xfId="29853"/>
    <cellStyle name="Currency 5 2 4 2 2 2" xfId="29854"/>
    <cellStyle name="Currency 5 2 4 2 2 2 2" xfId="29855"/>
    <cellStyle name="Currency 5 2 4 2 2 3" xfId="29856"/>
    <cellStyle name="Currency 5 2 4 2 3" xfId="29857"/>
    <cellStyle name="Currency 5 2 4 2 3 2" xfId="29858"/>
    <cellStyle name="Currency 5 2 4 2 3 2 2" xfId="29859"/>
    <cellStyle name="Currency 5 2 4 2 3 3" xfId="29860"/>
    <cellStyle name="Currency 5 2 4 2 4" xfId="29861"/>
    <cellStyle name="Currency 5 2 4 2 4 2" xfId="29862"/>
    <cellStyle name="Currency 5 2 4 2 5" xfId="29863"/>
    <cellStyle name="Currency 5 2 4 3" xfId="29864"/>
    <cellStyle name="Currency 5 2 4 3 2" xfId="29865"/>
    <cellStyle name="Currency 5 2 4 3 2 2" xfId="29866"/>
    <cellStyle name="Currency 5 2 4 3 3" xfId="29867"/>
    <cellStyle name="Currency 5 2 4 4" xfId="29868"/>
    <cellStyle name="Currency 5 2 4 4 2" xfId="29869"/>
    <cellStyle name="Currency 5 2 4 4 2 2" xfId="29870"/>
    <cellStyle name="Currency 5 2 4 4 3" xfId="29871"/>
    <cellStyle name="Currency 5 2 4 5" xfId="29872"/>
    <cellStyle name="Currency 5 2 4 5 2" xfId="29873"/>
    <cellStyle name="Currency 5 2 4 5 2 2" xfId="29874"/>
    <cellStyle name="Currency 5 2 4 5 3" xfId="29875"/>
    <cellStyle name="Currency 5 2 4 6" xfId="29876"/>
    <cellStyle name="Currency 5 2 4 6 2" xfId="29877"/>
    <cellStyle name="Currency 5 2 4 7" xfId="29878"/>
    <cellStyle name="Currency 5 2 5" xfId="29879"/>
    <cellStyle name="Currency 5 2 6" xfId="29880"/>
    <cellStyle name="Currency 5 2 6 2" xfId="29881"/>
    <cellStyle name="Currency 5 2 6 2 2" xfId="29882"/>
    <cellStyle name="Currency 5 2 6 2 2 2" xfId="29883"/>
    <cellStyle name="Currency 5 2 6 2 3" xfId="29884"/>
    <cellStyle name="Currency 5 2 6 3" xfId="29885"/>
    <cellStyle name="Currency 5 2 6 3 2" xfId="29886"/>
    <cellStyle name="Currency 5 2 6 3 2 2" xfId="29887"/>
    <cellStyle name="Currency 5 2 6 3 3" xfId="29888"/>
    <cellStyle name="Currency 5 2 6 4" xfId="29889"/>
    <cellStyle name="Currency 5 2 6 4 2" xfId="29890"/>
    <cellStyle name="Currency 5 2 6 5" xfId="29891"/>
    <cellStyle name="Currency 5 2 7" xfId="29892"/>
    <cellStyle name="Currency 5 2 7 2" xfId="29893"/>
    <cellStyle name="Currency 5 2 8" xfId="29894"/>
    <cellStyle name="Currency 5 3" xfId="29895"/>
    <cellStyle name="Currency 5 3 2" xfId="29896"/>
    <cellStyle name="Currency 5 3 2 2" xfId="29897"/>
    <cellStyle name="Currency 5 3 2 2 2" xfId="29898"/>
    <cellStyle name="Currency 5 3 2 2 2 2" xfId="29899"/>
    <cellStyle name="Currency 5 3 2 2 2 2 2" xfId="29900"/>
    <cellStyle name="Currency 5 3 2 2 2 3" xfId="29901"/>
    <cellStyle name="Currency 5 3 2 2 3" xfId="29902"/>
    <cellStyle name="Currency 5 3 2 2 3 2" xfId="29903"/>
    <cellStyle name="Currency 5 3 2 2 3 2 2" xfId="29904"/>
    <cellStyle name="Currency 5 3 2 2 3 3" xfId="29905"/>
    <cellStyle name="Currency 5 3 2 2 4" xfId="29906"/>
    <cellStyle name="Currency 5 3 2 2 4 2" xfId="29907"/>
    <cellStyle name="Currency 5 3 2 2 5" xfId="29908"/>
    <cellStyle name="Currency 5 3 2 3" xfId="29909"/>
    <cellStyle name="Currency 5 3 2 3 2" xfId="29910"/>
    <cellStyle name="Currency 5 3 2 3 2 2" xfId="29911"/>
    <cellStyle name="Currency 5 3 2 3 3" xfId="29912"/>
    <cellStyle name="Currency 5 3 2 4" xfId="29913"/>
    <cellStyle name="Currency 5 3 2 4 2" xfId="29914"/>
    <cellStyle name="Currency 5 3 2 4 2 2" xfId="29915"/>
    <cellStyle name="Currency 5 3 2 4 3" xfId="29916"/>
    <cellStyle name="Currency 5 3 2 5" xfId="29917"/>
    <cellStyle name="Currency 5 3 2 5 2" xfId="29918"/>
    <cellStyle name="Currency 5 3 2 5 2 2" xfId="29919"/>
    <cellStyle name="Currency 5 3 2 5 3" xfId="29920"/>
    <cellStyle name="Currency 5 3 2 6" xfId="29921"/>
    <cellStyle name="Currency 5 3 2 6 2" xfId="29922"/>
    <cellStyle name="Currency 5 3 2 7" xfId="29923"/>
    <cellStyle name="Currency 5 3 3" xfId="29924"/>
    <cellStyle name="Currency 5 3 3 2" xfId="29925"/>
    <cellStyle name="Currency 5 3 3 2 2" xfId="29926"/>
    <cellStyle name="Currency 5 3 3 2 2 2" xfId="29927"/>
    <cellStyle name="Currency 5 3 3 2 3" xfId="29928"/>
    <cellStyle name="Currency 5 3 3 3" xfId="29929"/>
    <cellStyle name="Currency 5 3 3 3 2" xfId="29930"/>
    <cellStyle name="Currency 5 3 3 3 2 2" xfId="29931"/>
    <cellStyle name="Currency 5 3 3 3 3" xfId="29932"/>
    <cellStyle name="Currency 5 3 3 4" xfId="29933"/>
    <cellStyle name="Currency 5 3 3 4 2" xfId="29934"/>
    <cellStyle name="Currency 5 3 3 5" xfId="29935"/>
    <cellStyle name="Currency 5 3 4" xfId="29936"/>
    <cellStyle name="Currency 5 3 4 2" xfId="29937"/>
    <cellStyle name="Currency 5 3 4 2 2" xfId="29938"/>
    <cellStyle name="Currency 5 3 4 3" xfId="29939"/>
    <cellStyle name="Currency 5 3 5" xfId="29940"/>
    <cellStyle name="Currency 5 3 5 2" xfId="29941"/>
    <cellStyle name="Currency 5 3 5 2 2" xfId="29942"/>
    <cellStyle name="Currency 5 3 5 3" xfId="29943"/>
    <cellStyle name="Currency 5 3 6" xfId="29944"/>
    <cellStyle name="Currency 5 3 6 2" xfId="29945"/>
    <cellStyle name="Currency 5 3 6 2 2" xfId="29946"/>
    <cellStyle name="Currency 5 3 6 3" xfId="29947"/>
    <cellStyle name="Currency 5 3 7" xfId="29948"/>
    <cellStyle name="Currency 5 3 7 2" xfId="29949"/>
    <cellStyle name="Currency 5 3 8" xfId="29950"/>
    <cellStyle name="Currency 5 3 9" xfId="29951"/>
    <cellStyle name="Currency 5 4" xfId="29952"/>
    <cellStyle name="Currency 5 4 2" xfId="29953"/>
    <cellStyle name="Currency 5 4 2 2" xfId="29954"/>
    <cellStyle name="Currency 5 4 2 2 2" xfId="29955"/>
    <cellStyle name="Currency 5 4 2 2 2 2" xfId="29956"/>
    <cellStyle name="Currency 5 4 2 2 3" xfId="29957"/>
    <cellStyle name="Currency 5 4 2 3" xfId="29958"/>
    <cellStyle name="Currency 5 4 2 3 2" xfId="29959"/>
    <cellStyle name="Currency 5 4 2 3 2 2" xfId="29960"/>
    <cellStyle name="Currency 5 4 2 3 3" xfId="29961"/>
    <cellStyle name="Currency 5 4 2 4" xfId="29962"/>
    <cellStyle name="Currency 5 4 2 4 2" xfId="29963"/>
    <cellStyle name="Currency 5 4 2 5" xfId="29964"/>
    <cellStyle name="Currency 5 4 3" xfId="29965"/>
    <cellStyle name="Currency 5 4 3 2" xfId="29966"/>
    <cellStyle name="Currency 5 4 3 2 2" xfId="29967"/>
    <cellStyle name="Currency 5 4 3 3" xfId="29968"/>
    <cellStyle name="Currency 5 4 4" xfId="29969"/>
    <cellStyle name="Currency 5 4 4 2" xfId="29970"/>
    <cellStyle name="Currency 5 4 4 2 2" xfId="29971"/>
    <cellStyle name="Currency 5 4 4 3" xfId="29972"/>
    <cellStyle name="Currency 5 4 5" xfId="29973"/>
    <cellStyle name="Currency 5 4 5 2" xfId="29974"/>
    <cellStyle name="Currency 5 4 5 2 2" xfId="29975"/>
    <cellStyle name="Currency 5 4 5 3" xfId="29976"/>
    <cellStyle name="Currency 5 4 6" xfId="29977"/>
    <cellStyle name="Currency 5 4 6 2" xfId="29978"/>
    <cellStyle name="Currency 5 4 7" xfId="29979"/>
    <cellStyle name="Currency 5 5" xfId="29980"/>
    <cellStyle name="Currency 5 5 2" xfId="29981"/>
    <cellStyle name="Currency 5 5 2 2" xfId="29982"/>
    <cellStyle name="Currency 5 5 2 2 2" xfId="29983"/>
    <cellStyle name="Currency 5 5 2 2 2 2" xfId="29984"/>
    <cellStyle name="Currency 5 5 2 2 3" xfId="29985"/>
    <cellStyle name="Currency 5 5 2 3" xfId="29986"/>
    <cellStyle name="Currency 5 5 2 3 2" xfId="29987"/>
    <cellStyle name="Currency 5 5 2 3 2 2" xfId="29988"/>
    <cellStyle name="Currency 5 5 2 3 3" xfId="29989"/>
    <cellStyle name="Currency 5 5 2 4" xfId="29990"/>
    <cellStyle name="Currency 5 5 2 4 2" xfId="29991"/>
    <cellStyle name="Currency 5 5 2 5" xfId="29992"/>
    <cellStyle name="Currency 5 5 3" xfId="29993"/>
    <cellStyle name="Currency 5 5 3 2" xfId="29994"/>
    <cellStyle name="Currency 5 5 3 2 2" xfId="29995"/>
    <cellStyle name="Currency 5 5 3 3" xfId="29996"/>
    <cellStyle name="Currency 5 5 4" xfId="29997"/>
    <cellStyle name="Currency 5 5 4 2" xfId="29998"/>
    <cellStyle name="Currency 5 5 4 2 2" xfId="29999"/>
    <cellStyle name="Currency 5 5 4 3" xfId="30000"/>
    <cellStyle name="Currency 5 5 5" xfId="30001"/>
    <cellStyle name="Currency 5 5 5 2" xfId="30002"/>
    <cellStyle name="Currency 5 5 5 2 2" xfId="30003"/>
    <cellStyle name="Currency 5 5 5 3" xfId="30004"/>
    <cellStyle name="Currency 5 5 6" xfId="30005"/>
    <cellStyle name="Currency 5 5 6 2" xfId="30006"/>
    <cellStyle name="Currency 5 5 7" xfId="30007"/>
    <cellStyle name="Currency 5 6" xfId="30008"/>
    <cellStyle name="Currency 5 7" xfId="30009"/>
    <cellStyle name="Currency 5 7 2" xfId="30010"/>
    <cellStyle name="Currency 5 7 2 2" xfId="30011"/>
    <cellStyle name="Currency 5 7 2 2 2" xfId="30012"/>
    <cellStyle name="Currency 5 7 2 3" xfId="30013"/>
    <cellStyle name="Currency 5 7 3" xfId="30014"/>
    <cellStyle name="Currency 5 7 3 2" xfId="30015"/>
    <cellStyle name="Currency 5 7 3 2 2" xfId="30016"/>
    <cellStyle name="Currency 5 7 3 3" xfId="30017"/>
    <cellStyle name="Currency 5 7 4" xfId="30018"/>
    <cellStyle name="Currency 5 7 4 2" xfId="30019"/>
    <cellStyle name="Currency 5 7 5" xfId="30020"/>
    <cellStyle name="Currency 5 8" xfId="30021"/>
    <cellStyle name="Currency 5 8 2" xfId="30022"/>
    <cellStyle name="Currency 5 9" xfId="30023"/>
    <cellStyle name="Currency 6" xfId="2064"/>
    <cellStyle name="Currency 6 2" xfId="2065"/>
    <cellStyle name="Currency 6 2 2" xfId="30024"/>
    <cellStyle name="Currency 6 2 2 2" xfId="30025"/>
    <cellStyle name="Currency 6 2 2 2 2" xfId="30026"/>
    <cellStyle name="Currency 6 2 2 2 2 2" xfId="30027"/>
    <cellStyle name="Currency 6 2 2 2 2 2 2" xfId="30028"/>
    <cellStyle name="Currency 6 2 2 2 2 3" xfId="30029"/>
    <cellStyle name="Currency 6 2 2 2 3" xfId="30030"/>
    <cellStyle name="Currency 6 2 2 2 3 2" xfId="30031"/>
    <cellStyle name="Currency 6 2 2 2 3 2 2" xfId="30032"/>
    <cellStyle name="Currency 6 2 2 2 3 3" xfId="30033"/>
    <cellStyle name="Currency 6 2 2 2 4" xfId="30034"/>
    <cellStyle name="Currency 6 2 2 2 4 2" xfId="30035"/>
    <cellStyle name="Currency 6 2 2 2 5" xfId="30036"/>
    <cellStyle name="Currency 6 2 2 3" xfId="30037"/>
    <cellStyle name="Currency 6 2 2 3 2" xfId="30038"/>
    <cellStyle name="Currency 6 2 2 3 2 2" xfId="30039"/>
    <cellStyle name="Currency 6 2 2 3 3" xfId="30040"/>
    <cellStyle name="Currency 6 2 2 4" xfId="30041"/>
    <cellStyle name="Currency 6 2 2 4 2" xfId="30042"/>
    <cellStyle name="Currency 6 2 2 4 2 2" xfId="30043"/>
    <cellStyle name="Currency 6 2 2 4 3" xfId="30044"/>
    <cellStyle name="Currency 6 2 2 5" xfId="30045"/>
    <cellStyle name="Currency 6 2 2 5 2" xfId="30046"/>
    <cellStyle name="Currency 6 2 2 5 2 2" xfId="30047"/>
    <cellStyle name="Currency 6 2 2 5 3" xfId="30048"/>
    <cellStyle name="Currency 6 2 2 6" xfId="30049"/>
    <cellStyle name="Currency 6 2 2 6 2" xfId="30050"/>
    <cellStyle name="Currency 6 2 2 7" xfId="30051"/>
    <cellStyle name="Currency 6 2 3" xfId="30052"/>
    <cellStyle name="Currency 6 2 3 2" xfId="30053"/>
    <cellStyle name="Currency 6 2 3 2 2" xfId="30054"/>
    <cellStyle name="Currency 6 2 3 2 2 2" xfId="30055"/>
    <cellStyle name="Currency 6 2 3 2 3" xfId="30056"/>
    <cellStyle name="Currency 6 2 3 3" xfId="30057"/>
    <cellStyle name="Currency 6 2 3 3 2" xfId="30058"/>
    <cellStyle name="Currency 6 2 3 3 2 2" xfId="30059"/>
    <cellStyle name="Currency 6 2 3 3 3" xfId="30060"/>
    <cellStyle name="Currency 6 2 3 4" xfId="30061"/>
    <cellStyle name="Currency 6 2 3 4 2" xfId="30062"/>
    <cellStyle name="Currency 6 2 3 5" xfId="30063"/>
    <cellStyle name="Currency 6 2 4" xfId="30064"/>
    <cellStyle name="Currency 6 2 4 2" xfId="30065"/>
    <cellStyle name="Currency 6 2 4 2 2" xfId="30066"/>
    <cellStyle name="Currency 6 2 4 3" xfId="30067"/>
    <cellStyle name="Currency 6 2 5" xfId="30068"/>
    <cellStyle name="Currency 6 2 5 2" xfId="30069"/>
    <cellStyle name="Currency 6 2 5 2 2" xfId="30070"/>
    <cellStyle name="Currency 6 2 5 3" xfId="30071"/>
    <cellStyle name="Currency 6 2 6" xfId="30072"/>
    <cellStyle name="Currency 6 2 6 2" xfId="30073"/>
    <cellStyle name="Currency 6 2 6 2 2" xfId="30074"/>
    <cellStyle name="Currency 6 2 6 3" xfId="30075"/>
    <cellStyle name="Currency 6 2 7" xfId="30076"/>
    <cellStyle name="Currency 6 2 7 2" xfId="30077"/>
    <cellStyle name="Currency 6 2 8" xfId="30078"/>
    <cellStyle name="Currency 6 2 9" xfId="30079"/>
    <cellStyle name="Currency 6 3" xfId="30080"/>
    <cellStyle name="Currency 6 3 2" xfId="30081"/>
    <cellStyle name="Currency 6 3 2 2" xfId="30082"/>
    <cellStyle name="Currency 6 3 2 2 2" xfId="30083"/>
    <cellStyle name="Currency 6 3 2 2 2 2" xfId="30084"/>
    <cellStyle name="Currency 6 3 2 2 3" xfId="30085"/>
    <cellStyle name="Currency 6 3 2 3" xfId="30086"/>
    <cellStyle name="Currency 6 3 2 3 2" xfId="30087"/>
    <cellStyle name="Currency 6 3 2 3 2 2" xfId="30088"/>
    <cellStyle name="Currency 6 3 2 3 3" xfId="30089"/>
    <cellStyle name="Currency 6 3 2 4" xfId="30090"/>
    <cellStyle name="Currency 6 3 2 4 2" xfId="30091"/>
    <cellStyle name="Currency 6 3 2 5" xfId="30092"/>
    <cellStyle name="Currency 6 3 3" xfId="30093"/>
    <cellStyle name="Currency 6 3 3 2" xfId="30094"/>
    <cellStyle name="Currency 6 3 3 2 2" xfId="30095"/>
    <cellStyle name="Currency 6 3 3 3" xfId="30096"/>
    <cellStyle name="Currency 6 3 4" xfId="30097"/>
    <cellStyle name="Currency 6 3 4 2" xfId="30098"/>
    <cellStyle name="Currency 6 3 4 2 2" xfId="30099"/>
    <cellStyle name="Currency 6 3 4 3" xfId="30100"/>
    <cellStyle name="Currency 6 3 5" xfId="30101"/>
    <cellStyle name="Currency 6 3 5 2" xfId="30102"/>
    <cellStyle name="Currency 6 3 5 2 2" xfId="30103"/>
    <cellStyle name="Currency 6 3 5 3" xfId="30104"/>
    <cellStyle name="Currency 6 3 6" xfId="30105"/>
    <cellStyle name="Currency 6 3 6 2" xfId="30106"/>
    <cellStyle name="Currency 6 3 7" xfId="30107"/>
    <cellStyle name="Currency 6 4" xfId="30108"/>
    <cellStyle name="Currency 6 4 2" xfId="30109"/>
    <cellStyle name="Currency 6 4 2 2" xfId="30110"/>
    <cellStyle name="Currency 6 4 2 2 2" xfId="30111"/>
    <cellStyle name="Currency 6 4 2 2 2 2" xfId="30112"/>
    <cellStyle name="Currency 6 4 2 2 3" xfId="30113"/>
    <cellStyle name="Currency 6 4 2 3" xfId="30114"/>
    <cellStyle name="Currency 6 4 2 3 2" xfId="30115"/>
    <cellStyle name="Currency 6 4 2 3 2 2" xfId="30116"/>
    <cellStyle name="Currency 6 4 2 3 3" xfId="30117"/>
    <cellStyle name="Currency 6 4 2 4" xfId="30118"/>
    <cellStyle name="Currency 6 4 2 4 2" xfId="30119"/>
    <cellStyle name="Currency 6 4 2 5" xfId="30120"/>
    <cellStyle name="Currency 6 4 3" xfId="30121"/>
    <cellStyle name="Currency 6 4 3 2" xfId="30122"/>
    <cellStyle name="Currency 6 4 3 2 2" xfId="30123"/>
    <cellStyle name="Currency 6 4 3 3" xfId="30124"/>
    <cellStyle name="Currency 6 4 4" xfId="30125"/>
    <cellStyle name="Currency 6 4 4 2" xfId="30126"/>
    <cellStyle name="Currency 6 4 4 2 2" xfId="30127"/>
    <cellStyle name="Currency 6 4 4 3" xfId="30128"/>
    <cellStyle name="Currency 6 4 5" xfId="30129"/>
    <cellStyle name="Currency 6 4 5 2" xfId="30130"/>
    <cellStyle name="Currency 6 4 5 2 2" xfId="30131"/>
    <cellStyle name="Currency 6 4 5 3" xfId="30132"/>
    <cellStyle name="Currency 6 4 6" xfId="30133"/>
    <cellStyle name="Currency 6 4 6 2" xfId="30134"/>
    <cellStyle name="Currency 6 4 7" xfId="30135"/>
    <cellStyle name="Currency 6 5" xfId="30136"/>
    <cellStyle name="Currency 6 6" xfId="30137"/>
    <cellStyle name="Currency 6 6 2" xfId="30138"/>
    <cellStyle name="Currency 6 6 2 2" xfId="30139"/>
    <cellStyle name="Currency 6 6 2 2 2" xfId="30140"/>
    <cellStyle name="Currency 6 6 2 3" xfId="30141"/>
    <cellStyle name="Currency 6 6 3" xfId="30142"/>
    <cellStyle name="Currency 6 6 3 2" xfId="30143"/>
    <cellStyle name="Currency 6 6 3 2 2" xfId="30144"/>
    <cellStyle name="Currency 6 6 3 3" xfId="30145"/>
    <cellStyle name="Currency 6 6 4" xfId="30146"/>
    <cellStyle name="Currency 6 6 4 2" xfId="30147"/>
    <cellStyle name="Currency 6 6 5" xfId="30148"/>
    <cellStyle name="Currency 6 7" xfId="30149"/>
    <cellStyle name="Currency 6 7 2" xfId="30150"/>
    <cellStyle name="Currency 6 8" xfId="30151"/>
    <cellStyle name="Currency 6 9" xfId="30152"/>
    <cellStyle name="Currency 7" xfId="2066"/>
    <cellStyle name="Currency 7 2" xfId="30153"/>
    <cellStyle name="Currency 7 2 2" xfId="30154"/>
    <cellStyle name="Currency 7 2 2 2" xfId="30155"/>
    <cellStyle name="Currency 7 2 2 2 2" xfId="30156"/>
    <cellStyle name="Currency 7 2 2 2 2 2" xfId="30157"/>
    <cellStyle name="Currency 7 2 2 2 3" xfId="30158"/>
    <cellStyle name="Currency 7 2 2 3" xfId="30159"/>
    <cellStyle name="Currency 7 2 2 3 2" xfId="30160"/>
    <cellStyle name="Currency 7 2 2 3 2 2" xfId="30161"/>
    <cellStyle name="Currency 7 2 2 3 3" xfId="30162"/>
    <cellStyle name="Currency 7 2 2 4" xfId="30163"/>
    <cellStyle name="Currency 7 2 2 4 2" xfId="30164"/>
    <cellStyle name="Currency 7 2 2 5" xfId="30165"/>
    <cellStyle name="Currency 7 2 3" xfId="30166"/>
    <cellStyle name="Currency 7 2 3 2" xfId="30167"/>
    <cellStyle name="Currency 7 2 3 2 2" xfId="30168"/>
    <cellStyle name="Currency 7 2 3 3" xfId="30169"/>
    <cellStyle name="Currency 7 2 4" xfId="30170"/>
    <cellStyle name="Currency 7 2 4 2" xfId="30171"/>
    <cellStyle name="Currency 7 2 4 2 2" xfId="30172"/>
    <cellStyle name="Currency 7 2 4 3" xfId="30173"/>
    <cellStyle name="Currency 7 2 5" xfId="30174"/>
    <cellStyle name="Currency 7 2 5 2" xfId="30175"/>
    <cellStyle name="Currency 7 2 5 2 2" xfId="30176"/>
    <cellStyle name="Currency 7 2 5 3" xfId="30177"/>
    <cellStyle name="Currency 7 2 6" xfId="30178"/>
    <cellStyle name="Currency 7 2 6 2" xfId="30179"/>
    <cellStyle name="Currency 7 2 7" xfId="30180"/>
    <cellStyle name="Currency 7 2 8" xfId="30181"/>
    <cellStyle name="Currency 7 3" xfId="30182"/>
    <cellStyle name="Currency 7 3 2" xfId="30183"/>
    <cellStyle name="Currency 7 4" xfId="30184"/>
    <cellStyle name="Currency 7 4 2" xfId="30185"/>
    <cellStyle name="Currency 7 4 2 2" xfId="30186"/>
    <cellStyle name="Currency 7 4 2 2 2" xfId="30187"/>
    <cellStyle name="Currency 7 4 2 3" xfId="30188"/>
    <cellStyle name="Currency 7 4 3" xfId="30189"/>
    <cellStyle name="Currency 7 4 3 2" xfId="30190"/>
    <cellStyle name="Currency 7 4 3 2 2" xfId="30191"/>
    <cellStyle name="Currency 7 4 3 3" xfId="30192"/>
    <cellStyle name="Currency 7 4 4" xfId="30193"/>
    <cellStyle name="Currency 7 4 4 2" xfId="30194"/>
    <cellStyle name="Currency 7 4 5" xfId="30195"/>
    <cellStyle name="Currency 7 4 6" xfId="30196"/>
    <cellStyle name="Currency 7 5" xfId="30197"/>
    <cellStyle name="Currency 7 5 2" xfId="30198"/>
    <cellStyle name="Currency 7 6" xfId="30199"/>
    <cellStyle name="Currency 8" xfId="30200"/>
    <cellStyle name="Currency 8 2" xfId="30201"/>
    <cellStyle name="Currency 8 2 2" xfId="30202"/>
    <cellStyle name="Currency 8 2 2 2" xfId="30203"/>
    <cellStyle name="Currency 8 2 2 2 2" xfId="30204"/>
    <cellStyle name="Currency 8 2 2 3" xfId="30205"/>
    <cellStyle name="Currency 8 2 3" xfId="30206"/>
    <cellStyle name="Currency 8 2 3 2" xfId="30207"/>
    <cellStyle name="Currency 8 2 3 2 2" xfId="30208"/>
    <cellStyle name="Currency 8 2 3 3" xfId="30209"/>
    <cellStyle name="Currency 8 2 4" xfId="30210"/>
    <cellStyle name="Currency 8 2 4 2" xfId="30211"/>
    <cellStyle name="Currency 8 2 5" xfId="30212"/>
    <cellStyle name="Currency 8 3" xfId="30213"/>
    <cellStyle name="Currency 8 3 2" xfId="30214"/>
    <cellStyle name="Currency 8 3 2 2" xfId="30215"/>
    <cellStyle name="Currency 8 3 3" xfId="30216"/>
    <cellStyle name="Currency 8 4" xfId="30217"/>
    <cellStyle name="Currency 8 4 2" xfId="30218"/>
    <cellStyle name="Currency 8 4 2 2" xfId="30219"/>
    <cellStyle name="Currency 8 4 3" xfId="30220"/>
    <cellStyle name="Currency 8 5" xfId="30221"/>
    <cellStyle name="Currency 8 5 2" xfId="30222"/>
    <cellStyle name="Currency 8 5 2 2" xfId="30223"/>
    <cellStyle name="Currency 8 5 3" xfId="30224"/>
    <cellStyle name="Currency 8 6" xfId="30225"/>
    <cellStyle name="Currency 8 6 2" xfId="30226"/>
    <cellStyle name="Currency 8 7" xfId="30227"/>
    <cellStyle name="Currency 8 8" xfId="30228"/>
    <cellStyle name="Currency 9" xfId="30229"/>
    <cellStyle name="Currency 9 2" xfId="30230"/>
    <cellStyle name="Currency 9 2 2" xfId="30231"/>
    <cellStyle name="Currency 9 2 2 2" xfId="30232"/>
    <cellStyle name="Currency 9 2 2 2 2" xfId="30233"/>
    <cellStyle name="Currency 9 2 2 3" xfId="30234"/>
    <cellStyle name="Currency 9 2 3" xfId="30235"/>
    <cellStyle name="Currency 9 2 3 2" xfId="30236"/>
    <cellStyle name="Currency 9 2 3 2 2" xfId="30237"/>
    <cellStyle name="Currency 9 2 3 3" xfId="30238"/>
    <cellStyle name="Currency 9 2 4" xfId="30239"/>
    <cellStyle name="Currency 9 2 4 2" xfId="30240"/>
    <cellStyle name="Currency 9 2 5" xfId="30241"/>
    <cellStyle name="Currency 9 3" xfId="30242"/>
    <cellStyle name="Currency 9 3 2" xfId="30243"/>
    <cellStyle name="Currency 9 3 2 2" xfId="30244"/>
    <cellStyle name="Currency 9 3 3" xfId="30245"/>
    <cellStyle name="Currency 9 4" xfId="30246"/>
    <cellStyle name="Currency 9 4 2" xfId="30247"/>
    <cellStyle name="Currency 9 4 2 2" xfId="30248"/>
    <cellStyle name="Currency 9 4 3" xfId="30249"/>
    <cellStyle name="Currency 9 5" xfId="30250"/>
    <cellStyle name="Currency 9 5 2" xfId="30251"/>
    <cellStyle name="Currency 9 5 2 2" xfId="30252"/>
    <cellStyle name="Currency 9 5 3" xfId="30253"/>
    <cellStyle name="Currency 9 6" xfId="30254"/>
    <cellStyle name="Currency 9 6 2" xfId="30255"/>
    <cellStyle name="Currency 9 7" xfId="30256"/>
    <cellStyle name="dash" xfId="2067"/>
    <cellStyle name="dash 2" xfId="30257"/>
    <cellStyle name="dash 2 2" xfId="30258"/>
    <cellStyle name="dash 2 3" xfId="30259"/>
    <cellStyle name="dash 3" xfId="30260"/>
    <cellStyle name="Data" xfId="2068"/>
    <cellStyle name="Data2" xfId="2069"/>
    <cellStyle name="Data5" xfId="2070"/>
    <cellStyle name="date" xfId="2071"/>
    <cellStyle name="date 2" xfId="2072"/>
    <cellStyle name="Daymethod" xfId="2073"/>
    <cellStyle name="days" xfId="2074"/>
    <cellStyle name="Dialog" xfId="2075"/>
    <cellStyle name="Dialog 2" xfId="30261"/>
    <cellStyle name="Dialog 2 10" xfId="30262"/>
    <cellStyle name="Dialog 2 11" xfId="30263"/>
    <cellStyle name="Dialog 2 12" xfId="30264"/>
    <cellStyle name="Dialog 2 13" xfId="30265"/>
    <cellStyle name="Dialog 2 14" xfId="30266"/>
    <cellStyle name="Dialog 2 2" xfId="30267"/>
    <cellStyle name="Dialog 2 2 2" xfId="30268"/>
    <cellStyle name="Dialog 2 2 2 10" xfId="30269"/>
    <cellStyle name="Dialog 2 2 2 11" xfId="30270"/>
    <cellStyle name="Dialog 2 2 2 12" xfId="30271"/>
    <cellStyle name="Dialog 2 2 2 13" xfId="30272"/>
    <cellStyle name="Dialog 2 2 2 14" xfId="30273"/>
    <cellStyle name="Dialog 2 2 2 15" xfId="30274"/>
    <cellStyle name="Dialog 2 2 2 16" xfId="30275"/>
    <cellStyle name="Dialog 2 2 2 2" xfId="30276"/>
    <cellStyle name="Dialog 2 2 2 2 10" xfId="30277"/>
    <cellStyle name="Dialog 2 2 2 2 11" xfId="30278"/>
    <cellStyle name="Dialog 2 2 2 2 12" xfId="30279"/>
    <cellStyle name="Dialog 2 2 2 2 13" xfId="30280"/>
    <cellStyle name="Dialog 2 2 2 2 14" xfId="30281"/>
    <cellStyle name="Dialog 2 2 2 2 2" xfId="30282"/>
    <cellStyle name="Dialog 2 2 2 2 3" xfId="30283"/>
    <cellStyle name="Dialog 2 2 2 2 4" xfId="30284"/>
    <cellStyle name="Dialog 2 2 2 2 5" xfId="30285"/>
    <cellStyle name="Dialog 2 2 2 2 6" xfId="30286"/>
    <cellStyle name="Dialog 2 2 2 2 7" xfId="30287"/>
    <cellStyle name="Dialog 2 2 2 2 8" xfId="30288"/>
    <cellStyle name="Dialog 2 2 2 2 9" xfId="30289"/>
    <cellStyle name="Dialog 2 2 2 3" xfId="30290"/>
    <cellStyle name="Dialog 2 2 2 4" xfId="30291"/>
    <cellStyle name="Dialog 2 2 2 5" xfId="30292"/>
    <cellStyle name="Dialog 2 2 2 6" xfId="30293"/>
    <cellStyle name="Dialog 2 2 2 7" xfId="30294"/>
    <cellStyle name="Dialog 2 2 2 8" xfId="30295"/>
    <cellStyle name="Dialog 2 2 2 9" xfId="30296"/>
    <cellStyle name="Dialog 2 3" xfId="30297"/>
    <cellStyle name="Dialog 2 3 10" xfId="30298"/>
    <cellStyle name="Dialog 2 3 11" xfId="30299"/>
    <cellStyle name="Dialog 2 3 12" xfId="30300"/>
    <cellStyle name="Dialog 2 3 13" xfId="30301"/>
    <cellStyle name="Dialog 2 3 14" xfId="30302"/>
    <cellStyle name="Dialog 2 3 15" xfId="30303"/>
    <cellStyle name="Dialog 2 3 16" xfId="30304"/>
    <cellStyle name="Dialog 2 3 2" xfId="30305"/>
    <cellStyle name="Dialog 2 3 2 10" xfId="30306"/>
    <cellStyle name="Dialog 2 3 2 11" xfId="30307"/>
    <cellStyle name="Dialog 2 3 2 12" xfId="30308"/>
    <cellStyle name="Dialog 2 3 2 13" xfId="30309"/>
    <cellStyle name="Dialog 2 3 2 14" xfId="30310"/>
    <cellStyle name="Dialog 2 3 2 2" xfId="30311"/>
    <cellStyle name="Dialog 2 3 2 3" xfId="30312"/>
    <cellStyle name="Dialog 2 3 2 4" xfId="30313"/>
    <cellStyle name="Dialog 2 3 2 5" xfId="30314"/>
    <cellStyle name="Dialog 2 3 2 6" xfId="30315"/>
    <cellStyle name="Dialog 2 3 2 7" xfId="30316"/>
    <cellStyle name="Dialog 2 3 2 8" xfId="30317"/>
    <cellStyle name="Dialog 2 3 2 9" xfId="30318"/>
    <cellStyle name="Dialog 2 3 3" xfId="30319"/>
    <cellStyle name="Dialog 2 3 4" xfId="30320"/>
    <cellStyle name="Dialog 2 3 5" xfId="30321"/>
    <cellStyle name="Dialog 2 3 6" xfId="30322"/>
    <cellStyle name="Dialog 2 3 7" xfId="30323"/>
    <cellStyle name="Dialog 2 3 8" xfId="30324"/>
    <cellStyle name="Dialog 2 3 9" xfId="30325"/>
    <cellStyle name="Dialog 2 4" xfId="30326"/>
    <cellStyle name="Dialog 2 4 10" xfId="30327"/>
    <cellStyle name="Dialog 2 4 11" xfId="30328"/>
    <cellStyle name="Dialog 2 4 12" xfId="30329"/>
    <cellStyle name="Dialog 2 4 13" xfId="30330"/>
    <cellStyle name="Dialog 2 4 14" xfId="30331"/>
    <cellStyle name="Dialog 2 4 15" xfId="30332"/>
    <cellStyle name="Dialog 2 4 2" xfId="30333"/>
    <cellStyle name="Dialog 2 4 3" xfId="30334"/>
    <cellStyle name="Dialog 2 4 4" xfId="30335"/>
    <cellStyle name="Dialog 2 4 5" xfId="30336"/>
    <cellStyle name="Dialog 2 4 6" xfId="30337"/>
    <cellStyle name="Dialog 2 4 7" xfId="30338"/>
    <cellStyle name="Dialog 2 4 8" xfId="30339"/>
    <cellStyle name="Dialog 2 4 9" xfId="30340"/>
    <cellStyle name="Dialog 2 5" xfId="30341"/>
    <cellStyle name="Dialog 2 6" xfId="30342"/>
    <cellStyle name="Dialog 2 7" xfId="30343"/>
    <cellStyle name="Dialog 2 8" xfId="30344"/>
    <cellStyle name="Dialog 2 9" xfId="30345"/>
    <cellStyle name="Euro" xfId="30346"/>
    <cellStyle name="Explanatory Text 2" xfId="2076"/>
    <cellStyle name="Explanatory Text 2 2" xfId="30347"/>
    <cellStyle name="Explanatory Text 2 3" xfId="30348"/>
    <cellStyle name="Explanatory Text 3" xfId="2077"/>
    <cellStyle name="Explanatory Text 3 2" xfId="30349"/>
    <cellStyle name="Explanatory Text 3 3" xfId="30350"/>
    <cellStyle name="Explanatory Text 4" xfId="30351"/>
    <cellStyle name="Explanatory Text 5" xfId="30352"/>
    <cellStyle name="FcBackground" xfId="2078"/>
    <cellStyle name="FcBluesFuts" xfId="2079"/>
    <cellStyle name="FcCalculated" xfId="2080"/>
    <cellStyle name="FcCalculated 2" xfId="2081"/>
    <cellStyle name="FcCalculated 2 2" xfId="30353"/>
    <cellStyle name="FcCalculated 2 2 10" xfId="30354"/>
    <cellStyle name="FcCalculated 2 2 11" xfId="30355"/>
    <cellStyle name="FcCalculated 2 2 12" xfId="30356"/>
    <cellStyle name="FcCalculated 2 2 13" xfId="30357"/>
    <cellStyle name="FcCalculated 2 2 14" xfId="30358"/>
    <cellStyle name="FcCalculated 2 2 2" xfId="30359"/>
    <cellStyle name="FcCalculated 2 2 2 2" xfId="30360"/>
    <cellStyle name="FcCalculated 2 2 2 2 10" xfId="30361"/>
    <cellStyle name="FcCalculated 2 2 2 2 11" xfId="30362"/>
    <cellStyle name="FcCalculated 2 2 2 2 12" xfId="30363"/>
    <cellStyle name="FcCalculated 2 2 2 2 13" xfId="30364"/>
    <cellStyle name="FcCalculated 2 2 2 2 14" xfId="30365"/>
    <cellStyle name="FcCalculated 2 2 2 2 15" xfId="30366"/>
    <cellStyle name="FcCalculated 2 2 2 2 16" xfId="30367"/>
    <cellStyle name="FcCalculated 2 2 2 2 2" xfId="30368"/>
    <cellStyle name="FcCalculated 2 2 2 2 2 10" xfId="30369"/>
    <cellStyle name="FcCalculated 2 2 2 2 2 11" xfId="30370"/>
    <cellStyle name="FcCalculated 2 2 2 2 2 12" xfId="30371"/>
    <cellStyle name="FcCalculated 2 2 2 2 2 13" xfId="30372"/>
    <cellStyle name="FcCalculated 2 2 2 2 2 14" xfId="30373"/>
    <cellStyle name="FcCalculated 2 2 2 2 2 2" xfId="30374"/>
    <cellStyle name="FcCalculated 2 2 2 2 2 3" xfId="30375"/>
    <cellStyle name="FcCalculated 2 2 2 2 2 4" xfId="30376"/>
    <cellStyle name="FcCalculated 2 2 2 2 2 5" xfId="30377"/>
    <cellStyle name="FcCalculated 2 2 2 2 2 6" xfId="30378"/>
    <cellStyle name="FcCalculated 2 2 2 2 2 7" xfId="30379"/>
    <cellStyle name="FcCalculated 2 2 2 2 2 8" xfId="30380"/>
    <cellStyle name="FcCalculated 2 2 2 2 2 9" xfId="30381"/>
    <cellStyle name="FcCalculated 2 2 2 2 3" xfId="30382"/>
    <cellStyle name="FcCalculated 2 2 2 2 4" xfId="30383"/>
    <cellStyle name="FcCalculated 2 2 2 2 5" xfId="30384"/>
    <cellStyle name="FcCalculated 2 2 2 2 6" xfId="30385"/>
    <cellStyle name="FcCalculated 2 2 2 2 7" xfId="30386"/>
    <cellStyle name="FcCalculated 2 2 2 2 8" xfId="30387"/>
    <cellStyle name="FcCalculated 2 2 2 2 9" xfId="30388"/>
    <cellStyle name="FcCalculated 2 2 3" xfId="30389"/>
    <cellStyle name="FcCalculated 2 2 3 10" xfId="30390"/>
    <cellStyle name="FcCalculated 2 2 3 11" xfId="30391"/>
    <cellStyle name="FcCalculated 2 2 3 12" xfId="30392"/>
    <cellStyle name="FcCalculated 2 2 3 13" xfId="30393"/>
    <cellStyle name="FcCalculated 2 2 3 14" xfId="30394"/>
    <cellStyle name="FcCalculated 2 2 3 15" xfId="30395"/>
    <cellStyle name="FcCalculated 2 2 3 16" xfId="30396"/>
    <cellStyle name="FcCalculated 2 2 3 2" xfId="30397"/>
    <cellStyle name="FcCalculated 2 2 3 2 10" xfId="30398"/>
    <cellStyle name="FcCalculated 2 2 3 2 11" xfId="30399"/>
    <cellStyle name="FcCalculated 2 2 3 2 12" xfId="30400"/>
    <cellStyle name="FcCalculated 2 2 3 2 13" xfId="30401"/>
    <cellStyle name="FcCalculated 2 2 3 2 14" xfId="30402"/>
    <cellStyle name="FcCalculated 2 2 3 2 2" xfId="30403"/>
    <cellStyle name="FcCalculated 2 2 3 2 3" xfId="30404"/>
    <cellStyle name="FcCalculated 2 2 3 2 4" xfId="30405"/>
    <cellStyle name="FcCalculated 2 2 3 2 5" xfId="30406"/>
    <cellStyle name="FcCalculated 2 2 3 2 6" xfId="30407"/>
    <cellStyle name="FcCalculated 2 2 3 2 7" xfId="30408"/>
    <cellStyle name="FcCalculated 2 2 3 2 8" xfId="30409"/>
    <cellStyle name="FcCalculated 2 2 3 2 9" xfId="30410"/>
    <cellStyle name="FcCalculated 2 2 3 3" xfId="30411"/>
    <cellStyle name="FcCalculated 2 2 3 4" xfId="30412"/>
    <cellStyle name="FcCalculated 2 2 3 5" xfId="30413"/>
    <cellStyle name="FcCalculated 2 2 3 6" xfId="30414"/>
    <cellStyle name="FcCalculated 2 2 3 7" xfId="30415"/>
    <cellStyle name="FcCalculated 2 2 3 8" xfId="30416"/>
    <cellStyle name="FcCalculated 2 2 3 9" xfId="30417"/>
    <cellStyle name="FcCalculated 2 2 4" xfId="30418"/>
    <cellStyle name="FcCalculated 2 2 4 10" xfId="30419"/>
    <cellStyle name="FcCalculated 2 2 4 11" xfId="30420"/>
    <cellStyle name="FcCalculated 2 2 4 12" xfId="30421"/>
    <cellStyle name="FcCalculated 2 2 4 13" xfId="30422"/>
    <cellStyle name="FcCalculated 2 2 4 14" xfId="30423"/>
    <cellStyle name="FcCalculated 2 2 4 15" xfId="30424"/>
    <cellStyle name="FcCalculated 2 2 4 2" xfId="30425"/>
    <cellStyle name="FcCalculated 2 2 4 3" xfId="30426"/>
    <cellStyle name="FcCalculated 2 2 4 4" xfId="30427"/>
    <cellStyle name="FcCalculated 2 2 4 5" xfId="30428"/>
    <cellStyle name="FcCalculated 2 2 4 6" xfId="30429"/>
    <cellStyle name="FcCalculated 2 2 4 7" xfId="30430"/>
    <cellStyle name="FcCalculated 2 2 4 8" xfId="30431"/>
    <cellStyle name="FcCalculated 2 2 4 9" xfId="30432"/>
    <cellStyle name="FcCalculated 2 2 5" xfId="30433"/>
    <cellStyle name="FcCalculated 2 2 6" xfId="30434"/>
    <cellStyle name="FcCalculated 2 2 7" xfId="30435"/>
    <cellStyle name="FcCalculated 2 2 8" xfId="30436"/>
    <cellStyle name="FcCalculated 2 2 9" xfId="30437"/>
    <cellStyle name="FcCalculated 3" xfId="2082"/>
    <cellStyle name="FcCalculated 3 2" xfId="30438"/>
    <cellStyle name="FcCalculated 3 2 10" xfId="30439"/>
    <cellStyle name="FcCalculated 3 2 11" xfId="30440"/>
    <cellStyle name="FcCalculated 3 2 12" xfId="30441"/>
    <cellStyle name="FcCalculated 3 2 13" xfId="30442"/>
    <cellStyle name="FcCalculated 3 2 14" xfId="30443"/>
    <cellStyle name="FcCalculated 3 2 2" xfId="30444"/>
    <cellStyle name="FcCalculated 3 2 2 2" xfId="30445"/>
    <cellStyle name="FcCalculated 3 2 2 2 10" xfId="30446"/>
    <cellStyle name="FcCalculated 3 2 2 2 11" xfId="30447"/>
    <cellStyle name="FcCalculated 3 2 2 2 12" xfId="30448"/>
    <cellStyle name="FcCalculated 3 2 2 2 13" xfId="30449"/>
    <cellStyle name="FcCalculated 3 2 2 2 14" xfId="30450"/>
    <cellStyle name="FcCalculated 3 2 2 2 15" xfId="30451"/>
    <cellStyle name="FcCalculated 3 2 2 2 16" xfId="30452"/>
    <cellStyle name="FcCalculated 3 2 2 2 2" xfId="30453"/>
    <cellStyle name="FcCalculated 3 2 2 2 2 10" xfId="30454"/>
    <cellStyle name="FcCalculated 3 2 2 2 2 11" xfId="30455"/>
    <cellStyle name="FcCalculated 3 2 2 2 2 12" xfId="30456"/>
    <cellStyle name="FcCalculated 3 2 2 2 2 13" xfId="30457"/>
    <cellStyle name="FcCalculated 3 2 2 2 2 14" xfId="30458"/>
    <cellStyle name="FcCalculated 3 2 2 2 2 2" xfId="30459"/>
    <cellStyle name="FcCalculated 3 2 2 2 2 3" xfId="30460"/>
    <cellStyle name="FcCalculated 3 2 2 2 2 4" xfId="30461"/>
    <cellStyle name="FcCalculated 3 2 2 2 2 5" xfId="30462"/>
    <cellStyle name="FcCalculated 3 2 2 2 2 6" xfId="30463"/>
    <cellStyle name="FcCalculated 3 2 2 2 2 7" xfId="30464"/>
    <cellStyle name="FcCalculated 3 2 2 2 2 8" xfId="30465"/>
    <cellStyle name="FcCalculated 3 2 2 2 2 9" xfId="30466"/>
    <cellStyle name="FcCalculated 3 2 2 2 3" xfId="30467"/>
    <cellStyle name="FcCalculated 3 2 2 2 4" xfId="30468"/>
    <cellStyle name="FcCalculated 3 2 2 2 5" xfId="30469"/>
    <cellStyle name="FcCalculated 3 2 2 2 6" xfId="30470"/>
    <cellStyle name="FcCalculated 3 2 2 2 7" xfId="30471"/>
    <cellStyle name="FcCalculated 3 2 2 2 8" xfId="30472"/>
    <cellStyle name="FcCalculated 3 2 2 2 9" xfId="30473"/>
    <cellStyle name="FcCalculated 3 2 3" xfId="30474"/>
    <cellStyle name="FcCalculated 3 2 3 10" xfId="30475"/>
    <cellStyle name="FcCalculated 3 2 3 11" xfId="30476"/>
    <cellStyle name="FcCalculated 3 2 3 12" xfId="30477"/>
    <cellStyle name="FcCalculated 3 2 3 13" xfId="30478"/>
    <cellStyle name="FcCalculated 3 2 3 14" xfId="30479"/>
    <cellStyle name="FcCalculated 3 2 3 15" xfId="30480"/>
    <cellStyle name="FcCalculated 3 2 3 16" xfId="30481"/>
    <cellStyle name="FcCalculated 3 2 3 2" xfId="30482"/>
    <cellStyle name="FcCalculated 3 2 3 2 10" xfId="30483"/>
    <cellStyle name="FcCalculated 3 2 3 2 11" xfId="30484"/>
    <cellStyle name="FcCalculated 3 2 3 2 12" xfId="30485"/>
    <cellStyle name="FcCalculated 3 2 3 2 13" xfId="30486"/>
    <cellStyle name="FcCalculated 3 2 3 2 14" xfId="30487"/>
    <cellStyle name="FcCalculated 3 2 3 2 2" xfId="30488"/>
    <cellStyle name="FcCalculated 3 2 3 2 3" xfId="30489"/>
    <cellStyle name="FcCalculated 3 2 3 2 4" xfId="30490"/>
    <cellStyle name="FcCalculated 3 2 3 2 5" xfId="30491"/>
    <cellStyle name="FcCalculated 3 2 3 2 6" xfId="30492"/>
    <cellStyle name="FcCalculated 3 2 3 2 7" xfId="30493"/>
    <cellStyle name="FcCalculated 3 2 3 2 8" xfId="30494"/>
    <cellStyle name="FcCalculated 3 2 3 2 9" xfId="30495"/>
    <cellStyle name="FcCalculated 3 2 3 3" xfId="30496"/>
    <cellStyle name="FcCalculated 3 2 3 4" xfId="30497"/>
    <cellStyle name="FcCalculated 3 2 3 5" xfId="30498"/>
    <cellStyle name="FcCalculated 3 2 3 6" xfId="30499"/>
    <cellStyle name="FcCalculated 3 2 3 7" xfId="30500"/>
    <cellStyle name="FcCalculated 3 2 3 8" xfId="30501"/>
    <cellStyle name="FcCalculated 3 2 3 9" xfId="30502"/>
    <cellStyle name="FcCalculated 3 2 4" xfId="30503"/>
    <cellStyle name="FcCalculated 3 2 4 10" xfId="30504"/>
    <cellStyle name="FcCalculated 3 2 4 11" xfId="30505"/>
    <cellStyle name="FcCalculated 3 2 4 12" xfId="30506"/>
    <cellStyle name="FcCalculated 3 2 4 13" xfId="30507"/>
    <cellStyle name="FcCalculated 3 2 4 14" xfId="30508"/>
    <cellStyle name="FcCalculated 3 2 4 15" xfId="30509"/>
    <cellStyle name="FcCalculated 3 2 4 2" xfId="30510"/>
    <cellStyle name="FcCalculated 3 2 4 3" xfId="30511"/>
    <cellStyle name="FcCalculated 3 2 4 4" xfId="30512"/>
    <cellStyle name="FcCalculated 3 2 4 5" xfId="30513"/>
    <cellStyle name="FcCalculated 3 2 4 6" xfId="30514"/>
    <cellStyle name="FcCalculated 3 2 4 7" xfId="30515"/>
    <cellStyle name="FcCalculated 3 2 4 8" xfId="30516"/>
    <cellStyle name="FcCalculated 3 2 4 9" xfId="30517"/>
    <cellStyle name="FcCalculated 3 2 5" xfId="30518"/>
    <cellStyle name="FcCalculated 3 2 6" xfId="30519"/>
    <cellStyle name="FcCalculated 3 2 7" xfId="30520"/>
    <cellStyle name="FcCalculated 3 2 8" xfId="30521"/>
    <cellStyle name="FcCalculated 3 2 9" xfId="30522"/>
    <cellStyle name="FcCalculated 4" xfId="30523"/>
    <cellStyle name="FcCalculated 4 10" xfId="30524"/>
    <cellStyle name="FcCalculated 4 11" xfId="30525"/>
    <cellStyle name="FcCalculated 4 12" xfId="30526"/>
    <cellStyle name="FcCalculated 4 13" xfId="30527"/>
    <cellStyle name="FcCalculated 4 14" xfId="30528"/>
    <cellStyle name="FcCalculated 4 2" xfId="30529"/>
    <cellStyle name="FcCalculated 4 2 2" xfId="30530"/>
    <cellStyle name="FcCalculated 4 2 2 10" xfId="30531"/>
    <cellStyle name="FcCalculated 4 2 2 11" xfId="30532"/>
    <cellStyle name="FcCalculated 4 2 2 12" xfId="30533"/>
    <cellStyle name="FcCalculated 4 2 2 13" xfId="30534"/>
    <cellStyle name="FcCalculated 4 2 2 14" xfId="30535"/>
    <cellStyle name="FcCalculated 4 2 2 15" xfId="30536"/>
    <cellStyle name="FcCalculated 4 2 2 16" xfId="30537"/>
    <cellStyle name="FcCalculated 4 2 2 2" xfId="30538"/>
    <cellStyle name="FcCalculated 4 2 2 2 10" xfId="30539"/>
    <cellStyle name="FcCalculated 4 2 2 2 11" xfId="30540"/>
    <cellStyle name="FcCalculated 4 2 2 2 12" xfId="30541"/>
    <cellStyle name="FcCalculated 4 2 2 2 13" xfId="30542"/>
    <cellStyle name="FcCalculated 4 2 2 2 14" xfId="30543"/>
    <cellStyle name="FcCalculated 4 2 2 2 2" xfId="30544"/>
    <cellStyle name="FcCalculated 4 2 2 2 3" xfId="30545"/>
    <cellStyle name="FcCalculated 4 2 2 2 4" xfId="30546"/>
    <cellStyle name="FcCalculated 4 2 2 2 5" xfId="30547"/>
    <cellStyle name="FcCalculated 4 2 2 2 6" xfId="30548"/>
    <cellStyle name="FcCalculated 4 2 2 2 7" xfId="30549"/>
    <cellStyle name="FcCalculated 4 2 2 2 8" xfId="30550"/>
    <cellStyle name="FcCalculated 4 2 2 2 9" xfId="30551"/>
    <cellStyle name="FcCalculated 4 2 2 3" xfId="30552"/>
    <cellStyle name="FcCalculated 4 2 2 4" xfId="30553"/>
    <cellStyle name="FcCalculated 4 2 2 5" xfId="30554"/>
    <cellStyle name="FcCalculated 4 2 2 6" xfId="30555"/>
    <cellStyle name="FcCalculated 4 2 2 7" xfId="30556"/>
    <cellStyle name="FcCalculated 4 2 2 8" xfId="30557"/>
    <cellStyle name="FcCalculated 4 2 2 9" xfId="30558"/>
    <cellStyle name="FcCalculated 4 3" xfId="30559"/>
    <cellStyle name="FcCalculated 4 3 10" xfId="30560"/>
    <cellStyle name="FcCalculated 4 3 11" xfId="30561"/>
    <cellStyle name="FcCalculated 4 3 12" xfId="30562"/>
    <cellStyle name="FcCalculated 4 3 13" xfId="30563"/>
    <cellStyle name="FcCalculated 4 3 14" xfId="30564"/>
    <cellStyle name="FcCalculated 4 3 15" xfId="30565"/>
    <cellStyle name="FcCalculated 4 3 16" xfId="30566"/>
    <cellStyle name="FcCalculated 4 3 2" xfId="30567"/>
    <cellStyle name="FcCalculated 4 3 2 10" xfId="30568"/>
    <cellStyle name="FcCalculated 4 3 2 11" xfId="30569"/>
    <cellStyle name="FcCalculated 4 3 2 12" xfId="30570"/>
    <cellStyle name="FcCalculated 4 3 2 13" xfId="30571"/>
    <cellStyle name="FcCalculated 4 3 2 14" xfId="30572"/>
    <cellStyle name="FcCalculated 4 3 2 2" xfId="30573"/>
    <cellStyle name="FcCalculated 4 3 2 3" xfId="30574"/>
    <cellStyle name="FcCalculated 4 3 2 4" xfId="30575"/>
    <cellStyle name="FcCalculated 4 3 2 5" xfId="30576"/>
    <cellStyle name="FcCalculated 4 3 2 6" xfId="30577"/>
    <cellStyle name="FcCalculated 4 3 2 7" xfId="30578"/>
    <cellStyle name="FcCalculated 4 3 2 8" xfId="30579"/>
    <cellStyle name="FcCalculated 4 3 2 9" xfId="30580"/>
    <cellStyle name="FcCalculated 4 3 3" xfId="30581"/>
    <cellStyle name="FcCalculated 4 3 4" xfId="30582"/>
    <cellStyle name="FcCalculated 4 3 5" xfId="30583"/>
    <cellStyle name="FcCalculated 4 3 6" xfId="30584"/>
    <cellStyle name="FcCalculated 4 3 7" xfId="30585"/>
    <cellStyle name="FcCalculated 4 3 8" xfId="30586"/>
    <cellStyle name="FcCalculated 4 3 9" xfId="30587"/>
    <cellStyle name="FcCalculated 4 4" xfId="30588"/>
    <cellStyle name="FcCalculated 4 4 10" xfId="30589"/>
    <cellStyle name="FcCalculated 4 4 11" xfId="30590"/>
    <cellStyle name="FcCalculated 4 4 12" xfId="30591"/>
    <cellStyle name="FcCalculated 4 4 13" xfId="30592"/>
    <cellStyle name="FcCalculated 4 4 14" xfId="30593"/>
    <cellStyle name="FcCalculated 4 4 15" xfId="30594"/>
    <cellStyle name="FcCalculated 4 4 2" xfId="30595"/>
    <cellStyle name="FcCalculated 4 4 3" xfId="30596"/>
    <cellStyle name="FcCalculated 4 4 4" xfId="30597"/>
    <cellStyle name="FcCalculated 4 4 5" xfId="30598"/>
    <cellStyle name="FcCalculated 4 4 6" xfId="30599"/>
    <cellStyle name="FcCalculated 4 4 7" xfId="30600"/>
    <cellStyle name="FcCalculated 4 4 8" xfId="30601"/>
    <cellStyle name="FcCalculated 4 4 9" xfId="30602"/>
    <cellStyle name="FcCalculated 4 5" xfId="30603"/>
    <cellStyle name="FcCalculated 4 6" xfId="30604"/>
    <cellStyle name="FcCalculated 4 7" xfId="30605"/>
    <cellStyle name="FcCalculated 4 8" xfId="30606"/>
    <cellStyle name="FcCalculated 4 9" xfId="30607"/>
    <cellStyle name="FcCalculated_apollo_curves" xfId="2083"/>
    <cellStyle name="FcCalculated2" xfId="2084"/>
    <cellStyle name="FcExtData" xfId="2085"/>
    <cellStyle name="FcExtData 2" xfId="30608"/>
    <cellStyle name="FcExtData 2 10" xfId="30609"/>
    <cellStyle name="FcExtData 2 11" xfId="30610"/>
    <cellStyle name="FcExtData 2 12" xfId="30611"/>
    <cellStyle name="FcExtData 2 13" xfId="30612"/>
    <cellStyle name="FcExtData 2 14" xfId="30613"/>
    <cellStyle name="FcExtData 2 2" xfId="30614"/>
    <cellStyle name="FcExtData 2 2 2" xfId="30615"/>
    <cellStyle name="FcExtData 2 2 2 10" xfId="30616"/>
    <cellStyle name="FcExtData 2 2 2 11" xfId="30617"/>
    <cellStyle name="FcExtData 2 2 2 12" xfId="30618"/>
    <cellStyle name="FcExtData 2 2 2 13" xfId="30619"/>
    <cellStyle name="FcExtData 2 2 2 14" xfId="30620"/>
    <cellStyle name="FcExtData 2 2 2 15" xfId="30621"/>
    <cellStyle name="FcExtData 2 2 2 16" xfId="30622"/>
    <cellStyle name="FcExtData 2 2 2 2" xfId="30623"/>
    <cellStyle name="FcExtData 2 2 2 2 10" xfId="30624"/>
    <cellStyle name="FcExtData 2 2 2 2 11" xfId="30625"/>
    <cellStyle name="FcExtData 2 2 2 2 12" xfId="30626"/>
    <cellStyle name="FcExtData 2 2 2 2 13" xfId="30627"/>
    <cellStyle name="FcExtData 2 2 2 2 14" xfId="30628"/>
    <cellStyle name="FcExtData 2 2 2 2 2" xfId="30629"/>
    <cellStyle name="FcExtData 2 2 2 2 3" xfId="30630"/>
    <cellStyle name="FcExtData 2 2 2 2 4" xfId="30631"/>
    <cellStyle name="FcExtData 2 2 2 2 5" xfId="30632"/>
    <cellStyle name="FcExtData 2 2 2 2 6" xfId="30633"/>
    <cellStyle name="FcExtData 2 2 2 2 7" xfId="30634"/>
    <cellStyle name="FcExtData 2 2 2 2 8" xfId="30635"/>
    <cellStyle name="FcExtData 2 2 2 2 9" xfId="30636"/>
    <cellStyle name="FcExtData 2 2 2 3" xfId="30637"/>
    <cellStyle name="FcExtData 2 2 2 4" xfId="30638"/>
    <cellStyle name="FcExtData 2 2 2 5" xfId="30639"/>
    <cellStyle name="FcExtData 2 2 2 6" xfId="30640"/>
    <cellStyle name="FcExtData 2 2 2 7" xfId="30641"/>
    <cellStyle name="FcExtData 2 2 2 8" xfId="30642"/>
    <cellStyle name="FcExtData 2 2 2 9" xfId="30643"/>
    <cellStyle name="FcExtData 2 3" xfId="30644"/>
    <cellStyle name="FcExtData 2 3 10" xfId="30645"/>
    <cellStyle name="FcExtData 2 3 11" xfId="30646"/>
    <cellStyle name="FcExtData 2 3 12" xfId="30647"/>
    <cellStyle name="FcExtData 2 3 13" xfId="30648"/>
    <cellStyle name="FcExtData 2 3 14" xfId="30649"/>
    <cellStyle name="FcExtData 2 3 15" xfId="30650"/>
    <cellStyle name="FcExtData 2 3 16" xfId="30651"/>
    <cellStyle name="FcExtData 2 3 2" xfId="30652"/>
    <cellStyle name="FcExtData 2 3 2 10" xfId="30653"/>
    <cellStyle name="FcExtData 2 3 2 11" xfId="30654"/>
    <cellStyle name="FcExtData 2 3 2 12" xfId="30655"/>
    <cellStyle name="FcExtData 2 3 2 13" xfId="30656"/>
    <cellStyle name="FcExtData 2 3 2 14" xfId="30657"/>
    <cellStyle name="FcExtData 2 3 2 2" xfId="30658"/>
    <cellStyle name="FcExtData 2 3 2 3" xfId="30659"/>
    <cellStyle name="FcExtData 2 3 2 4" xfId="30660"/>
    <cellStyle name="FcExtData 2 3 2 5" xfId="30661"/>
    <cellStyle name="FcExtData 2 3 2 6" xfId="30662"/>
    <cellStyle name="FcExtData 2 3 2 7" xfId="30663"/>
    <cellStyle name="FcExtData 2 3 2 8" xfId="30664"/>
    <cellStyle name="FcExtData 2 3 2 9" xfId="30665"/>
    <cellStyle name="FcExtData 2 3 3" xfId="30666"/>
    <cellStyle name="FcExtData 2 3 4" xfId="30667"/>
    <cellStyle name="FcExtData 2 3 5" xfId="30668"/>
    <cellStyle name="FcExtData 2 3 6" xfId="30669"/>
    <cellStyle name="FcExtData 2 3 7" xfId="30670"/>
    <cellStyle name="FcExtData 2 3 8" xfId="30671"/>
    <cellStyle name="FcExtData 2 3 9" xfId="30672"/>
    <cellStyle name="FcExtData 2 4" xfId="30673"/>
    <cellStyle name="FcExtData 2 4 10" xfId="30674"/>
    <cellStyle name="FcExtData 2 4 11" xfId="30675"/>
    <cellStyle name="FcExtData 2 4 12" xfId="30676"/>
    <cellStyle name="FcExtData 2 4 13" xfId="30677"/>
    <cellStyle name="FcExtData 2 4 14" xfId="30678"/>
    <cellStyle name="FcExtData 2 4 15" xfId="30679"/>
    <cellStyle name="FcExtData 2 4 2" xfId="30680"/>
    <cellStyle name="FcExtData 2 4 3" xfId="30681"/>
    <cellStyle name="FcExtData 2 4 4" xfId="30682"/>
    <cellStyle name="FcExtData 2 4 5" xfId="30683"/>
    <cellStyle name="FcExtData 2 4 6" xfId="30684"/>
    <cellStyle name="FcExtData 2 4 7" xfId="30685"/>
    <cellStyle name="FcExtData 2 4 8" xfId="30686"/>
    <cellStyle name="FcExtData 2 4 9" xfId="30687"/>
    <cellStyle name="FcExtData 2 5" xfId="30688"/>
    <cellStyle name="FcExtData 2 6" xfId="30689"/>
    <cellStyle name="FcExtData 2 7" xfId="30690"/>
    <cellStyle name="FcExtData 2 8" xfId="30691"/>
    <cellStyle name="FcExtData 2 9" xfId="30692"/>
    <cellStyle name="FcFrontFut" xfId="2086"/>
    <cellStyle name="FcFrontFut 2" xfId="30693"/>
    <cellStyle name="FcFrontFut 2 10" xfId="30694"/>
    <cellStyle name="FcFrontFut 2 11" xfId="30695"/>
    <cellStyle name="FcFrontFut 2 12" xfId="30696"/>
    <cellStyle name="FcFrontFut 2 13" xfId="30697"/>
    <cellStyle name="FcFrontFut 2 14" xfId="30698"/>
    <cellStyle name="FcFrontFut 2 2" xfId="30699"/>
    <cellStyle name="FcFrontFut 2 2 2" xfId="30700"/>
    <cellStyle name="FcFrontFut 2 2 2 10" xfId="30701"/>
    <cellStyle name="FcFrontFut 2 2 2 11" xfId="30702"/>
    <cellStyle name="FcFrontFut 2 2 2 12" xfId="30703"/>
    <cellStyle name="FcFrontFut 2 2 2 13" xfId="30704"/>
    <cellStyle name="FcFrontFut 2 2 2 14" xfId="30705"/>
    <cellStyle name="FcFrontFut 2 2 2 15" xfId="30706"/>
    <cellStyle name="FcFrontFut 2 2 2 16" xfId="30707"/>
    <cellStyle name="FcFrontFut 2 2 2 2" xfId="30708"/>
    <cellStyle name="FcFrontFut 2 2 2 2 10" xfId="30709"/>
    <cellStyle name="FcFrontFut 2 2 2 2 11" xfId="30710"/>
    <cellStyle name="FcFrontFut 2 2 2 2 12" xfId="30711"/>
    <cellStyle name="FcFrontFut 2 2 2 2 13" xfId="30712"/>
    <cellStyle name="FcFrontFut 2 2 2 2 14" xfId="30713"/>
    <cellStyle name="FcFrontFut 2 2 2 2 2" xfId="30714"/>
    <cellStyle name="FcFrontFut 2 2 2 2 3" xfId="30715"/>
    <cellStyle name="FcFrontFut 2 2 2 2 4" xfId="30716"/>
    <cellStyle name="FcFrontFut 2 2 2 2 5" xfId="30717"/>
    <cellStyle name="FcFrontFut 2 2 2 2 6" xfId="30718"/>
    <cellStyle name="FcFrontFut 2 2 2 2 7" xfId="30719"/>
    <cellStyle name="FcFrontFut 2 2 2 2 8" xfId="30720"/>
    <cellStyle name="FcFrontFut 2 2 2 2 9" xfId="30721"/>
    <cellStyle name="FcFrontFut 2 2 2 3" xfId="30722"/>
    <cellStyle name="FcFrontFut 2 2 2 4" xfId="30723"/>
    <cellStyle name="FcFrontFut 2 2 2 5" xfId="30724"/>
    <cellStyle name="FcFrontFut 2 2 2 6" xfId="30725"/>
    <cellStyle name="FcFrontFut 2 2 2 7" xfId="30726"/>
    <cellStyle name="FcFrontFut 2 2 2 8" xfId="30727"/>
    <cellStyle name="FcFrontFut 2 2 2 9" xfId="30728"/>
    <cellStyle name="FcFrontFut 2 3" xfId="30729"/>
    <cellStyle name="FcFrontFut 2 3 10" xfId="30730"/>
    <cellStyle name="FcFrontFut 2 3 11" xfId="30731"/>
    <cellStyle name="FcFrontFut 2 3 12" xfId="30732"/>
    <cellStyle name="FcFrontFut 2 3 13" xfId="30733"/>
    <cellStyle name="FcFrontFut 2 3 14" xfId="30734"/>
    <cellStyle name="FcFrontFut 2 3 15" xfId="30735"/>
    <cellStyle name="FcFrontFut 2 3 16" xfId="30736"/>
    <cellStyle name="FcFrontFut 2 3 2" xfId="30737"/>
    <cellStyle name="FcFrontFut 2 3 2 10" xfId="30738"/>
    <cellStyle name="FcFrontFut 2 3 2 11" xfId="30739"/>
    <cellStyle name="FcFrontFut 2 3 2 12" xfId="30740"/>
    <cellStyle name="FcFrontFut 2 3 2 13" xfId="30741"/>
    <cellStyle name="FcFrontFut 2 3 2 14" xfId="30742"/>
    <cellStyle name="FcFrontFut 2 3 2 2" xfId="30743"/>
    <cellStyle name="FcFrontFut 2 3 2 3" xfId="30744"/>
    <cellStyle name="FcFrontFut 2 3 2 4" xfId="30745"/>
    <cellStyle name="FcFrontFut 2 3 2 5" xfId="30746"/>
    <cellStyle name="FcFrontFut 2 3 2 6" xfId="30747"/>
    <cellStyle name="FcFrontFut 2 3 2 7" xfId="30748"/>
    <cellStyle name="FcFrontFut 2 3 2 8" xfId="30749"/>
    <cellStyle name="FcFrontFut 2 3 2 9" xfId="30750"/>
    <cellStyle name="FcFrontFut 2 3 3" xfId="30751"/>
    <cellStyle name="FcFrontFut 2 3 4" xfId="30752"/>
    <cellStyle name="FcFrontFut 2 3 5" xfId="30753"/>
    <cellStyle name="FcFrontFut 2 3 6" xfId="30754"/>
    <cellStyle name="FcFrontFut 2 3 7" xfId="30755"/>
    <cellStyle name="FcFrontFut 2 3 8" xfId="30756"/>
    <cellStyle name="FcFrontFut 2 3 9" xfId="30757"/>
    <cellStyle name="FcFrontFut 2 4" xfId="30758"/>
    <cellStyle name="FcFrontFut 2 4 10" xfId="30759"/>
    <cellStyle name="FcFrontFut 2 4 11" xfId="30760"/>
    <cellStyle name="FcFrontFut 2 4 12" xfId="30761"/>
    <cellStyle name="FcFrontFut 2 4 13" xfId="30762"/>
    <cellStyle name="FcFrontFut 2 4 14" xfId="30763"/>
    <cellStyle name="FcFrontFut 2 4 15" xfId="30764"/>
    <cellStyle name="FcFrontFut 2 4 2" xfId="30765"/>
    <cellStyle name="FcFrontFut 2 4 3" xfId="30766"/>
    <cellStyle name="FcFrontFut 2 4 4" xfId="30767"/>
    <cellStyle name="FcFrontFut 2 4 5" xfId="30768"/>
    <cellStyle name="FcFrontFut 2 4 6" xfId="30769"/>
    <cellStyle name="FcFrontFut 2 4 7" xfId="30770"/>
    <cellStyle name="FcFrontFut 2 4 8" xfId="30771"/>
    <cellStyle name="FcFrontFut 2 4 9" xfId="30772"/>
    <cellStyle name="FcFrontFut 2 5" xfId="30773"/>
    <cellStyle name="FcFrontFut 2 6" xfId="30774"/>
    <cellStyle name="FcFrontFut 2 7" xfId="30775"/>
    <cellStyle name="FcFrontFut 2 8" xfId="30776"/>
    <cellStyle name="FcFrontFut 2 9" xfId="30777"/>
    <cellStyle name="FcFrontRed" xfId="2087"/>
    <cellStyle name="FcFrontRed 2" xfId="30778"/>
    <cellStyle name="FcFrontRed 2 10" xfId="30779"/>
    <cellStyle name="FcFrontRed 2 11" xfId="30780"/>
    <cellStyle name="FcFrontRed 2 12" xfId="30781"/>
    <cellStyle name="FcFrontRed 2 13" xfId="30782"/>
    <cellStyle name="FcFrontRed 2 14" xfId="30783"/>
    <cellStyle name="FcFrontRed 2 2" xfId="30784"/>
    <cellStyle name="FcFrontRed 2 2 2" xfId="30785"/>
    <cellStyle name="FcFrontRed 2 2 2 10" xfId="30786"/>
    <cellStyle name="FcFrontRed 2 2 2 11" xfId="30787"/>
    <cellStyle name="FcFrontRed 2 2 2 12" xfId="30788"/>
    <cellStyle name="FcFrontRed 2 2 2 13" xfId="30789"/>
    <cellStyle name="FcFrontRed 2 2 2 14" xfId="30790"/>
    <cellStyle name="FcFrontRed 2 2 2 15" xfId="30791"/>
    <cellStyle name="FcFrontRed 2 2 2 16" xfId="30792"/>
    <cellStyle name="FcFrontRed 2 2 2 2" xfId="30793"/>
    <cellStyle name="FcFrontRed 2 2 2 2 10" xfId="30794"/>
    <cellStyle name="FcFrontRed 2 2 2 2 11" xfId="30795"/>
    <cellStyle name="FcFrontRed 2 2 2 2 12" xfId="30796"/>
    <cellStyle name="FcFrontRed 2 2 2 2 13" xfId="30797"/>
    <cellStyle name="FcFrontRed 2 2 2 2 14" xfId="30798"/>
    <cellStyle name="FcFrontRed 2 2 2 2 2" xfId="30799"/>
    <cellStyle name="FcFrontRed 2 2 2 2 3" xfId="30800"/>
    <cellStyle name="FcFrontRed 2 2 2 2 4" xfId="30801"/>
    <cellStyle name="FcFrontRed 2 2 2 2 5" xfId="30802"/>
    <cellStyle name="FcFrontRed 2 2 2 2 6" xfId="30803"/>
    <cellStyle name="FcFrontRed 2 2 2 2 7" xfId="30804"/>
    <cellStyle name="FcFrontRed 2 2 2 2 8" xfId="30805"/>
    <cellStyle name="FcFrontRed 2 2 2 2 9" xfId="30806"/>
    <cellStyle name="FcFrontRed 2 2 2 3" xfId="30807"/>
    <cellStyle name="FcFrontRed 2 2 2 4" xfId="30808"/>
    <cellStyle name="FcFrontRed 2 2 2 5" xfId="30809"/>
    <cellStyle name="FcFrontRed 2 2 2 6" xfId="30810"/>
    <cellStyle name="FcFrontRed 2 2 2 7" xfId="30811"/>
    <cellStyle name="FcFrontRed 2 2 2 8" xfId="30812"/>
    <cellStyle name="FcFrontRed 2 2 2 9" xfId="30813"/>
    <cellStyle name="FcFrontRed 2 3" xfId="30814"/>
    <cellStyle name="FcFrontRed 2 3 10" xfId="30815"/>
    <cellStyle name="FcFrontRed 2 3 11" xfId="30816"/>
    <cellStyle name="FcFrontRed 2 3 12" xfId="30817"/>
    <cellStyle name="FcFrontRed 2 3 13" xfId="30818"/>
    <cellStyle name="FcFrontRed 2 3 14" xfId="30819"/>
    <cellStyle name="FcFrontRed 2 3 15" xfId="30820"/>
    <cellStyle name="FcFrontRed 2 3 16" xfId="30821"/>
    <cellStyle name="FcFrontRed 2 3 2" xfId="30822"/>
    <cellStyle name="FcFrontRed 2 3 2 10" xfId="30823"/>
    <cellStyle name="FcFrontRed 2 3 2 11" xfId="30824"/>
    <cellStyle name="FcFrontRed 2 3 2 12" xfId="30825"/>
    <cellStyle name="FcFrontRed 2 3 2 13" xfId="30826"/>
    <cellStyle name="FcFrontRed 2 3 2 14" xfId="30827"/>
    <cellStyle name="FcFrontRed 2 3 2 2" xfId="30828"/>
    <cellStyle name="FcFrontRed 2 3 2 3" xfId="30829"/>
    <cellStyle name="FcFrontRed 2 3 2 4" xfId="30830"/>
    <cellStyle name="FcFrontRed 2 3 2 5" xfId="30831"/>
    <cellStyle name="FcFrontRed 2 3 2 6" xfId="30832"/>
    <cellStyle name="FcFrontRed 2 3 2 7" xfId="30833"/>
    <cellStyle name="FcFrontRed 2 3 2 8" xfId="30834"/>
    <cellStyle name="FcFrontRed 2 3 2 9" xfId="30835"/>
    <cellStyle name="FcFrontRed 2 3 3" xfId="30836"/>
    <cellStyle name="FcFrontRed 2 3 4" xfId="30837"/>
    <cellStyle name="FcFrontRed 2 3 5" xfId="30838"/>
    <cellStyle name="FcFrontRed 2 3 6" xfId="30839"/>
    <cellStyle name="FcFrontRed 2 3 7" xfId="30840"/>
    <cellStyle name="FcFrontRed 2 3 8" xfId="30841"/>
    <cellStyle name="FcFrontRed 2 3 9" xfId="30842"/>
    <cellStyle name="FcFrontRed 2 4" xfId="30843"/>
    <cellStyle name="FcFrontRed 2 4 10" xfId="30844"/>
    <cellStyle name="FcFrontRed 2 4 11" xfId="30845"/>
    <cellStyle name="FcFrontRed 2 4 12" xfId="30846"/>
    <cellStyle name="FcFrontRed 2 4 13" xfId="30847"/>
    <cellStyle name="FcFrontRed 2 4 14" xfId="30848"/>
    <cellStyle name="FcFrontRed 2 4 15" xfId="30849"/>
    <cellStyle name="FcFrontRed 2 4 2" xfId="30850"/>
    <cellStyle name="FcFrontRed 2 4 3" xfId="30851"/>
    <cellStyle name="FcFrontRed 2 4 4" xfId="30852"/>
    <cellStyle name="FcFrontRed 2 4 5" xfId="30853"/>
    <cellStyle name="FcFrontRed 2 4 6" xfId="30854"/>
    <cellStyle name="FcFrontRed 2 4 7" xfId="30855"/>
    <cellStyle name="FcFrontRed 2 4 8" xfId="30856"/>
    <cellStyle name="FcFrontRed 2 4 9" xfId="30857"/>
    <cellStyle name="FcFrontRed 2 5" xfId="30858"/>
    <cellStyle name="FcFrontRed 2 6" xfId="30859"/>
    <cellStyle name="FcFrontRed 2 7" xfId="30860"/>
    <cellStyle name="FcFrontRed 2 8" xfId="30861"/>
    <cellStyle name="FcFrontRed 2 9" xfId="30862"/>
    <cellStyle name="FcGoldFuts" xfId="2088"/>
    <cellStyle name="FcGoldFuts 10" xfId="30863"/>
    <cellStyle name="FcGoldFuts 11" xfId="30864"/>
    <cellStyle name="FcGoldFuts 12" xfId="30865"/>
    <cellStyle name="FcGoldFuts 2" xfId="30866"/>
    <cellStyle name="FcGoldFuts 2 2" xfId="30867"/>
    <cellStyle name="FcGoldFuts 2 2 10" xfId="30868"/>
    <cellStyle name="FcGoldFuts 2 2 11" xfId="30869"/>
    <cellStyle name="FcGoldFuts 2 2 12" xfId="30870"/>
    <cellStyle name="FcGoldFuts 2 2 13" xfId="30871"/>
    <cellStyle name="FcGoldFuts 2 2 14" xfId="30872"/>
    <cellStyle name="FcGoldFuts 2 2 2" xfId="30873"/>
    <cellStyle name="FcGoldFuts 2 2 2 10" xfId="30874"/>
    <cellStyle name="FcGoldFuts 2 2 2 11" xfId="30875"/>
    <cellStyle name="FcGoldFuts 2 2 2 12" xfId="30876"/>
    <cellStyle name="FcGoldFuts 2 2 2 13" xfId="30877"/>
    <cellStyle name="FcGoldFuts 2 2 2 2" xfId="30878"/>
    <cellStyle name="FcGoldFuts 2 2 2 3" xfId="30879"/>
    <cellStyle name="FcGoldFuts 2 2 2 4" xfId="30880"/>
    <cellStyle name="FcGoldFuts 2 2 2 5" xfId="30881"/>
    <cellStyle name="FcGoldFuts 2 2 2 6" xfId="30882"/>
    <cellStyle name="FcGoldFuts 2 2 2 7" xfId="30883"/>
    <cellStyle name="FcGoldFuts 2 2 2 8" xfId="30884"/>
    <cellStyle name="FcGoldFuts 2 2 2 9" xfId="30885"/>
    <cellStyle name="FcGoldFuts 2 2 3" xfId="30886"/>
    <cellStyle name="FcGoldFuts 2 2 4" xfId="30887"/>
    <cellStyle name="FcGoldFuts 2 2 5" xfId="30888"/>
    <cellStyle name="FcGoldFuts 2 2 6" xfId="30889"/>
    <cellStyle name="FcGoldFuts 2 2 7" xfId="30890"/>
    <cellStyle name="FcGoldFuts 2 2 8" xfId="30891"/>
    <cellStyle name="FcGoldFuts 2 2 9" xfId="30892"/>
    <cellStyle name="FcGoldFuts 2 3" xfId="30893"/>
    <cellStyle name="FcGoldFuts 2 3 10" xfId="30894"/>
    <cellStyle name="FcGoldFuts 2 3 11" xfId="30895"/>
    <cellStyle name="FcGoldFuts 2 3 12" xfId="30896"/>
    <cellStyle name="FcGoldFuts 2 3 13" xfId="30897"/>
    <cellStyle name="FcGoldFuts 2 3 2" xfId="30898"/>
    <cellStyle name="FcGoldFuts 2 3 3" xfId="30899"/>
    <cellStyle name="FcGoldFuts 2 3 4" xfId="30900"/>
    <cellStyle name="FcGoldFuts 2 3 5" xfId="30901"/>
    <cellStyle name="FcGoldFuts 2 3 6" xfId="30902"/>
    <cellStyle name="FcGoldFuts 2 3 7" xfId="30903"/>
    <cellStyle name="FcGoldFuts 2 3 8" xfId="30904"/>
    <cellStyle name="FcGoldFuts 2 3 9" xfId="30905"/>
    <cellStyle name="FcGoldFuts 2 4" xfId="30906"/>
    <cellStyle name="FcGoldFuts 2 5" xfId="30907"/>
    <cellStyle name="FcGoldFuts 3" xfId="30908"/>
    <cellStyle name="FcGoldFuts 3 10" xfId="30909"/>
    <cellStyle name="FcGoldFuts 3 11" xfId="30910"/>
    <cellStyle name="FcGoldFuts 3 12" xfId="30911"/>
    <cellStyle name="FcGoldFuts 3 13" xfId="30912"/>
    <cellStyle name="FcGoldFuts 3 14" xfId="30913"/>
    <cellStyle name="FcGoldFuts 3 2" xfId="30914"/>
    <cellStyle name="FcGoldFuts 3 2 10" xfId="30915"/>
    <cellStyle name="FcGoldFuts 3 2 11" xfId="30916"/>
    <cellStyle name="FcGoldFuts 3 2 12" xfId="30917"/>
    <cellStyle name="FcGoldFuts 3 2 13" xfId="30918"/>
    <cellStyle name="FcGoldFuts 3 2 2" xfId="30919"/>
    <cellStyle name="FcGoldFuts 3 2 3" xfId="30920"/>
    <cellStyle name="FcGoldFuts 3 2 4" xfId="30921"/>
    <cellStyle name="FcGoldFuts 3 2 5" xfId="30922"/>
    <cellStyle name="FcGoldFuts 3 2 6" xfId="30923"/>
    <cellStyle name="FcGoldFuts 3 2 7" xfId="30924"/>
    <cellStyle name="FcGoldFuts 3 2 8" xfId="30925"/>
    <cellStyle name="FcGoldFuts 3 2 9" xfId="30926"/>
    <cellStyle name="FcGoldFuts 3 3" xfId="30927"/>
    <cellStyle name="FcGoldFuts 3 4" xfId="30928"/>
    <cellStyle name="FcGoldFuts 3 5" xfId="30929"/>
    <cellStyle name="FcGoldFuts 3 6" xfId="30930"/>
    <cellStyle name="FcGoldFuts 3 7" xfId="30931"/>
    <cellStyle name="FcGoldFuts 3 8" xfId="30932"/>
    <cellStyle name="FcGoldFuts 3 9" xfId="30933"/>
    <cellStyle name="FcGoldFuts 4" xfId="30934"/>
    <cellStyle name="FcGoldFuts 4 10" xfId="30935"/>
    <cellStyle name="FcGoldFuts 4 11" xfId="30936"/>
    <cellStyle name="FcGoldFuts 4 12" xfId="30937"/>
    <cellStyle name="FcGoldFuts 4 13" xfId="30938"/>
    <cellStyle name="FcGoldFuts 4 2" xfId="30939"/>
    <cellStyle name="FcGoldFuts 4 3" xfId="30940"/>
    <cellStyle name="FcGoldFuts 4 4" xfId="30941"/>
    <cellStyle name="FcGoldFuts 4 5" xfId="30942"/>
    <cellStyle name="FcGoldFuts 4 6" xfId="30943"/>
    <cellStyle name="FcGoldFuts 4 7" xfId="30944"/>
    <cellStyle name="FcGoldFuts 4 8" xfId="30945"/>
    <cellStyle name="FcGoldFuts 4 9" xfId="30946"/>
    <cellStyle name="FcGoldFuts 5" xfId="30947"/>
    <cellStyle name="FcGoldFuts 6" xfId="30948"/>
    <cellStyle name="FcGoldFuts 7" xfId="30949"/>
    <cellStyle name="FcGoldFuts 8" xfId="30950"/>
    <cellStyle name="FcGoldFuts 9" xfId="30951"/>
    <cellStyle name="FcGreenFuts" xfId="2089"/>
    <cellStyle name="FcGreenFuts 2" xfId="30952"/>
    <cellStyle name="FcGreenFuts 2 10" xfId="30953"/>
    <cellStyle name="FcGreenFuts 2 11" xfId="30954"/>
    <cellStyle name="FcGreenFuts 2 12" xfId="30955"/>
    <cellStyle name="FcGreenFuts 2 13" xfId="30956"/>
    <cellStyle name="FcGreenFuts 2 14" xfId="30957"/>
    <cellStyle name="FcGreenFuts 2 2" xfId="30958"/>
    <cellStyle name="FcGreenFuts 2 2 2" xfId="30959"/>
    <cellStyle name="FcGreenFuts 2 2 2 10" xfId="30960"/>
    <cellStyle name="FcGreenFuts 2 2 2 11" xfId="30961"/>
    <cellStyle name="FcGreenFuts 2 2 2 12" xfId="30962"/>
    <cellStyle name="FcGreenFuts 2 2 2 13" xfId="30963"/>
    <cellStyle name="FcGreenFuts 2 2 2 14" xfId="30964"/>
    <cellStyle name="FcGreenFuts 2 2 2 15" xfId="30965"/>
    <cellStyle name="FcGreenFuts 2 2 2 16" xfId="30966"/>
    <cellStyle name="FcGreenFuts 2 2 2 2" xfId="30967"/>
    <cellStyle name="FcGreenFuts 2 2 2 2 10" xfId="30968"/>
    <cellStyle name="FcGreenFuts 2 2 2 2 11" xfId="30969"/>
    <cellStyle name="FcGreenFuts 2 2 2 2 12" xfId="30970"/>
    <cellStyle name="FcGreenFuts 2 2 2 2 13" xfId="30971"/>
    <cellStyle name="FcGreenFuts 2 2 2 2 14" xfId="30972"/>
    <cellStyle name="FcGreenFuts 2 2 2 2 2" xfId="30973"/>
    <cellStyle name="FcGreenFuts 2 2 2 2 3" xfId="30974"/>
    <cellStyle name="FcGreenFuts 2 2 2 2 4" xfId="30975"/>
    <cellStyle name="FcGreenFuts 2 2 2 2 5" xfId="30976"/>
    <cellStyle name="FcGreenFuts 2 2 2 2 6" xfId="30977"/>
    <cellStyle name="FcGreenFuts 2 2 2 2 7" xfId="30978"/>
    <cellStyle name="FcGreenFuts 2 2 2 2 8" xfId="30979"/>
    <cellStyle name="FcGreenFuts 2 2 2 2 9" xfId="30980"/>
    <cellStyle name="FcGreenFuts 2 2 2 3" xfId="30981"/>
    <cellStyle name="FcGreenFuts 2 2 2 4" xfId="30982"/>
    <cellStyle name="FcGreenFuts 2 2 2 5" xfId="30983"/>
    <cellStyle name="FcGreenFuts 2 2 2 6" xfId="30984"/>
    <cellStyle name="FcGreenFuts 2 2 2 7" xfId="30985"/>
    <cellStyle name="FcGreenFuts 2 2 2 8" xfId="30986"/>
    <cellStyle name="FcGreenFuts 2 2 2 9" xfId="30987"/>
    <cellStyle name="FcGreenFuts 2 3" xfId="30988"/>
    <cellStyle name="FcGreenFuts 2 3 10" xfId="30989"/>
    <cellStyle name="FcGreenFuts 2 3 11" xfId="30990"/>
    <cellStyle name="FcGreenFuts 2 3 12" xfId="30991"/>
    <cellStyle name="FcGreenFuts 2 3 13" xfId="30992"/>
    <cellStyle name="FcGreenFuts 2 3 14" xfId="30993"/>
    <cellStyle name="FcGreenFuts 2 3 15" xfId="30994"/>
    <cellStyle name="FcGreenFuts 2 3 16" xfId="30995"/>
    <cellStyle name="FcGreenFuts 2 3 2" xfId="30996"/>
    <cellStyle name="FcGreenFuts 2 3 2 10" xfId="30997"/>
    <cellStyle name="FcGreenFuts 2 3 2 11" xfId="30998"/>
    <cellStyle name="FcGreenFuts 2 3 2 12" xfId="30999"/>
    <cellStyle name="FcGreenFuts 2 3 2 13" xfId="31000"/>
    <cellStyle name="FcGreenFuts 2 3 2 14" xfId="31001"/>
    <cellStyle name="FcGreenFuts 2 3 2 2" xfId="31002"/>
    <cellStyle name="FcGreenFuts 2 3 2 3" xfId="31003"/>
    <cellStyle name="FcGreenFuts 2 3 2 4" xfId="31004"/>
    <cellStyle name="FcGreenFuts 2 3 2 5" xfId="31005"/>
    <cellStyle name="FcGreenFuts 2 3 2 6" xfId="31006"/>
    <cellStyle name="FcGreenFuts 2 3 2 7" xfId="31007"/>
    <cellStyle name="FcGreenFuts 2 3 2 8" xfId="31008"/>
    <cellStyle name="FcGreenFuts 2 3 2 9" xfId="31009"/>
    <cellStyle name="FcGreenFuts 2 3 3" xfId="31010"/>
    <cellStyle name="FcGreenFuts 2 3 4" xfId="31011"/>
    <cellStyle name="FcGreenFuts 2 3 5" xfId="31012"/>
    <cellStyle name="FcGreenFuts 2 3 6" xfId="31013"/>
    <cellStyle name="FcGreenFuts 2 3 7" xfId="31014"/>
    <cellStyle name="FcGreenFuts 2 3 8" xfId="31015"/>
    <cellStyle name="FcGreenFuts 2 3 9" xfId="31016"/>
    <cellStyle name="FcGreenFuts 2 4" xfId="31017"/>
    <cellStyle name="FcGreenFuts 2 4 10" xfId="31018"/>
    <cellStyle name="FcGreenFuts 2 4 11" xfId="31019"/>
    <cellStyle name="FcGreenFuts 2 4 12" xfId="31020"/>
    <cellStyle name="FcGreenFuts 2 4 13" xfId="31021"/>
    <cellStyle name="FcGreenFuts 2 4 14" xfId="31022"/>
    <cellStyle name="FcGreenFuts 2 4 15" xfId="31023"/>
    <cellStyle name="FcGreenFuts 2 4 2" xfId="31024"/>
    <cellStyle name="FcGreenFuts 2 4 3" xfId="31025"/>
    <cellStyle name="FcGreenFuts 2 4 4" xfId="31026"/>
    <cellStyle name="FcGreenFuts 2 4 5" xfId="31027"/>
    <cellStyle name="FcGreenFuts 2 4 6" xfId="31028"/>
    <cellStyle name="FcGreenFuts 2 4 7" xfId="31029"/>
    <cellStyle name="FcGreenFuts 2 4 8" xfId="31030"/>
    <cellStyle name="FcGreenFuts 2 4 9" xfId="31031"/>
    <cellStyle name="FcGreenFuts 2 5" xfId="31032"/>
    <cellStyle name="FcGreenFuts 2 6" xfId="31033"/>
    <cellStyle name="FcGreenFuts 2 7" xfId="31034"/>
    <cellStyle name="FcGreenFuts 2 8" xfId="31035"/>
    <cellStyle name="FcGreenFuts 2 9" xfId="31036"/>
    <cellStyle name="FcInput" xfId="2090"/>
    <cellStyle name="FcInput 2" xfId="31037"/>
    <cellStyle name="FcInput 2 10" xfId="31038"/>
    <cellStyle name="FcInput 2 11" xfId="31039"/>
    <cellStyle name="FcInput 2 12" xfId="31040"/>
    <cellStyle name="FcInput 2 13" xfId="31041"/>
    <cellStyle name="FcInput 2 14" xfId="31042"/>
    <cellStyle name="FcInput 2 2" xfId="31043"/>
    <cellStyle name="FcInput 2 2 2" xfId="31044"/>
    <cellStyle name="FcInput 2 2 2 10" xfId="31045"/>
    <cellStyle name="FcInput 2 2 2 11" xfId="31046"/>
    <cellStyle name="FcInput 2 2 2 12" xfId="31047"/>
    <cellStyle name="FcInput 2 2 2 13" xfId="31048"/>
    <cellStyle name="FcInput 2 2 2 14" xfId="31049"/>
    <cellStyle name="FcInput 2 2 2 15" xfId="31050"/>
    <cellStyle name="FcInput 2 2 2 16" xfId="31051"/>
    <cellStyle name="FcInput 2 2 2 2" xfId="31052"/>
    <cellStyle name="FcInput 2 2 2 2 10" xfId="31053"/>
    <cellStyle name="FcInput 2 2 2 2 11" xfId="31054"/>
    <cellStyle name="FcInput 2 2 2 2 12" xfId="31055"/>
    <cellStyle name="FcInput 2 2 2 2 13" xfId="31056"/>
    <cellStyle name="FcInput 2 2 2 2 14" xfId="31057"/>
    <cellStyle name="FcInput 2 2 2 2 2" xfId="31058"/>
    <cellStyle name="FcInput 2 2 2 2 3" xfId="31059"/>
    <cellStyle name="FcInput 2 2 2 2 4" xfId="31060"/>
    <cellStyle name="FcInput 2 2 2 2 5" xfId="31061"/>
    <cellStyle name="FcInput 2 2 2 2 6" xfId="31062"/>
    <cellStyle name="FcInput 2 2 2 2 7" xfId="31063"/>
    <cellStyle name="FcInput 2 2 2 2 8" xfId="31064"/>
    <cellStyle name="FcInput 2 2 2 2 9" xfId="31065"/>
    <cellStyle name="FcInput 2 2 2 3" xfId="31066"/>
    <cellStyle name="FcInput 2 2 2 4" xfId="31067"/>
    <cellStyle name="FcInput 2 2 2 5" xfId="31068"/>
    <cellStyle name="FcInput 2 2 2 6" xfId="31069"/>
    <cellStyle name="FcInput 2 2 2 7" xfId="31070"/>
    <cellStyle name="FcInput 2 2 2 8" xfId="31071"/>
    <cellStyle name="FcInput 2 2 2 9" xfId="31072"/>
    <cellStyle name="FcInput 2 3" xfId="31073"/>
    <cellStyle name="FcInput 2 3 10" xfId="31074"/>
    <cellStyle name="FcInput 2 3 11" xfId="31075"/>
    <cellStyle name="FcInput 2 3 12" xfId="31076"/>
    <cellStyle name="FcInput 2 3 13" xfId="31077"/>
    <cellStyle name="FcInput 2 3 14" xfId="31078"/>
    <cellStyle name="FcInput 2 3 15" xfId="31079"/>
    <cellStyle name="FcInput 2 3 16" xfId="31080"/>
    <cellStyle name="FcInput 2 3 2" xfId="31081"/>
    <cellStyle name="FcInput 2 3 2 10" xfId="31082"/>
    <cellStyle name="FcInput 2 3 2 11" xfId="31083"/>
    <cellStyle name="FcInput 2 3 2 12" xfId="31084"/>
    <cellStyle name="FcInput 2 3 2 13" xfId="31085"/>
    <cellStyle name="FcInput 2 3 2 14" xfId="31086"/>
    <cellStyle name="FcInput 2 3 2 2" xfId="31087"/>
    <cellStyle name="FcInput 2 3 2 3" xfId="31088"/>
    <cellStyle name="FcInput 2 3 2 4" xfId="31089"/>
    <cellStyle name="FcInput 2 3 2 5" xfId="31090"/>
    <cellStyle name="FcInput 2 3 2 6" xfId="31091"/>
    <cellStyle name="FcInput 2 3 2 7" xfId="31092"/>
    <cellStyle name="FcInput 2 3 2 8" xfId="31093"/>
    <cellStyle name="FcInput 2 3 2 9" xfId="31094"/>
    <cellStyle name="FcInput 2 3 3" xfId="31095"/>
    <cellStyle name="FcInput 2 3 4" xfId="31096"/>
    <cellStyle name="FcInput 2 3 5" xfId="31097"/>
    <cellStyle name="FcInput 2 3 6" xfId="31098"/>
    <cellStyle name="FcInput 2 3 7" xfId="31099"/>
    <cellStyle name="FcInput 2 3 8" xfId="31100"/>
    <cellStyle name="FcInput 2 3 9" xfId="31101"/>
    <cellStyle name="FcInput 2 4" xfId="31102"/>
    <cellStyle name="FcInput 2 4 10" xfId="31103"/>
    <cellStyle name="FcInput 2 4 11" xfId="31104"/>
    <cellStyle name="FcInput 2 4 12" xfId="31105"/>
    <cellStyle name="FcInput 2 4 13" xfId="31106"/>
    <cellStyle name="FcInput 2 4 14" xfId="31107"/>
    <cellStyle name="FcInput 2 4 15" xfId="31108"/>
    <cellStyle name="FcInput 2 4 2" xfId="31109"/>
    <cellStyle name="FcInput 2 4 3" xfId="31110"/>
    <cellStyle name="FcInput 2 4 4" xfId="31111"/>
    <cellStyle name="FcInput 2 4 5" xfId="31112"/>
    <cellStyle name="FcInput 2 4 6" xfId="31113"/>
    <cellStyle name="FcInput 2 4 7" xfId="31114"/>
    <cellStyle name="FcInput 2 4 8" xfId="31115"/>
    <cellStyle name="FcInput 2 4 9" xfId="31116"/>
    <cellStyle name="FcInput 2 5" xfId="31117"/>
    <cellStyle name="FcInput 2 6" xfId="31118"/>
    <cellStyle name="FcInput 2 7" xfId="31119"/>
    <cellStyle name="FcInput 2 8" xfId="31120"/>
    <cellStyle name="FcInput 2 9" xfId="31121"/>
    <cellStyle name="FcLabel1" xfId="2091"/>
    <cellStyle name="FcLabel1 2" xfId="31122"/>
    <cellStyle name="FcLabel1 2 2" xfId="31123"/>
    <cellStyle name="FcLabel1 2 2 10" xfId="31124"/>
    <cellStyle name="FcLabel1 2 2 11" xfId="31125"/>
    <cellStyle name="FcLabel1 2 2 12" xfId="31126"/>
    <cellStyle name="FcLabel1 2 2 13" xfId="31127"/>
    <cellStyle name="FcLabel1 2 2 14" xfId="31128"/>
    <cellStyle name="FcLabel1 2 2 2" xfId="31129"/>
    <cellStyle name="FcLabel1 2 2 2 2" xfId="31130"/>
    <cellStyle name="FcLabel1 2 2 2 2 10" xfId="31131"/>
    <cellStyle name="FcLabel1 2 2 2 2 11" xfId="31132"/>
    <cellStyle name="FcLabel1 2 2 2 2 12" xfId="31133"/>
    <cellStyle name="FcLabel1 2 2 2 2 13" xfId="31134"/>
    <cellStyle name="FcLabel1 2 2 2 2 14" xfId="31135"/>
    <cellStyle name="FcLabel1 2 2 2 2 15" xfId="31136"/>
    <cellStyle name="FcLabel1 2 2 2 2 16" xfId="31137"/>
    <cellStyle name="FcLabel1 2 2 2 2 2" xfId="31138"/>
    <cellStyle name="FcLabel1 2 2 2 2 2 10" xfId="31139"/>
    <cellStyle name="FcLabel1 2 2 2 2 2 11" xfId="31140"/>
    <cellStyle name="FcLabel1 2 2 2 2 2 12" xfId="31141"/>
    <cellStyle name="FcLabel1 2 2 2 2 2 13" xfId="31142"/>
    <cellStyle name="FcLabel1 2 2 2 2 2 14" xfId="31143"/>
    <cellStyle name="FcLabel1 2 2 2 2 2 2" xfId="31144"/>
    <cellStyle name="FcLabel1 2 2 2 2 2 3" xfId="31145"/>
    <cellStyle name="FcLabel1 2 2 2 2 2 4" xfId="31146"/>
    <cellStyle name="FcLabel1 2 2 2 2 2 5" xfId="31147"/>
    <cellStyle name="FcLabel1 2 2 2 2 2 6" xfId="31148"/>
    <cellStyle name="FcLabel1 2 2 2 2 2 7" xfId="31149"/>
    <cellStyle name="FcLabel1 2 2 2 2 2 8" xfId="31150"/>
    <cellStyle name="FcLabel1 2 2 2 2 2 9" xfId="31151"/>
    <cellStyle name="FcLabel1 2 2 2 2 3" xfId="31152"/>
    <cellStyle name="FcLabel1 2 2 2 2 4" xfId="31153"/>
    <cellStyle name="FcLabel1 2 2 2 2 5" xfId="31154"/>
    <cellStyle name="FcLabel1 2 2 2 2 6" xfId="31155"/>
    <cellStyle name="FcLabel1 2 2 2 2 7" xfId="31156"/>
    <cellStyle name="FcLabel1 2 2 2 2 8" xfId="31157"/>
    <cellStyle name="FcLabel1 2 2 2 2 9" xfId="31158"/>
    <cellStyle name="FcLabel1 2 2 3" xfId="31159"/>
    <cellStyle name="FcLabel1 2 2 3 10" xfId="31160"/>
    <cellStyle name="FcLabel1 2 2 3 11" xfId="31161"/>
    <cellStyle name="FcLabel1 2 2 3 12" xfId="31162"/>
    <cellStyle name="FcLabel1 2 2 3 13" xfId="31163"/>
    <cellStyle name="FcLabel1 2 2 3 14" xfId="31164"/>
    <cellStyle name="FcLabel1 2 2 3 15" xfId="31165"/>
    <cellStyle name="FcLabel1 2 2 3 16" xfId="31166"/>
    <cellStyle name="FcLabel1 2 2 3 2" xfId="31167"/>
    <cellStyle name="FcLabel1 2 2 3 2 10" xfId="31168"/>
    <cellStyle name="FcLabel1 2 2 3 2 11" xfId="31169"/>
    <cellStyle name="FcLabel1 2 2 3 2 12" xfId="31170"/>
    <cellStyle name="FcLabel1 2 2 3 2 13" xfId="31171"/>
    <cellStyle name="FcLabel1 2 2 3 2 14" xfId="31172"/>
    <cellStyle name="FcLabel1 2 2 3 2 2" xfId="31173"/>
    <cellStyle name="FcLabel1 2 2 3 2 3" xfId="31174"/>
    <cellStyle name="FcLabel1 2 2 3 2 4" xfId="31175"/>
    <cellStyle name="FcLabel1 2 2 3 2 5" xfId="31176"/>
    <cellStyle name="FcLabel1 2 2 3 2 6" xfId="31177"/>
    <cellStyle name="FcLabel1 2 2 3 2 7" xfId="31178"/>
    <cellStyle name="FcLabel1 2 2 3 2 8" xfId="31179"/>
    <cellStyle name="FcLabel1 2 2 3 2 9" xfId="31180"/>
    <cellStyle name="FcLabel1 2 2 3 3" xfId="31181"/>
    <cellStyle name="FcLabel1 2 2 3 4" xfId="31182"/>
    <cellStyle name="FcLabel1 2 2 3 5" xfId="31183"/>
    <cellStyle name="FcLabel1 2 2 3 6" xfId="31184"/>
    <cellStyle name="FcLabel1 2 2 3 7" xfId="31185"/>
    <cellStyle name="FcLabel1 2 2 3 8" xfId="31186"/>
    <cellStyle name="FcLabel1 2 2 3 9" xfId="31187"/>
    <cellStyle name="FcLabel1 2 2 4" xfId="31188"/>
    <cellStyle name="FcLabel1 2 2 4 10" xfId="31189"/>
    <cellStyle name="FcLabel1 2 2 4 11" xfId="31190"/>
    <cellStyle name="FcLabel1 2 2 4 12" xfId="31191"/>
    <cellStyle name="FcLabel1 2 2 4 13" xfId="31192"/>
    <cellStyle name="FcLabel1 2 2 4 14" xfId="31193"/>
    <cellStyle name="FcLabel1 2 2 4 15" xfId="31194"/>
    <cellStyle name="FcLabel1 2 2 4 2" xfId="31195"/>
    <cellStyle name="FcLabel1 2 2 4 3" xfId="31196"/>
    <cellStyle name="FcLabel1 2 2 4 4" xfId="31197"/>
    <cellStyle name="FcLabel1 2 2 4 5" xfId="31198"/>
    <cellStyle name="FcLabel1 2 2 4 6" xfId="31199"/>
    <cellStyle name="FcLabel1 2 2 4 7" xfId="31200"/>
    <cellStyle name="FcLabel1 2 2 4 8" xfId="31201"/>
    <cellStyle name="FcLabel1 2 2 4 9" xfId="31202"/>
    <cellStyle name="FcLabel1 2 2 5" xfId="31203"/>
    <cellStyle name="FcLabel1 2 2 6" xfId="31204"/>
    <cellStyle name="FcLabel1 2 2 7" xfId="31205"/>
    <cellStyle name="FcLabel1 2 2 8" xfId="31206"/>
    <cellStyle name="FcLabel1 2 2 9" xfId="31207"/>
    <cellStyle name="FcLabel1 3" xfId="31208"/>
    <cellStyle name="FcLabel2" xfId="2092"/>
    <cellStyle name="FcNumeric" xfId="2093"/>
    <cellStyle name="FcNumeric 2" xfId="2094"/>
    <cellStyle name="FcNumeric 2 10" xfId="31209"/>
    <cellStyle name="FcNumeric 2 11" xfId="31210"/>
    <cellStyle name="FcNumeric 2 12" xfId="31211"/>
    <cellStyle name="FcNumeric 2 13" xfId="31212"/>
    <cellStyle name="FcNumeric 2 14" xfId="31213"/>
    <cellStyle name="FcNumeric 2 15" xfId="31214"/>
    <cellStyle name="FcNumeric 2 2" xfId="31215"/>
    <cellStyle name="FcNumeric 2 2 2" xfId="31216"/>
    <cellStyle name="FcNumeric 2 2 2 10" xfId="31217"/>
    <cellStyle name="FcNumeric 2 2 2 11" xfId="31218"/>
    <cellStyle name="FcNumeric 2 2 2 12" xfId="31219"/>
    <cellStyle name="FcNumeric 2 2 2 13" xfId="31220"/>
    <cellStyle name="FcNumeric 2 2 2 14" xfId="31221"/>
    <cellStyle name="FcNumeric 2 2 2 15" xfId="31222"/>
    <cellStyle name="FcNumeric 2 2 2 16" xfId="31223"/>
    <cellStyle name="FcNumeric 2 2 2 2" xfId="31224"/>
    <cellStyle name="FcNumeric 2 2 2 2 10" xfId="31225"/>
    <cellStyle name="FcNumeric 2 2 2 2 11" xfId="31226"/>
    <cellStyle name="FcNumeric 2 2 2 2 12" xfId="31227"/>
    <cellStyle name="FcNumeric 2 2 2 2 13" xfId="31228"/>
    <cellStyle name="FcNumeric 2 2 2 2 14" xfId="31229"/>
    <cellStyle name="FcNumeric 2 2 2 2 2" xfId="31230"/>
    <cellStyle name="FcNumeric 2 2 2 2 3" xfId="31231"/>
    <cellStyle name="FcNumeric 2 2 2 2 4" xfId="31232"/>
    <cellStyle name="FcNumeric 2 2 2 2 5" xfId="31233"/>
    <cellStyle name="FcNumeric 2 2 2 2 6" xfId="31234"/>
    <cellStyle name="FcNumeric 2 2 2 2 7" xfId="31235"/>
    <cellStyle name="FcNumeric 2 2 2 2 8" xfId="31236"/>
    <cellStyle name="FcNumeric 2 2 2 2 9" xfId="31237"/>
    <cellStyle name="FcNumeric 2 2 2 3" xfId="31238"/>
    <cellStyle name="FcNumeric 2 2 2 4" xfId="31239"/>
    <cellStyle name="FcNumeric 2 2 2 5" xfId="31240"/>
    <cellStyle name="FcNumeric 2 2 2 6" xfId="31241"/>
    <cellStyle name="FcNumeric 2 2 2 7" xfId="31242"/>
    <cellStyle name="FcNumeric 2 2 2 8" xfId="31243"/>
    <cellStyle name="FcNumeric 2 2 2 9" xfId="31244"/>
    <cellStyle name="FcNumeric 2 3" xfId="31245"/>
    <cellStyle name="FcNumeric 2 3 10" xfId="31246"/>
    <cellStyle name="FcNumeric 2 3 11" xfId="31247"/>
    <cellStyle name="FcNumeric 2 3 12" xfId="31248"/>
    <cellStyle name="FcNumeric 2 3 13" xfId="31249"/>
    <cellStyle name="FcNumeric 2 3 14" xfId="31250"/>
    <cellStyle name="FcNumeric 2 3 15" xfId="31251"/>
    <cellStyle name="FcNumeric 2 3 16" xfId="31252"/>
    <cellStyle name="FcNumeric 2 3 2" xfId="31253"/>
    <cellStyle name="FcNumeric 2 3 2 10" xfId="31254"/>
    <cellStyle name="FcNumeric 2 3 2 11" xfId="31255"/>
    <cellStyle name="FcNumeric 2 3 2 12" xfId="31256"/>
    <cellStyle name="FcNumeric 2 3 2 13" xfId="31257"/>
    <cellStyle name="FcNumeric 2 3 2 14" xfId="31258"/>
    <cellStyle name="FcNumeric 2 3 2 2" xfId="31259"/>
    <cellStyle name="FcNumeric 2 3 2 3" xfId="31260"/>
    <cellStyle name="FcNumeric 2 3 2 4" xfId="31261"/>
    <cellStyle name="FcNumeric 2 3 2 5" xfId="31262"/>
    <cellStyle name="FcNumeric 2 3 2 6" xfId="31263"/>
    <cellStyle name="FcNumeric 2 3 2 7" xfId="31264"/>
    <cellStyle name="FcNumeric 2 3 2 8" xfId="31265"/>
    <cellStyle name="FcNumeric 2 3 2 9" xfId="31266"/>
    <cellStyle name="FcNumeric 2 3 3" xfId="31267"/>
    <cellStyle name="FcNumeric 2 3 4" xfId="31268"/>
    <cellStyle name="FcNumeric 2 3 5" xfId="31269"/>
    <cellStyle name="FcNumeric 2 3 6" xfId="31270"/>
    <cellStyle name="FcNumeric 2 3 7" xfId="31271"/>
    <cellStyle name="FcNumeric 2 3 8" xfId="31272"/>
    <cellStyle name="FcNumeric 2 3 9" xfId="31273"/>
    <cellStyle name="FcNumeric 2 4" xfId="31274"/>
    <cellStyle name="FcNumeric 2 4 10" xfId="31275"/>
    <cellStyle name="FcNumeric 2 4 11" xfId="31276"/>
    <cellStyle name="FcNumeric 2 4 12" xfId="31277"/>
    <cellStyle name="FcNumeric 2 4 13" xfId="31278"/>
    <cellStyle name="FcNumeric 2 4 14" xfId="31279"/>
    <cellStyle name="FcNumeric 2 4 15" xfId="31280"/>
    <cellStyle name="FcNumeric 2 4 2" xfId="31281"/>
    <cellStyle name="FcNumeric 2 4 3" xfId="31282"/>
    <cellStyle name="FcNumeric 2 4 4" xfId="31283"/>
    <cellStyle name="FcNumeric 2 4 5" xfId="31284"/>
    <cellStyle name="FcNumeric 2 4 6" xfId="31285"/>
    <cellStyle name="FcNumeric 2 4 7" xfId="31286"/>
    <cellStyle name="FcNumeric 2 4 8" xfId="31287"/>
    <cellStyle name="FcNumeric 2 4 9" xfId="31288"/>
    <cellStyle name="FcNumeric 2 5" xfId="31289"/>
    <cellStyle name="FcNumeric 2 6" xfId="31290"/>
    <cellStyle name="FcNumeric 2 7" xfId="31291"/>
    <cellStyle name="FcNumeric 2 8" xfId="31292"/>
    <cellStyle name="FcNumeric 2 9" xfId="31293"/>
    <cellStyle name="FcRealTime" xfId="2095"/>
    <cellStyle name="FcRealTime 2" xfId="2096"/>
    <cellStyle name="FcRealTime 2 2" xfId="31294"/>
    <cellStyle name="FcRealTime 2 2 10" xfId="31295"/>
    <cellStyle name="FcRealTime 2 2 11" xfId="31296"/>
    <cellStyle name="FcRealTime 2 2 12" xfId="31297"/>
    <cellStyle name="FcRealTime 2 2 13" xfId="31298"/>
    <cellStyle name="FcRealTime 2 2 14" xfId="31299"/>
    <cellStyle name="FcRealTime 2 2 2" xfId="31300"/>
    <cellStyle name="FcRealTime 2 2 2 2" xfId="31301"/>
    <cellStyle name="FcRealTime 2 2 2 2 10" xfId="31302"/>
    <cellStyle name="FcRealTime 2 2 2 2 11" xfId="31303"/>
    <cellStyle name="FcRealTime 2 2 2 2 12" xfId="31304"/>
    <cellStyle name="FcRealTime 2 2 2 2 13" xfId="31305"/>
    <cellStyle name="FcRealTime 2 2 2 2 14" xfId="31306"/>
    <cellStyle name="FcRealTime 2 2 2 2 15" xfId="31307"/>
    <cellStyle name="FcRealTime 2 2 2 2 16" xfId="31308"/>
    <cellStyle name="FcRealTime 2 2 2 2 2" xfId="31309"/>
    <cellStyle name="FcRealTime 2 2 2 2 2 10" xfId="31310"/>
    <cellStyle name="FcRealTime 2 2 2 2 2 11" xfId="31311"/>
    <cellStyle name="FcRealTime 2 2 2 2 2 12" xfId="31312"/>
    <cellStyle name="FcRealTime 2 2 2 2 2 13" xfId="31313"/>
    <cellStyle name="FcRealTime 2 2 2 2 2 14" xfId="31314"/>
    <cellStyle name="FcRealTime 2 2 2 2 2 2" xfId="31315"/>
    <cellStyle name="FcRealTime 2 2 2 2 2 3" xfId="31316"/>
    <cellStyle name="FcRealTime 2 2 2 2 2 4" xfId="31317"/>
    <cellStyle name="FcRealTime 2 2 2 2 2 5" xfId="31318"/>
    <cellStyle name="FcRealTime 2 2 2 2 2 6" xfId="31319"/>
    <cellStyle name="FcRealTime 2 2 2 2 2 7" xfId="31320"/>
    <cellStyle name="FcRealTime 2 2 2 2 2 8" xfId="31321"/>
    <cellStyle name="FcRealTime 2 2 2 2 2 9" xfId="31322"/>
    <cellStyle name="FcRealTime 2 2 2 2 3" xfId="31323"/>
    <cellStyle name="FcRealTime 2 2 2 2 4" xfId="31324"/>
    <cellStyle name="FcRealTime 2 2 2 2 5" xfId="31325"/>
    <cellStyle name="FcRealTime 2 2 2 2 6" xfId="31326"/>
    <cellStyle name="FcRealTime 2 2 2 2 7" xfId="31327"/>
    <cellStyle name="FcRealTime 2 2 2 2 8" xfId="31328"/>
    <cellStyle name="FcRealTime 2 2 2 2 9" xfId="31329"/>
    <cellStyle name="FcRealTime 2 2 3" xfId="31330"/>
    <cellStyle name="FcRealTime 2 2 3 10" xfId="31331"/>
    <cellStyle name="FcRealTime 2 2 3 11" xfId="31332"/>
    <cellStyle name="FcRealTime 2 2 3 12" xfId="31333"/>
    <cellStyle name="FcRealTime 2 2 3 13" xfId="31334"/>
    <cellStyle name="FcRealTime 2 2 3 14" xfId="31335"/>
    <cellStyle name="FcRealTime 2 2 3 15" xfId="31336"/>
    <cellStyle name="FcRealTime 2 2 3 16" xfId="31337"/>
    <cellStyle name="FcRealTime 2 2 3 2" xfId="31338"/>
    <cellStyle name="FcRealTime 2 2 3 2 10" xfId="31339"/>
    <cellStyle name="FcRealTime 2 2 3 2 11" xfId="31340"/>
    <cellStyle name="FcRealTime 2 2 3 2 12" xfId="31341"/>
    <cellStyle name="FcRealTime 2 2 3 2 13" xfId="31342"/>
    <cellStyle name="FcRealTime 2 2 3 2 14" xfId="31343"/>
    <cellStyle name="FcRealTime 2 2 3 2 2" xfId="31344"/>
    <cellStyle name="FcRealTime 2 2 3 2 3" xfId="31345"/>
    <cellStyle name="FcRealTime 2 2 3 2 4" xfId="31346"/>
    <cellStyle name="FcRealTime 2 2 3 2 5" xfId="31347"/>
    <cellStyle name="FcRealTime 2 2 3 2 6" xfId="31348"/>
    <cellStyle name="FcRealTime 2 2 3 2 7" xfId="31349"/>
    <cellStyle name="FcRealTime 2 2 3 2 8" xfId="31350"/>
    <cellStyle name="FcRealTime 2 2 3 2 9" xfId="31351"/>
    <cellStyle name="FcRealTime 2 2 3 3" xfId="31352"/>
    <cellStyle name="FcRealTime 2 2 3 4" xfId="31353"/>
    <cellStyle name="FcRealTime 2 2 3 5" xfId="31354"/>
    <cellStyle name="FcRealTime 2 2 3 6" xfId="31355"/>
    <cellStyle name="FcRealTime 2 2 3 7" xfId="31356"/>
    <cellStyle name="FcRealTime 2 2 3 8" xfId="31357"/>
    <cellStyle name="FcRealTime 2 2 3 9" xfId="31358"/>
    <cellStyle name="FcRealTime 2 2 4" xfId="31359"/>
    <cellStyle name="FcRealTime 2 2 4 10" xfId="31360"/>
    <cellStyle name="FcRealTime 2 2 4 11" xfId="31361"/>
    <cellStyle name="FcRealTime 2 2 4 12" xfId="31362"/>
    <cellStyle name="FcRealTime 2 2 4 13" xfId="31363"/>
    <cellStyle name="FcRealTime 2 2 4 14" xfId="31364"/>
    <cellStyle name="FcRealTime 2 2 4 15" xfId="31365"/>
    <cellStyle name="FcRealTime 2 2 4 2" xfId="31366"/>
    <cellStyle name="FcRealTime 2 2 4 3" xfId="31367"/>
    <cellStyle name="FcRealTime 2 2 4 4" xfId="31368"/>
    <cellStyle name="FcRealTime 2 2 4 5" xfId="31369"/>
    <cellStyle name="FcRealTime 2 2 4 6" xfId="31370"/>
    <cellStyle name="FcRealTime 2 2 4 7" xfId="31371"/>
    <cellStyle name="FcRealTime 2 2 4 8" xfId="31372"/>
    <cellStyle name="FcRealTime 2 2 4 9" xfId="31373"/>
    <cellStyle name="FcRealTime 2 2 5" xfId="31374"/>
    <cellStyle name="FcRealTime 2 2 6" xfId="31375"/>
    <cellStyle name="FcRealTime 2 2 7" xfId="31376"/>
    <cellStyle name="FcRealTime 2 2 8" xfId="31377"/>
    <cellStyle name="FcRealTime 2 2 9" xfId="31378"/>
    <cellStyle name="FcRealTime 3" xfId="2097"/>
    <cellStyle name="FcRealTime 3 2" xfId="31379"/>
    <cellStyle name="FcRealTime 3 2 10" xfId="31380"/>
    <cellStyle name="FcRealTime 3 2 11" xfId="31381"/>
    <cellStyle name="FcRealTime 3 2 12" xfId="31382"/>
    <cellStyle name="FcRealTime 3 2 13" xfId="31383"/>
    <cellStyle name="FcRealTime 3 2 14" xfId="31384"/>
    <cellStyle name="FcRealTime 3 2 2" xfId="31385"/>
    <cellStyle name="FcRealTime 3 2 2 2" xfId="31386"/>
    <cellStyle name="FcRealTime 3 2 2 2 10" xfId="31387"/>
    <cellStyle name="FcRealTime 3 2 2 2 11" xfId="31388"/>
    <cellStyle name="FcRealTime 3 2 2 2 12" xfId="31389"/>
    <cellStyle name="FcRealTime 3 2 2 2 13" xfId="31390"/>
    <cellStyle name="FcRealTime 3 2 2 2 14" xfId="31391"/>
    <cellStyle name="FcRealTime 3 2 2 2 15" xfId="31392"/>
    <cellStyle name="FcRealTime 3 2 2 2 16" xfId="31393"/>
    <cellStyle name="FcRealTime 3 2 2 2 2" xfId="31394"/>
    <cellStyle name="FcRealTime 3 2 2 2 2 10" xfId="31395"/>
    <cellStyle name="FcRealTime 3 2 2 2 2 11" xfId="31396"/>
    <cellStyle name="FcRealTime 3 2 2 2 2 12" xfId="31397"/>
    <cellStyle name="FcRealTime 3 2 2 2 2 13" xfId="31398"/>
    <cellStyle name="FcRealTime 3 2 2 2 2 14" xfId="31399"/>
    <cellStyle name="FcRealTime 3 2 2 2 2 2" xfId="31400"/>
    <cellStyle name="FcRealTime 3 2 2 2 2 3" xfId="31401"/>
    <cellStyle name="FcRealTime 3 2 2 2 2 4" xfId="31402"/>
    <cellStyle name="FcRealTime 3 2 2 2 2 5" xfId="31403"/>
    <cellStyle name="FcRealTime 3 2 2 2 2 6" xfId="31404"/>
    <cellStyle name="FcRealTime 3 2 2 2 2 7" xfId="31405"/>
    <cellStyle name="FcRealTime 3 2 2 2 2 8" xfId="31406"/>
    <cellStyle name="FcRealTime 3 2 2 2 2 9" xfId="31407"/>
    <cellStyle name="FcRealTime 3 2 2 2 3" xfId="31408"/>
    <cellStyle name="FcRealTime 3 2 2 2 4" xfId="31409"/>
    <cellStyle name="FcRealTime 3 2 2 2 5" xfId="31410"/>
    <cellStyle name="FcRealTime 3 2 2 2 6" xfId="31411"/>
    <cellStyle name="FcRealTime 3 2 2 2 7" xfId="31412"/>
    <cellStyle name="FcRealTime 3 2 2 2 8" xfId="31413"/>
    <cellStyle name="FcRealTime 3 2 2 2 9" xfId="31414"/>
    <cellStyle name="FcRealTime 3 2 3" xfId="31415"/>
    <cellStyle name="FcRealTime 3 2 3 10" xfId="31416"/>
    <cellStyle name="FcRealTime 3 2 3 11" xfId="31417"/>
    <cellStyle name="FcRealTime 3 2 3 12" xfId="31418"/>
    <cellStyle name="FcRealTime 3 2 3 13" xfId="31419"/>
    <cellStyle name="FcRealTime 3 2 3 14" xfId="31420"/>
    <cellStyle name="FcRealTime 3 2 3 15" xfId="31421"/>
    <cellStyle name="FcRealTime 3 2 3 16" xfId="31422"/>
    <cellStyle name="FcRealTime 3 2 3 2" xfId="31423"/>
    <cellStyle name="FcRealTime 3 2 3 2 10" xfId="31424"/>
    <cellStyle name="FcRealTime 3 2 3 2 11" xfId="31425"/>
    <cellStyle name="FcRealTime 3 2 3 2 12" xfId="31426"/>
    <cellStyle name="FcRealTime 3 2 3 2 13" xfId="31427"/>
    <cellStyle name="FcRealTime 3 2 3 2 14" xfId="31428"/>
    <cellStyle name="FcRealTime 3 2 3 2 2" xfId="31429"/>
    <cellStyle name="FcRealTime 3 2 3 2 3" xfId="31430"/>
    <cellStyle name="FcRealTime 3 2 3 2 4" xfId="31431"/>
    <cellStyle name="FcRealTime 3 2 3 2 5" xfId="31432"/>
    <cellStyle name="FcRealTime 3 2 3 2 6" xfId="31433"/>
    <cellStyle name="FcRealTime 3 2 3 2 7" xfId="31434"/>
    <cellStyle name="FcRealTime 3 2 3 2 8" xfId="31435"/>
    <cellStyle name="FcRealTime 3 2 3 2 9" xfId="31436"/>
    <cellStyle name="FcRealTime 3 2 3 3" xfId="31437"/>
    <cellStyle name="FcRealTime 3 2 3 4" xfId="31438"/>
    <cellStyle name="FcRealTime 3 2 3 5" xfId="31439"/>
    <cellStyle name="FcRealTime 3 2 3 6" xfId="31440"/>
    <cellStyle name="FcRealTime 3 2 3 7" xfId="31441"/>
    <cellStyle name="FcRealTime 3 2 3 8" xfId="31442"/>
    <cellStyle name="FcRealTime 3 2 3 9" xfId="31443"/>
    <cellStyle name="FcRealTime 3 2 4" xfId="31444"/>
    <cellStyle name="FcRealTime 3 2 4 10" xfId="31445"/>
    <cellStyle name="FcRealTime 3 2 4 11" xfId="31446"/>
    <cellStyle name="FcRealTime 3 2 4 12" xfId="31447"/>
    <cellStyle name="FcRealTime 3 2 4 13" xfId="31448"/>
    <cellStyle name="FcRealTime 3 2 4 14" xfId="31449"/>
    <cellStyle name="FcRealTime 3 2 4 15" xfId="31450"/>
    <cellStyle name="FcRealTime 3 2 4 2" xfId="31451"/>
    <cellStyle name="FcRealTime 3 2 4 3" xfId="31452"/>
    <cellStyle name="FcRealTime 3 2 4 4" xfId="31453"/>
    <cellStyle name="FcRealTime 3 2 4 5" xfId="31454"/>
    <cellStyle name="FcRealTime 3 2 4 6" xfId="31455"/>
    <cellStyle name="FcRealTime 3 2 4 7" xfId="31456"/>
    <cellStyle name="FcRealTime 3 2 4 8" xfId="31457"/>
    <cellStyle name="FcRealTime 3 2 4 9" xfId="31458"/>
    <cellStyle name="FcRealTime 3 2 5" xfId="31459"/>
    <cellStyle name="FcRealTime 3 2 6" xfId="31460"/>
    <cellStyle name="FcRealTime 3 2 7" xfId="31461"/>
    <cellStyle name="FcRealTime 3 2 8" xfId="31462"/>
    <cellStyle name="FcRealTime 3 2 9" xfId="31463"/>
    <cellStyle name="FcRealTime 4" xfId="31464"/>
    <cellStyle name="FcRealTime 4 10" xfId="31465"/>
    <cellStyle name="FcRealTime 4 11" xfId="31466"/>
    <cellStyle name="FcRealTime 4 12" xfId="31467"/>
    <cellStyle name="FcRealTime 4 13" xfId="31468"/>
    <cellStyle name="FcRealTime 4 14" xfId="31469"/>
    <cellStyle name="FcRealTime 4 2" xfId="31470"/>
    <cellStyle name="FcRealTime 4 2 2" xfId="31471"/>
    <cellStyle name="FcRealTime 4 2 2 10" xfId="31472"/>
    <cellStyle name="FcRealTime 4 2 2 11" xfId="31473"/>
    <cellStyle name="FcRealTime 4 2 2 12" xfId="31474"/>
    <cellStyle name="FcRealTime 4 2 2 13" xfId="31475"/>
    <cellStyle name="FcRealTime 4 2 2 14" xfId="31476"/>
    <cellStyle name="FcRealTime 4 2 2 15" xfId="31477"/>
    <cellStyle name="FcRealTime 4 2 2 16" xfId="31478"/>
    <cellStyle name="FcRealTime 4 2 2 2" xfId="31479"/>
    <cellStyle name="FcRealTime 4 2 2 2 10" xfId="31480"/>
    <cellStyle name="FcRealTime 4 2 2 2 11" xfId="31481"/>
    <cellStyle name="FcRealTime 4 2 2 2 12" xfId="31482"/>
    <cellStyle name="FcRealTime 4 2 2 2 13" xfId="31483"/>
    <cellStyle name="FcRealTime 4 2 2 2 14" xfId="31484"/>
    <cellStyle name="FcRealTime 4 2 2 2 2" xfId="31485"/>
    <cellStyle name="FcRealTime 4 2 2 2 3" xfId="31486"/>
    <cellStyle name="FcRealTime 4 2 2 2 4" xfId="31487"/>
    <cellStyle name="FcRealTime 4 2 2 2 5" xfId="31488"/>
    <cellStyle name="FcRealTime 4 2 2 2 6" xfId="31489"/>
    <cellStyle name="FcRealTime 4 2 2 2 7" xfId="31490"/>
    <cellStyle name="FcRealTime 4 2 2 2 8" xfId="31491"/>
    <cellStyle name="FcRealTime 4 2 2 2 9" xfId="31492"/>
    <cellStyle name="FcRealTime 4 2 2 3" xfId="31493"/>
    <cellStyle name="FcRealTime 4 2 2 4" xfId="31494"/>
    <cellStyle name="FcRealTime 4 2 2 5" xfId="31495"/>
    <cellStyle name="FcRealTime 4 2 2 6" xfId="31496"/>
    <cellStyle name="FcRealTime 4 2 2 7" xfId="31497"/>
    <cellStyle name="FcRealTime 4 2 2 8" xfId="31498"/>
    <cellStyle name="FcRealTime 4 2 2 9" xfId="31499"/>
    <cellStyle name="FcRealTime 4 3" xfId="31500"/>
    <cellStyle name="FcRealTime 4 3 10" xfId="31501"/>
    <cellStyle name="FcRealTime 4 3 11" xfId="31502"/>
    <cellStyle name="FcRealTime 4 3 12" xfId="31503"/>
    <cellStyle name="FcRealTime 4 3 13" xfId="31504"/>
    <cellStyle name="FcRealTime 4 3 14" xfId="31505"/>
    <cellStyle name="FcRealTime 4 3 15" xfId="31506"/>
    <cellStyle name="FcRealTime 4 3 16" xfId="31507"/>
    <cellStyle name="FcRealTime 4 3 2" xfId="31508"/>
    <cellStyle name="FcRealTime 4 3 2 10" xfId="31509"/>
    <cellStyle name="FcRealTime 4 3 2 11" xfId="31510"/>
    <cellStyle name="FcRealTime 4 3 2 12" xfId="31511"/>
    <cellStyle name="FcRealTime 4 3 2 13" xfId="31512"/>
    <cellStyle name="FcRealTime 4 3 2 14" xfId="31513"/>
    <cellStyle name="FcRealTime 4 3 2 2" xfId="31514"/>
    <cellStyle name="FcRealTime 4 3 2 3" xfId="31515"/>
    <cellStyle name="FcRealTime 4 3 2 4" xfId="31516"/>
    <cellStyle name="FcRealTime 4 3 2 5" xfId="31517"/>
    <cellStyle name="FcRealTime 4 3 2 6" xfId="31518"/>
    <cellStyle name="FcRealTime 4 3 2 7" xfId="31519"/>
    <cellStyle name="FcRealTime 4 3 2 8" xfId="31520"/>
    <cellStyle name="FcRealTime 4 3 2 9" xfId="31521"/>
    <cellStyle name="FcRealTime 4 3 3" xfId="31522"/>
    <cellStyle name="FcRealTime 4 3 4" xfId="31523"/>
    <cellStyle name="FcRealTime 4 3 5" xfId="31524"/>
    <cellStyle name="FcRealTime 4 3 6" xfId="31525"/>
    <cellStyle name="FcRealTime 4 3 7" xfId="31526"/>
    <cellStyle name="FcRealTime 4 3 8" xfId="31527"/>
    <cellStyle name="FcRealTime 4 3 9" xfId="31528"/>
    <cellStyle name="FcRealTime 4 4" xfId="31529"/>
    <cellStyle name="FcRealTime 4 4 10" xfId="31530"/>
    <cellStyle name="FcRealTime 4 4 11" xfId="31531"/>
    <cellStyle name="FcRealTime 4 4 12" xfId="31532"/>
    <cellStyle name="FcRealTime 4 4 13" xfId="31533"/>
    <cellStyle name="FcRealTime 4 4 14" xfId="31534"/>
    <cellStyle name="FcRealTime 4 4 15" xfId="31535"/>
    <cellStyle name="FcRealTime 4 4 2" xfId="31536"/>
    <cellStyle name="FcRealTime 4 4 3" xfId="31537"/>
    <cellStyle name="FcRealTime 4 4 4" xfId="31538"/>
    <cellStyle name="FcRealTime 4 4 5" xfId="31539"/>
    <cellStyle name="FcRealTime 4 4 6" xfId="31540"/>
    <cellStyle name="FcRealTime 4 4 7" xfId="31541"/>
    <cellStyle name="FcRealTime 4 4 8" xfId="31542"/>
    <cellStyle name="FcRealTime 4 4 9" xfId="31543"/>
    <cellStyle name="FcRealTime 4 5" xfId="31544"/>
    <cellStyle name="FcRealTime 4 6" xfId="31545"/>
    <cellStyle name="FcRealTime 4 7" xfId="31546"/>
    <cellStyle name="FcRealTime 4 8" xfId="31547"/>
    <cellStyle name="FcRealTime 4 9" xfId="31548"/>
    <cellStyle name="FcRealTime_apollo_curves" xfId="2098"/>
    <cellStyle name="FcRedFuts" xfId="2099"/>
    <cellStyle name="FcRedFuts 2" xfId="31549"/>
    <cellStyle name="FcRedFuts 2 10" xfId="31550"/>
    <cellStyle name="FcRedFuts 2 11" xfId="31551"/>
    <cellStyle name="FcRedFuts 2 12" xfId="31552"/>
    <cellStyle name="FcRedFuts 2 13" xfId="31553"/>
    <cellStyle name="FcRedFuts 2 14" xfId="31554"/>
    <cellStyle name="FcRedFuts 2 2" xfId="31555"/>
    <cellStyle name="FcRedFuts 2 2 2" xfId="31556"/>
    <cellStyle name="FcRedFuts 2 2 2 10" xfId="31557"/>
    <cellStyle name="FcRedFuts 2 2 2 11" xfId="31558"/>
    <cellStyle name="FcRedFuts 2 2 2 12" xfId="31559"/>
    <cellStyle name="FcRedFuts 2 2 2 13" xfId="31560"/>
    <cellStyle name="FcRedFuts 2 2 2 14" xfId="31561"/>
    <cellStyle name="FcRedFuts 2 2 2 15" xfId="31562"/>
    <cellStyle name="FcRedFuts 2 2 2 16" xfId="31563"/>
    <cellStyle name="FcRedFuts 2 2 2 2" xfId="31564"/>
    <cellStyle name="FcRedFuts 2 2 2 2 10" xfId="31565"/>
    <cellStyle name="FcRedFuts 2 2 2 2 11" xfId="31566"/>
    <cellStyle name="FcRedFuts 2 2 2 2 12" xfId="31567"/>
    <cellStyle name="FcRedFuts 2 2 2 2 13" xfId="31568"/>
    <cellStyle name="FcRedFuts 2 2 2 2 14" xfId="31569"/>
    <cellStyle name="FcRedFuts 2 2 2 2 2" xfId="31570"/>
    <cellStyle name="FcRedFuts 2 2 2 2 3" xfId="31571"/>
    <cellStyle name="FcRedFuts 2 2 2 2 4" xfId="31572"/>
    <cellStyle name="FcRedFuts 2 2 2 2 5" xfId="31573"/>
    <cellStyle name="FcRedFuts 2 2 2 2 6" xfId="31574"/>
    <cellStyle name="FcRedFuts 2 2 2 2 7" xfId="31575"/>
    <cellStyle name="FcRedFuts 2 2 2 2 8" xfId="31576"/>
    <cellStyle name="FcRedFuts 2 2 2 2 9" xfId="31577"/>
    <cellStyle name="FcRedFuts 2 2 2 3" xfId="31578"/>
    <cellStyle name="FcRedFuts 2 2 2 4" xfId="31579"/>
    <cellStyle name="FcRedFuts 2 2 2 5" xfId="31580"/>
    <cellStyle name="FcRedFuts 2 2 2 6" xfId="31581"/>
    <cellStyle name="FcRedFuts 2 2 2 7" xfId="31582"/>
    <cellStyle name="FcRedFuts 2 2 2 8" xfId="31583"/>
    <cellStyle name="FcRedFuts 2 2 2 9" xfId="31584"/>
    <cellStyle name="FcRedFuts 2 3" xfId="31585"/>
    <cellStyle name="FcRedFuts 2 3 10" xfId="31586"/>
    <cellStyle name="FcRedFuts 2 3 11" xfId="31587"/>
    <cellStyle name="FcRedFuts 2 3 12" xfId="31588"/>
    <cellStyle name="FcRedFuts 2 3 13" xfId="31589"/>
    <cellStyle name="FcRedFuts 2 3 14" xfId="31590"/>
    <cellStyle name="FcRedFuts 2 3 15" xfId="31591"/>
    <cellStyle name="FcRedFuts 2 3 16" xfId="31592"/>
    <cellStyle name="FcRedFuts 2 3 2" xfId="31593"/>
    <cellStyle name="FcRedFuts 2 3 2 10" xfId="31594"/>
    <cellStyle name="FcRedFuts 2 3 2 11" xfId="31595"/>
    <cellStyle name="FcRedFuts 2 3 2 12" xfId="31596"/>
    <cellStyle name="FcRedFuts 2 3 2 13" xfId="31597"/>
    <cellStyle name="FcRedFuts 2 3 2 14" xfId="31598"/>
    <cellStyle name="FcRedFuts 2 3 2 2" xfId="31599"/>
    <cellStyle name="FcRedFuts 2 3 2 3" xfId="31600"/>
    <cellStyle name="FcRedFuts 2 3 2 4" xfId="31601"/>
    <cellStyle name="FcRedFuts 2 3 2 5" xfId="31602"/>
    <cellStyle name="FcRedFuts 2 3 2 6" xfId="31603"/>
    <cellStyle name="FcRedFuts 2 3 2 7" xfId="31604"/>
    <cellStyle name="FcRedFuts 2 3 2 8" xfId="31605"/>
    <cellStyle name="FcRedFuts 2 3 2 9" xfId="31606"/>
    <cellStyle name="FcRedFuts 2 3 3" xfId="31607"/>
    <cellStyle name="FcRedFuts 2 3 4" xfId="31608"/>
    <cellStyle name="FcRedFuts 2 3 5" xfId="31609"/>
    <cellStyle name="FcRedFuts 2 3 6" xfId="31610"/>
    <cellStyle name="FcRedFuts 2 3 7" xfId="31611"/>
    <cellStyle name="FcRedFuts 2 3 8" xfId="31612"/>
    <cellStyle name="FcRedFuts 2 3 9" xfId="31613"/>
    <cellStyle name="FcRedFuts 2 4" xfId="31614"/>
    <cellStyle name="FcRedFuts 2 4 10" xfId="31615"/>
    <cellStyle name="FcRedFuts 2 4 11" xfId="31616"/>
    <cellStyle name="FcRedFuts 2 4 12" xfId="31617"/>
    <cellStyle name="FcRedFuts 2 4 13" xfId="31618"/>
    <cellStyle name="FcRedFuts 2 4 14" xfId="31619"/>
    <cellStyle name="FcRedFuts 2 4 15" xfId="31620"/>
    <cellStyle name="FcRedFuts 2 4 2" xfId="31621"/>
    <cellStyle name="FcRedFuts 2 4 3" xfId="31622"/>
    <cellStyle name="FcRedFuts 2 4 4" xfId="31623"/>
    <cellStyle name="FcRedFuts 2 4 5" xfId="31624"/>
    <cellStyle name="FcRedFuts 2 4 6" xfId="31625"/>
    <cellStyle name="FcRedFuts 2 4 7" xfId="31626"/>
    <cellStyle name="FcRedFuts 2 4 8" xfId="31627"/>
    <cellStyle name="FcRedFuts 2 4 9" xfId="31628"/>
    <cellStyle name="FcRedFuts 2 5" xfId="31629"/>
    <cellStyle name="FcRedFuts 2 6" xfId="31630"/>
    <cellStyle name="FcRedFuts 2 7" xfId="31631"/>
    <cellStyle name="FcRedFuts 2 8" xfId="31632"/>
    <cellStyle name="FcRedFuts 2 9" xfId="31633"/>
    <cellStyle name="FcSubHeading" xfId="2100"/>
    <cellStyle name="FcTechHackers" xfId="2101"/>
    <cellStyle name="FcTechHackers 2" xfId="31634"/>
    <cellStyle name="FcTechHackers 2 10" xfId="31635"/>
    <cellStyle name="FcTechHackers 2 11" xfId="31636"/>
    <cellStyle name="FcTechHackers 2 12" xfId="31637"/>
    <cellStyle name="FcTechHackers 2 13" xfId="31638"/>
    <cellStyle name="FcTechHackers 2 14" xfId="31639"/>
    <cellStyle name="FcTechHackers 2 2" xfId="31640"/>
    <cellStyle name="FcTechHackers 2 2 2" xfId="31641"/>
    <cellStyle name="FcTechHackers 2 2 2 10" xfId="31642"/>
    <cellStyle name="FcTechHackers 2 2 2 11" xfId="31643"/>
    <cellStyle name="FcTechHackers 2 2 2 12" xfId="31644"/>
    <cellStyle name="FcTechHackers 2 2 2 13" xfId="31645"/>
    <cellStyle name="FcTechHackers 2 2 2 14" xfId="31646"/>
    <cellStyle name="FcTechHackers 2 2 2 15" xfId="31647"/>
    <cellStyle name="FcTechHackers 2 2 2 16" xfId="31648"/>
    <cellStyle name="FcTechHackers 2 2 2 2" xfId="31649"/>
    <cellStyle name="FcTechHackers 2 2 2 2 10" xfId="31650"/>
    <cellStyle name="FcTechHackers 2 2 2 2 11" xfId="31651"/>
    <cellStyle name="FcTechHackers 2 2 2 2 12" xfId="31652"/>
    <cellStyle name="FcTechHackers 2 2 2 2 13" xfId="31653"/>
    <cellStyle name="FcTechHackers 2 2 2 2 14" xfId="31654"/>
    <cellStyle name="FcTechHackers 2 2 2 2 2" xfId="31655"/>
    <cellStyle name="FcTechHackers 2 2 2 2 3" xfId="31656"/>
    <cellStyle name="FcTechHackers 2 2 2 2 4" xfId="31657"/>
    <cellStyle name="FcTechHackers 2 2 2 2 5" xfId="31658"/>
    <cellStyle name="FcTechHackers 2 2 2 2 6" xfId="31659"/>
    <cellStyle name="FcTechHackers 2 2 2 2 7" xfId="31660"/>
    <cellStyle name="FcTechHackers 2 2 2 2 8" xfId="31661"/>
    <cellStyle name="FcTechHackers 2 2 2 2 9" xfId="31662"/>
    <cellStyle name="FcTechHackers 2 2 2 3" xfId="31663"/>
    <cellStyle name="FcTechHackers 2 2 2 4" xfId="31664"/>
    <cellStyle name="FcTechHackers 2 2 2 5" xfId="31665"/>
    <cellStyle name="FcTechHackers 2 2 2 6" xfId="31666"/>
    <cellStyle name="FcTechHackers 2 2 2 7" xfId="31667"/>
    <cellStyle name="FcTechHackers 2 2 2 8" xfId="31668"/>
    <cellStyle name="FcTechHackers 2 2 2 9" xfId="31669"/>
    <cellStyle name="FcTechHackers 2 3" xfId="31670"/>
    <cellStyle name="FcTechHackers 2 3 10" xfId="31671"/>
    <cellStyle name="FcTechHackers 2 3 11" xfId="31672"/>
    <cellStyle name="FcTechHackers 2 3 12" xfId="31673"/>
    <cellStyle name="FcTechHackers 2 3 13" xfId="31674"/>
    <cellStyle name="FcTechHackers 2 3 14" xfId="31675"/>
    <cellStyle name="FcTechHackers 2 3 15" xfId="31676"/>
    <cellStyle name="FcTechHackers 2 3 16" xfId="31677"/>
    <cellStyle name="FcTechHackers 2 3 2" xfId="31678"/>
    <cellStyle name="FcTechHackers 2 3 2 10" xfId="31679"/>
    <cellStyle name="FcTechHackers 2 3 2 11" xfId="31680"/>
    <cellStyle name="FcTechHackers 2 3 2 12" xfId="31681"/>
    <cellStyle name="FcTechHackers 2 3 2 13" xfId="31682"/>
    <cellStyle name="FcTechHackers 2 3 2 14" xfId="31683"/>
    <cellStyle name="FcTechHackers 2 3 2 2" xfId="31684"/>
    <cellStyle name="FcTechHackers 2 3 2 3" xfId="31685"/>
    <cellStyle name="FcTechHackers 2 3 2 4" xfId="31686"/>
    <cellStyle name="FcTechHackers 2 3 2 5" xfId="31687"/>
    <cellStyle name="FcTechHackers 2 3 2 6" xfId="31688"/>
    <cellStyle name="FcTechHackers 2 3 2 7" xfId="31689"/>
    <cellStyle name="FcTechHackers 2 3 2 8" xfId="31690"/>
    <cellStyle name="FcTechHackers 2 3 2 9" xfId="31691"/>
    <cellStyle name="FcTechHackers 2 3 3" xfId="31692"/>
    <cellStyle name="FcTechHackers 2 3 4" xfId="31693"/>
    <cellStyle name="FcTechHackers 2 3 5" xfId="31694"/>
    <cellStyle name="FcTechHackers 2 3 6" xfId="31695"/>
    <cellStyle name="FcTechHackers 2 3 7" xfId="31696"/>
    <cellStyle name="FcTechHackers 2 3 8" xfId="31697"/>
    <cellStyle name="FcTechHackers 2 3 9" xfId="31698"/>
    <cellStyle name="FcTechHackers 2 4" xfId="31699"/>
    <cellStyle name="FcTechHackers 2 4 10" xfId="31700"/>
    <cellStyle name="FcTechHackers 2 4 11" xfId="31701"/>
    <cellStyle name="FcTechHackers 2 4 12" xfId="31702"/>
    <cellStyle name="FcTechHackers 2 4 13" xfId="31703"/>
    <cellStyle name="FcTechHackers 2 4 14" xfId="31704"/>
    <cellStyle name="FcTechHackers 2 4 15" xfId="31705"/>
    <cellStyle name="FcTechHackers 2 4 2" xfId="31706"/>
    <cellStyle name="FcTechHackers 2 4 3" xfId="31707"/>
    <cellStyle name="FcTechHackers 2 4 4" xfId="31708"/>
    <cellStyle name="FcTechHackers 2 4 5" xfId="31709"/>
    <cellStyle name="FcTechHackers 2 4 6" xfId="31710"/>
    <cellStyle name="FcTechHackers 2 4 7" xfId="31711"/>
    <cellStyle name="FcTechHackers 2 4 8" xfId="31712"/>
    <cellStyle name="FcTechHackers 2 4 9" xfId="31713"/>
    <cellStyle name="FcTechHackers 2 5" xfId="31714"/>
    <cellStyle name="FcTechHackers 2 6" xfId="31715"/>
    <cellStyle name="FcTechHackers 2 7" xfId="31716"/>
    <cellStyle name="FcTechHackers 2 8" xfId="31717"/>
    <cellStyle name="FcTechHackers 2 9" xfId="31718"/>
    <cellStyle name="FcTopLine" xfId="2102"/>
    <cellStyle name="Flashing" xfId="31719"/>
    <cellStyle name="footnote" xfId="2103"/>
    <cellStyle name="footnote 2" xfId="31720"/>
    <cellStyle name="footnote 2 2" xfId="31721"/>
    <cellStyle name="footnote 2 3" xfId="31722"/>
    <cellStyle name="footnote 3" xfId="31723"/>
    <cellStyle name="footnote 4" xfId="31724"/>
    <cellStyle name="footnote2" xfId="2104"/>
    <cellStyle name="footnote2 2" xfId="31725"/>
    <cellStyle name="footnote2 2 2" xfId="31726"/>
    <cellStyle name="footnote2 2 3" xfId="31727"/>
    <cellStyle name="footnote2 3" xfId="31728"/>
    <cellStyle name="footnote2 4" xfId="31729"/>
    <cellStyle name="GeneralText" xfId="2105"/>
    <cellStyle name="Good 2" xfId="2106"/>
    <cellStyle name="Good 2 2" xfId="2107"/>
    <cellStyle name="Good 2 3" xfId="31730"/>
    <cellStyle name="Good 2 4" xfId="31731"/>
    <cellStyle name="Good 2 5" xfId="31732"/>
    <cellStyle name="Good 3" xfId="2108"/>
    <cellStyle name="Good 3 2" xfId="31733"/>
    <cellStyle name="Good 3 3" xfId="31734"/>
    <cellStyle name="Good 4" xfId="2109"/>
    <cellStyle name="Good 4 2" xfId="31735"/>
    <cellStyle name="Good 5" xfId="31736"/>
    <cellStyle name="Header" xfId="2110"/>
    <cellStyle name="Header 2" xfId="2111"/>
    <cellStyle name="Header 2 10" xfId="31737"/>
    <cellStyle name="Header 2 11" xfId="31738"/>
    <cellStyle name="Header 2 12" xfId="31739"/>
    <cellStyle name="Header 2 13" xfId="31740"/>
    <cellStyle name="Header 2 14" xfId="31741"/>
    <cellStyle name="Header 2 2" xfId="31742"/>
    <cellStyle name="Header 2 2 2" xfId="31743"/>
    <cellStyle name="Header 2 2 2 10" xfId="31744"/>
    <cellStyle name="Header 2 2 2 11" xfId="31745"/>
    <cellStyle name="Header 2 2 2 12" xfId="31746"/>
    <cellStyle name="Header 2 2 2 13" xfId="31747"/>
    <cellStyle name="Header 2 2 2 14" xfId="31748"/>
    <cellStyle name="Header 2 2 2 15" xfId="31749"/>
    <cellStyle name="Header 2 2 2 16" xfId="31750"/>
    <cellStyle name="Header 2 2 2 2" xfId="31751"/>
    <cellStyle name="Header 2 2 2 2 10" xfId="31752"/>
    <cellStyle name="Header 2 2 2 2 11" xfId="31753"/>
    <cellStyle name="Header 2 2 2 2 12" xfId="31754"/>
    <cellStyle name="Header 2 2 2 2 13" xfId="31755"/>
    <cellStyle name="Header 2 2 2 2 14" xfId="31756"/>
    <cellStyle name="Header 2 2 2 2 2" xfId="31757"/>
    <cellStyle name="Header 2 2 2 2 3" xfId="31758"/>
    <cellStyle name="Header 2 2 2 2 4" xfId="31759"/>
    <cellStyle name="Header 2 2 2 2 5" xfId="31760"/>
    <cellStyle name="Header 2 2 2 2 6" xfId="31761"/>
    <cellStyle name="Header 2 2 2 2 7" xfId="31762"/>
    <cellStyle name="Header 2 2 2 2 8" xfId="31763"/>
    <cellStyle name="Header 2 2 2 2 9" xfId="31764"/>
    <cellStyle name="Header 2 2 2 3" xfId="31765"/>
    <cellStyle name="Header 2 2 2 4" xfId="31766"/>
    <cellStyle name="Header 2 2 2 5" xfId="31767"/>
    <cellStyle name="Header 2 2 2 6" xfId="31768"/>
    <cellStyle name="Header 2 2 2 7" xfId="31769"/>
    <cellStyle name="Header 2 2 2 8" xfId="31770"/>
    <cellStyle name="Header 2 2 2 9" xfId="31771"/>
    <cellStyle name="Header 2 3" xfId="31772"/>
    <cellStyle name="Header 2 3 10" xfId="31773"/>
    <cellStyle name="Header 2 3 11" xfId="31774"/>
    <cellStyle name="Header 2 3 12" xfId="31775"/>
    <cellStyle name="Header 2 3 13" xfId="31776"/>
    <cellStyle name="Header 2 3 14" xfId="31777"/>
    <cellStyle name="Header 2 3 15" xfId="31778"/>
    <cellStyle name="Header 2 3 16" xfId="31779"/>
    <cellStyle name="Header 2 3 2" xfId="31780"/>
    <cellStyle name="Header 2 3 2 10" xfId="31781"/>
    <cellStyle name="Header 2 3 2 11" xfId="31782"/>
    <cellStyle name="Header 2 3 2 12" xfId="31783"/>
    <cellStyle name="Header 2 3 2 13" xfId="31784"/>
    <cellStyle name="Header 2 3 2 14" xfId="31785"/>
    <cellStyle name="Header 2 3 2 2" xfId="31786"/>
    <cellStyle name="Header 2 3 2 3" xfId="31787"/>
    <cellStyle name="Header 2 3 2 4" xfId="31788"/>
    <cellStyle name="Header 2 3 2 5" xfId="31789"/>
    <cellStyle name="Header 2 3 2 6" xfId="31790"/>
    <cellStyle name="Header 2 3 2 7" xfId="31791"/>
    <cellStyle name="Header 2 3 2 8" xfId="31792"/>
    <cellStyle name="Header 2 3 2 9" xfId="31793"/>
    <cellStyle name="Header 2 3 3" xfId="31794"/>
    <cellStyle name="Header 2 3 4" xfId="31795"/>
    <cellStyle name="Header 2 3 5" xfId="31796"/>
    <cellStyle name="Header 2 3 6" xfId="31797"/>
    <cellStyle name="Header 2 3 7" xfId="31798"/>
    <cellStyle name="Header 2 3 8" xfId="31799"/>
    <cellStyle name="Header 2 3 9" xfId="31800"/>
    <cellStyle name="Header 2 4" xfId="31801"/>
    <cellStyle name="Header 2 4 10" xfId="31802"/>
    <cellStyle name="Header 2 4 11" xfId="31803"/>
    <cellStyle name="Header 2 4 12" xfId="31804"/>
    <cellStyle name="Header 2 4 13" xfId="31805"/>
    <cellStyle name="Header 2 4 14" xfId="31806"/>
    <cellStyle name="Header 2 4 15" xfId="31807"/>
    <cellStyle name="Header 2 4 2" xfId="31808"/>
    <cellStyle name="Header 2 4 3" xfId="31809"/>
    <cellStyle name="Header 2 4 4" xfId="31810"/>
    <cellStyle name="Header 2 4 5" xfId="31811"/>
    <cellStyle name="Header 2 4 6" xfId="31812"/>
    <cellStyle name="Header 2 4 7" xfId="31813"/>
    <cellStyle name="Header 2 4 8" xfId="31814"/>
    <cellStyle name="Header 2 4 9" xfId="31815"/>
    <cellStyle name="Header 2 5" xfId="31816"/>
    <cellStyle name="Header 2 6" xfId="31817"/>
    <cellStyle name="Header 2 7" xfId="31818"/>
    <cellStyle name="Header 2 8" xfId="31819"/>
    <cellStyle name="Header 2 9" xfId="31820"/>
    <cellStyle name="Header 3" xfId="31821"/>
    <cellStyle name="Heading 1 2" xfId="2112"/>
    <cellStyle name="Heading 1 2 2" xfId="2113"/>
    <cellStyle name="Heading 1 2 2 2" xfId="31822"/>
    <cellStyle name="Heading 1 2 3" xfId="31823"/>
    <cellStyle name="Heading 1 2 3 2" xfId="31824"/>
    <cellStyle name="Heading 1 2 4" xfId="31825"/>
    <cellStyle name="Heading 1 2 5" xfId="31826"/>
    <cellStyle name="Heading 1 2 5 2" xfId="31827"/>
    <cellStyle name="Heading 1 3" xfId="2114"/>
    <cellStyle name="Heading 1 3 2" xfId="2115"/>
    <cellStyle name="Heading 1 3 2 2" xfId="31828"/>
    <cellStyle name="Heading 1 3 2 2 2" xfId="31829"/>
    <cellStyle name="Heading 1 3 2 3" xfId="31830"/>
    <cellStyle name="Heading 1 3 2 4" xfId="31831"/>
    <cellStyle name="Heading 1 3 3" xfId="31832"/>
    <cellStyle name="Heading 1 4" xfId="2116"/>
    <cellStyle name="Heading 1 4 2" xfId="31833"/>
    <cellStyle name="Heading 1 5" xfId="2117"/>
    <cellStyle name="Heading 1 5 2" xfId="31834"/>
    <cellStyle name="Heading 1 5 2 2" xfId="31835"/>
    <cellStyle name="Heading 1 5 3" xfId="31836"/>
    <cellStyle name="Heading 1 5 4" xfId="31837"/>
    <cellStyle name="Heading 1 6" xfId="2118"/>
    <cellStyle name="Heading 1 6 2" xfId="31838"/>
    <cellStyle name="Heading 2 2" xfId="2119"/>
    <cellStyle name="Heading 2 2 2" xfId="2120"/>
    <cellStyle name="Heading 2 2 2 2" xfId="31839"/>
    <cellStyle name="Heading 2 2 3" xfId="31840"/>
    <cellStyle name="Heading 2 2 3 2" xfId="31841"/>
    <cellStyle name="Heading 2 2 4" xfId="31842"/>
    <cellStyle name="Heading 2 2 5" xfId="31843"/>
    <cellStyle name="Heading 2 2 5 2" xfId="31844"/>
    <cellStyle name="Heading 2 3" xfId="2121"/>
    <cellStyle name="Heading 2 3 2" xfId="31845"/>
    <cellStyle name="Heading 2 3 3" xfId="31846"/>
    <cellStyle name="Heading 2 3 3 2" xfId="31847"/>
    <cellStyle name="Heading 2 4" xfId="2122"/>
    <cellStyle name="Heading 2 4 2" xfId="31848"/>
    <cellStyle name="Heading 2 5" xfId="2123"/>
    <cellStyle name="Heading 2 5 2" xfId="31849"/>
    <cellStyle name="Heading 2 5 2 2" xfId="31850"/>
    <cellStyle name="Heading 2 5 3" xfId="31851"/>
    <cellStyle name="Heading 2 5 4" xfId="31852"/>
    <cellStyle name="Heading 2 6" xfId="2124"/>
    <cellStyle name="Heading 2 6 2" xfId="31853"/>
    <cellStyle name="Heading 2 7" xfId="31854"/>
    <cellStyle name="Heading 3 2" xfId="2125"/>
    <cellStyle name="Heading 3 2 2" xfId="2126"/>
    <cellStyle name="Heading 3 2 2 2" xfId="31855"/>
    <cellStyle name="Heading 3 2 2 2 2" xfId="31856"/>
    <cellStyle name="Heading 3 2 2 2 2 2" xfId="31857"/>
    <cellStyle name="Heading 3 2 2 2 3" xfId="31858"/>
    <cellStyle name="Heading 3 2 2 3" xfId="31859"/>
    <cellStyle name="Heading 3 2 2 3 2" xfId="31860"/>
    <cellStyle name="Heading 3 2 3" xfId="31861"/>
    <cellStyle name="Heading 3 2 3 2" xfId="31862"/>
    <cellStyle name="Heading 3 2 3 2 2" xfId="31863"/>
    <cellStyle name="Heading 3 2 3 2 2 2" xfId="31864"/>
    <cellStyle name="Heading 3 2 3 2 3" xfId="31865"/>
    <cellStyle name="Heading 3 2 3 3" xfId="31866"/>
    <cellStyle name="Heading 3 2 3 3 2" xfId="31867"/>
    <cellStyle name="Heading 3 2 4" xfId="31868"/>
    <cellStyle name="Heading 3 2 4 2" xfId="31869"/>
    <cellStyle name="Heading 3 2 4 2 2" xfId="31870"/>
    <cellStyle name="Heading 3 2 4 2 2 2" xfId="31871"/>
    <cellStyle name="Heading 3 2 4 2 3" xfId="31872"/>
    <cellStyle name="Heading 3 2 4 3" xfId="31873"/>
    <cellStyle name="Heading 3 2 4 3 2" xfId="31874"/>
    <cellStyle name="Heading 3 2 5" xfId="31875"/>
    <cellStyle name="Heading 3 2 5 2" xfId="31876"/>
    <cellStyle name="Heading 3 2 6" xfId="31877"/>
    <cellStyle name="Heading 3 2 6 2" xfId="31878"/>
    <cellStyle name="Heading 3 2 6 2 2" xfId="31879"/>
    <cellStyle name="Heading 3 2 6 2 2 2" xfId="31880"/>
    <cellStyle name="Heading 3 2 6 2 3" xfId="31881"/>
    <cellStyle name="Heading 3 2 6 3" xfId="31882"/>
    <cellStyle name="Heading 3 2 6 3 2" xfId="31883"/>
    <cellStyle name="Heading 3 2 7" xfId="31884"/>
    <cellStyle name="Heading 3 2 7 2" xfId="31885"/>
    <cellStyle name="Heading 3 2 7 2 2" xfId="31886"/>
    <cellStyle name="Heading 3 2 7 3" xfId="31887"/>
    <cellStyle name="Heading 3 2 8" xfId="31888"/>
    <cellStyle name="Heading 3 2 8 2" xfId="31889"/>
    <cellStyle name="Heading 3 3" xfId="2127"/>
    <cellStyle name="Heading 3 3 2" xfId="2128"/>
    <cellStyle name="Heading 3 3 2 2" xfId="31890"/>
    <cellStyle name="Heading 3 3 2 2 2" xfId="31891"/>
    <cellStyle name="Heading 3 3 2 2 2 2" xfId="31892"/>
    <cellStyle name="Heading 3 3 2 2 3" xfId="31893"/>
    <cellStyle name="Heading 3 3 2 2 4" xfId="31894"/>
    <cellStyle name="Heading 3 3 2 3" xfId="31895"/>
    <cellStyle name="Heading 3 3 2 3 2" xfId="31896"/>
    <cellStyle name="Heading 3 3 2 4" xfId="31897"/>
    <cellStyle name="Heading 3 3 3" xfId="31898"/>
    <cellStyle name="Heading 3 3 3 2" xfId="31899"/>
    <cellStyle name="Heading 3 3 3 2 2" xfId="31900"/>
    <cellStyle name="Heading 3 3 3 3" xfId="31901"/>
    <cellStyle name="Heading 3 3 3 4" xfId="31902"/>
    <cellStyle name="Heading 3 3 4" xfId="31903"/>
    <cellStyle name="Heading 3 3 4 2" xfId="31904"/>
    <cellStyle name="Heading 3 4" xfId="2129"/>
    <cellStyle name="Heading 3 4 2" xfId="31905"/>
    <cellStyle name="Heading 3 4 2 2" xfId="31906"/>
    <cellStyle name="Heading 3 4 2 2 2" xfId="31907"/>
    <cellStyle name="Heading 3 4 2 3" xfId="31908"/>
    <cellStyle name="Heading 3 4 3" xfId="31909"/>
    <cellStyle name="Heading 3 4 3 2" xfId="31910"/>
    <cellStyle name="Heading 3 5" xfId="2130"/>
    <cellStyle name="Heading 3 5 2" xfId="31911"/>
    <cellStyle name="Heading 3 5 2 2" xfId="31912"/>
    <cellStyle name="Heading 3 5 2 2 2" xfId="31913"/>
    <cellStyle name="Heading 3 5 2 3" xfId="31914"/>
    <cellStyle name="Heading 3 5 2 4" xfId="31915"/>
    <cellStyle name="Heading 3 5 3" xfId="31916"/>
    <cellStyle name="Heading 3 5 3 2" xfId="31917"/>
    <cellStyle name="Heading 3 5 4" xfId="31918"/>
    <cellStyle name="Heading 3 6" xfId="2131"/>
    <cellStyle name="Heading 3 6 2" xfId="31919"/>
    <cellStyle name="Heading 3 6 3" xfId="31920"/>
    <cellStyle name="Heading 4 2" xfId="2132"/>
    <cellStyle name="Heading 4 2 2" xfId="2133"/>
    <cellStyle name="Heading 4 2 3" xfId="31921"/>
    <cellStyle name="Heading 4 2 4" xfId="31922"/>
    <cellStyle name="Heading 4 2 5" xfId="31923"/>
    <cellStyle name="Heading 4 3" xfId="2134"/>
    <cellStyle name="Heading 4 4" xfId="2135"/>
    <cellStyle name="Heading 4 5" xfId="2136"/>
    <cellStyle name="Heading 4 5 2" xfId="31924"/>
    <cellStyle name="Heading 4 5 3" xfId="31925"/>
    <cellStyle name="Heading 4 5 4" xfId="31926"/>
    <cellStyle name="Heading 4 6" xfId="31927"/>
    <cellStyle name="Hidden" xfId="2137"/>
    <cellStyle name="Hyperlink 2" xfId="2138"/>
    <cellStyle name="Hyperlink 2 2" xfId="2139"/>
    <cellStyle name="Hyperlink 2_Instructions and Positions" xfId="2140"/>
    <cellStyle name="Hyperlink 3" xfId="31928"/>
    <cellStyle name="implemented" xfId="2141"/>
    <cellStyle name="Input 2" xfId="2142"/>
    <cellStyle name="Input 2 10" xfId="31929"/>
    <cellStyle name="Input 2 10 10" xfId="31930"/>
    <cellStyle name="Input 2 10 11" xfId="31931"/>
    <cellStyle name="Input 2 10 12" xfId="31932"/>
    <cellStyle name="Input 2 10 13" xfId="31933"/>
    <cellStyle name="Input 2 10 2" xfId="31934"/>
    <cellStyle name="Input 2 10 2 10" xfId="31935"/>
    <cellStyle name="Input 2 10 2 11" xfId="31936"/>
    <cellStyle name="Input 2 10 2 12" xfId="31937"/>
    <cellStyle name="Input 2 10 2 13" xfId="31938"/>
    <cellStyle name="Input 2 10 2 14" xfId="31939"/>
    <cellStyle name="Input 2 10 2 15" xfId="31940"/>
    <cellStyle name="Input 2 10 2 16" xfId="31941"/>
    <cellStyle name="Input 2 10 2 2" xfId="31942"/>
    <cellStyle name="Input 2 10 2 2 10" xfId="31943"/>
    <cellStyle name="Input 2 10 2 2 11" xfId="31944"/>
    <cellStyle name="Input 2 10 2 2 12" xfId="31945"/>
    <cellStyle name="Input 2 10 2 2 13" xfId="31946"/>
    <cellStyle name="Input 2 10 2 2 14" xfId="31947"/>
    <cellStyle name="Input 2 10 2 2 2" xfId="31948"/>
    <cellStyle name="Input 2 10 2 2 3" xfId="31949"/>
    <cellStyle name="Input 2 10 2 2 4" xfId="31950"/>
    <cellStyle name="Input 2 10 2 2 5" xfId="31951"/>
    <cellStyle name="Input 2 10 2 2 6" xfId="31952"/>
    <cellStyle name="Input 2 10 2 2 7" xfId="31953"/>
    <cellStyle name="Input 2 10 2 2 8" xfId="31954"/>
    <cellStyle name="Input 2 10 2 2 9" xfId="31955"/>
    <cellStyle name="Input 2 10 2 3" xfId="31956"/>
    <cellStyle name="Input 2 10 2 4" xfId="31957"/>
    <cellStyle name="Input 2 10 2 5" xfId="31958"/>
    <cellStyle name="Input 2 10 2 6" xfId="31959"/>
    <cellStyle name="Input 2 10 2 7" xfId="31960"/>
    <cellStyle name="Input 2 10 2 8" xfId="31961"/>
    <cellStyle name="Input 2 10 2 9" xfId="31962"/>
    <cellStyle name="Input 2 10 3" xfId="31963"/>
    <cellStyle name="Input 2 10 3 10" xfId="31964"/>
    <cellStyle name="Input 2 10 3 11" xfId="31965"/>
    <cellStyle name="Input 2 10 3 12" xfId="31966"/>
    <cellStyle name="Input 2 10 3 13" xfId="31967"/>
    <cellStyle name="Input 2 10 3 14" xfId="31968"/>
    <cellStyle name="Input 2 10 3 15" xfId="31969"/>
    <cellStyle name="Input 2 10 3 2" xfId="31970"/>
    <cellStyle name="Input 2 10 3 3" xfId="31971"/>
    <cellStyle name="Input 2 10 3 4" xfId="31972"/>
    <cellStyle name="Input 2 10 3 5" xfId="31973"/>
    <cellStyle name="Input 2 10 3 6" xfId="31974"/>
    <cellStyle name="Input 2 10 3 7" xfId="31975"/>
    <cellStyle name="Input 2 10 3 8" xfId="31976"/>
    <cellStyle name="Input 2 10 3 9" xfId="31977"/>
    <cellStyle name="Input 2 10 4" xfId="31978"/>
    <cellStyle name="Input 2 10 5" xfId="31979"/>
    <cellStyle name="Input 2 10 6" xfId="31980"/>
    <cellStyle name="Input 2 10 7" xfId="31981"/>
    <cellStyle name="Input 2 10 8" xfId="31982"/>
    <cellStyle name="Input 2 10 9" xfId="31983"/>
    <cellStyle name="Input 2 11" xfId="31984"/>
    <cellStyle name="Input 2 11 10" xfId="31985"/>
    <cellStyle name="Input 2 11 11" xfId="31986"/>
    <cellStyle name="Input 2 11 12" xfId="31987"/>
    <cellStyle name="Input 2 11 13" xfId="31988"/>
    <cellStyle name="Input 2 11 14" xfId="31989"/>
    <cellStyle name="Input 2 11 15" xfId="31990"/>
    <cellStyle name="Input 2 11 16" xfId="31991"/>
    <cellStyle name="Input 2 11 2" xfId="31992"/>
    <cellStyle name="Input 2 11 2 10" xfId="31993"/>
    <cellStyle name="Input 2 11 2 11" xfId="31994"/>
    <cellStyle name="Input 2 11 2 12" xfId="31995"/>
    <cellStyle name="Input 2 11 2 13" xfId="31996"/>
    <cellStyle name="Input 2 11 2 14" xfId="31997"/>
    <cellStyle name="Input 2 11 2 2" xfId="31998"/>
    <cellStyle name="Input 2 11 2 3" xfId="31999"/>
    <cellStyle name="Input 2 11 2 4" xfId="32000"/>
    <cellStyle name="Input 2 11 2 5" xfId="32001"/>
    <cellStyle name="Input 2 11 2 6" xfId="32002"/>
    <cellStyle name="Input 2 11 2 7" xfId="32003"/>
    <cellStyle name="Input 2 11 2 8" xfId="32004"/>
    <cellStyle name="Input 2 11 2 9" xfId="32005"/>
    <cellStyle name="Input 2 11 3" xfId="32006"/>
    <cellStyle name="Input 2 11 4" xfId="32007"/>
    <cellStyle name="Input 2 11 5" xfId="32008"/>
    <cellStyle name="Input 2 11 6" xfId="32009"/>
    <cellStyle name="Input 2 11 7" xfId="32010"/>
    <cellStyle name="Input 2 11 8" xfId="32011"/>
    <cellStyle name="Input 2 11 9" xfId="32012"/>
    <cellStyle name="Input 2 12" xfId="32013"/>
    <cellStyle name="Input 2 12 10" xfId="32014"/>
    <cellStyle name="Input 2 12 11" xfId="32015"/>
    <cellStyle name="Input 2 12 12" xfId="32016"/>
    <cellStyle name="Input 2 12 13" xfId="32017"/>
    <cellStyle name="Input 2 12 14" xfId="32018"/>
    <cellStyle name="Input 2 12 15" xfId="32019"/>
    <cellStyle name="Input 2 12 2" xfId="32020"/>
    <cellStyle name="Input 2 12 3" xfId="32021"/>
    <cellStyle name="Input 2 12 4" xfId="32022"/>
    <cellStyle name="Input 2 12 5" xfId="32023"/>
    <cellStyle name="Input 2 12 6" xfId="32024"/>
    <cellStyle name="Input 2 12 7" xfId="32025"/>
    <cellStyle name="Input 2 12 8" xfId="32026"/>
    <cellStyle name="Input 2 12 9" xfId="32027"/>
    <cellStyle name="Input 2 13" xfId="32028"/>
    <cellStyle name="Input 2 14" xfId="32029"/>
    <cellStyle name="Input 2 15" xfId="32030"/>
    <cellStyle name="Input 2 16" xfId="32031"/>
    <cellStyle name="Input 2 17" xfId="32032"/>
    <cellStyle name="Input 2 18" xfId="32033"/>
    <cellStyle name="Input 2 19" xfId="32034"/>
    <cellStyle name="Input 2 2" xfId="2143"/>
    <cellStyle name="Input 2 2 10" xfId="32035"/>
    <cellStyle name="Input 2 2 11" xfId="32036"/>
    <cellStyle name="Input 2 2 12" xfId="32037"/>
    <cellStyle name="Input 2 2 13" xfId="32038"/>
    <cellStyle name="Input 2 2 14" xfId="32039"/>
    <cellStyle name="Input 2 2 2" xfId="2144"/>
    <cellStyle name="Input 2 2 2 10" xfId="32040"/>
    <cellStyle name="Input 2 2 2 11" xfId="32041"/>
    <cellStyle name="Input 2 2 2 12" xfId="32042"/>
    <cellStyle name="Input 2 2 2 13" xfId="32043"/>
    <cellStyle name="Input 2 2 2 2" xfId="2145"/>
    <cellStyle name="Input 2 2 2 2 10" xfId="32044"/>
    <cellStyle name="Input 2 2 2 2 11" xfId="32045"/>
    <cellStyle name="Input 2 2 2 2 12" xfId="32046"/>
    <cellStyle name="Input 2 2 2 2 13" xfId="32047"/>
    <cellStyle name="Input 2 2 2 2 14" xfId="32048"/>
    <cellStyle name="Input 2 2 2 2 15" xfId="32049"/>
    <cellStyle name="Input 2 2 2 2 16" xfId="32050"/>
    <cellStyle name="Input 2 2 2 2 2" xfId="2146"/>
    <cellStyle name="Input 2 2 2 2 2 10" xfId="32051"/>
    <cellStyle name="Input 2 2 2 2 2 11" xfId="32052"/>
    <cellStyle name="Input 2 2 2 2 2 12" xfId="32053"/>
    <cellStyle name="Input 2 2 2 2 2 13" xfId="32054"/>
    <cellStyle name="Input 2 2 2 2 2 14" xfId="32055"/>
    <cellStyle name="Input 2 2 2 2 2 2" xfId="2147"/>
    <cellStyle name="Input 2 2 2 2 2 2 2" xfId="2148"/>
    <cellStyle name="Input 2 2 2 2 2 2 2 2" xfId="2149"/>
    <cellStyle name="Input 2 2 2 2 2 2 2 2 2" xfId="2150"/>
    <cellStyle name="Input 2 2 2 2 2 2 2 2 2 2" xfId="32056"/>
    <cellStyle name="Input 2 2 2 2 2 2 2 2 2 2 2" xfId="32057"/>
    <cellStyle name="Input 2 2 2 2 2 2 2 2 2 2 3" xfId="32058"/>
    <cellStyle name="Input 2 2 2 2 2 2 2 2 3" xfId="32059"/>
    <cellStyle name="Input 2 2 2 2 2 2 2 2 3 2" xfId="32060"/>
    <cellStyle name="Input 2 2 2 2 2 2 2 2 3 3" xfId="32061"/>
    <cellStyle name="Input 2 2 2 2 2 2 2 3" xfId="2151"/>
    <cellStyle name="Input 2 2 2 2 2 2 2 3 2" xfId="32062"/>
    <cellStyle name="Input 2 2 2 2 2 2 2 3 2 2" xfId="32063"/>
    <cellStyle name="Input 2 2 2 2 2 2 2 3 2 3" xfId="32064"/>
    <cellStyle name="Input 2 2 2 2 2 2 2 4" xfId="32065"/>
    <cellStyle name="Input 2 2 2 2 2 2 2 4 2" xfId="32066"/>
    <cellStyle name="Input 2 2 2 2 2 2 2 4 3" xfId="32067"/>
    <cellStyle name="Input 2 2 2 2 2 2 3" xfId="2152"/>
    <cellStyle name="Input 2 2 2 2 2 2 3 2" xfId="2153"/>
    <cellStyle name="Input 2 2 2 2 2 2 3 2 2" xfId="32068"/>
    <cellStyle name="Input 2 2 2 2 2 2 3 2 2 2" xfId="32069"/>
    <cellStyle name="Input 2 2 2 2 2 2 3 2 2 3" xfId="32070"/>
    <cellStyle name="Input 2 2 2 2 2 2 3 3" xfId="32071"/>
    <cellStyle name="Input 2 2 2 2 2 2 3 3 2" xfId="32072"/>
    <cellStyle name="Input 2 2 2 2 2 2 3 3 3" xfId="32073"/>
    <cellStyle name="Input 2 2 2 2 2 2 4" xfId="2154"/>
    <cellStyle name="Input 2 2 2 2 2 2 4 2" xfId="32074"/>
    <cellStyle name="Input 2 2 2 2 2 2 4 2 2" xfId="32075"/>
    <cellStyle name="Input 2 2 2 2 2 2 4 2 3" xfId="32076"/>
    <cellStyle name="Input 2 2 2 2 2 2 5" xfId="32077"/>
    <cellStyle name="Input 2 2 2 2 2 2 5 2" xfId="32078"/>
    <cellStyle name="Input 2 2 2 2 2 2 5 3" xfId="32079"/>
    <cellStyle name="Input 2 2 2 2 2 3" xfId="2155"/>
    <cellStyle name="Input 2 2 2 2 2 3 2" xfId="2156"/>
    <cellStyle name="Input 2 2 2 2 2 3 2 2" xfId="2157"/>
    <cellStyle name="Input 2 2 2 2 2 3 2 2 2" xfId="32080"/>
    <cellStyle name="Input 2 2 2 2 2 3 2 2 2 2" xfId="32081"/>
    <cellStyle name="Input 2 2 2 2 2 3 2 2 2 3" xfId="32082"/>
    <cellStyle name="Input 2 2 2 2 2 3 2 3" xfId="32083"/>
    <cellStyle name="Input 2 2 2 2 2 3 2 3 2" xfId="32084"/>
    <cellStyle name="Input 2 2 2 2 2 3 2 3 3" xfId="32085"/>
    <cellStyle name="Input 2 2 2 2 2 3 3" xfId="2158"/>
    <cellStyle name="Input 2 2 2 2 2 3 3 2" xfId="32086"/>
    <cellStyle name="Input 2 2 2 2 2 3 3 2 2" xfId="32087"/>
    <cellStyle name="Input 2 2 2 2 2 3 3 2 3" xfId="32088"/>
    <cellStyle name="Input 2 2 2 2 2 3 4" xfId="2159"/>
    <cellStyle name="Input 2 2 2 2 2 3 4 2" xfId="32089"/>
    <cellStyle name="Input 2 2 2 2 2 3 4 2 2" xfId="32090"/>
    <cellStyle name="Input 2 2 2 2 2 3 4 2 3" xfId="32091"/>
    <cellStyle name="Input 2 2 2 2 2 3 5" xfId="32092"/>
    <cellStyle name="Input 2 2 2 2 2 3 5 2" xfId="32093"/>
    <cellStyle name="Input 2 2 2 2 2 3 5 3" xfId="32094"/>
    <cellStyle name="Input 2 2 2 2 2 4" xfId="2160"/>
    <cellStyle name="Input 2 2 2 2 2 4 2" xfId="2161"/>
    <cellStyle name="Input 2 2 2 2 2 4 2 2" xfId="2162"/>
    <cellStyle name="Input 2 2 2 2 2 4 2 2 2" xfId="32095"/>
    <cellStyle name="Input 2 2 2 2 2 4 2 2 2 2" xfId="32096"/>
    <cellStyle name="Input 2 2 2 2 2 4 2 2 2 3" xfId="32097"/>
    <cellStyle name="Input 2 2 2 2 2 4 2 3" xfId="32098"/>
    <cellStyle name="Input 2 2 2 2 2 4 2 3 2" xfId="32099"/>
    <cellStyle name="Input 2 2 2 2 2 4 2 3 3" xfId="32100"/>
    <cellStyle name="Input 2 2 2 2 2 4 3" xfId="2163"/>
    <cellStyle name="Input 2 2 2 2 2 4 3 2" xfId="32101"/>
    <cellStyle name="Input 2 2 2 2 2 4 3 2 2" xfId="32102"/>
    <cellStyle name="Input 2 2 2 2 2 4 3 2 3" xfId="32103"/>
    <cellStyle name="Input 2 2 2 2 2 4 4" xfId="32104"/>
    <cellStyle name="Input 2 2 2 2 2 4 4 2" xfId="32105"/>
    <cellStyle name="Input 2 2 2 2 2 4 4 3" xfId="32106"/>
    <cellStyle name="Input 2 2 2 2 2 5" xfId="2164"/>
    <cellStyle name="Input 2 2 2 2 2 5 2" xfId="2165"/>
    <cellStyle name="Input 2 2 2 2 2 5 2 2" xfId="32107"/>
    <cellStyle name="Input 2 2 2 2 2 5 2 2 2" xfId="32108"/>
    <cellStyle name="Input 2 2 2 2 2 5 2 2 3" xfId="32109"/>
    <cellStyle name="Input 2 2 2 2 2 5 3" xfId="32110"/>
    <cellStyle name="Input 2 2 2 2 2 5 3 2" xfId="32111"/>
    <cellStyle name="Input 2 2 2 2 2 5 3 3" xfId="32112"/>
    <cellStyle name="Input 2 2 2 2 2 6" xfId="2166"/>
    <cellStyle name="Input 2 2 2 2 2 6 2" xfId="32113"/>
    <cellStyle name="Input 2 2 2 2 2 6 2 2" xfId="32114"/>
    <cellStyle name="Input 2 2 2 2 2 6 2 3" xfId="32115"/>
    <cellStyle name="Input 2 2 2 2 2 7" xfId="32116"/>
    <cellStyle name="Input 2 2 2 2 2 7 2" xfId="32117"/>
    <cellStyle name="Input 2 2 2 2 2 7 3" xfId="32118"/>
    <cellStyle name="Input 2 2 2 2 2 8" xfId="32119"/>
    <cellStyle name="Input 2 2 2 2 2 9" xfId="32120"/>
    <cellStyle name="Input 2 2 2 2 3" xfId="2167"/>
    <cellStyle name="Input 2 2 2 2 3 2" xfId="2168"/>
    <cellStyle name="Input 2 2 2 2 3 2 2" xfId="2169"/>
    <cellStyle name="Input 2 2 2 2 3 2 2 2" xfId="2170"/>
    <cellStyle name="Input 2 2 2 2 3 2 2 2 2" xfId="2171"/>
    <cellStyle name="Input 2 2 2 2 3 2 2 2 2 2" xfId="32121"/>
    <cellStyle name="Input 2 2 2 2 3 2 2 2 2 2 2" xfId="32122"/>
    <cellStyle name="Input 2 2 2 2 3 2 2 2 2 2 3" xfId="32123"/>
    <cellStyle name="Input 2 2 2 2 3 2 2 2 3" xfId="32124"/>
    <cellStyle name="Input 2 2 2 2 3 2 2 2 3 2" xfId="32125"/>
    <cellStyle name="Input 2 2 2 2 3 2 2 2 3 3" xfId="32126"/>
    <cellStyle name="Input 2 2 2 2 3 2 2 3" xfId="2172"/>
    <cellStyle name="Input 2 2 2 2 3 2 2 3 2" xfId="32127"/>
    <cellStyle name="Input 2 2 2 2 3 2 2 3 2 2" xfId="32128"/>
    <cellStyle name="Input 2 2 2 2 3 2 2 3 2 3" xfId="32129"/>
    <cellStyle name="Input 2 2 2 2 3 2 2 4" xfId="32130"/>
    <cellStyle name="Input 2 2 2 2 3 2 2 4 2" xfId="32131"/>
    <cellStyle name="Input 2 2 2 2 3 2 2 4 3" xfId="32132"/>
    <cellStyle name="Input 2 2 2 2 3 2 3" xfId="2173"/>
    <cellStyle name="Input 2 2 2 2 3 2 3 2" xfId="2174"/>
    <cellStyle name="Input 2 2 2 2 3 2 3 2 2" xfId="32133"/>
    <cellStyle name="Input 2 2 2 2 3 2 3 2 2 2" xfId="32134"/>
    <cellStyle name="Input 2 2 2 2 3 2 3 2 2 3" xfId="32135"/>
    <cellStyle name="Input 2 2 2 2 3 2 3 3" xfId="32136"/>
    <cellStyle name="Input 2 2 2 2 3 2 3 3 2" xfId="32137"/>
    <cellStyle name="Input 2 2 2 2 3 2 3 3 3" xfId="32138"/>
    <cellStyle name="Input 2 2 2 2 3 2 4" xfId="2175"/>
    <cellStyle name="Input 2 2 2 2 3 2 4 2" xfId="32139"/>
    <cellStyle name="Input 2 2 2 2 3 2 4 2 2" xfId="32140"/>
    <cellStyle name="Input 2 2 2 2 3 2 4 2 3" xfId="32141"/>
    <cellStyle name="Input 2 2 2 2 3 2 5" xfId="32142"/>
    <cellStyle name="Input 2 2 2 2 3 2 5 2" xfId="32143"/>
    <cellStyle name="Input 2 2 2 2 3 2 5 3" xfId="32144"/>
    <cellStyle name="Input 2 2 2 2 3 3" xfId="2176"/>
    <cellStyle name="Input 2 2 2 2 3 3 2" xfId="2177"/>
    <cellStyle name="Input 2 2 2 2 3 3 2 2" xfId="2178"/>
    <cellStyle name="Input 2 2 2 2 3 3 2 2 2" xfId="32145"/>
    <cellStyle name="Input 2 2 2 2 3 3 2 2 2 2" xfId="32146"/>
    <cellStyle name="Input 2 2 2 2 3 3 2 2 2 3" xfId="32147"/>
    <cellStyle name="Input 2 2 2 2 3 3 2 3" xfId="32148"/>
    <cellStyle name="Input 2 2 2 2 3 3 2 3 2" xfId="32149"/>
    <cellStyle name="Input 2 2 2 2 3 3 2 3 3" xfId="32150"/>
    <cellStyle name="Input 2 2 2 2 3 3 3" xfId="2179"/>
    <cellStyle name="Input 2 2 2 2 3 3 3 2" xfId="32151"/>
    <cellStyle name="Input 2 2 2 2 3 3 3 2 2" xfId="32152"/>
    <cellStyle name="Input 2 2 2 2 3 3 3 2 3" xfId="32153"/>
    <cellStyle name="Input 2 2 2 2 3 3 4" xfId="2180"/>
    <cellStyle name="Input 2 2 2 2 3 3 4 2" xfId="32154"/>
    <cellStyle name="Input 2 2 2 2 3 3 4 2 2" xfId="32155"/>
    <cellStyle name="Input 2 2 2 2 3 3 4 2 3" xfId="32156"/>
    <cellStyle name="Input 2 2 2 2 3 3 5" xfId="32157"/>
    <cellStyle name="Input 2 2 2 2 3 3 5 2" xfId="32158"/>
    <cellStyle name="Input 2 2 2 2 3 3 5 3" xfId="32159"/>
    <cellStyle name="Input 2 2 2 2 3 4" xfId="2181"/>
    <cellStyle name="Input 2 2 2 2 3 4 2" xfId="2182"/>
    <cellStyle name="Input 2 2 2 2 3 4 2 2" xfId="2183"/>
    <cellStyle name="Input 2 2 2 2 3 4 2 2 2" xfId="32160"/>
    <cellStyle name="Input 2 2 2 2 3 4 2 2 2 2" xfId="32161"/>
    <cellStyle name="Input 2 2 2 2 3 4 2 2 2 3" xfId="32162"/>
    <cellStyle name="Input 2 2 2 2 3 4 2 3" xfId="32163"/>
    <cellStyle name="Input 2 2 2 2 3 4 2 3 2" xfId="32164"/>
    <cellStyle name="Input 2 2 2 2 3 4 2 3 3" xfId="32165"/>
    <cellStyle name="Input 2 2 2 2 3 4 3" xfId="2184"/>
    <cellStyle name="Input 2 2 2 2 3 4 3 2" xfId="32166"/>
    <cellStyle name="Input 2 2 2 2 3 4 3 2 2" xfId="32167"/>
    <cellStyle name="Input 2 2 2 2 3 4 3 2 3" xfId="32168"/>
    <cellStyle name="Input 2 2 2 2 3 4 4" xfId="32169"/>
    <cellStyle name="Input 2 2 2 2 3 4 4 2" xfId="32170"/>
    <cellStyle name="Input 2 2 2 2 3 4 4 3" xfId="32171"/>
    <cellStyle name="Input 2 2 2 2 3 5" xfId="2185"/>
    <cellStyle name="Input 2 2 2 2 3 5 2" xfId="2186"/>
    <cellStyle name="Input 2 2 2 2 3 5 2 2" xfId="32172"/>
    <cellStyle name="Input 2 2 2 2 3 5 2 2 2" xfId="32173"/>
    <cellStyle name="Input 2 2 2 2 3 5 2 2 3" xfId="32174"/>
    <cellStyle name="Input 2 2 2 2 3 5 3" xfId="32175"/>
    <cellStyle name="Input 2 2 2 2 3 5 3 2" xfId="32176"/>
    <cellStyle name="Input 2 2 2 2 3 5 3 3" xfId="32177"/>
    <cellStyle name="Input 2 2 2 2 3 6" xfId="2187"/>
    <cellStyle name="Input 2 2 2 2 3 6 2" xfId="32178"/>
    <cellStyle name="Input 2 2 2 2 3 6 2 2" xfId="32179"/>
    <cellStyle name="Input 2 2 2 2 3 6 2 3" xfId="32180"/>
    <cellStyle name="Input 2 2 2 2 3 7" xfId="32181"/>
    <cellStyle name="Input 2 2 2 2 3 7 2" xfId="32182"/>
    <cellStyle name="Input 2 2 2 2 3 7 3" xfId="32183"/>
    <cellStyle name="Input 2 2 2 2 4" xfId="2188"/>
    <cellStyle name="Input 2 2 2 2 4 2" xfId="2189"/>
    <cellStyle name="Input 2 2 2 2 4 2 2" xfId="2190"/>
    <cellStyle name="Input 2 2 2 2 4 2 2 2" xfId="2191"/>
    <cellStyle name="Input 2 2 2 2 4 2 2 2 2" xfId="2192"/>
    <cellStyle name="Input 2 2 2 2 4 2 2 2 2 2" xfId="32184"/>
    <cellStyle name="Input 2 2 2 2 4 2 2 2 2 2 2" xfId="32185"/>
    <cellStyle name="Input 2 2 2 2 4 2 2 2 2 2 3" xfId="32186"/>
    <cellStyle name="Input 2 2 2 2 4 2 2 2 3" xfId="32187"/>
    <cellStyle name="Input 2 2 2 2 4 2 2 2 3 2" xfId="32188"/>
    <cellStyle name="Input 2 2 2 2 4 2 2 2 3 3" xfId="32189"/>
    <cellStyle name="Input 2 2 2 2 4 2 2 3" xfId="2193"/>
    <cellStyle name="Input 2 2 2 2 4 2 2 3 2" xfId="32190"/>
    <cellStyle name="Input 2 2 2 2 4 2 2 3 2 2" xfId="32191"/>
    <cellStyle name="Input 2 2 2 2 4 2 2 3 2 3" xfId="32192"/>
    <cellStyle name="Input 2 2 2 2 4 2 2 4" xfId="32193"/>
    <cellStyle name="Input 2 2 2 2 4 2 2 4 2" xfId="32194"/>
    <cellStyle name="Input 2 2 2 2 4 2 2 4 3" xfId="32195"/>
    <cellStyle name="Input 2 2 2 2 4 2 3" xfId="2194"/>
    <cellStyle name="Input 2 2 2 2 4 2 3 2" xfId="2195"/>
    <cellStyle name="Input 2 2 2 2 4 2 3 2 2" xfId="32196"/>
    <cellStyle name="Input 2 2 2 2 4 2 3 2 2 2" xfId="32197"/>
    <cellStyle name="Input 2 2 2 2 4 2 3 2 2 3" xfId="32198"/>
    <cellStyle name="Input 2 2 2 2 4 2 3 3" xfId="32199"/>
    <cellStyle name="Input 2 2 2 2 4 2 3 3 2" xfId="32200"/>
    <cellStyle name="Input 2 2 2 2 4 2 3 3 3" xfId="32201"/>
    <cellStyle name="Input 2 2 2 2 4 2 4" xfId="2196"/>
    <cellStyle name="Input 2 2 2 2 4 2 4 2" xfId="32202"/>
    <cellStyle name="Input 2 2 2 2 4 2 4 2 2" xfId="32203"/>
    <cellStyle name="Input 2 2 2 2 4 2 4 2 3" xfId="32204"/>
    <cellStyle name="Input 2 2 2 2 4 2 5" xfId="32205"/>
    <cellStyle name="Input 2 2 2 2 4 2 5 2" xfId="32206"/>
    <cellStyle name="Input 2 2 2 2 4 2 5 3" xfId="32207"/>
    <cellStyle name="Input 2 2 2 2 4 3" xfId="2197"/>
    <cellStyle name="Input 2 2 2 2 4 3 2" xfId="2198"/>
    <cellStyle name="Input 2 2 2 2 4 3 2 2" xfId="2199"/>
    <cellStyle name="Input 2 2 2 2 4 3 2 2 2" xfId="32208"/>
    <cellStyle name="Input 2 2 2 2 4 3 2 2 2 2" xfId="32209"/>
    <cellStyle name="Input 2 2 2 2 4 3 2 2 2 3" xfId="32210"/>
    <cellStyle name="Input 2 2 2 2 4 3 2 3" xfId="32211"/>
    <cellStyle name="Input 2 2 2 2 4 3 2 3 2" xfId="32212"/>
    <cellStyle name="Input 2 2 2 2 4 3 2 3 3" xfId="32213"/>
    <cellStyle name="Input 2 2 2 2 4 3 3" xfId="2200"/>
    <cellStyle name="Input 2 2 2 2 4 3 3 2" xfId="32214"/>
    <cellStyle name="Input 2 2 2 2 4 3 3 2 2" xfId="32215"/>
    <cellStyle name="Input 2 2 2 2 4 3 3 2 3" xfId="32216"/>
    <cellStyle name="Input 2 2 2 2 4 3 4" xfId="2201"/>
    <cellStyle name="Input 2 2 2 2 4 3 4 2" xfId="32217"/>
    <cellStyle name="Input 2 2 2 2 4 3 4 2 2" xfId="32218"/>
    <cellStyle name="Input 2 2 2 2 4 3 4 2 3" xfId="32219"/>
    <cellStyle name="Input 2 2 2 2 4 3 5" xfId="32220"/>
    <cellStyle name="Input 2 2 2 2 4 3 5 2" xfId="32221"/>
    <cellStyle name="Input 2 2 2 2 4 3 5 3" xfId="32222"/>
    <cellStyle name="Input 2 2 2 2 4 4" xfId="2202"/>
    <cellStyle name="Input 2 2 2 2 4 4 2" xfId="2203"/>
    <cellStyle name="Input 2 2 2 2 4 4 2 2" xfId="2204"/>
    <cellStyle name="Input 2 2 2 2 4 4 2 2 2" xfId="32223"/>
    <cellStyle name="Input 2 2 2 2 4 4 2 2 2 2" xfId="32224"/>
    <cellStyle name="Input 2 2 2 2 4 4 2 2 2 3" xfId="32225"/>
    <cellStyle name="Input 2 2 2 2 4 4 2 3" xfId="32226"/>
    <cellStyle name="Input 2 2 2 2 4 4 2 3 2" xfId="32227"/>
    <cellStyle name="Input 2 2 2 2 4 4 2 3 3" xfId="32228"/>
    <cellStyle name="Input 2 2 2 2 4 4 3" xfId="2205"/>
    <cellStyle name="Input 2 2 2 2 4 4 3 2" xfId="32229"/>
    <cellStyle name="Input 2 2 2 2 4 4 3 2 2" xfId="32230"/>
    <cellStyle name="Input 2 2 2 2 4 4 3 2 3" xfId="32231"/>
    <cellStyle name="Input 2 2 2 2 4 4 4" xfId="32232"/>
    <cellStyle name="Input 2 2 2 2 4 4 4 2" xfId="32233"/>
    <cellStyle name="Input 2 2 2 2 4 4 4 3" xfId="32234"/>
    <cellStyle name="Input 2 2 2 2 4 5" xfId="2206"/>
    <cellStyle name="Input 2 2 2 2 4 5 2" xfId="2207"/>
    <cellStyle name="Input 2 2 2 2 4 5 2 2" xfId="32235"/>
    <cellStyle name="Input 2 2 2 2 4 5 2 2 2" xfId="32236"/>
    <cellStyle name="Input 2 2 2 2 4 5 2 2 3" xfId="32237"/>
    <cellStyle name="Input 2 2 2 2 4 5 3" xfId="32238"/>
    <cellStyle name="Input 2 2 2 2 4 5 3 2" xfId="32239"/>
    <cellStyle name="Input 2 2 2 2 4 5 3 3" xfId="32240"/>
    <cellStyle name="Input 2 2 2 2 4 6" xfId="2208"/>
    <cellStyle name="Input 2 2 2 2 4 6 2" xfId="32241"/>
    <cellStyle name="Input 2 2 2 2 4 6 2 2" xfId="32242"/>
    <cellStyle name="Input 2 2 2 2 4 6 2 3" xfId="32243"/>
    <cellStyle name="Input 2 2 2 2 4 7" xfId="32244"/>
    <cellStyle name="Input 2 2 2 2 4 7 2" xfId="32245"/>
    <cellStyle name="Input 2 2 2 2 4 7 3" xfId="32246"/>
    <cellStyle name="Input 2 2 2 2 5" xfId="2209"/>
    <cellStyle name="Input 2 2 2 2 5 2" xfId="2210"/>
    <cellStyle name="Input 2 2 2 2 5 2 2" xfId="32247"/>
    <cellStyle name="Input 2 2 2 2 5 2 2 2" xfId="32248"/>
    <cellStyle name="Input 2 2 2 2 5 2 2 3" xfId="32249"/>
    <cellStyle name="Input 2 2 2 2 5 3" xfId="32250"/>
    <cellStyle name="Input 2 2 2 2 5 3 2" xfId="32251"/>
    <cellStyle name="Input 2 2 2 2 5 3 3" xfId="32252"/>
    <cellStyle name="Input 2 2 2 2 6" xfId="32253"/>
    <cellStyle name="Input 2 2 2 2 6 2" xfId="32254"/>
    <cellStyle name="Input 2 2 2 2 6 3" xfId="32255"/>
    <cellStyle name="Input 2 2 2 2 7" xfId="32256"/>
    <cellStyle name="Input 2 2 2 2 8" xfId="32257"/>
    <cellStyle name="Input 2 2 2 2 9" xfId="32258"/>
    <cellStyle name="Input 2 2 2 3" xfId="2211"/>
    <cellStyle name="Input 2 2 2 3 10" xfId="32259"/>
    <cellStyle name="Input 2 2 2 3 11" xfId="32260"/>
    <cellStyle name="Input 2 2 2 3 12" xfId="32261"/>
    <cellStyle name="Input 2 2 2 3 13" xfId="32262"/>
    <cellStyle name="Input 2 2 2 3 14" xfId="32263"/>
    <cellStyle name="Input 2 2 2 3 15" xfId="32264"/>
    <cellStyle name="Input 2 2 2 3 2" xfId="2212"/>
    <cellStyle name="Input 2 2 2 3 2 2" xfId="2213"/>
    <cellStyle name="Input 2 2 2 3 2 2 2" xfId="2214"/>
    <cellStyle name="Input 2 2 2 3 2 2 2 2" xfId="2215"/>
    <cellStyle name="Input 2 2 2 3 2 2 2 2 2" xfId="32265"/>
    <cellStyle name="Input 2 2 2 3 2 2 2 2 2 2" xfId="32266"/>
    <cellStyle name="Input 2 2 2 3 2 2 2 2 2 3" xfId="32267"/>
    <cellStyle name="Input 2 2 2 3 2 2 2 3" xfId="32268"/>
    <cellStyle name="Input 2 2 2 3 2 2 2 3 2" xfId="32269"/>
    <cellStyle name="Input 2 2 2 3 2 2 2 3 3" xfId="32270"/>
    <cellStyle name="Input 2 2 2 3 2 2 3" xfId="2216"/>
    <cellStyle name="Input 2 2 2 3 2 2 3 2" xfId="32271"/>
    <cellStyle name="Input 2 2 2 3 2 2 3 2 2" xfId="32272"/>
    <cellStyle name="Input 2 2 2 3 2 2 3 2 3" xfId="32273"/>
    <cellStyle name="Input 2 2 2 3 2 2 4" xfId="32274"/>
    <cellStyle name="Input 2 2 2 3 2 2 4 2" xfId="32275"/>
    <cellStyle name="Input 2 2 2 3 2 2 4 3" xfId="32276"/>
    <cellStyle name="Input 2 2 2 3 2 3" xfId="2217"/>
    <cellStyle name="Input 2 2 2 3 2 3 2" xfId="2218"/>
    <cellStyle name="Input 2 2 2 3 2 3 2 2" xfId="32277"/>
    <cellStyle name="Input 2 2 2 3 2 3 2 2 2" xfId="32278"/>
    <cellStyle name="Input 2 2 2 3 2 3 2 2 3" xfId="32279"/>
    <cellStyle name="Input 2 2 2 3 2 3 3" xfId="32280"/>
    <cellStyle name="Input 2 2 2 3 2 3 3 2" xfId="32281"/>
    <cellStyle name="Input 2 2 2 3 2 3 3 3" xfId="32282"/>
    <cellStyle name="Input 2 2 2 3 2 4" xfId="2219"/>
    <cellStyle name="Input 2 2 2 3 2 4 2" xfId="32283"/>
    <cellStyle name="Input 2 2 2 3 2 4 2 2" xfId="32284"/>
    <cellStyle name="Input 2 2 2 3 2 4 2 3" xfId="32285"/>
    <cellStyle name="Input 2 2 2 3 2 5" xfId="32286"/>
    <cellStyle name="Input 2 2 2 3 2 5 2" xfId="32287"/>
    <cellStyle name="Input 2 2 2 3 2 5 3" xfId="32288"/>
    <cellStyle name="Input 2 2 2 3 3" xfId="2220"/>
    <cellStyle name="Input 2 2 2 3 3 2" xfId="2221"/>
    <cellStyle name="Input 2 2 2 3 3 2 2" xfId="2222"/>
    <cellStyle name="Input 2 2 2 3 3 2 2 2" xfId="32289"/>
    <cellStyle name="Input 2 2 2 3 3 2 2 2 2" xfId="32290"/>
    <cellStyle name="Input 2 2 2 3 3 2 2 2 3" xfId="32291"/>
    <cellStyle name="Input 2 2 2 3 3 2 3" xfId="32292"/>
    <cellStyle name="Input 2 2 2 3 3 2 3 2" xfId="32293"/>
    <cellStyle name="Input 2 2 2 3 3 2 3 3" xfId="32294"/>
    <cellStyle name="Input 2 2 2 3 3 3" xfId="2223"/>
    <cellStyle name="Input 2 2 2 3 3 3 2" xfId="32295"/>
    <cellStyle name="Input 2 2 2 3 3 3 2 2" xfId="32296"/>
    <cellStyle name="Input 2 2 2 3 3 3 2 3" xfId="32297"/>
    <cellStyle name="Input 2 2 2 3 3 4" xfId="2224"/>
    <cellStyle name="Input 2 2 2 3 3 4 2" xfId="32298"/>
    <cellStyle name="Input 2 2 2 3 3 4 2 2" xfId="32299"/>
    <cellStyle name="Input 2 2 2 3 3 4 2 3" xfId="32300"/>
    <cellStyle name="Input 2 2 2 3 3 5" xfId="32301"/>
    <cellStyle name="Input 2 2 2 3 3 5 2" xfId="32302"/>
    <cellStyle name="Input 2 2 2 3 3 5 3" xfId="32303"/>
    <cellStyle name="Input 2 2 2 3 4" xfId="2225"/>
    <cellStyle name="Input 2 2 2 3 4 2" xfId="2226"/>
    <cellStyle name="Input 2 2 2 3 4 2 2" xfId="2227"/>
    <cellStyle name="Input 2 2 2 3 4 2 2 2" xfId="32304"/>
    <cellStyle name="Input 2 2 2 3 4 2 2 2 2" xfId="32305"/>
    <cellStyle name="Input 2 2 2 3 4 2 2 2 3" xfId="32306"/>
    <cellStyle name="Input 2 2 2 3 4 2 3" xfId="32307"/>
    <cellStyle name="Input 2 2 2 3 4 2 3 2" xfId="32308"/>
    <cellStyle name="Input 2 2 2 3 4 2 3 3" xfId="32309"/>
    <cellStyle name="Input 2 2 2 3 4 3" xfId="2228"/>
    <cellStyle name="Input 2 2 2 3 4 3 2" xfId="32310"/>
    <cellStyle name="Input 2 2 2 3 4 3 2 2" xfId="32311"/>
    <cellStyle name="Input 2 2 2 3 4 3 2 3" xfId="32312"/>
    <cellStyle name="Input 2 2 2 3 4 4" xfId="32313"/>
    <cellStyle name="Input 2 2 2 3 4 4 2" xfId="32314"/>
    <cellStyle name="Input 2 2 2 3 4 4 3" xfId="32315"/>
    <cellStyle name="Input 2 2 2 3 5" xfId="2229"/>
    <cellStyle name="Input 2 2 2 3 5 2" xfId="2230"/>
    <cellStyle name="Input 2 2 2 3 5 2 2" xfId="32316"/>
    <cellStyle name="Input 2 2 2 3 5 2 2 2" xfId="32317"/>
    <cellStyle name="Input 2 2 2 3 5 2 2 3" xfId="32318"/>
    <cellStyle name="Input 2 2 2 3 5 3" xfId="32319"/>
    <cellStyle name="Input 2 2 2 3 5 3 2" xfId="32320"/>
    <cellStyle name="Input 2 2 2 3 5 3 3" xfId="32321"/>
    <cellStyle name="Input 2 2 2 3 6" xfId="2231"/>
    <cellStyle name="Input 2 2 2 3 6 2" xfId="32322"/>
    <cellStyle name="Input 2 2 2 3 6 2 2" xfId="32323"/>
    <cellStyle name="Input 2 2 2 3 6 2 3" xfId="32324"/>
    <cellStyle name="Input 2 2 2 3 7" xfId="32325"/>
    <cellStyle name="Input 2 2 2 3 7 2" xfId="32326"/>
    <cellStyle name="Input 2 2 2 3 7 3" xfId="32327"/>
    <cellStyle name="Input 2 2 2 3 8" xfId="32328"/>
    <cellStyle name="Input 2 2 2 3 9" xfId="32329"/>
    <cellStyle name="Input 2 2 2 4" xfId="2232"/>
    <cellStyle name="Input 2 2 2 4 2" xfId="2233"/>
    <cellStyle name="Input 2 2 2 4 2 2" xfId="2234"/>
    <cellStyle name="Input 2 2 2 4 2 2 2" xfId="2235"/>
    <cellStyle name="Input 2 2 2 4 2 2 2 2" xfId="2236"/>
    <cellStyle name="Input 2 2 2 4 2 2 2 2 2" xfId="32330"/>
    <cellStyle name="Input 2 2 2 4 2 2 2 2 2 2" xfId="32331"/>
    <cellStyle name="Input 2 2 2 4 2 2 2 2 2 3" xfId="32332"/>
    <cellStyle name="Input 2 2 2 4 2 2 2 3" xfId="32333"/>
    <cellStyle name="Input 2 2 2 4 2 2 2 3 2" xfId="32334"/>
    <cellStyle name="Input 2 2 2 4 2 2 2 3 3" xfId="32335"/>
    <cellStyle name="Input 2 2 2 4 2 2 3" xfId="2237"/>
    <cellStyle name="Input 2 2 2 4 2 2 3 2" xfId="32336"/>
    <cellStyle name="Input 2 2 2 4 2 2 3 2 2" xfId="32337"/>
    <cellStyle name="Input 2 2 2 4 2 2 3 2 3" xfId="32338"/>
    <cellStyle name="Input 2 2 2 4 2 2 4" xfId="32339"/>
    <cellStyle name="Input 2 2 2 4 2 2 4 2" xfId="32340"/>
    <cellStyle name="Input 2 2 2 4 2 2 4 3" xfId="32341"/>
    <cellStyle name="Input 2 2 2 4 2 3" xfId="2238"/>
    <cellStyle name="Input 2 2 2 4 2 3 2" xfId="2239"/>
    <cellStyle name="Input 2 2 2 4 2 3 2 2" xfId="32342"/>
    <cellStyle name="Input 2 2 2 4 2 3 2 2 2" xfId="32343"/>
    <cellStyle name="Input 2 2 2 4 2 3 2 2 3" xfId="32344"/>
    <cellStyle name="Input 2 2 2 4 2 3 3" xfId="32345"/>
    <cellStyle name="Input 2 2 2 4 2 3 3 2" xfId="32346"/>
    <cellStyle name="Input 2 2 2 4 2 3 3 3" xfId="32347"/>
    <cellStyle name="Input 2 2 2 4 2 4" xfId="2240"/>
    <cellStyle name="Input 2 2 2 4 2 4 2" xfId="32348"/>
    <cellStyle name="Input 2 2 2 4 2 4 2 2" xfId="32349"/>
    <cellStyle name="Input 2 2 2 4 2 4 2 3" xfId="32350"/>
    <cellStyle name="Input 2 2 2 4 2 5" xfId="32351"/>
    <cellStyle name="Input 2 2 2 4 2 5 2" xfId="32352"/>
    <cellStyle name="Input 2 2 2 4 2 5 3" xfId="32353"/>
    <cellStyle name="Input 2 2 2 4 3" xfId="2241"/>
    <cellStyle name="Input 2 2 2 4 3 2" xfId="2242"/>
    <cellStyle name="Input 2 2 2 4 3 2 2" xfId="2243"/>
    <cellStyle name="Input 2 2 2 4 3 2 2 2" xfId="32354"/>
    <cellStyle name="Input 2 2 2 4 3 2 2 2 2" xfId="32355"/>
    <cellStyle name="Input 2 2 2 4 3 2 2 2 3" xfId="32356"/>
    <cellStyle name="Input 2 2 2 4 3 2 3" xfId="32357"/>
    <cellStyle name="Input 2 2 2 4 3 2 3 2" xfId="32358"/>
    <cellStyle name="Input 2 2 2 4 3 2 3 3" xfId="32359"/>
    <cellStyle name="Input 2 2 2 4 3 3" xfId="2244"/>
    <cellStyle name="Input 2 2 2 4 3 3 2" xfId="32360"/>
    <cellStyle name="Input 2 2 2 4 3 3 2 2" xfId="32361"/>
    <cellStyle name="Input 2 2 2 4 3 3 2 3" xfId="32362"/>
    <cellStyle name="Input 2 2 2 4 3 4" xfId="2245"/>
    <cellStyle name="Input 2 2 2 4 3 4 2" xfId="32363"/>
    <cellStyle name="Input 2 2 2 4 3 4 2 2" xfId="32364"/>
    <cellStyle name="Input 2 2 2 4 3 4 2 3" xfId="32365"/>
    <cellStyle name="Input 2 2 2 4 3 5" xfId="32366"/>
    <cellStyle name="Input 2 2 2 4 3 5 2" xfId="32367"/>
    <cellStyle name="Input 2 2 2 4 3 5 3" xfId="32368"/>
    <cellStyle name="Input 2 2 2 4 4" xfId="2246"/>
    <cellStyle name="Input 2 2 2 4 4 2" xfId="2247"/>
    <cellStyle name="Input 2 2 2 4 4 2 2" xfId="2248"/>
    <cellStyle name="Input 2 2 2 4 4 2 2 2" xfId="32369"/>
    <cellStyle name="Input 2 2 2 4 4 2 2 2 2" xfId="32370"/>
    <cellStyle name="Input 2 2 2 4 4 2 2 2 3" xfId="32371"/>
    <cellStyle name="Input 2 2 2 4 4 2 3" xfId="32372"/>
    <cellStyle name="Input 2 2 2 4 4 2 3 2" xfId="32373"/>
    <cellStyle name="Input 2 2 2 4 4 2 3 3" xfId="32374"/>
    <cellStyle name="Input 2 2 2 4 4 3" xfId="2249"/>
    <cellStyle name="Input 2 2 2 4 4 3 2" xfId="32375"/>
    <cellStyle name="Input 2 2 2 4 4 3 2 2" xfId="32376"/>
    <cellStyle name="Input 2 2 2 4 4 3 2 3" xfId="32377"/>
    <cellStyle name="Input 2 2 2 4 4 4" xfId="32378"/>
    <cellStyle name="Input 2 2 2 4 4 4 2" xfId="32379"/>
    <cellStyle name="Input 2 2 2 4 4 4 3" xfId="32380"/>
    <cellStyle name="Input 2 2 2 4 5" xfId="2250"/>
    <cellStyle name="Input 2 2 2 4 5 2" xfId="2251"/>
    <cellStyle name="Input 2 2 2 4 5 2 2" xfId="32381"/>
    <cellStyle name="Input 2 2 2 4 5 2 2 2" xfId="32382"/>
    <cellStyle name="Input 2 2 2 4 5 2 2 3" xfId="32383"/>
    <cellStyle name="Input 2 2 2 4 5 3" xfId="32384"/>
    <cellStyle name="Input 2 2 2 4 5 3 2" xfId="32385"/>
    <cellStyle name="Input 2 2 2 4 5 3 3" xfId="32386"/>
    <cellStyle name="Input 2 2 2 4 6" xfId="2252"/>
    <cellStyle name="Input 2 2 2 4 6 2" xfId="32387"/>
    <cellStyle name="Input 2 2 2 4 6 2 2" xfId="32388"/>
    <cellStyle name="Input 2 2 2 4 6 2 3" xfId="32389"/>
    <cellStyle name="Input 2 2 2 4 7" xfId="32390"/>
    <cellStyle name="Input 2 2 2 4 7 2" xfId="32391"/>
    <cellStyle name="Input 2 2 2 4 7 3" xfId="32392"/>
    <cellStyle name="Input 2 2 2 5" xfId="2253"/>
    <cellStyle name="Input 2 2 2 5 2" xfId="2254"/>
    <cellStyle name="Input 2 2 2 5 2 2" xfId="2255"/>
    <cellStyle name="Input 2 2 2 5 2 2 2" xfId="2256"/>
    <cellStyle name="Input 2 2 2 5 2 2 2 2" xfId="2257"/>
    <cellStyle name="Input 2 2 2 5 2 2 2 2 2" xfId="32393"/>
    <cellStyle name="Input 2 2 2 5 2 2 2 2 2 2" xfId="32394"/>
    <cellStyle name="Input 2 2 2 5 2 2 2 2 2 3" xfId="32395"/>
    <cellStyle name="Input 2 2 2 5 2 2 2 3" xfId="32396"/>
    <cellStyle name="Input 2 2 2 5 2 2 2 3 2" xfId="32397"/>
    <cellStyle name="Input 2 2 2 5 2 2 2 3 3" xfId="32398"/>
    <cellStyle name="Input 2 2 2 5 2 2 3" xfId="2258"/>
    <cellStyle name="Input 2 2 2 5 2 2 3 2" xfId="32399"/>
    <cellStyle name="Input 2 2 2 5 2 2 3 2 2" xfId="32400"/>
    <cellStyle name="Input 2 2 2 5 2 2 3 2 3" xfId="32401"/>
    <cellStyle name="Input 2 2 2 5 2 2 4" xfId="32402"/>
    <cellStyle name="Input 2 2 2 5 2 2 4 2" xfId="32403"/>
    <cellStyle name="Input 2 2 2 5 2 2 4 3" xfId="32404"/>
    <cellStyle name="Input 2 2 2 5 2 3" xfId="2259"/>
    <cellStyle name="Input 2 2 2 5 2 3 2" xfId="2260"/>
    <cellStyle name="Input 2 2 2 5 2 3 2 2" xfId="32405"/>
    <cellStyle name="Input 2 2 2 5 2 3 2 2 2" xfId="32406"/>
    <cellStyle name="Input 2 2 2 5 2 3 2 2 3" xfId="32407"/>
    <cellStyle name="Input 2 2 2 5 2 3 3" xfId="32408"/>
    <cellStyle name="Input 2 2 2 5 2 3 3 2" xfId="32409"/>
    <cellStyle name="Input 2 2 2 5 2 3 3 3" xfId="32410"/>
    <cellStyle name="Input 2 2 2 5 2 4" xfId="2261"/>
    <cellStyle name="Input 2 2 2 5 2 4 2" xfId="32411"/>
    <cellStyle name="Input 2 2 2 5 2 4 2 2" xfId="32412"/>
    <cellStyle name="Input 2 2 2 5 2 4 2 3" xfId="32413"/>
    <cellStyle name="Input 2 2 2 5 2 5" xfId="32414"/>
    <cellStyle name="Input 2 2 2 5 2 5 2" xfId="32415"/>
    <cellStyle name="Input 2 2 2 5 2 5 3" xfId="32416"/>
    <cellStyle name="Input 2 2 2 5 3" xfId="2262"/>
    <cellStyle name="Input 2 2 2 5 3 2" xfId="2263"/>
    <cellStyle name="Input 2 2 2 5 3 2 2" xfId="2264"/>
    <cellStyle name="Input 2 2 2 5 3 2 2 2" xfId="32417"/>
    <cellStyle name="Input 2 2 2 5 3 2 2 2 2" xfId="32418"/>
    <cellStyle name="Input 2 2 2 5 3 2 2 2 3" xfId="32419"/>
    <cellStyle name="Input 2 2 2 5 3 2 3" xfId="32420"/>
    <cellStyle name="Input 2 2 2 5 3 2 3 2" xfId="32421"/>
    <cellStyle name="Input 2 2 2 5 3 2 3 3" xfId="32422"/>
    <cellStyle name="Input 2 2 2 5 3 3" xfId="2265"/>
    <cellStyle name="Input 2 2 2 5 3 3 2" xfId="32423"/>
    <cellStyle name="Input 2 2 2 5 3 3 2 2" xfId="32424"/>
    <cellStyle name="Input 2 2 2 5 3 3 2 3" xfId="32425"/>
    <cellStyle name="Input 2 2 2 5 3 4" xfId="2266"/>
    <cellStyle name="Input 2 2 2 5 3 4 2" xfId="32426"/>
    <cellStyle name="Input 2 2 2 5 3 4 2 2" xfId="32427"/>
    <cellStyle name="Input 2 2 2 5 3 4 2 3" xfId="32428"/>
    <cellStyle name="Input 2 2 2 5 3 5" xfId="32429"/>
    <cellStyle name="Input 2 2 2 5 3 5 2" xfId="32430"/>
    <cellStyle name="Input 2 2 2 5 3 5 3" xfId="32431"/>
    <cellStyle name="Input 2 2 2 5 4" xfId="2267"/>
    <cellStyle name="Input 2 2 2 5 4 2" xfId="2268"/>
    <cellStyle name="Input 2 2 2 5 4 2 2" xfId="2269"/>
    <cellStyle name="Input 2 2 2 5 4 2 2 2" xfId="32432"/>
    <cellStyle name="Input 2 2 2 5 4 2 2 2 2" xfId="32433"/>
    <cellStyle name="Input 2 2 2 5 4 2 2 2 3" xfId="32434"/>
    <cellStyle name="Input 2 2 2 5 4 2 3" xfId="32435"/>
    <cellStyle name="Input 2 2 2 5 4 2 3 2" xfId="32436"/>
    <cellStyle name="Input 2 2 2 5 4 2 3 3" xfId="32437"/>
    <cellStyle name="Input 2 2 2 5 4 3" xfId="2270"/>
    <cellStyle name="Input 2 2 2 5 4 3 2" xfId="32438"/>
    <cellStyle name="Input 2 2 2 5 4 3 2 2" xfId="32439"/>
    <cellStyle name="Input 2 2 2 5 4 3 2 3" xfId="32440"/>
    <cellStyle name="Input 2 2 2 5 4 4" xfId="32441"/>
    <cellStyle name="Input 2 2 2 5 4 4 2" xfId="32442"/>
    <cellStyle name="Input 2 2 2 5 4 4 3" xfId="32443"/>
    <cellStyle name="Input 2 2 2 5 5" xfId="2271"/>
    <cellStyle name="Input 2 2 2 5 5 2" xfId="2272"/>
    <cellStyle name="Input 2 2 2 5 5 2 2" xfId="32444"/>
    <cellStyle name="Input 2 2 2 5 5 2 2 2" xfId="32445"/>
    <cellStyle name="Input 2 2 2 5 5 2 2 3" xfId="32446"/>
    <cellStyle name="Input 2 2 2 5 5 3" xfId="32447"/>
    <cellStyle name="Input 2 2 2 5 5 3 2" xfId="32448"/>
    <cellStyle name="Input 2 2 2 5 5 3 3" xfId="32449"/>
    <cellStyle name="Input 2 2 2 5 6" xfId="2273"/>
    <cellStyle name="Input 2 2 2 5 6 2" xfId="32450"/>
    <cellStyle name="Input 2 2 2 5 6 2 2" xfId="32451"/>
    <cellStyle name="Input 2 2 2 5 6 2 3" xfId="32452"/>
    <cellStyle name="Input 2 2 2 5 7" xfId="32453"/>
    <cellStyle name="Input 2 2 2 5 7 2" xfId="32454"/>
    <cellStyle name="Input 2 2 2 5 7 3" xfId="32455"/>
    <cellStyle name="Input 2 2 2 6" xfId="32456"/>
    <cellStyle name="Input 2 2 2 7" xfId="32457"/>
    <cellStyle name="Input 2 2 2 8" xfId="32458"/>
    <cellStyle name="Input 2 2 2 9" xfId="32459"/>
    <cellStyle name="Input 2 2 3" xfId="2274"/>
    <cellStyle name="Input 2 2 3 10" xfId="32460"/>
    <cellStyle name="Input 2 2 3 11" xfId="32461"/>
    <cellStyle name="Input 2 2 3 12" xfId="32462"/>
    <cellStyle name="Input 2 2 3 13" xfId="32463"/>
    <cellStyle name="Input 2 2 3 14" xfId="32464"/>
    <cellStyle name="Input 2 2 3 15" xfId="32465"/>
    <cellStyle name="Input 2 2 3 16" xfId="32466"/>
    <cellStyle name="Input 2 2 3 2" xfId="2275"/>
    <cellStyle name="Input 2 2 3 2 10" xfId="32467"/>
    <cellStyle name="Input 2 2 3 2 11" xfId="32468"/>
    <cellStyle name="Input 2 2 3 2 12" xfId="32469"/>
    <cellStyle name="Input 2 2 3 2 13" xfId="32470"/>
    <cellStyle name="Input 2 2 3 2 14" xfId="32471"/>
    <cellStyle name="Input 2 2 3 2 2" xfId="2276"/>
    <cellStyle name="Input 2 2 3 2 2 2" xfId="2277"/>
    <cellStyle name="Input 2 2 3 2 2 2 2" xfId="2278"/>
    <cellStyle name="Input 2 2 3 2 2 2 2 2" xfId="2279"/>
    <cellStyle name="Input 2 2 3 2 2 2 2 2 2" xfId="32472"/>
    <cellStyle name="Input 2 2 3 2 2 2 2 2 2 2" xfId="32473"/>
    <cellStyle name="Input 2 2 3 2 2 2 2 2 2 3" xfId="32474"/>
    <cellStyle name="Input 2 2 3 2 2 2 2 3" xfId="32475"/>
    <cellStyle name="Input 2 2 3 2 2 2 2 3 2" xfId="32476"/>
    <cellStyle name="Input 2 2 3 2 2 2 2 3 3" xfId="32477"/>
    <cellStyle name="Input 2 2 3 2 2 2 3" xfId="2280"/>
    <cellStyle name="Input 2 2 3 2 2 2 3 2" xfId="32478"/>
    <cellStyle name="Input 2 2 3 2 2 2 3 2 2" xfId="32479"/>
    <cellStyle name="Input 2 2 3 2 2 2 3 2 3" xfId="32480"/>
    <cellStyle name="Input 2 2 3 2 2 2 4" xfId="32481"/>
    <cellStyle name="Input 2 2 3 2 2 2 4 2" xfId="32482"/>
    <cellStyle name="Input 2 2 3 2 2 2 4 3" xfId="32483"/>
    <cellStyle name="Input 2 2 3 2 2 3" xfId="2281"/>
    <cellStyle name="Input 2 2 3 2 2 3 2" xfId="2282"/>
    <cellStyle name="Input 2 2 3 2 2 3 2 2" xfId="32484"/>
    <cellStyle name="Input 2 2 3 2 2 3 2 2 2" xfId="32485"/>
    <cellStyle name="Input 2 2 3 2 2 3 2 2 3" xfId="32486"/>
    <cellStyle name="Input 2 2 3 2 2 3 3" xfId="32487"/>
    <cellStyle name="Input 2 2 3 2 2 3 3 2" xfId="32488"/>
    <cellStyle name="Input 2 2 3 2 2 3 3 3" xfId="32489"/>
    <cellStyle name="Input 2 2 3 2 2 4" xfId="2283"/>
    <cellStyle name="Input 2 2 3 2 2 4 2" xfId="32490"/>
    <cellStyle name="Input 2 2 3 2 2 4 2 2" xfId="32491"/>
    <cellStyle name="Input 2 2 3 2 2 4 2 3" xfId="32492"/>
    <cellStyle name="Input 2 2 3 2 2 5" xfId="32493"/>
    <cellStyle name="Input 2 2 3 2 2 5 2" xfId="32494"/>
    <cellStyle name="Input 2 2 3 2 2 5 3" xfId="32495"/>
    <cellStyle name="Input 2 2 3 2 3" xfId="2284"/>
    <cellStyle name="Input 2 2 3 2 3 2" xfId="2285"/>
    <cellStyle name="Input 2 2 3 2 3 2 2" xfId="2286"/>
    <cellStyle name="Input 2 2 3 2 3 2 2 2" xfId="32496"/>
    <cellStyle name="Input 2 2 3 2 3 2 2 2 2" xfId="32497"/>
    <cellStyle name="Input 2 2 3 2 3 2 2 2 3" xfId="32498"/>
    <cellStyle name="Input 2 2 3 2 3 2 3" xfId="32499"/>
    <cellStyle name="Input 2 2 3 2 3 2 3 2" xfId="32500"/>
    <cellStyle name="Input 2 2 3 2 3 2 3 3" xfId="32501"/>
    <cellStyle name="Input 2 2 3 2 3 3" xfId="2287"/>
    <cellStyle name="Input 2 2 3 2 3 3 2" xfId="32502"/>
    <cellStyle name="Input 2 2 3 2 3 3 2 2" xfId="32503"/>
    <cellStyle name="Input 2 2 3 2 3 3 2 3" xfId="32504"/>
    <cellStyle name="Input 2 2 3 2 3 4" xfId="2288"/>
    <cellStyle name="Input 2 2 3 2 3 4 2" xfId="32505"/>
    <cellStyle name="Input 2 2 3 2 3 4 2 2" xfId="32506"/>
    <cellStyle name="Input 2 2 3 2 3 4 2 3" xfId="32507"/>
    <cellStyle name="Input 2 2 3 2 3 5" xfId="32508"/>
    <cellStyle name="Input 2 2 3 2 3 5 2" xfId="32509"/>
    <cellStyle name="Input 2 2 3 2 3 5 3" xfId="32510"/>
    <cellStyle name="Input 2 2 3 2 4" xfId="2289"/>
    <cellStyle name="Input 2 2 3 2 4 2" xfId="2290"/>
    <cellStyle name="Input 2 2 3 2 4 2 2" xfId="2291"/>
    <cellStyle name="Input 2 2 3 2 4 2 2 2" xfId="32511"/>
    <cellStyle name="Input 2 2 3 2 4 2 2 2 2" xfId="32512"/>
    <cellStyle name="Input 2 2 3 2 4 2 2 2 3" xfId="32513"/>
    <cellStyle name="Input 2 2 3 2 4 2 3" xfId="32514"/>
    <cellStyle name="Input 2 2 3 2 4 2 3 2" xfId="32515"/>
    <cellStyle name="Input 2 2 3 2 4 2 3 3" xfId="32516"/>
    <cellStyle name="Input 2 2 3 2 4 3" xfId="2292"/>
    <cellStyle name="Input 2 2 3 2 4 3 2" xfId="32517"/>
    <cellStyle name="Input 2 2 3 2 4 3 2 2" xfId="32518"/>
    <cellStyle name="Input 2 2 3 2 4 3 2 3" xfId="32519"/>
    <cellStyle name="Input 2 2 3 2 4 4" xfId="32520"/>
    <cellStyle name="Input 2 2 3 2 4 4 2" xfId="32521"/>
    <cellStyle name="Input 2 2 3 2 4 4 3" xfId="32522"/>
    <cellStyle name="Input 2 2 3 2 5" xfId="2293"/>
    <cellStyle name="Input 2 2 3 2 5 2" xfId="2294"/>
    <cellStyle name="Input 2 2 3 2 5 2 2" xfId="32523"/>
    <cellStyle name="Input 2 2 3 2 5 2 2 2" xfId="32524"/>
    <cellStyle name="Input 2 2 3 2 5 2 2 3" xfId="32525"/>
    <cellStyle name="Input 2 2 3 2 5 3" xfId="32526"/>
    <cellStyle name="Input 2 2 3 2 5 3 2" xfId="32527"/>
    <cellStyle name="Input 2 2 3 2 5 3 3" xfId="32528"/>
    <cellStyle name="Input 2 2 3 2 6" xfId="2295"/>
    <cellStyle name="Input 2 2 3 2 6 2" xfId="32529"/>
    <cellStyle name="Input 2 2 3 2 6 2 2" xfId="32530"/>
    <cellStyle name="Input 2 2 3 2 6 2 3" xfId="32531"/>
    <cellStyle name="Input 2 2 3 2 7" xfId="32532"/>
    <cellStyle name="Input 2 2 3 2 7 2" xfId="32533"/>
    <cellStyle name="Input 2 2 3 2 7 3" xfId="32534"/>
    <cellStyle name="Input 2 2 3 2 8" xfId="32535"/>
    <cellStyle name="Input 2 2 3 2 9" xfId="32536"/>
    <cellStyle name="Input 2 2 3 3" xfId="2296"/>
    <cellStyle name="Input 2 2 3 3 2" xfId="2297"/>
    <cellStyle name="Input 2 2 3 3 2 2" xfId="2298"/>
    <cellStyle name="Input 2 2 3 3 2 2 2" xfId="2299"/>
    <cellStyle name="Input 2 2 3 3 2 2 2 2" xfId="2300"/>
    <cellStyle name="Input 2 2 3 3 2 2 2 2 2" xfId="32537"/>
    <cellStyle name="Input 2 2 3 3 2 2 2 2 2 2" xfId="32538"/>
    <cellStyle name="Input 2 2 3 3 2 2 2 2 2 3" xfId="32539"/>
    <cellStyle name="Input 2 2 3 3 2 2 2 3" xfId="32540"/>
    <cellStyle name="Input 2 2 3 3 2 2 2 3 2" xfId="32541"/>
    <cellStyle name="Input 2 2 3 3 2 2 2 3 3" xfId="32542"/>
    <cellStyle name="Input 2 2 3 3 2 2 3" xfId="2301"/>
    <cellStyle name="Input 2 2 3 3 2 2 3 2" xfId="32543"/>
    <cellStyle name="Input 2 2 3 3 2 2 3 2 2" xfId="32544"/>
    <cellStyle name="Input 2 2 3 3 2 2 3 2 3" xfId="32545"/>
    <cellStyle name="Input 2 2 3 3 2 2 4" xfId="32546"/>
    <cellStyle name="Input 2 2 3 3 2 2 4 2" xfId="32547"/>
    <cellStyle name="Input 2 2 3 3 2 2 4 3" xfId="32548"/>
    <cellStyle name="Input 2 2 3 3 2 3" xfId="2302"/>
    <cellStyle name="Input 2 2 3 3 2 3 2" xfId="2303"/>
    <cellStyle name="Input 2 2 3 3 2 3 2 2" xfId="32549"/>
    <cellStyle name="Input 2 2 3 3 2 3 2 2 2" xfId="32550"/>
    <cellStyle name="Input 2 2 3 3 2 3 2 2 3" xfId="32551"/>
    <cellStyle name="Input 2 2 3 3 2 3 3" xfId="32552"/>
    <cellStyle name="Input 2 2 3 3 2 3 3 2" xfId="32553"/>
    <cellStyle name="Input 2 2 3 3 2 3 3 3" xfId="32554"/>
    <cellStyle name="Input 2 2 3 3 2 4" xfId="2304"/>
    <cellStyle name="Input 2 2 3 3 2 4 2" xfId="32555"/>
    <cellStyle name="Input 2 2 3 3 2 4 2 2" xfId="32556"/>
    <cellStyle name="Input 2 2 3 3 2 4 2 3" xfId="32557"/>
    <cellStyle name="Input 2 2 3 3 2 5" xfId="32558"/>
    <cellStyle name="Input 2 2 3 3 2 5 2" xfId="32559"/>
    <cellStyle name="Input 2 2 3 3 2 5 3" xfId="32560"/>
    <cellStyle name="Input 2 2 3 3 3" xfId="2305"/>
    <cellStyle name="Input 2 2 3 3 3 2" xfId="2306"/>
    <cellStyle name="Input 2 2 3 3 3 2 2" xfId="2307"/>
    <cellStyle name="Input 2 2 3 3 3 2 2 2" xfId="32561"/>
    <cellStyle name="Input 2 2 3 3 3 2 2 2 2" xfId="32562"/>
    <cellStyle name="Input 2 2 3 3 3 2 2 2 3" xfId="32563"/>
    <cellStyle name="Input 2 2 3 3 3 2 3" xfId="32564"/>
    <cellStyle name="Input 2 2 3 3 3 2 3 2" xfId="32565"/>
    <cellStyle name="Input 2 2 3 3 3 2 3 3" xfId="32566"/>
    <cellStyle name="Input 2 2 3 3 3 3" xfId="2308"/>
    <cellStyle name="Input 2 2 3 3 3 3 2" xfId="32567"/>
    <cellStyle name="Input 2 2 3 3 3 3 2 2" xfId="32568"/>
    <cellStyle name="Input 2 2 3 3 3 3 2 3" xfId="32569"/>
    <cellStyle name="Input 2 2 3 3 3 4" xfId="2309"/>
    <cellStyle name="Input 2 2 3 3 3 4 2" xfId="32570"/>
    <cellStyle name="Input 2 2 3 3 3 4 2 2" xfId="32571"/>
    <cellStyle name="Input 2 2 3 3 3 4 2 3" xfId="32572"/>
    <cellStyle name="Input 2 2 3 3 3 5" xfId="32573"/>
    <cellStyle name="Input 2 2 3 3 3 5 2" xfId="32574"/>
    <cellStyle name="Input 2 2 3 3 3 5 3" xfId="32575"/>
    <cellStyle name="Input 2 2 3 3 4" xfId="2310"/>
    <cellStyle name="Input 2 2 3 3 4 2" xfId="2311"/>
    <cellStyle name="Input 2 2 3 3 4 2 2" xfId="2312"/>
    <cellStyle name="Input 2 2 3 3 4 2 2 2" xfId="32576"/>
    <cellStyle name="Input 2 2 3 3 4 2 2 2 2" xfId="32577"/>
    <cellStyle name="Input 2 2 3 3 4 2 2 2 3" xfId="32578"/>
    <cellStyle name="Input 2 2 3 3 4 2 3" xfId="32579"/>
    <cellStyle name="Input 2 2 3 3 4 2 3 2" xfId="32580"/>
    <cellStyle name="Input 2 2 3 3 4 2 3 3" xfId="32581"/>
    <cellStyle name="Input 2 2 3 3 4 3" xfId="2313"/>
    <cellStyle name="Input 2 2 3 3 4 3 2" xfId="32582"/>
    <cellStyle name="Input 2 2 3 3 4 3 2 2" xfId="32583"/>
    <cellStyle name="Input 2 2 3 3 4 3 2 3" xfId="32584"/>
    <cellStyle name="Input 2 2 3 3 4 4" xfId="32585"/>
    <cellStyle name="Input 2 2 3 3 4 4 2" xfId="32586"/>
    <cellStyle name="Input 2 2 3 3 4 4 3" xfId="32587"/>
    <cellStyle name="Input 2 2 3 3 5" xfId="2314"/>
    <cellStyle name="Input 2 2 3 3 5 2" xfId="2315"/>
    <cellStyle name="Input 2 2 3 3 5 2 2" xfId="32588"/>
    <cellStyle name="Input 2 2 3 3 5 2 2 2" xfId="32589"/>
    <cellStyle name="Input 2 2 3 3 5 2 2 3" xfId="32590"/>
    <cellStyle name="Input 2 2 3 3 5 3" xfId="32591"/>
    <cellStyle name="Input 2 2 3 3 5 3 2" xfId="32592"/>
    <cellStyle name="Input 2 2 3 3 5 3 3" xfId="32593"/>
    <cellStyle name="Input 2 2 3 3 6" xfId="2316"/>
    <cellStyle name="Input 2 2 3 3 6 2" xfId="32594"/>
    <cellStyle name="Input 2 2 3 3 6 2 2" xfId="32595"/>
    <cellStyle name="Input 2 2 3 3 6 2 3" xfId="32596"/>
    <cellStyle name="Input 2 2 3 3 7" xfId="32597"/>
    <cellStyle name="Input 2 2 3 3 7 2" xfId="32598"/>
    <cellStyle name="Input 2 2 3 3 7 3" xfId="32599"/>
    <cellStyle name="Input 2 2 3 4" xfId="2317"/>
    <cellStyle name="Input 2 2 3 4 2" xfId="2318"/>
    <cellStyle name="Input 2 2 3 4 2 2" xfId="2319"/>
    <cellStyle name="Input 2 2 3 4 2 2 2" xfId="2320"/>
    <cellStyle name="Input 2 2 3 4 2 2 2 2" xfId="2321"/>
    <cellStyle name="Input 2 2 3 4 2 2 2 2 2" xfId="32600"/>
    <cellStyle name="Input 2 2 3 4 2 2 2 2 2 2" xfId="32601"/>
    <cellStyle name="Input 2 2 3 4 2 2 2 2 2 3" xfId="32602"/>
    <cellStyle name="Input 2 2 3 4 2 2 2 3" xfId="32603"/>
    <cellStyle name="Input 2 2 3 4 2 2 2 3 2" xfId="32604"/>
    <cellStyle name="Input 2 2 3 4 2 2 2 3 3" xfId="32605"/>
    <cellStyle name="Input 2 2 3 4 2 2 3" xfId="2322"/>
    <cellStyle name="Input 2 2 3 4 2 2 3 2" xfId="32606"/>
    <cellStyle name="Input 2 2 3 4 2 2 3 2 2" xfId="32607"/>
    <cellStyle name="Input 2 2 3 4 2 2 3 2 3" xfId="32608"/>
    <cellStyle name="Input 2 2 3 4 2 2 4" xfId="32609"/>
    <cellStyle name="Input 2 2 3 4 2 2 4 2" xfId="32610"/>
    <cellStyle name="Input 2 2 3 4 2 2 4 3" xfId="32611"/>
    <cellStyle name="Input 2 2 3 4 2 3" xfId="2323"/>
    <cellStyle name="Input 2 2 3 4 2 3 2" xfId="2324"/>
    <cellStyle name="Input 2 2 3 4 2 3 2 2" xfId="32612"/>
    <cellStyle name="Input 2 2 3 4 2 3 2 2 2" xfId="32613"/>
    <cellStyle name="Input 2 2 3 4 2 3 2 2 3" xfId="32614"/>
    <cellStyle name="Input 2 2 3 4 2 3 3" xfId="32615"/>
    <cellStyle name="Input 2 2 3 4 2 3 3 2" xfId="32616"/>
    <cellStyle name="Input 2 2 3 4 2 3 3 3" xfId="32617"/>
    <cellStyle name="Input 2 2 3 4 2 4" xfId="2325"/>
    <cellStyle name="Input 2 2 3 4 2 4 2" xfId="32618"/>
    <cellStyle name="Input 2 2 3 4 2 4 2 2" xfId="32619"/>
    <cellStyle name="Input 2 2 3 4 2 4 2 3" xfId="32620"/>
    <cellStyle name="Input 2 2 3 4 2 5" xfId="32621"/>
    <cellStyle name="Input 2 2 3 4 2 5 2" xfId="32622"/>
    <cellStyle name="Input 2 2 3 4 2 5 3" xfId="32623"/>
    <cellStyle name="Input 2 2 3 4 3" xfId="2326"/>
    <cellStyle name="Input 2 2 3 4 3 2" xfId="2327"/>
    <cellStyle name="Input 2 2 3 4 3 2 2" xfId="2328"/>
    <cellStyle name="Input 2 2 3 4 3 2 2 2" xfId="32624"/>
    <cellStyle name="Input 2 2 3 4 3 2 2 2 2" xfId="32625"/>
    <cellStyle name="Input 2 2 3 4 3 2 2 2 3" xfId="32626"/>
    <cellStyle name="Input 2 2 3 4 3 2 3" xfId="32627"/>
    <cellStyle name="Input 2 2 3 4 3 2 3 2" xfId="32628"/>
    <cellStyle name="Input 2 2 3 4 3 2 3 3" xfId="32629"/>
    <cellStyle name="Input 2 2 3 4 3 3" xfId="2329"/>
    <cellStyle name="Input 2 2 3 4 3 3 2" xfId="32630"/>
    <cellStyle name="Input 2 2 3 4 3 3 2 2" xfId="32631"/>
    <cellStyle name="Input 2 2 3 4 3 3 2 3" xfId="32632"/>
    <cellStyle name="Input 2 2 3 4 3 4" xfId="2330"/>
    <cellStyle name="Input 2 2 3 4 3 4 2" xfId="32633"/>
    <cellStyle name="Input 2 2 3 4 3 4 2 2" xfId="32634"/>
    <cellStyle name="Input 2 2 3 4 3 4 2 3" xfId="32635"/>
    <cellStyle name="Input 2 2 3 4 3 5" xfId="32636"/>
    <cellStyle name="Input 2 2 3 4 3 5 2" xfId="32637"/>
    <cellStyle name="Input 2 2 3 4 3 5 3" xfId="32638"/>
    <cellStyle name="Input 2 2 3 4 4" xfId="2331"/>
    <cellStyle name="Input 2 2 3 4 4 2" xfId="2332"/>
    <cellStyle name="Input 2 2 3 4 4 2 2" xfId="2333"/>
    <cellStyle name="Input 2 2 3 4 4 2 2 2" xfId="32639"/>
    <cellStyle name="Input 2 2 3 4 4 2 2 2 2" xfId="32640"/>
    <cellStyle name="Input 2 2 3 4 4 2 2 2 3" xfId="32641"/>
    <cellStyle name="Input 2 2 3 4 4 2 3" xfId="32642"/>
    <cellStyle name="Input 2 2 3 4 4 2 3 2" xfId="32643"/>
    <cellStyle name="Input 2 2 3 4 4 2 3 3" xfId="32644"/>
    <cellStyle name="Input 2 2 3 4 4 3" xfId="2334"/>
    <cellStyle name="Input 2 2 3 4 4 3 2" xfId="32645"/>
    <cellStyle name="Input 2 2 3 4 4 3 2 2" xfId="32646"/>
    <cellStyle name="Input 2 2 3 4 4 3 2 3" xfId="32647"/>
    <cellStyle name="Input 2 2 3 4 4 4" xfId="32648"/>
    <cellStyle name="Input 2 2 3 4 4 4 2" xfId="32649"/>
    <cellStyle name="Input 2 2 3 4 4 4 3" xfId="32650"/>
    <cellStyle name="Input 2 2 3 4 5" xfId="2335"/>
    <cellStyle name="Input 2 2 3 4 5 2" xfId="2336"/>
    <cellStyle name="Input 2 2 3 4 5 2 2" xfId="32651"/>
    <cellStyle name="Input 2 2 3 4 5 2 2 2" xfId="32652"/>
    <cellStyle name="Input 2 2 3 4 5 2 2 3" xfId="32653"/>
    <cellStyle name="Input 2 2 3 4 5 3" xfId="32654"/>
    <cellStyle name="Input 2 2 3 4 5 3 2" xfId="32655"/>
    <cellStyle name="Input 2 2 3 4 5 3 3" xfId="32656"/>
    <cellStyle name="Input 2 2 3 4 6" xfId="2337"/>
    <cellStyle name="Input 2 2 3 4 6 2" xfId="32657"/>
    <cellStyle name="Input 2 2 3 4 6 2 2" xfId="32658"/>
    <cellStyle name="Input 2 2 3 4 6 2 3" xfId="32659"/>
    <cellStyle name="Input 2 2 3 4 7" xfId="32660"/>
    <cellStyle name="Input 2 2 3 4 7 2" xfId="32661"/>
    <cellStyle name="Input 2 2 3 4 7 3" xfId="32662"/>
    <cellStyle name="Input 2 2 3 5" xfId="2338"/>
    <cellStyle name="Input 2 2 3 5 2" xfId="2339"/>
    <cellStyle name="Input 2 2 3 5 2 2" xfId="32663"/>
    <cellStyle name="Input 2 2 3 5 2 2 2" xfId="32664"/>
    <cellStyle name="Input 2 2 3 5 2 2 3" xfId="32665"/>
    <cellStyle name="Input 2 2 3 5 3" xfId="32666"/>
    <cellStyle name="Input 2 2 3 5 3 2" xfId="32667"/>
    <cellStyle name="Input 2 2 3 5 3 3" xfId="32668"/>
    <cellStyle name="Input 2 2 3 6" xfId="32669"/>
    <cellStyle name="Input 2 2 3 6 2" xfId="32670"/>
    <cellStyle name="Input 2 2 3 6 3" xfId="32671"/>
    <cellStyle name="Input 2 2 3 7" xfId="32672"/>
    <cellStyle name="Input 2 2 3 8" xfId="32673"/>
    <cellStyle name="Input 2 2 3 9" xfId="32674"/>
    <cellStyle name="Input 2 2 4" xfId="2340"/>
    <cellStyle name="Input 2 2 4 10" xfId="32675"/>
    <cellStyle name="Input 2 2 4 11" xfId="32676"/>
    <cellStyle name="Input 2 2 4 12" xfId="32677"/>
    <cellStyle name="Input 2 2 4 13" xfId="32678"/>
    <cellStyle name="Input 2 2 4 14" xfId="32679"/>
    <cellStyle name="Input 2 2 4 15" xfId="32680"/>
    <cellStyle name="Input 2 2 4 2" xfId="2341"/>
    <cellStyle name="Input 2 2 4 2 2" xfId="2342"/>
    <cellStyle name="Input 2 2 4 2 2 2" xfId="2343"/>
    <cellStyle name="Input 2 2 4 2 2 2 2" xfId="2344"/>
    <cellStyle name="Input 2 2 4 2 2 2 2 2" xfId="2345"/>
    <cellStyle name="Input 2 2 4 2 2 2 2 2 2" xfId="32681"/>
    <cellStyle name="Input 2 2 4 2 2 2 2 2 2 2" xfId="32682"/>
    <cellStyle name="Input 2 2 4 2 2 2 2 2 2 3" xfId="32683"/>
    <cellStyle name="Input 2 2 4 2 2 2 2 3" xfId="32684"/>
    <cellStyle name="Input 2 2 4 2 2 2 2 3 2" xfId="32685"/>
    <cellStyle name="Input 2 2 4 2 2 2 2 3 3" xfId="32686"/>
    <cellStyle name="Input 2 2 4 2 2 2 3" xfId="2346"/>
    <cellStyle name="Input 2 2 4 2 2 2 3 2" xfId="32687"/>
    <cellStyle name="Input 2 2 4 2 2 2 3 2 2" xfId="32688"/>
    <cellStyle name="Input 2 2 4 2 2 2 3 2 3" xfId="32689"/>
    <cellStyle name="Input 2 2 4 2 2 2 4" xfId="32690"/>
    <cellStyle name="Input 2 2 4 2 2 2 4 2" xfId="32691"/>
    <cellStyle name="Input 2 2 4 2 2 2 4 3" xfId="32692"/>
    <cellStyle name="Input 2 2 4 2 2 3" xfId="2347"/>
    <cellStyle name="Input 2 2 4 2 2 3 2" xfId="2348"/>
    <cellStyle name="Input 2 2 4 2 2 3 2 2" xfId="32693"/>
    <cellStyle name="Input 2 2 4 2 2 3 2 2 2" xfId="32694"/>
    <cellStyle name="Input 2 2 4 2 2 3 2 2 3" xfId="32695"/>
    <cellStyle name="Input 2 2 4 2 2 3 3" xfId="32696"/>
    <cellStyle name="Input 2 2 4 2 2 3 3 2" xfId="32697"/>
    <cellStyle name="Input 2 2 4 2 2 3 3 3" xfId="32698"/>
    <cellStyle name="Input 2 2 4 2 2 4" xfId="2349"/>
    <cellStyle name="Input 2 2 4 2 2 4 2" xfId="32699"/>
    <cellStyle name="Input 2 2 4 2 2 4 2 2" xfId="32700"/>
    <cellStyle name="Input 2 2 4 2 2 4 2 3" xfId="32701"/>
    <cellStyle name="Input 2 2 4 2 2 5" xfId="32702"/>
    <cellStyle name="Input 2 2 4 2 2 5 2" xfId="32703"/>
    <cellStyle name="Input 2 2 4 2 2 5 3" xfId="32704"/>
    <cellStyle name="Input 2 2 4 2 3" xfId="2350"/>
    <cellStyle name="Input 2 2 4 2 3 2" xfId="2351"/>
    <cellStyle name="Input 2 2 4 2 3 2 2" xfId="2352"/>
    <cellStyle name="Input 2 2 4 2 3 2 2 2" xfId="32705"/>
    <cellStyle name="Input 2 2 4 2 3 2 2 2 2" xfId="32706"/>
    <cellStyle name="Input 2 2 4 2 3 2 2 2 3" xfId="32707"/>
    <cellStyle name="Input 2 2 4 2 3 2 3" xfId="32708"/>
    <cellStyle name="Input 2 2 4 2 3 2 3 2" xfId="32709"/>
    <cellStyle name="Input 2 2 4 2 3 2 3 3" xfId="32710"/>
    <cellStyle name="Input 2 2 4 2 3 3" xfId="2353"/>
    <cellStyle name="Input 2 2 4 2 3 3 2" xfId="32711"/>
    <cellStyle name="Input 2 2 4 2 3 3 2 2" xfId="32712"/>
    <cellStyle name="Input 2 2 4 2 3 3 2 3" xfId="32713"/>
    <cellStyle name="Input 2 2 4 2 3 4" xfId="2354"/>
    <cellStyle name="Input 2 2 4 2 3 4 2" xfId="32714"/>
    <cellStyle name="Input 2 2 4 2 3 4 2 2" xfId="32715"/>
    <cellStyle name="Input 2 2 4 2 3 4 2 3" xfId="32716"/>
    <cellStyle name="Input 2 2 4 2 3 5" xfId="32717"/>
    <cellStyle name="Input 2 2 4 2 3 5 2" xfId="32718"/>
    <cellStyle name="Input 2 2 4 2 3 5 3" xfId="32719"/>
    <cellStyle name="Input 2 2 4 2 4" xfId="2355"/>
    <cellStyle name="Input 2 2 4 2 4 2" xfId="2356"/>
    <cellStyle name="Input 2 2 4 2 4 2 2" xfId="2357"/>
    <cellStyle name="Input 2 2 4 2 4 2 2 2" xfId="32720"/>
    <cellStyle name="Input 2 2 4 2 4 2 2 2 2" xfId="32721"/>
    <cellStyle name="Input 2 2 4 2 4 2 2 2 3" xfId="32722"/>
    <cellStyle name="Input 2 2 4 2 4 2 3" xfId="32723"/>
    <cellStyle name="Input 2 2 4 2 4 2 3 2" xfId="32724"/>
    <cellStyle name="Input 2 2 4 2 4 2 3 3" xfId="32725"/>
    <cellStyle name="Input 2 2 4 2 4 3" xfId="2358"/>
    <cellStyle name="Input 2 2 4 2 4 3 2" xfId="32726"/>
    <cellStyle name="Input 2 2 4 2 4 3 2 2" xfId="32727"/>
    <cellStyle name="Input 2 2 4 2 4 3 2 3" xfId="32728"/>
    <cellStyle name="Input 2 2 4 2 4 4" xfId="32729"/>
    <cellStyle name="Input 2 2 4 2 4 4 2" xfId="32730"/>
    <cellStyle name="Input 2 2 4 2 4 4 3" xfId="32731"/>
    <cellStyle name="Input 2 2 4 2 5" xfId="2359"/>
    <cellStyle name="Input 2 2 4 2 5 2" xfId="2360"/>
    <cellStyle name="Input 2 2 4 2 5 2 2" xfId="32732"/>
    <cellStyle name="Input 2 2 4 2 5 2 2 2" xfId="32733"/>
    <cellStyle name="Input 2 2 4 2 5 2 2 3" xfId="32734"/>
    <cellStyle name="Input 2 2 4 2 5 3" xfId="32735"/>
    <cellStyle name="Input 2 2 4 2 5 3 2" xfId="32736"/>
    <cellStyle name="Input 2 2 4 2 5 3 3" xfId="32737"/>
    <cellStyle name="Input 2 2 4 2 6" xfId="2361"/>
    <cellStyle name="Input 2 2 4 2 6 2" xfId="32738"/>
    <cellStyle name="Input 2 2 4 2 6 2 2" xfId="32739"/>
    <cellStyle name="Input 2 2 4 2 6 2 3" xfId="32740"/>
    <cellStyle name="Input 2 2 4 2 7" xfId="32741"/>
    <cellStyle name="Input 2 2 4 2 7 2" xfId="32742"/>
    <cellStyle name="Input 2 2 4 2 7 3" xfId="32743"/>
    <cellStyle name="Input 2 2 4 3" xfId="2362"/>
    <cellStyle name="Input 2 2 4 3 2" xfId="2363"/>
    <cellStyle name="Input 2 2 4 3 2 2" xfId="2364"/>
    <cellStyle name="Input 2 2 4 3 2 2 2" xfId="2365"/>
    <cellStyle name="Input 2 2 4 3 2 2 2 2" xfId="2366"/>
    <cellStyle name="Input 2 2 4 3 2 2 2 2 2" xfId="32744"/>
    <cellStyle name="Input 2 2 4 3 2 2 2 2 2 2" xfId="32745"/>
    <cellStyle name="Input 2 2 4 3 2 2 2 2 2 3" xfId="32746"/>
    <cellStyle name="Input 2 2 4 3 2 2 2 3" xfId="32747"/>
    <cellStyle name="Input 2 2 4 3 2 2 2 3 2" xfId="32748"/>
    <cellStyle name="Input 2 2 4 3 2 2 2 3 3" xfId="32749"/>
    <cellStyle name="Input 2 2 4 3 2 2 3" xfId="2367"/>
    <cellStyle name="Input 2 2 4 3 2 2 3 2" xfId="32750"/>
    <cellStyle name="Input 2 2 4 3 2 2 3 2 2" xfId="32751"/>
    <cellStyle name="Input 2 2 4 3 2 2 3 2 3" xfId="32752"/>
    <cellStyle name="Input 2 2 4 3 2 2 4" xfId="32753"/>
    <cellStyle name="Input 2 2 4 3 2 2 4 2" xfId="32754"/>
    <cellStyle name="Input 2 2 4 3 2 2 4 3" xfId="32755"/>
    <cellStyle name="Input 2 2 4 3 2 3" xfId="2368"/>
    <cellStyle name="Input 2 2 4 3 2 3 2" xfId="2369"/>
    <cellStyle name="Input 2 2 4 3 2 3 2 2" xfId="32756"/>
    <cellStyle name="Input 2 2 4 3 2 3 2 2 2" xfId="32757"/>
    <cellStyle name="Input 2 2 4 3 2 3 2 2 3" xfId="32758"/>
    <cellStyle name="Input 2 2 4 3 2 3 3" xfId="32759"/>
    <cellStyle name="Input 2 2 4 3 2 3 3 2" xfId="32760"/>
    <cellStyle name="Input 2 2 4 3 2 3 3 3" xfId="32761"/>
    <cellStyle name="Input 2 2 4 3 2 4" xfId="2370"/>
    <cellStyle name="Input 2 2 4 3 2 4 2" xfId="32762"/>
    <cellStyle name="Input 2 2 4 3 2 4 2 2" xfId="32763"/>
    <cellStyle name="Input 2 2 4 3 2 4 2 3" xfId="32764"/>
    <cellStyle name="Input 2 2 4 3 2 5" xfId="32765"/>
    <cellStyle name="Input 2 2 4 3 2 5 2" xfId="32766"/>
    <cellStyle name="Input 2 2 4 3 2 5 3" xfId="32767"/>
    <cellStyle name="Input 2 2 4 3 3" xfId="2371"/>
    <cellStyle name="Input 2 2 4 3 3 2" xfId="2372"/>
    <cellStyle name="Input 2 2 4 3 3 2 2" xfId="2373"/>
    <cellStyle name="Input 2 2 4 3 3 2 2 2" xfId="32768"/>
    <cellStyle name="Input 2 2 4 3 3 2 2 2 2" xfId="32769"/>
    <cellStyle name="Input 2 2 4 3 3 2 2 2 3" xfId="32770"/>
    <cellStyle name="Input 2 2 4 3 3 2 3" xfId="32771"/>
    <cellStyle name="Input 2 2 4 3 3 2 3 2" xfId="32772"/>
    <cellStyle name="Input 2 2 4 3 3 2 3 3" xfId="32773"/>
    <cellStyle name="Input 2 2 4 3 3 3" xfId="2374"/>
    <cellStyle name="Input 2 2 4 3 3 3 2" xfId="32774"/>
    <cellStyle name="Input 2 2 4 3 3 3 2 2" xfId="32775"/>
    <cellStyle name="Input 2 2 4 3 3 3 2 3" xfId="32776"/>
    <cellStyle name="Input 2 2 4 3 3 4" xfId="2375"/>
    <cellStyle name="Input 2 2 4 3 3 4 2" xfId="32777"/>
    <cellStyle name="Input 2 2 4 3 3 4 2 2" xfId="32778"/>
    <cellStyle name="Input 2 2 4 3 3 4 2 3" xfId="32779"/>
    <cellStyle name="Input 2 2 4 3 3 5" xfId="32780"/>
    <cellStyle name="Input 2 2 4 3 3 5 2" xfId="32781"/>
    <cellStyle name="Input 2 2 4 3 3 5 3" xfId="32782"/>
    <cellStyle name="Input 2 2 4 3 4" xfId="2376"/>
    <cellStyle name="Input 2 2 4 3 4 2" xfId="2377"/>
    <cellStyle name="Input 2 2 4 3 4 2 2" xfId="2378"/>
    <cellStyle name="Input 2 2 4 3 4 2 2 2" xfId="32783"/>
    <cellStyle name="Input 2 2 4 3 4 2 2 2 2" xfId="32784"/>
    <cellStyle name="Input 2 2 4 3 4 2 2 2 3" xfId="32785"/>
    <cellStyle name="Input 2 2 4 3 4 2 3" xfId="32786"/>
    <cellStyle name="Input 2 2 4 3 4 2 3 2" xfId="32787"/>
    <cellStyle name="Input 2 2 4 3 4 2 3 3" xfId="32788"/>
    <cellStyle name="Input 2 2 4 3 4 3" xfId="2379"/>
    <cellStyle name="Input 2 2 4 3 4 3 2" xfId="32789"/>
    <cellStyle name="Input 2 2 4 3 4 3 2 2" xfId="32790"/>
    <cellStyle name="Input 2 2 4 3 4 3 2 3" xfId="32791"/>
    <cellStyle name="Input 2 2 4 3 4 4" xfId="32792"/>
    <cellStyle name="Input 2 2 4 3 4 4 2" xfId="32793"/>
    <cellStyle name="Input 2 2 4 3 4 4 3" xfId="32794"/>
    <cellStyle name="Input 2 2 4 3 5" xfId="2380"/>
    <cellStyle name="Input 2 2 4 3 5 2" xfId="2381"/>
    <cellStyle name="Input 2 2 4 3 5 2 2" xfId="32795"/>
    <cellStyle name="Input 2 2 4 3 5 2 2 2" xfId="32796"/>
    <cellStyle name="Input 2 2 4 3 5 2 2 3" xfId="32797"/>
    <cellStyle name="Input 2 2 4 3 5 3" xfId="32798"/>
    <cellStyle name="Input 2 2 4 3 5 3 2" xfId="32799"/>
    <cellStyle name="Input 2 2 4 3 5 3 3" xfId="32800"/>
    <cellStyle name="Input 2 2 4 3 6" xfId="2382"/>
    <cellStyle name="Input 2 2 4 3 6 2" xfId="32801"/>
    <cellStyle name="Input 2 2 4 3 6 2 2" xfId="32802"/>
    <cellStyle name="Input 2 2 4 3 6 2 3" xfId="32803"/>
    <cellStyle name="Input 2 2 4 3 7" xfId="32804"/>
    <cellStyle name="Input 2 2 4 3 7 2" xfId="32805"/>
    <cellStyle name="Input 2 2 4 3 7 3" xfId="32806"/>
    <cellStyle name="Input 2 2 4 4" xfId="2383"/>
    <cellStyle name="Input 2 2 4 4 2" xfId="2384"/>
    <cellStyle name="Input 2 2 4 4 2 2" xfId="2385"/>
    <cellStyle name="Input 2 2 4 4 2 2 2" xfId="2386"/>
    <cellStyle name="Input 2 2 4 4 2 2 2 2" xfId="32807"/>
    <cellStyle name="Input 2 2 4 4 2 2 2 2 2" xfId="32808"/>
    <cellStyle name="Input 2 2 4 4 2 2 2 2 3" xfId="32809"/>
    <cellStyle name="Input 2 2 4 4 2 2 3" xfId="32810"/>
    <cellStyle name="Input 2 2 4 4 2 2 3 2" xfId="32811"/>
    <cellStyle name="Input 2 2 4 4 2 2 3 3" xfId="32812"/>
    <cellStyle name="Input 2 2 4 4 2 3" xfId="2387"/>
    <cellStyle name="Input 2 2 4 4 2 3 2" xfId="32813"/>
    <cellStyle name="Input 2 2 4 4 2 3 2 2" xfId="32814"/>
    <cellStyle name="Input 2 2 4 4 2 3 2 3" xfId="32815"/>
    <cellStyle name="Input 2 2 4 4 2 4" xfId="32816"/>
    <cellStyle name="Input 2 2 4 4 2 4 2" xfId="32817"/>
    <cellStyle name="Input 2 2 4 4 2 4 3" xfId="32818"/>
    <cellStyle name="Input 2 2 4 4 3" xfId="2388"/>
    <cellStyle name="Input 2 2 4 4 3 2" xfId="2389"/>
    <cellStyle name="Input 2 2 4 4 3 2 2" xfId="32819"/>
    <cellStyle name="Input 2 2 4 4 3 2 2 2" xfId="32820"/>
    <cellStyle name="Input 2 2 4 4 3 2 2 3" xfId="32821"/>
    <cellStyle name="Input 2 2 4 4 3 3" xfId="32822"/>
    <cellStyle name="Input 2 2 4 4 3 3 2" xfId="32823"/>
    <cellStyle name="Input 2 2 4 4 3 3 3" xfId="32824"/>
    <cellStyle name="Input 2 2 4 4 4" xfId="2390"/>
    <cellStyle name="Input 2 2 4 4 4 2" xfId="32825"/>
    <cellStyle name="Input 2 2 4 4 4 2 2" xfId="32826"/>
    <cellStyle name="Input 2 2 4 4 4 2 3" xfId="32827"/>
    <cellStyle name="Input 2 2 4 4 5" xfId="32828"/>
    <cellStyle name="Input 2 2 4 4 5 2" xfId="32829"/>
    <cellStyle name="Input 2 2 4 4 5 3" xfId="32830"/>
    <cellStyle name="Input 2 2 4 5" xfId="2391"/>
    <cellStyle name="Input 2 2 4 5 2" xfId="2392"/>
    <cellStyle name="Input 2 2 4 5 2 2" xfId="2393"/>
    <cellStyle name="Input 2 2 4 5 2 2 2" xfId="32831"/>
    <cellStyle name="Input 2 2 4 5 2 2 2 2" xfId="32832"/>
    <cellStyle name="Input 2 2 4 5 2 2 2 3" xfId="32833"/>
    <cellStyle name="Input 2 2 4 5 2 3" xfId="32834"/>
    <cellStyle name="Input 2 2 4 5 2 3 2" xfId="32835"/>
    <cellStyle name="Input 2 2 4 5 2 3 3" xfId="32836"/>
    <cellStyle name="Input 2 2 4 5 3" xfId="2394"/>
    <cellStyle name="Input 2 2 4 5 3 2" xfId="32837"/>
    <cellStyle name="Input 2 2 4 5 3 2 2" xfId="32838"/>
    <cellStyle name="Input 2 2 4 5 3 2 3" xfId="32839"/>
    <cellStyle name="Input 2 2 4 5 4" xfId="2395"/>
    <cellStyle name="Input 2 2 4 5 4 2" xfId="32840"/>
    <cellStyle name="Input 2 2 4 5 4 2 2" xfId="32841"/>
    <cellStyle name="Input 2 2 4 5 4 2 3" xfId="32842"/>
    <cellStyle name="Input 2 2 4 5 5" xfId="32843"/>
    <cellStyle name="Input 2 2 4 5 5 2" xfId="32844"/>
    <cellStyle name="Input 2 2 4 5 5 3" xfId="32845"/>
    <cellStyle name="Input 2 2 4 6" xfId="2396"/>
    <cellStyle name="Input 2 2 4 6 2" xfId="2397"/>
    <cellStyle name="Input 2 2 4 6 2 2" xfId="2398"/>
    <cellStyle name="Input 2 2 4 6 2 2 2" xfId="32846"/>
    <cellStyle name="Input 2 2 4 6 2 2 2 2" xfId="32847"/>
    <cellStyle name="Input 2 2 4 6 2 2 2 3" xfId="32848"/>
    <cellStyle name="Input 2 2 4 6 2 3" xfId="32849"/>
    <cellStyle name="Input 2 2 4 6 2 3 2" xfId="32850"/>
    <cellStyle name="Input 2 2 4 6 2 3 3" xfId="32851"/>
    <cellStyle name="Input 2 2 4 6 3" xfId="2399"/>
    <cellStyle name="Input 2 2 4 6 3 2" xfId="32852"/>
    <cellStyle name="Input 2 2 4 6 3 2 2" xfId="32853"/>
    <cellStyle name="Input 2 2 4 6 3 2 3" xfId="32854"/>
    <cellStyle name="Input 2 2 4 6 4" xfId="32855"/>
    <cellStyle name="Input 2 2 4 6 4 2" xfId="32856"/>
    <cellStyle name="Input 2 2 4 6 4 3" xfId="32857"/>
    <cellStyle name="Input 2 2 4 7" xfId="2400"/>
    <cellStyle name="Input 2 2 4 7 2" xfId="2401"/>
    <cellStyle name="Input 2 2 4 7 2 2" xfId="32858"/>
    <cellStyle name="Input 2 2 4 7 2 2 2" xfId="32859"/>
    <cellStyle name="Input 2 2 4 7 2 2 3" xfId="32860"/>
    <cellStyle name="Input 2 2 4 7 3" xfId="32861"/>
    <cellStyle name="Input 2 2 4 7 3 2" xfId="32862"/>
    <cellStyle name="Input 2 2 4 7 3 3" xfId="32863"/>
    <cellStyle name="Input 2 2 4 8" xfId="2402"/>
    <cellStyle name="Input 2 2 4 8 2" xfId="32864"/>
    <cellStyle name="Input 2 2 4 8 2 2" xfId="32865"/>
    <cellStyle name="Input 2 2 4 8 2 3" xfId="32866"/>
    <cellStyle name="Input 2 2 4 9" xfId="32867"/>
    <cellStyle name="Input 2 2 4 9 2" xfId="32868"/>
    <cellStyle name="Input 2 2 4 9 3" xfId="32869"/>
    <cellStyle name="Input 2 2 5" xfId="2403"/>
    <cellStyle name="Input 2 2 5 2" xfId="2404"/>
    <cellStyle name="Input 2 2 5 2 2" xfId="2405"/>
    <cellStyle name="Input 2 2 5 2 2 2" xfId="2406"/>
    <cellStyle name="Input 2 2 5 2 2 2 2" xfId="2407"/>
    <cellStyle name="Input 2 2 5 2 2 2 2 2" xfId="32870"/>
    <cellStyle name="Input 2 2 5 2 2 2 2 2 2" xfId="32871"/>
    <cellStyle name="Input 2 2 5 2 2 2 2 2 3" xfId="32872"/>
    <cellStyle name="Input 2 2 5 2 2 2 3" xfId="32873"/>
    <cellStyle name="Input 2 2 5 2 2 2 3 2" xfId="32874"/>
    <cellStyle name="Input 2 2 5 2 2 2 3 3" xfId="32875"/>
    <cellStyle name="Input 2 2 5 2 2 3" xfId="2408"/>
    <cellStyle name="Input 2 2 5 2 2 3 2" xfId="32876"/>
    <cellStyle name="Input 2 2 5 2 2 3 2 2" xfId="32877"/>
    <cellStyle name="Input 2 2 5 2 2 3 2 3" xfId="32878"/>
    <cellStyle name="Input 2 2 5 2 2 4" xfId="32879"/>
    <cellStyle name="Input 2 2 5 2 2 4 2" xfId="32880"/>
    <cellStyle name="Input 2 2 5 2 2 4 3" xfId="32881"/>
    <cellStyle name="Input 2 2 5 2 3" xfId="2409"/>
    <cellStyle name="Input 2 2 5 2 3 2" xfId="2410"/>
    <cellStyle name="Input 2 2 5 2 3 2 2" xfId="32882"/>
    <cellStyle name="Input 2 2 5 2 3 2 2 2" xfId="32883"/>
    <cellStyle name="Input 2 2 5 2 3 2 2 3" xfId="32884"/>
    <cellStyle name="Input 2 2 5 2 3 3" xfId="32885"/>
    <cellStyle name="Input 2 2 5 2 3 3 2" xfId="32886"/>
    <cellStyle name="Input 2 2 5 2 3 3 3" xfId="32887"/>
    <cellStyle name="Input 2 2 5 2 4" xfId="2411"/>
    <cellStyle name="Input 2 2 5 2 4 2" xfId="32888"/>
    <cellStyle name="Input 2 2 5 2 4 2 2" xfId="32889"/>
    <cellStyle name="Input 2 2 5 2 4 2 3" xfId="32890"/>
    <cellStyle name="Input 2 2 5 2 5" xfId="32891"/>
    <cellStyle name="Input 2 2 5 2 5 2" xfId="32892"/>
    <cellStyle name="Input 2 2 5 2 5 3" xfId="32893"/>
    <cellStyle name="Input 2 2 5 3" xfId="2412"/>
    <cellStyle name="Input 2 2 5 3 2" xfId="2413"/>
    <cellStyle name="Input 2 2 5 3 2 2" xfId="2414"/>
    <cellStyle name="Input 2 2 5 3 2 2 2" xfId="32894"/>
    <cellStyle name="Input 2 2 5 3 2 2 2 2" xfId="32895"/>
    <cellStyle name="Input 2 2 5 3 2 2 2 3" xfId="32896"/>
    <cellStyle name="Input 2 2 5 3 2 3" xfId="32897"/>
    <cellStyle name="Input 2 2 5 3 2 3 2" xfId="32898"/>
    <cellStyle name="Input 2 2 5 3 2 3 3" xfId="32899"/>
    <cellStyle name="Input 2 2 5 3 3" xfId="2415"/>
    <cellStyle name="Input 2 2 5 3 3 2" xfId="32900"/>
    <cellStyle name="Input 2 2 5 3 3 2 2" xfId="32901"/>
    <cellStyle name="Input 2 2 5 3 3 2 3" xfId="32902"/>
    <cellStyle name="Input 2 2 5 3 4" xfId="2416"/>
    <cellStyle name="Input 2 2 5 3 4 2" xfId="32903"/>
    <cellStyle name="Input 2 2 5 3 4 2 2" xfId="32904"/>
    <cellStyle name="Input 2 2 5 3 4 2 3" xfId="32905"/>
    <cellStyle name="Input 2 2 5 3 5" xfId="32906"/>
    <cellStyle name="Input 2 2 5 3 5 2" xfId="32907"/>
    <cellStyle name="Input 2 2 5 3 5 3" xfId="32908"/>
    <cellStyle name="Input 2 2 5 4" xfId="2417"/>
    <cellStyle name="Input 2 2 5 4 2" xfId="2418"/>
    <cellStyle name="Input 2 2 5 4 2 2" xfId="2419"/>
    <cellStyle name="Input 2 2 5 4 2 2 2" xfId="32909"/>
    <cellStyle name="Input 2 2 5 4 2 2 2 2" xfId="32910"/>
    <cellStyle name="Input 2 2 5 4 2 2 2 3" xfId="32911"/>
    <cellStyle name="Input 2 2 5 4 2 3" xfId="32912"/>
    <cellStyle name="Input 2 2 5 4 2 3 2" xfId="32913"/>
    <cellStyle name="Input 2 2 5 4 2 3 3" xfId="32914"/>
    <cellStyle name="Input 2 2 5 4 3" xfId="2420"/>
    <cellStyle name="Input 2 2 5 4 3 2" xfId="32915"/>
    <cellStyle name="Input 2 2 5 4 3 2 2" xfId="32916"/>
    <cellStyle name="Input 2 2 5 4 3 2 3" xfId="32917"/>
    <cellStyle name="Input 2 2 5 4 4" xfId="32918"/>
    <cellStyle name="Input 2 2 5 4 4 2" xfId="32919"/>
    <cellStyle name="Input 2 2 5 4 4 3" xfId="32920"/>
    <cellStyle name="Input 2 2 5 5" xfId="2421"/>
    <cellStyle name="Input 2 2 5 5 2" xfId="2422"/>
    <cellStyle name="Input 2 2 5 5 2 2" xfId="32921"/>
    <cellStyle name="Input 2 2 5 5 2 2 2" xfId="32922"/>
    <cellStyle name="Input 2 2 5 5 2 2 3" xfId="32923"/>
    <cellStyle name="Input 2 2 5 5 3" xfId="32924"/>
    <cellStyle name="Input 2 2 5 5 3 2" xfId="32925"/>
    <cellStyle name="Input 2 2 5 5 3 3" xfId="32926"/>
    <cellStyle name="Input 2 2 5 6" xfId="2423"/>
    <cellStyle name="Input 2 2 5 6 2" xfId="32927"/>
    <cellStyle name="Input 2 2 5 6 2 2" xfId="32928"/>
    <cellStyle name="Input 2 2 5 6 2 3" xfId="32929"/>
    <cellStyle name="Input 2 2 5 7" xfId="32930"/>
    <cellStyle name="Input 2 2 5 7 2" xfId="32931"/>
    <cellStyle name="Input 2 2 5 7 3" xfId="32932"/>
    <cellStyle name="Input 2 2 6" xfId="32933"/>
    <cellStyle name="Input 2 2 7" xfId="32934"/>
    <cellStyle name="Input 2 2 8" xfId="32935"/>
    <cellStyle name="Input 2 2 9" xfId="32936"/>
    <cellStyle name="Input 2 20" xfId="32937"/>
    <cellStyle name="Input 2 21" xfId="32938"/>
    <cellStyle name="Input 2 22" xfId="32939"/>
    <cellStyle name="Input 2 3" xfId="2424"/>
    <cellStyle name="Input 2 3 10" xfId="32940"/>
    <cellStyle name="Input 2 3 11" xfId="32941"/>
    <cellStyle name="Input 2 3 12" xfId="32942"/>
    <cellStyle name="Input 2 3 13" xfId="32943"/>
    <cellStyle name="Input 2 3 14" xfId="32944"/>
    <cellStyle name="Input 2 3 2" xfId="2425"/>
    <cellStyle name="Input 2 3 2 10" xfId="32945"/>
    <cellStyle name="Input 2 3 2 11" xfId="32946"/>
    <cellStyle name="Input 2 3 2 12" xfId="32947"/>
    <cellStyle name="Input 2 3 2 13" xfId="32948"/>
    <cellStyle name="Input 2 3 2 2" xfId="2426"/>
    <cellStyle name="Input 2 3 2 2 10" xfId="32949"/>
    <cellStyle name="Input 2 3 2 2 11" xfId="32950"/>
    <cellStyle name="Input 2 3 2 2 12" xfId="32951"/>
    <cellStyle name="Input 2 3 2 2 13" xfId="32952"/>
    <cellStyle name="Input 2 3 2 2 14" xfId="32953"/>
    <cellStyle name="Input 2 3 2 2 15" xfId="32954"/>
    <cellStyle name="Input 2 3 2 2 16" xfId="32955"/>
    <cellStyle name="Input 2 3 2 2 2" xfId="2427"/>
    <cellStyle name="Input 2 3 2 2 2 10" xfId="32956"/>
    <cellStyle name="Input 2 3 2 2 2 11" xfId="32957"/>
    <cellStyle name="Input 2 3 2 2 2 12" xfId="32958"/>
    <cellStyle name="Input 2 3 2 2 2 13" xfId="32959"/>
    <cellStyle name="Input 2 3 2 2 2 14" xfId="32960"/>
    <cellStyle name="Input 2 3 2 2 2 2" xfId="2428"/>
    <cellStyle name="Input 2 3 2 2 2 2 2" xfId="2429"/>
    <cellStyle name="Input 2 3 2 2 2 2 2 2" xfId="2430"/>
    <cellStyle name="Input 2 3 2 2 2 2 2 2 2" xfId="32961"/>
    <cellStyle name="Input 2 3 2 2 2 2 2 2 2 2" xfId="32962"/>
    <cellStyle name="Input 2 3 2 2 2 2 2 2 2 3" xfId="32963"/>
    <cellStyle name="Input 2 3 2 2 2 2 2 3" xfId="32964"/>
    <cellStyle name="Input 2 3 2 2 2 2 2 3 2" xfId="32965"/>
    <cellStyle name="Input 2 3 2 2 2 2 2 3 3" xfId="32966"/>
    <cellStyle name="Input 2 3 2 2 2 2 3" xfId="2431"/>
    <cellStyle name="Input 2 3 2 2 2 2 3 2" xfId="32967"/>
    <cellStyle name="Input 2 3 2 2 2 2 3 2 2" xfId="32968"/>
    <cellStyle name="Input 2 3 2 2 2 2 3 2 3" xfId="32969"/>
    <cellStyle name="Input 2 3 2 2 2 2 4" xfId="32970"/>
    <cellStyle name="Input 2 3 2 2 2 2 4 2" xfId="32971"/>
    <cellStyle name="Input 2 3 2 2 2 2 4 3" xfId="32972"/>
    <cellStyle name="Input 2 3 2 2 2 3" xfId="2432"/>
    <cellStyle name="Input 2 3 2 2 2 3 2" xfId="2433"/>
    <cellStyle name="Input 2 3 2 2 2 3 2 2" xfId="32973"/>
    <cellStyle name="Input 2 3 2 2 2 3 2 2 2" xfId="32974"/>
    <cellStyle name="Input 2 3 2 2 2 3 2 2 3" xfId="32975"/>
    <cellStyle name="Input 2 3 2 2 2 3 3" xfId="32976"/>
    <cellStyle name="Input 2 3 2 2 2 3 3 2" xfId="32977"/>
    <cellStyle name="Input 2 3 2 2 2 3 3 3" xfId="32978"/>
    <cellStyle name="Input 2 3 2 2 2 4" xfId="2434"/>
    <cellStyle name="Input 2 3 2 2 2 4 2" xfId="32979"/>
    <cellStyle name="Input 2 3 2 2 2 4 2 2" xfId="32980"/>
    <cellStyle name="Input 2 3 2 2 2 4 2 3" xfId="32981"/>
    <cellStyle name="Input 2 3 2 2 2 5" xfId="32982"/>
    <cellStyle name="Input 2 3 2 2 2 5 2" xfId="32983"/>
    <cellStyle name="Input 2 3 2 2 2 5 3" xfId="32984"/>
    <cellStyle name="Input 2 3 2 2 2 6" xfId="32985"/>
    <cellStyle name="Input 2 3 2 2 2 7" xfId="32986"/>
    <cellStyle name="Input 2 3 2 2 2 8" xfId="32987"/>
    <cellStyle name="Input 2 3 2 2 2 9" xfId="32988"/>
    <cellStyle name="Input 2 3 2 2 3" xfId="2435"/>
    <cellStyle name="Input 2 3 2 2 3 2" xfId="2436"/>
    <cellStyle name="Input 2 3 2 2 3 2 2" xfId="2437"/>
    <cellStyle name="Input 2 3 2 2 3 2 2 2" xfId="32989"/>
    <cellStyle name="Input 2 3 2 2 3 2 2 2 2" xfId="32990"/>
    <cellStyle name="Input 2 3 2 2 3 2 2 2 3" xfId="32991"/>
    <cellStyle name="Input 2 3 2 2 3 2 3" xfId="32992"/>
    <cellStyle name="Input 2 3 2 2 3 2 3 2" xfId="32993"/>
    <cellStyle name="Input 2 3 2 2 3 2 3 3" xfId="32994"/>
    <cellStyle name="Input 2 3 2 2 3 3" xfId="2438"/>
    <cellStyle name="Input 2 3 2 2 3 3 2" xfId="32995"/>
    <cellStyle name="Input 2 3 2 2 3 3 2 2" xfId="32996"/>
    <cellStyle name="Input 2 3 2 2 3 3 2 3" xfId="32997"/>
    <cellStyle name="Input 2 3 2 2 3 4" xfId="2439"/>
    <cellStyle name="Input 2 3 2 2 3 4 2" xfId="32998"/>
    <cellStyle name="Input 2 3 2 2 3 4 2 2" xfId="32999"/>
    <cellStyle name="Input 2 3 2 2 3 4 2 3" xfId="33000"/>
    <cellStyle name="Input 2 3 2 2 3 5" xfId="33001"/>
    <cellStyle name="Input 2 3 2 2 3 5 2" xfId="33002"/>
    <cellStyle name="Input 2 3 2 2 3 5 3" xfId="33003"/>
    <cellStyle name="Input 2 3 2 2 4" xfId="2440"/>
    <cellStyle name="Input 2 3 2 2 4 2" xfId="2441"/>
    <cellStyle name="Input 2 3 2 2 4 2 2" xfId="2442"/>
    <cellStyle name="Input 2 3 2 2 4 2 2 2" xfId="33004"/>
    <cellStyle name="Input 2 3 2 2 4 2 2 2 2" xfId="33005"/>
    <cellStyle name="Input 2 3 2 2 4 2 2 2 3" xfId="33006"/>
    <cellStyle name="Input 2 3 2 2 4 2 3" xfId="33007"/>
    <cellStyle name="Input 2 3 2 2 4 2 3 2" xfId="33008"/>
    <cellStyle name="Input 2 3 2 2 4 2 3 3" xfId="33009"/>
    <cellStyle name="Input 2 3 2 2 4 3" xfId="2443"/>
    <cellStyle name="Input 2 3 2 2 4 3 2" xfId="33010"/>
    <cellStyle name="Input 2 3 2 2 4 3 2 2" xfId="33011"/>
    <cellStyle name="Input 2 3 2 2 4 3 2 3" xfId="33012"/>
    <cellStyle name="Input 2 3 2 2 4 4" xfId="33013"/>
    <cellStyle name="Input 2 3 2 2 4 4 2" xfId="33014"/>
    <cellStyle name="Input 2 3 2 2 4 4 3" xfId="33015"/>
    <cellStyle name="Input 2 3 2 2 5" xfId="2444"/>
    <cellStyle name="Input 2 3 2 2 5 2" xfId="2445"/>
    <cellStyle name="Input 2 3 2 2 5 2 2" xfId="33016"/>
    <cellStyle name="Input 2 3 2 2 5 2 2 2" xfId="33017"/>
    <cellStyle name="Input 2 3 2 2 5 2 2 3" xfId="33018"/>
    <cellStyle name="Input 2 3 2 2 5 3" xfId="33019"/>
    <cellStyle name="Input 2 3 2 2 5 3 2" xfId="33020"/>
    <cellStyle name="Input 2 3 2 2 5 3 3" xfId="33021"/>
    <cellStyle name="Input 2 3 2 2 6" xfId="2446"/>
    <cellStyle name="Input 2 3 2 2 6 2" xfId="33022"/>
    <cellStyle name="Input 2 3 2 2 6 2 2" xfId="33023"/>
    <cellStyle name="Input 2 3 2 2 6 2 3" xfId="33024"/>
    <cellStyle name="Input 2 3 2 2 7" xfId="33025"/>
    <cellStyle name="Input 2 3 2 2 7 2" xfId="33026"/>
    <cellStyle name="Input 2 3 2 2 7 3" xfId="33027"/>
    <cellStyle name="Input 2 3 2 2 8" xfId="33028"/>
    <cellStyle name="Input 2 3 2 2 9" xfId="33029"/>
    <cellStyle name="Input 2 3 2 3" xfId="2447"/>
    <cellStyle name="Input 2 3 2 3 10" xfId="33030"/>
    <cellStyle name="Input 2 3 2 3 11" xfId="33031"/>
    <cellStyle name="Input 2 3 2 3 12" xfId="33032"/>
    <cellStyle name="Input 2 3 2 3 13" xfId="33033"/>
    <cellStyle name="Input 2 3 2 3 14" xfId="33034"/>
    <cellStyle name="Input 2 3 2 3 15" xfId="33035"/>
    <cellStyle name="Input 2 3 2 3 2" xfId="2448"/>
    <cellStyle name="Input 2 3 2 3 2 2" xfId="2449"/>
    <cellStyle name="Input 2 3 2 3 2 2 2" xfId="2450"/>
    <cellStyle name="Input 2 3 2 3 2 2 2 2" xfId="2451"/>
    <cellStyle name="Input 2 3 2 3 2 2 2 2 2" xfId="33036"/>
    <cellStyle name="Input 2 3 2 3 2 2 2 2 2 2" xfId="33037"/>
    <cellStyle name="Input 2 3 2 3 2 2 2 2 2 3" xfId="33038"/>
    <cellStyle name="Input 2 3 2 3 2 2 2 3" xfId="33039"/>
    <cellStyle name="Input 2 3 2 3 2 2 2 3 2" xfId="33040"/>
    <cellStyle name="Input 2 3 2 3 2 2 2 3 3" xfId="33041"/>
    <cellStyle name="Input 2 3 2 3 2 2 3" xfId="2452"/>
    <cellStyle name="Input 2 3 2 3 2 2 3 2" xfId="33042"/>
    <cellStyle name="Input 2 3 2 3 2 2 3 2 2" xfId="33043"/>
    <cellStyle name="Input 2 3 2 3 2 2 3 2 3" xfId="33044"/>
    <cellStyle name="Input 2 3 2 3 2 2 4" xfId="33045"/>
    <cellStyle name="Input 2 3 2 3 2 2 4 2" xfId="33046"/>
    <cellStyle name="Input 2 3 2 3 2 2 4 3" xfId="33047"/>
    <cellStyle name="Input 2 3 2 3 2 3" xfId="2453"/>
    <cellStyle name="Input 2 3 2 3 2 3 2" xfId="2454"/>
    <cellStyle name="Input 2 3 2 3 2 3 2 2" xfId="33048"/>
    <cellStyle name="Input 2 3 2 3 2 3 2 2 2" xfId="33049"/>
    <cellStyle name="Input 2 3 2 3 2 3 2 2 3" xfId="33050"/>
    <cellStyle name="Input 2 3 2 3 2 3 3" xfId="33051"/>
    <cellStyle name="Input 2 3 2 3 2 3 3 2" xfId="33052"/>
    <cellStyle name="Input 2 3 2 3 2 3 3 3" xfId="33053"/>
    <cellStyle name="Input 2 3 2 3 2 4" xfId="2455"/>
    <cellStyle name="Input 2 3 2 3 2 4 2" xfId="33054"/>
    <cellStyle name="Input 2 3 2 3 2 4 2 2" xfId="33055"/>
    <cellStyle name="Input 2 3 2 3 2 4 2 3" xfId="33056"/>
    <cellStyle name="Input 2 3 2 3 2 5" xfId="33057"/>
    <cellStyle name="Input 2 3 2 3 2 5 2" xfId="33058"/>
    <cellStyle name="Input 2 3 2 3 2 5 3" xfId="33059"/>
    <cellStyle name="Input 2 3 2 3 3" xfId="2456"/>
    <cellStyle name="Input 2 3 2 3 3 2" xfId="2457"/>
    <cellStyle name="Input 2 3 2 3 3 2 2" xfId="2458"/>
    <cellStyle name="Input 2 3 2 3 3 2 2 2" xfId="33060"/>
    <cellStyle name="Input 2 3 2 3 3 2 2 2 2" xfId="33061"/>
    <cellStyle name="Input 2 3 2 3 3 2 2 2 3" xfId="33062"/>
    <cellStyle name="Input 2 3 2 3 3 2 3" xfId="33063"/>
    <cellStyle name="Input 2 3 2 3 3 2 3 2" xfId="33064"/>
    <cellStyle name="Input 2 3 2 3 3 2 3 3" xfId="33065"/>
    <cellStyle name="Input 2 3 2 3 3 3" xfId="2459"/>
    <cellStyle name="Input 2 3 2 3 3 3 2" xfId="33066"/>
    <cellStyle name="Input 2 3 2 3 3 3 2 2" xfId="33067"/>
    <cellStyle name="Input 2 3 2 3 3 3 2 3" xfId="33068"/>
    <cellStyle name="Input 2 3 2 3 3 4" xfId="2460"/>
    <cellStyle name="Input 2 3 2 3 3 4 2" xfId="33069"/>
    <cellStyle name="Input 2 3 2 3 3 4 2 2" xfId="33070"/>
    <cellStyle name="Input 2 3 2 3 3 4 2 3" xfId="33071"/>
    <cellStyle name="Input 2 3 2 3 3 5" xfId="33072"/>
    <cellStyle name="Input 2 3 2 3 3 5 2" xfId="33073"/>
    <cellStyle name="Input 2 3 2 3 3 5 3" xfId="33074"/>
    <cellStyle name="Input 2 3 2 3 4" xfId="2461"/>
    <cellStyle name="Input 2 3 2 3 4 2" xfId="2462"/>
    <cellStyle name="Input 2 3 2 3 4 2 2" xfId="2463"/>
    <cellStyle name="Input 2 3 2 3 4 2 2 2" xfId="33075"/>
    <cellStyle name="Input 2 3 2 3 4 2 2 2 2" xfId="33076"/>
    <cellStyle name="Input 2 3 2 3 4 2 2 2 3" xfId="33077"/>
    <cellStyle name="Input 2 3 2 3 4 2 3" xfId="33078"/>
    <cellStyle name="Input 2 3 2 3 4 2 3 2" xfId="33079"/>
    <cellStyle name="Input 2 3 2 3 4 2 3 3" xfId="33080"/>
    <cellStyle name="Input 2 3 2 3 4 3" xfId="2464"/>
    <cellStyle name="Input 2 3 2 3 4 3 2" xfId="33081"/>
    <cellStyle name="Input 2 3 2 3 4 3 2 2" xfId="33082"/>
    <cellStyle name="Input 2 3 2 3 4 3 2 3" xfId="33083"/>
    <cellStyle name="Input 2 3 2 3 4 4" xfId="33084"/>
    <cellStyle name="Input 2 3 2 3 4 4 2" xfId="33085"/>
    <cellStyle name="Input 2 3 2 3 4 4 3" xfId="33086"/>
    <cellStyle name="Input 2 3 2 3 5" xfId="2465"/>
    <cellStyle name="Input 2 3 2 3 5 2" xfId="2466"/>
    <cellStyle name="Input 2 3 2 3 5 2 2" xfId="33087"/>
    <cellStyle name="Input 2 3 2 3 5 2 2 2" xfId="33088"/>
    <cellStyle name="Input 2 3 2 3 5 2 2 3" xfId="33089"/>
    <cellStyle name="Input 2 3 2 3 5 3" xfId="33090"/>
    <cellStyle name="Input 2 3 2 3 5 3 2" xfId="33091"/>
    <cellStyle name="Input 2 3 2 3 5 3 3" xfId="33092"/>
    <cellStyle name="Input 2 3 2 3 6" xfId="2467"/>
    <cellStyle name="Input 2 3 2 3 6 2" xfId="33093"/>
    <cellStyle name="Input 2 3 2 3 6 2 2" xfId="33094"/>
    <cellStyle name="Input 2 3 2 3 6 2 3" xfId="33095"/>
    <cellStyle name="Input 2 3 2 3 7" xfId="33096"/>
    <cellStyle name="Input 2 3 2 3 7 2" xfId="33097"/>
    <cellStyle name="Input 2 3 2 3 7 3" xfId="33098"/>
    <cellStyle name="Input 2 3 2 3 8" xfId="33099"/>
    <cellStyle name="Input 2 3 2 3 9" xfId="33100"/>
    <cellStyle name="Input 2 3 2 4" xfId="2468"/>
    <cellStyle name="Input 2 3 2 4 2" xfId="2469"/>
    <cellStyle name="Input 2 3 2 4 2 2" xfId="2470"/>
    <cellStyle name="Input 2 3 2 4 2 2 2" xfId="2471"/>
    <cellStyle name="Input 2 3 2 4 2 2 2 2" xfId="2472"/>
    <cellStyle name="Input 2 3 2 4 2 2 2 2 2" xfId="33101"/>
    <cellStyle name="Input 2 3 2 4 2 2 2 2 2 2" xfId="33102"/>
    <cellStyle name="Input 2 3 2 4 2 2 2 2 2 3" xfId="33103"/>
    <cellStyle name="Input 2 3 2 4 2 2 2 3" xfId="33104"/>
    <cellStyle name="Input 2 3 2 4 2 2 2 3 2" xfId="33105"/>
    <cellStyle name="Input 2 3 2 4 2 2 2 3 3" xfId="33106"/>
    <cellStyle name="Input 2 3 2 4 2 2 3" xfId="2473"/>
    <cellStyle name="Input 2 3 2 4 2 2 3 2" xfId="33107"/>
    <cellStyle name="Input 2 3 2 4 2 2 3 2 2" xfId="33108"/>
    <cellStyle name="Input 2 3 2 4 2 2 3 2 3" xfId="33109"/>
    <cellStyle name="Input 2 3 2 4 2 2 4" xfId="33110"/>
    <cellStyle name="Input 2 3 2 4 2 2 4 2" xfId="33111"/>
    <cellStyle name="Input 2 3 2 4 2 2 4 3" xfId="33112"/>
    <cellStyle name="Input 2 3 2 4 2 3" xfId="2474"/>
    <cellStyle name="Input 2 3 2 4 2 3 2" xfId="2475"/>
    <cellStyle name="Input 2 3 2 4 2 3 2 2" xfId="33113"/>
    <cellStyle name="Input 2 3 2 4 2 3 2 2 2" xfId="33114"/>
    <cellStyle name="Input 2 3 2 4 2 3 2 2 3" xfId="33115"/>
    <cellStyle name="Input 2 3 2 4 2 3 3" xfId="33116"/>
    <cellStyle name="Input 2 3 2 4 2 3 3 2" xfId="33117"/>
    <cellStyle name="Input 2 3 2 4 2 3 3 3" xfId="33118"/>
    <cellStyle name="Input 2 3 2 4 2 4" xfId="2476"/>
    <cellStyle name="Input 2 3 2 4 2 4 2" xfId="33119"/>
    <cellStyle name="Input 2 3 2 4 2 4 2 2" xfId="33120"/>
    <cellStyle name="Input 2 3 2 4 2 4 2 3" xfId="33121"/>
    <cellStyle name="Input 2 3 2 4 2 5" xfId="33122"/>
    <cellStyle name="Input 2 3 2 4 2 5 2" xfId="33123"/>
    <cellStyle name="Input 2 3 2 4 2 5 3" xfId="33124"/>
    <cellStyle name="Input 2 3 2 4 3" xfId="2477"/>
    <cellStyle name="Input 2 3 2 4 3 2" xfId="2478"/>
    <cellStyle name="Input 2 3 2 4 3 2 2" xfId="2479"/>
    <cellStyle name="Input 2 3 2 4 3 2 2 2" xfId="33125"/>
    <cellStyle name="Input 2 3 2 4 3 2 2 2 2" xfId="33126"/>
    <cellStyle name="Input 2 3 2 4 3 2 2 2 3" xfId="33127"/>
    <cellStyle name="Input 2 3 2 4 3 2 3" xfId="33128"/>
    <cellStyle name="Input 2 3 2 4 3 2 3 2" xfId="33129"/>
    <cellStyle name="Input 2 3 2 4 3 2 3 3" xfId="33130"/>
    <cellStyle name="Input 2 3 2 4 3 3" xfId="2480"/>
    <cellStyle name="Input 2 3 2 4 3 3 2" xfId="33131"/>
    <cellStyle name="Input 2 3 2 4 3 3 2 2" xfId="33132"/>
    <cellStyle name="Input 2 3 2 4 3 3 2 3" xfId="33133"/>
    <cellStyle name="Input 2 3 2 4 3 4" xfId="2481"/>
    <cellStyle name="Input 2 3 2 4 3 4 2" xfId="33134"/>
    <cellStyle name="Input 2 3 2 4 3 4 2 2" xfId="33135"/>
    <cellStyle name="Input 2 3 2 4 3 4 2 3" xfId="33136"/>
    <cellStyle name="Input 2 3 2 4 3 5" xfId="33137"/>
    <cellStyle name="Input 2 3 2 4 3 5 2" xfId="33138"/>
    <cellStyle name="Input 2 3 2 4 3 5 3" xfId="33139"/>
    <cellStyle name="Input 2 3 2 4 4" xfId="2482"/>
    <cellStyle name="Input 2 3 2 4 4 2" xfId="2483"/>
    <cellStyle name="Input 2 3 2 4 4 2 2" xfId="2484"/>
    <cellStyle name="Input 2 3 2 4 4 2 2 2" xfId="33140"/>
    <cellStyle name="Input 2 3 2 4 4 2 2 2 2" xfId="33141"/>
    <cellStyle name="Input 2 3 2 4 4 2 2 2 3" xfId="33142"/>
    <cellStyle name="Input 2 3 2 4 4 2 3" xfId="33143"/>
    <cellStyle name="Input 2 3 2 4 4 2 3 2" xfId="33144"/>
    <cellStyle name="Input 2 3 2 4 4 2 3 3" xfId="33145"/>
    <cellStyle name="Input 2 3 2 4 4 3" xfId="2485"/>
    <cellStyle name="Input 2 3 2 4 4 3 2" xfId="33146"/>
    <cellStyle name="Input 2 3 2 4 4 3 2 2" xfId="33147"/>
    <cellStyle name="Input 2 3 2 4 4 3 2 3" xfId="33148"/>
    <cellStyle name="Input 2 3 2 4 4 4" xfId="33149"/>
    <cellStyle name="Input 2 3 2 4 4 4 2" xfId="33150"/>
    <cellStyle name="Input 2 3 2 4 4 4 3" xfId="33151"/>
    <cellStyle name="Input 2 3 2 4 5" xfId="2486"/>
    <cellStyle name="Input 2 3 2 4 5 2" xfId="2487"/>
    <cellStyle name="Input 2 3 2 4 5 2 2" xfId="33152"/>
    <cellStyle name="Input 2 3 2 4 5 2 2 2" xfId="33153"/>
    <cellStyle name="Input 2 3 2 4 5 2 2 3" xfId="33154"/>
    <cellStyle name="Input 2 3 2 4 5 3" xfId="33155"/>
    <cellStyle name="Input 2 3 2 4 5 3 2" xfId="33156"/>
    <cellStyle name="Input 2 3 2 4 5 3 3" xfId="33157"/>
    <cellStyle name="Input 2 3 2 4 6" xfId="2488"/>
    <cellStyle name="Input 2 3 2 4 6 2" xfId="33158"/>
    <cellStyle name="Input 2 3 2 4 6 2 2" xfId="33159"/>
    <cellStyle name="Input 2 3 2 4 6 2 3" xfId="33160"/>
    <cellStyle name="Input 2 3 2 4 7" xfId="33161"/>
    <cellStyle name="Input 2 3 2 4 7 2" xfId="33162"/>
    <cellStyle name="Input 2 3 2 4 7 3" xfId="33163"/>
    <cellStyle name="Input 2 3 2 5" xfId="2489"/>
    <cellStyle name="Input 2 3 2 5 2" xfId="2490"/>
    <cellStyle name="Input 2 3 2 5 2 2" xfId="33164"/>
    <cellStyle name="Input 2 3 2 5 2 2 2" xfId="33165"/>
    <cellStyle name="Input 2 3 2 5 2 2 3" xfId="33166"/>
    <cellStyle name="Input 2 3 2 5 3" xfId="33167"/>
    <cellStyle name="Input 2 3 2 5 3 2" xfId="33168"/>
    <cellStyle name="Input 2 3 2 5 3 3" xfId="33169"/>
    <cellStyle name="Input 2 3 2 6" xfId="33170"/>
    <cellStyle name="Input 2 3 2 7" xfId="33171"/>
    <cellStyle name="Input 2 3 2 8" xfId="33172"/>
    <cellStyle name="Input 2 3 2 9" xfId="33173"/>
    <cellStyle name="Input 2 3 3" xfId="2491"/>
    <cellStyle name="Input 2 3 3 10" xfId="33174"/>
    <cellStyle name="Input 2 3 3 11" xfId="33175"/>
    <cellStyle name="Input 2 3 3 12" xfId="33176"/>
    <cellStyle name="Input 2 3 3 13" xfId="33177"/>
    <cellStyle name="Input 2 3 3 14" xfId="33178"/>
    <cellStyle name="Input 2 3 3 15" xfId="33179"/>
    <cellStyle name="Input 2 3 3 16" xfId="33180"/>
    <cellStyle name="Input 2 3 3 2" xfId="2492"/>
    <cellStyle name="Input 2 3 3 2 10" xfId="33181"/>
    <cellStyle name="Input 2 3 3 2 11" xfId="33182"/>
    <cellStyle name="Input 2 3 3 2 12" xfId="33183"/>
    <cellStyle name="Input 2 3 3 2 13" xfId="33184"/>
    <cellStyle name="Input 2 3 3 2 14" xfId="33185"/>
    <cellStyle name="Input 2 3 3 2 2" xfId="2493"/>
    <cellStyle name="Input 2 3 3 2 2 2" xfId="2494"/>
    <cellStyle name="Input 2 3 3 2 2 2 2" xfId="2495"/>
    <cellStyle name="Input 2 3 3 2 2 2 2 2" xfId="33186"/>
    <cellStyle name="Input 2 3 3 2 2 2 2 2 2" xfId="33187"/>
    <cellStyle name="Input 2 3 3 2 2 2 2 2 3" xfId="33188"/>
    <cellStyle name="Input 2 3 3 2 2 2 3" xfId="33189"/>
    <cellStyle name="Input 2 3 3 2 2 2 3 2" xfId="33190"/>
    <cellStyle name="Input 2 3 3 2 2 2 3 3" xfId="33191"/>
    <cellStyle name="Input 2 3 3 2 2 3" xfId="2496"/>
    <cellStyle name="Input 2 3 3 2 2 3 2" xfId="33192"/>
    <cellStyle name="Input 2 3 3 2 2 3 2 2" xfId="33193"/>
    <cellStyle name="Input 2 3 3 2 2 3 2 3" xfId="33194"/>
    <cellStyle name="Input 2 3 3 2 2 4" xfId="33195"/>
    <cellStyle name="Input 2 3 3 2 2 4 2" xfId="33196"/>
    <cellStyle name="Input 2 3 3 2 2 4 3" xfId="33197"/>
    <cellStyle name="Input 2 3 3 2 3" xfId="2497"/>
    <cellStyle name="Input 2 3 3 2 3 2" xfId="2498"/>
    <cellStyle name="Input 2 3 3 2 3 2 2" xfId="33198"/>
    <cellStyle name="Input 2 3 3 2 3 2 2 2" xfId="33199"/>
    <cellStyle name="Input 2 3 3 2 3 2 2 3" xfId="33200"/>
    <cellStyle name="Input 2 3 3 2 3 3" xfId="33201"/>
    <cellStyle name="Input 2 3 3 2 3 3 2" xfId="33202"/>
    <cellStyle name="Input 2 3 3 2 3 3 3" xfId="33203"/>
    <cellStyle name="Input 2 3 3 2 4" xfId="2499"/>
    <cellStyle name="Input 2 3 3 2 4 2" xfId="33204"/>
    <cellStyle name="Input 2 3 3 2 4 2 2" xfId="33205"/>
    <cellStyle name="Input 2 3 3 2 4 2 3" xfId="33206"/>
    <cellStyle name="Input 2 3 3 2 5" xfId="33207"/>
    <cellStyle name="Input 2 3 3 2 5 2" xfId="33208"/>
    <cellStyle name="Input 2 3 3 2 5 3" xfId="33209"/>
    <cellStyle name="Input 2 3 3 2 6" xfId="33210"/>
    <cellStyle name="Input 2 3 3 2 7" xfId="33211"/>
    <cellStyle name="Input 2 3 3 2 8" xfId="33212"/>
    <cellStyle name="Input 2 3 3 2 9" xfId="33213"/>
    <cellStyle name="Input 2 3 3 3" xfId="2500"/>
    <cellStyle name="Input 2 3 3 3 2" xfId="2501"/>
    <cellStyle name="Input 2 3 3 3 2 2" xfId="2502"/>
    <cellStyle name="Input 2 3 3 3 2 2 2" xfId="33214"/>
    <cellStyle name="Input 2 3 3 3 2 2 2 2" xfId="33215"/>
    <cellStyle name="Input 2 3 3 3 2 2 2 3" xfId="33216"/>
    <cellStyle name="Input 2 3 3 3 2 3" xfId="33217"/>
    <cellStyle name="Input 2 3 3 3 2 3 2" xfId="33218"/>
    <cellStyle name="Input 2 3 3 3 2 3 3" xfId="33219"/>
    <cellStyle name="Input 2 3 3 3 3" xfId="2503"/>
    <cellStyle name="Input 2 3 3 3 3 2" xfId="33220"/>
    <cellStyle name="Input 2 3 3 3 3 2 2" xfId="33221"/>
    <cellStyle name="Input 2 3 3 3 3 2 3" xfId="33222"/>
    <cellStyle name="Input 2 3 3 3 4" xfId="2504"/>
    <cellStyle name="Input 2 3 3 3 4 2" xfId="33223"/>
    <cellStyle name="Input 2 3 3 3 4 2 2" xfId="33224"/>
    <cellStyle name="Input 2 3 3 3 4 2 3" xfId="33225"/>
    <cellStyle name="Input 2 3 3 3 5" xfId="33226"/>
    <cellStyle name="Input 2 3 3 3 5 2" xfId="33227"/>
    <cellStyle name="Input 2 3 3 3 5 3" xfId="33228"/>
    <cellStyle name="Input 2 3 3 4" xfId="2505"/>
    <cellStyle name="Input 2 3 3 4 2" xfId="2506"/>
    <cellStyle name="Input 2 3 3 4 2 2" xfId="2507"/>
    <cellStyle name="Input 2 3 3 4 2 2 2" xfId="33229"/>
    <cellStyle name="Input 2 3 3 4 2 2 2 2" xfId="33230"/>
    <cellStyle name="Input 2 3 3 4 2 2 2 3" xfId="33231"/>
    <cellStyle name="Input 2 3 3 4 2 3" xfId="33232"/>
    <cellStyle name="Input 2 3 3 4 2 3 2" xfId="33233"/>
    <cellStyle name="Input 2 3 3 4 2 3 3" xfId="33234"/>
    <cellStyle name="Input 2 3 3 4 3" xfId="2508"/>
    <cellStyle name="Input 2 3 3 4 3 2" xfId="33235"/>
    <cellStyle name="Input 2 3 3 4 3 2 2" xfId="33236"/>
    <cellStyle name="Input 2 3 3 4 3 2 3" xfId="33237"/>
    <cellStyle name="Input 2 3 3 4 4" xfId="33238"/>
    <cellStyle name="Input 2 3 3 4 4 2" xfId="33239"/>
    <cellStyle name="Input 2 3 3 4 4 3" xfId="33240"/>
    <cellStyle name="Input 2 3 3 5" xfId="2509"/>
    <cellStyle name="Input 2 3 3 5 2" xfId="2510"/>
    <cellStyle name="Input 2 3 3 5 2 2" xfId="33241"/>
    <cellStyle name="Input 2 3 3 5 2 2 2" xfId="33242"/>
    <cellStyle name="Input 2 3 3 5 2 2 3" xfId="33243"/>
    <cellStyle name="Input 2 3 3 5 3" xfId="33244"/>
    <cellStyle name="Input 2 3 3 5 3 2" xfId="33245"/>
    <cellStyle name="Input 2 3 3 5 3 3" xfId="33246"/>
    <cellStyle name="Input 2 3 3 6" xfId="2511"/>
    <cellStyle name="Input 2 3 3 6 2" xfId="33247"/>
    <cellStyle name="Input 2 3 3 6 2 2" xfId="33248"/>
    <cellStyle name="Input 2 3 3 6 2 3" xfId="33249"/>
    <cellStyle name="Input 2 3 3 7" xfId="33250"/>
    <cellStyle name="Input 2 3 3 7 2" xfId="33251"/>
    <cellStyle name="Input 2 3 3 7 3" xfId="33252"/>
    <cellStyle name="Input 2 3 3 8" xfId="33253"/>
    <cellStyle name="Input 2 3 3 9" xfId="33254"/>
    <cellStyle name="Input 2 3 4" xfId="2512"/>
    <cellStyle name="Input 2 3 4 10" xfId="33255"/>
    <cellStyle name="Input 2 3 4 11" xfId="33256"/>
    <cellStyle name="Input 2 3 4 12" xfId="33257"/>
    <cellStyle name="Input 2 3 4 13" xfId="33258"/>
    <cellStyle name="Input 2 3 4 14" xfId="33259"/>
    <cellStyle name="Input 2 3 4 15" xfId="33260"/>
    <cellStyle name="Input 2 3 4 2" xfId="2513"/>
    <cellStyle name="Input 2 3 4 2 2" xfId="2514"/>
    <cellStyle name="Input 2 3 4 2 2 2" xfId="2515"/>
    <cellStyle name="Input 2 3 4 2 2 2 2" xfId="2516"/>
    <cellStyle name="Input 2 3 4 2 2 2 2 2" xfId="33261"/>
    <cellStyle name="Input 2 3 4 2 2 2 2 2 2" xfId="33262"/>
    <cellStyle name="Input 2 3 4 2 2 2 2 2 3" xfId="33263"/>
    <cellStyle name="Input 2 3 4 2 2 2 3" xfId="33264"/>
    <cellStyle name="Input 2 3 4 2 2 2 3 2" xfId="33265"/>
    <cellStyle name="Input 2 3 4 2 2 2 3 3" xfId="33266"/>
    <cellStyle name="Input 2 3 4 2 2 3" xfId="2517"/>
    <cellStyle name="Input 2 3 4 2 2 3 2" xfId="33267"/>
    <cellStyle name="Input 2 3 4 2 2 3 2 2" xfId="33268"/>
    <cellStyle name="Input 2 3 4 2 2 3 2 3" xfId="33269"/>
    <cellStyle name="Input 2 3 4 2 2 4" xfId="33270"/>
    <cellStyle name="Input 2 3 4 2 2 4 2" xfId="33271"/>
    <cellStyle name="Input 2 3 4 2 2 4 3" xfId="33272"/>
    <cellStyle name="Input 2 3 4 2 3" xfId="2518"/>
    <cellStyle name="Input 2 3 4 2 3 2" xfId="2519"/>
    <cellStyle name="Input 2 3 4 2 3 2 2" xfId="33273"/>
    <cellStyle name="Input 2 3 4 2 3 2 2 2" xfId="33274"/>
    <cellStyle name="Input 2 3 4 2 3 2 2 3" xfId="33275"/>
    <cellStyle name="Input 2 3 4 2 3 3" xfId="33276"/>
    <cellStyle name="Input 2 3 4 2 3 3 2" xfId="33277"/>
    <cellStyle name="Input 2 3 4 2 3 3 3" xfId="33278"/>
    <cellStyle name="Input 2 3 4 2 4" xfId="2520"/>
    <cellStyle name="Input 2 3 4 2 4 2" xfId="33279"/>
    <cellStyle name="Input 2 3 4 2 4 2 2" xfId="33280"/>
    <cellStyle name="Input 2 3 4 2 4 2 3" xfId="33281"/>
    <cellStyle name="Input 2 3 4 2 5" xfId="33282"/>
    <cellStyle name="Input 2 3 4 2 5 2" xfId="33283"/>
    <cellStyle name="Input 2 3 4 2 5 3" xfId="33284"/>
    <cellStyle name="Input 2 3 4 3" xfId="2521"/>
    <cellStyle name="Input 2 3 4 3 2" xfId="2522"/>
    <cellStyle name="Input 2 3 4 3 2 2" xfId="2523"/>
    <cellStyle name="Input 2 3 4 3 2 2 2" xfId="33285"/>
    <cellStyle name="Input 2 3 4 3 2 2 2 2" xfId="33286"/>
    <cellStyle name="Input 2 3 4 3 2 2 2 3" xfId="33287"/>
    <cellStyle name="Input 2 3 4 3 2 3" xfId="33288"/>
    <cellStyle name="Input 2 3 4 3 2 3 2" xfId="33289"/>
    <cellStyle name="Input 2 3 4 3 2 3 3" xfId="33290"/>
    <cellStyle name="Input 2 3 4 3 3" xfId="2524"/>
    <cellStyle name="Input 2 3 4 3 3 2" xfId="33291"/>
    <cellStyle name="Input 2 3 4 3 3 2 2" xfId="33292"/>
    <cellStyle name="Input 2 3 4 3 3 2 3" xfId="33293"/>
    <cellStyle name="Input 2 3 4 3 4" xfId="2525"/>
    <cellStyle name="Input 2 3 4 3 4 2" xfId="33294"/>
    <cellStyle name="Input 2 3 4 3 4 2 2" xfId="33295"/>
    <cellStyle name="Input 2 3 4 3 4 2 3" xfId="33296"/>
    <cellStyle name="Input 2 3 4 3 5" xfId="33297"/>
    <cellStyle name="Input 2 3 4 3 5 2" xfId="33298"/>
    <cellStyle name="Input 2 3 4 3 5 3" xfId="33299"/>
    <cellStyle name="Input 2 3 4 4" xfId="2526"/>
    <cellStyle name="Input 2 3 4 4 2" xfId="2527"/>
    <cellStyle name="Input 2 3 4 4 2 2" xfId="2528"/>
    <cellStyle name="Input 2 3 4 4 2 2 2" xfId="33300"/>
    <cellStyle name="Input 2 3 4 4 2 2 2 2" xfId="33301"/>
    <cellStyle name="Input 2 3 4 4 2 2 2 3" xfId="33302"/>
    <cellStyle name="Input 2 3 4 4 2 3" xfId="33303"/>
    <cellStyle name="Input 2 3 4 4 2 3 2" xfId="33304"/>
    <cellStyle name="Input 2 3 4 4 2 3 3" xfId="33305"/>
    <cellStyle name="Input 2 3 4 4 3" xfId="2529"/>
    <cellStyle name="Input 2 3 4 4 3 2" xfId="33306"/>
    <cellStyle name="Input 2 3 4 4 3 2 2" xfId="33307"/>
    <cellStyle name="Input 2 3 4 4 3 2 3" xfId="33308"/>
    <cellStyle name="Input 2 3 4 4 4" xfId="33309"/>
    <cellStyle name="Input 2 3 4 4 4 2" xfId="33310"/>
    <cellStyle name="Input 2 3 4 4 4 3" xfId="33311"/>
    <cellStyle name="Input 2 3 4 5" xfId="2530"/>
    <cellStyle name="Input 2 3 4 5 2" xfId="2531"/>
    <cellStyle name="Input 2 3 4 5 2 2" xfId="33312"/>
    <cellStyle name="Input 2 3 4 5 2 2 2" xfId="33313"/>
    <cellStyle name="Input 2 3 4 5 2 2 3" xfId="33314"/>
    <cellStyle name="Input 2 3 4 5 3" xfId="33315"/>
    <cellStyle name="Input 2 3 4 5 3 2" xfId="33316"/>
    <cellStyle name="Input 2 3 4 5 3 3" xfId="33317"/>
    <cellStyle name="Input 2 3 4 6" xfId="2532"/>
    <cellStyle name="Input 2 3 4 6 2" xfId="33318"/>
    <cellStyle name="Input 2 3 4 6 2 2" xfId="33319"/>
    <cellStyle name="Input 2 3 4 6 2 3" xfId="33320"/>
    <cellStyle name="Input 2 3 4 7" xfId="33321"/>
    <cellStyle name="Input 2 3 4 7 2" xfId="33322"/>
    <cellStyle name="Input 2 3 4 7 3" xfId="33323"/>
    <cellStyle name="Input 2 3 4 8" xfId="33324"/>
    <cellStyle name="Input 2 3 4 9" xfId="33325"/>
    <cellStyle name="Input 2 3 5" xfId="2533"/>
    <cellStyle name="Input 2 3 5 2" xfId="2534"/>
    <cellStyle name="Input 2 3 5 2 2" xfId="2535"/>
    <cellStyle name="Input 2 3 5 2 2 2" xfId="2536"/>
    <cellStyle name="Input 2 3 5 2 2 2 2" xfId="2537"/>
    <cellStyle name="Input 2 3 5 2 2 2 2 2" xfId="33326"/>
    <cellStyle name="Input 2 3 5 2 2 2 2 2 2" xfId="33327"/>
    <cellStyle name="Input 2 3 5 2 2 2 2 2 3" xfId="33328"/>
    <cellStyle name="Input 2 3 5 2 2 2 3" xfId="33329"/>
    <cellStyle name="Input 2 3 5 2 2 2 3 2" xfId="33330"/>
    <cellStyle name="Input 2 3 5 2 2 2 3 3" xfId="33331"/>
    <cellStyle name="Input 2 3 5 2 2 3" xfId="2538"/>
    <cellStyle name="Input 2 3 5 2 2 3 2" xfId="33332"/>
    <cellStyle name="Input 2 3 5 2 2 3 2 2" xfId="33333"/>
    <cellStyle name="Input 2 3 5 2 2 3 2 3" xfId="33334"/>
    <cellStyle name="Input 2 3 5 2 2 4" xfId="33335"/>
    <cellStyle name="Input 2 3 5 2 2 4 2" xfId="33336"/>
    <cellStyle name="Input 2 3 5 2 2 4 3" xfId="33337"/>
    <cellStyle name="Input 2 3 5 2 3" xfId="2539"/>
    <cellStyle name="Input 2 3 5 2 3 2" xfId="2540"/>
    <cellStyle name="Input 2 3 5 2 3 2 2" xfId="33338"/>
    <cellStyle name="Input 2 3 5 2 3 2 2 2" xfId="33339"/>
    <cellStyle name="Input 2 3 5 2 3 2 2 3" xfId="33340"/>
    <cellStyle name="Input 2 3 5 2 3 3" xfId="33341"/>
    <cellStyle name="Input 2 3 5 2 3 3 2" xfId="33342"/>
    <cellStyle name="Input 2 3 5 2 3 3 3" xfId="33343"/>
    <cellStyle name="Input 2 3 5 2 4" xfId="2541"/>
    <cellStyle name="Input 2 3 5 2 4 2" xfId="33344"/>
    <cellStyle name="Input 2 3 5 2 4 2 2" xfId="33345"/>
    <cellStyle name="Input 2 3 5 2 4 2 3" xfId="33346"/>
    <cellStyle name="Input 2 3 5 2 5" xfId="33347"/>
    <cellStyle name="Input 2 3 5 2 5 2" xfId="33348"/>
    <cellStyle name="Input 2 3 5 2 5 3" xfId="33349"/>
    <cellStyle name="Input 2 3 5 3" xfId="2542"/>
    <cellStyle name="Input 2 3 5 3 2" xfId="2543"/>
    <cellStyle name="Input 2 3 5 3 2 2" xfId="2544"/>
    <cellStyle name="Input 2 3 5 3 2 2 2" xfId="33350"/>
    <cellStyle name="Input 2 3 5 3 2 2 2 2" xfId="33351"/>
    <cellStyle name="Input 2 3 5 3 2 2 2 3" xfId="33352"/>
    <cellStyle name="Input 2 3 5 3 2 3" xfId="33353"/>
    <cellStyle name="Input 2 3 5 3 2 3 2" xfId="33354"/>
    <cellStyle name="Input 2 3 5 3 2 3 3" xfId="33355"/>
    <cellStyle name="Input 2 3 5 3 3" xfId="2545"/>
    <cellStyle name="Input 2 3 5 3 3 2" xfId="33356"/>
    <cellStyle name="Input 2 3 5 3 3 2 2" xfId="33357"/>
    <cellStyle name="Input 2 3 5 3 3 2 3" xfId="33358"/>
    <cellStyle name="Input 2 3 5 3 4" xfId="2546"/>
    <cellStyle name="Input 2 3 5 3 4 2" xfId="33359"/>
    <cellStyle name="Input 2 3 5 3 4 2 2" xfId="33360"/>
    <cellStyle name="Input 2 3 5 3 4 2 3" xfId="33361"/>
    <cellStyle name="Input 2 3 5 3 5" xfId="33362"/>
    <cellStyle name="Input 2 3 5 3 5 2" xfId="33363"/>
    <cellStyle name="Input 2 3 5 3 5 3" xfId="33364"/>
    <cellStyle name="Input 2 3 5 4" xfId="2547"/>
    <cellStyle name="Input 2 3 5 4 2" xfId="2548"/>
    <cellStyle name="Input 2 3 5 4 2 2" xfId="2549"/>
    <cellStyle name="Input 2 3 5 4 2 2 2" xfId="33365"/>
    <cellStyle name="Input 2 3 5 4 2 2 2 2" xfId="33366"/>
    <cellStyle name="Input 2 3 5 4 2 2 2 3" xfId="33367"/>
    <cellStyle name="Input 2 3 5 4 2 3" xfId="33368"/>
    <cellStyle name="Input 2 3 5 4 2 3 2" xfId="33369"/>
    <cellStyle name="Input 2 3 5 4 2 3 3" xfId="33370"/>
    <cellStyle name="Input 2 3 5 4 3" xfId="2550"/>
    <cellStyle name="Input 2 3 5 4 3 2" xfId="33371"/>
    <cellStyle name="Input 2 3 5 4 3 2 2" xfId="33372"/>
    <cellStyle name="Input 2 3 5 4 3 2 3" xfId="33373"/>
    <cellStyle name="Input 2 3 5 4 4" xfId="33374"/>
    <cellStyle name="Input 2 3 5 4 4 2" xfId="33375"/>
    <cellStyle name="Input 2 3 5 4 4 3" xfId="33376"/>
    <cellStyle name="Input 2 3 5 5" xfId="2551"/>
    <cellStyle name="Input 2 3 5 5 2" xfId="2552"/>
    <cellStyle name="Input 2 3 5 5 2 2" xfId="33377"/>
    <cellStyle name="Input 2 3 5 5 2 2 2" xfId="33378"/>
    <cellStyle name="Input 2 3 5 5 2 2 3" xfId="33379"/>
    <cellStyle name="Input 2 3 5 5 3" xfId="33380"/>
    <cellStyle name="Input 2 3 5 5 3 2" xfId="33381"/>
    <cellStyle name="Input 2 3 5 5 3 3" xfId="33382"/>
    <cellStyle name="Input 2 3 5 6" xfId="2553"/>
    <cellStyle name="Input 2 3 5 6 2" xfId="33383"/>
    <cellStyle name="Input 2 3 5 6 2 2" xfId="33384"/>
    <cellStyle name="Input 2 3 5 6 2 3" xfId="33385"/>
    <cellStyle name="Input 2 3 5 7" xfId="33386"/>
    <cellStyle name="Input 2 3 5 7 2" xfId="33387"/>
    <cellStyle name="Input 2 3 5 7 3" xfId="33388"/>
    <cellStyle name="Input 2 3 6" xfId="33389"/>
    <cellStyle name="Input 2 3 7" xfId="33390"/>
    <cellStyle name="Input 2 3 8" xfId="33391"/>
    <cellStyle name="Input 2 3 9" xfId="33392"/>
    <cellStyle name="Input 2 4" xfId="2554"/>
    <cellStyle name="Input 2 4 10" xfId="33393"/>
    <cellStyle name="Input 2 4 11" xfId="33394"/>
    <cellStyle name="Input 2 4 12" xfId="33395"/>
    <cellStyle name="Input 2 4 13" xfId="33396"/>
    <cellStyle name="Input 2 4 14" xfId="33397"/>
    <cellStyle name="Input 2 4 15" xfId="33398"/>
    <cellStyle name="Input 2 4 2" xfId="2555"/>
    <cellStyle name="Input 2 4 2 10" xfId="33399"/>
    <cellStyle name="Input 2 4 2 11" xfId="33400"/>
    <cellStyle name="Input 2 4 2 12" xfId="33401"/>
    <cellStyle name="Input 2 4 2 2" xfId="2556"/>
    <cellStyle name="Input 2 4 2 2 10" xfId="33402"/>
    <cellStyle name="Input 2 4 2 2 11" xfId="33403"/>
    <cellStyle name="Input 2 4 2 2 12" xfId="33404"/>
    <cellStyle name="Input 2 4 2 2 13" xfId="33405"/>
    <cellStyle name="Input 2 4 2 2 14" xfId="33406"/>
    <cellStyle name="Input 2 4 2 2 15" xfId="33407"/>
    <cellStyle name="Input 2 4 2 2 16" xfId="33408"/>
    <cellStyle name="Input 2 4 2 2 17" xfId="33409"/>
    <cellStyle name="Input 2 4 2 2 2" xfId="2557"/>
    <cellStyle name="Input 2 4 2 2 2 10" xfId="33410"/>
    <cellStyle name="Input 2 4 2 2 2 11" xfId="33411"/>
    <cellStyle name="Input 2 4 2 2 2 12" xfId="33412"/>
    <cellStyle name="Input 2 4 2 2 2 13" xfId="33413"/>
    <cellStyle name="Input 2 4 2 2 2 14" xfId="33414"/>
    <cellStyle name="Input 2 4 2 2 2 15" xfId="33415"/>
    <cellStyle name="Input 2 4 2 2 2 2" xfId="2558"/>
    <cellStyle name="Input 2 4 2 2 2 2 2" xfId="2559"/>
    <cellStyle name="Input 2 4 2 2 2 2 2 2" xfId="33416"/>
    <cellStyle name="Input 2 4 2 2 2 2 2 2 2" xfId="33417"/>
    <cellStyle name="Input 2 4 2 2 2 2 2 2 3" xfId="33418"/>
    <cellStyle name="Input 2 4 2 2 2 2 3" xfId="33419"/>
    <cellStyle name="Input 2 4 2 2 2 2 3 2" xfId="33420"/>
    <cellStyle name="Input 2 4 2 2 2 2 3 3" xfId="33421"/>
    <cellStyle name="Input 2 4 2 2 2 3" xfId="2560"/>
    <cellStyle name="Input 2 4 2 2 2 3 2" xfId="33422"/>
    <cellStyle name="Input 2 4 2 2 2 3 2 2" xfId="33423"/>
    <cellStyle name="Input 2 4 2 2 2 3 2 3" xfId="33424"/>
    <cellStyle name="Input 2 4 2 2 2 4" xfId="33425"/>
    <cellStyle name="Input 2 4 2 2 2 4 2" xfId="33426"/>
    <cellStyle name="Input 2 4 2 2 2 4 3" xfId="33427"/>
    <cellStyle name="Input 2 4 2 2 2 5" xfId="33428"/>
    <cellStyle name="Input 2 4 2 2 2 6" xfId="33429"/>
    <cellStyle name="Input 2 4 2 2 2 7" xfId="33430"/>
    <cellStyle name="Input 2 4 2 2 2 8" xfId="33431"/>
    <cellStyle name="Input 2 4 2 2 2 9" xfId="33432"/>
    <cellStyle name="Input 2 4 2 2 3" xfId="2561"/>
    <cellStyle name="Input 2 4 2 2 3 2" xfId="2562"/>
    <cellStyle name="Input 2 4 2 2 3 2 2" xfId="33433"/>
    <cellStyle name="Input 2 4 2 2 3 2 2 2" xfId="33434"/>
    <cellStyle name="Input 2 4 2 2 3 2 2 3" xfId="33435"/>
    <cellStyle name="Input 2 4 2 2 3 3" xfId="33436"/>
    <cellStyle name="Input 2 4 2 2 3 3 2" xfId="33437"/>
    <cellStyle name="Input 2 4 2 2 3 3 3" xfId="33438"/>
    <cellStyle name="Input 2 4 2 2 4" xfId="2563"/>
    <cellStyle name="Input 2 4 2 2 4 2" xfId="33439"/>
    <cellStyle name="Input 2 4 2 2 4 2 2" xfId="33440"/>
    <cellStyle name="Input 2 4 2 2 4 2 3" xfId="33441"/>
    <cellStyle name="Input 2 4 2 2 5" xfId="33442"/>
    <cellStyle name="Input 2 4 2 2 5 2" xfId="33443"/>
    <cellStyle name="Input 2 4 2 2 5 3" xfId="33444"/>
    <cellStyle name="Input 2 4 2 2 6" xfId="33445"/>
    <cellStyle name="Input 2 4 2 2 7" xfId="33446"/>
    <cellStyle name="Input 2 4 2 2 8" xfId="33447"/>
    <cellStyle name="Input 2 4 2 2 9" xfId="33448"/>
    <cellStyle name="Input 2 4 2 3" xfId="2564"/>
    <cellStyle name="Input 2 4 2 3 10" xfId="33449"/>
    <cellStyle name="Input 2 4 2 3 11" xfId="33450"/>
    <cellStyle name="Input 2 4 2 3 12" xfId="33451"/>
    <cellStyle name="Input 2 4 2 3 13" xfId="33452"/>
    <cellStyle name="Input 2 4 2 3 14" xfId="33453"/>
    <cellStyle name="Input 2 4 2 3 15" xfId="33454"/>
    <cellStyle name="Input 2 4 2 3 2" xfId="2565"/>
    <cellStyle name="Input 2 4 2 3 2 2" xfId="2566"/>
    <cellStyle name="Input 2 4 2 3 2 2 2" xfId="33455"/>
    <cellStyle name="Input 2 4 2 3 2 2 2 2" xfId="33456"/>
    <cellStyle name="Input 2 4 2 3 2 2 2 3" xfId="33457"/>
    <cellStyle name="Input 2 4 2 3 2 3" xfId="33458"/>
    <cellStyle name="Input 2 4 2 3 2 3 2" xfId="33459"/>
    <cellStyle name="Input 2 4 2 3 2 3 3" xfId="33460"/>
    <cellStyle name="Input 2 4 2 3 3" xfId="2567"/>
    <cellStyle name="Input 2 4 2 3 3 2" xfId="33461"/>
    <cellStyle name="Input 2 4 2 3 3 2 2" xfId="33462"/>
    <cellStyle name="Input 2 4 2 3 3 2 3" xfId="33463"/>
    <cellStyle name="Input 2 4 2 3 4" xfId="2568"/>
    <cellStyle name="Input 2 4 2 3 4 2" xfId="33464"/>
    <cellStyle name="Input 2 4 2 3 4 2 2" xfId="33465"/>
    <cellStyle name="Input 2 4 2 3 4 2 3" xfId="33466"/>
    <cellStyle name="Input 2 4 2 3 5" xfId="33467"/>
    <cellStyle name="Input 2 4 2 3 5 2" xfId="33468"/>
    <cellStyle name="Input 2 4 2 3 5 3" xfId="33469"/>
    <cellStyle name="Input 2 4 2 3 6" xfId="33470"/>
    <cellStyle name="Input 2 4 2 3 7" xfId="33471"/>
    <cellStyle name="Input 2 4 2 3 8" xfId="33472"/>
    <cellStyle name="Input 2 4 2 3 9" xfId="33473"/>
    <cellStyle name="Input 2 4 2 4" xfId="2569"/>
    <cellStyle name="Input 2 4 2 4 2" xfId="2570"/>
    <cellStyle name="Input 2 4 2 4 2 2" xfId="2571"/>
    <cellStyle name="Input 2 4 2 4 2 2 2" xfId="33474"/>
    <cellStyle name="Input 2 4 2 4 2 2 2 2" xfId="33475"/>
    <cellStyle name="Input 2 4 2 4 2 2 2 3" xfId="33476"/>
    <cellStyle name="Input 2 4 2 4 2 3" xfId="33477"/>
    <cellStyle name="Input 2 4 2 4 2 3 2" xfId="33478"/>
    <cellStyle name="Input 2 4 2 4 2 3 3" xfId="33479"/>
    <cellStyle name="Input 2 4 2 4 3" xfId="2572"/>
    <cellStyle name="Input 2 4 2 4 3 2" xfId="33480"/>
    <cellStyle name="Input 2 4 2 4 3 2 2" xfId="33481"/>
    <cellStyle name="Input 2 4 2 4 3 2 3" xfId="33482"/>
    <cellStyle name="Input 2 4 2 4 4" xfId="33483"/>
    <cellStyle name="Input 2 4 2 4 4 2" xfId="33484"/>
    <cellStyle name="Input 2 4 2 4 4 3" xfId="33485"/>
    <cellStyle name="Input 2 4 2 5" xfId="2573"/>
    <cellStyle name="Input 2 4 2 5 2" xfId="2574"/>
    <cellStyle name="Input 2 4 2 5 2 2" xfId="33486"/>
    <cellStyle name="Input 2 4 2 5 2 2 2" xfId="33487"/>
    <cellStyle name="Input 2 4 2 5 2 2 3" xfId="33488"/>
    <cellStyle name="Input 2 4 2 5 3" xfId="33489"/>
    <cellStyle name="Input 2 4 2 5 3 2" xfId="33490"/>
    <cellStyle name="Input 2 4 2 5 3 3" xfId="33491"/>
    <cellStyle name="Input 2 4 2 6" xfId="2575"/>
    <cellStyle name="Input 2 4 2 6 2" xfId="33492"/>
    <cellStyle name="Input 2 4 2 6 2 2" xfId="33493"/>
    <cellStyle name="Input 2 4 2 6 2 3" xfId="33494"/>
    <cellStyle name="Input 2 4 2 7" xfId="33495"/>
    <cellStyle name="Input 2 4 2 7 2" xfId="33496"/>
    <cellStyle name="Input 2 4 2 7 3" xfId="33497"/>
    <cellStyle name="Input 2 4 2 8" xfId="33498"/>
    <cellStyle name="Input 2 4 2 9" xfId="33499"/>
    <cellStyle name="Input 2 4 3" xfId="2576"/>
    <cellStyle name="Input 2 4 3 10" xfId="33500"/>
    <cellStyle name="Input 2 4 3 11" xfId="33501"/>
    <cellStyle name="Input 2 4 3 12" xfId="33502"/>
    <cellStyle name="Input 2 4 3 13" xfId="33503"/>
    <cellStyle name="Input 2 4 3 14" xfId="33504"/>
    <cellStyle name="Input 2 4 3 15" xfId="33505"/>
    <cellStyle name="Input 2 4 3 16" xfId="33506"/>
    <cellStyle name="Input 2 4 3 17" xfId="33507"/>
    <cellStyle name="Input 2 4 3 2" xfId="2577"/>
    <cellStyle name="Input 2 4 3 2 10" xfId="33508"/>
    <cellStyle name="Input 2 4 3 2 11" xfId="33509"/>
    <cellStyle name="Input 2 4 3 2 12" xfId="33510"/>
    <cellStyle name="Input 2 4 3 2 13" xfId="33511"/>
    <cellStyle name="Input 2 4 3 2 14" xfId="33512"/>
    <cellStyle name="Input 2 4 3 2 15" xfId="33513"/>
    <cellStyle name="Input 2 4 3 2 2" xfId="2578"/>
    <cellStyle name="Input 2 4 3 2 2 2" xfId="2579"/>
    <cellStyle name="Input 2 4 3 2 2 2 2" xfId="2580"/>
    <cellStyle name="Input 2 4 3 2 2 2 2 2" xfId="33514"/>
    <cellStyle name="Input 2 4 3 2 2 2 2 2 2" xfId="33515"/>
    <cellStyle name="Input 2 4 3 2 2 2 2 2 3" xfId="33516"/>
    <cellStyle name="Input 2 4 3 2 2 2 3" xfId="33517"/>
    <cellStyle name="Input 2 4 3 2 2 2 3 2" xfId="33518"/>
    <cellStyle name="Input 2 4 3 2 2 2 3 3" xfId="33519"/>
    <cellStyle name="Input 2 4 3 2 2 3" xfId="2581"/>
    <cellStyle name="Input 2 4 3 2 2 3 2" xfId="33520"/>
    <cellStyle name="Input 2 4 3 2 2 3 2 2" xfId="33521"/>
    <cellStyle name="Input 2 4 3 2 2 3 2 3" xfId="33522"/>
    <cellStyle name="Input 2 4 3 2 2 4" xfId="33523"/>
    <cellStyle name="Input 2 4 3 2 2 4 2" xfId="33524"/>
    <cellStyle name="Input 2 4 3 2 2 4 3" xfId="33525"/>
    <cellStyle name="Input 2 4 3 2 3" xfId="2582"/>
    <cellStyle name="Input 2 4 3 2 3 2" xfId="2583"/>
    <cellStyle name="Input 2 4 3 2 3 2 2" xfId="33526"/>
    <cellStyle name="Input 2 4 3 2 3 2 2 2" xfId="33527"/>
    <cellStyle name="Input 2 4 3 2 3 2 2 3" xfId="33528"/>
    <cellStyle name="Input 2 4 3 2 3 3" xfId="33529"/>
    <cellStyle name="Input 2 4 3 2 3 3 2" xfId="33530"/>
    <cellStyle name="Input 2 4 3 2 3 3 3" xfId="33531"/>
    <cellStyle name="Input 2 4 3 2 4" xfId="2584"/>
    <cellStyle name="Input 2 4 3 2 4 2" xfId="33532"/>
    <cellStyle name="Input 2 4 3 2 4 2 2" xfId="33533"/>
    <cellStyle name="Input 2 4 3 2 4 2 3" xfId="33534"/>
    <cellStyle name="Input 2 4 3 2 5" xfId="33535"/>
    <cellStyle name="Input 2 4 3 2 5 2" xfId="33536"/>
    <cellStyle name="Input 2 4 3 2 5 3" xfId="33537"/>
    <cellStyle name="Input 2 4 3 2 6" xfId="33538"/>
    <cellStyle name="Input 2 4 3 2 7" xfId="33539"/>
    <cellStyle name="Input 2 4 3 2 8" xfId="33540"/>
    <cellStyle name="Input 2 4 3 2 9" xfId="33541"/>
    <cellStyle name="Input 2 4 3 3" xfId="2585"/>
    <cellStyle name="Input 2 4 3 3 2" xfId="2586"/>
    <cellStyle name="Input 2 4 3 3 2 2" xfId="2587"/>
    <cellStyle name="Input 2 4 3 3 2 2 2" xfId="33542"/>
    <cellStyle name="Input 2 4 3 3 2 2 2 2" xfId="33543"/>
    <cellStyle name="Input 2 4 3 3 2 2 2 3" xfId="33544"/>
    <cellStyle name="Input 2 4 3 3 2 3" xfId="33545"/>
    <cellStyle name="Input 2 4 3 3 2 3 2" xfId="33546"/>
    <cellStyle name="Input 2 4 3 3 2 3 3" xfId="33547"/>
    <cellStyle name="Input 2 4 3 3 3" xfId="2588"/>
    <cellStyle name="Input 2 4 3 3 3 2" xfId="33548"/>
    <cellStyle name="Input 2 4 3 3 3 2 2" xfId="33549"/>
    <cellStyle name="Input 2 4 3 3 3 2 3" xfId="33550"/>
    <cellStyle name="Input 2 4 3 3 4" xfId="2589"/>
    <cellStyle name="Input 2 4 3 3 4 2" xfId="33551"/>
    <cellStyle name="Input 2 4 3 3 4 2 2" xfId="33552"/>
    <cellStyle name="Input 2 4 3 3 4 2 3" xfId="33553"/>
    <cellStyle name="Input 2 4 3 3 5" xfId="33554"/>
    <cellStyle name="Input 2 4 3 3 5 2" xfId="33555"/>
    <cellStyle name="Input 2 4 3 3 5 3" xfId="33556"/>
    <cellStyle name="Input 2 4 3 4" xfId="2590"/>
    <cellStyle name="Input 2 4 3 4 2" xfId="2591"/>
    <cellStyle name="Input 2 4 3 4 2 2" xfId="2592"/>
    <cellStyle name="Input 2 4 3 4 2 2 2" xfId="33557"/>
    <cellStyle name="Input 2 4 3 4 2 2 2 2" xfId="33558"/>
    <cellStyle name="Input 2 4 3 4 2 2 2 3" xfId="33559"/>
    <cellStyle name="Input 2 4 3 4 2 3" xfId="33560"/>
    <cellStyle name="Input 2 4 3 4 2 3 2" xfId="33561"/>
    <cellStyle name="Input 2 4 3 4 2 3 3" xfId="33562"/>
    <cellStyle name="Input 2 4 3 4 3" xfId="2593"/>
    <cellStyle name="Input 2 4 3 4 3 2" xfId="33563"/>
    <cellStyle name="Input 2 4 3 4 3 2 2" xfId="33564"/>
    <cellStyle name="Input 2 4 3 4 3 2 3" xfId="33565"/>
    <cellStyle name="Input 2 4 3 4 4" xfId="33566"/>
    <cellStyle name="Input 2 4 3 4 4 2" xfId="33567"/>
    <cellStyle name="Input 2 4 3 4 4 3" xfId="33568"/>
    <cellStyle name="Input 2 4 3 5" xfId="2594"/>
    <cellStyle name="Input 2 4 3 5 2" xfId="2595"/>
    <cellStyle name="Input 2 4 3 5 2 2" xfId="33569"/>
    <cellStyle name="Input 2 4 3 5 2 2 2" xfId="33570"/>
    <cellStyle name="Input 2 4 3 5 2 2 3" xfId="33571"/>
    <cellStyle name="Input 2 4 3 5 3" xfId="33572"/>
    <cellStyle name="Input 2 4 3 5 3 2" xfId="33573"/>
    <cellStyle name="Input 2 4 3 5 3 3" xfId="33574"/>
    <cellStyle name="Input 2 4 3 6" xfId="2596"/>
    <cellStyle name="Input 2 4 3 6 2" xfId="33575"/>
    <cellStyle name="Input 2 4 3 6 2 2" xfId="33576"/>
    <cellStyle name="Input 2 4 3 6 2 3" xfId="33577"/>
    <cellStyle name="Input 2 4 3 7" xfId="33578"/>
    <cellStyle name="Input 2 4 3 7 2" xfId="33579"/>
    <cellStyle name="Input 2 4 3 7 3" xfId="33580"/>
    <cellStyle name="Input 2 4 3 8" xfId="33581"/>
    <cellStyle name="Input 2 4 3 9" xfId="33582"/>
    <cellStyle name="Input 2 4 4" xfId="2597"/>
    <cellStyle name="Input 2 4 4 10" xfId="33583"/>
    <cellStyle name="Input 2 4 4 11" xfId="33584"/>
    <cellStyle name="Input 2 4 4 12" xfId="33585"/>
    <cellStyle name="Input 2 4 4 13" xfId="33586"/>
    <cellStyle name="Input 2 4 4 14" xfId="33587"/>
    <cellStyle name="Input 2 4 4 15" xfId="33588"/>
    <cellStyle name="Input 2 4 4 16" xfId="33589"/>
    <cellStyle name="Input 2 4 4 2" xfId="2598"/>
    <cellStyle name="Input 2 4 4 2 2" xfId="2599"/>
    <cellStyle name="Input 2 4 4 2 2 2" xfId="2600"/>
    <cellStyle name="Input 2 4 4 2 2 2 2" xfId="2601"/>
    <cellStyle name="Input 2 4 4 2 2 2 2 2" xfId="33590"/>
    <cellStyle name="Input 2 4 4 2 2 2 2 2 2" xfId="33591"/>
    <cellStyle name="Input 2 4 4 2 2 2 2 2 3" xfId="33592"/>
    <cellStyle name="Input 2 4 4 2 2 2 3" xfId="33593"/>
    <cellStyle name="Input 2 4 4 2 2 2 3 2" xfId="33594"/>
    <cellStyle name="Input 2 4 4 2 2 2 3 3" xfId="33595"/>
    <cellStyle name="Input 2 4 4 2 2 3" xfId="2602"/>
    <cellStyle name="Input 2 4 4 2 2 3 2" xfId="33596"/>
    <cellStyle name="Input 2 4 4 2 2 3 2 2" xfId="33597"/>
    <cellStyle name="Input 2 4 4 2 2 3 2 3" xfId="33598"/>
    <cellStyle name="Input 2 4 4 2 2 4" xfId="33599"/>
    <cellStyle name="Input 2 4 4 2 2 4 2" xfId="33600"/>
    <cellStyle name="Input 2 4 4 2 2 4 3" xfId="33601"/>
    <cellStyle name="Input 2 4 4 2 3" xfId="2603"/>
    <cellStyle name="Input 2 4 4 2 3 2" xfId="2604"/>
    <cellStyle name="Input 2 4 4 2 3 2 2" xfId="33602"/>
    <cellStyle name="Input 2 4 4 2 3 2 2 2" xfId="33603"/>
    <cellStyle name="Input 2 4 4 2 3 2 2 3" xfId="33604"/>
    <cellStyle name="Input 2 4 4 2 3 3" xfId="33605"/>
    <cellStyle name="Input 2 4 4 2 3 3 2" xfId="33606"/>
    <cellStyle name="Input 2 4 4 2 3 3 3" xfId="33607"/>
    <cellStyle name="Input 2 4 4 2 4" xfId="2605"/>
    <cellStyle name="Input 2 4 4 2 4 2" xfId="33608"/>
    <cellStyle name="Input 2 4 4 2 4 2 2" xfId="33609"/>
    <cellStyle name="Input 2 4 4 2 4 2 3" xfId="33610"/>
    <cellStyle name="Input 2 4 4 2 5" xfId="33611"/>
    <cellStyle name="Input 2 4 4 2 5 2" xfId="33612"/>
    <cellStyle name="Input 2 4 4 2 5 3" xfId="33613"/>
    <cellStyle name="Input 2 4 4 3" xfId="2606"/>
    <cellStyle name="Input 2 4 4 3 2" xfId="2607"/>
    <cellStyle name="Input 2 4 4 3 2 2" xfId="2608"/>
    <cellStyle name="Input 2 4 4 3 2 2 2" xfId="33614"/>
    <cellStyle name="Input 2 4 4 3 2 2 2 2" xfId="33615"/>
    <cellStyle name="Input 2 4 4 3 2 2 2 3" xfId="33616"/>
    <cellStyle name="Input 2 4 4 3 2 3" xfId="33617"/>
    <cellStyle name="Input 2 4 4 3 2 3 2" xfId="33618"/>
    <cellStyle name="Input 2 4 4 3 2 3 3" xfId="33619"/>
    <cellStyle name="Input 2 4 4 3 3" xfId="2609"/>
    <cellStyle name="Input 2 4 4 3 3 2" xfId="33620"/>
    <cellStyle name="Input 2 4 4 3 3 2 2" xfId="33621"/>
    <cellStyle name="Input 2 4 4 3 3 2 3" xfId="33622"/>
    <cellStyle name="Input 2 4 4 3 4" xfId="2610"/>
    <cellStyle name="Input 2 4 4 3 4 2" xfId="33623"/>
    <cellStyle name="Input 2 4 4 3 4 2 2" xfId="33624"/>
    <cellStyle name="Input 2 4 4 3 4 2 3" xfId="33625"/>
    <cellStyle name="Input 2 4 4 3 5" xfId="33626"/>
    <cellStyle name="Input 2 4 4 3 5 2" xfId="33627"/>
    <cellStyle name="Input 2 4 4 3 5 3" xfId="33628"/>
    <cellStyle name="Input 2 4 4 4" xfId="2611"/>
    <cellStyle name="Input 2 4 4 4 2" xfId="2612"/>
    <cellStyle name="Input 2 4 4 4 2 2" xfId="2613"/>
    <cellStyle name="Input 2 4 4 4 2 2 2" xfId="33629"/>
    <cellStyle name="Input 2 4 4 4 2 2 2 2" xfId="33630"/>
    <cellStyle name="Input 2 4 4 4 2 2 2 3" xfId="33631"/>
    <cellStyle name="Input 2 4 4 4 2 3" xfId="33632"/>
    <cellStyle name="Input 2 4 4 4 2 3 2" xfId="33633"/>
    <cellStyle name="Input 2 4 4 4 2 3 3" xfId="33634"/>
    <cellStyle name="Input 2 4 4 4 3" xfId="2614"/>
    <cellStyle name="Input 2 4 4 4 3 2" xfId="33635"/>
    <cellStyle name="Input 2 4 4 4 3 2 2" xfId="33636"/>
    <cellStyle name="Input 2 4 4 4 3 2 3" xfId="33637"/>
    <cellStyle name="Input 2 4 4 4 4" xfId="33638"/>
    <cellStyle name="Input 2 4 4 4 4 2" xfId="33639"/>
    <cellStyle name="Input 2 4 4 4 4 3" xfId="33640"/>
    <cellStyle name="Input 2 4 4 5" xfId="2615"/>
    <cellStyle name="Input 2 4 4 5 2" xfId="2616"/>
    <cellStyle name="Input 2 4 4 5 2 2" xfId="33641"/>
    <cellStyle name="Input 2 4 4 5 2 2 2" xfId="33642"/>
    <cellStyle name="Input 2 4 4 5 2 2 3" xfId="33643"/>
    <cellStyle name="Input 2 4 4 5 3" xfId="33644"/>
    <cellStyle name="Input 2 4 4 5 3 2" xfId="33645"/>
    <cellStyle name="Input 2 4 4 5 3 3" xfId="33646"/>
    <cellStyle name="Input 2 4 4 6" xfId="2617"/>
    <cellStyle name="Input 2 4 4 6 2" xfId="33647"/>
    <cellStyle name="Input 2 4 4 6 2 2" xfId="33648"/>
    <cellStyle name="Input 2 4 4 6 2 3" xfId="33649"/>
    <cellStyle name="Input 2 4 4 7" xfId="33650"/>
    <cellStyle name="Input 2 4 4 7 2" xfId="33651"/>
    <cellStyle name="Input 2 4 4 7 3" xfId="33652"/>
    <cellStyle name="Input 2 4 4 8" xfId="33653"/>
    <cellStyle name="Input 2 4 4 9" xfId="33654"/>
    <cellStyle name="Input 2 4 5" xfId="2618"/>
    <cellStyle name="Input 2 4 5 2" xfId="2619"/>
    <cellStyle name="Input 2 4 5 2 2" xfId="33655"/>
    <cellStyle name="Input 2 4 5 2 2 2" xfId="33656"/>
    <cellStyle name="Input 2 4 5 2 2 3" xfId="33657"/>
    <cellStyle name="Input 2 4 5 3" xfId="33658"/>
    <cellStyle name="Input 2 4 5 3 2" xfId="33659"/>
    <cellStyle name="Input 2 4 5 3 3" xfId="33660"/>
    <cellStyle name="Input 2 4 6" xfId="33661"/>
    <cellStyle name="Input 2 4 6 2" xfId="33662"/>
    <cellStyle name="Input 2 4 7" xfId="33663"/>
    <cellStyle name="Input 2 4 8" xfId="33664"/>
    <cellStyle name="Input 2 4 9" xfId="33665"/>
    <cellStyle name="Input 2 5" xfId="2620"/>
    <cellStyle name="Input 2 5 10" xfId="33666"/>
    <cellStyle name="Input 2 5 11" xfId="33667"/>
    <cellStyle name="Input 2 5 12" xfId="33668"/>
    <cellStyle name="Input 2 5 13" xfId="33669"/>
    <cellStyle name="Input 2 5 14" xfId="33670"/>
    <cellStyle name="Input 2 5 2" xfId="2621"/>
    <cellStyle name="Input 2 5 2 10" xfId="33671"/>
    <cellStyle name="Input 2 5 2 11" xfId="33672"/>
    <cellStyle name="Input 2 5 2 12" xfId="33673"/>
    <cellStyle name="Input 2 5 2 13" xfId="33674"/>
    <cellStyle name="Input 2 5 2 14" xfId="33675"/>
    <cellStyle name="Input 2 5 2 15" xfId="33676"/>
    <cellStyle name="Input 2 5 2 16" xfId="33677"/>
    <cellStyle name="Input 2 5 2 17" xfId="33678"/>
    <cellStyle name="Input 2 5 2 2" xfId="2622"/>
    <cellStyle name="Input 2 5 2 2 10" xfId="33679"/>
    <cellStyle name="Input 2 5 2 2 11" xfId="33680"/>
    <cellStyle name="Input 2 5 2 2 12" xfId="33681"/>
    <cellStyle name="Input 2 5 2 2 13" xfId="33682"/>
    <cellStyle name="Input 2 5 2 2 14" xfId="33683"/>
    <cellStyle name="Input 2 5 2 2 15" xfId="33684"/>
    <cellStyle name="Input 2 5 2 2 2" xfId="2623"/>
    <cellStyle name="Input 2 5 2 2 2 2" xfId="2624"/>
    <cellStyle name="Input 2 5 2 2 2 2 2" xfId="2625"/>
    <cellStyle name="Input 2 5 2 2 2 2 2 2" xfId="33685"/>
    <cellStyle name="Input 2 5 2 2 2 2 2 2 2" xfId="33686"/>
    <cellStyle name="Input 2 5 2 2 2 2 2 2 3" xfId="33687"/>
    <cellStyle name="Input 2 5 2 2 2 2 3" xfId="33688"/>
    <cellStyle name="Input 2 5 2 2 2 2 3 2" xfId="33689"/>
    <cellStyle name="Input 2 5 2 2 2 2 3 3" xfId="33690"/>
    <cellStyle name="Input 2 5 2 2 2 3" xfId="2626"/>
    <cellStyle name="Input 2 5 2 2 2 3 2" xfId="33691"/>
    <cellStyle name="Input 2 5 2 2 2 3 2 2" xfId="33692"/>
    <cellStyle name="Input 2 5 2 2 2 3 2 3" xfId="33693"/>
    <cellStyle name="Input 2 5 2 2 2 4" xfId="33694"/>
    <cellStyle name="Input 2 5 2 2 2 4 2" xfId="33695"/>
    <cellStyle name="Input 2 5 2 2 2 4 3" xfId="33696"/>
    <cellStyle name="Input 2 5 2 2 3" xfId="2627"/>
    <cellStyle name="Input 2 5 2 2 3 2" xfId="2628"/>
    <cellStyle name="Input 2 5 2 2 3 2 2" xfId="33697"/>
    <cellStyle name="Input 2 5 2 2 3 2 2 2" xfId="33698"/>
    <cellStyle name="Input 2 5 2 2 3 2 2 3" xfId="33699"/>
    <cellStyle name="Input 2 5 2 2 3 3" xfId="33700"/>
    <cellStyle name="Input 2 5 2 2 3 3 2" xfId="33701"/>
    <cellStyle name="Input 2 5 2 2 3 3 3" xfId="33702"/>
    <cellStyle name="Input 2 5 2 2 4" xfId="2629"/>
    <cellStyle name="Input 2 5 2 2 4 2" xfId="33703"/>
    <cellStyle name="Input 2 5 2 2 4 2 2" xfId="33704"/>
    <cellStyle name="Input 2 5 2 2 4 2 3" xfId="33705"/>
    <cellStyle name="Input 2 5 2 2 5" xfId="33706"/>
    <cellStyle name="Input 2 5 2 2 5 2" xfId="33707"/>
    <cellStyle name="Input 2 5 2 2 5 3" xfId="33708"/>
    <cellStyle name="Input 2 5 2 2 6" xfId="33709"/>
    <cellStyle name="Input 2 5 2 2 7" xfId="33710"/>
    <cellStyle name="Input 2 5 2 2 8" xfId="33711"/>
    <cellStyle name="Input 2 5 2 2 9" xfId="33712"/>
    <cellStyle name="Input 2 5 2 3" xfId="2630"/>
    <cellStyle name="Input 2 5 2 3 2" xfId="2631"/>
    <cellStyle name="Input 2 5 2 3 2 2" xfId="2632"/>
    <cellStyle name="Input 2 5 2 3 2 2 2" xfId="33713"/>
    <cellStyle name="Input 2 5 2 3 2 2 2 2" xfId="33714"/>
    <cellStyle name="Input 2 5 2 3 2 2 2 3" xfId="33715"/>
    <cellStyle name="Input 2 5 2 3 2 3" xfId="33716"/>
    <cellStyle name="Input 2 5 2 3 2 3 2" xfId="33717"/>
    <cellStyle name="Input 2 5 2 3 2 3 3" xfId="33718"/>
    <cellStyle name="Input 2 5 2 3 3" xfId="2633"/>
    <cellStyle name="Input 2 5 2 3 3 2" xfId="33719"/>
    <cellStyle name="Input 2 5 2 3 3 2 2" xfId="33720"/>
    <cellStyle name="Input 2 5 2 3 3 2 3" xfId="33721"/>
    <cellStyle name="Input 2 5 2 3 4" xfId="2634"/>
    <cellStyle name="Input 2 5 2 3 4 2" xfId="33722"/>
    <cellStyle name="Input 2 5 2 3 4 2 2" xfId="33723"/>
    <cellStyle name="Input 2 5 2 3 4 2 3" xfId="33724"/>
    <cellStyle name="Input 2 5 2 3 5" xfId="33725"/>
    <cellStyle name="Input 2 5 2 3 5 2" xfId="33726"/>
    <cellStyle name="Input 2 5 2 3 5 3" xfId="33727"/>
    <cellStyle name="Input 2 5 2 4" xfId="2635"/>
    <cellStyle name="Input 2 5 2 4 2" xfId="2636"/>
    <cellStyle name="Input 2 5 2 4 2 2" xfId="2637"/>
    <cellStyle name="Input 2 5 2 4 2 2 2" xfId="33728"/>
    <cellStyle name="Input 2 5 2 4 2 2 2 2" xfId="33729"/>
    <cellStyle name="Input 2 5 2 4 2 2 2 3" xfId="33730"/>
    <cellStyle name="Input 2 5 2 4 2 3" xfId="33731"/>
    <cellStyle name="Input 2 5 2 4 2 3 2" xfId="33732"/>
    <cellStyle name="Input 2 5 2 4 2 3 3" xfId="33733"/>
    <cellStyle name="Input 2 5 2 4 3" xfId="2638"/>
    <cellStyle name="Input 2 5 2 4 3 2" xfId="33734"/>
    <cellStyle name="Input 2 5 2 4 3 2 2" xfId="33735"/>
    <cellStyle name="Input 2 5 2 4 3 2 3" xfId="33736"/>
    <cellStyle name="Input 2 5 2 4 4" xfId="33737"/>
    <cellStyle name="Input 2 5 2 4 4 2" xfId="33738"/>
    <cellStyle name="Input 2 5 2 4 4 3" xfId="33739"/>
    <cellStyle name="Input 2 5 2 5" xfId="2639"/>
    <cellStyle name="Input 2 5 2 5 2" xfId="2640"/>
    <cellStyle name="Input 2 5 2 5 2 2" xfId="33740"/>
    <cellStyle name="Input 2 5 2 5 2 2 2" xfId="33741"/>
    <cellStyle name="Input 2 5 2 5 2 2 3" xfId="33742"/>
    <cellStyle name="Input 2 5 2 5 3" xfId="33743"/>
    <cellStyle name="Input 2 5 2 5 3 2" xfId="33744"/>
    <cellStyle name="Input 2 5 2 5 3 3" xfId="33745"/>
    <cellStyle name="Input 2 5 2 6" xfId="2641"/>
    <cellStyle name="Input 2 5 2 6 2" xfId="33746"/>
    <cellStyle name="Input 2 5 2 6 2 2" xfId="33747"/>
    <cellStyle name="Input 2 5 2 6 2 3" xfId="33748"/>
    <cellStyle name="Input 2 5 2 7" xfId="33749"/>
    <cellStyle name="Input 2 5 2 7 2" xfId="33750"/>
    <cellStyle name="Input 2 5 2 7 3" xfId="33751"/>
    <cellStyle name="Input 2 5 2 8" xfId="33752"/>
    <cellStyle name="Input 2 5 2 9" xfId="33753"/>
    <cellStyle name="Input 2 5 3" xfId="2642"/>
    <cellStyle name="Input 2 5 3 10" xfId="33754"/>
    <cellStyle name="Input 2 5 3 11" xfId="33755"/>
    <cellStyle name="Input 2 5 3 12" xfId="33756"/>
    <cellStyle name="Input 2 5 3 13" xfId="33757"/>
    <cellStyle name="Input 2 5 3 14" xfId="33758"/>
    <cellStyle name="Input 2 5 3 15" xfId="33759"/>
    <cellStyle name="Input 2 5 3 16" xfId="33760"/>
    <cellStyle name="Input 2 5 3 2" xfId="2643"/>
    <cellStyle name="Input 2 5 3 2 2" xfId="2644"/>
    <cellStyle name="Input 2 5 3 2 2 2" xfId="2645"/>
    <cellStyle name="Input 2 5 3 2 2 2 2" xfId="2646"/>
    <cellStyle name="Input 2 5 3 2 2 2 2 2" xfId="33761"/>
    <cellStyle name="Input 2 5 3 2 2 2 2 2 2" xfId="33762"/>
    <cellStyle name="Input 2 5 3 2 2 2 2 2 3" xfId="33763"/>
    <cellStyle name="Input 2 5 3 2 2 2 3" xfId="33764"/>
    <cellStyle name="Input 2 5 3 2 2 2 3 2" xfId="33765"/>
    <cellStyle name="Input 2 5 3 2 2 2 3 3" xfId="33766"/>
    <cellStyle name="Input 2 5 3 2 2 3" xfId="2647"/>
    <cellStyle name="Input 2 5 3 2 2 3 2" xfId="33767"/>
    <cellStyle name="Input 2 5 3 2 2 3 2 2" xfId="33768"/>
    <cellStyle name="Input 2 5 3 2 2 3 2 3" xfId="33769"/>
    <cellStyle name="Input 2 5 3 2 2 4" xfId="33770"/>
    <cellStyle name="Input 2 5 3 2 2 4 2" xfId="33771"/>
    <cellStyle name="Input 2 5 3 2 2 4 3" xfId="33772"/>
    <cellStyle name="Input 2 5 3 2 3" xfId="2648"/>
    <cellStyle name="Input 2 5 3 2 3 2" xfId="2649"/>
    <cellStyle name="Input 2 5 3 2 3 2 2" xfId="33773"/>
    <cellStyle name="Input 2 5 3 2 3 2 2 2" xfId="33774"/>
    <cellStyle name="Input 2 5 3 2 3 2 2 3" xfId="33775"/>
    <cellStyle name="Input 2 5 3 2 3 3" xfId="33776"/>
    <cellStyle name="Input 2 5 3 2 3 3 2" xfId="33777"/>
    <cellStyle name="Input 2 5 3 2 3 3 3" xfId="33778"/>
    <cellStyle name="Input 2 5 3 2 4" xfId="2650"/>
    <cellStyle name="Input 2 5 3 2 4 2" xfId="33779"/>
    <cellStyle name="Input 2 5 3 2 4 2 2" xfId="33780"/>
    <cellStyle name="Input 2 5 3 2 4 2 3" xfId="33781"/>
    <cellStyle name="Input 2 5 3 2 5" xfId="33782"/>
    <cellStyle name="Input 2 5 3 2 5 2" xfId="33783"/>
    <cellStyle name="Input 2 5 3 2 5 3" xfId="33784"/>
    <cellStyle name="Input 2 5 3 3" xfId="2651"/>
    <cellStyle name="Input 2 5 3 3 2" xfId="2652"/>
    <cellStyle name="Input 2 5 3 3 2 2" xfId="2653"/>
    <cellStyle name="Input 2 5 3 3 2 2 2" xfId="33785"/>
    <cellStyle name="Input 2 5 3 3 2 2 2 2" xfId="33786"/>
    <cellStyle name="Input 2 5 3 3 2 2 2 3" xfId="33787"/>
    <cellStyle name="Input 2 5 3 3 2 3" xfId="33788"/>
    <cellStyle name="Input 2 5 3 3 2 3 2" xfId="33789"/>
    <cellStyle name="Input 2 5 3 3 2 3 3" xfId="33790"/>
    <cellStyle name="Input 2 5 3 3 3" xfId="2654"/>
    <cellStyle name="Input 2 5 3 3 3 2" xfId="33791"/>
    <cellStyle name="Input 2 5 3 3 3 2 2" xfId="33792"/>
    <cellStyle name="Input 2 5 3 3 3 2 3" xfId="33793"/>
    <cellStyle name="Input 2 5 3 3 4" xfId="2655"/>
    <cellStyle name="Input 2 5 3 3 4 2" xfId="33794"/>
    <cellStyle name="Input 2 5 3 3 4 2 2" xfId="33795"/>
    <cellStyle name="Input 2 5 3 3 4 2 3" xfId="33796"/>
    <cellStyle name="Input 2 5 3 3 5" xfId="33797"/>
    <cellStyle name="Input 2 5 3 3 5 2" xfId="33798"/>
    <cellStyle name="Input 2 5 3 3 5 3" xfId="33799"/>
    <cellStyle name="Input 2 5 3 4" xfId="2656"/>
    <cellStyle name="Input 2 5 3 4 2" xfId="2657"/>
    <cellStyle name="Input 2 5 3 4 2 2" xfId="2658"/>
    <cellStyle name="Input 2 5 3 4 2 2 2" xfId="33800"/>
    <cellStyle name="Input 2 5 3 4 2 2 2 2" xfId="33801"/>
    <cellStyle name="Input 2 5 3 4 2 2 2 3" xfId="33802"/>
    <cellStyle name="Input 2 5 3 4 2 3" xfId="33803"/>
    <cellStyle name="Input 2 5 3 4 2 3 2" xfId="33804"/>
    <cellStyle name="Input 2 5 3 4 2 3 3" xfId="33805"/>
    <cellStyle name="Input 2 5 3 4 3" xfId="2659"/>
    <cellStyle name="Input 2 5 3 4 3 2" xfId="33806"/>
    <cellStyle name="Input 2 5 3 4 3 2 2" xfId="33807"/>
    <cellStyle name="Input 2 5 3 4 3 2 3" xfId="33808"/>
    <cellStyle name="Input 2 5 3 4 4" xfId="33809"/>
    <cellStyle name="Input 2 5 3 4 4 2" xfId="33810"/>
    <cellStyle name="Input 2 5 3 4 4 3" xfId="33811"/>
    <cellStyle name="Input 2 5 3 5" xfId="2660"/>
    <cellStyle name="Input 2 5 3 5 2" xfId="2661"/>
    <cellStyle name="Input 2 5 3 5 2 2" xfId="33812"/>
    <cellStyle name="Input 2 5 3 5 2 2 2" xfId="33813"/>
    <cellStyle name="Input 2 5 3 5 2 2 3" xfId="33814"/>
    <cellStyle name="Input 2 5 3 5 3" xfId="33815"/>
    <cellStyle name="Input 2 5 3 5 3 2" xfId="33816"/>
    <cellStyle name="Input 2 5 3 5 3 3" xfId="33817"/>
    <cellStyle name="Input 2 5 3 6" xfId="2662"/>
    <cellStyle name="Input 2 5 3 6 2" xfId="33818"/>
    <cellStyle name="Input 2 5 3 6 2 2" xfId="33819"/>
    <cellStyle name="Input 2 5 3 6 2 3" xfId="33820"/>
    <cellStyle name="Input 2 5 3 7" xfId="33821"/>
    <cellStyle name="Input 2 5 3 7 2" xfId="33822"/>
    <cellStyle name="Input 2 5 3 7 3" xfId="33823"/>
    <cellStyle name="Input 2 5 3 8" xfId="33824"/>
    <cellStyle name="Input 2 5 3 9" xfId="33825"/>
    <cellStyle name="Input 2 5 4" xfId="2663"/>
    <cellStyle name="Input 2 5 4 2" xfId="2664"/>
    <cellStyle name="Input 2 5 4 2 2" xfId="2665"/>
    <cellStyle name="Input 2 5 4 2 2 2" xfId="2666"/>
    <cellStyle name="Input 2 5 4 2 2 2 2" xfId="33826"/>
    <cellStyle name="Input 2 5 4 2 2 2 2 2" xfId="33827"/>
    <cellStyle name="Input 2 5 4 2 2 2 2 3" xfId="33828"/>
    <cellStyle name="Input 2 5 4 2 2 3" xfId="33829"/>
    <cellStyle name="Input 2 5 4 2 2 3 2" xfId="33830"/>
    <cellStyle name="Input 2 5 4 2 2 3 3" xfId="33831"/>
    <cellStyle name="Input 2 5 4 2 3" xfId="2667"/>
    <cellStyle name="Input 2 5 4 2 3 2" xfId="33832"/>
    <cellStyle name="Input 2 5 4 2 3 2 2" xfId="33833"/>
    <cellStyle name="Input 2 5 4 2 3 2 3" xfId="33834"/>
    <cellStyle name="Input 2 5 4 2 4" xfId="33835"/>
    <cellStyle name="Input 2 5 4 2 4 2" xfId="33836"/>
    <cellStyle name="Input 2 5 4 2 4 3" xfId="33837"/>
    <cellStyle name="Input 2 5 4 3" xfId="2668"/>
    <cellStyle name="Input 2 5 4 3 2" xfId="2669"/>
    <cellStyle name="Input 2 5 4 3 2 2" xfId="33838"/>
    <cellStyle name="Input 2 5 4 3 2 2 2" xfId="33839"/>
    <cellStyle name="Input 2 5 4 3 2 2 3" xfId="33840"/>
    <cellStyle name="Input 2 5 4 3 3" xfId="33841"/>
    <cellStyle name="Input 2 5 4 3 3 2" xfId="33842"/>
    <cellStyle name="Input 2 5 4 3 3 3" xfId="33843"/>
    <cellStyle name="Input 2 5 4 4" xfId="2670"/>
    <cellStyle name="Input 2 5 4 4 2" xfId="33844"/>
    <cellStyle name="Input 2 5 4 4 2 2" xfId="33845"/>
    <cellStyle name="Input 2 5 4 4 2 3" xfId="33846"/>
    <cellStyle name="Input 2 5 4 5" xfId="33847"/>
    <cellStyle name="Input 2 5 4 5 2" xfId="33848"/>
    <cellStyle name="Input 2 5 4 5 3" xfId="33849"/>
    <cellStyle name="Input 2 5 5" xfId="2671"/>
    <cellStyle name="Input 2 5 5 2" xfId="2672"/>
    <cellStyle name="Input 2 5 5 2 2" xfId="2673"/>
    <cellStyle name="Input 2 5 5 2 2 2" xfId="33850"/>
    <cellStyle name="Input 2 5 5 2 2 2 2" xfId="33851"/>
    <cellStyle name="Input 2 5 5 2 2 2 3" xfId="33852"/>
    <cellStyle name="Input 2 5 5 2 3" xfId="33853"/>
    <cellStyle name="Input 2 5 5 2 3 2" xfId="33854"/>
    <cellStyle name="Input 2 5 5 2 3 3" xfId="33855"/>
    <cellStyle name="Input 2 5 5 3" xfId="2674"/>
    <cellStyle name="Input 2 5 5 3 2" xfId="33856"/>
    <cellStyle name="Input 2 5 5 3 2 2" xfId="33857"/>
    <cellStyle name="Input 2 5 5 3 2 3" xfId="33858"/>
    <cellStyle name="Input 2 5 5 4" xfId="2675"/>
    <cellStyle name="Input 2 5 5 4 2" xfId="33859"/>
    <cellStyle name="Input 2 5 5 4 2 2" xfId="33860"/>
    <cellStyle name="Input 2 5 5 4 2 3" xfId="33861"/>
    <cellStyle name="Input 2 5 5 5" xfId="33862"/>
    <cellStyle name="Input 2 5 5 5 2" xfId="33863"/>
    <cellStyle name="Input 2 5 5 5 3" xfId="33864"/>
    <cellStyle name="Input 2 5 6" xfId="2676"/>
    <cellStyle name="Input 2 5 6 2" xfId="2677"/>
    <cellStyle name="Input 2 5 6 2 2" xfId="2678"/>
    <cellStyle name="Input 2 5 6 2 2 2" xfId="33865"/>
    <cellStyle name="Input 2 5 6 2 2 2 2" xfId="33866"/>
    <cellStyle name="Input 2 5 6 2 2 2 3" xfId="33867"/>
    <cellStyle name="Input 2 5 6 2 3" xfId="33868"/>
    <cellStyle name="Input 2 5 6 2 3 2" xfId="33869"/>
    <cellStyle name="Input 2 5 6 2 3 3" xfId="33870"/>
    <cellStyle name="Input 2 5 6 3" xfId="2679"/>
    <cellStyle name="Input 2 5 6 3 2" xfId="33871"/>
    <cellStyle name="Input 2 5 6 3 2 2" xfId="33872"/>
    <cellStyle name="Input 2 5 6 3 2 3" xfId="33873"/>
    <cellStyle name="Input 2 5 6 4" xfId="33874"/>
    <cellStyle name="Input 2 5 6 4 2" xfId="33875"/>
    <cellStyle name="Input 2 5 6 4 3" xfId="33876"/>
    <cellStyle name="Input 2 5 7" xfId="2680"/>
    <cellStyle name="Input 2 5 7 2" xfId="2681"/>
    <cellStyle name="Input 2 5 7 2 2" xfId="33877"/>
    <cellStyle name="Input 2 5 7 2 2 2" xfId="33878"/>
    <cellStyle name="Input 2 5 7 2 2 3" xfId="33879"/>
    <cellStyle name="Input 2 5 7 3" xfId="33880"/>
    <cellStyle name="Input 2 5 7 3 2" xfId="33881"/>
    <cellStyle name="Input 2 5 7 3 3" xfId="33882"/>
    <cellStyle name="Input 2 5 8" xfId="2682"/>
    <cellStyle name="Input 2 5 8 2" xfId="33883"/>
    <cellStyle name="Input 2 5 8 2 2" xfId="33884"/>
    <cellStyle name="Input 2 5 8 2 3" xfId="33885"/>
    <cellStyle name="Input 2 5 9" xfId="33886"/>
    <cellStyle name="Input 2 6" xfId="2683"/>
    <cellStyle name="Input 2 6 10" xfId="33887"/>
    <cellStyle name="Input 2 6 11" xfId="33888"/>
    <cellStyle name="Input 2 6 12" xfId="33889"/>
    <cellStyle name="Input 2 6 13" xfId="33890"/>
    <cellStyle name="Input 2 6 14" xfId="33891"/>
    <cellStyle name="Input 2 6 2" xfId="2684"/>
    <cellStyle name="Input 2 6 2 10" xfId="33892"/>
    <cellStyle name="Input 2 6 2 11" xfId="33893"/>
    <cellStyle name="Input 2 6 2 12" xfId="33894"/>
    <cellStyle name="Input 2 6 2 13" xfId="33895"/>
    <cellStyle name="Input 2 6 2 14" xfId="33896"/>
    <cellStyle name="Input 2 6 2 15" xfId="33897"/>
    <cellStyle name="Input 2 6 2 16" xfId="33898"/>
    <cellStyle name="Input 2 6 2 17" xfId="33899"/>
    <cellStyle name="Input 2 6 2 2" xfId="2685"/>
    <cellStyle name="Input 2 6 2 2 10" xfId="33900"/>
    <cellStyle name="Input 2 6 2 2 11" xfId="33901"/>
    <cellStyle name="Input 2 6 2 2 12" xfId="33902"/>
    <cellStyle name="Input 2 6 2 2 13" xfId="33903"/>
    <cellStyle name="Input 2 6 2 2 14" xfId="33904"/>
    <cellStyle name="Input 2 6 2 2 15" xfId="33905"/>
    <cellStyle name="Input 2 6 2 2 2" xfId="2686"/>
    <cellStyle name="Input 2 6 2 2 2 2" xfId="2687"/>
    <cellStyle name="Input 2 6 2 2 2 2 2" xfId="33906"/>
    <cellStyle name="Input 2 6 2 2 2 2 2 2" xfId="33907"/>
    <cellStyle name="Input 2 6 2 2 2 2 2 3" xfId="33908"/>
    <cellStyle name="Input 2 6 2 2 2 3" xfId="33909"/>
    <cellStyle name="Input 2 6 2 2 2 3 2" xfId="33910"/>
    <cellStyle name="Input 2 6 2 2 2 3 3" xfId="33911"/>
    <cellStyle name="Input 2 6 2 2 3" xfId="2688"/>
    <cellStyle name="Input 2 6 2 2 3 2" xfId="33912"/>
    <cellStyle name="Input 2 6 2 2 3 2 2" xfId="33913"/>
    <cellStyle name="Input 2 6 2 2 3 2 3" xfId="33914"/>
    <cellStyle name="Input 2 6 2 2 4" xfId="33915"/>
    <cellStyle name="Input 2 6 2 2 4 2" xfId="33916"/>
    <cellStyle name="Input 2 6 2 2 4 3" xfId="33917"/>
    <cellStyle name="Input 2 6 2 2 5" xfId="33918"/>
    <cellStyle name="Input 2 6 2 2 6" xfId="33919"/>
    <cellStyle name="Input 2 6 2 2 7" xfId="33920"/>
    <cellStyle name="Input 2 6 2 2 8" xfId="33921"/>
    <cellStyle name="Input 2 6 2 2 9" xfId="33922"/>
    <cellStyle name="Input 2 6 2 3" xfId="2689"/>
    <cellStyle name="Input 2 6 2 3 2" xfId="2690"/>
    <cellStyle name="Input 2 6 2 3 2 2" xfId="33923"/>
    <cellStyle name="Input 2 6 2 3 2 2 2" xfId="33924"/>
    <cellStyle name="Input 2 6 2 3 2 2 3" xfId="33925"/>
    <cellStyle name="Input 2 6 2 3 3" xfId="33926"/>
    <cellStyle name="Input 2 6 2 3 3 2" xfId="33927"/>
    <cellStyle name="Input 2 6 2 3 3 3" xfId="33928"/>
    <cellStyle name="Input 2 6 2 4" xfId="2691"/>
    <cellStyle name="Input 2 6 2 4 2" xfId="33929"/>
    <cellStyle name="Input 2 6 2 4 2 2" xfId="33930"/>
    <cellStyle name="Input 2 6 2 4 2 3" xfId="33931"/>
    <cellStyle name="Input 2 6 2 5" xfId="33932"/>
    <cellStyle name="Input 2 6 2 5 2" xfId="33933"/>
    <cellStyle name="Input 2 6 2 5 3" xfId="33934"/>
    <cellStyle name="Input 2 6 2 6" xfId="33935"/>
    <cellStyle name="Input 2 6 2 7" xfId="33936"/>
    <cellStyle name="Input 2 6 2 8" xfId="33937"/>
    <cellStyle name="Input 2 6 2 9" xfId="33938"/>
    <cellStyle name="Input 2 6 3" xfId="2692"/>
    <cellStyle name="Input 2 6 3 10" xfId="33939"/>
    <cellStyle name="Input 2 6 3 11" xfId="33940"/>
    <cellStyle name="Input 2 6 3 12" xfId="33941"/>
    <cellStyle name="Input 2 6 3 13" xfId="33942"/>
    <cellStyle name="Input 2 6 3 14" xfId="33943"/>
    <cellStyle name="Input 2 6 3 15" xfId="33944"/>
    <cellStyle name="Input 2 6 3 16" xfId="33945"/>
    <cellStyle name="Input 2 6 3 2" xfId="2693"/>
    <cellStyle name="Input 2 6 3 2 2" xfId="2694"/>
    <cellStyle name="Input 2 6 3 2 2 2" xfId="33946"/>
    <cellStyle name="Input 2 6 3 2 2 2 2" xfId="33947"/>
    <cellStyle name="Input 2 6 3 2 2 2 3" xfId="33948"/>
    <cellStyle name="Input 2 6 3 2 3" xfId="33949"/>
    <cellStyle name="Input 2 6 3 2 3 2" xfId="33950"/>
    <cellStyle name="Input 2 6 3 2 3 3" xfId="33951"/>
    <cellStyle name="Input 2 6 3 3" xfId="2695"/>
    <cellStyle name="Input 2 6 3 3 2" xfId="33952"/>
    <cellStyle name="Input 2 6 3 3 2 2" xfId="33953"/>
    <cellStyle name="Input 2 6 3 3 2 3" xfId="33954"/>
    <cellStyle name="Input 2 6 3 4" xfId="2696"/>
    <cellStyle name="Input 2 6 3 4 2" xfId="33955"/>
    <cellStyle name="Input 2 6 3 4 2 2" xfId="33956"/>
    <cellStyle name="Input 2 6 3 4 2 3" xfId="33957"/>
    <cellStyle name="Input 2 6 3 5" xfId="33958"/>
    <cellStyle name="Input 2 6 3 5 2" xfId="33959"/>
    <cellStyle name="Input 2 6 3 5 3" xfId="33960"/>
    <cellStyle name="Input 2 6 3 6" xfId="33961"/>
    <cellStyle name="Input 2 6 3 7" xfId="33962"/>
    <cellStyle name="Input 2 6 3 8" xfId="33963"/>
    <cellStyle name="Input 2 6 3 9" xfId="33964"/>
    <cellStyle name="Input 2 6 4" xfId="2697"/>
    <cellStyle name="Input 2 6 4 2" xfId="2698"/>
    <cellStyle name="Input 2 6 4 2 2" xfId="2699"/>
    <cellStyle name="Input 2 6 4 2 2 2" xfId="33965"/>
    <cellStyle name="Input 2 6 4 2 2 2 2" xfId="33966"/>
    <cellStyle name="Input 2 6 4 2 2 2 3" xfId="33967"/>
    <cellStyle name="Input 2 6 4 2 3" xfId="33968"/>
    <cellStyle name="Input 2 6 4 2 3 2" xfId="33969"/>
    <cellStyle name="Input 2 6 4 2 3 3" xfId="33970"/>
    <cellStyle name="Input 2 6 4 3" xfId="2700"/>
    <cellStyle name="Input 2 6 4 3 2" xfId="33971"/>
    <cellStyle name="Input 2 6 4 3 2 2" xfId="33972"/>
    <cellStyle name="Input 2 6 4 3 2 3" xfId="33973"/>
    <cellStyle name="Input 2 6 4 4" xfId="33974"/>
    <cellStyle name="Input 2 6 4 4 2" xfId="33975"/>
    <cellStyle name="Input 2 6 4 4 3" xfId="33976"/>
    <cellStyle name="Input 2 6 5" xfId="2701"/>
    <cellStyle name="Input 2 6 5 2" xfId="2702"/>
    <cellStyle name="Input 2 6 5 2 2" xfId="33977"/>
    <cellStyle name="Input 2 6 5 2 2 2" xfId="33978"/>
    <cellStyle name="Input 2 6 5 2 2 3" xfId="33979"/>
    <cellStyle name="Input 2 6 5 3" xfId="33980"/>
    <cellStyle name="Input 2 6 5 3 2" xfId="33981"/>
    <cellStyle name="Input 2 6 5 3 3" xfId="33982"/>
    <cellStyle name="Input 2 6 6" xfId="2703"/>
    <cellStyle name="Input 2 6 6 2" xfId="33983"/>
    <cellStyle name="Input 2 6 6 2 2" xfId="33984"/>
    <cellStyle name="Input 2 6 6 2 3" xfId="33985"/>
    <cellStyle name="Input 2 6 7" xfId="33986"/>
    <cellStyle name="Input 2 6 7 2" xfId="33987"/>
    <cellStyle name="Input 2 6 7 3" xfId="33988"/>
    <cellStyle name="Input 2 6 8" xfId="33989"/>
    <cellStyle name="Input 2 6 9" xfId="33990"/>
    <cellStyle name="Input 2 7" xfId="33991"/>
    <cellStyle name="Input 2 7 10" xfId="33992"/>
    <cellStyle name="Input 2 7 11" xfId="33993"/>
    <cellStyle name="Input 2 7 12" xfId="33994"/>
    <cellStyle name="Input 2 7 13" xfId="33995"/>
    <cellStyle name="Input 2 7 2" xfId="33996"/>
    <cellStyle name="Input 2 7 2 10" xfId="33997"/>
    <cellStyle name="Input 2 7 2 11" xfId="33998"/>
    <cellStyle name="Input 2 7 2 12" xfId="33999"/>
    <cellStyle name="Input 2 7 2 13" xfId="34000"/>
    <cellStyle name="Input 2 7 2 14" xfId="34001"/>
    <cellStyle name="Input 2 7 2 15" xfId="34002"/>
    <cellStyle name="Input 2 7 2 16" xfId="34003"/>
    <cellStyle name="Input 2 7 2 2" xfId="34004"/>
    <cellStyle name="Input 2 7 2 2 10" xfId="34005"/>
    <cellStyle name="Input 2 7 2 2 11" xfId="34006"/>
    <cellStyle name="Input 2 7 2 2 12" xfId="34007"/>
    <cellStyle name="Input 2 7 2 2 13" xfId="34008"/>
    <cellStyle name="Input 2 7 2 2 14" xfId="34009"/>
    <cellStyle name="Input 2 7 2 2 2" xfId="34010"/>
    <cellStyle name="Input 2 7 2 2 3" xfId="34011"/>
    <cellStyle name="Input 2 7 2 2 4" xfId="34012"/>
    <cellStyle name="Input 2 7 2 2 5" xfId="34013"/>
    <cellStyle name="Input 2 7 2 2 6" xfId="34014"/>
    <cellStyle name="Input 2 7 2 2 7" xfId="34015"/>
    <cellStyle name="Input 2 7 2 2 8" xfId="34016"/>
    <cellStyle name="Input 2 7 2 2 9" xfId="34017"/>
    <cellStyle name="Input 2 7 2 3" xfId="34018"/>
    <cellStyle name="Input 2 7 2 4" xfId="34019"/>
    <cellStyle name="Input 2 7 2 5" xfId="34020"/>
    <cellStyle name="Input 2 7 2 6" xfId="34021"/>
    <cellStyle name="Input 2 7 2 7" xfId="34022"/>
    <cellStyle name="Input 2 7 2 8" xfId="34023"/>
    <cellStyle name="Input 2 7 2 9" xfId="34024"/>
    <cellStyle name="Input 2 7 3" xfId="34025"/>
    <cellStyle name="Input 2 7 3 10" xfId="34026"/>
    <cellStyle name="Input 2 7 3 11" xfId="34027"/>
    <cellStyle name="Input 2 7 3 12" xfId="34028"/>
    <cellStyle name="Input 2 7 3 13" xfId="34029"/>
    <cellStyle name="Input 2 7 3 14" xfId="34030"/>
    <cellStyle name="Input 2 7 3 15" xfId="34031"/>
    <cellStyle name="Input 2 7 3 2" xfId="34032"/>
    <cellStyle name="Input 2 7 3 3" xfId="34033"/>
    <cellStyle name="Input 2 7 3 4" xfId="34034"/>
    <cellStyle name="Input 2 7 3 5" xfId="34035"/>
    <cellStyle name="Input 2 7 3 6" xfId="34036"/>
    <cellStyle name="Input 2 7 3 7" xfId="34037"/>
    <cellStyle name="Input 2 7 3 8" xfId="34038"/>
    <cellStyle name="Input 2 7 3 9" xfId="34039"/>
    <cellStyle name="Input 2 7 4" xfId="34040"/>
    <cellStyle name="Input 2 7 5" xfId="34041"/>
    <cellStyle name="Input 2 7 6" xfId="34042"/>
    <cellStyle name="Input 2 7 7" xfId="34043"/>
    <cellStyle name="Input 2 7 8" xfId="34044"/>
    <cellStyle name="Input 2 7 9" xfId="34045"/>
    <cellStyle name="Input 2 8" xfId="34046"/>
    <cellStyle name="Input 2 8 10" xfId="34047"/>
    <cellStyle name="Input 2 8 11" xfId="34048"/>
    <cellStyle name="Input 2 8 12" xfId="34049"/>
    <cellStyle name="Input 2 8 13" xfId="34050"/>
    <cellStyle name="Input 2 8 2" xfId="34051"/>
    <cellStyle name="Input 2 8 2 10" xfId="34052"/>
    <cellStyle name="Input 2 8 2 11" xfId="34053"/>
    <cellStyle name="Input 2 8 2 12" xfId="34054"/>
    <cellStyle name="Input 2 8 2 13" xfId="34055"/>
    <cellStyle name="Input 2 8 2 14" xfId="34056"/>
    <cellStyle name="Input 2 8 2 15" xfId="34057"/>
    <cellStyle name="Input 2 8 2 16" xfId="34058"/>
    <cellStyle name="Input 2 8 2 2" xfId="34059"/>
    <cellStyle name="Input 2 8 2 2 10" xfId="34060"/>
    <cellStyle name="Input 2 8 2 2 11" xfId="34061"/>
    <cellStyle name="Input 2 8 2 2 12" xfId="34062"/>
    <cellStyle name="Input 2 8 2 2 13" xfId="34063"/>
    <cellStyle name="Input 2 8 2 2 14" xfId="34064"/>
    <cellStyle name="Input 2 8 2 2 2" xfId="34065"/>
    <cellStyle name="Input 2 8 2 2 3" xfId="34066"/>
    <cellStyle name="Input 2 8 2 2 4" xfId="34067"/>
    <cellStyle name="Input 2 8 2 2 5" xfId="34068"/>
    <cellStyle name="Input 2 8 2 2 6" xfId="34069"/>
    <cellStyle name="Input 2 8 2 2 7" xfId="34070"/>
    <cellStyle name="Input 2 8 2 2 8" xfId="34071"/>
    <cellStyle name="Input 2 8 2 2 9" xfId="34072"/>
    <cellStyle name="Input 2 8 2 3" xfId="34073"/>
    <cellStyle name="Input 2 8 2 4" xfId="34074"/>
    <cellStyle name="Input 2 8 2 5" xfId="34075"/>
    <cellStyle name="Input 2 8 2 6" xfId="34076"/>
    <cellStyle name="Input 2 8 2 7" xfId="34077"/>
    <cellStyle name="Input 2 8 2 8" xfId="34078"/>
    <cellStyle name="Input 2 8 2 9" xfId="34079"/>
    <cellStyle name="Input 2 8 3" xfId="34080"/>
    <cellStyle name="Input 2 8 3 10" xfId="34081"/>
    <cellStyle name="Input 2 8 3 11" xfId="34082"/>
    <cellStyle name="Input 2 8 3 12" xfId="34083"/>
    <cellStyle name="Input 2 8 3 13" xfId="34084"/>
    <cellStyle name="Input 2 8 3 14" xfId="34085"/>
    <cellStyle name="Input 2 8 3 15" xfId="34086"/>
    <cellStyle name="Input 2 8 3 2" xfId="34087"/>
    <cellStyle name="Input 2 8 3 3" xfId="34088"/>
    <cellStyle name="Input 2 8 3 4" xfId="34089"/>
    <cellStyle name="Input 2 8 3 5" xfId="34090"/>
    <cellStyle name="Input 2 8 3 6" xfId="34091"/>
    <cellStyle name="Input 2 8 3 7" xfId="34092"/>
    <cellStyle name="Input 2 8 3 8" xfId="34093"/>
    <cellStyle name="Input 2 8 3 9" xfId="34094"/>
    <cellStyle name="Input 2 8 4" xfId="34095"/>
    <cellStyle name="Input 2 8 5" xfId="34096"/>
    <cellStyle name="Input 2 8 6" xfId="34097"/>
    <cellStyle name="Input 2 8 7" xfId="34098"/>
    <cellStyle name="Input 2 8 8" xfId="34099"/>
    <cellStyle name="Input 2 8 9" xfId="34100"/>
    <cellStyle name="Input 2 9" xfId="34101"/>
    <cellStyle name="Input 3" xfId="2704"/>
    <cellStyle name="Input 3 10" xfId="34102"/>
    <cellStyle name="Input 3 11" xfId="34103"/>
    <cellStyle name="Input 3 12" xfId="34104"/>
    <cellStyle name="Input 3 13" xfId="34105"/>
    <cellStyle name="Input 3 14" xfId="34106"/>
    <cellStyle name="Input 3 15" xfId="34107"/>
    <cellStyle name="Input 3 16" xfId="34108"/>
    <cellStyle name="Input 3 2" xfId="2705"/>
    <cellStyle name="Input 3 2 10" xfId="34109"/>
    <cellStyle name="Input 3 2 11" xfId="34110"/>
    <cellStyle name="Input 3 2 12" xfId="34111"/>
    <cellStyle name="Input 3 2 13" xfId="34112"/>
    <cellStyle name="Input 3 2 2" xfId="2706"/>
    <cellStyle name="Input 3 2 2 10" xfId="34113"/>
    <cellStyle name="Input 3 2 2 11" xfId="34114"/>
    <cellStyle name="Input 3 2 2 12" xfId="34115"/>
    <cellStyle name="Input 3 2 2 13" xfId="34116"/>
    <cellStyle name="Input 3 2 2 14" xfId="34117"/>
    <cellStyle name="Input 3 2 2 15" xfId="34118"/>
    <cellStyle name="Input 3 2 2 16" xfId="34119"/>
    <cellStyle name="Input 3 2 2 2" xfId="2707"/>
    <cellStyle name="Input 3 2 2 2 10" xfId="34120"/>
    <cellStyle name="Input 3 2 2 2 11" xfId="34121"/>
    <cellStyle name="Input 3 2 2 2 12" xfId="34122"/>
    <cellStyle name="Input 3 2 2 2 13" xfId="34123"/>
    <cellStyle name="Input 3 2 2 2 14" xfId="34124"/>
    <cellStyle name="Input 3 2 2 2 2" xfId="2708"/>
    <cellStyle name="Input 3 2 2 2 2 2" xfId="2709"/>
    <cellStyle name="Input 3 2 2 2 2 2 2" xfId="2710"/>
    <cellStyle name="Input 3 2 2 2 2 2 2 2" xfId="34125"/>
    <cellStyle name="Input 3 2 2 2 2 2 2 2 2" xfId="34126"/>
    <cellStyle name="Input 3 2 2 2 2 2 2 2 3" xfId="34127"/>
    <cellStyle name="Input 3 2 2 2 2 2 3" xfId="34128"/>
    <cellStyle name="Input 3 2 2 2 2 2 3 2" xfId="34129"/>
    <cellStyle name="Input 3 2 2 2 2 2 3 3" xfId="34130"/>
    <cellStyle name="Input 3 2 2 2 2 3" xfId="2711"/>
    <cellStyle name="Input 3 2 2 2 2 3 2" xfId="34131"/>
    <cellStyle name="Input 3 2 2 2 2 3 2 2" xfId="34132"/>
    <cellStyle name="Input 3 2 2 2 2 3 2 3" xfId="34133"/>
    <cellStyle name="Input 3 2 2 2 2 4" xfId="34134"/>
    <cellStyle name="Input 3 2 2 2 2 4 2" xfId="34135"/>
    <cellStyle name="Input 3 2 2 2 2 4 3" xfId="34136"/>
    <cellStyle name="Input 3 2 2 2 3" xfId="2712"/>
    <cellStyle name="Input 3 2 2 2 3 2" xfId="2713"/>
    <cellStyle name="Input 3 2 2 2 3 2 2" xfId="34137"/>
    <cellStyle name="Input 3 2 2 2 3 2 2 2" xfId="34138"/>
    <cellStyle name="Input 3 2 2 2 3 2 2 3" xfId="34139"/>
    <cellStyle name="Input 3 2 2 2 3 3" xfId="34140"/>
    <cellStyle name="Input 3 2 2 2 3 3 2" xfId="34141"/>
    <cellStyle name="Input 3 2 2 2 3 3 3" xfId="34142"/>
    <cellStyle name="Input 3 2 2 2 4" xfId="2714"/>
    <cellStyle name="Input 3 2 2 2 4 2" xfId="34143"/>
    <cellStyle name="Input 3 2 2 2 4 2 2" xfId="34144"/>
    <cellStyle name="Input 3 2 2 2 4 2 3" xfId="34145"/>
    <cellStyle name="Input 3 2 2 2 5" xfId="34146"/>
    <cellStyle name="Input 3 2 2 2 5 2" xfId="34147"/>
    <cellStyle name="Input 3 2 2 2 5 3" xfId="34148"/>
    <cellStyle name="Input 3 2 2 2 6" xfId="34149"/>
    <cellStyle name="Input 3 2 2 2 7" xfId="34150"/>
    <cellStyle name="Input 3 2 2 2 8" xfId="34151"/>
    <cellStyle name="Input 3 2 2 2 9" xfId="34152"/>
    <cellStyle name="Input 3 2 2 3" xfId="2715"/>
    <cellStyle name="Input 3 2 2 3 2" xfId="2716"/>
    <cellStyle name="Input 3 2 2 3 2 2" xfId="2717"/>
    <cellStyle name="Input 3 2 2 3 2 2 2" xfId="34153"/>
    <cellStyle name="Input 3 2 2 3 2 2 2 2" xfId="34154"/>
    <cellStyle name="Input 3 2 2 3 2 2 2 3" xfId="34155"/>
    <cellStyle name="Input 3 2 2 3 2 3" xfId="34156"/>
    <cellStyle name="Input 3 2 2 3 2 3 2" xfId="34157"/>
    <cellStyle name="Input 3 2 2 3 2 3 3" xfId="34158"/>
    <cellStyle name="Input 3 2 2 3 3" xfId="2718"/>
    <cellStyle name="Input 3 2 2 3 3 2" xfId="34159"/>
    <cellStyle name="Input 3 2 2 3 3 2 2" xfId="34160"/>
    <cellStyle name="Input 3 2 2 3 3 2 3" xfId="34161"/>
    <cellStyle name="Input 3 2 2 3 4" xfId="2719"/>
    <cellStyle name="Input 3 2 2 3 4 2" xfId="34162"/>
    <cellStyle name="Input 3 2 2 3 4 2 2" xfId="34163"/>
    <cellStyle name="Input 3 2 2 3 4 2 3" xfId="34164"/>
    <cellStyle name="Input 3 2 2 3 5" xfId="34165"/>
    <cellStyle name="Input 3 2 2 3 5 2" xfId="34166"/>
    <cellStyle name="Input 3 2 2 3 5 3" xfId="34167"/>
    <cellStyle name="Input 3 2 2 4" xfId="2720"/>
    <cellStyle name="Input 3 2 2 4 2" xfId="2721"/>
    <cellStyle name="Input 3 2 2 4 2 2" xfId="2722"/>
    <cellStyle name="Input 3 2 2 4 2 2 2" xfId="34168"/>
    <cellStyle name="Input 3 2 2 4 2 2 2 2" xfId="34169"/>
    <cellStyle name="Input 3 2 2 4 2 2 2 3" xfId="34170"/>
    <cellStyle name="Input 3 2 2 4 2 3" xfId="34171"/>
    <cellStyle name="Input 3 2 2 4 2 3 2" xfId="34172"/>
    <cellStyle name="Input 3 2 2 4 2 3 3" xfId="34173"/>
    <cellStyle name="Input 3 2 2 4 3" xfId="2723"/>
    <cellStyle name="Input 3 2 2 4 3 2" xfId="34174"/>
    <cellStyle name="Input 3 2 2 4 3 2 2" xfId="34175"/>
    <cellStyle name="Input 3 2 2 4 3 2 3" xfId="34176"/>
    <cellStyle name="Input 3 2 2 4 4" xfId="34177"/>
    <cellStyle name="Input 3 2 2 4 4 2" xfId="34178"/>
    <cellStyle name="Input 3 2 2 4 4 3" xfId="34179"/>
    <cellStyle name="Input 3 2 2 5" xfId="2724"/>
    <cellStyle name="Input 3 2 2 5 2" xfId="2725"/>
    <cellStyle name="Input 3 2 2 5 2 2" xfId="34180"/>
    <cellStyle name="Input 3 2 2 5 2 2 2" xfId="34181"/>
    <cellStyle name="Input 3 2 2 5 2 2 3" xfId="34182"/>
    <cellStyle name="Input 3 2 2 5 3" xfId="34183"/>
    <cellStyle name="Input 3 2 2 5 3 2" xfId="34184"/>
    <cellStyle name="Input 3 2 2 5 3 3" xfId="34185"/>
    <cellStyle name="Input 3 2 2 6" xfId="2726"/>
    <cellStyle name="Input 3 2 2 6 2" xfId="34186"/>
    <cellStyle name="Input 3 2 2 6 2 2" xfId="34187"/>
    <cellStyle name="Input 3 2 2 6 2 3" xfId="34188"/>
    <cellStyle name="Input 3 2 2 7" xfId="34189"/>
    <cellStyle name="Input 3 2 2 7 2" xfId="34190"/>
    <cellStyle name="Input 3 2 2 7 3" xfId="34191"/>
    <cellStyle name="Input 3 2 2 8" xfId="34192"/>
    <cellStyle name="Input 3 2 2 9" xfId="34193"/>
    <cellStyle name="Input 3 2 3" xfId="2727"/>
    <cellStyle name="Input 3 2 3 10" xfId="34194"/>
    <cellStyle name="Input 3 2 3 11" xfId="34195"/>
    <cellStyle name="Input 3 2 3 12" xfId="34196"/>
    <cellStyle name="Input 3 2 3 13" xfId="34197"/>
    <cellStyle name="Input 3 2 3 14" xfId="34198"/>
    <cellStyle name="Input 3 2 3 15" xfId="34199"/>
    <cellStyle name="Input 3 2 3 2" xfId="2728"/>
    <cellStyle name="Input 3 2 3 2 2" xfId="2729"/>
    <cellStyle name="Input 3 2 3 2 2 2" xfId="2730"/>
    <cellStyle name="Input 3 2 3 2 2 2 2" xfId="2731"/>
    <cellStyle name="Input 3 2 3 2 2 2 2 2" xfId="34200"/>
    <cellStyle name="Input 3 2 3 2 2 2 2 2 2" xfId="34201"/>
    <cellStyle name="Input 3 2 3 2 2 2 2 2 3" xfId="34202"/>
    <cellStyle name="Input 3 2 3 2 2 2 3" xfId="34203"/>
    <cellStyle name="Input 3 2 3 2 2 2 3 2" xfId="34204"/>
    <cellStyle name="Input 3 2 3 2 2 2 3 3" xfId="34205"/>
    <cellStyle name="Input 3 2 3 2 2 3" xfId="2732"/>
    <cellStyle name="Input 3 2 3 2 2 3 2" xfId="34206"/>
    <cellStyle name="Input 3 2 3 2 2 3 2 2" xfId="34207"/>
    <cellStyle name="Input 3 2 3 2 2 3 2 3" xfId="34208"/>
    <cellStyle name="Input 3 2 3 2 2 4" xfId="34209"/>
    <cellStyle name="Input 3 2 3 2 2 4 2" xfId="34210"/>
    <cellStyle name="Input 3 2 3 2 2 4 3" xfId="34211"/>
    <cellStyle name="Input 3 2 3 2 3" xfId="2733"/>
    <cellStyle name="Input 3 2 3 2 3 2" xfId="2734"/>
    <cellStyle name="Input 3 2 3 2 3 2 2" xfId="34212"/>
    <cellStyle name="Input 3 2 3 2 3 2 2 2" xfId="34213"/>
    <cellStyle name="Input 3 2 3 2 3 2 2 3" xfId="34214"/>
    <cellStyle name="Input 3 2 3 2 3 3" xfId="34215"/>
    <cellStyle name="Input 3 2 3 2 3 3 2" xfId="34216"/>
    <cellStyle name="Input 3 2 3 2 3 3 3" xfId="34217"/>
    <cellStyle name="Input 3 2 3 2 4" xfId="2735"/>
    <cellStyle name="Input 3 2 3 2 4 2" xfId="34218"/>
    <cellStyle name="Input 3 2 3 2 4 2 2" xfId="34219"/>
    <cellStyle name="Input 3 2 3 2 4 2 3" xfId="34220"/>
    <cellStyle name="Input 3 2 3 2 5" xfId="34221"/>
    <cellStyle name="Input 3 2 3 2 5 2" xfId="34222"/>
    <cellStyle name="Input 3 2 3 2 5 3" xfId="34223"/>
    <cellStyle name="Input 3 2 3 3" xfId="2736"/>
    <cellStyle name="Input 3 2 3 3 2" xfId="2737"/>
    <cellStyle name="Input 3 2 3 3 2 2" xfId="2738"/>
    <cellStyle name="Input 3 2 3 3 2 2 2" xfId="34224"/>
    <cellStyle name="Input 3 2 3 3 2 2 2 2" xfId="34225"/>
    <cellStyle name="Input 3 2 3 3 2 2 2 3" xfId="34226"/>
    <cellStyle name="Input 3 2 3 3 2 3" xfId="34227"/>
    <cellStyle name="Input 3 2 3 3 2 3 2" xfId="34228"/>
    <cellStyle name="Input 3 2 3 3 2 3 3" xfId="34229"/>
    <cellStyle name="Input 3 2 3 3 3" xfId="2739"/>
    <cellStyle name="Input 3 2 3 3 3 2" xfId="34230"/>
    <cellStyle name="Input 3 2 3 3 3 2 2" xfId="34231"/>
    <cellStyle name="Input 3 2 3 3 3 2 3" xfId="34232"/>
    <cellStyle name="Input 3 2 3 3 4" xfId="2740"/>
    <cellStyle name="Input 3 2 3 3 4 2" xfId="34233"/>
    <cellStyle name="Input 3 2 3 3 4 2 2" xfId="34234"/>
    <cellStyle name="Input 3 2 3 3 4 2 3" xfId="34235"/>
    <cellStyle name="Input 3 2 3 3 5" xfId="34236"/>
    <cellStyle name="Input 3 2 3 3 5 2" xfId="34237"/>
    <cellStyle name="Input 3 2 3 3 5 3" xfId="34238"/>
    <cellStyle name="Input 3 2 3 4" xfId="2741"/>
    <cellStyle name="Input 3 2 3 4 2" xfId="2742"/>
    <cellStyle name="Input 3 2 3 4 2 2" xfId="2743"/>
    <cellStyle name="Input 3 2 3 4 2 2 2" xfId="34239"/>
    <cellStyle name="Input 3 2 3 4 2 2 2 2" xfId="34240"/>
    <cellStyle name="Input 3 2 3 4 2 2 2 3" xfId="34241"/>
    <cellStyle name="Input 3 2 3 4 2 3" xfId="34242"/>
    <cellStyle name="Input 3 2 3 4 2 3 2" xfId="34243"/>
    <cellStyle name="Input 3 2 3 4 2 3 3" xfId="34244"/>
    <cellStyle name="Input 3 2 3 4 3" xfId="2744"/>
    <cellStyle name="Input 3 2 3 4 3 2" xfId="34245"/>
    <cellStyle name="Input 3 2 3 4 3 2 2" xfId="34246"/>
    <cellStyle name="Input 3 2 3 4 3 2 3" xfId="34247"/>
    <cellStyle name="Input 3 2 3 4 4" xfId="34248"/>
    <cellStyle name="Input 3 2 3 4 4 2" xfId="34249"/>
    <cellStyle name="Input 3 2 3 4 4 3" xfId="34250"/>
    <cellStyle name="Input 3 2 3 5" xfId="2745"/>
    <cellStyle name="Input 3 2 3 5 2" xfId="2746"/>
    <cellStyle name="Input 3 2 3 5 2 2" xfId="34251"/>
    <cellStyle name="Input 3 2 3 5 2 2 2" xfId="34252"/>
    <cellStyle name="Input 3 2 3 5 2 2 3" xfId="34253"/>
    <cellStyle name="Input 3 2 3 5 3" xfId="34254"/>
    <cellStyle name="Input 3 2 3 5 3 2" xfId="34255"/>
    <cellStyle name="Input 3 2 3 5 3 3" xfId="34256"/>
    <cellStyle name="Input 3 2 3 6" xfId="2747"/>
    <cellStyle name="Input 3 2 3 6 2" xfId="34257"/>
    <cellStyle name="Input 3 2 3 6 2 2" xfId="34258"/>
    <cellStyle name="Input 3 2 3 6 2 3" xfId="34259"/>
    <cellStyle name="Input 3 2 3 7" xfId="34260"/>
    <cellStyle name="Input 3 2 3 7 2" xfId="34261"/>
    <cellStyle name="Input 3 2 3 7 3" xfId="34262"/>
    <cellStyle name="Input 3 2 3 8" xfId="34263"/>
    <cellStyle name="Input 3 2 3 9" xfId="34264"/>
    <cellStyle name="Input 3 2 4" xfId="2748"/>
    <cellStyle name="Input 3 2 4 2" xfId="2749"/>
    <cellStyle name="Input 3 2 4 2 2" xfId="2750"/>
    <cellStyle name="Input 3 2 4 2 2 2" xfId="2751"/>
    <cellStyle name="Input 3 2 4 2 2 2 2" xfId="2752"/>
    <cellStyle name="Input 3 2 4 2 2 2 2 2" xfId="34265"/>
    <cellStyle name="Input 3 2 4 2 2 2 2 2 2" xfId="34266"/>
    <cellStyle name="Input 3 2 4 2 2 2 2 2 3" xfId="34267"/>
    <cellStyle name="Input 3 2 4 2 2 2 3" xfId="34268"/>
    <cellStyle name="Input 3 2 4 2 2 2 3 2" xfId="34269"/>
    <cellStyle name="Input 3 2 4 2 2 2 3 3" xfId="34270"/>
    <cellStyle name="Input 3 2 4 2 2 3" xfId="2753"/>
    <cellStyle name="Input 3 2 4 2 2 3 2" xfId="34271"/>
    <cellStyle name="Input 3 2 4 2 2 3 2 2" xfId="34272"/>
    <cellStyle name="Input 3 2 4 2 2 3 2 3" xfId="34273"/>
    <cellStyle name="Input 3 2 4 2 2 4" xfId="34274"/>
    <cellStyle name="Input 3 2 4 2 2 4 2" xfId="34275"/>
    <cellStyle name="Input 3 2 4 2 2 4 3" xfId="34276"/>
    <cellStyle name="Input 3 2 4 2 3" xfId="2754"/>
    <cellStyle name="Input 3 2 4 2 3 2" xfId="2755"/>
    <cellStyle name="Input 3 2 4 2 3 2 2" xfId="34277"/>
    <cellStyle name="Input 3 2 4 2 3 2 2 2" xfId="34278"/>
    <cellStyle name="Input 3 2 4 2 3 2 2 3" xfId="34279"/>
    <cellStyle name="Input 3 2 4 2 3 3" xfId="34280"/>
    <cellStyle name="Input 3 2 4 2 3 3 2" xfId="34281"/>
    <cellStyle name="Input 3 2 4 2 3 3 3" xfId="34282"/>
    <cellStyle name="Input 3 2 4 2 4" xfId="2756"/>
    <cellStyle name="Input 3 2 4 2 4 2" xfId="34283"/>
    <cellStyle name="Input 3 2 4 2 4 2 2" xfId="34284"/>
    <cellStyle name="Input 3 2 4 2 4 2 3" xfId="34285"/>
    <cellStyle name="Input 3 2 4 2 5" xfId="34286"/>
    <cellStyle name="Input 3 2 4 2 5 2" xfId="34287"/>
    <cellStyle name="Input 3 2 4 2 5 3" xfId="34288"/>
    <cellStyle name="Input 3 2 4 3" xfId="2757"/>
    <cellStyle name="Input 3 2 4 3 2" xfId="2758"/>
    <cellStyle name="Input 3 2 4 3 2 2" xfId="2759"/>
    <cellStyle name="Input 3 2 4 3 2 2 2" xfId="34289"/>
    <cellStyle name="Input 3 2 4 3 2 2 2 2" xfId="34290"/>
    <cellStyle name="Input 3 2 4 3 2 2 2 3" xfId="34291"/>
    <cellStyle name="Input 3 2 4 3 2 3" xfId="34292"/>
    <cellStyle name="Input 3 2 4 3 2 3 2" xfId="34293"/>
    <cellStyle name="Input 3 2 4 3 2 3 3" xfId="34294"/>
    <cellStyle name="Input 3 2 4 3 3" xfId="2760"/>
    <cellStyle name="Input 3 2 4 3 3 2" xfId="34295"/>
    <cellStyle name="Input 3 2 4 3 3 2 2" xfId="34296"/>
    <cellStyle name="Input 3 2 4 3 3 2 3" xfId="34297"/>
    <cellStyle name="Input 3 2 4 3 4" xfId="2761"/>
    <cellStyle name="Input 3 2 4 3 4 2" xfId="34298"/>
    <cellStyle name="Input 3 2 4 3 4 2 2" xfId="34299"/>
    <cellStyle name="Input 3 2 4 3 4 2 3" xfId="34300"/>
    <cellStyle name="Input 3 2 4 3 5" xfId="34301"/>
    <cellStyle name="Input 3 2 4 3 5 2" xfId="34302"/>
    <cellStyle name="Input 3 2 4 3 5 3" xfId="34303"/>
    <cellStyle name="Input 3 2 4 4" xfId="2762"/>
    <cellStyle name="Input 3 2 4 4 2" xfId="2763"/>
    <cellStyle name="Input 3 2 4 4 2 2" xfId="2764"/>
    <cellStyle name="Input 3 2 4 4 2 2 2" xfId="34304"/>
    <cellStyle name="Input 3 2 4 4 2 2 2 2" xfId="34305"/>
    <cellStyle name="Input 3 2 4 4 2 2 2 3" xfId="34306"/>
    <cellStyle name="Input 3 2 4 4 2 3" xfId="34307"/>
    <cellStyle name="Input 3 2 4 4 2 3 2" xfId="34308"/>
    <cellStyle name="Input 3 2 4 4 2 3 3" xfId="34309"/>
    <cellStyle name="Input 3 2 4 4 3" xfId="2765"/>
    <cellStyle name="Input 3 2 4 4 3 2" xfId="34310"/>
    <cellStyle name="Input 3 2 4 4 3 2 2" xfId="34311"/>
    <cellStyle name="Input 3 2 4 4 3 2 3" xfId="34312"/>
    <cellStyle name="Input 3 2 4 4 4" xfId="34313"/>
    <cellStyle name="Input 3 2 4 4 4 2" xfId="34314"/>
    <cellStyle name="Input 3 2 4 4 4 3" xfId="34315"/>
    <cellStyle name="Input 3 2 4 5" xfId="2766"/>
    <cellStyle name="Input 3 2 4 5 2" xfId="2767"/>
    <cellStyle name="Input 3 2 4 5 2 2" xfId="34316"/>
    <cellStyle name="Input 3 2 4 5 2 2 2" xfId="34317"/>
    <cellStyle name="Input 3 2 4 5 2 2 3" xfId="34318"/>
    <cellStyle name="Input 3 2 4 5 3" xfId="34319"/>
    <cellStyle name="Input 3 2 4 5 3 2" xfId="34320"/>
    <cellStyle name="Input 3 2 4 5 3 3" xfId="34321"/>
    <cellStyle name="Input 3 2 4 6" xfId="2768"/>
    <cellStyle name="Input 3 2 4 6 2" xfId="34322"/>
    <cellStyle name="Input 3 2 4 6 2 2" xfId="34323"/>
    <cellStyle name="Input 3 2 4 6 2 3" xfId="34324"/>
    <cellStyle name="Input 3 2 4 7" xfId="34325"/>
    <cellStyle name="Input 3 2 4 7 2" xfId="34326"/>
    <cellStyle name="Input 3 2 4 7 3" xfId="34327"/>
    <cellStyle name="Input 3 2 5" xfId="2769"/>
    <cellStyle name="Input 3 2 5 2" xfId="2770"/>
    <cellStyle name="Input 3 2 5 2 2" xfId="34328"/>
    <cellStyle name="Input 3 2 5 2 2 2" xfId="34329"/>
    <cellStyle name="Input 3 2 5 2 2 3" xfId="34330"/>
    <cellStyle name="Input 3 2 5 3" xfId="34331"/>
    <cellStyle name="Input 3 2 5 3 2" xfId="34332"/>
    <cellStyle name="Input 3 2 5 3 3" xfId="34333"/>
    <cellStyle name="Input 3 2 6" xfId="34334"/>
    <cellStyle name="Input 3 2 7" xfId="34335"/>
    <cellStyle name="Input 3 2 8" xfId="34336"/>
    <cellStyle name="Input 3 2 9" xfId="34337"/>
    <cellStyle name="Input 3 3" xfId="2771"/>
    <cellStyle name="Input 3 3 2" xfId="2772"/>
    <cellStyle name="Input 3 3 2 2" xfId="2773"/>
    <cellStyle name="Input 3 3 2 2 2" xfId="2774"/>
    <cellStyle name="Input 3 3 2 2 2 2" xfId="2775"/>
    <cellStyle name="Input 3 3 2 2 2 2 2" xfId="2776"/>
    <cellStyle name="Input 3 3 2 2 2 2 2 2" xfId="34338"/>
    <cellStyle name="Input 3 3 2 2 2 2 2 2 2" xfId="34339"/>
    <cellStyle name="Input 3 3 2 2 2 2 2 2 3" xfId="34340"/>
    <cellStyle name="Input 3 3 2 2 2 2 3" xfId="34341"/>
    <cellStyle name="Input 3 3 2 2 2 2 3 2" xfId="34342"/>
    <cellStyle name="Input 3 3 2 2 2 2 3 3" xfId="34343"/>
    <cellStyle name="Input 3 3 2 2 2 3" xfId="2777"/>
    <cellStyle name="Input 3 3 2 2 2 3 2" xfId="34344"/>
    <cellStyle name="Input 3 3 2 2 2 3 2 2" xfId="34345"/>
    <cellStyle name="Input 3 3 2 2 2 3 2 3" xfId="34346"/>
    <cellStyle name="Input 3 3 2 2 2 4" xfId="34347"/>
    <cellStyle name="Input 3 3 2 2 2 4 2" xfId="34348"/>
    <cellStyle name="Input 3 3 2 2 2 4 3" xfId="34349"/>
    <cellStyle name="Input 3 3 2 2 3" xfId="2778"/>
    <cellStyle name="Input 3 3 2 2 3 2" xfId="2779"/>
    <cellStyle name="Input 3 3 2 2 3 2 2" xfId="34350"/>
    <cellStyle name="Input 3 3 2 2 3 2 2 2" xfId="34351"/>
    <cellStyle name="Input 3 3 2 2 3 2 2 3" xfId="34352"/>
    <cellStyle name="Input 3 3 2 2 3 3" xfId="34353"/>
    <cellStyle name="Input 3 3 2 2 3 3 2" xfId="34354"/>
    <cellStyle name="Input 3 3 2 2 3 3 3" xfId="34355"/>
    <cellStyle name="Input 3 3 2 2 4" xfId="2780"/>
    <cellStyle name="Input 3 3 2 2 4 2" xfId="34356"/>
    <cellStyle name="Input 3 3 2 2 4 2 2" xfId="34357"/>
    <cellStyle name="Input 3 3 2 2 4 2 3" xfId="34358"/>
    <cellStyle name="Input 3 3 2 2 5" xfId="34359"/>
    <cellStyle name="Input 3 3 2 2 5 2" xfId="34360"/>
    <cellStyle name="Input 3 3 2 2 5 3" xfId="34361"/>
    <cellStyle name="Input 3 3 2 3" xfId="2781"/>
    <cellStyle name="Input 3 3 2 3 2" xfId="2782"/>
    <cellStyle name="Input 3 3 2 3 2 2" xfId="2783"/>
    <cellStyle name="Input 3 3 2 3 2 2 2" xfId="34362"/>
    <cellStyle name="Input 3 3 2 3 2 2 2 2" xfId="34363"/>
    <cellStyle name="Input 3 3 2 3 2 2 2 3" xfId="34364"/>
    <cellStyle name="Input 3 3 2 3 2 3" xfId="34365"/>
    <cellStyle name="Input 3 3 2 3 2 3 2" xfId="34366"/>
    <cellStyle name="Input 3 3 2 3 2 3 3" xfId="34367"/>
    <cellStyle name="Input 3 3 2 3 3" xfId="2784"/>
    <cellStyle name="Input 3 3 2 3 3 2" xfId="34368"/>
    <cellStyle name="Input 3 3 2 3 3 2 2" xfId="34369"/>
    <cellStyle name="Input 3 3 2 3 3 2 3" xfId="34370"/>
    <cellStyle name="Input 3 3 2 3 4" xfId="2785"/>
    <cellStyle name="Input 3 3 2 3 4 2" xfId="34371"/>
    <cellStyle name="Input 3 3 2 3 4 2 2" xfId="34372"/>
    <cellStyle name="Input 3 3 2 3 4 2 3" xfId="34373"/>
    <cellStyle name="Input 3 3 2 3 5" xfId="34374"/>
    <cellStyle name="Input 3 3 2 3 5 2" xfId="34375"/>
    <cellStyle name="Input 3 3 2 3 5 3" xfId="34376"/>
    <cellStyle name="Input 3 3 2 4" xfId="2786"/>
    <cellStyle name="Input 3 3 2 4 2" xfId="2787"/>
    <cellStyle name="Input 3 3 2 4 2 2" xfId="2788"/>
    <cellStyle name="Input 3 3 2 4 2 2 2" xfId="34377"/>
    <cellStyle name="Input 3 3 2 4 2 2 2 2" xfId="34378"/>
    <cellStyle name="Input 3 3 2 4 2 2 2 3" xfId="34379"/>
    <cellStyle name="Input 3 3 2 4 2 3" xfId="34380"/>
    <cellStyle name="Input 3 3 2 4 2 3 2" xfId="34381"/>
    <cellStyle name="Input 3 3 2 4 2 3 3" xfId="34382"/>
    <cellStyle name="Input 3 3 2 4 3" xfId="2789"/>
    <cellStyle name="Input 3 3 2 4 3 2" xfId="34383"/>
    <cellStyle name="Input 3 3 2 4 3 2 2" xfId="34384"/>
    <cellStyle name="Input 3 3 2 4 3 2 3" xfId="34385"/>
    <cellStyle name="Input 3 3 2 4 4" xfId="34386"/>
    <cellStyle name="Input 3 3 2 4 4 2" xfId="34387"/>
    <cellStyle name="Input 3 3 2 4 4 3" xfId="34388"/>
    <cellStyle name="Input 3 3 2 5" xfId="2790"/>
    <cellStyle name="Input 3 3 2 5 2" xfId="2791"/>
    <cellStyle name="Input 3 3 2 5 2 2" xfId="34389"/>
    <cellStyle name="Input 3 3 2 5 2 2 2" xfId="34390"/>
    <cellStyle name="Input 3 3 2 5 2 2 3" xfId="34391"/>
    <cellStyle name="Input 3 3 2 5 3" xfId="34392"/>
    <cellStyle name="Input 3 3 2 5 3 2" xfId="34393"/>
    <cellStyle name="Input 3 3 2 5 3 3" xfId="34394"/>
    <cellStyle name="Input 3 3 2 6" xfId="2792"/>
    <cellStyle name="Input 3 3 2 6 2" xfId="34395"/>
    <cellStyle name="Input 3 3 2 6 2 2" xfId="34396"/>
    <cellStyle name="Input 3 3 2 6 2 3" xfId="34397"/>
    <cellStyle name="Input 3 3 2 7" xfId="34398"/>
    <cellStyle name="Input 3 3 2 7 2" xfId="34399"/>
    <cellStyle name="Input 3 3 2 7 3" xfId="34400"/>
    <cellStyle name="Input 3 3 3" xfId="2793"/>
    <cellStyle name="Input 3 3 3 2" xfId="2794"/>
    <cellStyle name="Input 3 3 3 2 2" xfId="2795"/>
    <cellStyle name="Input 3 3 3 2 2 2" xfId="2796"/>
    <cellStyle name="Input 3 3 3 2 2 2 2" xfId="2797"/>
    <cellStyle name="Input 3 3 3 2 2 2 2 2" xfId="34401"/>
    <cellStyle name="Input 3 3 3 2 2 2 2 2 2" xfId="34402"/>
    <cellStyle name="Input 3 3 3 2 2 2 2 2 3" xfId="34403"/>
    <cellStyle name="Input 3 3 3 2 2 2 3" xfId="34404"/>
    <cellStyle name="Input 3 3 3 2 2 2 3 2" xfId="34405"/>
    <cellStyle name="Input 3 3 3 2 2 2 3 3" xfId="34406"/>
    <cellStyle name="Input 3 3 3 2 2 3" xfId="2798"/>
    <cellStyle name="Input 3 3 3 2 2 3 2" xfId="34407"/>
    <cellStyle name="Input 3 3 3 2 2 3 2 2" xfId="34408"/>
    <cellStyle name="Input 3 3 3 2 2 3 2 3" xfId="34409"/>
    <cellStyle name="Input 3 3 3 2 2 4" xfId="34410"/>
    <cellStyle name="Input 3 3 3 2 2 4 2" xfId="34411"/>
    <cellStyle name="Input 3 3 3 2 2 4 3" xfId="34412"/>
    <cellStyle name="Input 3 3 3 2 3" xfId="2799"/>
    <cellStyle name="Input 3 3 3 2 3 2" xfId="2800"/>
    <cellStyle name="Input 3 3 3 2 3 2 2" xfId="34413"/>
    <cellStyle name="Input 3 3 3 2 3 2 2 2" xfId="34414"/>
    <cellStyle name="Input 3 3 3 2 3 2 2 3" xfId="34415"/>
    <cellStyle name="Input 3 3 3 2 3 3" xfId="34416"/>
    <cellStyle name="Input 3 3 3 2 3 3 2" xfId="34417"/>
    <cellStyle name="Input 3 3 3 2 3 3 3" xfId="34418"/>
    <cellStyle name="Input 3 3 3 2 4" xfId="2801"/>
    <cellStyle name="Input 3 3 3 2 4 2" xfId="34419"/>
    <cellStyle name="Input 3 3 3 2 4 2 2" xfId="34420"/>
    <cellStyle name="Input 3 3 3 2 4 2 3" xfId="34421"/>
    <cellStyle name="Input 3 3 3 2 5" xfId="34422"/>
    <cellStyle name="Input 3 3 3 2 5 2" xfId="34423"/>
    <cellStyle name="Input 3 3 3 2 5 3" xfId="34424"/>
    <cellStyle name="Input 3 3 3 3" xfId="2802"/>
    <cellStyle name="Input 3 3 3 3 2" xfId="2803"/>
    <cellStyle name="Input 3 3 3 3 2 2" xfId="2804"/>
    <cellStyle name="Input 3 3 3 3 2 2 2" xfId="34425"/>
    <cellStyle name="Input 3 3 3 3 2 2 2 2" xfId="34426"/>
    <cellStyle name="Input 3 3 3 3 2 2 2 3" xfId="34427"/>
    <cellStyle name="Input 3 3 3 3 2 3" xfId="34428"/>
    <cellStyle name="Input 3 3 3 3 2 3 2" xfId="34429"/>
    <cellStyle name="Input 3 3 3 3 2 3 3" xfId="34430"/>
    <cellStyle name="Input 3 3 3 3 3" xfId="2805"/>
    <cellStyle name="Input 3 3 3 3 3 2" xfId="34431"/>
    <cellStyle name="Input 3 3 3 3 3 2 2" xfId="34432"/>
    <cellStyle name="Input 3 3 3 3 3 2 3" xfId="34433"/>
    <cellStyle name="Input 3 3 3 3 4" xfId="2806"/>
    <cellStyle name="Input 3 3 3 3 4 2" xfId="34434"/>
    <cellStyle name="Input 3 3 3 3 4 2 2" xfId="34435"/>
    <cellStyle name="Input 3 3 3 3 4 2 3" xfId="34436"/>
    <cellStyle name="Input 3 3 3 3 5" xfId="34437"/>
    <cellStyle name="Input 3 3 3 3 5 2" xfId="34438"/>
    <cellStyle name="Input 3 3 3 3 5 3" xfId="34439"/>
    <cellStyle name="Input 3 3 3 4" xfId="2807"/>
    <cellStyle name="Input 3 3 3 4 2" xfId="2808"/>
    <cellStyle name="Input 3 3 3 4 2 2" xfId="2809"/>
    <cellStyle name="Input 3 3 3 4 2 2 2" xfId="34440"/>
    <cellStyle name="Input 3 3 3 4 2 2 2 2" xfId="34441"/>
    <cellStyle name="Input 3 3 3 4 2 2 2 3" xfId="34442"/>
    <cellStyle name="Input 3 3 3 4 2 3" xfId="34443"/>
    <cellStyle name="Input 3 3 3 4 2 3 2" xfId="34444"/>
    <cellStyle name="Input 3 3 3 4 2 3 3" xfId="34445"/>
    <cellStyle name="Input 3 3 3 4 3" xfId="2810"/>
    <cellStyle name="Input 3 3 3 4 3 2" xfId="34446"/>
    <cellStyle name="Input 3 3 3 4 3 2 2" xfId="34447"/>
    <cellStyle name="Input 3 3 3 4 3 2 3" xfId="34448"/>
    <cellStyle name="Input 3 3 3 4 4" xfId="34449"/>
    <cellStyle name="Input 3 3 3 4 4 2" xfId="34450"/>
    <cellStyle name="Input 3 3 3 4 4 3" xfId="34451"/>
    <cellStyle name="Input 3 3 3 5" xfId="2811"/>
    <cellStyle name="Input 3 3 3 5 2" xfId="2812"/>
    <cellStyle name="Input 3 3 3 5 2 2" xfId="34452"/>
    <cellStyle name="Input 3 3 3 5 2 2 2" xfId="34453"/>
    <cellStyle name="Input 3 3 3 5 2 2 3" xfId="34454"/>
    <cellStyle name="Input 3 3 3 5 3" xfId="34455"/>
    <cellStyle name="Input 3 3 3 5 3 2" xfId="34456"/>
    <cellStyle name="Input 3 3 3 5 3 3" xfId="34457"/>
    <cellStyle name="Input 3 3 3 6" xfId="2813"/>
    <cellStyle name="Input 3 3 3 6 2" xfId="34458"/>
    <cellStyle name="Input 3 3 3 6 2 2" xfId="34459"/>
    <cellStyle name="Input 3 3 3 6 2 3" xfId="34460"/>
    <cellStyle name="Input 3 3 3 7" xfId="34461"/>
    <cellStyle name="Input 3 3 3 7 2" xfId="34462"/>
    <cellStyle name="Input 3 3 3 7 3" xfId="34463"/>
    <cellStyle name="Input 3 3 4" xfId="2814"/>
    <cellStyle name="Input 3 3 4 2" xfId="2815"/>
    <cellStyle name="Input 3 3 4 2 2" xfId="2816"/>
    <cellStyle name="Input 3 3 4 2 2 2" xfId="2817"/>
    <cellStyle name="Input 3 3 4 2 2 2 2" xfId="34464"/>
    <cellStyle name="Input 3 3 4 2 2 2 2 2" xfId="34465"/>
    <cellStyle name="Input 3 3 4 2 2 2 2 3" xfId="34466"/>
    <cellStyle name="Input 3 3 4 2 2 3" xfId="34467"/>
    <cellStyle name="Input 3 3 4 2 2 3 2" xfId="34468"/>
    <cellStyle name="Input 3 3 4 2 2 3 3" xfId="34469"/>
    <cellStyle name="Input 3 3 4 2 3" xfId="2818"/>
    <cellStyle name="Input 3 3 4 2 3 2" xfId="34470"/>
    <cellStyle name="Input 3 3 4 2 3 2 2" xfId="34471"/>
    <cellStyle name="Input 3 3 4 2 3 2 3" xfId="34472"/>
    <cellStyle name="Input 3 3 4 2 4" xfId="34473"/>
    <cellStyle name="Input 3 3 4 2 4 2" xfId="34474"/>
    <cellStyle name="Input 3 3 4 2 4 3" xfId="34475"/>
    <cellStyle name="Input 3 3 4 3" xfId="2819"/>
    <cellStyle name="Input 3 3 4 3 2" xfId="2820"/>
    <cellStyle name="Input 3 3 4 3 2 2" xfId="34476"/>
    <cellStyle name="Input 3 3 4 3 2 2 2" xfId="34477"/>
    <cellStyle name="Input 3 3 4 3 2 2 3" xfId="34478"/>
    <cellStyle name="Input 3 3 4 3 3" xfId="34479"/>
    <cellStyle name="Input 3 3 4 3 3 2" xfId="34480"/>
    <cellStyle name="Input 3 3 4 3 3 3" xfId="34481"/>
    <cellStyle name="Input 3 3 4 4" xfId="2821"/>
    <cellStyle name="Input 3 3 4 4 2" xfId="34482"/>
    <cellStyle name="Input 3 3 4 4 2 2" xfId="34483"/>
    <cellStyle name="Input 3 3 4 4 2 3" xfId="34484"/>
    <cellStyle name="Input 3 3 4 5" xfId="34485"/>
    <cellStyle name="Input 3 3 4 5 2" xfId="34486"/>
    <cellStyle name="Input 3 3 4 5 3" xfId="34487"/>
    <cellStyle name="Input 3 3 5" xfId="2822"/>
    <cellStyle name="Input 3 3 5 2" xfId="2823"/>
    <cellStyle name="Input 3 3 5 2 2" xfId="2824"/>
    <cellStyle name="Input 3 3 5 2 2 2" xfId="34488"/>
    <cellStyle name="Input 3 3 5 2 2 2 2" xfId="34489"/>
    <cellStyle name="Input 3 3 5 2 2 2 3" xfId="34490"/>
    <cellStyle name="Input 3 3 5 2 3" xfId="34491"/>
    <cellStyle name="Input 3 3 5 2 3 2" xfId="34492"/>
    <cellStyle name="Input 3 3 5 2 3 3" xfId="34493"/>
    <cellStyle name="Input 3 3 5 3" xfId="2825"/>
    <cellStyle name="Input 3 3 5 3 2" xfId="34494"/>
    <cellStyle name="Input 3 3 5 3 2 2" xfId="34495"/>
    <cellStyle name="Input 3 3 5 3 2 3" xfId="34496"/>
    <cellStyle name="Input 3 3 5 4" xfId="2826"/>
    <cellStyle name="Input 3 3 5 4 2" xfId="34497"/>
    <cellStyle name="Input 3 3 5 4 2 2" xfId="34498"/>
    <cellStyle name="Input 3 3 5 4 2 3" xfId="34499"/>
    <cellStyle name="Input 3 3 5 5" xfId="34500"/>
    <cellStyle name="Input 3 3 5 5 2" xfId="34501"/>
    <cellStyle name="Input 3 3 5 5 3" xfId="34502"/>
    <cellStyle name="Input 3 3 6" xfId="2827"/>
    <cellStyle name="Input 3 3 6 2" xfId="2828"/>
    <cellStyle name="Input 3 3 6 2 2" xfId="2829"/>
    <cellStyle name="Input 3 3 6 2 2 2" xfId="34503"/>
    <cellStyle name="Input 3 3 6 2 2 2 2" xfId="34504"/>
    <cellStyle name="Input 3 3 6 2 2 2 3" xfId="34505"/>
    <cellStyle name="Input 3 3 6 2 3" xfId="34506"/>
    <cellStyle name="Input 3 3 6 2 3 2" xfId="34507"/>
    <cellStyle name="Input 3 3 6 2 3 3" xfId="34508"/>
    <cellStyle name="Input 3 3 6 3" xfId="2830"/>
    <cellStyle name="Input 3 3 6 3 2" xfId="34509"/>
    <cellStyle name="Input 3 3 6 3 2 2" xfId="34510"/>
    <cellStyle name="Input 3 3 6 3 2 3" xfId="34511"/>
    <cellStyle name="Input 3 3 6 4" xfId="34512"/>
    <cellStyle name="Input 3 3 6 4 2" xfId="34513"/>
    <cellStyle name="Input 3 3 6 4 3" xfId="34514"/>
    <cellStyle name="Input 3 3 7" xfId="2831"/>
    <cellStyle name="Input 3 3 7 2" xfId="2832"/>
    <cellStyle name="Input 3 3 7 2 2" xfId="34515"/>
    <cellStyle name="Input 3 3 7 2 2 2" xfId="34516"/>
    <cellStyle name="Input 3 3 7 2 2 3" xfId="34517"/>
    <cellStyle name="Input 3 3 7 3" xfId="34518"/>
    <cellStyle name="Input 3 3 7 3 2" xfId="34519"/>
    <cellStyle name="Input 3 3 7 3 3" xfId="34520"/>
    <cellStyle name="Input 3 3 8" xfId="2833"/>
    <cellStyle name="Input 3 3 8 2" xfId="34521"/>
    <cellStyle name="Input 3 3 8 2 2" xfId="34522"/>
    <cellStyle name="Input 3 3 8 2 3" xfId="34523"/>
    <cellStyle name="Input 3 3 9" xfId="34524"/>
    <cellStyle name="Input 3 3 9 2" xfId="34525"/>
    <cellStyle name="Input 3 3 9 3" xfId="34526"/>
    <cellStyle name="Input 3 4" xfId="2834"/>
    <cellStyle name="Input 3 4 10" xfId="34527"/>
    <cellStyle name="Input 3 4 11" xfId="34528"/>
    <cellStyle name="Input 3 4 12" xfId="34529"/>
    <cellStyle name="Input 3 4 13" xfId="34530"/>
    <cellStyle name="Input 3 4 2" xfId="2835"/>
    <cellStyle name="Input 3 4 2 10" xfId="34531"/>
    <cellStyle name="Input 3 4 2 11" xfId="34532"/>
    <cellStyle name="Input 3 4 2 12" xfId="34533"/>
    <cellStyle name="Input 3 4 2 13" xfId="34534"/>
    <cellStyle name="Input 3 4 2 14" xfId="34535"/>
    <cellStyle name="Input 3 4 2 15" xfId="34536"/>
    <cellStyle name="Input 3 4 2 16" xfId="34537"/>
    <cellStyle name="Input 3 4 2 2" xfId="2836"/>
    <cellStyle name="Input 3 4 2 2 10" xfId="34538"/>
    <cellStyle name="Input 3 4 2 2 11" xfId="34539"/>
    <cellStyle name="Input 3 4 2 2 12" xfId="34540"/>
    <cellStyle name="Input 3 4 2 2 13" xfId="34541"/>
    <cellStyle name="Input 3 4 2 2 14" xfId="34542"/>
    <cellStyle name="Input 3 4 2 2 2" xfId="2837"/>
    <cellStyle name="Input 3 4 2 2 2 2" xfId="2838"/>
    <cellStyle name="Input 3 4 2 2 2 2 2" xfId="34543"/>
    <cellStyle name="Input 3 4 2 2 2 2 2 2" xfId="34544"/>
    <cellStyle name="Input 3 4 2 2 2 2 2 3" xfId="34545"/>
    <cellStyle name="Input 3 4 2 2 2 3" xfId="34546"/>
    <cellStyle name="Input 3 4 2 2 2 3 2" xfId="34547"/>
    <cellStyle name="Input 3 4 2 2 2 3 3" xfId="34548"/>
    <cellStyle name="Input 3 4 2 2 3" xfId="2839"/>
    <cellStyle name="Input 3 4 2 2 3 2" xfId="34549"/>
    <cellStyle name="Input 3 4 2 2 3 2 2" xfId="34550"/>
    <cellStyle name="Input 3 4 2 2 3 2 3" xfId="34551"/>
    <cellStyle name="Input 3 4 2 2 4" xfId="34552"/>
    <cellStyle name="Input 3 4 2 2 4 2" xfId="34553"/>
    <cellStyle name="Input 3 4 2 2 4 3" xfId="34554"/>
    <cellStyle name="Input 3 4 2 2 5" xfId="34555"/>
    <cellStyle name="Input 3 4 2 2 6" xfId="34556"/>
    <cellStyle name="Input 3 4 2 2 7" xfId="34557"/>
    <cellStyle name="Input 3 4 2 2 8" xfId="34558"/>
    <cellStyle name="Input 3 4 2 2 9" xfId="34559"/>
    <cellStyle name="Input 3 4 2 3" xfId="2840"/>
    <cellStyle name="Input 3 4 2 3 2" xfId="2841"/>
    <cellStyle name="Input 3 4 2 3 2 2" xfId="34560"/>
    <cellStyle name="Input 3 4 2 3 2 2 2" xfId="34561"/>
    <cellStyle name="Input 3 4 2 3 2 2 3" xfId="34562"/>
    <cellStyle name="Input 3 4 2 3 3" xfId="34563"/>
    <cellStyle name="Input 3 4 2 3 3 2" xfId="34564"/>
    <cellStyle name="Input 3 4 2 3 3 3" xfId="34565"/>
    <cellStyle name="Input 3 4 2 4" xfId="2842"/>
    <cellStyle name="Input 3 4 2 4 2" xfId="34566"/>
    <cellStyle name="Input 3 4 2 4 2 2" xfId="34567"/>
    <cellStyle name="Input 3 4 2 4 2 3" xfId="34568"/>
    <cellStyle name="Input 3 4 2 5" xfId="34569"/>
    <cellStyle name="Input 3 4 2 5 2" xfId="34570"/>
    <cellStyle name="Input 3 4 2 5 3" xfId="34571"/>
    <cellStyle name="Input 3 4 2 6" xfId="34572"/>
    <cellStyle name="Input 3 4 2 7" xfId="34573"/>
    <cellStyle name="Input 3 4 2 8" xfId="34574"/>
    <cellStyle name="Input 3 4 2 9" xfId="34575"/>
    <cellStyle name="Input 3 4 3" xfId="2843"/>
    <cellStyle name="Input 3 4 3 10" xfId="34576"/>
    <cellStyle name="Input 3 4 3 11" xfId="34577"/>
    <cellStyle name="Input 3 4 3 12" xfId="34578"/>
    <cellStyle name="Input 3 4 3 13" xfId="34579"/>
    <cellStyle name="Input 3 4 3 14" xfId="34580"/>
    <cellStyle name="Input 3 4 3 15" xfId="34581"/>
    <cellStyle name="Input 3 4 3 2" xfId="2844"/>
    <cellStyle name="Input 3 4 3 2 2" xfId="2845"/>
    <cellStyle name="Input 3 4 3 2 2 2" xfId="34582"/>
    <cellStyle name="Input 3 4 3 2 2 2 2" xfId="34583"/>
    <cellStyle name="Input 3 4 3 2 2 2 3" xfId="34584"/>
    <cellStyle name="Input 3 4 3 2 3" xfId="34585"/>
    <cellStyle name="Input 3 4 3 2 3 2" xfId="34586"/>
    <cellStyle name="Input 3 4 3 2 3 3" xfId="34587"/>
    <cellStyle name="Input 3 4 3 3" xfId="2846"/>
    <cellStyle name="Input 3 4 3 3 2" xfId="34588"/>
    <cellStyle name="Input 3 4 3 3 2 2" xfId="34589"/>
    <cellStyle name="Input 3 4 3 3 2 3" xfId="34590"/>
    <cellStyle name="Input 3 4 3 4" xfId="2847"/>
    <cellStyle name="Input 3 4 3 4 2" xfId="34591"/>
    <cellStyle name="Input 3 4 3 4 2 2" xfId="34592"/>
    <cellStyle name="Input 3 4 3 4 2 3" xfId="34593"/>
    <cellStyle name="Input 3 4 3 5" xfId="34594"/>
    <cellStyle name="Input 3 4 3 5 2" xfId="34595"/>
    <cellStyle name="Input 3 4 3 5 3" xfId="34596"/>
    <cellStyle name="Input 3 4 3 6" xfId="34597"/>
    <cellStyle name="Input 3 4 3 7" xfId="34598"/>
    <cellStyle name="Input 3 4 3 8" xfId="34599"/>
    <cellStyle name="Input 3 4 3 9" xfId="34600"/>
    <cellStyle name="Input 3 4 4" xfId="2848"/>
    <cellStyle name="Input 3 4 4 2" xfId="2849"/>
    <cellStyle name="Input 3 4 4 2 2" xfId="2850"/>
    <cellStyle name="Input 3 4 4 2 2 2" xfId="34601"/>
    <cellStyle name="Input 3 4 4 2 2 2 2" xfId="34602"/>
    <cellStyle name="Input 3 4 4 2 2 2 3" xfId="34603"/>
    <cellStyle name="Input 3 4 4 2 3" xfId="34604"/>
    <cellStyle name="Input 3 4 4 2 3 2" xfId="34605"/>
    <cellStyle name="Input 3 4 4 2 3 3" xfId="34606"/>
    <cellStyle name="Input 3 4 4 3" xfId="2851"/>
    <cellStyle name="Input 3 4 4 3 2" xfId="34607"/>
    <cellStyle name="Input 3 4 4 3 2 2" xfId="34608"/>
    <cellStyle name="Input 3 4 4 3 2 3" xfId="34609"/>
    <cellStyle name="Input 3 4 4 4" xfId="34610"/>
    <cellStyle name="Input 3 4 4 4 2" xfId="34611"/>
    <cellStyle name="Input 3 4 4 4 3" xfId="34612"/>
    <cellStyle name="Input 3 4 5" xfId="2852"/>
    <cellStyle name="Input 3 4 5 2" xfId="2853"/>
    <cellStyle name="Input 3 4 5 2 2" xfId="34613"/>
    <cellStyle name="Input 3 4 5 2 2 2" xfId="34614"/>
    <cellStyle name="Input 3 4 5 2 2 3" xfId="34615"/>
    <cellStyle name="Input 3 4 5 3" xfId="34616"/>
    <cellStyle name="Input 3 4 5 3 2" xfId="34617"/>
    <cellStyle name="Input 3 4 5 3 3" xfId="34618"/>
    <cellStyle name="Input 3 4 6" xfId="2854"/>
    <cellStyle name="Input 3 4 6 2" xfId="34619"/>
    <cellStyle name="Input 3 4 6 2 2" xfId="34620"/>
    <cellStyle name="Input 3 4 6 2 3" xfId="34621"/>
    <cellStyle name="Input 3 4 7" xfId="34622"/>
    <cellStyle name="Input 3 4 7 2" xfId="34623"/>
    <cellStyle name="Input 3 4 7 3" xfId="34624"/>
    <cellStyle name="Input 3 4 8" xfId="34625"/>
    <cellStyle name="Input 3 4 9" xfId="34626"/>
    <cellStyle name="Input 3 5" xfId="34627"/>
    <cellStyle name="Input 3 5 10" xfId="34628"/>
    <cellStyle name="Input 3 5 11" xfId="34629"/>
    <cellStyle name="Input 3 5 12" xfId="34630"/>
    <cellStyle name="Input 3 5 13" xfId="34631"/>
    <cellStyle name="Input 3 5 14" xfId="34632"/>
    <cellStyle name="Input 3 5 15" xfId="34633"/>
    <cellStyle name="Input 3 5 16" xfId="34634"/>
    <cellStyle name="Input 3 5 2" xfId="34635"/>
    <cellStyle name="Input 3 5 2 10" xfId="34636"/>
    <cellStyle name="Input 3 5 2 11" xfId="34637"/>
    <cellStyle name="Input 3 5 2 12" xfId="34638"/>
    <cellStyle name="Input 3 5 2 13" xfId="34639"/>
    <cellStyle name="Input 3 5 2 14" xfId="34640"/>
    <cellStyle name="Input 3 5 2 2" xfId="34641"/>
    <cellStyle name="Input 3 5 2 3" xfId="34642"/>
    <cellStyle name="Input 3 5 2 4" xfId="34643"/>
    <cellStyle name="Input 3 5 2 5" xfId="34644"/>
    <cellStyle name="Input 3 5 2 6" xfId="34645"/>
    <cellStyle name="Input 3 5 2 7" xfId="34646"/>
    <cellStyle name="Input 3 5 2 8" xfId="34647"/>
    <cellStyle name="Input 3 5 2 9" xfId="34648"/>
    <cellStyle name="Input 3 5 3" xfId="34649"/>
    <cellStyle name="Input 3 5 4" xfId="34650"/>
    <cellStyle name="Input 3 5 5" xfId="34651"/>
    <cellStyle name="Input 3 5 6" xfId="34652"/>
    <cellStyle name="Input 3 5 7" xfId="34653"/>
    <cellStyle name="Input 3 5 8" xfId="34654"/>
    <cellStyle name="Input 3 5 9" xfId="34655"/>
    <cellStyle name="Input 3 6" xfId="34656"/>
    <cellStyle name="Input 3 6 10" xfId="34657"/>
    <cellStyle name="Input 3 6 11" xfId="34658"/>
    <cellStyle name="Input 3 6 12" xfId="34659"/>
    <cellStyle name="Input 3 6 13" xfId="34660"/>
    <cellStyle name="Input 3 6 14" xfId="34661"/>
    <cellStyle name="Input 3 6 15" xfId="34662"/>
    <cellStyle name="Input 3 6 2" xfId="34663"/>
    <cellStyle name="Input 3 6 3" xfId="34664"/>
    <cellStyle name="Input 3 6 4" xfId="34665"/>
    <cellStyle name="Input 3 6 5" xfId="34666"/>
    <cellStyle name="Input 3 6 6" xfId="34667"/>
    <cellStyle name="Input 3 6 7" xfId="34668"/>
    <cellStyle name="Input 3 6 8" xfId="34669"/>
    <cellStyle name="Input 3 6 9" xfId="34670"/>
    <cellStyle name="Input 3 7" xfId="34671"/>
    <cellStyle name="Input 3 8" xfId="34672"/>
    <cellStyle name="Input 3 9" xfId="34673"/>
    <cellStyle name="Input 4" xfId="2855"/>
    <cellStyle name="Input 4 2" xfId="2856"/>
    <cellStyle name="Input 4 2 2" xfId="2857"/>
    <cellStyle name="Input 4 2 2 2" xfId="2858"/>
    <cellStyle name="Input 4 2 2 2 2" xfId="2859"/>
    <cellStyle name="Input 4 2 2 2 2 2" xfId="2860"/>
    <cellStyle name="Input 4 2 2 2 2 2 2" xfId="2861"/>
    <cellStyle name="Input 4 2 2 2 2 2 2 2" xfId="34674"/>
    <cellStyle name="Input 4 2 2 2 2 2 2 2 2" xfId="34675"/>
    <cellStyle name="Input 4 2 2 2 2 2 2 2 3" xfId="34676"/>
    <cellStyle name="Input 4 2 2 2 2 2 3" xfId="34677"/>
    <cellStyle name="Input 4 2 2 2 2 2 3 2" xfId="34678"/>
    <cellStyle name="Input 4 2 2 2 2 2 3 3" xfId="34679"/>
    <cellStyle name="Input 4 2 2 2 2 3" xfId="2862"/>
    <cellStyle name="Input 4 2 2 2 2 3 2" xfId="34680"/>
    <cellStyle name="Input 4 2 2 2 2 3 2 2" xfId="34681"/>
    <cellStyle name="Input 4 2 2 2 2 3 2 3" xfId="34682"/>
    <cellStyle name="Input 4 2 2 2 2 4" xfId="34683"/>
    <cellStyle name="Input 4 2 2 2 2 4 2" xfId="34684"/>
    <cellStyle name="Input 4 2 2 2 2 4 3" xfId="34685"/>
    <cellStyle name="Input 4 2 2 2 3" xfId="2863"/>
    <cellStyle name="Input 4 2 2 2 3 2" xfId="2864"/>
    <cellStyle name="Input 4 2 2 2 3 2 2" xfId="34686"/>
    <cellStyle name="Input 4 2 2 2 3 2 2 2" xfId="34687"/>
    <cellStyle name="Input 4 2 2 2 3 2 2 3" xfId="34688"/>
    <cellStyle name="Input 4 2 2 2 3 3" xfId="34689"/>
    <cellStyle name="Input 4 2 2 2 3 3 2" xfId="34690"/>
    <cellStyle name="Input 4 2 2 2 3 3 3" xfId="34691"/>
    <cellStyle name="Input 4 2 2 2 4" xfId="2865"/>
    <cellStyle name="Input 4 2 2 2 4 2" xfId="34692"/>
    <cellStyle name="Input 4 2 2 2 4 2 2" xfId="34693"/>
    <cellStyle name="Input 4 2 2 2 4 2 3" xfId="34694"/>
    <cellStyle name="Input 4 2 2 2 5" xfId="34695"/>
    <cellStyle name="Input 4 2 2 2 5 2" xfId="34696"/>
    <cellStyle name="Input 4 2 2 2 5 3" xfId="34697"/>
    <cellStyle name="Input 4 2 2 3" xfId="2866"/>
    <cellStyle name="Input 4 2 2 3 2" xfId="2867"/>
    <cellStyle name="Input 4 2 2 3 2 2" xfId="2868"/>
    <cellStyle name="Input 4 2 2 3 2 2 2" xfId="34698"/>
    <cellStyle name="Input 4 2 2 3 2 2 2 2" xfId="34699"/>
    <cellStyle name="Input 4 2 2 3 2 2 2 3" xfId="34700"/>
    <cellStyle name="Input 4 2 2 3 2 3" xfId="34701"/>
    <cellStyle name="Input 4 2 2 3 2 3 2" xfId="34702"/>
    <cellStyle name="Input 4 2 2 3 2 3 3" xfId="34703"/>
    <cellStyle name="Input 4 2 2 3 3" xfId="2869"/>
    <cellStyle name="Input 4 2 2 3 3 2" xfId="34704"/>
    <cellStyle name="Input 4 2 2 3 3 2 2" xfId="34705"/>
    <cellStyle name="Input 4 2 2 3 3 2 3" xfId="34706"/>
    <cellStyle name="Input 4 2 2 3 4" xfId="2870"/>
    <cellStyle name="Input 4 2 2 3 4 2" xfId="34707"/>
    <cellStyle name="Input 4 2 2 3 4 2 2" xfId="34708"/>
    <cellStyle name="Input 4 2 2 3 4 2 3" xfId="34709"/>
    <cellStyle name="Input 4 2 2 3 5" xfId="34710"/>
    <cellStyle name="Input 4 2 2 3 5 2" xfId="34711"/>
    <cellStyle name="Input 4 2 2 3 5 3" xfId="34712"/>
    <cellStyle name="Input 4 2 2 4" xfId="2871"/>
    <cellStyle name="Input 4 2 2 4 2" xfId="2872"/>
    <cellStyle name="Input 4 2 2 4 2 2" xfId="2873"/>
    <cellStyle name="Input 4 2 2 4 2 2 2" xfId="34713"/>
    <cellStyle name="Input 4 2 2 4 2 2 2 2" xfId="34714"/>
    <cellStyle name="Input 4 2 2 4 2 2 2 3" xfId="34715"/>
    <cellStyle name="Input 4 2 2 4 2 3" xfId="34716"/>
    <cellStyle name="Input 4 2 2 4 2 3 2" xfId="34717"/>
    <cellStyle name="Input 4 2 2 4 2 3 3" xfId="34718"/>
    <cellStyle name="Input 4 2 2 4 3" xfId="2874"/>
    <cellStyle name="Input 4 2 2 4 3 2" xfId="34719"/>
    <cellStyle name="Input 4 2 2 4 3 2 2" xfId="34720"/>
    <cellStyle name="Input 4 2 2 4 3 2 3" xfId="34721"/>
    <cellStyle name="Input 4 2 2 4 4" xfId="34722"/>
    <cellStyle name="Input 4 2 2 4 4 2" xfId="34723"/>
    <cellStyle name="Input 4 2 2 4 4 3" xfId="34724"/>
    <cellStyle name="Input 4 2 2 5" xfId="2875"/>
    <cellStyle name="Input 4 2 2 5 2" xfId="2876"/>
    <cellStyle name="Input 4 2 2 5 2 2" xfId="34725"/>
    <cellStyle name="Input 4 2 2 5 2 2 2" xfId="34726"/>
    <cellStyle name="Input 4 2 2 5 2 2 3" xfId="34727"/>
    <cellStyle name="Input 4 2 2 5 3" xfId="34728"/>
    <cellStyle name="Input 4 2 2 5 3 2" xfId="34729"/>
    <cellStyle name="Input 4 2 2 5 3 3" xfId="34730"/>
    <cellStyle name="Input 4 2 2 6" xfId="2877"/>
    <cellStyle name="Input 4 2 2 6 2" xfId="34731"/>
    <cellStyle name="Input 4 2 2 6 2 2" xfId="34732"/>
    <cellStyle name="Input 4 2 2 6 2 3" xfId="34733"/>
    <cellStyle name="Input 4 2 2 7" xfId="34734"/>
    <cellStyle name="Input 4 2 2 7 2" xfId="34735"/>
    <cellStyle name="Input 4 2 2 7 3" xfId="34736"/>
    <cellStyle name="Input 4 2 3" xfId="2878"/>
    <cellStyle name="Input 4 2 3 2" xfId="2879"/>
    <cellStyle name="Input 4 2 3 2 2" xfId="2880"/>
    <cellStyle name="Input 4 2 3 2 2 2" xfId="2881"/>
    <cellStyle name="Input 4 2 3 2 2 2 2" xfId="2882"/>
    <cellStyle name="Input 4 2 3 2 2 2 2 2" xfId="34737"/>
    <cellStyle name="Input 4 2 3 2 2 2 2 2 2" xfId="34738"/>
    <cellStyle name="Input 4 2 3 2 2 2 2 2 3" xfId="34739"/>
    <cellStyle name="Input 4 2 3 2 2 2 3" xfId="34740"/>
    <cellStyle name="Input 4 2 3 2 2 2 3 2" xfId="34741"/>
    <cellStyle name="Input 4 2 3 2 2 2 3 3" xfId="34742"/>
    <cellStyle name="Input 4 2 3 2 2 3" xfId="2883"/>
    <cellStyle name="Input 4 2 3 2 2 3 2" xfId="34743"/>
    <cellStyle name="Input 4 2 3 2 2 3 2 2" xfId="34744"/>
    <cellStyle name="Input 4 2 3 2 2 3 2 3" xfId="34745"/>
    <cellStyle name="Input 4 2 3 2 2 4" xfId="34746"/>
    <cellStyle name="Input 4 2 3 2 2 4 2" xfId="34747"/>
    <cellStyle name="Input 4 2 3 2 2 4 3" xfId="34748"/>
    <cellStyle name="Input 4 2 3 2 3" xfId="2884"/>
    <cellStyle name="Input 4 2 3 2 3 2" xfId="2885"/>
    <cellStyle name="Input 4 2 3 2 3 2 2" xfId="34749"/>
    <cellStyle name="Input 4 2 3 2 3 2 2 2" xfId="34750"/>
    <cellStyle name="Input 4 2 3 2 3 2 2 3" xfId="34751"/>
    <cellStyle name="Input 4 2 3 2 3 3" xfId="34752"/>
    <cellStyle name="Input 4 2 3 2 3 3 2" xfId="34753"/>
    <cellStyle name="Input 4 2 3 2 3 3 3" xfId="34754"/>
    <cellStyle name="Input 4 2 3 2 4" xfId="2886"/>
    <cellStyle name="Input 4 2 3 2 4 2" xfId="34755"/>
    <cellStyle name="Input 4 2 3 2 4 2 2" xfId="34756"/>
    <cellStyle name="Input 4 2 3 2 4 2 3" xfId="34757"/>
    <cellStyle name="Input 4 2 3 2 5" xfId="34758"/>
    <cellStyle name="Input 4 2 3 2 5 2" xfId="34759"/>
    <cellStyle name="Input 4 2 3 2 5 3" xfId="34760"/>
    <cellStyle name="Input 4 2 3 3" xfId="2887"/>
    <cellStyle name="Input 4 2 3 3 2" xfId="2888"/>
    <cellStyle name="Input 4 2 3 3 2 2" xfId="2889"/>
    <cellStyle name="Input 4 2 3 3 2 2 2" xfId="34761"/>
    <cellStyle name="Input 4 2 3 3 2 2 2 2" xfId="34762"/>
    <cellStyle name="Input 4 2 3 3 2 2 2 3" xfId="34763"/>
    <cellStyle name="Input 4 2 3 3 2 3" xfId="34764"/>
    <cellStyle name="Input 4 2 3 3 2 3 2" xfId="34765"/>
    <cellStyle name="Input 4 2 3 3 2 3 3" xfId="34766"/>
    <cellStyle name="Input 4 2 3 3 3" xfId="2890"/>
    <cellStyle name="Input 4 2 3 3 3 2" xfId="34767"/>
    <cellStyle name="Input 4 2 3 3 3 2 2" xfId="34768"/>
    <cellStyle name="Input 4 2 3 3 3 2 3" xfId="34769"/>
    <cellStyle name="Input 4 2 3 3 4" xfId="2891"/>
    <cellStyle name="Input 4 2 3 3 4 2" xfId="34770"/>
    <cellStyle name="Input 4 2 3 3 4 2 2" xfId="34771"/>
    <cellStyle name="Input 4 2 3 3 4 2 3" xfId="34772"/>
    <cellStyle name="Input 4 2 3 3 5" xfId="34773"/>
    <cellStyle name="Input 4 2 3 3 5 2" xfId="34774"/>
    <cellStyle name="Input 4 2 3 3 5 3" xfId="34775"/>
    <cellStyle name="Input 4 2 3 4" xfId="2892"/>
    <cellStyle name="Input 4 2 3 4 2" xfId="2893"/>
    <cellStyle name="Input 4 2 3 4 2 2" xfId="2894"/>
    <cellStyle name="Input 4 2 3 4 2 2 2" xfId="34776"/>
    <cellStyle name="Input 4 2 3 4 2 2 2 2" xfId="34777"/>
    <cellStyle name="Input 4 2 3 4 2 2 2 3" xfId="34778"/>
    <cellStyle name="Input 4 2 3 4 2 3" xfId="34779"/>
    <cellStyle name="Input 4 2 3 4 2 3 2" xfId="34780"/>
    <cellStyle name="Input 4 2 3 4 2 3 3" xfId="34781"/>
    <cellStyle name="Input 4 2 3 4 3" xfId="2895"/>
    <cellStyle name="Input 4 2 3 4 3 2" xfId="34782"/>
    <cellStyle name="Input 4 2 3 4 3 2 2" xfId="34783"/>
    <cellStyle name="Input 4 2 3 4 3 2 3" xfId="34784"/>
    <cellStyle name="Input 4 2 3 4 4" xfId="34785"/>
    <cellStyle name="Input 4 2 3 4 4 2" xfId="34786"/>
    <cellStyle name="Input 4 2 3 4 4 3" xfId="34787"/>
    <cellStyle name="Input 4 2 3 5" xfId="2896"/>
    <cellStyle name="Input 4 2 3 5 2" xfId="2897"/>
    <cellStyle name="Input 4 2 3 5 2 2" xfId="34788"/>
    <cellStyle name="Input 4 2 3 5 2 2 2" xfId="34789"/>
    <cellStyle name="Input 4 2 3 5 2 2 3" xfId="34790"/>
    <cellStyle name="Input 4 2 3 5 3" xfId="34791"/>
    <cellStyle name="Input 4 2 3 5 3 2" xfId="34792"/>
    <cellStyle name="Input 4 2 3 5 3 3" xfId="34793"/>
    <cellStyle name="Input 4 2 3 6" xfId="2898"/>
    <cellStyle name="Input 4 2 3 6 2" xfId="34794"/>
    <cellStyle name="Input 4 2 3 6 2 2" xfId="34795"/>
    <cellStyle name="Input 4 2 3 6 2 3" xfId="34796"/>
    <cellStyle name="Input 4 2 3 7" xfId="34797"/>
    <cellStyle name="Input 4 2 3 7 2" xfId="34798"/>
    <cellStyle name="Input 4 2 3 7 3" xfId="34799"/>
    <cellStyle name="Input 4 2 4" xfId="2899"/>
    <cellStyle name="Input 4 2 4 2" xfId="2900"/>
    <cellStyle name="Input 4 2 4 2 2" xfId="2901"/>
    <cellStyle name="Input 4 2 4 2 2 2" xfId="2902"/>
    <cellStyle name="Input 4 2 4 2 2 2 2" xfId="2903"/>
    <cellStyle name="Input 4 2 4 2 2 2 2 2" xfId="34800"/>
    <cellStyle name="Input 4 2 4 2 2 2 2 2 2" xfId="34801"/>
    <cellStyle name="Input 4 2 4 2 2 2 2 2 3" xfId="34802"/>
    <cellStyle name="Input 4 2 4 2 2 2 3" xfId="34803"/>
    <cellStyle name="Input 4 2 4 2 2 2 3 2" xfId="34804"/>
    <cellStyle name="Input 4 2 4 2 2 2 3 3" xfId="34805"/>
    <cellStyle name="Input 4 2 4 2 2 3" xfId="2904"/>
    <cellStyle name="Input 4 2 4 2 2 3 2" xfId="34806"/>
    <cellStyle name="Input 4 2 4 2 2 3 2 2" xfId="34807"/>
    <cellStyle name="Input 4 2 4 2 2 3 2 3" xfId="34808"/>
    <cellStyle name="Input 4 2 4 2 2 4" xfId="34809"/>
    <cellStyle name="Input 4 2 4 2 2 4 2" xfId="34810"/>
    <cellStyle name="Input 4 2 4 2 2 4 3" xfId="34811"/>
    <cellStyle name="Input 4 2 4 2 3" xfId="2905"/>
    <cellStyle name="Input 4 2 4 2 3 2" xfId="2906"/>
    <cellStyle name="Input 4 2 4 2 3 2 2" xfId="34812"/>
    <cellStyle name="Input 4 2 4 2 3 2 2 2" xfId="34813"/>
    <cellStyle name="Input 4 2 4 2 3 2 2 3" xfId="34814"/>
    <cellStyle name="Input 4 2 4 2 3 3" xfId="34815"/>
    <cellStyle name="Input 4 2 4 2 3 3 2" xfId="34816"/>
    <cellStyle name="Input 4 2 4 2 3 3 3" xfId="34817"/>
    <cellStyle name="Input 4 2 4 2 4" xfId="2907"/>
    <cellStyle name="Input 4 2 4 2 4 2" xfId="34818"/>
    <cellStyle name="Input 4 2 4 2 4 2 2" xfId="34819"/>
    <cellStyle name="Input 4 2 4 2 4 2 3" xfId="34820"/>
    <cellStyle name="Input 4 2 4 2 5" xfId="34821"/>
    <cellStyle name="Input 4 2 4 2 5 2" xfId="34822"/>
    <cellStyle name="Input 4 2 4 2 5 3" xfId="34823"/>
    <cellStyle name="Input 4 2 4 3" xfId="2908"/>
    <cellStyle name="Input 4 2 4 3 2" xfId="2909"/>
    <cellStyle name="Input 4 2 4 3 2 2" xfId="2910"/>
    <cellStyle name="Input 4 2 4 3 2 2 2" xfId="34824"/>
    <cellStyle name="Input 4 2 4 3 2 2 2 2" xfId="34825"/>
    <cellStyle name="Input 4 2 4 3 2 2 2 3" xfId="34826"/>
    <cellStyle name="Input 4 2 4 3 2 3" xfId="34827"/>
    <cellStyle name="Input 4 2 4 3 2 3 2" xfId="34828"/>
    <cellStyle name="Input 4 2 4 3 2 3 3" xfId="34829"/>
    <cellStyle name="Input 4 2 4 3 3" xfId="2911"/>
    <cellStyle name="Input 4 2 4 3 3 2" xfId="34830"/>
    <cellStyle name="Input 4 2 4 3 3 2 2" xfId="34831"/>
    <cellStyle name="Input 4 2 4 3 3 2 3" xfId="34832"/>
    <cellStyle name="Input 4 2 4 3 4" xfId="2912"/>
    <cellStyle name="Input 4 2 4 3 4 2" xfId="34833"/>
    <cellStyle name="Input 4 2 4 3 4 2 2" xfId="34834"/>
    <cellStyle name="Input 4 2 4 3 4 2 3" xfId="34835"/>
    <cellStyle name="Input 4 2 4 3 5" xfId="34836"/>
    <cellStyle name="Input 4 2 4 3 5 2" xfId="34837"/>
    <cellStyle name="Input 4 2 4 3 5 3" xfId="34838"/>
    <cellStyle name="Input 4 2 4 4" xfId="2913"/>
    <cellStyle name="Input 4 2 4 4 2" xfId="2914"/>
    <cellStyle name="Input 4 2 4 4 2 2" xfId="2915"/>
    <cellStyle name="Input 4 2 4 4 2 2 2" xfId="34839"/>
    <cellStyle name="Input 4 2 4 4 2 2 2 2" xfId="34840"/>
    <cellStyle name="Input 4 2 4 4 2 2 2 3" xfId="34841"/>
    <cellStyle name="Input 4 2 4 4 2 3" xfId="34842"/>
    <cellStyle name="Input 4 2 4 4 2 3 2" xfId="34843"/>
    <cellStyle name="Input 4 2 4 4 2 3 3" xfId="34844"/>
    <cellStyle name="Input 4 2 4 4 3" xfId="2916"/>
    <cellStyle name="Input 4 2 4 4 3 2" xfId="34845"/>
    <cellStyle name="Input 4 2 4 4 3 2 2" xfId="34846"/>
    <cellStyle name="Input 4 2 4 4 3 2 3" xfId="34847"/>
    <cellStyle name="Input 4 2 4 4 4" xfId="34848"/>
    <cellStyle name="Input 4 2 4 4 4 2" xfId="34849"/>
    <cellStyle name="Input 4 2 4 4 4 3" xfId="34850"/>
    <cellStyle name="Input 4 2 4 5" xfId="2917"/>
    <cellStyle name="Input 4 2 4 5 2" xfId="2918"/>
    <cellStyle name="Input 4 2 4 5 2 2" xfId="34851"/>
    <cellStyle name="Input 4 2 4 5 2 2 2" xfId="34852"/>
    <cellStyle name="Input 4 2 4 5 2 2 3" xfId="34853"/>
    <cellStyle name="Input 4 2 4 5 3" xfId="34854"/>
    <cellStyle name="Input 4 2 4 5 3 2" xfId="34855"/>
    <cellStyle name="Input 4 2 4 5 3 3" xfId="34856"/>
    <cellStyle name="Input 4 2 4 6" xfId="2919"/>
    <cellStyle name="Input 4 2 4 6 2" xfId="34857"/>
    <cellStyle name="Input 4 2 4 6 2 2" xfId="34858"/>
    <cellStyle name="Input 4 2 4 6 2 3" xfId="34859"/>
    <cellStyle name="Input 4 2 4 7" xfId="34860"/>
    <cellStyle name="Input 4 2 4 7 2" xfId="34861"/>
    <cellStyle name="Input 4 2 4 7 3" xfId="34862"/>
    <cellStyle name="Input 4 2 5" xfId="2920"/>
    <cellStyle name="Input 4 2 5 2" xfId="2921"/>
    <cellStyle name="Input 4 2 5 2 2" xfId="34863"/>
    <cellStyle name="Input 4 2 5 2 2 2" xfId="34864"/>
    <cellStyle name="Input 4 2 5 2 2 3" xfId="34865"/>
    <cellStyle name="Input 4 2 5 3" xfId="34866"/>
    <cellStyle name="Input 4 2 5 3 2" xfId="34867"/>
    <cellStyle name="Input 4 2 5 3 3" xfId="34868"/>
    <cellStyle name="Input 4 2 6" xfId="34869"/>
    <cellStyle name="Input 4 2 6 2" xfId="34870"/>
    <cellStyle name="Input 4 2 6 3" xfId="34871"/>
    <cellStyle name="Input 4 3" xfId="2922"/>
    <cellStyle name="Input 4 3 2" xfId="2923"/>
    <cellStyle name="Input 4 3 2 2" xfId="2924"/>
    <cellStyle name="Input 4 3 2 2 2" xfId="2925"/>
    <cellStyle name="Input 4 3 2 2 2 2" xfId="2926"/>
    <cellStyle name="Input 4 3 2 2 2 2 2" xfId="2927"/>
    <cellStyle name="Input 4 3 2 2 2 2 2 2" xfId="34872"/>
    <cellStyle name="Input 4 3 2 2 2 2 2 2 2" xfId="34873"/>
    <cellStyle name="Input 4 3 2 2 2 2 2 2 3" xfId="34874"/>
    <cellStyle name="Input 4 3 2 2 2 2 3" xfId="34875"/>
    <cellStyle name="Input 4 3 2 2 2 2 3 2" xfId="34876"/>
    <cellStyle name="Input 4 3 2 2 2 2 3 3" xfId="34877"/>
    <cellStyle name="Input 4 3 2 2 2 3" xfId="2928"/>
    <cellStyle name="Input 4 3 2 2 2 3 2" xfId="34878"/>
    <cellStyle name="Input 4 3 2 2 2 3 2 2" xfId="34879"/>
    <cellStyle name="Input 4 3 2 2 2 3 2 3" xfId="34880"/>
    <cellStyle name="Input 4 3 2 2 2 4" xfId="34881"/>
    <cellStyle name="Input 4 3 2 2 2 4 2" xfId="34882"/>
    <cellStyle name="Input 4 3 2 2 2 4 3" xfId="34883"/>
    <cellStyle name="Input 4 3 2 2 3" xfId="2929"/>
    <cellStyle name="Input 4 3 2 2 3 2" xfId="2930"/>
    <cellStyle name="Input 4 3 2 2 3 2 2" xfId="34884"/>
    <cellStyle name="Input 4 3 2 2 3 2 2 2" xfId="34885"/>
    <cellStyle name="Input 4 3 2 2 3 2 2 3" xfId="34886"/>
    <cellStyle name="Input 4 3 2 2 3 3" xfId="34887"/>
    <cellStyle name="Input 4 3 2 2 3 3 2" xfId="34888"/>
    <cellStyle name="Input 4 3 2 2 3 3 3" xfId="34889"/>
    <cellStyle name="Input 4 3 2 2 4" xfId="2931"/>
    <cellStyle name="Input 4 3 2 2 4 2" xfId="34890"/>
    <cellStyle name="Input 4 3 2 2 4 2 2" xfId="34891"/>
    <cellStyle name="Input 4 3 2 2 4 2 3" xfId="34892"/>
    <cellStyle name="Input 4 3 2 2 5" xfId="34893"/>
    <cellStyle name="Input 4 3 2 2 5 2" xfId="34894"/>
    <cellStyle name="Input 4 3 2 2 5 3" xfId="34895"/>
    <cellStyle name="Input 4 3 2 3" xfId="2932"/>
    <cellStyle name="Input 4 3 2 3 2" xfId="2933"/>
    <cellStyle name="Input 4 3 2 3 2 2" xfId="2934"/>
    <cellStyle name="Input 4 3 2 3 2 2 2" xfId="34896"/>
    <cellStyle name="Input 4 3 2 3 2 2 2 2" xfId="34897"/>
    <cellStyle name="Input 4 3 2 3 2 2 2 3" xfId="34898"/>
    <cellStyle name="Input 4 3 2 3 2 3" xfId="34899"/>
    <cellStyle name="Input 4 3 2 3 2 3 2" xfId="34900"/>
    <cellStyle name="Input 4 3 2 3 2 3 3" xfId="34901"/>
    <cellStyle name="Input 4 3 2 3 3" xfId="2935"/>
    <cellStyle name="Input 4 3 2 3 3 2" xfId="34902"/>
    <cellStyle name="Input 4 3 2 3 3 2 2" xfId="34903"/>
    <cellStyle name="Input 4 3 2 3 3 2 3" xfId="34904"/>
    <cellStyle name="Input 4 3 2 3 4" xfId="2936"/>
    <cellStyle name="Input 4 3 2 3 4 2" xfId="34905"/>
    <cellStyle name="Input 4 3 2 3 4 2 2" xfId="34906"/>
    <cellStyle name="Input 4 3 2 3 4 2 3" xfId="34907"/>
    <cellStyle name="Input 4 3 2 3 5" xfId="34908"/>
    <cellStyle name="Input 4 3 2 3 5 2" xfId="34909"/>
    <cellStyle name="Input 4 3 2 3 5 3" xfId="34910"/>
    <cellStyle name="Input 4 3 2 4" xfId="2937"/>
    <cellStyle name="Input 4 3 2 4 2" xfId="2938"/>
    <cellStyle name="Input 4 3 2 4 2 2" xfId="2939"/>
    <cellStyle name="Input 4 3 2 4 2 2 2" xfId="34911"/>
    <cellStyle name="Input 4 3 2 4 2 2 2 2" xfId="34912"/>
    <cellStyle name="Input 4 3 2 4 2 2 2 3" xfId="34913"/>
    <cellStyle name="Input 4 3 2 4 2 3" xfId="34914"/>
    <cellStyle name="Input 4 3 2 4 2 3 2" xfId="34915"/>
    <cellStyle name="Input 4 3 2 4 2 3 3" xfId="34916"/>
    <cellStyle name="Input 4 3 2 4 3" xfId="2940"/>
    <cellStyle name="Input 4 3 2 4 3 2" xfId="34917"/>
    <cellStyle name="Input 4 3 2 4 3 2 2" xfId="34918"/>
    <cellStyle name="Input 4 3 2 4 3 2 3" xfId="34919"/>
    <cellStyle name="Input 4 3 2 4 4" xfId="34920"/>
    <cellStyle name="Input 4 3 2 4 4 2" xfId="34921"/>
    <cellStyle name="Input 4 3 2 4 4 3" xfId="34922"/>
    <cellStyle name="Input 4 3 2 5" xfId="2941"/>
    <cellStyle name="Input 4 3 2 5 2" xfId="2942"/>
    <cellStyle name="Input 4 3 2 5 2 2" xfId="34923"/>
    <cellStyle name="Input 4 3 2 5 2 2 2" xfId="34924"/>
    <cellStyle name="Input 4 3 2 5 2 2 3" xfId="34925"/>
    <cellStyle name="Input 4 3 2 5 3" xfId="34926"/>
    <cellStyle name="Input 4 3 2 5 3 2" xfId="34927"/>
    <cellStyle name="Input 4 3 2 5 3 3" xfId="34928"/>
    <cellStyle name="Input 4 3 2 6" xfId="2943"/>
    <cellStyle name="Input 4 3 2 6 2" xfId="34929"/>
    <cellStyle name="Input 4 3 2 6 2 2" xfId="34930"/>
    <cellStyle name="Input 4 3 2 6 2 3" xfId="34931"/>
    <cellStyle name="Input 4 3 2 7" xfId="34932"/>
    <cellStyle name="Input 4 3 2 7 2" xfId="34933"/>
    <cellStyle name="Input 4 3 2 7 3" xfId="34934"/>
    <cellStyle name="Input 4 3 3" xfId="2944"/>
    <cellStyle name="Input 4 3 3 2" xfId="2945"/>
    <cellStyle name="Input 4 3 3 2 2" xfId="2946"/>
    <cellStyle name="Input 4 3 3 2 2 2" xfId="2947"/>
    <cellStyle name="Input 4 3 3 2 2 2 2" xfId="2948"/>
    <cellStyle name="Input 4 3 3 2 2 2 2 2" xfId="34935"/>
    <cellStyle name="Input 4 3 3 2 2 2 2 2 2" xfId="34936"/>
    <cellStyle name="Input 4 3 3 2 2 2 2 2 3" xfId="34937"/>
    <cellStyle name="Input 4 3 3 2 2 2 3" xfId="34938"/>
    <cellStyle name="Input 4 3 3 2 2 2 3 2" xfId="34939"/>
    <cellStyle name="Input 4 3 3 2 2 2 3 3" xfId="34940"/>
    <cellStyle name="Input 4 3 3 2 2 3" xfId="2949"/>
    <cellStyle name="Input 4 3 3 2 2 3 2" xfId="34941"/>
    <cellStyle name="Input 4 3 3 2 2 3 2 2" xfId="34942"/>
    <cellStyle name="Input 4 3 3 2 2 3 2 3" xfId="34943"/>
    <cellStyle name="Input 4 3 3 2 2 4" xfId="34944"/>
    <cellStyle name="Input 4 3 3 2 2 4 2" xfId="34945"/>
    <cellStyle name="Input 4 3 3 2 2 4 3" xfId="34946"/>
    <cellStyle name="Input 4 3 3 2 3" xfId="2950"/>
    <cellStyle name="Input 4 3 3 2 3 2" xfId="2951"/>
    <cellStyle name="Input 4 3 3 2 3 2 2" xfId="34947"/>
    <cellStyle name="Input 4 3 3 2 3 2 2 2" xfId="34948"/>
    <cellStyle name="Input 4 3 3 2 3 2 2 3" xfId="34949"/>
    <cellStyle name="Input 4 3 3 2 3 3" xfId="34950"/>
    <cellStyle name="Input 4 3 3 2 3 3 2" xfId="34951"/>
    <cellStyle name="Input 4 3 3 2 3 3 3" xfId="34952"/>
    <cellStyle name="Input 4 3 3 2 4" xfId="2952"/>
    <cellStyle name="Input 4 3 3 2 4 2" xfId="34953"/>
    <cellStyle name="Input 4 3 3 2 4 2 2" xfId="34954"/>
    <cellStyle name="Input 4 3 3 2 4 2 3" xfId="34955"/>
    <cellStyle name="Input 4 3 3 2 5" xfId="34956"/>
    <cellStyle name="Input 4 3 3 2 5 2" xfId="34957"/>
    <cellStyle name="Input 4 3 3 2 5 3" xfId="34958"/>
    <cellStyle name="Input 4 3 3 3" xfId="2953"/>
    <cellStyle name="Input 4 3 3 3 2" xfId="2954"/>
    <cellStyle name="Input 4 3 3 3 2 2" xfId="2955"/>
    <cellStyle name="Input 4 3 3 3 2 2 2" xfId="34959"/>
    <cellStyle name="Input 4 3 3 3 2 2 2 2" xfId="34960"/>
    <cellStyle name="Input 4 3 3 3 2 2 2 3" xfId="34961"/>
    <cellStyle name="Input 4 3 3 3 2 3" xfId="34962"/>
    <cellStyle name="Input 4 3 3 3 2 3 2" xfId="34963"/>
    <cellStyle name="Input 4 3 3 3 2 3 3" xfId="34964"/>
    <cellStyle name="Input 4 3 3 3 3" xfId="2956"/>
    <cellStyle name="Input 4 3 3 3 3 2" xfId="34965"/>
    <cellStyle name="Input 4 3 3 3 3 2 2" xfId="34966"/>
    <cellStyle name="Input 4 3 3 3 3 2 3" xfId="34967"/>
    <cellStyle name="Input 4 3 3 3 4" xfId="2957"/>
    <cellStyle name="Input 4 3 3 3 4 2" xfId="34968"/>
    <cellStyle name="Input 4 3 3 3 4 2 2" xfId="34969"/>
    <cellStyle name="Input 4 3 3 3 4 2 3" xfId="34970"/>
    <cellStyle name="Input 4 3 3 3 5" xfId="34971"/>
    <cellStyle name="Input 4 3 3 3 5 2" xfId="34972"/>
    <cellStyle name="Input 4 3 3 3 5 3" xfId="34973"/>
    <cellStyle name="Input 4 3 3 4" xfId="2958"/>
    <cellStyle name="Input 4 3 3 4 2" xfId="2959"/>
    <cellStyle name="Input 4 3 3 4 2 2" xfId="2960"/>
    <cellStyle name="Input 4 3 3 4 2 2 2" xfId="34974"/>
    <cellStyle name="Input 4 3 3 4 2 2 2 2" xfId="34975"/>
    <cellStyle name="Input 4 3 3 4 2 2 2 3" xfId="34976"/>
    <cellStyle name="Input 4 3 3 4 2 3" xfId="34977"/>
    <cellStyle name="Input 4 3 3 4 2 3 2" xfId="34978"/>
    <cellStyle name="Input 4 3 3 4 2 3 3" xfId="34979"/>
    <cellStyle name="Input 4 3 3 4 3" xfId="2961"/>
    <cellStyle name="Input 4 3 3 4 3 2" xfId="34980"/>
    <cellStyle name="Input 4 3 3 4 3 2 2" xfId="34981"/>
    <cellStyle name="Input 4 3 3 4 3 2 3" xfId="34982"/>
    <cellStyle name="Input 4 3 3 4 4" xfId="34983"/>
    <cellStyle name="Input 4 3 3 4 4 2" xfId="34984"/>
    <cellStyle name="Input 4 3 3 4 4 3" xfId="34985"/>
    <cellStyle name="Input 4 3 3 5" xfId="2962"/>
    <cellStyle name="Input 4 3 3 5 2" xfId="2963"/>
    <cellStyle name="Input 4 3 3 5 2 2" xfId="34986"/>
    <cellStyle name="Input 4 3 3 5 2 2 2" xfId="34987"/>
    <cellStyle name="Input 4 3 3 5 2 2 3" xfId="34988"/>
    <cellStyle name="Input 4 3 3 5 3" xfId="34989"/>
    <cellStyle name="Input 4 3 3 5 3 2" xfId="34990"/>
    <cellStyle name="Input 4 3 3 5 3 3" xfId="34991"/>
    <cellStyle name="Input 4 3 3 6" xfId="2964"/>
    <cellStyle name="Input 4 3 3 6 2" xfId="34992"/>
    <cellStyle name="Input 4 3 3 6 2 2" xfId="34993"/>
    <cellStyle name="Input 4 3 3 6 2 3" xfId="34994"/>
    <cellStyle name="Input 4 3 3 7" xfId="34995"/>
    <cellStyle name="Input 4 3 3 7 2" xfId="34996"/>
    <cellStyle name="Input 4 3 3 7 3" xfId="34997"/>
    <cellStyle name="Input 4 3 4" xfId="2965"/>
    <cellStyle name="Input 4 3 4 2" xfId="2966"/>
    <cellStyle name="Input 4 3 4 2 2" xfId="2967"/>
    <cellStyle name="Input 4 3 4 2 2 2" xfId="2968"/>
    <cellStyle name="Input 4 3 4 2 2 2 2" xfId="34998"/>
    <cellStyle name="Input 4 3 4 2 2 2 2 2" xfId="34999"/>
    <cellStyle name="Input 4 3 4 2 2 2 2 3" xfId="35000"/>
    <cellStyle name="Input 4 3 4 2 2 3" xfId="35001"/>
    <cellStyle name="Input 4 3 4 2 2 3 2" xfId="35002"/>
    <cellStyle name="Input 4 3 4 2 2 3 3" xfId="35003"/>
    <cellStyle name="Input 4 3 4 2 3" xfId="2969"/>
    <cellStyle name="Input 4 3 4 2 3 2" xfId="35004"/>
    <cellStyle name="Input 4 3 4 2 3 2 2" xfId="35005"/>
    <cellStyle name="Input 4 3 4 2 3 2 3" xfId="35006"/>
    <cellStyle name="Input 4 3 4 2 4" xfId="35007"/>
    <cellStyle name="Input 4 3 4 2 4 2" xfId="35008"/>
    <cellStyle name="Input 4 3 4 2 4 3" xfId="35009"/>
    <cellStyle name="Input 4 3 4 3" xfId="2970"/>
    <cellStyle name="Input 4 3 4 3 2" xfId="2971"/>
    <cellStyle name="Input 4 3 4 3 2 2" xfId="35010"/>
    <cellStyle name="Input 4 3 4 3 2 2 2" xfId="35011"/>
    <cellStyle name="Input 4 3 4 3 2 2 3" xfId="35012"/>
    <cellStyle name="Input 4 3 4 3 3" xfId="35013"/>
    <cellStyle name="Input 4 3 4 3 3 2" xfId="35014"/>
    <cellStyle name="Input 4 3 4 3 3 3" xfId="35015"/>
    <cellStyle name="Input 4 3 4 4" xfId="2972"/>
    <cellStyle name="Input 4 3 4 4 2" xfId="35016"/>
    <cellStyle name="Input 4 3 4 4 2 2" xfId="35017"/>
    <cellStyle name="Input 4 3 4 4 2 3" xfId="35018"/>
    <cellStyle name="Input 4 3 4 5" xfId="35019"/>
    <cellStyle name="Input 4 3 4 5 2" xfId="35020"/>
    <cellStyle name="Input 4 3 4 5 3" xfId="35021"/>
    <cellStyle name="Input 4 3 5" xfId="2973"/>
    <cellStyle name="Input 4 3 5 2" xfId="2974"/>
    <cellStyle name="Input 4 3 5 2 2" xfId="2975"/>
    <cellStyle name="Input 4 3 5 2 2 2" xfId="35022"/>
    <cellStyle name="Input 4 3 5 2 2 2 2" xfId="35023"/>
    <cellStyle name="Input 4 3 5 2 2 2 3" xfId="35024"/>
    <cellStyle name="Input 4 3 5 2 3" xfId="35025"/>
    <cellStyle name="Input 4 3 5 2 3 2" xfId="35026"/>
    <cellStyle name="Input 4 3 5 2 3 3" xfId="35027"/>
    <cellStyle name="Input 4 3 5 3" xfId="2976"/>
    <cellStyle name="Input 4 3 5 3 2" xfId="35028"/>
    <cellStyle name="Input 4 3 5 3 2 2" xfId="35029"/>
    <cellStyle name="Input 4 3 5 3 2 3" xfId="35030"/>
    <cellStyle name="Input 4 3 5 4" xfId="2977"/>
    <cellStyle name="Input 4 3 5 4 2" xfId="35031"/>
    <cellStyle name="Input 4 3 5 4 2 2" xfId="35032"/>
    <cellStyle name="Input 4 3 5 4 2 3" xfId="35033"/>
    <cellStyle name="Input 4 3 5 5" xfId="35034"/>
    <cellStyle name="Input 4 3 5 5 2" xfId="35035"/>
    <cellStyle name="Input 4 3 5 5 3" xfId="35036"/>
    <cellStyle name="Input 4 3 6" xfId="2978"/>
    <cellStyle name="Input 4 3 6 2" xfId="2979"/>
    <cellStyle name="Input 4 3 6 2 2" xfId="2980"/>
    <cellStyle name="Input 4 3 6 2 2 2" xfId="35037"/>
    <cellStyle name="Input 4 3 6 2 2 2 2" xfId="35038"/>
    <cellStyle name="Input 4 3 6 2 2 2 3" xfId="35039"/>
    <cellStyle name="Input 4 3 6 2 3" xfId="35040"/>
    <cellStyle name="Input 4 3 6 2 3 2" xfId="35041"/>
    <cellStyle name="Input 4 3 6 2 3 3" xfId="35042"/>
    <cellStyle name="Input 4 3 6 3" xfId="2981"/>
    <cellStyle name="Input 4 3 6 3 2" xfId="35043"/>
    <cellStyle name="Input 4 3 6 3 2 2" xfId="35044"/>
    <cellStyle name="Input 4 3 6 3 2 3" xfId="35045"/>
    <cellStyle name="Input 4 3 6 4" xfId="35046"/>
    <cellStyle name="Input 4 3 6 4 2" xfId="35047"/>
    <cellStyle name="Input 4 3 6 4 3" xfId="35048"/>
    <cellStyle name="Input 4 3 7" xfId="2982"/>
    <cellStyle name="Input 4 3 7 2" xfId="2983"/>
    <cellStyle name="Input 4 3 7 2 2" xfId="35049"/>
    <cellStyle name="Input 4 3 7 2 2 2" xfId="35050"/>
    <cellStyle name="Input 4 3 7 2 2 3" xfId="35051"/>
    <cellStyle name="Input 4 3 7 3" xfId="35052"/>
    <cellStyle name="Input 4 3 7 3 2" xfId="35053"/>
    <cellStyle name="Input 4 3 7 3 3" xfId="35054"/>
    <cellStyle name="Input 4 3 8" xfId="2984"/>
    <cellStyle name="Input 4 3 8 2" xfId="35055"/>
    <cellStyle name="Input 4 3 8 2 2" xfId="35056"/>
    <cellStyle name="Input 4 3 8 2 3" xfId="35057"/>
    <cellStyle name="Input 4 3 9" xfId="35058"/>
    <cellStyle name="Input 4 3 9 2" xfId="35059"/>
    <cellStyle name="Input 4 3 9 3" xfId="35060"/>
    <cellStyle name="Input 4 4" xfId="2985"/>
    <cellStyle name="Input 4 4 2" xfId="2986"/>
    <cellStyle name="Input 4 4 2 2" xfId="2987"/>
    <cellStyle name="Input 4 4 2 2 2" xfId="2988"/>
    <cellStyle name="Input 4 4 2 2 2 2" xfId="2989"/>
    <cellStyle name="Input 4 4 2 2 2 2 2" xfId="35061"/>
    <cellStyle name="Input 4 4 2 2 2 2 2 2" xfId="35062"/>
    <cellStyle name="Input 4 4 2 2 2 2 2 3" xfId="35063"/>
    <cellStyle name="Input 4 4 2 2 2 3" xfId="35064"/>
    <cellStyle name="Input 4 4 2 2 2 3 2" xfId="35065"/>
    <cellStyle name="Input 4 4 2 2 2 3 3" xfId="35066"/>
    <cellStyle name="Input 4 4 2 2 3" xfId="2990"/>
    <cellStyle name="Input 4 4 2 2 3 2" xfId="35067"/>
    <cellStyle name="Input 4 4 2 2 3 2 2" xfId="35068"/>
    <cellStyle name="Input 4 4 2 2 3 2 3" xfId="35069"/>
    <cellStyle name="Input 4 4 2 2 4" xfId="35070"/>
    <cellStyle name="Input 4 4 2 2 4 2" xfId="35071"/>
    <cellStyle name="Input 4 4 2 2 4 3" xfId="35072"/>
    <cellStyle name="Input 4 4 2 3" xfId="2991"/>
    <cellStyle name="Input 4 4 2 3 2" xfId="2992"/>
    <cellStyle name="Input 4 4 2 3 2 2" xfId="35073"/>
    <cellStyle name="Input 4 4 2 3 2 2 2" xfId="35074"/>
    <cellStyle name="Input 4 4 2 3 2 2 3" xfId="35075"/>
    <cellStyle name="Input 4 4 2 3 3" xfId="35076"/>
    <cellStyle name="Input 4 4 2 3 3 2" xfId="35077"/>
    <cellStyle name="Input 4 4 2 3 3 3" xfId="35078"/>
    <cellStyle name="Input 4 4 2 4" xfId="2993"/>
    <cellStyle name="Input 4 4 2 4 2" xfId="35079"/>
    <cellStyle name="Input 4 4 2 4 2 2" xfId="35080"/>
    <cellStyle name="Input 4 4 2 4 2 3" xfId="35081"/>
    <cellStyle name="Input 4 4 2 5" xfId="35082"/>
    <cellStyle name="Input 4 4 2 5 2" xfId="35083"/>
    <cellStyle name="Input 4 4 2 5 3" xfId="35084"/>
    <cellStyle name="Input 4 4 3" xfId="2994"/>
    <cellStyle name="Input 4 4 3 2" xfId="2995"/>
    <cellStyle name="Input 4 4 3 2 2" xfId="2996"/>
    <cellStyle name="Input 4 4 3 2 2 2" xfId="35085"/>
    <cellStyle name="Input 4 4 3 2 2 2 2" xfId="35086"/>
    <cellStyle name="Input 4 4 3 2 2 2 3" xfId="35087"/>
    <cellStyle name="Input 4 4 3 2 3" xfId="35088"/>
    <cellStyle name="Input 4 4 3 2 3 2" xfId="35089"/>
    <cellStyle name="Input 4 4 3 2 3 3" xfId="35090"/>
    <cellStyle name="Input 4 4 3 3" xfId="2997"/>
    <cellStyle name="Input 4 4 3 3 2" xfId="35091"/>
    <cellStyle name="Input 4 4 3 3 2 2" xfId="35092"/>
    <cellStyle name="Input 4 4 3 3 2 3" xfId="35093"/>
    <cellStyle name="Input 4 4 3 4" xfId="2998"/>
    <cellStyle name="Input 4 4 3 4 2" xfId="35094"/>
    <cellStyle name="Input 4 4 3 4 2 2" xfId="35095"/>
    <cellStyle name="Input 4 4 3 4 2 3" xfId="35096"/>
    <cellStyle name="Input 4 4 3 5" xfId="35097"/>
    <cellStyle name="Input 4 4 3 5 2" xfId="35098"/>
    <cellStyle name="Input 4 4 3 5 3" xfId="35099"/>
    <cellStyle name="Input 4 4 4" xfId="2999"/>
    <cellStyle name="Input 4 4 4 2" xfId="3000"/>
    <cellStyle name="Input 4 4 4 2 2" xfId="3001"/>
    <cellStyle name="Input 4 4 4 2 2 2" xfId="35100"/>
    <cellStyle name="Input 4 4 4 2 2 2 2" xfId="35101"/>
    <cellStyle name="Input 4 4 4 2 2 2 3" xfId="35102"/>
    <cellStyle name="Input 4 4 4 2 3" xfId="35103"/>
    <cellStyle name="Input 4 4 4 2 3 2" xfId="35104"/>
    <cellStyle name="Input 4 4 4 2 3 3" xfId="35105"/>
    <cellStyle name="Input 4 4 4 3" xfId="3002"/>
    <cellStyle name="Input 4 4 4 3 2" xfId="35106"/>
    <cellStyle name="Input 4 4 4 3 2 2" xfId="35107"/>
    <cellStyle name="Input 4 4 4 3 2 3" xfId="35108"/>
    <cellStyle name="Input 4 4 4 4" xfId="35109"/>
    <cellStyle name="Input 4 4 4 4 2" xfId="35110"/>
    <cellStyle name="Input 4 4 4 4 3" xfId="35111"/>
    <cellStyle name="Input 4 4 5" xfId="3003"/>
    <cellStyle name="Input 4 4 5 2" xfId="3004"/>
    <cellStyle name="Input 4 4 5 2 2" xfId="35112"/>
    <cellStyle name="Input 4 4 5 2 2 2" xfId="35113"/>
    <cellStyle name="Input 4 4 5 2 2 3" xfId="35114"/>
    <cellStyle name="Input 4 4 5 3" xfId="35115"/>
    <cellStyle name="Input 4 4 5 3 2" xfId="35116"/>
    <cellStyle name="Input 4 4 5 3 3" xfId="35117"/>
    <cellStyle name="Input 4 4 6" xfId="3005"/>
    <cellStyle name="Input 4 4 6 2" xfId="35118"/>
    <cellStyle name="Input 4 4 6 2 2" xfId="35119"/>
    <cellStyle name="Input 4 4 6 2 3" xfId="35120"/>
    <cellStyle name="Input 4 4 7" xfId="35121"/>
    <cellStyle name="Input 4 4 7 2" xfId="35122"/>
    <cellStyle name="Input 4 4 7 3" xfId="35123"/>
    <cellStyle name="Input 4 5" xfId="35124"/>
    <cellStyle name="Input 4 5 2" xfId="35125"/>
    <cellStyle name="Input 4 5 3" xfId="35126"/>
    <cellStyle name="Input 5" xfId="3006"/>
    <cellStyle name="Input 5 2" xfId="3007"/>
    <cellStyle name="Input 5 2 2" xfId="3008"/>
    <cellStyle name="Input 5 2 2 2" xfId="3009"/>
    <cellStyle name="Input 5 2 2 2 2" xfId="3010"/>
    <cellStyle name="Input 5 2 2 2 2 2" xfId="3011"/>
    <cellStyle name="Input 5 2 2 2 2 2 2" xfId="35127"/>
    <cellStyle name="Input 5 2 2 2 2 2 2 2" xfId="35128"/>
    <cellStyle name="Input 5 2 2 2 2 2 2 3" xfId="35129"/>
    <cellStyle name="Input 5 2 2 2 2 3" xfId="35130"/>
    <cellStyle name="Input 5 2 2 2 2 3 2" xfId="35131"/>
    <cellStyle name="Input 5 2 2 2 2 3 3" xfId="35132"/>
    <cellStyle name="Input 5 2 2 2 3" xfId="3012"/>
    <cellStyle name="Input 5 2 2 2 3 2" xfId="35133"/>
    <cellStyle name="Input 5 2 2 2 3 2 2" xfId="35134"/>
    <cellStyle name="Input 5 2 2 2 3 2 3" xfId="35135"/>
    <cellStyle name="Input 5 2 2 2 4" xfId="35136"/>
    <cellStyle name="Input 5 2 2 2 4 2" xfId="35137"/>
    <cellStyle name="Input 5 2 2 2 4 3" xfId="35138"/>
    <cellStyle name="Input 5 2 2 3" xfId="3013"/>
    <cellStyle name="Input 5 2 2 3 2" xfId="3014"/>
    <cellStyle name="Input 5 2 2 3 2 2" xfId="35139"/>
    <cellStyle name="Input 5 2 2 3 2 2 2" xfId="35140"/>
    <cellStyle name="Input 5 2 2 3 2 2 3" xfId="35141"/>
    <cellStyle name="Input 5 2 2 3 3" xfId="35142"/>
    <cellStyle name="Input 5 2 2 3 3 2" xfId="35143"/>
    <cellStyle name="Input 5 2 2 3 3 3" xfId="35144"/>
    <cellStyle name="Input 5 2 2 4" xfId="3015"/>
    <cellStyle name="Input 5 2 2 4 2" xfId="35145"/>
    <cellStyle name="Input 5 2 2 4 2 2" xfId="35146"/>
    <cellStyle name="Input 5 2 2 4 2 3" xfId="35147"/>
    <cellStyle name="Input 5 2 2 5" xfId="35148"/>
    <cellStyle name="Input 5 2 2 5 2" xfId="35149"/>
    <cellStyle name="Input 5 2 2 5 3" xfId="35150"/>
    <cellStyle name="Input 5 2 3" xfId="3016"/>
    <cellStyle name="Input 5 2 3 2" xfId="3017"/>
    <cellStyle name="Input 5 2 3 2 2" xfId="3018"/>
    <cellStyle name="Input 5 2 3 2 2 2" xfId="35151"/>
    <cellStyle name="Input 5 2 3 2 2 2 2" xfId="35152"/>
    <cellStyle name="Input 5 2 3 2 2 2 3" xfId="35153"/>
    <cellStyle name="Input 5 2 3 2 3" xfId="35154"/>
    <cellStyle name="Input 5 2 3 2 3 2" xfId="35155"/>
    <cellStyle name="Input 5 2 3 2 3 3" xfId="35156"/>
    <cellStyle name="Input 5 2 3 3" xfId="3019"/>
    <cellStyle name="Input 5 2 3 3 2" xfId="35157"/>
    <cellStyle name="Input 5 2 3 3 2 2" xfId="35158"/>
    <cellStyle name="Input 5 2 3 3 2 3" xfId="35159"/>
    <cellStyle name="Input 5 2 3 4" xfId="3020"/>
    <cellStyle name="Input 5 2 3 4 2" xfId="35160"/>
    <cellStyle name="Input 5 2 3 4 2 2" xfId="35161"/>
    <cellStyle name="Input 5 2 3 4 2 3" xfId="35162"/>
    <cellStyle name="Input 5 2 3 5" xfId="35163"/>
    <cellStyle name="Input 5 2 3 5 2" xfId="35164"/>
    <cellStyle name="Input 5 2 3 5 3" xfId="35165"/>
    <cellStyle name="Input 5 2 4" xfId="3021"/>
    <cellStyle name="Input 5 2 4 2" xfId="3022"/>
    <cellStyle name="Input 5 2 4 2 2" xfId="3023"/>
    <cellStyle name="Input 5 2 4 2 2 2" xfId="35166"/>
    <cellStyle name="Input 5 2 4 2 2 2 2" xfId="35167"/>
    <cellStyle name="Input 5 2 4 2 2 2 3" xfId="35168"/>
    <cellStyle name="Input 5 2 4 2 3" xfId="35169"/>
    <cellStyle name="Input 5 2 4 2 3 2" xfId="35170"/>
    <cellStyle name="Input 5 2 4 2 3 3" xfId="35171"/>
    <cellStyle name="Input 5 2 4 3" xfId="3024"/>
    <cellStyle name="Input 5 2 4 3 2" xfId="35172"/>
    <cellStyle name="Input 5 2 4 3 2 2" xfId="35173"/>
    <cellStyle name="Input 5 2 4 3 2 3" xfId="35174"/>
    <cellStyle name="Input 5 2 4 4" xfId="35175"/>
    <cellStyle name="Input 5 2 4 4 2" xfId="35176"/>
    <cellStyle name="Input 5 2 4 4 3" xfId="35177"/>
    <cellStyle name="Input 5 2 5" xfId="3025"/>
    <cellStyle name="Input 5 2 5 2" xfId="3026"/>
    <cellStyle name="Input 5 2 5 2 2" xfId="35178"/>
    <cellStyle name="Input 5 2 5 2 2 2" xfId="35179"/>
    <cellStyle name="Input 5 2 5 2 2 3" xfId="35180"/>
    <cellStyle name="Input 5 2 5 3" xfId="35181"/>
    <cellStyle name="Input 5 2 5 3 2" xfId="35182"/>
    <cellStyle name="Input 5 2 5 3 3" xfId="35183"/>
    <cellStyle name="Input 5 2 6" xfId="3027"/>
    <cellStyle name="Input 5 2 6 2" xfId="35184"/>
    <cellStyle name="Input 5 2 6 2 2" xfId="35185"/>
    <cellStyle name="Input 5 2 6 2 3" xfId="35186"/>
    <cellStyle name="Input 5 2 7" xfId="35187"/>
    <cellStyle name="Input 5 2 7 2" xfId="35188"/>
    <cellStyle name="Input 5 2 7 3" xfId="35189"/>
    <cellStyle name="Input 5 3" xfId="3028"/>
    <cellStyle name="Input 5 3 2" xfId="3029"/>
    <cellStyle name="Input 5 3 2 2" xfId="3030"/>
    <cellStyle name="Input 5 3 2 2 2" xfId="3031"/>
    <cellStyle name="Input 5 3 2 2 2 2" xfId="3032"/>
    <cellStyle name="Input 5 3 2 2 2 2 2" xfId="35190"/>
    <cellStyle name="Input 5 3 2 2 2 2 2 2" xfId="35191"/>
    <cellStyle name="Input 5 3 2 2 2 2 2 3" xfId="35192"/>
    <cellStyle name="Input 5 3 2 2 2 3" xfId="35193"/>
    <cellStyle name="Input 5 3 2 2 2 3 2" xfId="35194"/>
    <cellStyle name="Input 5 3 2 2 2 3 3" xfId="35195"/>
    <cellStyle name="Input 5 3 2 2 3" xfId="3033"/>
    <cellStyle name="Input 5 3 2 2 3 2" xfId="35196"/>
    <cellStyle name="Input 5 3 2 2 3 2 2" xfId="35197"/>
    <cellStyle name="Input 5 3 2 2 3 2 3" xfId="35198"/>
    <cellStyle name="Input 5 3 2 2 4" xfId="35199"/>
    <cellStyle name="Input 5 3 2 2 4 2" xfId="35200"/>
    <cellStyle name="Input 5 3 2 2 4 3" xfId="35201"/>
    <cellStyle name="Input 5 3 2 3" xfId="3034"/>
    <cellStyle name="Input 5 3 2 3 2" xfId="3035"/>
    <cellStyle name="Input 5 3 2 3 2 2" xfId="35202"/>
    <cellStyle name="Input 5 3 2 3 2 2 2" xfId="35203"/>
    <cellStyle name="Input 5 3 2 3 2 2 3" xfId="35204"/>
    <cellStyle name="Input 5 3 2 3 3" xfId="35205"/>
    <cellStyle name="Input 5 3 2 3 3 2" xfId="35206"/>
    <cellStyle name="Input 5 3 2 3 3 3" xfId="35207"/>
    <cellStyle name="Input 5 3 2 4" xfId="3036"/>
    <cellStyle name="Input 5 3 2 4 2" xfId="35208"/>
    <cellStyle name="Input 5 3 2 4 2 2" xfId="35209"/>
    <cellStyle name="Input 5 3 2 4 2 3" xfId="35210"/>
    <cellStyle name="Input 5 3 2 5" xfId="35211"/>
    <cellStyle name="Input 5 3 2 5 2" xfId="35212"/>
    <cellStyle name="Input 5 3 2 5 3" xfId="35213"/>
    <cellStyle name="Input 5 3 3" xfId="3037"/>
    <cellStyle name="Input 5 3 3 2" xfId="3038"/>
    <cellStyle name="Input 5 3 3 2 2" xfId="3039"/>
    <cellStyle name="Input 5 3 3 2 2 2" xfId="35214"/>
    <cellStyle name="Input 5 3 3 2 2 2 2" xfId="35215"/>
    <cellStyle name="Input 5 3 3 2 2 2 3" xfId="35216"/>
    <cellStyle name="Input 5 3 3 2 3" xfId="35217"/>
    <cellStyle name="Input 5 3 3 2 3 2" xfId="35218"/>
    <cellStyle name="Input 5 3 3 2 3 3" xfId="35219"/>
    <cellStyle name="Input 5 3 3 3" xfId="3040"/>
    <cellStyle name="Input 5 3 3 3 2" xfId="35220"/>
    <cellStyle name="Input 5 3 3 3 2 2" xfId="35221"/>
    <cellStyle name="Input 5 3 3 3 2 3" xfId="35222"/>
    <cellStyle name="Input 5 3 3 4" xfId="3041"/>
    <cellStyle name="Input 5 3 3 4 2" xfId="35223"/>
    <cellStyle name="Input 5 3 3 4 2 2" xfId="35224"/>
    <cellStyle name="Input 5 3 3 4 2 3" xfId="35225"/>
    <cellStyle name="Input 5 3 3 5" xfId="35226"/>
    <cellStyle name="Input 5 3 3 5 2" xfId="35227"/>
    <cellStyle name="Input 5 3 3 5 3" xfId="35228"/>
    <cellStyle name="Input 5 3 4" xfId="3042"/>
    <cellStyle name="Input 5 3 4 2" xfId="3043"/>
    <cellStyle name="Input 5 3 4 2 2" xfId="3044"/>
    <cellStyle name="Input 5 3 4 2 2 2" xfId="35229"/>
    <cellStyle name="Input 5 3 4 2 2 2 2" xfId="35230"/>
    <cellStyle name="Input 5 3 4 2 2 2 3" xfId="35231"/>
    <cellStyle name="Input 5 3 4 2 3" xfId="35232"/>
    <cellStyle name="Input 5 3 4 2 3 2" xfId="35233"/>
    <cellStyle name="Input 5 3 4 2 3 3" xfId="35234"/>
    <cellStyle name="Input 5 3 4 3" xfId="3045"/>
    <cellStyle name="Input 5 3 4 3 2" xfId="35235"/>
    <cellStyle name="Input 5 3 4 3 2 2" xfId="35236"/>
    <cellStyle name="Input 5 3 4 3 2 3" xfId="35237"/>
    <cellStyle name="Input 5 3 4 4" xfId="35238"/>
    <cellStyle name="Input 5 3 4 4 2" xfId="35239"/>
    <cellStyle name="Input 5 3 4 4 3" xfId="35240"/>
    <cellStyle name="Input 5 3 5" xfId="3046"/>
    <cellStyle name="Input 5 3 5 2" xfId="3047"/>
    <cellStyle name="Input 5 3 5 2 2" xfId="35241"/>
    <cellStyle name="Input 5 3 5 2 2 2" xfId="35242"/>
    <cellStyle name="Input 5 3 5 2 2 3" xfId="35243"/>
    <cellStyle name="Input 5 3 5 3" xfId="35244"/>
    <cellStyle name="Input 5 3 5 3 2" xfId="35245"/>
    <cellStyle name="Input 5 3 5 3 3" xfId="35246"/>
    <cellStyle name="Input 5 3 6" xfId="3048"/>
    <cellStyle name="Input 5 3 6 2" xfId="35247"/>
    <cellStyle name="Input 5 3 6 2 2" xfId="35248"/>
    <cellStyle name="Input 5 3 6 2 3" xfId="35249"/>
    <cellStyle name="Input 5 3 7" xfId="35250"/>
    <cellStyle name="Input 5 3 7 2" xfId="35251"/>
    <cellStyle name="Input 5 3 7 3" xfId="35252"/>
    <cellStyle name="Input 5 4" xfId="3049"/>
    <cellStyle name="Input 5 4 2" xfId="3050"/>
    <cellStyle name="Input 5 4 2 2" xfId="3051"/>
    <cellStyle name="Input 5 4 2 2 2" xfId="3052"/>
    <cellStyle name="Input 5 4 2 2 2 2" xfId="3053"/>
    <cellStyle name="Input 5 4 2 2 2 2 2" xfId="35253"/>
    <cellStyle name="Input 5 4 2 2 2 2 2 2" xfId="35254"/>
    <cellStyle name="Input 5 4 2 2 2 2 2 3" xfId="35255"/>
    <cellStyle name="Input 5 4 2 2 2 3" xfId="35256"/>
    <cellStyle name="Input 5 4 2 2 2 3 2" xfId="35257"/>
    <cellStyle name="Input 5 4 2 2 2 3 3" xfId="35258"/>
    <cellStyle name="Input 5 4 2 2 3" xfId="3054"/>
    <cellStyle name="Input 5 4 2 2 3 2" xfId="35259"/>
    <cellStyle name="Input 5 4 2 2 3 2 2" xfId="35260"/>
    <cellStyle name="Input 5 4 2 2 3 2 3" xfId="35261"/>
    <cellStyle name="Input 5 4 2 2 4" xfId="35262"/>
    <cellStyle name="Input 5 4 2 2 4 2" xfId="35263"/>
    <cellStyle name="Input 5 4 2 2 4 3" xfId="35264"/>
    <cellStyle name="Input 5 4 2 3" xfId="3055"/>
    <cellStyle name="Input 5 4 2 3 2" xfId="3056"/>
    <cellStyle name="Input 5 4 2 3 2 2" xfId="35265"/>
    <cellStyle name="Input 5 4 2 3 2 2 2" xfId="35266"/>
    <cellStyle name="Input 5 4 2 3 2 2 3" xfId="35267"/>
    <cellStyle name="Input 5 4 2 3 3" xfId="35268"/>
    <cellStyle name="Input 5 4 2 3 3 2" xfId="35269"/>
    <cellStyle name="Input 5 4 2 3 3 3" xfId="35270"/>
    <cellStyle name="Input 5 4 2 4" xfId="3057"/>
    <cellStyle name="Input 5 4 2 4 2" xfId="35271"/>
    <cellStyle name="Input 5 4 2 4 2 2" xfId="35272"/>
    <cellStyle name="Input 5 4 2 4 2 3" xfId="35273"/>
    <cellStyle name="Input 5 4 2 5" xfId="35274"/>
    <cellStyle name="Input 5 4 2 5 2" xfId="35275"/>
    <cellStyle name="Input 5 4 2 5 3" xfId="35276"/>
    <cellStyle name="Input 5 4 3" xfId="3058"/>
    <cellStyle name="Input 5 4 3 2" xfId="3059"/>
    <cellStyle name="Input 5 4 3 2 2" xfId="3060"/>
    <cellStyle name="Input 5 4 3 2 2 2" xfId="35277"/>
    <cellStyle name="Input 5 4 3 2 2 2 2" xfId="35278"/>
    <cellStyle name="Input 5 4 3 2 2 2 3" xfId="35279"/>
    <cellStyle name="Input 5 4 3 2 3" xfId="35280"/>
    <cellStyle name="Input 5 4 3 2 3 2" xfId="35281"/>
    <cellStyle name="Input 5 4 3 2 3 3" xfId="35282"/>
    <cellStyle name="Input 5 4 3 3" xfId="3061"/>
    <cellStyle name="Input 5 4 3 3 2" xfId="35283"/>
    <cellStyle name="Input 5 4 3 3 2 2" xfId="35284"/>
    <cellStyle name="Input 5 4 3 3 2 3" xfId="35285"/>
    <cellStyle name="Input 5 4 3 4" xfId="3062"/>
    <cellStyle name="Input 5 4 3 4 2" xfId="35286"/>
    <cellStyle name="Input 5 4 3 4 2 2" xfId="35287"/>
    <cellStyle name="Input 5 4 3 4 2 3" xfId="35288"/>
    <cellStyle name="Input 5 4 3 5" xfId="35289"/>
    <cellStyle name="Input 5 4 3 5 2" xfId="35290"/>
    <cellStyle name="Input 5 4 3 5 3" xfId="35291"/>
    <cellStyle name="Input 5 4 4" xfId="3063"/>
    <cellStyle name="Input 5 4 4 2" xfId="3064"/>
    <cellStyle name="Input 5 4 4 2 2" xfId="3065"/>
    <cellStyle name="Input 5 4 4 2 2 2" xfId="35292"/>
    <cellStyle name="Input 5 4 4 2 2 2 2" xfId="35293"/>
    <cellStyle name="Input 5 4 4 2 2 2 3" xfId="35294"/>
    <cellStyle name="Input 5 4 4 2 3" xfId="35295"/>
    <cellStyle name="Input 5 4 4 2 3 2" xfId="35296"/>
    <cellStyle name="Input 5 4 4 2 3 3" xfId="35297"/>
    <cellStyle name="Input 5 4 4 3" xfId="3066"/>
    <cellStyle name="Input 5 4 4 3 2" xfId="35298"/>
    <cellStyle name="Input 5 4 4 3 2 2" xfId="35299"/>
    <cellStyle name="Input 5 4 4 3 2 3" xfId="35300"/>
    <cellStyle name="Input 5 4 4 4" xfId="35301"/>
    <cellStyle name="Input 5 4 4 4 2" xfId="35302"/>
    <cellStyle name="Input 5 4 4 4 3" xfId="35303"/>
    <cellStyle name="Input 5 4 5" xfId="3067"/>
    <cellStyle name="Input 5 4 5 2" xfId="3068"/>
    <cellStyle name="Input 5 4 5 2 2" xfId="35304"/>
    <cellStyle name="Input 5 4 5 2 2 2" xfId="35305"/>
    <cellStyle name="Input 5 4 5 2 2 3" xfId="35306"/>
    <cellStyle name="Input 5 4 5 3" xfId="35307"/>
    <cellStyle name="Input 5 4 5 3 2" xfId="35308"/>
    <cellStyle name="Input 5 4 5 3 3" xfId="35309"/>
    <cellStyle name="Input 5 4 6" xfId="3069"/>
    <cellStyle name="Input 5 4 6 2" xfId="35310"/>
    <cellStyle name="Input 5 4 6 2 2" xfId="35311"/>
    <cellStyle name="Input 5 4 6 2 3" xfId="35312"/>
    <cellStyle name="Input 5 4 7" xfId="35313"/>
    <cellStyle name="Input 5 4 7 2" xfId="35314"/>
    <cellStyle name="Input 5 4 7 3" xfId="35315"/>
    <cellStyle name="Input 5 5" xfId="3070"/>
    <cellStyle name="Input 5 5 2" xfId="3071"/>
    <cellStyle name="Input 5 5 2 2" xfId="35316"/>
    <cellStyle name="Input 5 5 2 2 2" xfId="35317"/>
    <cellStyle name="Input 5 5 2 2 3" xfId="35318"/>
    <cellStyle name="Input 5 5 3" xfId="35319"/>
    <cellStyle name="Input 5 5 3 2" xfId="35320"/>
    <cellStyle name="Input 5 5 3 3" xfId="35321"/>
    <cellStyle name="Input 5 6" xfId="35322"/>
    <cellStyle name="Input 5 6 2" xfId="35323"/>
    <cellStyle name="Input 5 6 3" xfId="35324"/>
    <cellStyle name="Input 6" xfId="3072"/>
    <cellStyle name="Input 6 2" xfId="3073"/>
    <cellStyle name="Input 6 2 2" xfId="3074"/>
    <cellStyle name="Input 6 2 2 2" xfId="3075"/>
    <cellStyle name="Input 6 2 2 2 2" xfId="3076"/>
    <cellStyle name="Input 6 2 2 2 2 2" xfId="3077"/>
    <cellStyle name="Input 6 2 2 2 2 2 2" xfId="35325"/>
    <cellStyle name="Input 6 2 2 2 2 2 2 2" xfId="35326"/>
    <cellStyle name="Input 6 2 2 2 2 2 2 3" xfId="35327"/>
    <cellStyle name="Input 6 2 2 2 2 3" xfId="35328"/>
    <cellStyle name="Input 6 2 2 2 2 3 2" xfId="35329"/>
    <cellStyle name="Input 6 2 2 2 2 3 3" xfId="35330"/>
    <cellStyle name="Input 6 2 2 2 3" xfId="3078"/>
    <cellStyle name="Input 6 2 2 2 3 2" xfId="35331"/>
    <cellStyle name="Input 6 2 2 2 3 2 2" xfId="35332"/>
    <cellStyle name="Input 6 2 2 2 3 2 3" xfId="35333"/>
    <cellStyle name="Input 6 2 2 2 4" xfId="35334"/>
    <cellStyle name="Input 6 2 2 2 4 2" xfId="35335"/>
    <cellStyle name="Input 6 2 2 2 4 3" xfId="35336"/>
    <cellStyle name="Input 6 2 2 3" xfId="3079"/>
    <cellStyle name="Input 6 2 2 3 2" xfId="3080"/>
    <cellStyle name="Input 6 2 2 3 2 2" xfId="35337"/>
    <cellStyle name="Input 6 2 2 3 2 2 2" xfId="35338"/>
    <cellStyle name="Input 6 2 2 3 2 2 3" xfId="35339"/>
    <cellStyle name="Input 6 2 2 3 3" xfId="35340"/>
    <cellStyle name="Input 6 2 2 3 3 2" xfId="35341"/>
    <cellStyle name="Input 6 2 2 3 3 3" xfId="35342"/>
    <cellStyle name="Input 6 2 2 4" xfId="3081"/>
    <cellStyle name="Input 6 2 2 4 2" xfId="35343"/>
    <cellStyle name="Input 6 2 2 4 2 2" xfId="35344"/>
    <cellStyle name="Input 6 2 2 4 2 3" xfId="35345"/>
    <cellStyle name="Input 6 2 2 5" xfId="35346"/>
    <cellStyle name="Input 6 2 2 5 2" xfId="35347"/>
    <cellStyle name="Input 6 2 2 5 3" xfId="35348"/>
    <cellStyle name="Input 6 2 3" xfId="3082"/>
    <cellStyle name="Input 6 2 3 2" xfId="3083"/>
    <cellStyle name="Input 6 2 3 2 2" xfId="3084"/>
    <cellStyle name="Input 6 2 3 2 2 2" xfId="35349"/>
    <cellStyle name="Input 6 2 3 2 2 2 2" xfId="35350"/>
    <cellStyle name="Input 6 2 3 2 2 2 3" xfId="35351"/>
    <cellStyle name="Input 6 2 3 2 3" xfId="35352"/>
    <cellStyle name="Input 6 2 3 2 3 2" xfId="35353"/>
    <cellStyle name="Input 6 2 3 2 3 3" xfId="35354"/>
    <cellStyle name="Input 6 2 3 3" xfId="3085"/>
    <cellStyle name="Input 6 2 3 3 2" xfId="35355"/>
    <cellStyle name="Input 6 2 3 3 2 2" xfId="35356"/>
    <cellStyle name="Input 6 2 3 3 2 3" xfId="35357"/>
    <cellStyle name="Input 6 2 3 4" xfId="3086"/>
    <cellStyle name="Input 6 2 3 4 2" xfId="35358"/>
    <cellStyle name="Input 6 2 3 4 2 2" xfId="35359"/>
    <cellStyle name="Input 6 2 3 4 2 3" xfId="35360"/>
    <cellStyle name="Input 6 2 3 5" xfId="35361"/>
    <cellStyle name="Input 6 2 3 5 2" xfId="35362"/>
    <cellStyle name="Input 6 2 3 5 3" xfId="35363"/>
    <cellStyle name="Input 6 2 4" xfId="3087"/>
    <cellStyle name="Input 6 2 4 2" xfId="3088"/>
    <cellStyle name="Input 6 2 4 2 2" xfId="3089"/>
    <cellStyle name="Input 6 2 4 2 2 2" xfId="35364"/>
    <cellStyle name="Input 6 2 4 2 2 2 2" xfId="35365"/>
    <cellStyle name="Input 6 2 4 2 2 2 3" xfId="35366"/>
    <cellStyle name="Input 6 2 4 2 3" xfId="35367"/>
    <cellStyle name="Input 6 2 4 2 3 2" xfId="35368"/>
    <cellStyle name="Input 6 2 4 2 3 3" xfId="35369"/>
    <cellStyle name="Input 6 2 4 3" xfId="3090"/>
    <cellStyle name="Input 6 2 4 3 2" xfId="35370"/>
    <cellStyle name="Input 6 2 4 3 2 2" xfId="35371"/>
    <cellStyle name="Input 6 2 4 3 2 3" xfId="35372"/>
    <cellStyle name="Input 6 2 4 4" xfId="35373"/>
    <cellStyle name="Input 6 2 4 4 2" xfId="35374"/>
    <cellStyle name="Input 6 2 4 4 3" xfId="35375"/>
    <cellStyle name="Input 6 2 5" xfId="3091"/>
    <cellStyle name="Input 6 2 5 2" xfId="3092"/>
    <cellStyle name="Input 6 2 5 2 2" xfId="35376"/>
    <cellStyle name="Input 6 2 5 2 2 2" xfId="35377"/>
    <cellStyle name="Input 6 2 5 2 2 3" xfId="35378"/>
    <cellStyle name="Input 6 2 5 3" xfId="35379"/>
    <cellStyle name="Input 6 2 5 3 2" xfId="35380"/>
    <cellStyle name="Input 6 2 5 3 3" xfId="35381"/>
    <cellStyle name="Input 6 2 6" xfId="3093"/>
    <cellStyle name="Input 6 2 6 2" xfId="35382"/>
    <cellStyle name="Input 6 2 6 2 2" xfId="35383"/>
    <cellStyle name="Input 6 2 6 2 3" xfId="35384"/>
    <cellStyle name="Input 6 2 7" xfId="35385"/>
    <cellStyle name="Input 6 2 7 2" xfId="35386"/>
    <cellStyle name="Input 6 2 7 3" xfId="35387"/>
    <cellStyle name="Input 6 3" xfId="3094"/>
    <cellStyle name="Input 6 3 2" xfId="3095"/>
    <cellStyle name="Input 6 3 2 2" xfId="3096"/>
    <cellStyle name="Input 6 3 2 2 2" xfId="3097"/>
    <cellStyle name="Input 6 3 2 2 2 2" xfId="3098"/>
    <cellStyle name="Input 6 3 2 2 2 2 2" xfId="35388"/>
    <cellStyle name="Input 6 3 2 2 2 2 2 2" xfId="35389"/>
    <cellStyle name="Input 6 3 2 2 2 2 2 3" xfId="35390"/>
    <cellStyle name="Input 6 3 2 2 2 3" xfId="35391"/>
    <cellStyle name="Input 6 3 2 2 2 3 2" xfId="35392"/>
    <cellStyle name="Input 6 3 2 2 2 3 3" xfId="35393"/>
    <cellStyle name="Input 6 3 2 2 3" xfId="3099"/>
    <cellStyle name="Input 6 3 2 2 3 2" xfId="35394"/>
    <cellStyle name="Input 6 3 2 2 3 2 2" xfId="35395"/>
    <cellStyle name="Input 6 3 2 2 3 2 3" xfId="35396"/>
    <cellStyle name="Input 6 3 2 2 4" xfId="35397"/>
    <cellStyle name="Input 6 3 2 2 4 2" xfId="35398"/>
    <cellStyle name="Input 6 3 2 2 4 3" xfId="35399"/>
    <cellStyle name="Input 6 3 2 3" xfId="3100"/>
    <cellStyle name="Input 6 3 2 3 2" xfId="3101"/>
    <cellStyle name="Input 6 3 2 3 2 2" xfId="35400"/>
    <cellStyle name="Input 6 3 2 3 2 2 2" xfId="35401"/>
    <cellStyle name="Input 6 3 2 3 2 2 3" xfId="35402"/>
    <cellStyle name="Input 6 3 2 3 3" xfId="35403"/>
    <cellStyle name="Input 6 3 2 3 3 2" xfId="35404"/>
    <cellStyle name="Input 6 3 2 3 3 3" xfId="35405"/>
    <cellStyle name="Input 6 3 2 4" xfId="3102"/>
    <cellStyle name="Input 6 3 2 4 2" xfId="35406"/>
    <cellStyle name="Input 6 3 2 4 2 2" xfId="35407"/>
    <cellStyle name="Input 6 3 2 4 2 3" xfId="35408"/>
    <cellStyle name="Input 6 3 2 5" xfId="35409"/>
    <cellStyle name="Input 6 3 2 5 2" xfId="35410"/>
    <cellStyle name="Input 6 3 2 5 3" xfId="35411"/>
    <cellStyle name="Input 6 3 3" xfId="3103"/>
    <cellStyle name="Input 6 3 3 2" xfId="3104"/>
    <cellStyle name="Input 6 3 3 2 2" xfId="3105"/>
    <cellStyle name="Input 6 3 3 2 2 2" xfId="35412"/>
    <cellStyle name="Input 6 3 3 2 2 2 2" xfId="35413"/>
    <cellStyle name="Input 6 3 3 2 2 2 3" xfId="35414"/>
    <cellStyle name="Input 6 3 3 2 3" xfId="35415"/>
    <cellStyle name="Input 6 3 3 2 3 2" xfId="35416"/>
    <cellStyle name="Input 6 3 3 2 3 3" xfId="35417"/>
    <cellStyle name="Input 6 3 3 3" xfId="3106"/>
    <cellStyle name="Input 6 3 3 3 2" xfId="35418"/>
    <cellStyle name="Input 6 3 3 3 2 2" xfId="35419"/>
    <cellStyle name="Input 6 3 3 3 2 3" xfId="35420"/>
    <cellStyle name="Input 6 3 3 4" xfId="3107"/>
    <cellStyle name="Input 6 3 3 4 2" xfId="35421"/>
    <cellStyle name="Input 6 3 3 4 2 2" xfId="35422"/>
    <cellStyle name="Input 6 3 3 4 2 3" xfId="35423"/>
    <cellStyle name="Input 6 3 3 5" xfId="35424"/>
    <cellStyle name="Input 6 3 3 5 2" xfId="35425"/>
    <cellStyle name="Input 6 3 3 5 3" xfId="35426"/>
    <cellStyle name="Input 6 3 4" xfId="3108"/>
    <cellStyle name="Input 6 3 4 2" xfId="3109"/>
    <cellStyle name="Input 6 3 4 2 2" xfId="3110"/>
    <cellStyle name="Input 6 3 4 2 2 2" xfId="35427"/>
    <cellStyle name="Input 6 3 4 2 2 2 2" xfId="35428"/>
    <cellStyle name="Input 6 3 4 2 2 2 3" xfId="35429"/>
    <cellStyle name="Input 6 3 4 2 3" xfId="35430"/>
    <cellStyle name="Input 6 3 4 2 3 2" xfId="35431"/>
    <cellStyle name="Input 6 3 4 2 3 3" xfId="35432"/>
    <cellStyle name="Input 6 3 4 3" xfId="3111"/>
    <cellStyle name="Input 6 3 4 3 2" xfId="35433"/>
    <cellStyle name="Input 6 3 4 3 2 2" xfId="35434"/>
    <cellStyle name="Input 6 3 4 3 2 3" xfId="35435"/>
    <cellStyle name="Input 6 3 4 4" xfId="35436"/>
    <cellStyle name="Input 6 3 4 4 2" xfId="35437"/>
    <cellStyle name="Input 6 3 4 4 3" xfId="35438"/>
    <cellStyle name="Input 6 3 5" xfId="3112"/>
    <cellStyle name="Input 6 3 5 2" xfId="3113"/>
    <cellStyle name="Input 6 3 5 2 2" xfId="35439"/>
    <cellStyle name="Input 6 3 5 2 2 2" xfId="35440"/>
    <cellStyle name="Input 6 3 5 2 2 3" xfId="35441"/>
    <cellStyle name="Input 6 3 5 3" xfId="35442"/>
    <cellStyle name="Input 6 3 5 3 2" xfId="35443"/>
    <cellStyle name="Input 6 3 5 3 3" xfId="35444"/>
    <cellStyle name="Input 6 3 6" xfId="3114"/>
    <cellStyle name="Input 6 3 6 2" xfId="35445"/>
    <cellStyle name="Input 6 3 6 2 2" xfId="35446"/>
    <cellStyle name="Input 6 3 6 2 3" xfId="35447"/>
    <cellStyle name="Input 6 3 7" xfId="35448"/>
    <cellStyle name="Input 6 3 7 2" xfId="35449"/>
    <cellStyle name="Input 6 3 7 3" xfId="35450"/>
    <cellStyle name="Input 6 4" xfId="3115"/>
    <cellStyle name="Input 6 4 2" xfId="3116"/>
    <cellStyle name="Input 6 4 2 2" xfId="3117"/>
    <cellStyle name="Input 6 4 2 2 2" xfId="3118"/>
    <cellStyle name="Input 6 4 2 2 2 2" xfId="35451"/>
    <cellStyle name="Input 6 4 2 2 2 2 2" xfId="35452"/>
    <cellStyle name="Input 6 4 2 2 2 2 3" xfId="35453"/>
    <cellStyle name="Input 6 4 2 2 3" xfId="35454"/>
    <cellStyle name="Input 6 4 2 2 3 2" xfId="35455"/>
    <cellStyle name="Input 6 4 2 2 3 3" xfId="35456"/>
    <cellStyle name="Input 6 4 2 3" xfId="3119"/>
    <cellStyle name="Input 6 4 2 3 2" xfId="35457"/>
    <cellStyle name="Input 6 4 2 3 2 2" xfId="35458"/>
    <cellStyle name="Input 6 4 2 3 2 3" xfId="35459"/>
    <cellStyle name="Input 6 4 2 4" xfId="35460"/>
    <cellStyle name="Input 6 4 2 4 2" xfId="35461"/>
    <cellStyle name="Input 6 4 2 4 3" xfId="35462"/>
    <cellStyle name="Input 6 4 3" xfId="3120"/>
    <cellStyle name="Input 6 4 3 2" xfId="3121"/>
    <cellStyle name="Input 6 4 3 2 2" xfId="35463"/>
    <cellStyle name="Input 6 4 3 2 2 2" xfId="35464"/>
    <cellStyle name="Input 6 4 3 2 2 3" xfId="35465"/>
    <cellStyle name="Input 6 4 3 3" xfId="35466"/>
    <cellStyle name="Input 6 4 3 3 2" xfId="35467"/>
    <cellStyle name="Input 6 4 3 3 3" xfId="35468"/>
    <cellStyle name="Input 6 4 4" xfId="3122"/>
    <cellStyle name="Input 6 4 4 2" xfId="35469"/>
    <cellStyle name="Input 6 4 4 2 2" xfId="35470"/>
    <cellStyle name="Input 6 4 4 2 3" xfId="35471"/>
    <cellStyle name="Input 6 4 5" xfId="35472"/>
    <cellStyle name="Input 6 4 5 2" xfId="35473"/>
    <cellStyle name="Input 6 4 5 3" xfId="35474"/>
    <cellStyle name="Input 6 5" xfId="3123"/>
    <cellStyle name="Input 6 5 2" xfId="3124"/>
    <cellStyle name="Input 6 5 2 2" xfId="3125"/>
    <cellStyle name="Input 6 5 2 2 2" xfId="35475"/>
    <cellStyle name="Input 6 5 2 2 2 2" xfId="35476"/>
    <cellStyle name="Input 6 5 2 2 2 3" xfId="35477"/>
    <cellStyle name="Input 6 5 2 3" xfId="35478"/>
    <cellStyle name="Input 6 5 2 3 2" xfId="35479"/>
    <cellStyle name="Input 6 5 2 3 3" xfId="35480"/>
    <cellStyle name="Input 6 5 3" xfId="3126"/>
    <cellStyle name="Input 6 5 3 2" xfId="35481"/>
    <cellStyle name="Input 6 5 3 2 2" xfId="35482"/>
    <cellStyle name="Input 6 5 3 2 3" xfId="35483"/>
    <cellStyle name="Input 6 5 4" xfId="3127"/>
    <cellStyle name="Input 6 5 4 2" xfId="35484"/>
    <cellStyle name="Input 6 5 4 2 2" xfId="35485"/>
    <cellStyle name="Input 6 5 4 2 3" xfId="35486"/>
    <cellStyle name="Input 6 5 5" xfId="35487"/>
    <cellStyle name="Input 6 5 5 2" xfId="35488"/>
    <cellStyle name="Input 6 5 5 3" xfId="35489"/>
    <cellStyle name="Input 6 6" xfId="3128"/>
    <cellStyle name="Input 6 6 2" xfId="3129"/>
    <cellStyle name="Input 6 6 2 2" xfId="3130"/>
    <cellStyle name="Input 6 6 2 2 2" xfId="35490"/>
    <cellStyle name="Input 6 6 2 2 2 2" xfId="35491"/>
    <cellStyle name="Input 6 6 2 2 2 3" xfId="35492"/>
    <cellStyle name="Input 6 6 2 3" xfId="35493"/>
    <cellStyle name="Input 6 6 2 3 2" xfId="35494"/>
    <cellStyle name="Input 6 6 2 3 3" xfId="35495"/>
    <cellStyle name="Input 6 6 3" xfId="3131"/>
    <cellStyle name="Input 6 6 3 2" xfId="35496"/>
    <cellStyle name="Input 6 6 3 2 2" xfId="35497"/>
    <cellStyle name="Input 6 6 3 2 3" xfId="35498"/>
    <cellStyle name="Input 6 6 4" xfId="35499"/>
    <cellStyle name="Input 6 6 4 2" xfId="35500"/>
    <cellStyle name="Input 6 6 4 3" xfId="35501"/>
    <cellStyle name="Input 6 7" xfId="3132"/>
    <cellStyle name="Input 6 7 2" xfId="3133"/>
    <cellStyle name="Input 6 7 2 2" xfId="35502"/>
    <cellStyle name="Input 6 7 2 2 2" xfId="35503"/>
    <cellStyle name="Input 6 7 2 2 3" xfId="35504"/>
    <cellStyle name="Input 6 7 3" xfId="35505"/>
    <cellStyle name="Input 6 7 3 2" xfId="35506"/>
    <cellStyle name="Input 6 7 3 3" xfId="35507"/>
    <cellStyle name="Input 6 8" xfId="3134"/>
    <cellStyle name="Input 6 8 2" xfId="35508"/>
    <cellStyle name="Input 6 8 2 2" xfId="35509"/>
    <cellStyle name="Input 6 8 2 3" xfId="35510"/>
    <cellStyle name="Input 6 9" xfId="35511"/>
    <cellStyle name="Input 6 9 2" xfId="35512"/>
    <cellStyle name="Input 6 9 3" xfId="35513"/>
    <cellStyle name="InputDataRow" xfId="3135"/>
    <cellStyle name="InputLabelRow" xfId="3136"/>
    <cellStyle name="InputPc2Right" xfId="3137"/>
    <cellStyle name="InputShortText" xfId="3138"/>
    <cellStyle name="InputTextLeft" xfId="3139"/>
    <cellStyle name="Int.conven" xfId="3140"/>
    <cellStyle name="IntermediateLabelColumn" xfId="3141"/>
    <cellStyle name="JG" xfId="3142"/>
    <cellStyle name="label" xfId="35514"/>
    <cellStyle name="LabelLeft" xfId="3143"/>
    <cellStyle name="LabelRight" xfId="3144"/>
    <cellStyle name="Linked Cell 2" xfId="3145"/>
    <cellStyle name="Linked Cell 2 2" xfId="3146"/>
    <cellStyle name="Linked Cell 2 3" xfId="35515"/>
    <cellStyle name="Linked Cell 2 4" xfId="35516"/>
    <cellStyle name="Linked Cell 2 5" xfId="35517"/>
    <cellStyle name="Linked Cell 3" xfId="3147"/>
    <cellStyle name="Linked Cell 3 2" xfId="35518"/>
    <cellStyle name="Linked Cell 3 3" xfId="35519"/>
    <cellStyle name="Linked Cell 4" xfId="3148"/>
    <cellStyle name="Linked Cell 4 2" xfId="35520"/>
    <cellStyle name="Linked Cell 5" xfId="35521"/>
    <cellStyle name="LocalFormat" xfId="3149"/>
    <cellStyle name="LocalFormat 10" xfId="35522"/>
    <cellStyle name="LocalFormat 11" xfId="35523"/>
    <cellStyle name="LocalFormat 12" xfId="35524"/>
    <cellStyle name="LocalFormat 13" xfId="35525"/>
    <cellStyle name="LocalFormat 14" xfId="35526"/>
    <cellStyle name="LocalFormat 2" xfId="3150"/>
    <cellStyle name="LocalFormat 2 10" xfId="35527"/>
    <cellStyle name="LocalFormat 2 11" xfId="35528"/>
    <cellStyle name="LocalFormat 2 12" xfId="35529"/>
    <cellStyle name="LocalFormat 2 13" xfId="35530"/>
    <cellStyle name="LocalFormat 2 2" xfId="3151"/>
    <cellStyle name="LocalFormat 2 2 10" xfId="35531"/>
    <cellStyle name="LocalFormat 2 2 11" xfId="35532"/>
    <cellStyle name="LocalFormat 2 2 12" xfId="35533"/>
    <cellStyle name="LocalFormat 2 2 13" xfId="35534"/>
    <cellStyle name="LocalFormat 2 2 14" xfId="35535"/>
    <cellStyle name="LocalFormat 2 2 15" xfId="35536"/>
    <cellStyle name="LocalFormat 2 2 16" xfId="35537"/>
    <cellStyle name="LocalFormat 2 2 2" xfId="3152"/>
    <cellStyle name="LocalFormat 2 2 2 10" xfId="35538"/>
    <cellStyle name="LocalFormat 2 2 2 11" xfId="35539"/>
    <cellStyle name="LocalFormat 2 2 2 12" xfId="35540"/>
    <cellStyle name="LocalFormat 2 2 2 13" xfId="35541"/>
    <cellStyle name="LocalFormat 2 2 2 14" xfId="35542"/>
    <cellStyle name="LocalFormat 2 2 2 2" xfId="3153"/>
    <cellStyle name="LocalFormat 2 2 2 2 2" xfId="3154"/>
    <cellStyle name="LocalFormat 2 2 2 2 2 2" xfId="3155"/>
    <cellStyle name="LocalFormat 2 2 2 2 2 2 2" xfId="3156"/>
    <cellStyle name="LocalFormat 2 2 2 2 2 2 2 2" xfId="35543"/>
    <cellStyle name="LocalFormat 2 2 2 2 2 2 2 3" xfId="35544"/>
    <cellStyle name="LocalFormat 2 2 2 2 2 2 3" xfId="35545"/>
    <cellStyle name="LocalFormat 2 2 2 2 2 2 4" xfId="35546"/>
    <cellStyle name="LocalFormat 2 2 2 2 2 3" xfId="3157"/>
    <cellStyle name="LocalFormat 2 2 2 2 2 3 2" xfId="35547"/>
    <cellStyle name="LocalFormat 2 2 2 2 2 3 3" xfId="35548"/>
    <cellStyle name="LocalFormat 2 2 2 2 2 4" xfId="35549"/>
    <cellStyle name="LocalFormat 2 2 2 2 2 5" xfId="35550"/>
    <cellStyle name="LocalFormat 2 2 2 2 3" xfId="3158"/>
    <cellStyle name="LocalFormat 2 2 2 2 3 2" xfId="3159"/>
    <cellStyle name="LocalFormat 2 2 2 2 3 2 2" xfId="35551"/>
    <cellStyle name="LocalFormat 2 2 2 2 3 2 3" xfId="35552"/>
    <cellStyle name="LocalFormat 2 2 2 2 3 3" xfId="35553"/>
    <cellStyle name="LocalFormat 2 2 2 2 3 4" xfId="35554"/>
    <cellStyle name="LocalFormat 2 2 2 2 4" xfId="3160"/>
    <cellStyle name="LocalFormat 2 2 2 2 4 2" xfId="35555"/>
    <cellStyle name="LocalFormat 2 2 2 2 4 3" xfId="35556"/>
    <cellStyle name="LocalFormat 2 2 2 2 5" xfId="35557"/>
    <cellStyle name="LocalFormat 2 2 2 2 6" xfId="35558"/>
    <cellStyle name="LocalFormat 2 2 2 3" xfId="3161"/>
    <cellStyle name="LocalFormat 2 2 2 3 2" xfId="3162"/>
    <cellStyle name="LocalFormat 2 2 2 3 2 2" xfId="3163"/>
    <cellStyle name="LocalFormat 2 2 2 3 2 2 2" xfId="35559"/>
    <cellStyle name="LocalFormat 2 2 2 3 2 2 3" xfId="35560"/>
    <cellStyle name="LocalFormat 2 2 2 3 2 3" xfId="35561"/>
    <cellStyle name="LocalFormat 2 2 2 3 2 4" xfId="35562"/>
    <cellStyle name="LocalFormat 2 2 2 3 3" xfId="3164"/>
    <cellStyle name="LocalFormat 2 2 2 3 3 2" xfId="35563"/>
    <cellStyle name="LocalFormat 2 2 2 3 3 3" xfId="35564"/>
    <cellStyle name="LocalFormat 2 2 2 3 4" xfId="3165"/>
    <cellStyle name="LocalFormat 2 2 2 3 4 2" xfId="35565"/>
    <cellStyle name="LocalFormat 2 2 2 3 4 3" xfId="35566"/>
    <cellStyle name="LocalFormat 2 2 2 3 5" xfId="35567"/>
    <cellStyle name="LocalFormat 2 2 2 3 6" xfId="35568"/>
    <cellStyle name="LocalFormat 2 2 2 4" xfId="3166"/>
    <cellStyle name="LocalFormat 2 2 2 4 2" xfId="3167"/>
    <cellStyle name="LocalFormat 2 2 2 4 2 2" xfId="3168"/>
    <cellStyle name="LocalFormat 2 2 2 4 2 2 2" xfId="35569"/>
    <cellStyle name="LocalFormat 2 2 2 4 2 2 3" xfId="35570"/>
    <cellStyle name="LocalFormat 2 2 2 4 2 3" xfId="35571"/>
    <cellStyle name="LocalFormat 2 2 2 4 2 4" xfId="35572"/>
    <cellStyle name="LocalFormat 2 2 2 4 3" xfId="3169"/>
    <cellStyle name="LocalFormat 2 2 2 4 3 2" xfId="35573"/>
    <cellStyle name="LocalFormat 2 2 2 4 3 3" xfId="35574"/>
    <cellStyle name="LocalFormat 2 2 2 4 4" xfId="35575"/>
    <cellStyle name="LocalFormat 2 2 2 4 5" xfId="35576"/>
    <cellStyle name="LocalFormat 2 2 2 5" xfId="3170"/>
    <cellStyle name="LocalFormat 2 2 2 5 2" xfId="35577"/>
    <cellStyle name="LocalFormat 2 2 2 5 3" xfId="35578"/>
    <cellStyle name="LocalFormat 2 2 2 6" xfId="35579"/>
    <cellStyle name="LocalFormat 2 2 2 7" xfId="35580"/>
    <cellStyle name="LocalFormat 2 2 2 8" xfId="35581"/>
    <cellStyle name="LocalFormat 2 2 2 9" xfId="35582"/>
    <cellStyle name="LocalFormat 2 2 3" xfId="3171"/>
    <cellStyle name="LocalFormat 2 2 3 2" xfId="3172"/>
    <cellStyle name="LocalFormat 2 2 3 2 2" xfId="3173"/>
    <cellStyle name="LocalFormat 2 2 3 2 2 2" xfId="3174"/>
    <cellStyle name="LocalFormat 2 2 3 2 2 2 2" xfId="3175"/>
    <cellStyle name="LocalFormat 2 2 3 2 2 2 2 2" xfId="35583"/>
    <cellStyle name="LocalFormat 2 2 3 2 2 2 2 3" xfId="35584"/>
    <cellStyle name="LocalFormat 2 2 3 2 2 2 3" xfId="35585"/>
    <cellStyle name="LocalFormat 2 2 3 2 2 2 4" xfId="35586"/>
    <cellStyle name="LocalFormat 2 2 3 2 2 3" xfId="3176"/>
    <cellStyle name="LocalFormat 2 2 3 2 2 3 2" xfId="35587"/>
    <cellStyle name="LocalFormat 2 2 3 2 2 3 3" xfId="35588"/>
    <cellStyle name="LocalFormat 2 2 3 2 2 4" xfId="35589"/>
    <cellStyle name="LocalFormat 2 2 3 2 2 5" xfId="35590"/>
    <cellStyle name="LocalFormat 2 2 3 2 3" xfId="3177"/>
    <cellStyle name="LocalFormat 2 2 3 2 3 2" xfId="3178"/>
    <cellStyle name="LocalFormat 2 2 3 2 3 2 2" xfId="35591"/>
    <cellStyle name="LocalFormat 2 2 3 2 3 2 3" xfId="35592"/>
    <cellStyle name="LocalFormat 2 2 3 2 3 3" xfId="35593"/>
    <cellStyle name="LocalFormat 2 2 3 2 3 4" xfId="35594"/>
    <cellStyle name="LocalFormat 2 2 3 2 4" xfId="3179"/>
    <cellStyle name="LocalFormat 2 2 3 2 4 2" xfId="35595"/>
    <cellStyle name="LocalFormat 2 2 3 2 4 3" xfId="35596"/>
    <cellStyle name="LocalFormat 2 2 3 2 5" xfId="35597"/>
    <cellStyle name="LocalFormat 2 2 3 2 6" xfId="35598"/>
    <cellStyle name="LocalFormat 2 2 3 3" xfId="3180"/>
    <cellStyle name="LocalFormat 2 2 3 3 2" xfId="3181"/>
    <cellStyle name="LocalFormat 2 2 3 3 2 2" xfId="3182"/>
    <cellStyle name="LocalFormat 2 2 3 3 2 2 2" xfId="35599"/>
    <cellStyle name="LocalFormat 2 2 3 3 2 2 3" xfId="35600"/>
    <cellStyle name="LocalFormat 2 2 3 3 2 3" xfId="35601"/>
    <cellStyle name="LocalFormat 2 2 3 3 2 4" xfId="35602"/>
    <cellStyle name="LocalFormat 2 2 3 3 3" xfId="3183"/>
    <cellStyle name="LocalFormat 2 2 3 3 3 2" xfId="35603"/>
    <cellStyle name="LocalFormat 2 2 3 3 3 3" xfId="35604"/>
    <cellStyle name="LocalFormat 2 2 3 3 4" xfId="3184"/>
    <cellStyle name="LocalFormat 2 2 3 3 4 2" xfId="35605"/>
    <cellStyle name="LocalFormat 2 2 3 3 4 3" xfId="35606"/>
    <cellStyle name="LocalFormat 2 2 3 3 5" xfId="35607"/>
    <cellStyle name="LocalFormat 2 2 3 3 6" xfId="35608"/>
    <cellStyle name="LocalFormat 2 2 3 4" xfId="3185"/>
    <cellStyle name="LocalFormat 2 2 3 4 2" xfId="3186"/>
    <cellStyle name="LocalFormat 2 2 3 4 2 2" xfId="3187"/>
    <cellStyle name="LocalFormat 2 2 3 4 2 2 2" xfId="35609"/>
    <cellStyle name="LocalFormat 2 2 3 4 2 2 3" xfId="35610"/>
    <cellStyle name="LocalFormat 2 2 3 4 2 3" xfId="35611"/>
    <cellStyle name="LocalFormat 2 2 3 4 2 4" xfId="35612"/>
    <cellStyle name="LocalFormat 2 2 3 4 3" xfId="3188"/>
    <cellStyle name="LocalFormat 2 2 3 4 3 2" xfId="35613"/>
    <cellStyle name="LocalFormat 2 2 3 4 3 3" xfId="35614"/>
    <cellStyle name="LocalFormat 2 2 3 4 4" xfId="35615"/>
    <cellStyle name="LocalFormat 2 2 3 4 5" xfId="35616"/>
    <cellStyle name="LocalFormat 2 2 3 5" xfId="3189"/>
    <cellStyle name="LocalFormat 2 2 3 5 2" xfId="3190"/>
    <cellStyle name="LocalFormat 2 2 3 5 2 2" xfId="35617"/>
    <cellStyle name="LocalFormat 2 2 3 5 2 3" xfId="35618"/>
    <cellStyle name="LocalFormat 2 2 3 5 3" xfId="35619"/>
    <cellStyle name="LocalFormat 2 2 3 5 4" xfId="35620"/>
    <cellStyle name="LocalFormat 2 2 3 6" xfId="3191"/>
    <cellStyle name="LocalFormat 2 2 3 6 2" xfId="35621"/>
    <cellStyle name="LocalFormat 2 2 3 6 3" xfId="35622"/>
    <cellStyle name="LocalFormat 2 2 3 7" xfId="35623"/>
    <cellStyle name="LocalFormat 2 2 3 8" xfId="35624"/>
    <cellStyle name="LocalFormat 2 2 4" xfId="3192"/>
    <cellStyle name="LocalFormat 2 2 4 2" xfId="3193"/>
    <cellStyle name="LocalFormat 2 2 4 2 2" xfId="3194"/>
    <cellStyle name="LocalFormat 2 2 4 2 2 2" xfId="3195"/>
    <cellStyle name="LocalFormat 2 2 4 2 2 2 2" xfId="3196"/>
    <cellStyle name="LocalFormat 2 2 4 2 2 2 2 2" xfId="35625"/>
    <cellStyle name="LocalFormat 2 2 4 2 2 2 2 3" xfId="35626"/>
    <cellStyle name="LocalFormat 2 2 4 2 2 2 3" xfId="35627"/>
    <cellStyle name="LocalFormat 2 2 4 2 2 2 4" xfId="35628"/>
    <cellStyle name="LocalFormat 2 2 4 2 2 3" xfId="3197"/>
    <cellStyle name="LocalFormat 2 2 4 2 2 3 2" xfId="35629"/>
    <cellStyle name="LocalFormat 2 2 4 2 2 3 3" xfId="35630"/>
    <cellStyle name="LocalFormat 2 2 4 2 2 4" xfId="35631"/>
    <cellStyle name="LocalFormat 2 2 4 2 2 5" xfId="35632"/>
    <cellStyle name="LocalFormat 2 2 4 2 3" xfId="3198"/>
    <cellStyle name="LocalFormat 2 2 4 2 3 2" xfId="3199"/>
    <cellStyle name="LocalFormat 2 2 4 2 3 2 2" xfId="35633"/>
    <cellStyle name="LocalFormat 2 2 4 2 3 2 3" xfId="35634"/>
    <cellStyle name="LocalFormat 2 2 4 2 3 3" xfId="35635"/>
    <cellStyle name="LocalFormat 2 2 4 2 3 4" xfId="35636"/>
    <cellStyle name="LocalFormat 2 2 4 2 4" xfId="3200"/>
    <cellStyle name="LocalFormat 2 2 4 2 4 2" xfId="35637"/>
    <cellStyle name="LocalFormat 2 2 4 2 4 3" xfId="35638"/>
    <cellStyle name="LocalFormat 2 2 4 2 5" xfId="35639"/>
    <cellStyle name="LocalFormat 2 2 4 2 6" xfId="35640"/>
    <cellStyle name="LocalFormat 2 2 4 3" xfId="3201"/>
    <cellStyle name="LocalFormat 2 2 4 3 2" xfId="3202"/>
    <cellStyle name="LocalFormat 2 2 4 3 2 2" xfId="3203"/>
    <cellStyle name="LocalFormat 2 2 4 3 2 2 2" xfId="35641"/>
    <cellStyle name="LocalFormat 2 2 4 3 2 2 3" xfId="35642"/>
    <cellStyle name="LocalFormat 2 2 4 3 2 3" xfId="35643"/>
    <cellStyle name="LocalFormat 2 2 4 3 2 4" xfId="35644"/>
    <cellStyle name="LocalFormat 2 2 4 3 3" xfId="3204"/>
    <cellStyle name="LocalFormat 2 2 4 3 3 2" xfId="35645"/>
    <cellStyle name="LocalFormat 2 2 4 3 3 3" xfId="35646"/>
    <cellStyle name="LocalFormat 2 2 4 3 4" xfId="3205"/>
    <cellStyle name="LocalFormat 2 2 4 3 4 2" xfId="35647"/>
    <cellStyle name="LocalFormat 2 2 4 3 4 3" xfId="35648"/>
    <cellStyle name="LocalFormat 2 2 4 3 5" xfId="35649"/>
    <cellStyle name="LocalFormat 2 2 4 3 6" xfId="35650"/>
    <cellStyle name="LocalFormat 2 2 4 4" xfId="3206"/>
    <cellStyle name="LocalFormat 2 2 4 4 2" xfId="3207"/>
    <cellStyle name="LocalFormat 2 2 4 4 2 2" xfId="3208"/>
    <cellStyle name="LocalFormat 2 2 4 4 2 2 2" xfId="35651"/>
    <cellStyle name="LocalFormat 2 2 4 4 2 2 3" xfId="35652"/>
    <cellStyle name="LocalFormat 2 2 4 4 2 3" xfId="35653"/>
    <cellStyle name="LocalFormat 2 2 4 4 2 4" xfId="35654"/>
    <cellStyle name="LocalFormat 2 2 4 4 3" xfId="3209"/>
    <cellStyle name="LocalFormat 2 2 4 4 3 2" xfId="35655"/>
    <cellStyle name="LocalFormat 2 2 4 4 3 3" xfId="35656"/>
    <cellStyle name="LocalFormat 2 2 4 4 4" xfId="35657"/>
    <cellStyle name="LocalFormat 2 2 4 4 5" xfId="35658"/>
    <cellStyle name="LocalFormat 2 2 4 5" xfId="3210"/>
    <cellStyle name="LocalFormat 2 2 4 5 2" xfId="3211"/>
    <cellStyle name="LocalFormat 2 2 4 5 2 2" xfId="35659"/>
    <cellStyle name="LocalFormat 2 2 4 5 2 3" xfId="35660"/>
    <cellStyle name="LocalFormat 2 2 4 5 3" xfId="35661"/>
    <cellStyle name="LocalFormat 2 2 4 5 4" xfId="35662"/>
    <cellStyle name="LocalFormat 2 2 4 6" xfId="3212"/>
    <cellStyle name="LocalFormat 2 2 4 6 2" xfId="35663"/>
    <cellStyle name="LocalFormat 2 2 4 6 3" xfId="35664"/>
    <cellStyle name="LocalFormat 2 2 4 7" xfId="35665"/>
    <cellStyle name="LocalFormat 2 2 4 8" xfId="35666"/>
    <cellStyle name="LocalFormat 2 2 5" xfId="3213"/>
    <cellStyle name="LocalFormat 2 2 5 2" xfId="3214"/>
    <cellStyle name="LocalFormat 2 2 5 2 2" xfId="35667"/>
    <cellStyle name="LocalFormat 2 2 5 2 3" xfId="35668"/>
    <cellStyle name="LocalFormat 2 2 5 3" xfId="35669"/>
    <cellStyle name="LocalFormat 2 2 5 4" xfId="35670"/>
    <cellStyle name="LocalFormat 2 2 6" xfId="35671"/>
    <cellStyle name="LocalFormat 2 2 7" xfId="35672"/>
    <cellStyle name="LocalFormat 2 2 8" xfId="35673"/>
    <cellStyle name="LocalFormat 2 2 9" xfId="35674"/>
    <cellStyle name="LocalFormat 2 3" xfId="3215"/>
    <cellStyle name="LocalFormat 2 3 10" xfId="35675"/>
    <cellStyle name="LocalFormat 2 3 11" xfId="35676"/>
    <cellStyle name="LocalFormat 2 3 12" xfId="35677"/>
    <cellStyle name="LocalFormat 2 3 13" xfId="35678"/>
    <cellStyle name="LocalFormat 2 3 14" xfId="35679"/>
    <cellStyle name="LocalFormat 2 3 15" xfId="35680"/>
    <cellStyle name="LocalFormat 2 3 2" xfId="3216"/>
    <cellStyle name="LocalFormat 2 3 2 2" xfId="3217"/>
    <cellStyle name="LocalFormat 2 3 2 2 2" xfId="3218"/>
    <cellStyle name="LocalFormat 2 3 2 2 2 2" xfId="3219"/>
    <cellStyle name="LocalFormat 2 3 2 2 2 2 2" xfId="35681"/>
    <cellStyle name="LocalFormat 2 3 2 2 2 2 3" xfId="35682"/>
    <cellStyle name="LocalFormat 2 3 2 2 2 3" xfId="35683"/>
    <cellStyle name="LocalFormat 2 3 2 2 2 4" xfId="35684"/>
    <cellStyle name="LocalFormat 2 3 2 2 3" xfId="3220"/>
    <cellStyle name="LocalFormat 2 3 2 2 3 2" xfId="35685"/>
    <cellStyle name="LocalFormat 2 3 2 2 3 3" xfId="35686"/>
    <cellStyle name="LocalFormat 2 3 2 2 4" xfId="35687"/>
    <cellStyle name="LocalFormat 2 3 2 2 5" xfId="35688"/>
    <cellStyle name="LocalFormat 2 3 2 3" xfId="3221"/>
    <cellStyle name="LocalFormat 2 3 2 3 2" xfId="3222"/>
    <cellStyle name="LocalFormat 2 3 2 3 2 2" xfId="35689"/>
    <cellStyle name="LocalFormat 2 3 2 3 2 3" xfId="35690"/>
    <cellStyle name="LocalFormat 2 3 2 3 3" xfId="35691"/>
    <cellStyle name="LocalFormat 2 3 2 3 4" xfId="35692"/>
    <cellStyle name="LocalFormat 2 3 2 4" xfId="3223"/>
    <cellStyle name="LocalFormat 2 3 2 4 2" xfId="35693"/>
    <cellStyle name="LocalFormat 2 3 2 4 3" xfId="35694"/>
    <cellStyle name="LocalFormat 2 3 2 5" xfId="35695"/>
    <cellStyle name="LocalFormat 2 3 2 6" xfId="35696"/>
    <cellStyle name="LocalFormat 2 3 3" xfId="3224"/>
    <cellStyle name="LocalFormat 2 3 3 2" xfId="3225"/>
    <cellStyle name="LocalFormat 2 3 3 2 2" xfId="3226"/>
    <cellStyle name="LocalFormat 2 3 3 2 2 2" xfId="35697"/>
    <cellStyle name="LocalFormat 2 3 3 2 2 3" xfId="35698"/>
    <cellStyle name="LocalFormat 2 3 3 2 3" xfId="35699"/>
    <cellStyle name="LocalFormat 2 3 3 2 4" xfId="35700"/>
    <cellStyle name="LocalFormat 2 3 3 3" xfId="3227"/>
    <cellStyle name="LocalFormat 2 3 3 3 2" xfId="35701"/>
    <cellStyle name="LocalFormat 2 3 3 3 3" xfId="35702"/>
    <cellStyle name="LocalFormat 2 3 3 4" xfId="3228"/>
    <cellStyle name="LocalFormat 2 3 3 4 2" xfId="35703"/>
    <cellStyle name="LocalFormat 2 3 3 4 3" xfId="35704"/>
    <cellStyle name="LocalFormat 2 3 3 5" xfId="35705"/>
    <cellStyle name="LocalFormat 2 3 3 6" xfId="35706"/>
    <cellStyle name="LocalFormat 2 3 4" xfId="3229"/>
    <cellStyle name="LocalFormat 2 3 4 2" xfId="3230"/>
    <cellStyle name="LocalFormat 2 3 4 2 2" xfId="3231"/>
    <cellStyle name="LocalFormat 2 3 4 2 2 2" xfId="35707"/>
    <cellStyle name="LocalFormat 2 3 4 2 2 3" xfId="35708"/>
    <cellStyle name="LocalFormat 2 3 4 2 3" xfId="35709"/>
    <cellStyle name="LocalFormat 2 3 4 2 4" xfId="35710"/>
    <cellStyle name="LocalFormat 2 3 4 3" xfId="3232"/>
    <cellStyle name="LocalFormat 2 3 4 3 2" xfId="35711"/>
    <cellStyle name="LocalFormat 2 3 4 3 3" xfId="35712"/>
    <cellStyle name="LocalFormat 2 3 4 4" xfId="35713"/>
    <cellStyle name="LocalFormat 2 3 4 5" xfId="35714"/>
    <cellStyle name="LocalFormat 2 3 5" xfId="3233"/>
    <cellStyle name="LocalFormat 2 3 5 2" xfId="35715"/>
    <cellStyle name="LocalFormat 2 3 5 3" xfId="35716"/>
    <cellStyle name="LocalFormat 2 3 6" xfId="35717"/>
    <cellStyle name="LocalFormat 2 3 7" xfId="35718"/>
    <cellStyle name="LocalFormat 2 3 8" xfId="35719"/>
    <cellStyle name="LocalFormat 2 3 9" xfId="35720"/>
    <cellStyle name="LocalFormat 2 4" xfId="3234"/>
    <cellStyle name="LocalFormat 2 4 2" xfId="3235"/>
    <cellStyle name="LocalFormat 2 4 2 2" xfId="3236"/>
    <cellStyle name="LocalFormat 2 4 2 2 2" xfId="3237"/>
    <cellStyle name="LocalFormat 2 4 2 2 2 2" xfId="3238"/>
    <cellStyle name="LocalFormat 2 4 2 2 2 2 2" xfId="35721"/>
    <cellStyle name="LocalFormat 2 4 2 2 2 2 3" xfId="35722"/>
    <cellStyle name="LocalFormat 2 4 2 2 2 3" xfId="35723"/>
    <cellStyle name="LocalFormat 2 4 2 2 2 4" xfId="35724"/>
    <cellStyle name="LocalFormat 2 4 2 2 3" xfId="3239"/>
    <cellStyle name="LocalFormat 2 4 2 2 3 2" xfId="35725"/>
    <cellStyle name="LocalFormat 2 4 2 2 3 3" xfId="35726"/>
    <cellStyle name="LocalFormat 2 4 2 2 4" xfId="35727"/>
    <cellStyle name="LocalFormat 2 4 2 2 5" xfId="35728"/>
    <cellStyle name="LocalFormat 2 4 2 3" xfId="3240"/>
    <cellStyle name="LocalFormat 2 4 2 3 2" xfId="3241"/>
    <cellStyle name="LocalFormat 2 4 2 3 2 2" xfId="35729"/>
    <cellStyle name="LocalFormat 2 4 2 3 2 3" xfId="35730"/>
    <cellStyle name="LocalFormat 2 4 2 3 3" xfId="35731"/>
    <cellStyle name="LocalFormat 2 4 2 3 4" xfId="35732"/>
    <cellStyle name="LocalFormat 2 4 2 4" xfId="3242"/>
    <cellStyle name="LocalFormat 2 4 2 4 2" xfId="35733"/>
    <cellStyle name="LocalFormat 2 4 2 4 3" xfId="35734"/>
    <cellStyle name="LocalFormat 2 4 2 5" xfId="35735"/>
    <cellStyle name="LocalFormat 2 4 2 6" xfId="35736"/>
    <cellStyle name="LocalFormat 2 4 3" xfId="3243"/>
    <cellStyle name="LocalFormat 2 4 3 2" xfId="3244"/>
    <cellStyle name="LocalFormat 2 4 3 2 2" xfId="3245"/>
    <cellStyle name="LocalFormat 2 4 3 2 2 2" xfId="35737"/>
    <cellStyle name="LocalFormat 2 4 3 2 2 3" xfId="35738"/>
    <cellStyle name="LocalFormat 2 4 3 2 3" xfId="35739"/>
    <cellStyle name="LocalFormat 2 4 3 2 4" xfId="35740"/>
    <cellStyle name="LocalFormat 2 4 3 3" xfId="3246"/>
    <cellStyle name="LocalFormat 2 4 3 3 2" xfId="35741"/>
    <cellStyle name="LocalFormat 2 4 3 3 3" xfId="35742"/>
    <cellStyle name="LocalFormat 2 4 3 4" xfId="3247"/>
    <cellStyle name="LocalFormat 2 4 3 4 2" xfId="35743"/>
    <cellStyle name="LocalFormat 2 4 3 4 3" xfId="35744"/>
    <cellStyle name="LocalFormat 2 4 3 5" xfId="35745"/>
    <cellStyle name="LocalFormat 2 4 3 6" xfId="35746"/>
    <cellStyle name="LocalFormat 2 4 4" xfId="3248"/>
    <cellStyle name="LocalFormat 2 4 4 2" xfId="3249"/>
    <cellStyle name="LocalFormat 2 4 4 2 2" xfId="3250"/>
    <cellStyle name="LocalFormat 2 4 4 2 2 2" xfId="35747"/>
    <cellStyle name="LocalFormat 2 4 4 2 2 3" xfId="35748"/>
    <cellStyle name="LocalFormat 2 4 4 2 3" xfId="35749"/>
    <cellStyle name="LocalFormat 2 4 4 2 4" xfId="35750"/>
    <cellStyle name="LocalFormat 2 4 4 3" xfId="3251"/>
    <cellStyle name="LocalFormat 2 4 4 3 2" xfId="35751"/>
    <cellStyle name="LocalFormat 2 4 4 3 3" xfId="35752"/>
    <cellStyle name="LocalFormat 2 4 4 4" xfId="35753"/>
    <cellStyle name="LocalFormat 2 4 4 5" xfId="35754"/>
    <cellStyle name="LocalFormat 2 4 5" xfId="3252"/>
    <cellStyle name="LocalFormat 2 4 5 2" xfId="3253"/>
    <cellStyle name="LocalFormat 2 4 5 2 2" xfId="35755"/>
    <cellStyle name="LocalFormat 2 4 5 2 3" xfId="35756"/>
    <cellStyle name="LocalFormat 2 4 5 3" xfId="35757"/>
    <cellStyle name="LocalFormat 2 4 5 4" xfId="35758"/>
    <cellStyle name="LocalFormat 2 4 6" xfId="3254"/>
    <cellStyle name="LocalFormat 2 4 6 2" xfId="35759"/>
    <cellStyle name="LocalFormat 2 4 6 3" xfId="35760"/>
    <cellStyle name="LocalFormat 2 4 7" xfId="35761"/>
    <cellStyle name="LocalFormat 2 4 8" xfId="35762"/>
    <cellStyle name="LocalFormat 2 5" xfId="3255"/>
    <cellStyle name="LocalFormat 2 5 2" xfId="3256"/>
    <cellStyle name="LocalFormat 2 5 2 2" xfId="3257"/>
    <cellStyle name="LocalFormat 2 5 2 2 2" xfId="3258"/>
    <cellStyle name="LocalFormat 2 5 2 2 2 2" xfId="3259"/>
    <cellStyle name="LocalFormat 2 5 2 2 2 2 2" xfId="35763"/>
    <cellStyle name="LocalFormat 2 5 2 2 2 2 3" xfId="35764"/>
    <cellStyle name="LocalFormat 2 5 2 2 2 3" xfId="35765"/>
    <cellStyle name="LocalFormat 2 5 2 2 2 4" xfId="35766"/>
    <cellStyle name="LocalFormat 2 5 2 2 3" xfId="3260"/>
    <cellStyle name="LocalFormat 2 5 2 2 3 2" xfId="35767"/>
    <cellStyle name="LocalFormat 2 5 2 2 3 3" xfId="35768"/>
    <cellStyle name="LocalFormat 2 5 2 2 4" xfId="35769"/>
    <cellStyle name="LocalFormat 2 5 2 2 5" xfId="35770"/>
    <cellStyle name="LocalFormat 2 5 2 3" xfId="3261"/>
    <cellStyle name="LocalFormat 2 5 2 3 2" xfId="3262"/>
    <cellStyle name="LocalFormat 2 5 2 3 2 2" xfId="35771"/>
    <cellStyle name="LocalFormat 2 5 2 3 2 3" xfId="35772"/>
    <cellStyle name="LocalFormat 2 5 2 3 3" xfId="35773"/>
    <cellStyle name="LocalFormat 2 5 2 3 4" xfId="35774"/>
    <cellStyle name="LocalFormat 2 5 2 4" xfId="3263"/>
    <cellStyle name="LocalFormat 2 5 2 4 2" xfId="35775"/>
    <cellStyle name="LocalFormat 2 5 2 4 3" xfId="35776"/>
    <cellStyle name="LocalFormat 2 5 2 5" xfId="35777"/>
    <cellStyle name="LocalFormat 2 5 2 6" xfId="35778"/>
    <cellStyle name="LocalFormat 2 5 3" xfId="3264"/>
    <cellStyle name="LocalFormat 2 5 3 2" xfId="3265"/>
    <cellStyle name="LocalFormat 2 5 3 2 2" xfId="3266"/>
    <cellStyle name="LocalFormat 2 5 3 2 2 2" xfId="35779"/>
    <cellStyle name="LocalFormat 2 5 3 2 2 3" xfId="35780"/>
    <cellStyle name="LocalFormat 2 5 3 2 3" xfId="35781"/>
    <cellStyle name="LocalFormat 2 5 3 2 4" xfId="35782"/>
    <cellStyle name="LocalFormat 2 5 3 3" xfId="3267"/>
    <cellStyle name="LocalFormat 2 5 3 3 2" xfId="35783"/>
    <cellStyle name="LocalFormat 2 5 3 3 3" xfId="35784"/>
    <cellStyle name="LocalFormat 2 5 3 4" xfId="3268"/>
    <cellStyle name="LocalFormat 2 5 3 4 2" xfId="35785"/>
    <cellStyle name="LocalFormat 2 5 3 4 3" xfId="35786"/>
    <cellStyle name="LocalFormat 2 5 3 5" xfId="35787"/>
    <cellStyle name="LocalFormat 2 5 3 6" xfId="35788"/>
    <cellStyle name="LocalFormat 2 5 4" xfId="3269"/>
    <cellStyle name="LocalFormat 2 5 4 2" xfId="3270"/>
    <cellStyle name="LocalFormat 2 5 4 2 2" xfId="3271"/>
    <cellStyle name="LocalFormat 2 5 4 2 2 2" xfId="35789"/>
    <cellStyle name="LocalFormat 2 5 4 2 2 3" xfId="35790"/>
    <cellStyle name="LocalFormat 2 5 4 2 3" xfId="35791"/>
    <cellStyle name="LocalFormat 2 5 4 2 4" xfId="35792"/>
    <cellStyle name="LocalFormat 2 5 4 3" xfId="3272"/>
    <cellStyle name="LocalFormat 2 5 4 3 2" xfId="35793"/>
    <cellStyle name="LocalFormat 2 5 4 3 3" xfId="35794"/>
    <cellStyle name="LocalFormat 2 5 4 4" xfId="35795"/>
    <cellStyle name="LocalFormat 2 5 4 5" xfId="35796"/>
    <cellStyle name="LocalFormat 2 5 5" xfId="3273"/>
    <cellStyle name="LocalFormat 2 5 5 2" xfId="3274"/>
    <cellStyle name="LocalFormat 2 5 5 2 2" xfId="35797"/>
    <cellStyle name="LocalFormat 2 5 5 2 3" xfId="35798"/>
    <cellStyle name="LocalFormat 2 5 5 3" xfId="35799"/>
    <cellStyle name="LocalFormat 2 5 5 4" xfId="35800"/>
    <cellStyle name="LocalFormat 2 5 6" xfId="3275"/>
    <cellStyle name="LocalFormat 2 5 6 2" xfId="35801"/>
    <cellStyle name="LocalFormat 2 5 6 3" xfId="35802"/>
    <cellStyle name="LocalFormat 2 5 7" xfId="35803"/>
    <cellStyle name="LocalFormat 2 5 8" xfId="35804"/>
    <cellStyle name="LocalFormat 2 6" xfId="35805"/>
    <cellStyle name="LocalFormat 2 7" xfId="35806"/>
    <cellStyle name="LocalFormat 2 8" xfId="35807"/>
    <cellStyle name="LocalFormat 2 9" xfId="35808"/>
    <cellStyle name="LocalFormat 3" xfId="3276"/>
    <cellStyle name="LocalFormat 3 10" xfId="35809"/>
    <cellStyle name="LocalFormat 3 11" xfId="35810"/>
    <cellStyle name="LocalFormat 3 12" xfId="35811"/>
    <cellStyle name="LocalFormat 3 13" xfId="35812"/>
    <cellStyle name="LocalFormat 3 14" xfId="35813"/>
    <cellStyle name="LocalFormat 3 15" xfId="35814"/>
    <cellStyle name="LocalFormat 3 16" xfId="35815"/>
    <cellStyle name="LocalFormat 3 2" xfId="3277"/>
    <cellStyle name="LocalFormat 3 2 10" xfId="35816"/>
    <cellStyle name="LocalFormat 3 2 11" xfId="35817"/>
    <cellStyle name="LocalFormat 3 2 12" xfId="35818"/>
    <cellStyle name="LocalFormat 3 2 13" xfId="35819"/>
    <cellStyle name="LocalFormat 3 2 14" xfId="35820"/>
    <cellStyle name="LocalFormat 3 2 2" xfId="3278"/>
    <cellStyle name="LocalFormat 3 2 2 2" xfId="3279"/>
    <cellStyle name="LocalFormat 3 2 2 2 2" xfId="3280"/>
    <cellStyle name="LocalFormat 3 2 2 2 2 2" xfId="3281"/>
    <cellStyle name="LocalFormat 3 2 2 2 2 2 2" xfId="35821"/>
    <cellStyle name="LocalFormat 3 2 2 2 2 2 3" xfId="35822"/>
    <cellStyle name="LocalFormat 3 2 2 2 2 3" xfId="35823"/>
    <cellStyle name="LocalFormat 3 2 2 2 2 4" xfId="35824"/>
    <cellStyle name="LocalFormat 3 2 2 2 3" xfId="3282"/>
    <cellStyle name="LocalFormat 3 2 2 2 3 2" xfId="35825"/>
    <cellStyle name="LocalFormat 3 2 2 2 3 3" xfId="35826"/>
    <cellStyle name="LocalFormat 3 2 2 2 4" xfId="35827"/>
    <cellStyle name="LocalFormat 3 2 2 2 5" xfId="35828"/>
    <cellStyle name="LocalFormat 3 2 2 3" xfId="3283"/>
    <cellStyle name="LocalFormat 3 2 2 3 2" xfId="3284"/>
    <cellStyle name="LocalFormat 3 2 2 3 2 2" xfId="35829"/>
    <cellStyle name="LocalFormat 3 2 2 3 2 3" xfId="35830"/>
    <cellStyle name="LocalFormat 3 2 2 3 3" xfId="35831"/>
    <cellStyle name="LocalFormat 3 2 2 3 4" xfId="35832"/>
    <cellStyle name="LocalFormat 3 2 2 4" xfId="3285"/>
    <cellStyle name="LocalFormat 3 2 2 4 2" xfId="35833"/>
    <cellStyle name="LocalFormat 3 2 2 4 3" xfId="35834"/>
    <cellStyle name="LocalFormat 3 2 2 5" xfId="35835"/>
    <cellStyle name="LocalFormat 3 2 2 6" xfId="35836"/>
    <cellStyle name="LocalFormat 3 2 3" xfId="3286"/>
    <cellStyle name="LocalFormat 3 2 3 2" xfId="3287"/>
    <cellStyle name="LocalFormat 3 2 3 2 2" xfId="3288"/>
    <cellStyle name="LocalFormat 3 2 3 2 2 2" xfId="35837"/>
    <cellStyle name="LocalFormat 3 2 3 2 2 3" xfId="35838"/>
    <cellStyle name="LocalFormat 3 2 3 2 3" xfId="35839"/>
    <cellStyle name="LocalFormat 3 2 3 2 4" xfId="35840"/>
    <cellStyle name="LocalFormat 3 2 3 3" xfId="3289"/>
    <cellStyle name="LocalFormat 3 2 3 3 2" xfId="35841"/>
    <cellStyle name="LocalFormat 3 2 3 3 3" xfId="35842"/>
    <cellStyle name="LocalFormat 3 2 3 4" xfId="3290"/>
    <cellStyle name="LocalFormat 3 2 3 4 2" xfId="35843"/>
    <cellStyle name="LocalFormat 3 2 3 4 3" xfId="35844"/>
    <cellStyle name="LocalFormat 3 2 3 5" xfId="35845"/>
    <cellStyle name="LocalFormat 3 2 3 6" xfId="35846"/>
    <cellStyle name="LocalFormat 3 2 4" xfId="3291"/>
    <cellStyle name="LocalFormat 3 2 4 2" xfId="3292"/>
    <cellStyle name="LocalFormat 3 2 4 2 2" xfId="3293"/>
    <cellStyle name="LocalFormat 3 2 4 2 2 2" xfId="35847"/>
    <cellStyle name="LocalFormat 3 2 4 2 2 3" xfId="35848"/>
    <cellStyle name="LocalFormat 3 2 4 2 3" xfId="35849"/>
    <cellStyle name="LocalFormat 3 2 4 2 4" xfId="35850"/>
    <cellStyle name="LocalFormat 3 2 4 3" xfId="3294"/>
    <cellStyle name="LocalFormat 3 2 4 3 2" xfId="35851"/>
    <cellStyle name="LocalFormat 3 2 4 3 3" xfId="35852"/>
    <cellStyle name="LocalFormat 3 2 4 4" xfId="35853"/>
    <cellStyle name="LocalFormat 3 2 4 5" xfId="35854"/>
    <cellStyle name="LocalFormat 3 2 5" xfId="3295"/>
    <cellStyle name="LocalFormat 3 2 5 2" xfId="35855"/>
    <cellStyle name="LocalFormat 3 2 5 3" xfId="35856"/>
    <cellStyle name="LocalFormat 3 2 6" xfId="35857"/>
    <cellStyle name="LocalFormat 3 2 7" xfId="35858"/>
    <cellStyle name="LocalFormat 3 2 8" xfId="35859"/>
    <cellStyle name="LocalFormat 3 2 9" xfId="35860"/>
    <cellStyle name="LocalFormat 3 3" xfId="3296"/>
    <cellStyle name="LocalFormat 3 3 2" xfId="3297"/>
    <cellStyle name="LocalFormat 3 3 2 2" xfId="3298"/>
    <cellStyle name="LocalFormat 3 3 2 2 2" xfId="3299"/>
    <cellStyle name="LocalFormat 3 3 2 2 2 2" xfId="3300"/>
    <cellStyle name="LocalFormat 3 3 2 2 2 2 2" xfId="35861"/>
    <cellStyle name="LocalFormat 3 3 2 2 2 2 3" xfId="35862"/>
    <cellStyle name="LocalFormat 3 3 2 2 2 3" xfId="35863"/>
    <cellStyle name="LocalFormat 3 3 2 2 2 4" xfId="35864"/>
    <cellStyle name="LocalFormat 3 3 2 2 3" xfId="3301"/>
    <cellStyle name="LocalFormat 3 3 2 2 3 2" xfId="35865"/>
    <cellStyle name="LocalFormat 3 3 2 2 3 3" xfId="35866"/>
    <cellStyle name="LocalFormat 3 3 2 2 4" xfId="35867"/>
    <cellStyle name="LocalFormat 3 3 2 2 5" xfId="35868"/>
    <cellStyle name="LocalFormat 3 3 2 3" xfId="3302"/>
    <cellStyle name="LocalFormat 3 3 2 3 2" xfId="3303"/>
    <cellStyle name="LocalFormat 3 3 2 3 2 2" xfId="35869"/>
    <cellStyle name="LocalFormat 3 3 2 3 2 3" xfId="35870"/>
    <cellStyle name="LocalFormat 3 3 2 3 3" xfId="35871"/>
    <cellStyle name="LocalFormat 3 3 2 3 4" xfId="35872"/>
    <cellStyle name="LocalFormat 3 3 2 4" xfId="3304"/>
    <cellStyle name="LocalFormat 3 3 2 4 2" xfId="35873"/>
    <cellStyle name="LocalFormat 3 3 2 4 3" xfId="35874"/>
    <cellStyle name="LocalFormat 3 3 2 5" xfId="35875"/>
    <cellStyle name="LocalFormat 3 3 2 6" xfId="35876"/>
    <cellStyle name="LocalFormat 3 3 3" xfId="3305"/>
    <cellStyle name="LocalFormat 3 3 3 2" xfId="3306"/>
    <cellStyle name="LocalFormat 3 3 3 2 2" xfId="3307"/>
    <cellStyle name="LocalFormat 3 3 3 2 2 2" xfId="35877"/>
    <cellStyle name="LocalFormat 3 3 3 2 2 3" xfId="35878"/>
    <cellStyle name="LocalFormat 3 3 3 2 3" xfId="35879"/>
    <cellStyle name="LocalFormat 3 3 3 2 4" xfId="35880"/>
    <cellStyle name="LocalFormat 3 3 3 3" xfId="3308"/>
    <cellStyle name="LocalFormat 3 3 3 3 2" xfId="35881"/>
    <cellStyle name="LocalFormat 3 3 3 3 3" xfId="35882"/>
    <cellStyle name="LocalFormat 3 3 3 4" xfId="3309"/>
    <cellStyle name="LocalFormat 3 3 3 4 2" xfId="35883"/>
    <cellStyle name="LocalFormat 3 3 3 4 3" xfId="35884"/>
    <cellStyle name="LocalFormat 3 3 3 5" xfId="35885"/>
    <cellStyle name="LocalFormat 3 3 3 6" xfId="35886"/>
    <cellStyle name="LocalFormat 3 3 4" xfId="3310"/>
    <cellStyle name="LocalFormat 3 3 4 2" xfId="3311"/>
    <cellStyle name="LocalFormat 3 3 4 2 2" xfId="3312"/>
    <cellStyle name="LocalFormat 3 3 4 2 2 2" xfId="35887"/>
    <cellStyle name="LocalFormat 3 3 4 2 2 3" xfId="35888"/>
    <cellStyle name="LocalFormat 3 3 4 2 3" xfId="35889"/>
    <cellStyle name="LocalFormat 3 3 4 2 4" xfId="35890"/>
    <cellStyle name="LocalFormat 3 3 4 3" xfId="3313"/>
    <cellStyle name="LocalFormat 3 3 4 3 2" xfId="35891"/>
    <cellStyle name="LocalFormat 3 3 4 3 3" xfId="35892"/>
    <cellStyle name="LocalFormat 3 3 4 4" xfId="35893"/>
    <cellStyle name="LocalFormat 3 3 4 5" xfId="35894"/>
    <cellStyle name="LocalFormat 3 3 5" xfId="3314"/>
    <cellStyle name="LocalFormat 3 3 5 2" xfId="3315"/>
    <cellStyle name="LocalFormat 3 3 5 2 2" xfId="35895"/>
    <cellStyle name="LocalFormat 3 3 5 2 3" xfId="35896"/>
    <cellStyle name="LocalFormat 3 3 5 3" xfId="35897"/>
    <cellStyle name="LocalFormat 3 3 5 4" xfId="35898"/>
    <cellStyle name="LocalFormat 3 3 6" xfId="3316"/>
    <cellStyle name="LocalFormat 3 3 6 2" xfId="35899"/>
    <cellStyle name="LocalFormat 3 3 6 3" xfId="35900"/>
    <cellStyle name="LocalFormat 3 3 7" xfId="35901"/>
    <cellStyle name="LocalFormat 3 3 8" xfId="35902"/>
    <cellStyle name="LocalFormat 3 4" xfId="3317"/>
    <cellStyle name="LocalFormat 3 4 2" xfId="3318"/>
    <cellStyle name="LocalFormat 3 4 2 2" xfId="3319"/>
    <cellStyle name="LocalFormat 3 4 2 2 2" xfId="3320"/>
    <cellStyle name="LocalFormat 3 4 2 2 2 2" xfId="3321"/>
    <cellStyle name="LocalFormat 3 4 2 2 2 2 2" xfId="35903"/>
    <cellStyle name="LocalFormat 3 4 2 2 2 2 3" xfId="35904"/>
    <cellStyle name="LocalFormat 3 4 2 2 2 3" xfId="35905"/>
    <cellStyle name="LocalFormat 3 4 2 2 2 4" xfId="35906"/>
    <cellStyle name="LocalFormat 3 4 2 2 3" xfId="3322"/>
    <cellStyle name="LocalFormat 3 4 2 2 3 2" xfId="35907"/>
    <cellStyle name="LocalFormat 3 4 2 2 3 3" xfId="35908"/>
    <cellStyle name="LocalFormat 3 4 2 2 4" xfId="35909"/>
    <cellStyle name="LocalFormat 3 4 2 2 5" xfId="35910"/>
    <cellStyle name="LocalFormat 3 4 2 3" xfId="3323"/>
    <cellStyle name="LocalFormat 3 4 2 3 2" xfId="3324"/>
    <cellStyle name="LocalFormat 3 4 2 3 2 2" xfId="35911"/>
    <cellStyle name="LocalFormat 3 4 2 3 2 3" xfId="35912"/>
    <cellStyle name="LocalFormat 3 4 2 3 3" xfId="35913"/>
    <cellStyle name="LocalFormat 3 4 2 3 4" xfId="35914"/>
    <cellStyle name="LocalFormat 3 4 2 4" xfId="3325"/>
    <cellStyle name="LocalFormat 3 4 2 4 2" xfId="35915"/>
    <cellStyle name="LocalFormat 3 4 2 4 3" xfId="35916"/>
    <cellStyle name="LocalFormat 3 4 2 5" xfId="35917"/>
    <cellStyle name="LocalFormat 3 4 2 6" xfId="35918"/>
    <cellStyle name="LocalFormat 3 4 3" xfId="3326"/>
    <cellStyle name="LocalFormat 3 4 3 2" xfId="3327"/>
    <cellStyle name="LocalFormat 3 4 3 2 2" xfId="3328"/>
    <cellStyle name="LocalFormat 3 4 3 2 2 2" xfId="35919"/>
    <cellStyle name="LocalFormat 3 4 3 2 2 3" xfId="35920"/>
    <cellStyle name="LocalFormat 3 4 3 2 3" xfId="35921"/>
    <cellStyle name="LocalFormat 3 4 3 2 4" xfId="35922"/>
    <cellStyle name="LocalFormat 3 4 3 3" xfId="3329"/>
    <cellStyle name="LocalFormat 3 4 3 3 2" xfId="35923"/>
    <cellStyle name="LocalFormat 3 4 3 3 3" xfId="35924"/>
    <cellStyle name="LocalFormat 3 4 3 4" xfId="3330"/>
    <cellStyle name="LocalFormat 3 4 3 4 2" xfId="35925"/>
    <cellStyle name="LocalFormat 3 4 3 4 3" xfId="35926"/>
    <cellStyle name="LocalFormat 3 4 3 5" xfId="35927"/>
    <cellStyle name="LocalFormat 3 4 3 6" xfId="35928"/>
    <cellStyle name="LocalFormat 3 4 4" xfId="3331"/>
    <cellStyle name="LocalFormat 3 4 4 2" xfId="3332"/>
    <cellStyle name="LocalFormat 3 4 4 2 2" xfId="3333"/>
    <cellStyle name="LocalFormat 3 4 4 2 2 2" xfId="35929"/>
    <cellStyle name="LocalFormat 3 4 4 2 2 3" xfId="35930"/>
    <cellStyle name="LocalFormat 3 4 4 2 3" xfId="35931"/>
    <cellStyle name="LocalFormat 3 4 4 2 4" xfId="35932"/>
    <cellStyle name="LocalFormat 3 4 4 3" xfId="3334"/>
    <cellStyle name="LocalFormat 3 4 4 3 2" xfId="35933"/>
    <cellStyle name="LocalFormat 3 4 4 3 3" xfId="35934"/>
    <cellStyle name="LocalFormat 3 4 4 4" xfId="35935"/>
    <cellStyle name="LocalFormat 3 4 4 5" xfId="35936"/>
    <cellStyle name="LocalFormat 3 4 5" xfId="3335"/>
    <cellStyle name="LocalFormat 3 4 5 2" xfId="3336"/>
    <cellStyle name="LocalFormat 3 4 5 2 2" xfId="35937"/>
    <cellStyle name="LocalFormat 3 4 5 2 3" xfId="35938"/>
    <cellStyle name="LocalFormat 3 4 5 3" xfId="35939"/>
    <cellStyle name="LocalFormat 3 4 5 4" xfId="35940"/>
    <cellStyle name="LocalFormat 3 4 6" xfId="3337"/>
    <cellStyle name="LocalFormat 3 4 6 2" xfId="35941"/>
    <cellStyle name="LocalFormat 3 4 6 3" xfId="35942"/>
    <cellStyle name="LocalFormat 3 4 7" xfId="35943"/>
    <cellStyle name="LocalFormat 3 4 8" xfId="35944"/>
    <cellStyle name="LocalFormat 3 5" xfId="3338"/>
    <cellStyle name="LocalFormat 3 5 2" xfId="3339"/>
    <cellStyle name="LocalFormat 3 5 2 2" xfId="35945"/>
    <cellStyle name="LocalFormat 3 5 2 3" xfId="35946"/>
    <cellStyle name="LocalFormat 3 5 3" xfId="35947"/>
    <cellStyle name="LocalFormat 3 5 4" xfId="35948"/>
    <cellStyle name="LocalFormat 3 6" xfId="35949"/>
    <cellStyle name="LocalFormat 3 7" xfId="35950"/>
    <cellStyle name="LocalFormat 3 8" xfId="35951"/>
    <cellStyle name="LocalFormat 3 9" xfId="35952"/>
    <cellStyle name="LocalFormat 4" xfId="3340"/>
    <cellStyle name="LocalFormat 4 10" xfId="35953"/>
    <cellStyle name="LocalFormat 4 11" xfId="35954"/>
    <cellStyle name="LocalFormat 4 12" xfId="35955"/>
    <cellStyle name="LocalFormat 4 13" xfId="35956"/>
    <cellStyle name="LocalFormat 4 14" xfId="35957"/>
    <cellStyle name="LocalFormat 4 15" xfId="35958"/>
    <cellStyle name="LocalFormat 4 2" xfId="3341"/>
    <cellStyle name="LocalFormat 4 2 2" xfId="3342"/>
    <cellStyle name="LocalFormat 4 2 2 2" xfId="3343"/>
    <cellStyle name="LocalFormat 4 2 2 2 2" xfId="3344"/>
    <cellStyle name="LocalFormat 4 2 2 2 2 2" xfId="3345"/>
    <cellStyle name="LocalFormat 4 2 2 2 2 2 2" xfId="35959"/>
    <cellStyle name="LocalFormat 4 2 2 2 2 2 3" xfId="35960"/>
    <cellStyle name="LocalFormat 4 2 2 2 2 3" xfId="35961"/>
    <cellStyle name="LocalFormat 4 2 2 2 2 4" xfId="35962"/>
    <cellStyle name="LocalFormat 4 2 2 2 3" xfId="3346"/>
    <cellStyle name="LocalFormat 4 2 2 2 3 2" xfId="35963"/>
    <cellStyle name="LocalFormat 4 2 2 2 3 3" xfId="35964"/>
    <cellStyle name="LocalFormat 4 2 2 2 4" xfId="35965"/>
    <cellStyle name="LocalFormat 4 2 2 2 5" xfId="35966"/>
    <cellStyle name="LocalFormat 4 2 2 3" xfId="3347"/>
    <cellStyle name="LocalFormat 4 2 2 3 2" xfId="3348"/>
    <cellStyle name="LocalFormat 4 2 2 3 2 2" xfId="35967"/>
    <cellStyle name="LocalFormat 4 2 2 3 2 3" xfId="35968"/>
    <cellStyle name="LocalFormat 4 2 2 3 3" xfId="35969"/>
    <cellStyle name="LocalFormat 4 2 2 3 4" xfId="35970"/>
    <cellStyle name="LocalFormat 4 2 2 4" xfId="3349"/>
    <cellStyle name="LocalFormat 4 2 2 4 2" xfId="35971"/>
    <cellStyle name="LocalFormat 4 2 2 4 3" xfId="35972"/>
    <cellStyle name="LocalFormat 4 2 2 5" xfId="35973"/>
    <cellStyle name="LocalFormat 4 2 2 6" xfId="35974"/>
    <cellStyle name="LocalFormat 4 2 3" xfId="3350"/>
    <cellStyle name="LocalFormat 4 2 3 2" xfId="3351"/>
    <cellStyle name="LocalFormat 4 2 3 2 2" xfId="3352"/>
    <cellStyle name="LocalFormat 4 2 3 2 2 2" xfId="35975"/>
    <cellStyle name="LocalFormat 4 2 3 2 2 3" xfId="35976"/>
    <cellStyle name="LocalFormat 4 2 3 2 3" xfId="35977"/>
    <cellStyle name="LocalFormat 4 2 3 2 4" xfId="35978"/>
    <cellStyle name="LocalFormat 4 2 3 3" xfId="3353"/>
    <cellStyle name="LocalFormat 4 2 3 3 2" xfId="35979"/>
    <cellStyle name="LocalFormat 4 2 3 3 3" xfId="35980"/>
    <cellStyle name="LocalFormat 4 2 3 4" xfId="3354"/>
    <cellStyle name="LocalFormat 4 2 3 4 2" xfId="35981"/>
    <cellStyle name="LocalFormat 4 2 3 4 3" xfId="35982"/>
    <cellStyle name="LocalFormat 4 2 3 5" xfId="35983"/>
    <cellStyle name="LocalFormat 4 2 3 6" xfId="35984"/>
    <cellStyle name="LocalFormat 4 2 4" xfId="3355"/>
    <cellStyle name="LocalFormat 4 2 4 2" xfId="3356"/>
    <cellStyle name="LocalFormat 4 2 4 2 2" xfId="3357"/>
    <cellStyle name="LocalFormat 4 2 4 2 2 2" xfId="35985"/>
    <cellStyle name="LocalFormat 4 2 4 2 2 3" xfId="35986"/>
    <cellStyle name="LocalFormat 4 2 4 2 3" xfId="35987"/>
    <cellStyle name="LocalFormat 4 2 4 2 4" xfId="35988"/>
    <cellStyle name="LocalFormat 4 2 4 3" xfId="3358"/>
    <cellStyle name="LocalFormat 4 2 4 3 2" xfId="35989"/>
    <cellStyle name="LocalFormat 4 2 4 3 3" xfId="35990"/>
    <cellStyle name="LocalFormat 4 2 4 4" xfId="35991"/>
    <cellStyle name="LocalFormat 4 2 4 5" xfId="35992"/>
    <cellStyle name="LocalFormat 4 2 5" xfId="3359"/>
    <cellStyle name="LocalFormat 4 2 5 2" xfId="3360"/>
    <cellStyle name="LocalFormat 4 2 5 2 2" xfId="35993"/>
    <cellStyle name="LocalFormat 4 2 5 2 3" xfId="35994"/>
    <cellStyle name="LocalFormat 4 2 5 3" xfId="35995"/>
    <cellStyle name="LocalFormat 4 2 5 4" xfId="35996"/>
    <cellStyle name="LocalFormat 4 2 6" xfId="3361"/>
    <cellStyle name="LocalFormat 4 2 6 2" xfId="35997"/>
    <cellStyle name="LocalFormat 4 2 6 3" xfId="35998"/>
    <cellStyle name="LocalFormat 4 2 7" xfId="35999"/>
    <cellStyle name="LocalFormat 4 2 8" xfId="36000"/>
    <cellStyle name="LocalFormat 4 3" xfId="3362"/>
    <cellStyle name="LocalFormat 4 3 2" xfId="3363"/>
    <cellStyle name="LocalFormat 4 3 2 2" xfId="3364"/>
    <cellStyle name="LocalFormat 4 3 2 2 2" xfId="3365"/>
    <cellStyle name="LocalFormat 4 3 2 2 2 2" xfId="3366"/>
    <cellStyle name="LocalFormat 4 3 2 2 2 2 2" xfId="36001"/>
    <cellStyle name="LocalFormat 4 3 2 2 2 2 3" xfId="36002"/>
    <cellStyle name="LocalFormat 4 3 2 2 2 3" xfId="36003"/>
    <cellStyle name="LocalFormat 4 3 2 2 2 4" xfId="36004"/>
    <cellStyle name="LocalFormat 4 3 2 2 3" xfId="3367"/>
    <cellStyle name="LocalFormat 4 3 2 2 3 2" xfId="36005"/>
    <cellStyle name="LocalFormat 4 3 2 2 3 3" xfId="36006"/>
    <cellStyle name="LocalFormat 4 3 2 2 4" xfId="36007"/>
    <cellStyle name="LocalFormat 4 3 2 2 5" xfId="36008"/>
    <cellStyle name="LocalFormat 4 3 2 3" xfId="3368"/>
    <cellStyle name="LocalFormat 4 3 2 3 2" xfId="3369"/>
    <cellStyle name="LocalFormat 4 3 2 3 2 2" xfId="36009"/>
    <cellStyle name="LocalFormat 4 3 2 3 2 3" xfId="36010"/>
    <cellStyle name="LocalFormat 4 3 2 3 3" xfId="36011"/>
    <cellStyle name="LocalFormat 4 3 2 3 4" xfId="36012"/>
    <cellStyle name="LocalFormat 4 3 2 4" xfId="3370"/>
    <cellStyle name="LocalFormat 4 3 2 4 2" xfId="36013"/>
    <cellStyle name="LocalFormat 4 3 2 4 3" xfId="36014"/>
    <cellStyle name="LocalFormat 4 3 2 5" xfId="36015"/>
    <cellStyle name="LocalFormat 4 3 2 6" xfId="36016"/>
    <cellStyle name="LocalFormat 4 3 3" xfId="3371"/>
    <cellStyle name="LocalFormat 4 3 3 2" xfId="3372"/>
    <cellStyle name="LocalFormat 4 3 3 2 2" xfId="3373"/>
    <cellStyle name="LocalFormat 4 3 3 2 2 2" xfId="36017"/>
    <cellStyle name="LocalFormat 4 3 3 2 2 3" xfId="36018"/>
    <cellStyle name="LocalFormat 4 3 3 2 3" xfId="36019"/>
    <cellStyle name="LocalFormat 4 3 3 2 4" xfId="36020"/>
    <cellStyle name="LocalFormat 4 3 3 3" xfId="3374"/>
    <cellStyle name="LocalFormat 4 3 3 3 2" xfId="36021"/>
    <cellStyle name="LocalFormat 4 3 3 3 3" xfId="36022"/>
    <cellStyle name="LocalFormat 4 3 3 4" xfId="3375"/>
    <cellStyle name="LocalFormat 4 3 3 4 2" xfId="36023"/>
    <cellStyle name="LocalFormat 4 3 3 4 3" xfId="36024"/>
    <cellStyle name="LocalFormat 4 3 3 5" xfId="36025"/>
    <cellStyle name="LocalFormat 4 3 3 6" xfId="36026"/>
    <cellStyle name="LocalFormat 4 3 4" xfId="3376"/>
    <cellStyle name="LocalFormat 4 3 4 2" xfId="3377"/>
    <cellStyle name="LocalFormat 4 3 4 2 2" xfId="3378"/>
    <cellStyle name="LocalFormat 4 3 4 2 2 2" xfId="36027"/>
    <cellStyle name="LocalFormat 4 3 4 2 2 3" xfId="36028"/>
    <cellStyle name="LocalFormat 4 3 4 2 3" xfId="36029"/>
    <cellStyle name="LocalFormat 4 3 4 2 4" xfId="36030"/>
    <cellStyle name="LocalFormat 4 3 4 3" xfId="3379"/>
    <cellStyle name="LocalFormat 4 3 4 3 2" xfId="36031"/>
    <cellStyle name="LocalFormat 4 3 4 3 3" xfId="36032"/>
    <cellStyle name="LocalFormat 4 3 4 4" xfId="36033"/>
    <cellStyle name="LocalFormat 4 3 4 5" xfId="36034"/>
    <cellStyle name="LocalFormat 4 3 5" xfId="3380"/>
    <cellStyle name="LocalFormat 4 3 5 2" xfId="3381"/>
    <cellStyle name="LocalFormat 4 3 5 2 2" xfId="36035"/>
    <cellStyle name="LocalFormat 4 3 5 2 3" xfId="36036"/>
    <cellStyle name="LocalFormat 4 3 5 3" xfId="36037"/>
    <cellStyle name="LocalFormat 4 3 5 4" xfId="36038"/>
    <cellStyle name="LocalFormat 4 3 6" xfId="3382"/>
    <cellStyle name="LocalFormat 4 3 6 2" xfId="36039"/>
    <cellStyle name="LocalFormat 4 3 6 3" xfId="36040"/>
    <cellStyle name="LocalFormat 4 3 7" xfId="36041"/>
    <cellStyle name="LocalFormat 4 3 8" xfId="36042"/>
    <cellStyle name="LocalFormat 4 4" xfId="3383"/>
    <cellStyle name="LocalFormat 4 4 2" xfId="3384"/>
    <cellStyle name="LocalFormat 4 4 2 2" xfId="3385"/>
    <cellStyle name="LocalFormat 4 4 2 2 2" xfId="3386"/>
    <cellStyle name="LocalFormat 4 4 2 2 2 2" xfId="36043"/>
    <cellStyle name="LocalFormat 4 4 2 2 2 3" xfId="36044"/>
    <cellStyle name="LocalFormat 4 4 2 2 3" xfId="36045"/>
    <cellStyle name="LocalFormat 4 4 2 2 4" xfId="36046"/>
    <cellStyle name="LocalFormat 4 4 2 3" xfId="3387"/>
    <cellStyle name="LocalFormat 4 4 2 3 2" xfId="36047"/>
    <cellStyle name="LocalFormat 4 4 2 3 3" xfId="36048"/>
    <cellStyle name="LocalFormat 4 4 2 4" xfId="36049"/>
    <cellStyle name="LocalFormat 4 4 2 5" xfId="36050"/>
    <cellStyle name="LocalFormat 4 4 3" xfId="3388"/>
    <cellStyle name="LocalFormat 4 4 3 2" xfId="3389"/>
    <cellStyle name="LocalFormat 4 4 3 2 2" xfId="36051"/>
    <cellStyle name="LocalFormat 4 4 3 2 3" xfId="36052"/>
    <cellStyle name="LocalFormat 4 4 3 3" xfId="36053"/>
    <cellStyle name="LocalFormat 4 4 3 4" xfId="36054"/>
    <cellStyle name="LocalFormat 4 4 4" xfId="3390"/>
    <cellStyle name="LocalFormat 4 4 4 2" xfId="36055"/>
    <cellStyle name="LocalFormat 4 4 4 3" xfId="36056"/>
    <cellStyle name="LocalFormat 4 4 5" xfId="36057"/>
    <cellStyle name="LocalFormat 4 4 6" xfId="36058"/>
    <cellStyle name="LocalFormat 4 5" xfId="3391"/>
    <cellStyle name="LocalFormat 4 5 2" xfId="3392"/>
    <cellStyle name="LocalFormat 4 5 2 2" xfId="3393"/>
    <cellStyle name="LocalFormat 4 5 2 2 2" xfId="36059"/>
    <cellStyle name="LocalFormat 4 5 2 2 3" xfId="36060"/>
    <cellStyle name="LocalFormat 4 5 2 3" xfId="36061"/>
    <cellStyle name="LocalFormat 4 5 2 4" xfId="36062"/>
    <cellStyle name="LocalFormat 4 5 3" xfId="3394"/>
    <cellStyle name="LocalFormat 4 5 3 2" xfId="36063"/>
    <cellStyle name="LocalFormat 4 5 3 3" xfId="36064"/>
    <cellStyle name="LocalFormat 4 5 4" xfId="3395"/>
    <cellStyle name="LocalFormat 4 5 4 2" xfId="36065"/>
    <cellStyle name="LocalFormat 4 5 4 3" xfId="36066"/>
    <cellStyle name="LocalFormat 4 5 5" xfId="36067"/>
    <cellStyle name="LocalFormat 4 5 6" xfId="36068"/>
    <cellStyle name="LocalFormat 4 6" xfId="3396"/>
    <cellStyle name="LocalFormat 4 6 2" xfId="3397"/>
    <cellStyle name="LocalFormat 4 6 2 2" xfId="3398"/>
    <cellStyle name="LocalFormat 4 6 2 2 2" xfId="36069"/>
    <cellStyle name="LocalFormat 4 6 2 2 3" xfId="36070"/>
    <cellStyle name="LocalFormat 4 6 2 3" xfId="36071"/>
    <cellStyle name="LocalFormat 4 6 2 4" xfId="36072"/>
    <cellStyle name="LocalFormat 4 6 3" xfId="3399"/>
    <cellStyle name="LocalFormat 4 6 3 2" xfId="36073"/>
    <cellStyle name="LocalFormat 4 6 3 3" xfId="36074"/>
    <cellStyle name="LocalFormat 4 6 4" xfId="36075"/>
    <cellStyle name="LocalFormat 4 6 5" xfId="36076"/>
    <cellStyle name="LocalFormat 4 7" xfId="3400"/>
    <cellStyle name="LocalFormat 4 7 2" xfId="36077"/>
    <cellStyle name="LocalFormat 4 7 3" xfId="36078"/>
    <cellStyle name="LocalFormat 4 8" xfId="36079"/>
    <cellStyle name="LocalFormat 4 9" xfId="36080"/>
    <cellStyle name="LocalFormat 5" xfId="3401"/>
    <cellStyle name="LocalFormat 5 2" xfId="3402"/>
    <cellStyle name="LocalFormat 5 2 2" xfId="3403"/>
    <cellStyle name="LocalFormat 5 2 2 2" xfId="3404"/>
    <cellStyle name="LocalFormat 5 2 2 2 2" xfId="3405"/>
    <cellStyle name="LocalFormat 5 2 2 2 2 2" xfId="36081"/>
    <cellStyle name="LocalFormat 5 2 2 2 2 3" xfId="36082"/>
    <cellStyle name="LocalFormat 5 2 2 2 3" xfId="36083"/>
    <cellStyle name="LocalFormat 5 2 2 2 4" xfId="36084"/>
    <cellStyle name="LocalFormat 5 2 2 3" xfId="3406"/>
    <cellStyle name="LocalFormat 5 2 2 3 2" xfId="36085"/>
    <cellStyle name="LocalFormat 5 2 2 3 3" xfId="36086"/>
    <cellStyle name="LocalFormat 5 2 2 4" xfId="36087"/>
    <cellStyle name="LocalFormat 5 2 2 5" xfId="36088"/>
    <cellStyle name="LocalFormat 5 2 3" xfId="3407"/>
    <cellStyle name="LocalFormat 5 2 3 2" xfId="3408"/>
    <cellStyle name="LocalFormat 5 2 3 2 2" xfId="36089"/>
    <cellStyle name="LocalFormat 5 2 3 2 3" xfId="36090"/>
    <cellStyle name="LocalFormat 5 2 3 3" xfId="36091"/>
    <cellStyle name="LocalFormat 5 2 3 4" xfId="36092"/>
    <cellStyle name="LocalFormat 5 2 4" xfId="3409"/>
    <cellStyle name="LocalFormat 5 2 4 2" xfId="36093"/>
    <cellStyle name="LocalFormat 5 2 4 3" xfId="36094"/>
    <cellStyle name="LocalFormat 5 2 5" xfId="36095"/>
    <cellStyle name="LocalFormat 5 2 6" xfId="36096"/>
    <cellStyle name="LocalFormat 5 3" xfId="3410"/>
    <cellStyle name="LocalFormat 5 3 2" xfId="3411"/>
    <cellStyle name="LocalFormat 5 3 2 2" xfId="3412"/>
    <cellStyle name="LocalFormat 5 3 2 2 2" xfId="36097"/>
    <cellStyle name="LocalFormat 5 3 2 2 3" xfId="36098"/>
    <cellStyle name="LocalFormat 5 3 2 3" xfId="36099"/>
    <cellStyle name="LocalFormat 5 3 2 4" xfId="36100"/>
    <cellStyle name="LocalFormat 5 3 3" xfId="3413"/>
    <cellStyle name="LocalFormat 5 3 3 2" xfId="36101"/>
    <cellStyle name="LocalFormat 5 3 3 3" xfId="36102"/>
    <cellStyle name="LocalFormat 5 3 4" xfId="3414"/>
    <cellStyle name="LocalFormat 5 3 4 2" xfId="36103"/>
    <cellStyle name="LocalFormat 5 3 4 3" xfId="36104"/>
    <cellStyle name="LocalFormat 5 3 5" xfId="36105"/>
    <cellStyle name="LocalFormat 5 3 6" xfId="36106"/>
    <cellStyle name="LocalFormat 5 4" xfId="3415"/>
    <cellStyle name="LocalFormat 5 4 2" xfId="3416"/>
    <cellStyle name="LocalFormat 5 4 2 2" xfId="3417"/>
    <cellStyle name="LocalFormat 5 4 2 2 2" xfId="36107"/>
    <cellStyle name="LocalFormat 5 4 2 2 3" xfId="36108"/>
    <cellStyle name="LocalFormat 5 4 2 3" xfId="36109"/>
    <cellStyle name="LocalFormat 5 4 2 4" xfId="36110"/>
    <cellStyle name="LocalFormat 5 4 3" xfId="3418"/>
    <cellStyle name="LocalFormat 5 4 3 2" xfId="36111"/>
    <cellStyle name="LocalFormat 5 4 3 3" xfId="36112"/>
    <cellStyle name="LocalFormat 5 4 4" xfId="36113"/>
    <cellStyle name="LocalFormat 5 4 5" xfId="36114"/>
    <cellStyle name="LocalFormat 5 5" xfId="3419"/>
    <cellStyle name="LocalFormat 5 5 2" xfId="36115"/>
    <cellStyle name="LocalFormat 5 5 3" xfId="36116"/>
    <cellStyle name="LocalFormat 5 6" xfId="36117"/>
    <cellStyle name="LocalFormat 5 7" xfId="36118"/>
    <cellStyle name="LocalFormat 6" xfId="36119"/>
    <cellStyle name="LocalFormat 7" xfId="36120"/>
    <cellStyle name="LocalFormat 8" xfId="36121"/>
    <cellStyle name="LocalFormat 9" xfId="36122"/>
    <cellStyle name="Macro Header" xfId="3420"/>
    <cellStyle name="Macro Header 2" xfId="36123"/>
    <cellStyle name="Macro Header_Config" xfId="36124"/>
    <cellStyle name="Macro Text" xfId="3421"/>
    <cellStyle name="MacroCode" xfId="3422"/>
    <cellStyle name="MacroCode 2" xfId="36125"/>
    <cellStyle name="MacroCode 2 2" xfId="36126"/>
    <cellStyle name="MacroCode 2 3" xfId="36127"/>
    <cellStyle name="MacroCode 3" xfId="36128"/>
    <cellStyle name="Millares [0]_2AV_M_M " xfId="3423"/>
    <cellStyle name="Millares_2AV_M_M " xfId="3424"/>
    <cellStyle name="Milliers [0]_Open&amp;Close" xfId="3425"/>
    <cellStyle name="Milliers_Open&amp;Close" xfId="3426"/>
    <cellStyle name="Mon?taire [0]_Open&amp;Close" xfId="3427"/>
    <cellStyle name="Mon?taire_Open&amp;Close" xfId="3428"/>
    <cellStyle name="Moneda [0]_2AV_M_M " xfId="3429"/>
    <cellStyle name="Moneda_2AV_M_M " xfId="3430"/>
    <cellStyle name="Monétaire [0]_Open&amp;Close" xfId="3431"/>
    <cellStyle name="Monétaire_Open&amp;Close" xfId="3432"/>
    <cellStyle name="Neutral 2" xfId="3433"/>
    <cellStyle name="Neutral 2 2" xfId="3434"/>
    <cellStyle name="Neutral 2 3" xfId="36129"/>
    <cellStyle name="Neutral 2 4" xfId="36130"/>
    <cellStyle name="Neutral 2 5" xfId="36131"/>
    <cellStyle name="Neutral 3" xfId="3435"/>
    <cellStyle name="Neutral 3 2" xfId="36132"/>
    <cellStyle name="Neutral 3 3" xfId="36133"/>
    <cellStyle name="Neutral 4" xfId="3436"/>
    <cellStyle name="Neutral 4 2" xfId="36134"/>
    <cellStyle name="Neutral 5" xfId="36135"/>
    <cellStyle name="Normal" xfId="0" builtinId="0"/>
    <cellStyle name="Normal - Style1" xfId="3437"/>
    <cellStyle name="Normal - Style1 2" xfId="36136"/>
    <cellStyle name="Normal 10" xfId="3438"/>
    <cellStyle name="Normal 10 2" xfId="3439"/>
    <cellStyle name="Normal 10 2 2" xfId="3440"/>
    <cellStyle name="Normal 10 2 2 2" xfId="3441"/>
    <cellStyle name="Normal 10 2 2 2 2" xfId="3442"/>
    <cellStyle name="Normal 10 2 2 2 2 2" xfId="36137"/>
    <cellStyle name="Normal 10 2 2 2 3" xfId="36138"/>
    <cellStyle name="Normal 10 2 2 3" xfId="3443"/>
    <cellStyle name="Normal 10 2 2 3 2" xfId="36139"/>
    <cellStyle name="Normal 10 2 2 3 2 2" xfId="36140"/>
    <cellStyle name="Normal 10 2 2 3 3" xfId="36141"/>
    <cellStyle name="Normal 10 2 2 4" xfId="36142"/>
    <cellStyle name="Normal 10 2 2 4 2" xfId="36143"/>
    <cellStyle name="Normal 10 2 2 5" xfId="36144"/>
    <cellStyle name="Normal 10 2 3" xfId="3444"/>
    <cellStyle name="Normal 10 2 3 2" xfId="3445"/>
    <cellStyle name="Normal 10 2 3 2 2" xfId="36145"/>
    <cellStyle name="Normal 10 2 3 3" xfId="36146"/>
    <cellStyle name="Normal 10 2 4" xfId="3446"/>
    <cellStyle name="Normal 10 2 4 2" xfId="36147"/>
    <cellStyle name="Normal 10 2 4 2 2" xfId="36148"/>
    <cellStyle name="Normal 10 2 4 3" xfId="36149"/>
    <cellStyle name="Normal 10 2 5" xfId="36150"/>
    <cellStyle name="Normal 10 2 5 2" xfId="36151"/>
    <cellStyle name="Normal 10 2 5 2 2" xfId="36152"/>
    <cellStyle name="Normal 10 2 5 3" xfId="36153"/>
    <cellStyle name="Normal 10 2 6" xfId="36154"/>
    <cellStyle name="Normal 10 2 6 2" xfId="36155"/>
    <cellStyle name="Normal 10 2 7" xfId="36156"/>
    <cellStyle name="Normal 10 3" xfId="3447"/>
    <cellStyle name="Normal 10 3 2" xfId="3448"/>
    <cellStyle name="Normal 10 3 2 2" xfId="3449"/>
    <cellStyle name="Normal 10 3 2 2 2" xfId="3450"/>
    <cellStyle name="Normal 10 3 2 2 2 2" xfId="36157"/>
    <cellStyle name="Normal 10 3 2 2 3" xfId="36158"/>
    <cellStyle name="Normal 10 3 2 3" xfId="3451"/>
    <cellStyle name="Normal 10 3 2 3 2" xfId="36159"/>
    <cellStyle name="Normal 10 3 2 3 2 2" xfId="36160"/>
    <cellStyle name="Normal 10 3 2 3 3" xfId="36161"/>
    <cellStyle name="Normal 10 3 2 4" xfId="36162"/>
    <cellStyle name="Normal 10 3 2 4 2" xfId="36163"/>
    <cellStyle name="Normal 10 3 2 5" xfId="36164"/>
    <cellStyle name="Normal 10 3 3" xfId="3452"/>
    <cellStyle name="Normal 10 3 3 2" xfId="3453"/>
    <cellStyle name="Normal 10 3 3 2 2" xfId="36165"/>
    <cellStyle name="Normal 10 3 3 3" xfId="36166"/>
    <cellStyle name="Normal 10 3 4" xfId="3454"/>
    <cellStyle name="Normal 10 3 4 2" xfId="36167"/>
    <cellStyle name="Normal 10 3 4 2 2" xfId="36168"/>
    <cellStyle name="Normal 10 3 4 3" xfId="36169"/>
    <cellStyle name="Normal 10 3 5" xfId="36170"/>
    <cellStyle name="Normal 10 3 5 2" xfId="36171"/>
    <cellStyle name="Normal 10 3 5 2 2" xfId="36172"/>
    <cellStyle name="Normal 10 3 5 3" xfId="36173"/>
    <cellStyle name="Normal 10 3 6" xfId="36174"/>
    <cellStyle name="Normal 10 3 6 2" xfId="36175"/>
    <cellStyle name="Normal 10 3 7" xfId="36176"/>
    <cellStyle name="Normal 10 4" xfId="3455"/>
    <cellStyle name="Normal 10 4 2" xfId="3456"/>
    <cellStyle name="Normal 10 4 2 2" xfId="3457"/>
    <cellStyle name="Normal 10 4 3" xfId="3458"/>
    <cellStyle name="Normal 10 5" xfId="3459"/>
    <cellStyle name="Normal 10 5 2" xfId="3460"/>
    <cellStyle name="Normal 10 6" xfId="3461"/>
    <cellStyle name="Normal 10 7" xfId="36177"/>
    <cellStyle name="Normal 11" xfId="3462"/>
    <cellStyle name="Normal 11 2" xfId="3463"/>
    <cellStyle name="Normal 11 2 2" xfId="3464"/>
    <cellStyle name="Normal 11 2 2 2" xfId="36178"/>
    <cellStyle name="Normal 11 2 2 2 2" xfId="36179"/>
    <cellStyle name="Normal 11 2 2 2 2 2" xfId="36180"/>
    <cellStyle name="Normal 11 2 2 2 3" xfId="36181"/>
    <cellStyle name="Normal 11 2 2 3" xfId="36182"/>
    <cellStyle name="Normal 11 2 2 3 2" xfId="36183"/>
    <cellStyle name="Normal 11 2 2 3 2 2" xfId="36184"/>
    <cellStyle name="Normal 11 2 2 3 3" xfId="36185"/>
    <cellStyle name="Normal 11 2 2 4" xfId="36186"/>
    <cellStyle name="Normal 11 2 2 4 2" xfId="36187"/>
    <cellStyle name="Normal 11 2 2 5" xfId="36188"/>
    <cellStyle name="Normal 11 2 2 6" xfId="36189"/>
    <cellStyle name="Normal 11 2 3" xfId="36190"/>
    <cellStyle name="Normal 11 2 3 2" xfId="36191"/>
    <cellStyle name="Normal 11 2 3 2 2" xfId="36192"/>
    <cellStyle name="Normal 11 2 3 3" xfId="36193"/>
    <cellStyle name="Normal 11 2 4" xfId="36194"/>
    <cellStyle name="Normal 11 2 4 2" xfId="36195"/>
    <cellStyle name="Normal 11 2 4 2 2" xfId="36196"/>
    <cellStyle name="Normal 11 2 4 3" xfId="36197"/>
    <cellStyle name="Normal 11 2 5" xfId="36198"/>
    <cellStyle name="Normal 11 2 5 2" xfId="36199"/>
    <cellStyle name="Normal 11 2 5 2 2" xfId="36200"/>
    <cellStyle name="Normal 11 2 5 3" xfId="36201"/>
    <cellStyle name="Normal 11 2 6" xfId="36202"/>
    <cellStyle name="Normal 11 2 6 2" xfId="36203"/>
    <cellStyle name="Normal 11 2 7" xfId="36204"/>
    <cellStyle name="Normal 12" xfId="3465"/>
    <cellStyle name="Normal 12 2" xfId="3466"/>
    <cellStyle name="Normal 12 2 2" xfId="3467"/>
    <cellStyle name="Normal 12 2 2 2" xfId="36205"/>
    <cellStyle name="Normal 12 2 2 2 2" xfId="36206"/>
    <cellStyle name="Normal 12 2 2 2 2 2" xfId="36207"/>
    <cellStyle name="Normal 12 2 2 2 3" xfId="36208"/>
    <cellStyle name="Normal 12 2 2 3" xfId="36209"/>
    <cellStyle name="Normal 12 2 2 3 2" xfId="36210"/>
    <cellStyle name="Normal 12 2 2 3 2 2" xfId="36211"/>
    <cellStyle name="Normal 12 2 2 3 3" xfId="36212"/>
    <cellStyle name="Normal 12 2 2 4" xfId="36213"/>
    <cellStyle name="Normal 12 2 2 4 2" xfId="36214"/>
    <cellStyle name="Normal 12 2 2 5" xfId="36215"/>
    <cellStyle name="Normal 12 2 2 6" xfId="36216"/>
    <cellStyle name="Normal 12 2 3" xfId="36217"/>
    <cellStyle name="Normal 12 2 3 2" xfId="36218"/>
    <cellStyle name="Normal 12 2 3 2 2" xfId="36219"/>
    <cellStyle name="Normal 12 2 3 3" xfId="36220"/>
    <cellStyle name="Normal 12 2 4" xfId="36221"/>
    <cellStyle name="Normal 12 2 4 2" xfId="36222"/>
    <cellStyle name="Normal 12 2 4 2 2" xfId="36223"/>
    <cellStyle name="Normal 12 2 4 3" xfId="36224"/>
    <cellStyle name="Normal 12 2 5" xfId="36225"/>
    <cellStyle name="Normal 12 2 5 2" xfId="36226"/>
    <cellStyle name="Normal 12 2 5 2 2" xfId="36227"/>
    <cellStyle name="Normal 12 2 5 3" xfId="36228"/>
    <cellStyle name="Normal 12 2 6" xfId="36229"/>
    <cellStyle name="Normal 12 2 6 2" xfId="36230"/>
    <cellStyle name="Normal 12 2 7" xfId="36231"/>
    <cellStyle name="Normal 13" xfId="3468"/>
    <cellStyle name="Normal 13 2" xfId="3469"/>
    <cellStyle name="Normal 13 2 2" xfId="3470"/>
    <cellStyle name="Normal 13 3" xfId="3471"/>
    <cellStyle name="Normal 13 4" xfId="3472"/>
    <cellStyle name="Normal 14" xfId="3473"/>
    <cellStyle name="Normal 14 2" xfId="3474"/>
    <cellStyle name="Normal 14 2 2" xfId="3475"/>
    <cellStyle name="Normal 14 2 3" xfId="36232"/>
    <cellStyle name="Normal 14 2 4" xfId="36233"/>
    <cellStyle name="Normal 14 2 5" xfId="36234"/>
    <cellStyle name="Normal 14 3" xfId="3476"/>
    <cellStyle name="Normal 14 4" xfId="3477"/>
    <cellStyle name="Normal 15" xfId="3478"/>
    <cellStyle name="Normal 15 2" xfId="3479"/>
    <cellStyle name="Normal 15 2 2" xfId="3480"/>
    <cellStyle name="Normal 15 3" xfId="3481"/>
    <cellStyle name="Normal 15 4" xfId="3482"/>
    <cellStyle name="Normal 16" xfId="3483"/>
    <cellStyle name="Normal 16 2" xfId="3484"/>
    <cellStyle name="Normal 17" xfId="3485"/>
    <cellStyle name="Normal 17 2" xfId="3486"/>
    <cellStyle name="Normal 18" xfId="3487"/>
    <cellStyle name="Normal 18 2" xfId="3488"/>
    <cellStyle name="Normal 19" xfId="3489"/>
    <cellStyle name="Normal 19 2" xfId="3490"/>
    <cellStyle name="Normal 2" xfId="3491"/>
    <cellStyle name="Normal 2 2" xfId="3492"/>
    <cellStyle name="Normal 2 2 2" xfId="36235"/>
    <cellStyle name="Normal 2 2 3" xfId="36236"/>
    <cellStyle name="Normal 2 2 4" xfId="36237"/>
    <cellStyle name="Normal 2 3" xfId="3493"/>
    <cellStyle name="Normal 2 3 2" xfId="36238"/>
    <cellStyle name="Normal 2 3 2 2" xfId="36239"/>
    <cellStyle name="Normal 2 3 2 2 2" xfId="36240"/>
    <cellStyle name="Normal 2 3 2 2 2 2" xfId="36241"/>
    <cellStyle name="Normal 2 3 2 2 3" xfId="36242"/>
    <cellStyle name="Normal 2 3 2 3" xfId="36243"/>
    <cellStyle name="Normal 2 3 2 3 2" xfId="36244"/>
    <cellStyle name="Normal 2 3 2 3 2 2" xfId="36245"/>
    <cellStyle name="Normal 2 3 2 3 3" xfId="36246"/>
    <cellStyle name="Normal 2 3 2 4" xfId="36247"/>
    <cellStyle name="Normal 2 3 2 4 2" xfId="36248"/>
    <cellStyle name="Normal 2 3 2 5" xfId="36249"/>
    <cellStyle name="Normal 2 3 3" xfId="36250"/>
    <cellStyle name="Normal 2 3 3 2" xfId="36251"/>
    <cellStyle name="Normal 2 3 3 2 2" xfId="36252"/>
    <cellStyle name="Normal 2 3 3 3" xfId="36253"/>
    <cellStyle name="Normal 2 3 4" xfId="36254"/>
    <cellStyle name="Normal 2 3 4 2" xfId="36255"/>
    <cellStyle name="Normal 2 3 4 2 2" xfId="36256"/>
    <cellStyle name="Normal 2 3 4 3" xfId="36257"/>
    <cellStyle name="Normal 2 3 5" xfId="36258"/>
    <cellStyle name="Normal 2 3 5 2" xfId="36259"/>
    <cellStyle name="Normal 2 3 5 2 2" xfId="36260"/>
    <cellStyle name="Normal 2 3 5 3" xfId="36261"/>
    <cellStyle name="Normal 2 3 6" xfId="36262"/>
    <cellStyle name="Normal 2 3 6 2" xfId="36263"/>
    <cellStyle name="Normal 2 3 7" xfId="36264"/>
    <cellStyle name="Normal 2 4" xfId="36265"/>
    <cellStyle name="Normal 20" xfId="3494"/>
    <cellStyle name="Normal 20 2" xfId="3495"/>
    <cellStyle name="Normal 21" xfId="3496"/>
    <cellStyle name="Normal 21 2" xfId="3497"/>
    <cellStyle name="Normal 22" xfId="3498"/>
    <cellStyle name="Normal 22 2" xfId="3499"/>
    <cellStyle name="Normal 22 2 2" xfId="3500"/>
    <cellStyle name="Normal 22 3" xfId="3501"/>
    <cellStyle name="Normal 22 4" xfId="3502"/>
    <cellStyle name="Normal 23" xfId="3503"/>
    <cellStyle name="Normal 23 2" xfId="3504"/>
    <cellStyle name="Normal 24" xfId="3505"/>
    <cellStyle name="Normal 24 2" xfId="3506"/>
    <cellStyle name="Normal 25" xfId="3507"/>
    <cellStyle name="Normal 25 2" xfId="3508"/>
    <cellStyle name="Normal 25 2 2" xfId="3509"/>
    <cellStyle name="Normal 25 3" xfId="3510"/>
    <cellStyle name="Normal 25 4" xfId="36266"/>
    <cellStyle name="Normal 25 5" xfId="36267"/>
    <cellStyle name="Normal 25 6" xfId="36268"/>
    <cellStyle name="Normal 26" xfId="3511"/>
    <cellStyle name="Normal 26 2" xfId="3512"/>
    <cellStyle name="Normal 26 2 2" xfId="3513"/>
    <cellStyle name="Normal 26 3" xfId="3514"/>
    <cellStyle name="Normal 26 4" xfId="36269"/>
    <cellStyle name="Normal 26 5" xfId="36270"/>
    <cellStyle name="Normal 26 6" xfId="36271"/>
    <cellStyle name="Normal 27" xfId="3515"/>
    <cellStyle name="Normal 27 2" xfId="3516"/>
    <cellStyle name="Normal 28" xfId="3517"/>
    <cellStyle name="Normal 28 2" xfId="3518"/>
    <cellStyle name="Normal 29" xfId="3519"/>
    <cellStyle name="Normal 29 2" xfId="3520"/>
    <cellStyle name="Normal 3" xfId="3521"/>
    <cellStyle name="Normal 3 10" xfId="36272"/>
    <cellStyle name="Normal 3 2" xfId="3522"/>
    <cellStyle name="Normal 3 2 2" xfId="36273"/>
    <cellStyle name="Normal 3 2 2 10" xfId="36274"/>
    <cellStyle name="Normal 3 2 2 11" xfId="36275"/>
    <cellStyle name="Normal 3 2 2 2" xfId="36276"/>
    <cellStyle name="Normal 3 2 2 2 2" xfId="36277"/>
    <cellStyle name="Normal 3 2 2 2 2 2" xfId="36278"/>
    <cellStyle name="Normal 3 2 2 2 2 2 2" xfId="36279"/>
    <cellStyle name="Normal 3 2 2 2 2 2 2 2" xfId="36280"/>
    <cellStyle name="Normal 3 2 2 2 2 2 2 2 2" xfId="36281"/>
    <cellStyle name="Normal 3 2 2 2 2 2 2 2 2 2" xfId="36282"/>
    <cellStyle name="Normal 3 2 2 2 2 2 2 2 3" xfId="36283"/>
    <cellStyle name="Normal 3 2 2 2 2 2 2 3" xfId="36284"/>
    <cellStyle name="Normal 3 2 2 2 2 2 2 3 2" xfId="36285"/>
    <cellStyle name="Normal 3 2 2 2 2 2 2 3 2 2" xfId="36286"/>
    <cellStyle name="Normal 3 2 2 2 2 2 2 3 3" xfId="36287"/>
    <cellStyle name="Normal 3 2 2 2 2 2 2 4" xfId="36288"/>
    <cellStyle name="Normal 3 2 2 2 2 2 2 4 2" xfId="36289"/>
    <cellStyle name="Normal 3 2 2 2 2 2 2 5" xfId="36290"/>
    <cellStyle name="Normal 3 2 2 2 2 2 3" xfId="36291"/>
    <cellStyle name="Normal 3 2 2 2 2 2 3 2" xfId="36292"/>
    <cellStyle name="Normal 3 2 2 2 2 2 3 2 2" xfId="36293"/>
    <cellStyle name="Normal 3 2 2 2 2 2 3 3" xfId="36294"/>
    <cellStyle name="Normal 3 2 2 2 2 2 4" xfId="36295"/>
    <cellStyle name="Normal 3 2 2 2 2 2 4 2" xfId="36296"/>
    <cellStyle name="Normal 3 2 2 2 2 2 4 2 2" xfId="36297"/>
    <cellStyle name="Normal 3 2 2 2 2 2 4 3" xfId="36298"/>
    <cellStyle name="Normal 3 2 2 2 2 2 5" xfId="36299"/>
    <cellStyle name="Normal 3 2 2 2 2 2 5 2" xfId="36300"/>
    <cellStyle name="Normal 3 2 2 2 2 2 5 2 2" xfId="36301"/>
    <cellStyle name="Normal 3 2 2 2 2 2 5 3" xfId="36302"/>
    <cellStyle name="Normal 3 2 2 2 2 2 6" xfId="36303"/>
    <cellStyle name="Normal 3 2 2 2 2 2 6 2" xfId="36304"/>
    <cellStyle name="Normal 3 2 2 2 2 2 7" xfId="36305"/>
    <cellStyle name="Normal 3 2 2 2 2 3" xfId="36306"/>
    <cellStyle name="Normal 3 2 2 2 2 3 2" xfId="36307"/>
    <cellStyle name="Normal 3 2 2 2 2 3 2 2" xfId="36308"/>
    <cellStyle name="Normal 3 2 2 2 2 3 2 2 2" xfId="36309"/>
    <cellStyle name="Normal 3 2 2 2 2 3 2 3" xfId="36310"/>
    <cellStyle name="Normal 3 2 2 2 2 3 3" xfId="36311"/>
    <cellStyle name="Normal 3 2 2 2 2 3 3 2" xfId="36312"/>
    <cellStyle name="Normal 3 2 2 2 2 3 3 2 2" xfId="36313"/>
    <cellStyle name="Normal 3 2 2 2 2 3 3 3" xfId="36314"/>
    <cellStyle name="Normal 3 2 2 2 2 3 4" xfId="36315"/>
    <cellStyle name="Normal 3 2 2 2 2 3 4 2" xfId="36316"/>
    <cellStyle name="Normal 3 2 2 2 2 3 5" xfId="36317"/>
    <cellStyle name="Normal 3 2 2 2 2 4" xfId="36318"/>
    <cellStyle name="Normal 3 2 2 2 2 4 2" xfId="36319"/>
    <cellStyle name="Normal 3 2 2 2 2 4 2 2" xfId="36320"/>
    <cellStyle name="Normal 3 2 2 2 2 4 3" xfId="36321"/>
    <cellStyle name="Normal 3 2 2 2 2 5" xfId="36322"/>
    <cellStyle name="Normal 3 2 2 2 2 5 2" xfId="36323"/>
    <cellStyle name="Normal 3 2 2 2 2 5 2 2" xfId="36324"/>
    <cellStyle name="Normal 3 2 2 2 2 5 3" xfId="36325"/>
    <cellStyle name="Normal 3 2 2 2 2 6" xfId="36326"/>
    <cellStyle name="Normal 3 2 2 2 2 6 2" xfId="36327"/>
    <cellStyle name="Normal 3 2 2 2 2 6 2 2" xfId="36328"/>
    <cellStyle name="Normal 3 2 2 2 2 6 3" xfId="36329"/>
    <cellStyle name="Normal 3 2 2 2 2 7" xfId="36330"/>
    <cellStyle name="Normal 3 2 2 2 2 7 2" xfId="36331"/>
    <cellStyle name="Normal 3 2 2 2 2 8" xfId="36332"/>
    <cellStyle name="Normal 3 2 2 2 3" xfId="36333"/>
    <cellStyle name="Normal 3 2 2 2 3 2" xfId="36334"/>
    <cellStyle name="Normal 3 2 2 2 3 2 2" xfId="36335"/>
    <cellStyle name="Normal 3 2 2 2 3 2 2 2" xfId="36336"/>
    <cellStyle name="Normal 3 2 2 2 3 2 2 2 2" xfId="36337"/>
    <cellStyle name="Normal 3 2 2 2 3 2 2 3" xfId="36338"/>
    <cellStyle name="Normal 3 2 2 2 3 2 3" xfId="36339"/>
    <cellStyle name="Normal 3 2 2 2 3 2 3 2" xfId="36340"/>
    <cellStyle name="Normal 3 2 2 2 3 2 3 2 2" xfId="36341"/>
    <cellStyle name="Normal 3 2 2 2 3 2 3 3" xfId="36342"/>
    <cellStyle name="Normal 3 2 2 2 3 2 4" xfId="36343"/>
    <cellStyle name="Normal 3 2 2 2 3 2 4 2" xfId="36344"/>
    <cellStyle name="Normal 3 2 2 2 3 2 5" xfId="36345"/>
    <cellStyle name="Normal 3 2 2 2 3 3" xfId="36346"/>
    <cellStyle name="Normal 3 2 2 2 3 3 2" xfId="36347"/>
    <cellStyle name="Normal 3 2 2 2 3 3 2 2" xfId="36348"/>
    <cellStyle name="Normal 3 2 2 2 3 3 3" xfId="36349"/>
    <cellStyle name="Normal 3 2 2 2 3 4" xfId="36350"/>
    <cellStyle name="Normal 3 2 2 2 3 4 2" xfId="36351"/>
    <cellStyle name="Normal 3 2 2 2 3 4 2 2" xfId="36352"/>
    <cellStyle name="Normal 3 2 2 2 3 4 3" xfId="36353"/>
    <cellStyle name="Normal 3 2 2 2 3 5" xfId="36354"/>
    <cellStyle name="Normal 3 2 2 2 3 5 2" xfId="36355"/>
    <cellStyle name="Normal 3 2 2 2 3 5 2 2" xfId="36356"/>
    <cellStyle name="Normal 3 2 2 2 3 5 3" xfId="36357"/>
    <cellStyle name="Normal 3 2 2 2 3 6" xfId="36358"/>
    <cellStyle name="Normal 3 2 2 2 3 6 2" xfId="36359"/>
    <cellStyle name="Normal 3 2 2 2 3 7" xfId="36360"/>
    <cellStyle name="Normal 3 2 2 2 4" xfId="36361"/>
    <cellStyle name="Normal 3 2 2 2 4 2" xfId="36362"/>
    <cellStyle name="Normal 3 2 2 2 4 2 2" xfId="36363"/>
    <cellStyle name="Normal 3 2 2 2 4 2 2 2" xfId="36364"/>
    <cellStyle name="Normal 3 2 2 2 4 2 3" xfId="36365"/>
    <cellStyle name="Normal 3 2 2 2 4 3" xfId="36366"/>
    <cellStyle name="Normal 3 2 2 2 4 3 2" xfId="36367"/>
    <cellStyle name="Normal 3 2 2 2 4 3 2 2" xfId="36368"/>
    <cellStyle name="Normal 3 2 2 2 4 3 3" xfId="36369"/>
    <cellStyle name="Normal 3 2 2 2 4 4" xfId="36370"/>
    <cellStyle name="Normal 3 2 2 2 4 4 2" xfId="36371"/>
    <cellStyle name="Normal 3 2 2 2 4 5" xfId="36372"/>
    <cellStyle name="Normal 3 2 2 2 5" xfId="36373"/>
    <cellStyle name="Normal 3 2 2 2 5 2" xfId="36374"/>
    <cellStyle name="Normal 3 2 2 2 5 2 2" xfId="36375"/>
    <cellStyle name="Normal 3 2 2 2 5 3" xfId="36376"/>
    <cellStyle name="Normal 3 2 2 2 6" xfId="36377"/>
    <cellStyle name="Normal 3 2 2 2 6 2" xfId="36378"/>
    <cellStyle name="Normal 3 2 2 2 6 2 2" xfId="36379"/>
    <cellStyle name="Normal 3 2 2 2 6 3" xfId="36380"/>
    <cellStyle name="Normal 3 2 2 2 7" xfId="36381"/>
    <cellStyle name="Normal 3 2 2 2 7 2" xfId="36382"/>
    <cellStyle name="Normal 3 2 2 2 7 2 2" xfId="36383"/>
    <cellStyle name="Normal 3 2 2 2 7 3" xfId="36384"/>
    <cellStyle name="Normal 3 2 2 2 8" xfId="36385"/>
    <cellStyle name="Normal 3 2 2 2 8 2" xfId="36386"/>
    <cellStyle name="Normal 3 2 2 2 9" xfId="36387"/>
    <cellStyle name="Normal 3 2 2 3" xfId="36388"/>
    <cellStyle name="Normal 3 2 2 3 2" xfId="36389"/>
    <cellStyle name="Normal 3 2 2 3 2 2" xfId="36390"/>
    <cellStyle name="Normal 3 2 2 3 2 2 2" xfId="36391"/>
    <cellStyle name="Normal 3 2 2 3 2 2 2 2" xfId="36392"/>
    <cellStyle name="Normal 3 2 2 3 2 2 2 2 2" xfId="36393"/>
    <cellStyle name="Normal 3 2 2 3 2 2 2 3" xfId="36394"/>
    <cellStyle name="Normal 3 2 2 3 2 2 3" xfId="36395"/>
    <cellStyle name="Normal 3 2 2 3 2 2 3 2" xfId="36396"/>
    <cellStyle name="Normal 3 2 2 3 2 2 3 2 2" xfId="36397"/>
    <cellStyle name="Normal 3 2 2 3 2 2 3 3" xfId="36398"/>
    <cellStyle name="Normal 3 2 2 3 2 2 4" xfId="36399"/>
    <cellStyle name="Normal 3 2 2 3 2 2 4 2" xfId="36400"/>
    <cellStyle name="Normal 3 2 2 3 2 2 5" xfId="36401"/>
    <cellStyle name="Normal 3 2 2 3 2 3" xfId="36402"/>
    <cellStyle name="Normal 3 2 2 3 2 3 2" xfId="36403"/>
    <cellStyle name="Normal 3 2 2 3 2 3 2 2" xfId="36404"/>
    <cellStyle name="Normal 3 2 2 3 2 3 3" xfId="36405"/>
    <cellStyle name="Normal 3 2 2 3 2 4" xfId="36406"/>
    <cellStyle name="Normal 3 2 2 3 2 4 2" xfId="36407"/>
    <cellStyle name="Normal 3 2 2 3 2 4 2 2" xfId="36408"/>
    <cellStyle name="Normal 3 2 2 3 2 4 3" xfId="36409"/>
    <cellStyle name="Normal 3 2 2 3 2 5" xfId="36410"/>
    <cellStyle name="Normal 3 2 2 3 2 5 2" xfId="36411"/>
    <cellStyle name="Normal 3 2 2 3 2 5 2 2" xfId="36412"/>
    <cellStyle name="Normal 3 2 2 3 2 5 3" xfId="36413"/>
    <cellStyle name="Normal 3 2 2 3 2 6" xfId="36414"/>
    <cellStyle name="Normal 3 2 2 3 2 6 2" xfId="36415"/>
    <cellStyle name="Normal 3 2 2 3 2 7" xfId="36416"/>
    <cellStyle name="Normal 3 2 2 3 3" xfId="36417"/>
    <cellStyle name="Normal 3 2 2 3 3 2" xfId="36418"/>
    <cellStyle name="Normal 3 2 2 3 3 2 2" xfId="36419"/>
    <cellStyle name="Normal 3 2 2 3 3 2 2 2" xfId="36420"/>
    <cellStyle name="Normal 3 2 2 3 3 2 3" xfId="36421"/>
    <cellStyle name="Normal 3 2 2 3 3 3" xfId="36422"/>
    <cellStyle name="Normal 3 2 2 3 3 3 2" xfId="36423"/>
    <cellStyle name="Normal 3 2 2 3 3 3 2 2" xfId="36424"/>
    <cellStyle name="Normal 3 2 2 3 3 3 3" xfId="36425"/>
    <cellStyle name="Normal 3 2 2 3 3 4" xfId="36426"/>
    <cellStyle name="Normal 3 2 2 3 3 4 2" xfId="36427"/>
    <cellStyle name="Normal 3 2 2 3 3 5" xfId="36428"/>
    <cellStyle name="Normal 3 2 2 3 4" xfId="36429"/>
    <cellStyle name="Normal 3 2 2 3 4 2" xfId="36430"/>
    <cellStyle name="Normal 3 2 2 3 4 2 2" xfId="36431"/>
    <cellStyle name="Normal 3 2 2 3 4 3" xfId="36432"/>
    <cellStyle name="Normal 3 2 2 3 5" xfId="36433"/>
    <cellStyle name="Normal 3 2 2 3 5 2" xfId="36434"/>
    <cellStyle name="Normal 3 2 2 3 5 2 2" xfId="36435"/>
    <cellStyle name="Normal 3 2 2 3 5 3" xfId="36436"/>
    <cellStyle name="Normal 3 2 2 3 6" xfId="36437"/>
    <cellStyle name="Normal 3 2 2 3 6 2" xfId="36438"/>
    <cellStyle name="Normal 3 2 2 3 6 2 2" xfId="36439"/>
    <cellStyle name="Normal 3 2 2 3 6 3" xfId="36440"/>
    <cellStyle name="Normal 3 2 2 3 7" xfId="36441"/>
    <cellStyle name="Normal 3 2 2 3 7 2" xfId="36442"/>
    <cellStyle name="Normal 3 2 2 3 8" xfId="36443"/>
    <cellStyle name="Normal 3 2 2 4" xfId="36444"/>
    <cellStyle name="Normal 3 2 2 4 2" xfId="36445"/>
    <cellStyle name="Normal 3 2 2 4 2 2" xfId="36446"/>
    <cellStyle name="Normal 3 2 2 4 2 2 2" xfId="36447"/>
    <cellStyle name="Normal 3 2 2 4 2 2 2 2" xfId="36448"/>
    <cellStyle name="Normal 3 2 2 4 2 2 3" xfId="36449"/>
    <cellStyle name="Normal 3 2 2 4 2 3" xfId="36450"/>
    <cellStyle name="Normal 3 2 2 4 2 3 2" xfId="36451"/>
    <cellStyle name="Normal 3 2 2 4 2 3 2 2" xfId="36452"/>
    <cellStyle name="Normal 3 2 2 4 2 3 3" xfId="36453"/>
    <cellStyle name="Normal 3 2 2 4 2 4" xfId="36454"/>
    <cellStyle name="Normal 3 2 2 4 2 4 2" xfId="36455"/>
    <cellStyle name="Normal 3 2 2 4 2 5" xfId="36456"/>
    <cellStyle name="Normal 3 2 2 4 3" xfId="36457"/>
    <cellStyle name="Normal 3 2 2 4 3 2" xfId="36458"/>
    <cellStyle name="Normal 3 2 2 4 3 2 2" xfId="36459"/>
    <cellStyle name="Normal 3 2 2 4 3 3" xfId="36460"/>
    <cellStyle name="Normal 3 2 2 4 4" xfId="36461"/>
    <cellStyle name="Normal 3 2 2 4 4 2" xfId="36462"/>
    <cellStyle name="Normal 3 2 2 4 4 2 2" xfId="36463"/>
    <cellStyle name="Normal 3 2 2 4 4 3" xfId="36464"/>
    <cellStyle name="Normal 3 2 2 4 5" xfId="36465"/>
    <cellStyle name="Normal 3 2 2 4 5 2" xfId="36466"/>
    <cellStyle name="Normal 3 2 2 4 5 2 2" xfId="36467"/>
    <cellStyle name="Normal 3 2 2 4 5 3" xfId="36468"/>
    <cellStyle name="Normal 3 2 2 4 6" xfId="36469"/>
    <cellStyle name="Normal 3 2 2 4 6 2" xfId="36470"/>
    <cellStyle name="Normal 3 2 2 4 7" xfId="36471"/>
    <cellStyle name="Normal 3 2 2 5" xfId="36472"/>
    <cellStyle name="Normal 3 2 2 5 2" xfId="36473"/>
    <cellStyle name="Normal 3 2 2 5 2 2" xfId="36474"/>
    <cellStyle name="Normal 3 2 2 5 2 2 2" xfId="36475"/>
    <cellStyle name="Normal 3 2 2 5 2 3" xfId="36476"/>
    <cellStyle name="Normal 3 2 2 5 3" xfId="36477"/>
    <cellStyle name="Normal 3 2 2 5 3 2" xfId="36478"/>
    <cellStyle name="Normal 3 2 2 5 3 2 2" xfId="36479"/>
    <cellStyle name="Normal 3 2 2 5 3 3" xfId="36480"/>
    <cellStyle name="Normal 3 2 2 5 4" xfId="36481"/>
    <cellStyle name="Normal 3 2 2 5 4 2" xfId="36482"/>
    <cellStyle name="Normal 3 2 2 5 5" xfId="36483"/>
    <cellStyle name="Normal 3 2 2 6" xfId="36484"/>
    <cellStyle name="Normal 3 2 2 6 2" xfId="36485"/>
    <cellStyle name="Normal 3 2 2 6 2 2" xfId="36486"/>
    <cellStyle name="Normal 3 2 2 6 3" xfId="36487"/>
    <cellStyle name="Normal 3 2 2 7" xfId="36488"/>
    <cellStyle name="Normal 3 2 2 7 2" xfId="36489"/>
    <cellStyle name="Normal 3 2 2 7 2 2" xfId="36490"/>
    <cellStyle name="Normal 3 2 2 7 3" xfId="36491"/>
    <cellStyle name="Normal 3 2 2 8" xfId="36492"/>
    <cellStyle name="Normal 3 2 2 8 2" xfId="36493"/>
    <cellStyle name="Normal 3 2 2 8 2 2" xfId="36494"/>
    <cellStyle name="Normal 3 2 2 8 3" xfId="36495"/>
    <cellStyle name="Normal 3 2 2 9" xfId="36496"/>
    <cellStyle name="Normal 3 2 2 9 2" xfId="36497"/>
    <cellStyle name="Normal 3 2 3" xfId="36498"/>
    <cellStyle name="Normal 3 2 3 10" xfId="36499"/>
    <cellStyle name="Normal 3 2 3 2" xfId="36500"/>
    <cellStyle name="Normal 3 2 3 2 2" xfId="36501"/>
    <cellStyle name="Normal 3 2 3 2 2 2" xfId="36502"/>
    <cellStyle name="Normal 3 2 3 2 2 2 2" xfId="36503"/>
    <cellStyle name="Normal 3 2 3 2 2 2 2 2" xfId="36504"/>
    <cellStyle name="Normal 3 2 3 2 2 2 2 2 2" xfId="36505"/>
    <cellStyle name="Normal 3 2 3 2 2 2 2 3" xfId="36506"/>
    <cellStyle name="Normal 3 2 3 2 2 2 3" xfId="36507"/>
    <cellStyle name="Normal 3 2 3 2 2 2 3 2" xfId="36508"/>
    <cellStyle name="Normal 3 2 3 2 2 2 3 2 2" xfId="36509"/>
    <cellStyle name="Normal 3 2 3 2 2 2 3 3" xfId="36510"/>
    <cellStyle name="Normal 3 2 3 2 2 2 4" xfId="36511"/>
    <cellStyle name="Normal 3 2 3 2 2 2 4 2" xfId="36512"/>
    <cellStyle name="Normal 3 2 3 2 2 2 5" xfId="36513"/>
    <cellStyle name="Normal 3 2 3 2 2 3" xfId="36514"/>
    <cellStyle name="Normal 3 2 3 2 2 3 2" xfId="36515"/>
    <cellStyle name="Normal 3 2 3 2 2 3 2 2" xfId="36516"/>
    <cellStyle name="Normal 3 2 3 2 2 3 3" xfId="36517"/>
    <cellStyle name="Normal 3 2 3 2 2 4" xfId="36518"/>
    <cellStyle name="Normal 3 2 3 2 2 4 2" xfId="36519"/>
    <cellStyle name="Normal 3 2 3 2 2 4 2 2" xfId="36520"/>
    <cellStyle name="Normal 3 2 3 2 2 4 3" xfId="36521"/>
    <cellStyle name="Normal 3 2 3 2 2 5" xfId="36522"/>
    <cellStyle name="Normal 3 2 3 2 2 5 2" xfId="36523"/>
    <cellStyle name="Normal 3 2 3 2 2 5 2 2" xfId="36524"/>
    <cellStyle name="Normal 3 2 3 2 2 5 3" xfId="36525"/>
    <cellStyle name="Normal 3 2 3 2 2 6" xfId="36526"/>
    <cellStyle name="Normal 3 2 3 2 2 6 2" xfId="36527"/>
    <cellStyle name="Normal 3 2 3 2 2 7" xfId="36528"/>
    <cellStyle name="Normal 3 2 3 2 3" xfId="36529"/>
    <cellStyle name="Normal 3 2 3 2 3 2" xfId="36530"/>
    <cellStyle name="Normal 3 2 3 2 3 2 2" xfId="36531"/>
    <cellStyle name="Normal 3 2 3 2 3 2 2 2" xfId="36532"/>
    <cellStyle name="Normal 3 2 3 2 3 2 3" xfId="36533"/>
    <cellStyle name="Normal 3 2 3 2 3 3" xfId="36534"/>
    <cellStyle name="Normal 3 2 3 2 3 3 2" xfId="36535"/>
    <cellStyle name="Normal 3 2 3 2 3 3 2 2" xfId="36536"/>
    <cellStyle name="Normal 3 2 3 2 3 3 3" xfId="36537"/>
    <cellStyle name="Normal 3 2 3 2 3 4" xfId="36538"/>
    <cellStyle name="Normal 3 2 3 2 3 4 2" xfId="36539"/>
    <cellStyle name="Normal 3 2 3 2 3 5" xfId="36540"/>
    <cellStyle name="Normal 3 2 3 2 4" xfId="36541"/>
    <cellStyle name="Normal 3 2 3 2 4 2" xfId="36542"/>
    <cellStyle name="Normal 3 2 3 2 4 2 2" xfId="36543"/>
    <cellStyle name="Normal 3 2 3 2 4 3" xfId="36544"/>
    <cellStyle name="Normal 3 2 3 2 5" xfId="36545"/>
    <cellStyle name="Normal 3 2 3 2 5 2" xfId="36546"/>
    <cellStyle name="Normal 3 2 3 2 5 2 2" xfId="36547"/>
    <cellStyle name="Normal 3 2 3 2 5 3" xfId="36548"/>
    <cellStyle name="Normal 3 2 3 2 6" xfId="36549"/>
    <cellStyle name="Normal 3 2 3 2 6 2" xfId="36550"/>
    <cellStyle name="Normal 3 2 3 2 6 2 2" xfId="36551"/>
    <cellStyle name="Normal 3 2 3 2 6 3" xfId="36552"/>
    <cellStyle name="Normal 3 2 3 2 7" xfId="36553"/>
    <cellStyle name="Normal 3 2 3 2 7 2" xfId="36554"/>
    <cellStyle name="Normal 3 2 3 2 8" xfId="36555"/>
    <cellStyle name="Normal 3 2 3 3" xfId="36556"/>
    <cellStyle name="Normal 3 2 3 3 2" xfId="36557"/>
    <cellStyle name="Normal 3 2 3 3 2 2" xfId="36558"/>
    <cellStyle name="Normal 3 2 3 3 2 2 2" xfId="36559"/>
    <cellStyle name="Normal 3 2 3 3 2 2 2 2" xfId="36560"/>
    <cellStyle name="Normal 3 2 3 3 2 2 3" xfId="36561"/>
    <cellStyle name="Normal 3 2 3 3 2 3" xfId="36562"/>
    <cellStyle name="Normal 3 2 3 3 2 3 2" xfId="36563"/>
    <cellStyle name="Normal 3 2 3 3 2 3 2 2" xfId="36564"/>
    <cellStyle name="Normal 3 2 3 3 2 3 3" xfId="36565"/>
    <cellStyle name="Normal 3 2 3 3 2 4" xfId="36566"/>
    <cellStyle name="Normal 3 2 3 3 2 4 2" xfId="36567"/>
    <cellStyle name="Normal 3 2 3 3 2 5" xfId="36568"/>
    <cellStyle name="Normal 3 2 3 3 3" xfId="36569"/>
    <cellStyle name="Normal 3 2 3 3 3 2" xfId="36570"/>
    <cellStyle name="Normal 3 2 3 3 3 2 2" xfId="36571"/>
    <cellStyle name="Normal 3 2 3 3 3 3" xfId="36572"/>
    <cellStyle name="Normal 3 2 3 3 4" xfId="36573"/>
    <cellStyle name="Normal 3 2 3 3 4 2" xfId="36574"/>
    <cellStyle name="Normal 3 2 3 3 4 2 2" xfId="36575"/>
    <cellStyle name="Normal 3 2 3 3 4 3" xfId="36576"/>
    <cellStyle name="Normal 3 2 3 3 5" xfId="36577"/>
    <cellStyle name="Normal 3 2 3 3 5 2" xfId="36578"/>
    <cellStyle name="Normal 3 2 3 3 5 2 2" xfId="36579"/>
    <cellStyle name="Normal 3 2 3 3 5 3" xfId="36580"/>
    <cellStyle name="Normal 3 2 3 3 6" xfId="36581"/>
    <cellStyle name="Normal 3 2 3 3 6 2" xfId="36582"/>
    <cellStyle name="Normal 3 2 3 3 7" xfId="36583"/>
    <cellStyle name="Normal 3 2 3 4" xfId="36584"/>
    <cellStyle name="Normal 3 2 3 4 2" xfId="36585"/>
    <cellStyle name="Normal 3 2 3 4 2 2" xfId="36586"/>
    <cellStyle name="Normal 3 2 3 4 2 2 2" xfId="36587"/>
    <cellStyle name="Normal 3 2 3 4 2 3" xfId="36588"/>
    <cellStyle name="Normal 3 2 3 4 3" xfId="36589"/>
    <cellStyle name="Normal 3 2 3 4 3 2" xfId="36590"/>
    <cellStyle name="Normal 3 2 3 4 3 2 2" xfId="36591"/>
    <cellStyle name="Normal 3 2 3 4 3 3" xfId="36592"/>
    <cellStyle name="Normal 3 2 3 4 4" xfId="36593"/>
    <cellStyle name="Normal 3 2 3 4 4 2" xfId="36594"/>
    <cellStyle name="Normal 3 2 3 4 5" xfId="36595"/>
    <cellStyle name="Normal 3 2 3 5" xfId="36596"/>
    <cellStyle name="Normal 3 2 3 5 2" xfId="36597"/>
    <cellStyle name="Normal 3 2 3 5 2 2" xfId="36598"/>
    <cellStyle name="Normal 3 2 3 5 3" xfId="36599"/>
    <cellStyle name="Normal 3 2 3 6" xfId="36600"/>
    <cellStyle name="Normal 3 2 3 6 2" xfId="36601"/>
    <cellStyle name="Normal 3 2 3 6 2 2" xfId="36602"/>
    <cellStyle name="Normal 3 2 3 6 3" xfId="36603"/>
    <cellStyle name="Normal 3 2 3 7" xfId="36604"/>
    <cellStyle name="Normal 3 2 3 7 2" xfId="36605"/>
    <cellStyle name="Normal 3 2 3 7 2 2" xfId="36606"/>
    <cellStyle name="Normal 3 2 3 7 3" xfId="36607"/>
    <cellStyle name="Normal 3 2 3 8" xfId="36608"/>
    <cellStyle name="Normal 3 2 3 8 2" xfId="36609"/>
    <cellStyle name="Normal 3 2 3 9" xfId="36610"/>
    <cellStyle name="Normal 3 2 4" xfId="36611"/>
    <cellStyle name="Normal 3 2 4 2" xfId="36612"/>
    <cellStyle name="Normal 3 2 4 2 2" xfId="36613"/>
    <cellStyle name="Normal 3 2 4 2 2 2" xfId="36614"/>
    <cellStyle name="Normal 3 2 4 2 2 2 2" xfId="36615"/>
    <cellStyle name="Normal 3 2 4 2 2 2 2 2" xfId="36616"/>
    <cellStyle name="Normal 3 2 4 2 2 2 3" xfId="36617"/>
    <cellStyle name="Normal 3 2 4 2 2 3" xfId="36618"/>
    <cellStyle name="Normal 3 2 4 2 2 3 2" xfId="36619"/>
    <cellStyle name="Normal 3 2 4 2 2 3 2 2" xfId="36620"/>
    <cellStyle name="Normal 3 2 4 2 2 3 3" xfId="36621"/>
    <cellStyle name="Normal 3 2 4 2 2 4" xfId="36622"/>
    <cellStyle name="Normal 3 2 4 2 2 4 2" xfId="36623"/>
    <cellStyle name="Normal 3 2 4 2 2 5" xfId="36624"/>
    <cellStyle name="Normal 3 2 4 2 3" xfId="36625"/>
    <cellStyle name="Normal 3 2 4 2 3 2" xfId="36626"/>
    <cellStyle name="Normal 3 2 4 2 3 2 2" xfId="36627"/>
    <cellStyle name="Normal 3 2 4 2 3 3" xfId="36628"/>
    <cellStyle name="Normal 3 2 4 2 4" xfId="36629"/>
    <cellStyle name="Normal 3 2 4 2 4 2" xfId="36630"/>
    <cellStyle name="Normal 3 2 4 2 4 2 2" xfId="36631"/>
    <cellStyle name="Normal 3 2 4 2 4 3" xfId="36632"/>
    <cellStyle name="Normal 3 2 4 2 5" xfId="36633"/>
    <cellStyle name="Normal 3 2 4 2 5 2" xfId="36634"/>
    <cellStyle name="Normal 3 2 4 2 5 2 2" xfId="36635"/>
    <cellStyle name="Normal 3 2 4 2 5 3" xfId="36636"/>
    <cellStyle name="Normal 3 2 4 2 6" xfId="36637"/>
    <cellStyle name="Normal 3 2 4 2 6 2" xfId="36638"/>
    <cellStyle name="Normal 3 2 4 2 7" xfId="36639"/>
    <cellStyle name="Normal 3 2 4 3" xfId="36640"/>
    <cellStyle name="Normal 3 2 4 3 2" xfId="36641"/>
    <cellStyle name="Normal 3 2 4 3 2 2" xfId="36642"/>
    <cellStyle name="Normal 3 2 4 3 2 2 2" xfId="36643"/>
    <cellStyle name="Normal 3 2 4 3 2 3" xfId="36644"/>
    <cellStyle name="Normal 3 2 4 3 3" xfId="36645"/>
    <cellStyle name="Normal 3 2 4 3 3 2" xfId="36646"/>
    <cellStyle name="Normal 3 2 4 3 3 2 2" xfId="36647"/>
    <cellStyle name="Normal 3 2 4 3 3 3" xfId="36648"/>
    <cellStyle name="Normal 3 2 4 3 4" xfId="36649"/>
    <cellStyle name="Normal 3 2 4 3 4 2" xfId="36650"/>
    <cellStyle name="Normal 3 2 4 3 5" xfId="36651"/>
    <cellStyle name="Normal 3 2 4 4" xfId="36652"/>
    <cellStyle name="Normal 3 2 4 4 2" xfId="36653"/>
    <cellStyle name="Normal 3 2 4 4 2 2" xfId="36654"/>
    <cellStyle name="Normal 3 2 4 4 3" xfId="36655"/>
    <cellStyle name="Normal 3 2 4 5" xfId="36656"/>
    <cellStyle name="Normal 3 2 4 5 2" xfId="36657"/>
    <cellStyle name="Normal 3 2 4 5 2 2" xfId="36658"/>
    <cellStyle name="Normal 3 2 4 5 3" xfId="36659"/>
    <cellStyle name="Normal 3 2 4 6" xfId="36660"/>
    <cellStyle name="Normal 3 2 4 6 2" xfId="36661"/>
    <cellStyle name="Normal 3 2 4 6 2 2" xfId="36662"/>
    <cellStyle name="Normal 3 2 4 6 3" xfId="36663"/>
    <cellStyle name="Normal 3 2 4 7" xfId="36664"/>
    <cellStyle name="Normal 3 2 4 7 2" xfId="36665"/>
    <cellStyle name="Normal 3 2 4 8" xfId="36666"/>
    <cellStyle name="Normal 3 2 5" xfId="36667"/>
    <cellStyle name="Normal 3 2 5 2" xfId="36668"/>
    <cellStyle name="Normal 3 2 5 2 2" xfId="36669"/>
    <cellStyle name="Normal 3 2 5 2 2 2" xfId="36670"/>
    <cellStyle name="Normal 3 2 5 2 2 2 2" xfId="36671"/>
    <cellStyle name="Normal 3 2 5 2 2 3" xfId="36672"/>
    <cellStyle name="Normal 3 2 5 2 3" xfId="36673"/>
    <cellStyle name="Normal 3 2 5 2 3 2" xfId="36674"/>
    <cellStyle name="Normal 3 2 5 2 3 2 2" xfId="36675"/>
    <cellStyle name="Normal 3 2 5 2 3 3" xfId="36676"/>
    <cellStyle name="Normal 3 2 5 2 4" xfId="36677"/>
    <cellStyle name="Normal 3 2 5 2 4 2" xfId="36678"/>
    <cellStyle name="Normal 3 2 5 2 5" xfId="36679"/>
    <cellStyle name="Normal 3 2 5 3" xfId="36680"/>
    <cellStyle name="Normal 3 2 5 3 2" xfId="36681"/>
    <cellStyle name="Normal 3 2 5 3 2 2" xfId="36682"/>
    <cellStyle name="Normal 3 2 5 3 3" xfId="36683"/>
    <cellStyle name="Normal 3 2 5 4" xfId="36684"/>
    <cellStyle name="Normal 3 2 5 4 2" xfId="36685"/>
    <cellStyle name="Normal 3 2 5 4 2 2" xfId="36686"/>
    <cellStyle name="Normal 3 2 5 4 3" xfId="36687"/>
    <cellStyle name="Normal 3 2 5 5" xfId="36688"/>
    <cellStyle name="Normal 3 2 5 5 2" xfId="36689"/>
    <cellStyle name="Normal 3 2 5 5 2 2" xfId="36690"/>
    <cellStyle name="Normal 3 2 5 5 3" xfId="36691"/>
    <cellStyle name="Normal 3 2 5 6" xfId="36692"/>
    <cellStyle name="Normal 3 2 5 6 2" xfId="36693"/>
    <cellStyle name="Normal 3 2 5 7" xfId="36694"/>
    <cellStyle name="Normal 3 2 5 8" xfId="36695"/>
    <cellStyle name="Normal 3 2 6" xfId="36696"/>
    <cellStyle name="Normal 3 2 7" xfId="36697"/>
    <cellStyle name="Normal 3 2 7 2" xfId="36698"/>
    <cellStyle name="Normal 3 2 7 2 2" xfId="36699"/>
    <cellStyle name="Normal 3 2 7 2 2 2" xfId="36700"/>
    <cellStyle name="Normal 3 2 7 2 3" xfId="36701"/>
    <cellStyle name="Normal 3 2 7 3" xfId="36702"/>
    <cellStyle name="Normal 3 2 7 3 2" xfId="36703"/>
    <cellStyle name="Normal 3 2 7 3 2 2" xfId="36704"/>
    <cellStyle name="Normal 3 2 7 3 3" xfId="36705"/>
    <cellStyle name="Normal 3 2 7 4" xfId="36706"/>
    <cellStyle name="Normal 3 2 7 4 2" xfId="36707"/>
    <cellStyle name="Normal 3 2 7 5" xfId="36708"/>
    <cellStyle name="Normal 3 2 8" xfId="36709"/>
    <cellStyle name="Normal 3 2 8 2" xfId="36710"/>
    <cellStyle name="Normal 3 2 9" xfId="36711"/>
    <cellStyle name="Normal 3 3" xfId="3523"/>
    <cellStyle name="Normal 3 3 10" xfId="36712"/>
    <cellStyle name="Normal 3 3 2" xfId="3524"/>
    <cellStyle name="Normal 3 3 2 2" xfId="3525"/>
    <cellStyle name="Normal 3 3 2 2 2" xfId="3526"/>
    <cellStyle name="Normal 3 3 2 2 2 2" xfId="3527"/>
    <cellStyle name="Normal 3 3 2 2 2 2 2" xfId="36713"/>
    <cellStyle name="Normal 3 3 2 2 2 2 2 2" xfId="36714"/>
    <cellStyle name="Normal 3 3 2 2 2 2 2 2 2" xfId="36715"/>
    <cellStyle name="Normal 3 3 2 2 2 2 2 3" xfId="36716"/>
    <cellStyle name="Normal 3 3 2 2 2 2 3" xfId="36717"/>
    <cellStyle name="Normal 3 3 2 2 2 2 3 2" xfId="36718"/>
    <cellStyle name="Normal 3 3 2 2 2 2 3 2 2" xfId="36719"/>
    <cellStyle name="Normal 3 3 2 2 2 2 3 3" xfId="36720"/>
    <cellStyle name="Normal 3 3 2 2 2 2 4" xfId="36721"/>
    <cellStyle name="Normal 3 3 2 2 2 2 4 2" xfId="36722"/>
    <cellStyle name="Normal 3 3 2 2 2 2 5" xfId="36723"/>
    <cellStyle name="Normal 3 3 2 2 2 3" xfId="36724"/>
    <cellStyle name="Normal 3 3 2 2 2 3 2" xfId="36725"/>
    <cellStyle name="Normal 3 3 2 2 2 3 2 2" xfId="36726"/>
    <cellStyle name="Normal 3 3 2 2 2 3 3" xfId="36727"/>
    <cellStyle name="Normal 3 3 2 2 2 4" xfId="36728"/>
    <cellStyle name="Normal 3 3 2 2 2 4 2" xfId="36729"/>
    <cellStyle name="Normal 3 3 2 2 2 4 2 2" xfId="36730"/>
    <cellStyle name="Normal 3 3 2 2 2 4 3" xfId="36731"/>
    <cellStyle name="Normal 3 3 2 2 2 5" xfId="36732"/>
    <cellStyle name="Normal 3 3 2 2 2 5 2" xfId="36733"/>
    <cellStyle name="Normal 3 3 2 2 2 5 2 2" xfId="36734"/>
    <cellStyle name="Normal 3 3 2 2 2 5 3" xfId="36735"/>
    <cellStyle name="Normal 3 3 2 2 2 6" xfId="36736"/>
    <cellStyle name="Normal 3 3 2 2 2 6 2" xfId="36737"/>
    <cellStyle name="Normal 3 3 2 2 2 7" xfId="36738"/>
    <cellStyle name="Normal 3 3 2 2 3" xfId="3528"/>
    <cellStyle name="Normal 3 3 2 2 3 2" xfId="36739"/>
    <cellStyle name="Normal 3 3 2 2 3 2 2" xfId="36740"/>
    <cellStyle name="Normal 3 3 2 2 3 2 2 2" xfId="36741"/>
    <cellStyle name="Normal 3 3 2 2 3 2 3" xfId="36742"/>
    <cellStyle name="Normal 3 3 2 2 3 3" xfId="36743"/>
    <cellStyle name="Normal 3 3 2 2 3 3 2" xfId="36744"/>
    <cellStyle name="Normal 3 3 2 2 3 3 2 2" xfId="36745"/>
    <cellStyle name="Normal 3 3 2 2 3 3 3" xfId="36746"/>
    <cellStyle name="Normal 3 3 2 2 3 4" xfId="36747"/>
    <cellStyle name="Normal 3 3 2 2 3 4 2" xfId="36748"/>
    <cellStyle name="Normal 3 3 2 2 3 5" xfId="36749"/>
    <cellStyle name="Normal 3 3 2 2 4" xfId="36750"/>
    <cellStyle name="Normal 3 3 2 2 4 2" xfId="36751"/>
    <cellStyle name="Normal 3 3 2 2 4 2 2" xfId="36752"/>
    <cellStyle name="Normal 3 3 2 2 4 3" xfId="36753"/>
    <cellStyle name="Normal 3 3 2 2 5" xfId="36754"/>
    <cellStyle name="Normal 3 3 2 2 5 2" xfId="36755"/>
    <cellStyle name="Normal 3 3 2 2 5 2 2" xfId="36756"/>
    <cellStyle name="Normal 3 3 2 2 5 3" xfId="36757"/>
    <cellStyle name="Normal 3 3 2 2 6" xfId="36758"/>
    <cellStyle name="Normal 3 3 2 2 6 2" xfId="36759"/>
    <cellStyle name="Normal 3 3 2 2 6 2 2" xfId="36760"/>
    <cellStyle name="Normal 3 3 2 2 6 3" xfId="36761"/>
    <cellStyle name="Normal 3 3 2 2 7" xfId="36762"/>
    <cellStyle name="Normal 3 3 2 2 7 2" xfId="36763"/>
    <cellStyle name="Normal 3 3 2 2 8" xfId="36764"/>
    <cellStyle name="Normal 3 3 2 3" xfId="3529"/>
    <cellStyle name="Normal 3 3 2 3 2" xfId="3530"/>
    <cellStyle name="Normal 3 3 2 3 2 2" xfId="36765"/>
    <cellStyle name="Normal 3 3 2 3 2 2 2" xfId="36766"/>
    <cellStyle name="Normal 3 3 2 3 2 2 2 2" xfId="36767"/>
    <cellStyle name="Normal 3 3 2 3 2 2 3" xfId="36768"/>
    <cellStyle name="Normal 3 3 2 3 2 3" xfId="36769"/>
    <cellStyle name="Normal 3 3 2 3 2 3 2" xfId="36770"/>
    <cellStyle name="Normal 3 3 2 3 2 3 2 2" xfId="36771"/>
    <cellStyle name="Normal 3 3 2 3 2 3 3" xfId="36772"/>
    <cellStyle name="Normal 3 3 2 3 2 4" xfId="36773"/>
    <cellStyle name="Normal 3 3 2 3 2 4 2" xfId="36774"/>
    <cellStyle name="Normal 3 3 2 3 2 5" xfId="36775"/>
    <cellStyle name="Normal 3 3 2 3 3" xfId="36776"/>
    <cellStyle name="Normal 3 3 2 3 3 2" xfId="36777"/>
    <cellStyle name="Normal 3 3 2 3 3 2 2" xfId="36778"/>
    <cellStyle name="Normal 3 3 2 3 3 3" xfId="36779"/>
    <cellStyle name="Normal 3 3 2 3 4" xfId="36780"/>
    <cellStyle name="Normal 3 3 2 3 4 2" xfId="36781"/>
    <cellStyle name="Normal 3 3 2 3 4 2 2" xfId="36782"/>
    <cellStyle name="Normal 3 3 2 3 4 3" xfId="36783"/>
    <cellStyle name="Normal 3 3 2 3 5" xfId="36784"/>
    <cellStyle name="Normal 3 3 2 3 5 2" xfId="36785"/>
    <cellStyle name="Normal 3 3 2 3 5 2 2" xfId="36786"/>
    <cellStyle name="Normal 3 3 2 3 5 3" xfId="36787"/>
    <cellStyle name="Normal 3 3 2 3 6" xfId="36788"/>
    <cellStyle name="Normal 3 3 2 3 6 2" xfId="36789"/>
    <cellStyle name="Normal 3 3 2 3 7" xfId="36790"/>
    <cellStyle name="Normal 3 3 2 4" xfId="3531"/>
    <cellStyle name="Normal 3 3 2 4 2" xfId="36791"/>
    <cellStyle name="Normal 3 3 2 4 2 2" xfId="36792"/>
    <cellStyle name="Normal 3 3 2 4 2 2 2" xfId="36793"/>
    <cellStyle name="Normal 3 3 2 4 2 3" xfId="36794"/>
    <cellStyle name="Normal 3 3 2 4 3" xfId="36795"/>
    <cellStyle name="Normal 3 3 2 4 3 2" xfId="36796"/>
    <cellStyle name="Normal 3 3 2 4 3 2 2" xfId="36797"/>
    <cellStyle name="Normal 3 3 2 4 3 3" xfId="36798"/>
    <cellStyle name="Normal 3 3 2 4 4" xfId="36799"/>
    <cellStyle name="Normal 3 3 2 4 4 2" xfId="36800"/>
    <cellStyle name="Normal 3 3 2 4 5" xfId="36801"/>
    <cellStyle name="Normal 3 3 2 5" xfId="36802"/>
    <cellStyle name="Normal 3 3 2 5 2" xfId="36803"/>
    <cellStyle name="Normal 3 3 2 5 2 2" xfId="36804"/>
    <cellStyle name="Normal 3 3 2 5 3" xfId="36805"/>
    <cellStyle name="Normal 3 3 2 6" xfId="36806"/>
    <cellStyle name="Normal 3 3 2 6 2" xfId="36807"/>
    <cellStyle name="Normal 3 3 2 6 2 2" xfId="36808"/>
    <cellStyle name="Normal 3 3 2 6 3" xfId="36809"/>
    <cellStyle name="Normal 3 3 2 7" xfId="36810"/>
    <cellStyle name="Normal 3 3 2 7 2" xfId="36811"/>
    <cellStyle name="Normal 3 3 2 7 2 2" xfId="36812"/>
    <cellStyle name="Normal 3 3 2 7 3" xfId="36813"/>
    <cellStyle name="Normal 3 3 2 8" xfId="36814"/>
    <cellStyle name="Normal 3 3 2 8 2" xfId="36815"/>
    <cellStyle name="Normal 3 3 2 9" xfId="36816"/>
    <cellStyle name="Normal 3 3 3" xfId="3532"/>
    <cellStyle name="Normal 3 3 3 2" xfId="3533"/>
    <cellStyle name="Normal 3 3 3 2 2" xfId="3534"/>
    <cellStyle name="Normal 3 3 3 2 2 2" xfId="3535"/>
    <cellStyle name="Normal 3 3 3 2 2 2 2" xfId="36817"/>
    <cellStyle name="Normal 3 3 3 2 2 2 2 2" xfId="36818"/>
    <cellStyle name="Normal 3 3 3 2 2 2 3" xfId="36819"/>
    <cellStyle name="Normal 3 3 3 2 2 3" xfId="36820"/>
    <cellStyle name="Normal 3 3 3 2 2 3 2" xfId="36821"/>
    <cellStyle name="Normal 3 3 3 2 2 3 2 2" xfId="36822"/>
    <cellStyle name="Normal 3 3 3 2 2 3 3" xfId="36823"/>
    <cellStyle name="Normal 3 3 3 2 2 4" xfId="36824"/>
    <cellStyle name="Normal 3 3 3 2 2 4 2" xfId="36825"/>
    <cellStyle name="Normal 3 3 3 2 2 5" xfId="36826"/>
    <cellStyle name="Normal 3 3 3 2 3" xfId="3536"/>
    <cellStyle name="Normal 3 3 3 2 3 2" xfId="36827"/>
    <cellStyle name="Normal 3 3 3 2 3 2 2" xfId="36828"/>
    <cellStyle name="Normal 3 3 3 2 3 3" xfId="36829"/>
    <cellStyle name="Normal 3 3 3 2 4" xfId="36830"/>
    <cellStyle name="Normal 3 3 3 2 4 2" xfId="36831"/>
    <cellStyle name="Normal 3 3 3 2 4 2 2" xfId="36832"/>
    <cellStyle name="Normal 3 3 3 2 4 3" xfId="36833"/>
    <cellStyle name="Normal 3 3 3 2 5" xfId="36834"/>
    <cellStyle name="Normal 3 3 3 2 5 2" xfId="36835"/>
    <cellStyle name="Normal 3 3 3 2 5 2 2" xfId="36836"/>
    <cellStyle name="Normal 3 3 3 2 5 3" xfId="36837"/>
    <cellStyle name="Normal 3 3 3 2 6" xfId="36838"/>
    <cellStyle name="Normal 3 3 3 2 6 2" xfId="36839"/>
    <cellStyle name="Normal 3 3 3 2 7" xfId="36840"/>
    <cellStyle name="Normal 3 3 3 3" xfId="3537"/>
    <cellStyle name="Normal 3 3 3 3 2" xfId="3538"/>
    <cellStyle name="Normal 3 3 3 3 2 2" xfId="36841"/>
    <cellStyle name="Normal 3 3 3 3 2 2 2" xfId="36842"/>
    <cellStyle name="Normal 3 3 3 3 2 2 2 2" xfId="36843"/>
    <cellStyle name="Normal 3 3 3 3 2 2 3" xfId="36844"/>
    <cellStyle name="Normal 3 3 3 3 2 3" xfId="36845"/>
    <cellStyle name="Normal 3 3 3 3 2 3 2" xfId="36846"/>
    <cellStyle name="Normal 3 3 3 3 2 3 2 2" xfId="36847"/>
    <cellStyle name="Normal 3 3 3 3 2 3 3" xfId="36848"/>
    <cellStyle name="Normal 3 3 3 3 2 4" xfId="36849"/>
    <cellStyle name="Normal 3 3 3 3 2 4 2" xfId="36850"/>
    <cellStyle name="Normal 3 3 3 3 2 5" xfId="36851"/>
    <cellStyle name="Normal 3 3 3 3 3" xfId="36852"/>
    <cellStyle name="Normal 3 3 3 3 3 2" xfId="36853"/>
    <cellStyle name="Normal 3 3 3 3 3 2 2" xfId="36854"/>
    <cellStyle name="Normal 3 3 3 3 3 3" xfId="36855"/>
    <cellStyle name="Normal 3 3 3 3 4" xfId="36856"/>
    <cellStyle name="Normal 3 3 3 3 4 2" xfId="36857"/>
    <cellStyle name="Normal 3 3 3 3 4 2 2" xfId="36858"/>
    <cellStyle name="Normal 3 3 3 3 4 3" xfId="36859"/>
    <cellStyle name="Normal 3 3 3 3 5" xfId="36860"/>
    <cellStyle name="Normal 3 3 3 3 5 2" xfId="36861"/>
    <cellStyle name="Normal 3 3 3 3 5 2 2" xfId="36862"/>
    <cellStyle name="Normal 3 3 3 3 5 3" xfId="36863"/>
    <cellStyle name="Normal 3 3 3 3 6" xfId="36864"/>
    <cellStyle name="Normal 3 3 3 3 6 2" xfId="36865"/>
    <cellStyle name="Normal 3 3 3 3 7" xfId="36866"/>
    <cellStyle name="Normal 3 3 3 4" xfId="3539"/>
    <cellStyle name="Normal 3 3 3 4 2" xfId="36867"/>
    <cellStyle name="Normal 3 3 3 5" xfId="36868"/>
    <cellStyle name="Normal 3 3 3 5 2" xfId="36869"/>
    <cellStyle name="Normal 3 3 3 5 2 2" xfId="36870"/>
    <cellStyle name="Normal 3 3 3 5 2 2 2" xfId="36871"/>
    <cellStyle name="Normal 3 3 3 5 2 3" xfId="36872"/>
    <cellStyle name="Normal 3 3 3 5 3" xfId="36873"/>
    <cellStyle name="Normal 3 3 3 5 3 2" xfId="36874"/>
    <cellStyle name="Normal 3 3 3 5 3 2 2" xfId="36875"/>
    <cellStyle name="Normal 3 3 3 5 3 3" xfId="36876"/>
    <cellStyle name="Normal 3 3 3 5 4" xfId="36877"/>
    <cellStyle name="Normal 3 3 3 5 4 2" xfId="36878"/>
    <cellStyle name="Normal 3 3 3 5 5" xfId="36879"/>
    <cellStyle name="Normal 3 3 3 6" xfId="36880"/>
    <cellStyle name="Normal 3 3 3 6 2" xfId="36881"/>
    <cellStyle name="Normal 3 3 3 6 3" xfId="36882"/>
    <cellStyle name="Normal 3 3 3 7" xfId="36883"/>
    <cellStyle name="Normal 3 3 4" xfId="3540"/>
    <cellStyle name="Normal 3 3 4 2" xfId="3541"/>
    <cellStyle name="Normal 3 3 4 2 2" xfId="3542"/>
    <cellStyle name="Normal 3 3 4 2 2 2" xfId="36884"/>
    <cellStyle name="Normal 3 3 4 2 2 2 2" xfId="36885"/>
    <cellStyle name="Normal 3 3 4 2 2 3" xfId="36886"/>
    <cellStyle name="Normal 3 3 4 2 3" xfId="36887"/>
    <cellStyle name="Normal 3 3 4 2 3 2" xfId="36888"/>
    <cellStyle name="Normal 3 3 4 2 3 2 2" xfId="36889"/>
    <cellStyle name="Normal 3 3 4 2 3 3" xfId="36890"/>
    <cellStyle name="Normal 3 3 4 2 4" xfId="36891"/>
    <cellStyle name="Normal 3 3 4 2 4 2" xfId="36892"/>
    <cellStyle name="Normal 3 3 4 2 5" xfId="36893"/>
    <cellStyle name="Normal 3 3 4 3" xfId="3543"/>
    <cellStyle name="Normal 3 3 4 3 2" xfId="36894"/>
    <cellStyle name="Normal 3 3 4 3 2 2" xfId="36895"/>
    <cellStyle name="Normal 3 3 4 3 3" xfId="36896"/>
    <cellStyle name="Normal 3 3 4 4" xfId="36897"/>
    <cellStyle name="Normal 3 3 4 4 2" xfId="36898"/>
    <cellStyle name="Normal 3 3 4 4 2 2" xfId="36899"/>
    <cellStyle name="Normal 3 3 4 4 3" xfId="36900"/>
    <cellStyle name="Normal 3 3 4 5" xfId="36901"/>
    <cellStyle name="Normal 3 3 4 5 2" xfId="36902"/>
    <cellStyle name="Normal 3 3 4 5 2 2" xfId="36903"/>
    <cellStyle name="Normal 3 3 4 5 3" xfId="36904"/>
    <cellStyle name="Normal 3 3 4 6" xfId="36905"/>
    <cellStyle name="Normal 3 3 4 6 2" xfId="36906"/>
    <cellStyle name="Normal 3 3 4 7" xfId="36907"/>
    <cellStyle name="Normal 3 3 5" xfId="3544"/>
    <cellStyle name="Normal 3 3 5 2" xfId="3545"/>
    <cellStyle name="Normal 3 3 5 2 2" xfId="36908"/>
    <cellStyle name="Normal 3 3 5 2 2 2" xfId="36909"/>
    <cellStyle name="Normal 3 3 5 2 3" xfId="36910"/>
    <cellStyle name="Normal 3 3 5 3" xfId="36911"/>
    <cellStyle name="Normal 3 3 5 3 2" xfId="36912"/>
    <cellStyle name="Normal 3 3 5 3 2 2" xfId="36913"/>
    <cellStyle name="Normal 3 3 5 3 3" xfId="36914"/>
    <cellStyle name="Normal 3 3 5 4" xfId="36915"/>
    <cellStyle name="Normal 3 3 5 4 2" xfId="36916"/>
    <cellStyle name="Normal 3 3 5 5" xfId="36917"/>
    <cellStyle name="Normal 3 3 6" xfId="3546"/>
    <cellStyle name="Normal 3 3 6 2" xfId="36918"/>
    <cellStyle name="Normal 3 3 6 2 2" xfId="36919"/>
    <cellStyle name="Normal 3 3 6 3" xfId="36920"/>
    <cellStyle name="Normal 3 3 7" xfId="36921"/>
    <cellStyle name="Normal 3 3 7 2" xfId="36922"/>
    <cellStyle name="Normal 3 3 7 2 2" xfId="36923"/>
    <cellStyle name="Normal 3 3 7 3" xfId="36924"/>
    <cellStyle name="Normal 3 3 8" xfId="36925"/>
    <cellStyle name="Normal 3 3 8 2" xfId="36926"/>
    <cellStyle name="Normal 3 3 8 2 2" xfId="36927"/>
    <cellStyle name="Normal 3 3 8 3" xfId="36928"/>
    <cellStyle name="Normal 3 3 9" xfId="36929"/>
    <cellStyle name="Normal 3 3 9 2" xfId="36930"/>
    <cellStyle name="Normal 3 4" xfId="3547"/>
    <cellStyle name="Normal 3 4 2" xfId="3548"/>
    <cellStyle name="Normal 3 4 2 2" xfId="3549"/>
    <cellStyle name="Normal 3 4 2 2 2" xfId="3550"/>
    <cellStyle name="Normal 3 4 2 2 2 2" xfId="3551"/>
    <cellStyle name="Normal 3 4 2 2 2 2 2" xfId="36931"/>
    <cellStyle name="Normal 3 4 2 2 2 2 2 2" xfId="36932"/>
    <cellStyle name="Normal 3 4 2 2 2 2 3" xfId="36933"/>
    <cellStyle name="Normal 3 4 2 2 2 3" xfId="36934"/>
    <cellStyle name="Normal 3 4 2 2 2 3 2" xfId="36935"/>
    <cellStyle name="Normal 3 4 2 2 2 3 2 2" xfId="36936"/>
    <cellStyle name="Normal 3 4 2 2 2 3 3" xfId="36937"/>
    <cellStyle name="Normal 3 4 2 2 2 4" xfId="36938"/>
    <cellStyle name="Normal 3 4 2 2 2 4 2" xfId="36939"/>
    <cellStyle name="Normal 3 4 2 2 2 5" xfId="36940"/>
    <cellStyle name="Normal 3 4 2 2 3" xfId="3552"/>
    <cellStyle name="Normal 3 4 2 2 3 2" xfId="36941"/>
    <cellStyle name="Normal 3 4 2 2 3 2 2" xfId="36942"/>
    <cellStyle name="Normal 3 4 2 2 3 3" xfId="36943"/>
    <cellStyle name="Normal 3 4 2 2 4" xfId="36944"/>
    <cellStyle name="Normal 3 4 2 2 4 2" xfId="36945"/>
    <cellStyle name="Normal 3 4 2 2 4 2 2" xfId="36946"/>
    <cellStyle name="Normal 3 4 2 2 4 3" xfId="36947"/>
    <cellStyle name="Normal 3 4 2 2 5" xfId="36948"/>
    <cellStyle name="Normal 3 4 2 2 5 2" xfId="36949"/>
    <cellStyle name="Normal 3 4 2 2 5 2 2" xfId="36950"/>
    <cellStyle name="Normal 3 4 2 2 5 3" xfId="36951"/>
    <cellStyle name="Normal 3 4 2 2 6" xfId="36952"/>
    <cellStyle name="Normal 3 4 2 2 6 2" xfId="36953"/>
    <cellStyle name="Normal 3 4 2 2 7" xfId="36954"/>
    <cellStyle name="Normal 3 4 2 3" xfId="3553"/>
    <cellStyle name="Normal 3 4 2 3 2" xfId="3554"/>
    <cellStyle name="Normal 3 4 2 3 2 2" xfId="36955"/>
    <cellStyle name="Normal 3 4 2 3 2 2 2" xfId="36956"/>
    <cellStyle name="Normal 3 4 2 3 2 3" xfId="36957"/>
    <cellStyle name="Normal 3 4 2 3 3" xfId="36958"/>
    <cellStyle name="Normal 3 4 2 3 3 2" xfId="36959"/>
    <cellStyle name="Normal 3 4 2 3 3 2 2" xfId="36960"/>
    <cellStyle name="Normal 3 4 2 3 3 3" xfId="36961"/>
    <cellStyle name="Normal 3 4 2 3 4" xfId="36962"/>
    <cellStyle name="Normal 3 4 2 3 4 2" xfId="36963"/>
    <cellStyle name="Normal 3 4 2 3 5" xfId="36964"/>
    <cellStyle name="Normal 3 4 2 4" xfId="3555"/>
    <cellStyle name="Normal 3 4 2 4 2" xfId="36965"/>
    <cellStyle name="Normal 3 4 2 4 2 2" xfId="36966"/>
    <cellStyle name="Normal 3 4 2 4 3" xfId="36967"/>
    <cellStyle name="Normal 3 4 2 5" xfId="36968"/>
    <cellStyle name="Normal 3 4 2 5 2" xfId="36969"/>
    <cellStyle name="Normal 3 4 2 5 2 2" xfId="36970"/>
    <cellStyle name="Normal 3 4 2 5 3" xfId="36971"/>
    <cellStyle name="Normal 3 4 2 6" xfId="36972"/>
    <cellStyle name="Normal 3 4 2 6 2" xfId="36973"/>
    <cellStyle name="Normal 3 4 2 6 2 2" xfId="36974"/>
    <cellStyle name="Normal 3 4 2 6 3" xfId="36975"/>
    <cellStyle name="Normal 3 4 2 7" xfId="36976"/>
    <cellStyle name="Normal 3 4 2 7 2" xfId="36977"/>
    <cellStyle name="Normal 3 4 2 8" xfId="36978"/>
    <cellStyle name="Normal 3 4 3" xfId="3556"/>
    <cellStyle name="Normal 3 4 3 2" xfId="3557"/>
    <cellStyle name="Normal 3 4 3 2 2" xfId="3558"/>
    <cellStyle name="Normal 3 4 3 2 2 2" xfId="3559"/>
    <cellStyle name="Normal 3 4 3 2 2 2 2" xfId="36979"/>
    <cellStyle name="Normal 3 4 3 2 2 3" xfId="36980"/>
    <cellStyle name="Normal 3 4 3 2 3" xfId="3560"/>
    <cellStyle name="Normal 3 4 3 2 3 2" xfId="36981"/>
    <cellStyle name="Normal 3 4 3 2 3 2 2" xfId="36982"/>
    <cellStyle name="Normal 3 4 3 2 3 3" xfId="36983"/>
    <cellStyle name="Normal 3 4 3 2 4" xfId="36984"/>
    <cellStyle name="Normal 3 4 3 2 4 2" xfId="36985"/>
    <cellStyle name="Normal 3 4 3 2 5" xfId="36986"/>
    <cellStyle name="Normal 3 4 3 3" xfId="3561"/>
    <cellStyle name="Normal 3 4 3 3 2" xfId="3562"/>
    <cellStyle name="Normal 3 4 3 3 2 2" xfId="36987"/>
    <cellStyle name="Normal 3 4 3 3 3" xfId="36988"/>
    <cellStyle name="Normal 3 4 3 4" xfId="3563"/>
    <cellStyle name="Normal 3 4 3 4 2" xfId="36989"/>
    <cellStyle name="Normal 3 4 3 4 2 2" xfId="36990"/>
    <cellStyle name="Normal 3 4 3 4 3" xfId="36991"/>
    <cellStyle name="Normal 3 4 3 5" xfId="36992"/>
    <cellStyle name="Normal 3 4 3 5 2" xfId="36993"/>
    <cellStyle name="Normal 3 4 3 5 2 2" xfId="36994"/>
    <cellStyle name="Normal 3 4 3 5 3" xfId="36995"/>
    <cellStyle name="Normal 3 4 3 6" xfId="36996"/>
    <cellStyle name="Normal 3 4 3 6 2" xfId="36997"/>
    <cellStyle name="Normal 3 4 3 7" xfId="36998"/>
    <cellStyle name="Normal 3 4 4" xfId="3564"/>
    <cellStyle name="Normal 3 4 4 2" xfId="3565"/>
    <cellStyle name="Normal 3 4 4 2 2" xfId="3566"/>
    <cellStyle name="Normal 3 4 4 2 2 2" xfId="36999"/>
    <cellStyle name="Normal 3 4 4 2 3" xfId="37000"/>
    <cellStyle name="Normal 3 4 4 3" xfId="3567"/>
    <cellStyle name="Normal 3 4 4 3 2" xfId="37001"/>
    <cellStyle name="Normal 3 4 4 3 2 2" xfId="37002"/>
    <cellStyle name="Normal 3 4 4 3 3" xfId="37003"/>
    <cellStyle name="Normal 3 4 4 4" xfId="37004"/>
    <cellStyle name="Normal 3 4 4 4 2" xfId="37005"/>
    <cellStyle name="Normal 3 4 4 5" xfId="37006"/>
    <cellStyle name="Normal 3 4 5" xfId="3568"/>
    <cellStyle name="Normal 3 4 5 2" xfId="3569"/>
    <cellStyle name="Normal 3 4 5 2 2" xfId="37007"/>
    <cellStyle name="Normal 3 4 5 3" xfId="37008"/>
    <cellStyle name="Normal 3 4 6" xfId="3570"/>
    <cellStyle name="Normal 3 4 6 2" xfId="37009"/>
    <cellStyle name="Normal 3 4 6 2 2" xfId="37010"/>
    <cellStyle name="Normal 3 4 6 3" xfId="37011"/>
    <cellStyle name="Normal 3 4 7" xfId="37012"/>
    <cellStyle name="Normal 3 4 7 2" xfId="37013"/>
    <cellStyle name="Normal 3 4 7 2 2" xfId="37014"/>
    <cellStyle name="Normal 3 4 7 3" xfId="37015"/>
    <cellStyle name="Normal 3 4 8" xfId="37016"/>
    <cellStyle name="Normal 3 4 8 2" xfId="37017"/>
    <cellStyle name="Normal 3 4 9" xfId="37018"/>
    <cellStyle name="Normal 3 5" xfId="3571"/>
    <cellStyle name="Normal 3 5 2" xfId="37019"/>
    <cellStyle name="Normal 3 5 2 2" xfId="37020"/>
    <cellStyle name="Normal 3 5 2 2 2" xfId="37021"/>
    <cellStyle name="Normal 3 5 2 2 2 2" xfId="37022"/>
    <cellStyle name="Normal 3 5 2 2 2 2 2" xfId="37023"/>
    <cellStyle name="Normal 3 5 2 2 2 3" xfId="37024"/>
    <cellStyle name="Normal 3 5 2 2 3" xfId="37025"/>
    <cellStyle name="Normal 3 5 2 2 3 2" xfId="37026"/>
    <cellStyle name="Normal 3 5 2 2 3 2 2" xfId="37027"/>
    <cellStyle name="Normal 3 5 2 2 3 3" xfId="37028"/>
    <cellStyle name="Normal 3 5 2 2 4" xfId="37029"/>
    <cellStyle name="Normal 3 5 2 2 4 2" xfId="37030"/>
    <cellStyle name="Normal 3 5 2 2 5" xfId="37031"/>
    <cellStyle name="Normal 3 5 2 3" xfId="37032"/>
    <cellStyle name="Normal 3 5 2 3 2" xfId="37033"/>
    <cellStyle name="Normal 3 5 2 3 2 2" xfId="37034"/>
    <cellStyle name="Normal 3 5 2 3 3" xfId="37035"/>
    <cellStyle name="Normal 3 5 2 4" xfId="37036"/>
    <cellStyle name="Normal 3 5 2 4 2" xfId="37037"/>
    <cellStyle name="Normal 3 5 2 4 2 2" xfId="37038"/>
    <cellStyle name="Normal 3 5 2 4 3" xfId="37039"/>
    <cellStyle name="Normal 3 5 2 5" xfId="37040"/>
    <cellStyle name="Normal 3 5 2 5 2" xfId="37041"/>
    <cellStyle name="Normal 3 5 2 5 2 2" xfId="37042"/>
    <cellStyle name="Normal 3 5 2 5 3" xfId="37043"/>
    <cellStyle name="Normal 3 5 2 6" xfId="37044"/>
    <cellStyle name="Normal 3 5 2 6 2" xfId="37045"/>
    <cellStyle name="Normal 3 5 2 7" xfId="37046"/>
    <cellStyle name="Normal 3 5 3" xfId="37047"/>
    <cellStyle name="Normal 3 5 3 2" xfId="37048"/>
    <cellStyle name="Normal 3 5 3 2 2" xfId="37049"/>
    <cellStyle name="Normal 3 5 3 2 2 2" xfId="37050"/>
    <cellStyle name="Normal 3 5 3 2 2 2 2" xfId="37051"/>
    <cellStyle name="Normal 3 5 3 2 2 3" xfId="37052"/>
    <cellStyle name="Normal 3 5 3 2 3" xfId="37053"/>
    <cellStyle name="Normal 3 5 3 2 3 2" xfId="37054"/>
    <cellStyle name="Normal 3 5 3 2 3 2 2" xfId="37055"/>
    <cellStyle name="Normal 3 5 3 2 3 3" xfId="37056"/>
    <cellStyle name="Normal 3 5 3 2 4" xfId="37057"/>
    <cellStyle name="Normal 3 5 3 2 4 2" xfId="37058"/>
    <cellStyle name="Normal 3 5 3 2 5" xfId="37059"/>
    <cellStyle name="Normal 3 5 3 3" xfId="37060"/>
    <cellStyle name="Normal 3 5 3 3 2" xfId="37061"/>
    <cellStyle name="Normal 3 5 3 3 2 2" xfId="37062"/>
    <cellStyle name="Normal 3 5 3 3 3" xfId="37063"/>
    <cellStyle name="Normal 3 5 3 4" xfId="37064"/>
    <cellStyle name="Normal 3 5 3 4 2" xfId="37065"/>
    <cellStyle name="Normal 3 5 3 4 2 2" xfId="37066"/>
    <cellStyle name="Normal 3 5 3 4 3" xfId="37067"/>
    <cellStyle name="Normal 3 5 3 5" xfId="37068"/>
    <cellStyle name="Normal 3 5 3 5 2" xfId="37069"/>
    <cellStyle name="Normal 3 5 3 5 2 2" xfId="37070"/>
    <cellStyle name="Normal 3 5 3 5 3" xfId="37071"/>
    <cellStyle name="Normal 3 5 3 6" xfId="37072"/>
    <cellStyle name="Normal 3 5 3 6 2" xfId="37073"/>
    <cellStyle name="Normal 3 5 3 7" xfId="37074"/>
    <cellStyle name="Normal 3 5 4" xfId="37075"/>
    <cellStyle name="Normal 3 5 5" xfId="37076"/>
    <cellStyle name="Normal 3 5 5 2" xfId="37077"/>
    <cellStyle name="Normal 3 5 5 2 2" xfId="37078"/>
    <cellStyle name="Normal 3 5 5 2 2 2" xfId="37079"/>
    <cellStyle name="Normal 3 5 5 2 3" xfId="37080"/>
    <cellStyle name="Normal 3 5 5 3" xfId="37081"/>
    <cellStyle name="Normal 3 5 5 3 2" xfId="37082"/>
    <cellStyle name="Normal 3 5 5 3 2 2" xfId="37083"/>
    <cellStyle name="Normal 3 5 5 3 3" xfId="37084"/>
    <cellStyle name="Normal 3 5 5 4" xfId="37085"/>
    <cellStyle name="Normal 3 5 5 4 2" xfId="37086"/>
    <cellStyle name="Normal 3 5 5 5" xfId="37087"/>
    <cellStyle name="Normal 3 5 6" xfId="37088"/>
    <cellStyle name="Normal 3 5 6 2" xfId="37089"/>
    <cellStyle name="Normal 3 5 7" xfId="37090"/>
    <cellStyle name="Normal 3 6" xfId="37091"/>
    <cellStyle name="Normal 3 6 2" xfId="37092"/>
    <cellStyle name="Normal 3 6 2 2" xfId="37093"/>
    <cellStyle name="Normal 3 6 2 2 2" xfId="37094"/>
    <cellStyle name="Normal 3 6 2 2 2 2" xfId="37095"/>
    <cellStyle name="Normal 3 6 2 2 2 2 2" xfId="37096"/>
    <cellStyle name="Normal 3 6 2 2 2 3" xfId="37097"/>
    <cellStyle name="Normal 3 6 2 2 3" xfId="37098"/>
    <cellStyle name="Normal 3 6 2 2 3 2" xfId="37099"/>
    <cellStyle name="Normal 3 6 2 2 3 2 2" xfId="37100"/>
    <cellStyle name="Normal 3 6 2 2 3 3" xfId="37101"/>
    <cellStyle name="Normal 3 6 2 2 4" xfId="37102"/>
    <cellStyle name="Normal 3 6 2 2 4 2" xfId="37103"/>
    <cellStyle name="Normal 3 6 2 2 5" xfId="37104"/>
    <cellStyle name="Normal 3 6 2 3" xfId="37105"/>
    <cellStyle name="Normal 3 6 2 3 2" xfId="37106"/>
    <cellStyle name="Normal 3 6 2 3 2 2" xfId="37107"/>
    <cellStyle name="Normal 3 6 2 3 3" xfId="37108"/>
    <cellStyle name="Normal 3 6 2 4" xfId="37109"/>
    <cellStyle name="Normal 3 6 2 4 2" xfId="37110"/>
    <cellStyle name="Normal 3 6 2 4 2 2" xfId="37111"/>
    <cellStyle name="Normal 3 6 2 4 3" xfId="37112"/>
    <cellStyle name="Normal 3 6 2 5" xfId="37113"/>
    <cellStyle name="Normal 3 6 2 5 2" xfId="37114"/>
    <cellStyle name="Normal 3 6 2 5 2 2" xfId="37115"/>
    <cellStyle name="Normal 3 6 2 5 3" xfId="37116"/>
    <cellStyle name="Normal 3 6 2 6" xfId="37117"/>
    <cellStyle name="Normal 3 6 2 6 2" xfId="37118"/>
    <cellStyle name="Normal 3 6 2 7" xfId="37119"/>
    <cellStyle name="Normal 3 6 2 8" xfId="37120"/>
    <cellStyle name="Normal 3 6 3" xfId="37121"/>
    <cellStyle name="Normal 3 6 4" xfId="37122"/>
    <cellStyle name="Normal 3 6 4 2" xfId="37123"/>
    <cellStyle name="Normal 3 6 4 2 2" xfId="37124"/>
    <cellStyle name="Normal 3 6 4 2 2 2" xfId="37125"/>
    <cellStyle name="Normal 3 6 4 2 3" xfId="37126"/>
    <cellStyle name="Normal 3 6 4 3" xfId="37127"/>
    <cellStyle name="Normal 3 6 4 3 2" xfId="37128"/>
    <cellStyle name="Normal 3 6 4 3 2 2" xfId="37129"/>
    <cellStyle name="Normal 3 6 4 3 3" xfId="37130"/>
    <cellStyle name="Normal 3 6 4 4" xfId="37131"/>
    <cellStyle name="Normal 3 6 4 4 2" xfId="37132"/>
    <cellStyle name="Normal 3 6 4 5" xfId="37133"/>
    <cellStyle name="Normal 3 6 5" xfId="37134"/>
    <cellStyle name="Normal 3 6 5 2" xfId="37135"/>
    <cellStyle name="Normal 3 6 6" xfId="37136"/>
    <cellStyle name="Normal 3 6 7" xfId="37137"/>
    <cellStyle name="Normal 3 7" xfId="37138"/>
    <cellStyle name="Normal 3 8" xfId="37139"/>
    <cellStyle name="Normal 3 8 2" xfId="37140"/>
    <cellStyle name="Normal 3 8 2 2" xfId="37141"/>
    <cellStyle name="Normal 3 8 2 2 2" xfId="37142"/>
    <cellStyle name="Normal 3 8 2 3" xfId="37143"/>
    <cellStyle name="Normal 3 8 3" xfId="37144"/>
    <cellStyle name="Normal 3 8 3 2" xfId="37145"/>
    <cellStyle name="Normal 3 8 3 2 2" xfId="37146"/>
    <cellStyle name="Normal 3 8 3 3" xfId="37147"/>
    <cellStyle name="Normal 3 8 4" xfId="37148"/>
    <cellStyle name="Normal 3 8 4 2" xfId="37149"/>
    <cellStyle name="Normal 3 8 5" xfId="37150"/>
    <cellStyle name="Normal 3 9" xfId="37151"/>
    <cellStyle name="Normal 3 9 2" xfId="37152"/>
    <cellStyle name="Normal 30" xfId="3572"/>
    <cellStyle name="Normal 30 2" xfId="3573"/>
    <cellStyle name="Normal 30 2 2" xfId="3574"/>
    <cellStyle name="Normal 30 3" xfId="3575"/>
    <cellStyle name="Normal 30 4" xfId="37153"/>
    <cellStyle name="Normal 30 5" xfId="37154"/>
    <cellStyle name="Normal 30 6" xfId="37155"/>
    <cellStyle name="Normal 31" xfId="3576"/>
    <cellStyle name="Normal 31 2" xfId="3577"/>
    <cellStyle name="Normal 32" xfId="3578"/>
    <cellStyle name="Normal 32 2" xfId="3579"/>
    <cellStyle name="Normal 33" xfId="3580"/>
    <cellStyle name="Normal 33 2" xfId="3581"/>
    <cellStyle name="Normal 34" xfId="3582"/>
    <cellStyle name="Normal 34 2" xfId="3583"/>
    <cellStyle name="Normal 35" xfId="3584"/>
    <cellStyle name="Normal 35 2" xfId="3585"/>
    <cellStyle name="Normal 36" xfId="3586"/>
    <cellStyle name="Normal 36 2" xfId="3587"/>
    <cellStyle name="Normal 37" xfId="3588"/>
    <cellStyle name="Normal 37 2" xfId="3589"/>
    <cellStyle name="Normal 38" xfId="3590"/>
    <cellStyle name="Normal 38 2" xfId="3591"/>
    <cellStyle name="Normal 39" xfId="3592"/>
    <cellStyle name="Normal 39 2" xfId="3593"/>
    <cellStyle name="Normal 4" xfId="3594"/>
    <cellStyle name="Normal 4 10" xfId="37156"/>
    <cellStyle name="Normal 4 2" xfId="3595"/>
    <cellStyle name="Normal 4 2 2" xfId="37157"/>
    <cellStyle name="Normal 4 2 2 2" xfId="37158"/>
    <cellStyle name="Normal 4 2 2 2 2" xfId="37159"/>
    <cellStyle name="Normal 4 2 2 2 2 2" xfId="37160"/>
    <cellStyle name="Normal 4 2 2 2 2 2 2" xfId="37161"/>
    <cellStyle name="Normal 4 2 2 2 2 2 2 2" xfId="37162"/>
    <cellStyle name="Normal 4 2 2 2 2 2 2 2 2" xfId="37163"/>
    <cellStyle name="Normal 4 2 2 2 2 2 2 3" xfId="37164"/>
    <cellStyle name="Normal 4 2 2 2 2 2 3" xfId="37165"/>
    <cellStyle name="Normal 4 2 2 2 2 2 3 2" xfId="37166"/>
    <cellStyle name="Normal 4 2 2 2 2 2 3 2 2" xfId="37167"/>
    <cellStyle name="Normal 4 2 2 2 2 2 3 3" xfId="37168"/>
    <cellStyle name="Normal 4 2 2 2 2 2 4" xfId="37169"/>
    <cellStyle name="Normal 4 2 2 2 2 2 4 2" xfId="37170"/>
    <cellStyle name="Normal 4 2 2 2 2 2 5" xfId="37171"/>
    <cellStyle name="Normal 4 2 2 2 2 3" xfId="37172"/>
    <cellStyle name="Normal 4 2 2 2 2 3 2" xfId="37173"/>
    <cellStyle name="Normal 4 2 2 2 2 3 2 2" xfId="37174"/>
    <cellStyle name="Normal 4 2 2 2 2 3 3" xfId="37175"/>
    <cellStyle name="Normal 4 2 2 2 2 4" xfId="37176"/>
    <cellStyle name="Normal 4 2 2 2 2 4 2" xfId="37177"/>
    <cellStyle name="Normal 4 2 2 2 2 4 2 2" xfId="37178"/>
    <cellStyle name="Normal 4 2 2 2 2 4 3" xfId="37179"/>
    <cellStyle name="Normal 4 2 2 2 2 5" xfId="37180"/>
    <cellStyle name="Normal 4 2 2 2 2 5 2" xfId="37181"/>
    <cellStyle name="Normal 4 2 2 2 2 5 2 2" xfId="37182"/>
    <cellStyle name="Normal 4 2 2 2 2 5 3" xfId="37183"/>
    <cellStyle name="Normal 4 2 2 2 2 6" xfId="37184"/>
    <cellStyle name="Normal 4 2 2 2 2 6 2" xfId="37185"/>
    <cellStyle name="Normal 4 2 2 2 2 7" xfId="37186"/>
    <cellStyle name="Normal 4 2 2 2 3" xfId="37187"/>
    <cellStyle name="Normal 4 2 2 2 3 2" xfId="37188"/>
    <cellStyle name="Normal 4 2 2 2 3 2 2" xfId="37189"/>
    <cellStyle name="Normal 4 2 2 2 3 2 2 2" xfId="37190"/>
    <cellStyle name="Normal 4 2 2 2 3 2 3" xfId="37191"/>
    <cellStyle name="Normal 4 2 2 2 3 3" xfId="37192"/>
    <cellStyle name="Normal 4 2 2 2 3 3 2" xfId="37193"/>
    <cellStyle name="Normal 4 2 2 2 3 3 2 2" xfId="37194"/>
    <cellStyle name="Normal 4 2 2 2 3 3 3" xfId="37195"/>
    <cellStyle name="Normal 4 2 2 2 3 4" xfId="37196"/>
    <cellStyle name="Normal 4 2 2 2 3 4 2" xfId="37197"/>
    <cellStyle name="Normal 4 2 2 2 3 5" xfId="37198"/>
    <cellStyle name="Normal 4 2 2 2 4" xfId="37199"/>
    <cellStyle name="Normal 4 2 2 2 4 2" xfId="37200"/>
    <cellStyle name="Normal 4 2 2 2 4 2 2" xfId="37201"/>
    <cellStyle name="Normal 4 2 2 2 4 3" xfId="37202"/>
    <cellStyle name="Normal 4 2 2 2 5" xfId="37203"/>
    <cellStyle name="Normal 4 2 2 2 5 2" xfId="37204"/>
    <cellStyle name="Normal 4 2 2 2 5 2 2" xfId="37205"/>
    <cellStyle name="Normal 4 2 2 2 5 3" xfId="37206"/>
    <cellStyle name="Normal 4 2 2 2 6" xfId="37207"/>
    <cellStyle name="Normal 4 2 2 2 6 2" xfId="37208"/>
    <cellStyle name="Normal 4 2 2 2 6 2 2" xfId="37209"/>
    <cellStyle name="Normal 4 2 2 2 6 3" xfId="37210"/>
    <cellStyle name="Normal 4 2 2 2 7" xfId="37211"/>
    <cellStyle name="Normal 4 2 2 2 7 2" xfId="37212"/>
    <cellStyle name="Normal 4 2 2 2 8" xfId="37213"/>
    <cellStyle name="Normal 4 2 2 3" xfId="37214"/>
    <cellStyle name="Normal 4 2 2 3 2" xfId="37215"/>
    <cellStyle name="Normal 4 2 2 3 2 2" xfId="37216"/>
    <cellStyle name="Normal 4 2 2 3 2 2 2" xfId="37217"/>
    <cellStyle name="Normal 4 2 2 3 2 2 2 2" xfId="37218"/>
    <cellStyle name="Normal 4 2 2 3 2 2 3" xfId="37219"/>
    <cellStyle name="Normal 4 2 2 3 2 3" xfId="37220"/>
    <cellStyle name="Normal 4 2 2 3 2 3 2" xfId="37221"/>
    <cellStyle name="Normal 4 2 2 3 2 3 2 2" xfId="37222"/>
    <cellStyle name="Normal 4 2 2 3 2 3 3" xfId="37223"/>
    <cellStyle name="Normal 4 2 2 3 2 4" xfId="37224"/>
    <cellStyle name="Normal 4 2 2 3 2 4 2" xfId="37225"/>
    <cellStyle name="Normal 4 2 2 3 2 5" xfId="37226"/>
    <cellStyle name="Normal 4 2 2 3 3" xfId="37227"/>
    <cellStyle name="Normal 4 2 2 3 3 2" xfId="37228"/>
    <cellStyle name="Normal 4 2 2 3 3 2 2" xfId="37229"/>
    <cellStyle name="Normal 4 2 2 3 3 3" xfId="37230"/>
    <cellStyle name="Normal 4 2 2 3 4" xfId="37231"/>
    <cellStyle name="Normal 4 2 2 3 4 2" xfId="37232"/>
    <cellStyle name="Normal 4 2 2 3 4 2 2" xfId="37233"/>
    <cellStyle name="Normal 4 2 2 3 4 3" xfId="37234"/>
    <cellStyle name="Normal 4 2 2 3 5" xfId="37235"/>
    <cellStyle name="Normal 4 2 2 3 5 2" xfId="37236"/>
    <cellStyle name="Normal 4 2 2 3 5 2 2" xfId="37237"/>
    <cellStyle name="Normal 4 2 2 3 5 3" xfId="37238"/>
    <cellStyle name="Normal 4 2 2 3 6" xfId="37239"/>
    <cellStyle name="Normal 4 2 2 3 6 2" xfId="37240"/>
    <cellStyle name="Normal 4 2 2 3 7" xfId="37241"/>
    <cellStyle name="Normal 4 2 2 4" xfId="37242"/>
    <cellStyle name="Normal 4 2 2 4 2" xfId="37243"/>
    <cellStyle name="Normal 4 2 2 4 2 2" xfId="37244"/>
    <cellStyle name="Normal 4 2 2 4 2 2 2" xfId="37245"/>
    <cellStyle name="Normal 4 2 2 4 2 3" xfId="37246"/>
    <cellStyle name="Normal 4 2 2 4 3" xfId="37247"/>
    <cellStyle name="Normal 4 2 2 4 3 2" xfId="37248"/>
    <cellStyle name="Normal 4 2 2 4 3 2 2" xfId="37249"/>
    <cellStyle name="Normal 4 2 2 4 3 3" xfId="37250"/>
    <cellStyle name="Normal 4 2 2 4 4" xfId="37251"/>
    <cellStyle name="Normal 4 2 2 4 4 2" xfId="37252"/>
    <cellStyle name="Normal 4 2 2 4 5" xfId="37253"/>
    <cellStyle name="Normal 4 2 2 5" xfId="37254"/>
    <cellStyle name="Normal 4 2 2 5 2" xfId="37255"/>
    <cellStyle name="Normal 4 2 2 5 2 2" xfId="37256"/>
    <cellStyle name="Normal 4 2 2 5 3" xfId="37257"/>
    <cellStyle name="Normal 4 2 2 6" xfId="37258"/>
    <cellStyle name="Normal 4 2 2 6 2" xfId="37259"/>
    <cellStyle name="Normal 4 2 2 6 2 2" xfId="37260"/>
    <cellStyle name="Normal 4 2 2 6 3" xfId="37261"/>
    <cellStyle name="Normal 4 2 2 7" xfId="37262"/>
    <cellStyle name="Normal 4 2 2 7 2" xfId="37263"/>
    <cellStyle name="Normal 4 2 2 7 2 2" xfId="37264"/>
    <cellStyle name="Normal 4 2 2 7 3" xfId="37265"/>
    <cellStyle name="Normal 4 2 2 8" xfId="37266"/>
    <cellStyle name="Normal 4 2 2 8 2" xfId="37267"/>
    <cellStyle name="Normal 4 2 2 9" xfId="37268"/>
    <cellStyle name="Normal 4 2 3" xfId="37269"/>
    <cellStyle name="Normal 4 2 3 2" xfId="37270"/>
    <cellStyle name="Normal 4 2 3 2 2" xfId="37271"/>
    <cellStyle name="Normal 4 2 3 2 2 2" xfId="37272"/>
    <cellStyle name="Normal 4 2 3 2 2 2 2" xfId="37273"/>
    <cellStyle name="Normal 4 2 3 2 2 2 2 2" xfId="37274"/>
    <cellStyle name="Normal 4 2 3 2 2 2 3" xfId="37275"/>
    <cellStyle name="Normal 4 2 3 2 2 3" xfId="37276"/>
    <cellStyle name="Normal 4 2 3 2 2 3 2" xfId="37277"/>
    <cellStyle name="Normal 4 2 3 2 2 3 2 2" xfId="37278"/>
    <cellStyle name="Normal 4 2 3 2 2 3 3" xfId="37279"/>
    <cellStyle name="Normal 4 2 3 2 2 4" xfId="37280"/>
    <cellStyle name="Normal 4 2 3 2 2 4 2" xfId="37281"/>
    <cellStyle name="Normal 4 2 3 2 2 5" xfId="37282"/>
    <cellStyle name="Normal 4 2 3 2 3" xfId="37283"/>
    <cellStyle name="Normal 4 2 3 2 3 2" xfId="37284"/>
    <cellStyle name="Normal 4 2 3 2 3 2 2" xfId="37285"/>
    <cellStyle name="Normal 4 2 3 2 3 3" xfId="37286"/>
    <cellStyle name="Normal 4 2 3 2 4" xfId="37287"/>
    <cellStyle name="Normal 4 2 3 2 4 2" xfId="37288"/>
    <cellStyle name="Normal 4 2 3 2 4 2 2" xfId="37289"/>
    <cellStyle name="Normal 4 2 3 2 4 3" xfId="37290"/>
    <cellStyle name="Normal 4 2 3 2 5" xfId="37291"/>
    <cellStyle name="Normal 4 2 3 2 5 2" xfId="37292"/>
    <cellStyle name="Normal 4 2 3 2 5 2 2" xfId="37293"/>
    <cellStyle name="Normal 4 2 3 2 5 3" xfId="37294"/>
    <cellStyle name="Normal 4 2 3 2 6" xfId="37295"/>
    <cellStyle name="Normal 4 2 3 2 6 2" xfId="37296"/>
    <cellStyle name="Normal 4 2 3 2 7" xfId="37297"/>
    <cellStyle name="Normal 4 2 3 3" xfId="37298"/>
    <cellStyle name="Normal 4 2 3 3 2" xfId="37299"/>
    <cellStyle name="Normal 4 2 3 3 2 2" xfId="37300"/>
    <cellStyle name="Normal 4 2 3 3 2 2 2" xfId="37301"/>
    <cellStyle name="Normal 4 2 3 3 2 3" xfId="37302"/>
    <cellStyle name="Normal 4 2 3 3 3" xfId="37303"/>
    <cellStyle name="Normal 4 2 3 3 3 2" xfId="37304"/>
    <cellStyle name="Normal 4 2 3 3 3 2 2" xfId="37305"/>
    <cellStyle name="Normal 4 2 3 3 3 3" xfId="37306"/>
    <cellStyle name="Normal 4 2 3 3 4" xfId="37307"/>
    <cellStyle name="Normal 4 2 3 3 4 2" xfId="37308"/>
    <cellStyle name="Normal 4 2 3 3 5" xfId="37309"/>
    <cellStyle name="Normal 4 2 3 4" xfId="37310"/>
    <cellStyle name="Normal 4 2 3 4 2" xfId="37311"/>
    <cellStyle name="Normal 4 2 3 4 2 2" xfId="37312"/>
    <cellStyle name="Normal 4 2 3 4 3" xfId="37313"/>
    <cellStyle name="Normal 4 2 3 5" xfId="37314"/>
    <cellStyle name="Normal 4 2 3 5 2" xfId="37315"/>
    <cellStyle name="Normal 4 2 3 5 2 2" xfId="37316"/>
    <cellStyle name="Normal 4 2 3 5 3" xfId="37317"/>
    <cellStyle name="Normal 4 2 3 6" xfId="37318"/>
    <cellStyle name="Normal 4 2 3 6 2" xfId="37319"/>
    <cellStyle name="Normal 4 2 3 6 2 2" xfId="37320"/>
    <cellStyle name="Normal 4 2 3 6 3" xfId="37321"/>
    <cellStyle name="Normal 4 2 3 7" xfId="37322"/>
    <cellStyle name="Normal 4 2 3 7 2" xfId="37323"/>
    <cellStyle name="Normal 4 2 3 8" xfId="37324"/>
    <cellStyle name="Normal 4 2 4" xfId="37325"/>
    <cellStyle name="Normal 4 2 4 2" xfId="37326"/>
    <cellStyle name="Normal 4 2 4 2 2" xfId="37327"/>
    <cellStyle name="Normal 4 2 4 2 2 2" xfId="37328"/>
    <cellStyle name="Normal 4 2 4 2 2 2 2" xfId="37329"/>
    <cellStyle name="Normal 4 2 4 2 2 3" xfId="37330"/>
    <cellStyle name="Normal 4 2 4 2 3" xfId="37331"/>
    <cellStyle name="Normal 4 2 4 2 3 2" xfId="37332"/>
    <cellStyle name="Normal 4 2 4 2 3 2 2" xfId="37333"/>
    <cellStyle name="Normal 4 2 4 2 3 3" xfId="37334"/>
    <cellStyle name="Normal 4 2 4 2 4" xfId="37335"/>
    <cellStyle name="Normal 4 2 4 2 4 2" xfId="37336"/>
    <cellStyle name="Normal 4 2 4 2 5" xfId="37337"/>
    <cellStyle name="Normal 4 2 4 3" xfId="37338"/>
    <cellStyle name="Normal 4 2 4 3 2" xfId="37339"/>
    <cellStyle name="Normal 4 2 4 3 2 2" xfId="37340"/>
    <cellStyle name="Normal 4 2 4 3 3" xfId="37341"/>
    <cellStyle name="Normal 4 2 4 4" xfId="37342"/>
    <cellStyle name="Normal 4 2 4 4 2" xfId="37343"/>
    <cellStyle name="Normal 4 2 4 4 2 2" xfId="37344"/>
    <cellStyle name="Normal 4 2 4 4 3" xfId="37345"/>
    <cellStyle name="Normal 4 2 4 5" xfId="37346"/>
    <cellStyle name="Normal 4 2 4 5 2" xfId="37347"/>
    <cellStyle name="Normal 4 2 4 5 2 2" xfId="37348"/>
    <cellStyle name="Normal 4 2 4 5 3" xfId="37349"/>
    <cellStyle name="Normal 4 2 4 6" xfId="37350"/>
    <cellStyle name="Normal 4 2 4 6 2" xfId="37351"/>
    <cellStyle name="Normal 4 2 4 7" xfId="37352"/>
    <cellStyle name="Normal 4 2 5" xfId="37353"/>
    <cellStyle name="Normal 4 2 5 2" xfId="37354"/>
    <cellStyle name="Normal 4 2 5 2 2" xfId="37355"/>
    <cellStyle name="Normal 4 2 5 2 2 2" xfId="37356"/>
    <cellStyle name="Normal 4 2 5 2 2 2 2" xfId="37357"/>
    <cellStyle name="Normal 4 2 5 2 2 3" xfId="37358"/>
    <cellStyle name="Normal 4 2 5 2 3" xfId="37359"/>
    <cellStyle name="Normal 4 2 5 2 3 2" xfId="37360"/>
    <cellStyle name="Normal 4 2 5 2 3 2 2" xfId="37361"/>
    <cellStyle name="Normal 4 2 5 2 3 3" xfId="37362"/>
    <cellStyle name="Normal 4 2 5 2 4" xfId="37363"/>
    <cellStyle name="Normal 4 2 5 2 4 2" xfId="37364"/>
    <cellStyle name="Normal 4 2 5 2 5" xfId="37365"/>
    <cellStyle name="Normal 4 2 5 3" xfId="37366"/>
    <cellStyle name="Normal 4 2 5 3 2" xfId="37367"/>
    <cellStyle name="Normal 4 2 5 3 2 2" xfId="37368"/>
    <cellStyle name="Normal 4 2 5 3 3" xfId="37369"/>
    <cellStyle name="Normal 4 2 5 4" xfId="37370"/>
    <cellStyle name="Normal 4 2 5 4 2" xfId="37371"/>
    <cellStyle name="Normal 4 2 5 4 2 2" xfId="37372"/>
    <cellStyle name="Normal 4 2 5 4 3" xfId="37373"/>
    <cellStyle name="Normal 4 2 5 5" xfId="37374"/>
    <cellStyle name="Normal 4 2 5 5 2" xfId="37375"/>
    <cellStyle name="Normal 4 2 5 5 2 2" xfId="37376"/>
    <cellStyle name="Normal 4 2 5 5 3" xfId="37377"/>
    <cellStyle name="Normal 4 2 5 6" xfId="37378"/>
    <cellStyle name="Normal 4 2 5 6 2" xfId="37379"/>
    <cellStyle name="Normal 4 2 5 7" xfId="37380"/>
    <cellStyle name="Normal 4 2 6" xfId="37381"/>
    <cellStyle name="Normal 4 2 7" xfId="37382"/>
    <cellStyle name="Normal 4 2 7 2" xfId="37383"/>
    <cellStyle name="Normal 4 2 7 2 2" xfId="37384"/>
    <cellStyle name="Normal 4 2 7 2 2 2" xfId="37385"/>
    <cellStyle name="Normal 4 2 7 2 3" xfId="37386"/>
    <cellStyle name="Normal 4 2 7 3" xfId="37387"/>
    <cellStyle name="Normal 4 2 7 3 2" xfId="37388"/>
    <cellStyle name="Normal 4 2 7 3 2 2" xfId="37389"/>
    <cellStyle name="Normal 4 2 7 3 3" xfId="37390"/>
    <cellStyle name="Normal 4 2 7 4" xfId="37391"/>
    <cellStyle name="Normal 4 2 7 4 2" xfId="37392"/>
    <cellStyle name="Normal 4 2 7 5" xfId="37393"/>
    <cellStyle name="Normal 4 2 8" xfId="37394"/>
    <cellStyle name="Normal 4 2 8 2" xfId="37395"/>
    <cellStyle name="Normal 4 2 9" xfId="37396"/>
    <cellStyle name="Normal 4 3" xfId="3596"/>
    <cellStyle name="Normal 4 3 2" xfId="37397"/>
    <cellStyle name="Normal 4 3 2 2" xfId="37398"/>
    <cellStyle name="Normal 4 3 2 2 2" xfId="37399"/>
    <cellStyle name="Normal 4 3 2 2 2 2" xfId="37400"/>
    <cellStyle name="Normal 4 3 2 2 2 2 2" xfId="37401"/>
    <cellStyle name="Normal 4 3 2 2 2 2 2 2" xfId="37402"/>
    <cellStyle name="Normal 4 3 2 2 2 2 3" xfId="37403"/>
    <cellStyle name="Normal 4 3 2 2 2 3" xfId="37404"/>
    <cellStyle name="Normal 4 3 2 2 2 3 2" xfId="37405"/>
    <cellStyle name="Normal 4 3 2 2 2 3 2 2" xfId="37406"/>
    <cellStyle name="Normal 4 3 2 2 2 3 3" xfId="37407"/>
    <cellStyle name="Normal 4 3 2 2 2 4" xfId="37408"/>
    <cellStyle name="Normal 4 3 2 2 2 4 2" xfId="37409"/>
    <cellStyle name="Normal 4 3 2 2 2 5" xfId="37410"/>
    <cellStyle name="Normal 4 3 2 2 3" xfId="37411"/>
    <cellStyle name="Normal 4 3 2 2 3 2" xfId="37412"/>
    <cellStyle name="Normal 4 3 2 2 3 2 2" xfId="37413"/>
    <cellStyle name="Normal 4 3 2 2 3 3" xfId="37414"/>
    <cellStyle name="Normal 4 3 2 2 4" xfId="37415"/>
    <cellStyle name="Normal 4 3 2 2 4 2" xfId="37416"/>
    <cellStyle name="Normal 4 3 2 2 4 2 2" xfId="37417"/>
    <cellStyle name="Normal 4 3 2 2 4 3" xfId="37418"/>
    <cellStyle name="Normal 4 3 2 2 5" xfId="37419"/>
    <cellStyle name="Normal 4 3 2 2 5 2" xfId="37420"/>
    <cellStyle name="Normal 4 3 2 2 5 2 2" xfId="37421"/>
    <cellStyle name="Normal 4 3 2 2 5 3" xfId="37422"/>
    <cellStyle name="Normal 4 3 2 2 6" xfId="37423"/>
    <cellStyle name="Normal 4 3 2 2 6 2" xfId="37424"/>
    <cellStyle name="Normal 4 3 2 2 7" xfId="37425"/>
    <cellStyle name="Normal 4 3 2 3" xfId="37426"/>
    <cellStyle name="Normal 4 3 2 3 2" xfId="37427"/>
    <cellStyle name="Normal 4 3 2 3 2 2" xfId="37428"/>
    <cellStyle name="Normal 4 3 2 3 2 2 2" xfId="37429"/>
    <cellStyle name="Normal 4 3 2 3 2 3" xfId="37430"/>
    <cellStyle name="Normal 4 3 2 3 3" xfId="37431"/>
    <cellStyle name="Normal 4 3 2 3 3 2" xfId="37432"/>
    <cellStyle name="Normal 4 3 2 3 3 2 2" xfId="37433"/>
    <cellStyle name="Normal 4 3 2 3 3 3" xfId="37434"/>
    <cellStyle name="Normal 4 3 2 3 4" xfId="37435"/>
    <cellStyle name="Normal 4 3 2 3 4 2" xfId="37436"/>
    <cellStyle name="Normal 4 3 2 3 5" xfId="37437"/>
    <cellStyle name="Normal 4 3 2 4" xfId="37438"/>
    <cellStyle name="Normal 4 3 2 4 2" xfId="37439"/>
    <cellStyle name="Normal 4 3 2 4 2 2" xfId="37440"/>
    <cellStyle name="Normal 4 3 2 4 3" xfId="37441"/>
    <cellStyle name="Normal 4 3 2 5" xfId="37442"/>
    <cellStyle name="Normal 4 3 2 5 2" xfId="37443"/>
    <cellStyle name="Normal 4 3 2 5 2 2" xfId="37444"/>
    <cellStyle name="Normal 4 3 2 5 3" xfId="37445"/>
    <cellStyle name="Normal 4 3 2 6" xfId="37446"/>
    <cellStyle name="Normal 4 3 2 6 2" xfId="37447"/>
    <cellStyle name="Normal 4 3 2 6 2 2" xfId="37448"/>
    <cellStyle name="Normal 4 3 2 6 3" xfId="37449"/>
    <cellStyle name="Normal 4 3 2 7" xfId="37450"/>
    <cellStyle name="Normal 4 3 2 7 2" xfId="37451"/>
    <cellStyle name="Normal 4 3 2 8" xfId="37452"/>
    <cellStyle name="Normal 4 3 3" xfId="37453"/>
    <cellStyle name="Normal 4 3 3 2" xfId="37454"/>
    <cellStyle name="Normal 4 3 3 2 2" xfId="37455"/>
    <cellStyle name="Normal 4 3 3 2 2 2" xfId="37456"/>
    <cellStyle name="Normal 4 3 3 2 2 2 2" xfId="37457"/>
    <cellStyle name="Normal 4 3 3 2 2 3" xfId="37458"/>
    <cellStyle name="Normal 4 3 3 2 3" xfId="37459"/>
    <cellStyle name="Normal 4 3 3 2 3 2" xfId="37460"/>
    <cellStyle name="Normal 4 3 3 2 3 2 2" xfId="37461"/>
    <cellStyle name="Normal 4 3 3 2 3 3" xfId="37462"/>
    <cellStyle name="Normal 4 3 3 2 4" xfId="37463"/>
    <cellStyle name="Normal 4 3 3 2 4 2" xfId="37464"/>
    <cellStyle name="Normal 4 3 3 2 5" xfId="37465"/>
    <cellStyle name="Normal 4 3 3 3" xfId="37466"/>
    <cellStyle name="Normal 4 3 3 3 2" xfId="37467"/>
    <cellStyle name="Normal 4 3 3 3 2 2" xfId="37468"/>
    <cellStyle name="Normal 4 3 3 3 3" xfId="37469"/>
    <cellStyle name="Normal 4 3 3 4" xfId="37470"/>
    <cellStyle name="Normal 4 3 3 4 2" xfId="37471"/>
    <cellStyle name="Normal 4 3 3 4 2 2" xfId="37472"/>
    <cellStyle name="Normal 4 3 3 4 3" xfId="37473"/>
    <cellStyle name="Normal 4 3 3 5" xfId="37474"/>
    <cellStyle name="Normal 4 3 3 5 2" xfId="37475"/>
    <cellStyle name="Normal 4 3 3 5 2 2" xfId="37476"/>
    <cellStyle name="Normal 4 3 3 5 3" xfId="37477"/>
    <cellStyle name="Normal 4 3 3 6" xfId="37478"/>
    <cellStyle name="Normal 4 3 3 6 2" xfId="37479"/>
    <cellStyle name="Normal 4 3 3 7" xfId="37480"/>
    <cellStyle name="Normal 4 3 4" xfId="37481"/>
    <cellStyle name="Normal 4 3 4 2" xfId="37482"/>
    <cellStyle name="Normal 4 3 4 2 2" xfId="37483"/>
    <cellStyle name="Normal 4 3 4 2 2 2" xfId="37484"/>
    <cellStyle name="Normal 4 3 4 2 3" xfId="37485"/>
    <cellStyle name="Normal 4 3 4 3" xfId="37486"/>
    <cellStyle name="Normal 4 3 4 3 2" xfId="37487"/>
    <cellStyle name="Normal 4 3 4 3 2 2" xfId="37488"/>
    <cellStyle name="Normal 4 3 4 3 3" xfId="37489"/>
    <cellStyle name="Normal 4 3 4 4" xfId="37490"/>
    <cellStyle name="Normal 4 3 4 4 2" xfId="37491"/>
    <cellStyle name="Normal 4 3 4 5" xfId="37492"/>
    <cellStyle name="Normal 4 3 5" xfId="37493"/>
    <cellStyle name="Normal 4 3 5 2" xfId="37494"/>
    <cellStyle name="Normal 4 3 5 2 2" xfId="37495"/>
    <cellStyle name="Normal 4 3 5 3" xfId="37496"/>
    <cellStyle name="Normal 4 3 6" xfId="37497"/>
    <cellStyle name="Normal 4 3 6 2" xfId="37498"/>
    <cellStyle name="Normal 4 3 6 2 2" xfId="37499"/>
    <cellStyle name="Normal 4 3 6 3" xfId="37500"/>
    <cellStyle name="Normal 4 3 7" xfId="37501"/>
    <cellStyle name="Normal 4 3 7 2" xfId="37502"/>
    <cellStyle name="Normal 4 3 7 2 2" xfId="37503"/>
    <cellStyle name="Normal 4 3 7 3" xfId="37504"/>
    <cellStyle name="Normal 4 3 8" xfId="37505"/>
    <cellStyle name="Normal 4 3 8 2" xfId="37506"/>
    <cellStyle name="Normal 4 3 9" xfId="37507"/>
    <cellStyle name="Normal 4 4" xfId="37508"/>
    <cellStyle name="Normal 4 4 2" xfId="37509"/>
    <cellStyle name="Normal 4 4 2 2" xfId="37510"/>
    <cellStyle name="Normal 4 4 2 2 2" xfId="37511"/>
    <cellStyle name="Normal 4 4 2 2 2 2" xfId="37512"/>
    <cellStyle name="Normal 4 4 2 2 2 2 2" xfId="37513"/>
    <cellStyle name="Normal 4 4 2 2 2 3" xfId="37514"/>
    <cellStyle name="Normal 4 4 2 2 3" xfId="37515"/>
    <cellStyle name="Normal 4 4 2 2 3 2" xfId="37516"/>
    <cellStyle name="Normal 4 4 2 2 3 2 2" xfId="37517"/>
    <cellStyle name="Normal 4 4 2 2 3 3" xfId="37518"/>
    <cellStyle name="Normal 4 4 2 2 4" xfId="37519"/>
    <cellStyle name="Normal 4 4 2 2 4 2" xfId="37520"/>
    <cellStyle name="Normal 4 4 2 2 5" xfId="37521"/>
    <cellStyle name="Normal 4 4 2 3" xfId="37522"/>
    <cellStyle name="Normal 4 4 2 3 2" xfId="37523"/>
    <cellStyle name="Normal 4 4 2 3 2 2" xfId="37524"/>
    <cellStyle name="Normal 4 4 2 3 3" xfId="37525"/>
    <cellStyle name="Normal 4 4 2 4" xfId="37526"/>
    <cellStyle name="Normal 4 4 2 4 2" xfId="37527"/>
    <cellStyle name="Normal 4 4 2 4 2 2" xfId="37528"/>
    <cellStyle name="Normal 4 4 2 4 3" xfId="37529"/>
    <cellStyle name="Normal 4 4 2 5" xfId="37530"/>
    <cellStyle name="Normal 4 4 2 5 2" xfId="37531"/>
    <cellStyle name="Normal 4 4 2 5 2 2" xfId="37532"/>
    <cellStyle name="Normal 4 4 2 5 3" xfId="37533"/>
    <cellStyle name="Normal 4 4 2 6" xfId="37534"/>
    <cellStyle name="Normal 4 4 2 6 2" xfId="37535"/>
    <cellStyle name="Normal 4 4 2 7" xfId="37536"/>
    <cellStyle name="Normal 4 4 3" xfId="37537"/>
    <cellStyle name="Normal 4 4 3 2" xfId="37538"/>
    <cellStyle name="Normal 4 4 3 2 2" xfId="37539"/>
    <cellStyle name="Normal 4 4 3 2 2 2" xfId="37540"/>
    <cellStyle name="Normal 4 4 3 2 3" xfId="37541"/>
    <cellStyle name="Normal 4 4 3 3" xfId="37542"/>
    <cellStyle name="Normal 4 4 3 3 2" xfId="37543"/>
    <cellStyle name="Normal 4 4 3 3 2 2" xfId="37544"/>
    <cellStyle name="Normal 4 4 3 3 3" xfId="37545"/>
    <cellStyle name="Normal 4 4 3 4" xfId="37546"/>
    <cellStyle name="Normal 4 4 3 4 2" xfId="37547"/>
    <cellStyle name="Normal 4 4 3 5" xfId="37548"/>
    <cellStyle name="Normal 4 4 4" xfId="37549"/>
    <cellStyle name="Normal 4 4 4 2" xfId="37550"/>
    <cellStyle name="Normal 4 4 4 2 2" xfId="37551"/>
    <cellStyle name="Normal 4 4 4 3" xfId="37552"/>
    <cellStyle name="Normal 4 4 5" xfId="37553"/>
    <cellStyle name="Normal 4 4 5 2" xfId="37554"/>
    <cellStyle name="Normal 4 4 5 2 2" xfId="37555"/>
    <cellStyle name="Normal 4 4 5 3" xfId="37556"/>
    <cellStyle name="Normal 4 4 6" xfId="37557"/>
    <cellStyle name="Normal 4 4 6 2" xfId="37558"/>
    <cellStyle name="Normal 4 4 6 2 2" xfId="37559"/>
    <cellStyle name="Normal 4 4 6 3" xfId="37560"/>
    <cellStyle name="Normal 4 4 7" xfId="37561"/>
    <cellStyle name="Normal 4 4 7 2" xfId="37562"/>
    <cellStyle name="Normal 4 4 8" xfId="37563"/>
    <cellStyle name="Normal 4 5" xfId="37564"/>
    <cellStyle name="Normal 4 5 2" xfId="37565"/>
    <cellStyle name="Normal 4 5 2 2" xfId="37566"/>
    <cellStyle name="Normal 4 5 2 2 2" xfId="37567"/>
    <cellStyle name="Normal 4 5 2 2 2 2" xfId="37568"/>
    <cellStyle name="Normal 4 5 2 2 3" xfId="37569"/>
    <cellStyle name="Normal 4 5 2 3" xfId="37570"/>
    <cellStyle name="Normal 4 5 2 3 2" xfId="37571"/>
    <cellStyle name="Normal 4 5 2 3 2 2" xfId="37572"/>
    <cellStyle name="Normal 4 5 2 3 3" xfId="37573"/>
    <cellStyle name="Normal 4 5 2 4" xfId="37574"/>
    <cellStyle name="Normal 4 5 2 4 2" xfId="37575"/>
    <cellStyle name="Normal 4 5 2 5" xfId="37576"/>
    <cellStyle name="Normal 4 5 3" xfId="37577"/>
    <cellStyle name="Normal 4 5 3 2" xfId="37578"/>
    <cellStyle name="Normal 4 5 3 2 2" xfId="37579"/>
    <cellStyle name="Normal 4 5 3 3" xfId="37580"/>
    <cellStyle name="Normal 4 5 4" xfId="37581"/>
    <cellStyle name="Normal 4 5 4 2" xfId="37582"/>
    <cellStyle name="Normal 4 5 4 2 2" xfId="37583"/>
    <cellStyle name="Normal 4 5 4 3" xfId="37584"/>
    <cellStyle name="Normal 4 5 5" xfId="37585"/>
    <cellStyle name="Normal 4 5 5 2" xfId="37586"/>
    <cellStyle name="Normal 4 5 5 2 2" xfId="37587"/>
    <cellStyle name="Normal 4 5 5 3" xfId="37588"/>
    <cellStyle name="Normal 4 5 6" xfId="37589"/>
    <cellStyle name="Normal 4 5 6 2" xfId="37590"/>
    <cellStyle name="Normal 4 5 7" xfId="37591"/>
    <cellStyle name="Normal 4 6" xfId="37592"/>
    <cellStyle name="Normal 4 6 2" xfId="37593"/>
    <cellStyle name="Normal 4 6 2 2" xfId="37594"/>
    <cellStyle name="Normal 4 6 2 2 2" xfId="37595"/>
    <cellStyle name="Normal 4 6 2 2 2 2" xfId="37596"/>
    <cellStyle name="Normal 4 6 2 2 3" xfId="37597"/>
    <cellStyle name="Normal 4 6 2 3" xfId="37598"/>
    <cellStyle name="Normal 4 6 2 3 2" xfId="37599"/>
    <cellStyle name="Normal 4 6 2 3 2 2" xfId="37600"/>
    <cellStyle name="Normal 4 6 2 3 3" xfId="37601"/>
    <cellStyle name="Normal 4 6 2 4" xfId="37602"/>
    <cellStyle name="Normal 4 6 2 4 2" xfId="37603"/>
    <cellStyle name="Normal 4 6 2 5" xfId="37604"/>
    <cellStyle name="Normal 4 6 3" xfId="37605"/>
    <cellStyle name="Normal 4 6 3 2" xfId="37606"/>
    <cellStyle name="Normal 4 6 3 2 2" xfId="37607"/>
    <cellStyle name="Normal 4 6 3 3" xfId="37608"/>
    <cellStyle name="Normal 4 6 4" xfId="37609"/>
    <cellStyle name="Normal 4 6 4 2" xfId="37610"/>
    <cellStyle name="Normal 4 6 4 2 2" xfId="37611"/>
    <cellStyle name="Normal 4 6 4 3" xfId="37612"/>
    <cellStyle name="Normal 4 6 5" xfId="37613"/>
    <cellStyle name="Normal 4 6 5 2" xfId="37614"/>
    <cellStyle name="Normal 4 6 5 2 2" xfId="37615"/>
    <cellStyle name="Normal 4 6 5 3" xfId="37616"/>
    <cellStyle name="Normal 4 6 6" xfId="37617"/>
    <cellStyle name="Normal 4 6 6 2" xfId="37618"/>
    <cellStyle name="Normal 4 6 7" xfId="37619"/>
    <cellStyle name="Normal 4 7" xfId="37620"/>
    <cellStyle name="Normal 4 8" xfId="37621"/>
    <cellStyle name="Normal 4 8 2" xfId="37622"/>
    <cellStyle name="Normal 4 8 2 2" xfId="37623"/>
    <cellStyle name="Normal 4 8 2 2 2" xfId="37624"/>
    <cellStyle name="Normal 4 8 2 3" xfId="37625"/>
    <cellStyle name="Normal 4 8 3" xfId="37626"/>
    <cellStyle name="Normal 4 8 3 2" xfId="37627"/>
    <cellStyle name="Normal 4 8 3 2 2" xfId="37628"/>
    <cellStyle name="Normal 4 8 3 3" xfId="37629"/>
    <cellStyle name="Normal 4 8 4" xfId="37630"/>
    <cellStyle name="Normal 4 8 4 2" xfId="37631"/>
    <cellStyle name="Normal 4 8 5" xfId="37632"/>
    <cellStyle name="Normal 4 9" xfId="37633"/>
    <cellStyle name="Normal 4 9 2" xfId="37634"/>
    <cellStyle name="Normal 40" xfId="3597"/>
    <cellStyle name="Normal 40 2" xfId="3598"/>
    <cellStyle name="Normal 41" xfId="3599"/>
    <cellStyle name="Normal 41 2" xfId="3600"/>
    <cellStyle name="Normal 41 2 2" xfId="3601"/>
    <cellStyle name="Normal 41 3" xfId="3602"/>
    <cellStyle name="Normal 41 4" xfId="37635"/>
    <cellStyle name="Normal 41 5" xfId="37636"/>
    <cellStyle name="Normal 41 6" xfId="37637"/>
    <cellStyle name="Normal 42" xfId="3603"/>
    <cellStyle name="Normal 42 2" xfId="3604"/>
    <cellStyle name="Normal 42 2 2" xfId="3605"/>
    <cellStyle name="Normal 42 3" xfId="3606"/>
    <cellStyle name="Normal 42 4" xfId="37638"/>
    <cellStyle name="Normal 42 5" xfId="37639"/>
    <cellStyle name="Normal 42 6" xfId="37640"/>
    <cellStyle name="Normal 43" xfId="3607"/>
    <cellStyle name="Normal 43 2" xfId="3608"/>
    <cellStyle name="Normal 44" xfId="3609"/>
    <cellStyle name="Normal 44 2" xfId="3610"/>
    <cellStyle name="Normal 45" xfId="3611"/>
    <cellStyle name="Normal 45 2" xfId="3612"/>
    <cellStyle name="Normal 46" xfId="3613"/>
    <cellStyle name="Normal 47" xfId="3614"/>
    <cellStyle name="Normal 48" xfId="3615"/>
    <cellStyle name="Normal 49" xfId="3616"/>
    <cellStyle name="Normal 49 2" xfId="3617"/>
    <cellStyle name="Normal 5" xfId="3618"/>
    <cellStyle name="Normal 5 2" xfId="3619"/>
    <cellStyle name="Normal 5 2 2" xfId="37641"/>
    <cellStyle name="Normal 5 2 2 2" xfId="37642"/>
    <cellStyle name="Normal 5 2 2 2 2" xfId="37643"/>
    <cellStyle name="Normal 5 2 2 2 2 2" xfId="37644"/>
    <cellStyle name="Normal 5 2 2 2 2 2 2" xfId="37645"/>
    <cellStyle name="Normal 5 2 2 2 2 2 2 2" xfId="37646"/>
    <cellStyle name="Normal 5 2 2 2 2 2 3" xfId="37647"/>
    <cellStyle name="Normal 5 2 2 2 2 3" xfId="37648"/>
    <cellStyle name="Normal 5 2 2 2 2 3 2" xfId="37649"/>
    <cellStyle name="Normal 5 2 2 2 2 3 2 2" xfId="37650"/>
    <cellStyle name="Normal 5 2 2 2 2 3 3" xfId="37651"/>
    <cellStyle name="Normal 5 2 2 2 2 4" xfId="37652"/>
    <cellStyle name="Normal 5 2 2 2 2 4 2" xfId="37653"/>
    <cellStyle name="Normal 5 2 2 2 2 5" xfId="37654"/>
    <cellStyle name="Normal 5 2 2 2 3" xfId="37655"/>
    <cellStyle name="Normal 5 2 2 2 3 2" xfId="37656"/>
    <cellStyle name="Normal 5 2 2 2 3 2 2" xfId="37657"/>
    <cellStyle name="Normal 5 2 2 2 3 3" xfId="37658"/>
    <cellStyle name="Normal 5 2 2 2 4" xfId="37659"/>
    <cellStyle name="Normal 5 2 2 2 4 2" xfId="37660"/>
    <cellStyle name="Normal 5 2 2 2 4 2 2" xfId="37661"/>
    <cellStyle name="Normal 5 2 2 2 4 3" xfId="37662"/>
    <cellStyle name="Normal 5 2 2 2 5" xfId="37663"/>
    <cellStyle name="Normal 5 2 2 2 5 2" xfId="37664"/>
    <cellStyle name="Normal 5 2 2 2 5 2 2" xfId="37665"/>
    <cellStyle name="Normal 5 2 2 2 5 3" xfId="37666"/>
    <cellStyle name="Normal 5 2 2 2 6" xfId="37667"/>
    <cellStyle name="Normal 5 2 2 2 6 2" xfId="37668"/>
    <cellStyle name="Normal 5 2 2 2 7" xfId="37669"/>
    <cellStyle name="Normal 5 2 2 3" xfId="37670"/>
    <cellStyle name="Normal 5 2 2 3 2" xfId="37671"/>
    <cellStyle name="Normal 5 2 2 3 2 2" xfId="37672"/>
    <cellStyle name="Normal 5 2 2 3 2 2 2" xfId="37673"/>
    <cellStyle name="Normal 5 2 2 3 2 2 2 2" xfId="37674"/>
    <cellStyle name="Normal 5 2 2 3 2 2 3" xfId="37675"/>
    <cellStyle name="Normal 5 2 2 3 2 3" xfId="37676"/>
    <cellStyle name="Normal 5 2 2 3 2 3 2" xfId="37677"/>
    <cellStyle name="Normal 5 2 2 3 2 3 2 2" xfId="37678"/>
    <cellStyle name="Normal 5 2 2 3 2 3 3" xfId="37679"/>
    <cellStyle name="Normal 5 2 2 3 2 4" xfId="37680"/>
    <cellStyle name="Normal 5 2 2 3 2 4 2" xfId="37681"/>
    <cellStyle name="Normal 5 2 2 3 2 5" xfId="37682"/>
    <cellStyle name="Normal 5 2 2 3 3" xfId="37683"/>
    <cellStyle name="Normal 5 2 2 3 3 2" xfId="37684"/>
    <cellStyle name="Normal 5 2 2 3 3 2 2" xfId="37685"/>
    <cellStyle name="Normal 5 2 2 3 3 3" xfId="37686"/>
    <cellStyle name="Normal 5 2 2 3 4" xfId="37687"/>
    <cellStyle name="Normal 5 2 2 3 4 2" xfId="37688"/>
    <cellStyle name="Normal 5 2 2 3 4 2 2" xfId="37689"/>
    <cellStyle name="Normal 5 2 2 3 4 3" xfId="37690"/>
    <cellStyle name="Normal 5 2 2 3 5" xfId="37691"/>
    <cellStyle name="Normal 5 2 2 3 5 2" xfId="37692"/>
    <cellStyle name="Normal 5 2 2 3 5 2 2" xfId="37693"/>
    <cellStyle name="Normal 5 2 2 3 5 3" xfId="37694"/>
    <cellStyle name="Normal 5 2 2 3 6" xfId="37695"/>
    <cellStyle name="Normal 5 2 2 3 6 2" xfId="37696"/>
    <cellStyle name="Normal 5 2 2 3 7" xfId="37697"/>
    <cellStyle name="Normal 5 2 2 4" xfId="37698"/>
    <cellStyle name="Normal 5 2 2 5" xfId="37699"/>
    <cellStyle name="Normal 5 2 2 5 2" xfId="37700"/>
    <cellStyle name="Normal 5 2 2 5 2 2" xfId="37701"/>
    <cellStyle name="Normal 5 2 2 5 2 2 2" xfId="37702"/>
    <cellStyle name="Normal 5 2 2 5 2 3" xfId="37703"/>
    <cellStyle name="Normal 5 2 2 5 3" xfId="37704"/>
    <cellStyle name="Normal 5 2 2 5 3 2" xfId="37705"/>
    <cellStyle name="Normal 5 2 2 5 3 2 2" xfId="37706"/>
    <cellStyle name="Normal 5 2 2 5 3 3" xfId="37707"/>
    <cellStyle name="Normal 5 2 2 5 4" xfId="37708"/>
    <cellStyle name="Normal 5 2 2 5 4 2" xfId="37709"/>
    <cellStyle name="Normal 5 2 2 5 5" xfId="37710"/>
    <cellStyle name="Normal 5 2 2 6" xfId="37711"/>
    <cellStyle name="Normal 5 2 2 6 2" xfId="37712"/>
    <cellStyle name="Normal 5 2 2 7" xfId="37713"/>
    <cellStyle name="Normal 5 2 3" xfId="37714"/>
    <cellStyle name="Normal 5 2 3 2" xfId="37715"/>
    <cellStyle name="Normal 5 2 3 2 2" xfId="37716"/>
    <cellStyle name="Normal 5 2 3 2 2 2" xfId="37717"/>
    <cellStyle name="Normal 5 2 3 2 2 2 2" xfId="37718"/>
    <cellStyle name="Normal 5 2 3 2 2 3" xfId="37719"/>
    <cellStyle name="Normal 5 2 3 2 3" xfId="37720"/>
    <cellStyle name="Normal 5 2 3 2 3 2" xfId="37721"/>
    <cellStyle name="Normal 5 2 3 2 3 2 2" xfId="37722"/>
    <cellStyle name="Normal 5 2 3 2 3 3" xfId="37723"/>
    <cellStyle name="Normal 5 2 3 2 4" xfId="37724"/>
    <cellStyle name="Normal 5 2 3 2 4 2" xfId="37725"/>
    <cellStyle name="Normal 5 2 3 2 5" xfId="37726"/>
    <cellStyle name="Normal 5 2 3 3" xfId="37727"/>
    <cellStyle name="Normal 5 2 3 3 2" xfId="37728"/>
    <cellStyle name="Normal 5 2 3 3 2 2" xfId="37729"/>
    <cellStyle name="Normal 5 2 3 3 3" xfId="37730"/>
    <cellStyle name="Normal 5 2 3 4" xfId="37731"/>
    <cellStyle name="Normal 5 2 3 4 2" xfId="37732"/>
    <cellStyle name="Normal 5 2 3 4 2 2" xfId="37733"/>
    <cellStyle name="Normal 5 2 3 4 3" xfId="37734"/>
    <cellStyle name="Normal 5 2 3 5" xfId="37735"/>
    <cellStyle name="Normal 5 2 3 5 2" xfId="37736"/>
    <cellStyle name="Normal 5 2 3 5 2 2" xfId="37737"/>
    <cellStyle name="Normal 5 2 3 5 3" xfId="37738"/>
    <cellStyle name="Normal 5 2 3 6" xfId="37739"/>
    <cellStyle name="Normal 5 2 3 6 2" xfId="37740"/>
    <cellStyle name="Normal 5 2 3 7" xfId="37741"/>
    <cellStyle name="Normal 5 2 4" xfId="37742"/>
    <cellStyle name="Normal 5 2 4 2" xfId="37743"/>
    <cellStyle name="Normal 5 2 4 2 2" xfId="37744"/>
    <cellStyle name="Normal 5 2 4 2 2 2" xfId="37745"/>
    <cellStyle name="Normal 5 2 4 2 3" xfId="37746"/>
    <cellStyle name="Normal 5 2 4 3" xfId="37747"/>
    <cellStyle name="Normal 5 2 4 3 2" xfId="37748"/>
    <cellStyle name="Normal 5 2 4 3 2 2" xfId="37749"/>
    <cellStyle name="Normal 5 2 4 3 3" xfId="37750"/>
    <cellStyle name="Normal 5 2 4 4" xfId="37751"/>
    <cellStyle name="Normal 5 2 4 4 2" xfId="37752"/>
    <cellStyle name="Normal 5 2 4 5" xfId="37753"/>
    <cellStyle name="Normal 5 2 5" xfId="37754"/>
    <cellStyle name="Normal 5 2 5 2" xfId="37755"/>
    <cellStyle name="Normal 5 2 5 2 2" xfId="37756"/>
    <cellStyle name="Normal 5 2 5 3" xfId="37757"/>
    <cellStyle name="Normal 5 2 6" xfId="37758"/>
    <cellStyle name="Normal 5 2 6 2" xfId="37759"/>
    <cellStyle name="Normal 5 2 6 2 2" xfId="37760"/>
    <cellStyle name="Normal 5 2 6 3" xfId="37761"/>
    <cellStyle name="Normal 5 2 7" xfId="37762"/>
    <cellStyle name="Normal 5 2 7 2" xfId="37763"/>
    <cellStyle name="Normal 5 2 7 2 2" xfId="37764"/>
    <cellStyle name="Normal 5 2 7 3" xfId="37765"/>
    <cellStyle name="Normal 5 2 8" xfId="37766"/>
    <cellStyle name="Normal 5 2 8 2" xfId="37767"/>
    <cellStyle name="Normal 5 2 9" xfId="37768"/>
    <cellStyle name="Normal 5 3" xfId="3620"/>
    <cellStyle name="Normal 5 3 2" xfId="37769"/>
    <cellStyle name="Normal 5 3 2 2" xfId="37770"/>
    <cellStyle name="Normal 5 3 2 2 2" xfId="37771"/>
    <cellStyle name="Normal 5 3 2 2 2 2" xfId="37772"/>
    <cellStyle name="Normal 5 3 2 2 2 2 2" xfId="37773"/>
    <cellStyle name="Normal 5 3 2 2 2 3" xfId="37774"/>
    <cellStyle name="Normal 5 3 2 2 3" xfId="37775"/>
    <cellStyle name="Normal 5 3 2 2 3 2" xfId="37776"/>
    <cellStyle name="Normal 5 3 2 2 3 2 2" xfId="37777"/>
    <cellStyle name="Normal 5 3 2 2 3 3" xfId="37778"/>
    <cellStyle name="Normal 5 3 2 2 4" xfId="37779"/>
    <cellStyle name="Normal 5 3 2 2 4 2" xfId="37780"/>
    <cellStyle name="Normal 5 3 2 2 5" xfId="37781"/>
    <cellStyle name="Normal 5 3 2 3" xfId="37782"/>
    <cellStyle name="Normal 5 3 2 3 2" xfId="37783"/>
    <cellStyle name="Normal 5 3 2 3 2 2" xfId="37784"/>
    <cellStyle name="Normal 5 3 2 3 3" xfId="37785"/>
    <cellStyle name="Normal 5 3 2 4" xfId="37786"/>
    <cellStyle name="Normal 5 3 2 4 2" xfId="37787"/>
    <cellStyle name="Normal 5 3 2 4 2 2" xfId="37788"/>
    <cellStyle name="Normal 5 3 2 4 3" xfId="37789"/>
    <cellStyle name="Normal 5 3 2 5" xfId="37790"/>
    <cellStyle name="Normal 5 3 2 5 2" xfId="37791"/>
    <cellStyle name="Normal 5 3 2 5 2 2" xfId="37792"/>
    <cellStyle name="Normal 5 3 2 5 3" xfId="37793"/>
    <cellStyle name="Normal 5 3 2 6" xfId="37794"/>
    <cellStyle name="Normal 5 3 2 6 2" xfId="37795"/>
    <cellStyle name="Normal 5 3 2 7" xfId="37796"/>
    <cellStyle name="Normal 5 3 3" xfId="37797"/>
    <cellStyle name="Normal 5 3 3 2" xfId="37798"/>
    <cellStyle name="Normal 5 3 3 2 2" xfId="37799"/>
    <cellStyle name="Normal 5 3 3 2 2 2" xfId="37800"/>
    <cellStyle name="Normal 5 3 3 2 2 2 2" xfId="37801"/>
    <cellStyle name="Normal 5 3 3 2 2 3" xfId="37802"/>
    <cellStyle name="Normal 5 3 3 2 3" xfId="37803"/>
    <cellStyle name="Normal 5 3 3 2 3 2" xfId="37804"/>
    <cellStyle name="Normal 5 3 3 2 3 2 2" xfId="37805"/>
    <cellStyle name="Normal 5 3 3 2 3 3" xfId="37806"/>
    <cellStyle name="Normal 5 3 3 2 4" xfId="37807"/>
    <cellStyle name="Normal 5 3 3 2 4 2" xfId="37808"/>
    <cellStyle name="Normal 5 3 3 2 5" xfId="37809"/>
    <cellStyle name="Normal 5 3 3 3" xfId="37810"/>
    <cellStyle name="Normal 5 3 3 3 2" xfId="37811"/>
    <cellStyle name="Normal 5 3 3 3 2 2" xfId="37812"/>
    <cellStyle name="Normal 5 3 3 3 3" xfId="37813"/>
    <cellStyle name="Normal 5 3 3 4" xfId="37814"/>
    <cellStyle name="Normal 5 3 3 4 2" xfId="37815"/>
    <cellStyle name="Normal 5 3 3 4 2 2" xfId="37816"/>
    <cellStyle name="Normal 5 3 3 4 3" xfId="37817"/>
    <cellStyle name="Normal 5 3 3 5" xfId="37818"/>
    <cellStyle name="Normal 5 3 3 5 2" xfId="37819"/>
    <cellStyle name="Normal 5 3 3 5 2 2" xfId="37820"/>
    <cellStyle name="Normal 5 3 3 5 3" xfId="37821"/>
    <cellStyle name="Normal 5 3 3 6" xfId="37822"/>
    <cellStyle name="Normal 5 3 3 6 2" xfId="37823"/>
    <cellStyle name="Normal 5 3 3 7" xfId="37824"/>
    <cellStyle name="Normal 5 3 3 8" xfId="37825"/>
    <cellStyle name="Normal 5 3 4" xfId="37826"/>
    <cellStyle name="Normal 5 3 5" xfId="37827"/>
    <cellStyle name="Normal 5 3 5 2" xfId="37828"/>
    <cellStyle name="Normal 5 3 5 2 2" xfId="37829"/>
    <cellStyle name="Normal 5 3 5 2 2 2" xfId="37830"/>
    <cellStyle name="Normal 5 3 5 2 3" xfId="37831"/>
    <cellStyle name="Normal 5 3 5 3" xfId="37832"/>
    <cellStyle name="Normal 5 3 5 3 2" xfId="37833"/>
    <cellStyle name="Normal 5 3 5 3 2 2" xfId="37834"/>
    <cellStyle name="Normal 5 3 5 3 3" xfId="37835"/>
    <cellStyle name="Normal 5 3 5 4" xfId="37836"/>
    <cellStyle name="Normal 5 3 5 4 2" xfId="37837"/>
    <cellStyle name="Normal 5 3 5 5" xfId="37838"/>
    <cellStyle name="Normal 5 3 6" xfId="37839"/>
    <cellStyle name="Normal 5 3 6 2" xfId="37840"/>
    <cellStyle name="Normal 5 3 7" xfId="37841"/>
    <cellStyle name="Normal 5 4" xfId="37842"/>
    <cellStyle name="Normal 5 4 2" xfId="37843"/>
    <cellStyle name="Normal 5 4 2 2" xfId="37844"/>
    <cellStyle name="Normal 5 4 2 2 2" xfId="37845"/>
    <cellStyle name="Normal 5 4 2 2 2 2" xfId="37846"/>
    <cellStyle name="Normal 5 4 2 2 3" xfId="37847"/>
    <cellStyle name="Normal 5 4 2 3" xfId="37848"/>
    <cellStyle name="Normal 5 4 2 3 2" xfId="37849"/>
    <cellStyle name="Normal 5 4 2 3 2 2" xfId="37850"/>
    <cellStyle name="Normal 5 4 2 3 3" xfId="37851"/>
    <cellStyle name="Normal 5 4 2 4" xfId="37852"/>
    <cellStyle name="Normal 5 4 2 4 2" xfId="37853"/>
    <cellStyle name="Normal 5 4 2 5" xfId="37854"/>
    <cellStyle name="Normal 5 4 3" xfId="37855"/>
    <cellStyle name="Normal 5 4 3 2" xfId="37856"/>
    <cellStyle name="Normal 5 4 3 2 2" xfId="37857"/>
    <cellStyle name="Normal 5 4 3 3" xfId="37858"/>
    <cellStyle name="Normal 5 4 4" xfId="37859"/>
    <cellStyle name="Normal 5 4 4 2" xfId="37860"/>
    <cellStyle name="Normal 5 4 4 2 2" xfId="37861"/>
    <cellStyle name="Normal 5 4 4 3" xfId="37862"/>
    <cellStyle name="Normal 5 4 5" xfId="37863"/>
    <cellStyle name="Normal 5 4 5 2" xfId="37864"/>
    <cellStyle name="Normal 5 4 5 2 2" xfId="37865"/>
    <cellStyle name="Normal 5 4 5 3" xfId="37866"/>
    <cellStyle name="Normal 5 4 6" xfId="37867"/>
    <cellStyle name="Normal 5 4 6 2" xfId="37868"/>
    <cellStyle name="Normal 5 4 7" xfId="37869"/>
    <cellStyle name="Normal 5 5" xfId="37870"/>
    <cellStyle name="Normal 5 6" xfId="37871"/>
    <cellStyle name="Normal 5 6 2" xfId="37872"/>
    <cellStyle name="Normal 5 6 2 2" xfId="37873"/>
    <cellStyle name="Normal 5 6 2 2 2" xfId="37874"/>
    <cellStyle name="Normal 5 6 2 3" xfId="37875"/>
    <cellStyle name="Normal 5 6 3" xfId="37876"/>
    <cellStyle name="Normal 5 6 3 2" xfId="37877"/>
    <cellStyle name="Normal 5 6 3 2 2" xfId="37878"/>
    <cellStyle name="Normal 5 6 3 3" xfId="37879"/>
    <cellStyle name="Normal 5 6 4" xfId="37880"/>
    <cellStyle name="Normal 5 6 4 2" xfId="37881"/>
    <cellStyle name="Normal 5 6 5" xfId="37882"/>
    <cellStyle name="Normal 5 7" xfId="37883"/>
    <cellStyle name="Normal 5 7 2" xfId="37884"/>
    <cellStyle name="Normal 5 8" xfId="37885"/>
    <cellStyle name="Normal 50" xfId="3621"/>
    <cellStyle name="Normal 50 2" xfId="3622"/>
    <cellStyle name="Normal 50 2 2" xfId="37886"/>
    <cellStyle name="Normal 50 2 3" xfId="37887"/>
    <cellStyle name="Normal 50 3" xfId="37888"/>
    <cellStyle name="Normal 51" xfId="3623"/>
    <cellStyle name="Normal 51 2" xfId="3624"/>
    <cellStyle name="Normal 51 2 2" xfId="37889"/>
    <cellStyle name="Normal 51 2 3" xfId="37890"/>
    <cellStyle name="Normal 51 3" xfId="37891"/>
    <cellStyle name="Normal 52" xfId="3625"/>
    <cellStyle name="Normal 52 2" xfId="3626"/>
    <cellStyle name="Normal 52 2 2" xfId="37892"/>
    <cellStyle name="Normal 52 2 2 2" xfId="37893"/>
    <cellStyle name="Normal 52 2 2 2 2" xfId="37894"/>
    <cellStyle name="Normal 52 2 2 3" xfId="37895"/>
    <cellStyle name="Normal 52 2 3" xfId="37896"/>
    <cellStyle name="Normal 52 2 3 2" xfId="37897"/>
    <cellStyle name="Normal 52 2 3 2 2" xfId="37898"/>
    <cellStyle name="Normal 52 2 3 3" xfId="37899"/>
    <cellStyle name="Normal 52 2 4" xfId="37900"/>
    <cellStyle name="Normal 52 2 4 2" xfId="37901"/>
    <cellStyle name="Normal 52 2 5" xfId="37902"/>
    <cellStyle name="Normal 52 2 6" xfId="37903"/>
    <cellStyle name="Normal 52 3" xfId="37904"/>
    <cellStyle name="Normal 52 3 2" xfId="37905"/>
    <cellStyle name="Normal 52 3 2 2" xfId="37906"/>
    <cellStyle name="Normal 52 3 3" xfId="37907"/>
    <cellStyle name="Normal 52 3 4" xfId="37908"/>
    <cellStyle name="Normal 52 4" xfId="37909"/>
    <cellStyle name="Normal 52 4 2" xfId="37910"/>
    <cellStyle name="Normal 52 4 2 2" xfId="37911"/>
    <cellStyle name="Normal 52 4 3" xfId="37912"/>
    <cellStyle name="Normal 52 4 4" xfId="37913"/>
    <cellStyle name="Normal 52 5" xfId="37914"/>
    <cellStyle name="Normal 52 5 2" xfId="37915"/>
    <cellStyle name="Normal 52 5 2 2" xfId="37916"/>
    <cellStyle name="Normal 52 5 3" xfId="37917"/>
    <cellStyle name="Normal 52 6" xfId="37918"/>
    <cellStyle name="Normal 52 6 2" xfId="37919"/>
    <cellStyle name="Normal 52 7" xfId="37920"/>
    <cellStyle name="Normal 52 8" xfId="37921"/>
    <cellStyle name="Normal 53" xfId="3627"/>
    <cellStyle name="Normal 53 2" xfId="3628"/>
    <cellStyle name="Normal 53 2 2" xfId="37922"/>
    <cellStyle name="Normal 53 2 2 2" xfId="37923"/>
    <cellStyle name="Normal 53 2 2 2 2" xfId="37924"/>
    <cellStyle name="Normal 53 2 2 3" xfId="37925"/>
    <cellStyle name="Normal 53 2 3" xfId="37926"/>
    <cellStyle name="Normal 53 2 3 2" xfId="37927"/>
    <cellStyle name="Normal 53 2 3 2 2" xfId="37928"/>
    <cellStyle name="Normal 53 2 3 3" xfId="37929"/>
    <cellStyle name="Normal 53 2 4" xfId="37930"/>
    <cellStyle name="Normal 53 2 4 2" xfId="37931"/>
    <cellStyle name="Normal 53 2 5" xfId="37932"/>
    <cellStyle name="Normal 53 2 6" xfId="37933"/>
    <cellStyle name="Normal 53 3" xfId="37934"/>
    <cellStyle name="Normal 53 3 2" xfId="37935"/>
    <cellStyle name="Normal 53 3 2 2" xfId="37936"/>
    <cellStyle name="Normal 53 3 3" xfId="37937"/>
    <cellStyle name="Normal 53 4" xfId="37938"/>
    <cellStyle name="Normal 53 4 2" xfId="37939"/>
    <cellStyle name="Normal 53 4 2 2" xfId="37940"/>
    <cellStyle name="Normal 53 4 3" xfId="37941"/>
    <cellStyle name="Normal 53 5" xfId="37942"/>
    <cellStyle name="Normal 53 5 2" xfId="37943"/>
    <cellStyle name="Normal 53 5 2 2" xfId="37944"/>
    <cellStyle name="Normal 53 5 3" xfId="37945"/>
    <cellStyle name="Normal 53 6" xfId="37946"/>
    <cellStyle name="Normal 53 6 2" xfId="37947"/>
    <cellStyle name="Normal 53 7" xfId="37948"/>
    <cellStyle name="Normal 53 8" xfId="37949"/>
    <cellStyle name="Normal 54" xfId="3629"/>
    <cellStyle name="Normal 54 2" xfId="3630"/>
    <cellStyle name="Normal 54 2 2" xfId="37950"/>
    <cellStyle name="Normal 54 2 2 2" xfId="37951"/>
    <cellStyle name="Normal 54 2 2 2 2" xfId="37952"/>
    <cellStyle name="Normal 54 2 2 3" xfId="37953"/>
    <cellStyle name="Normal 54 2 3" xfId="37954"/>
    <cellStyle name="Normal 54 2 3 2" xfId="37955"/>
    <cellStyle name="Normal 54 2 3 2 2" xfId="37956"/>
    <cellStyle name="Normal 54 2 3 3" xfId="37957"/>
    <cellStyle name="Normal 54 2 4" xfId="37958"/>
    <cellStyle name="Normal 54 2 4 2" xfId="37959"/>
    <cellStyle name="Normal 54 2 5" xfId="37960"/>
    <cellStyle name="Normal 54 2 6" xfId="37961"/>
    <cellStyle name="Normal 54 3" xfId="37962"/>
    <cellStyle name="Normal 54 3 2" xfId="37963"/>
    <cellStyle name="Normal 54 3 2 2" xfId="37964"/>
    <cellStyle name="Normal 54 3 3" xfId="37965"/>
    <cellStyle name="Normal 54 4" xfId="37966"/>
    <cellStyle name="Normal 54 4 2" xfId="37967"/>
    <cellStyle name="Normal 54 4 2 2" xfId="37968"/>
    <cellStyle name="Normal 54 4 3" xfId="37969"/>
    <cellStyle name="Normal 54 5" xfId="37970"/>
    <cellStyle name="Normal 54 5 2" xfId="37971"/>
    <cellStyle name="Normal 54 5 2 2" xfId="37972"/>
    <cellStyle name="Normal 54 5 3" xfId="37973"/>
    <cellStyle name="Normal 54 6" xfId="37974"/>
    <cellStyle name="Normal 54 6 2" xfId="37975"/>
    <cellStyle name="Normal 54 7" xfId="37976"/>
    <cellStyle name="Normal 54 8" xfId="37977"/>
    <cellStyle name="Normal 55" xfId="3631"/>
    <cellStyle name="Normal 55 2" xfId="3632"/>
    <cellStyle name="Normal 55 2 2" xfId="37978"/>
    <cellStyle name="Normal 55 2 2 2" xfId="37979"/>
    <cellStyle name="Normal 55 2 3" xfId="37980"/>
    <cellStyle name="Normal 55 2 4" xfId="37981"/>
    <cellStyle name="Normal 55 3" xfId="37982"/>
    <cellStyle name="Normal 55 3 2" xfId="37983"/>
    <cellStyle name="Normal 55 3 2 2" xfId="37984"/>
    <cellStyle name="Normal 55 3 3" xfId="37985"/>
    <cellStyle name="Normal 55 4" xfId="37986"/>
    <cellStyle name="Normal 55 4 2" xfId="37987"/>
    <cellStyle name="Normal 55 5" xfId="37988"/>
    <cellStyle name="Normal 55 6" xfId="37989"/>
    <cellStyle name="Normal 56" xfId="3633"/>
    <cellStyle name="Normal 56 2" xfId="3634"/>
    <cellStyle name="Normal 56 3" xfId="37990"/>
    <cellStyle name="Normal 57" xfId="3635"/>
    <cellStyle name="Normal 57 2" xfId="3636"/>
    <cellStyle name="Normal 57 2 2" xfId="37991"/>
    <cellStyle name="Normal 57 3" xfId="37992"/>
    <cellStyle name="Normal 58" xfId="3637"/>
    <cellStyle name="Normal 58 2" xfId="37993"/>
    <cellStyle name="Normal 58 3" xfId="37994"/>
    <cellStyle name="Normal 59" xfId="3638"/>
    <cellStyle name="Normal 59 2" xfId="37995"/>
    <cellStyle name="Normal 59 3" xfId="37996"/>
    <cellStyle name="Normal 6" xfId="3639"/>
    <cellStyle name="Normal 6 2" xfId="37997"/>
    <cellStyle name="Normal 6 2 2" xfId="37998"/>
    <cellStyle name="Normal 6 2 2 2" xfId="37999"/>
    <cellStyle name="Normal 6 2 2 2 2" xfId="38000"/>
    <cellStyle name="Normal 6 2 2 2 2 2" xfId="38001"/>
    <cellStyle name="Normal 6 2 2 2 2 2 2" xfId="38002"/>
    <cellStyle name="Normal 6 2 2 2 2 3" xfId="38003"/>
    <cellStyle name="Normal 6 2 2 2 3" xfId="38004"/>
    <cellStyle name="Normal 6 2 2 2 3 2" xfId="38005"/>
    <cellStyle name="Normal 6 2 2 2 3 2 2" xfId="38006"/>
    <cellStyle name="Normal 6 2 2 2 3 3" xfId="38007"/>
    <cellStyle name="Normal 6 2 2 2 4" xfId="38008"/>
    <cellStyle name="Normal 6 2 2 2 4 2" xfId="38009"/>
    <cellStyle name="Normal 6 2 2 2 5" xfId="38010"/>
    <cellStyle name="Normal 6 2 2 3" xfId="38011"/>
    <cellStyle name="Normal 6 2 2 3 2" xfId="38012"/>
    <cellStyle name="Normal 6 2 2 3 2 2" xfId="38013"/>
    <cellStyle name="Normal 6 2 2 3 3" xfId="38014"/>
    <cellStyle name="Normal 6 2 2 4" xfId="38015"/>
    <cellStyle name="Normal 6 2 2 4 2" xfId="38016"/>
    <cellStyle name="Normal 6 2 2 4 2 2" xfId="38017"/>
    <cellStyle name="Normal 6 2 2 4 3" xfId="38018"/>
    <cellStyle name="Normal 6 2 2 5" xfId="38019"/>
    <cellStyle name="Normal 6 2 2 5 2" xfId="38020"/>
    <cellStyle name="Normal 6 2 2 5 2 2" xfId="38021"/>
    <cellStyle name="Normal 6 2 2 5 3" xfId="38022"/>
    <cellStyle name="Normal 6 2 2 6" xfId="38023"/>
    <cellStyle name="Normal 6 2 2 6 2" xfId="38024"/>
    <cellStyle name="Normal 6 2 2 7" xfId="38025"/>
    <cellStyle name="Normal 6 2 3" xfId="38026"/>
    <cellStyle name="Normal 6 2 3 2" xfId="38027"/>
    <cellStyle name="Normal 6 2 3 2 2" xfId="38028"/>
    <cellStyle name="Normal 6 2 3 2 2 2" xfId="38029"/>
    <cellStyle name="Normal 6 2 3 2 3" xfId="38030"/>
    <cellStyle name="Normal 6 2 3 3" xfId="38031"/>
    <cellStyle name="Normal 6 2 3 3 2" xfId="38032"/>
    <cellStyle name="Normal 6 2 3 3 2 2" xfId="38033"/>
    <cellStyle name="Normal 6 2 3 3 3" xfId="38034"/>
    <cellStyle name="Normal 6 2 3 4" xfId="38035"/>
    <cellStyle name="Normal 6 2 3 4 2" xfId="38036"/>
    <cellStyle name="Normal 6 2 3 5" xfId="38037"/>
    <cellStyle name="Normal 6 2 4" xfId="38038"/>
    <cellStyle name="Normal 6 2 4 2" xfId="38039"/>
    <cellStyle name="Normal 6 2 4 2 2" xfId="38040"/>
    <cellStyle name="Normal 6 2 4 3" xfId="38041"/>
    <cellStyle name="Normal 6 2 5" xfId="38042"/>
    <cellStyle name="Normal 6 2 5 2" xfId="38043"/>
    <cellStyle name="Normal 6 2 5 2 2" xfId="38044"/>
    <cellStyle name="Normal 6 2 5 3" xfId="38045"/>
    <cellStyle name="Normal 6 2 6" xfId="38046"/>
    <cellStyle name="Normal 6 2 6 2" xfId="38047"/>
    <cellStyle name="Normal 6 2 6 2 2" xfId="38048"/>
    <cellStyle name="Normal 6 2 6 3" xfId="38049"/>
    <cellStyle name="Normal 6 2 7" xfId="38050"/>
    <cellStyle name="Normal 6 2 7 2" xfId="38051"/>
    <cellStyle name="Normal 6 2 8" xfId="38052"/>
    <cellStyle name="Normal 6 3" xfId="38053"/>
    <cellStyle name="Normal 6 3 2" xfId="38054"/>
    <cellStyle name="Normal 6 3 2 2" xfId="38055"/>
    <cellStyle name="Normal 6 3 2 2 2" xfId="38056"/>
    <cellStyle name="Normal 6 3 2 2 2 2" xfId="38057"/>
    <cellStyle name="Normal 6 3 2 2 3" xfId="38058"/>
    <cellStyle name="Normal 6 3 2 3" xfId="38059"/>
    <cellStyle name="Normal 6 3 2 3 2" xfId="38060"/>
    <cellStyle name="Normal 6 3 2 3 2 2" xfId="38061"/>
    <cellStyle name="Normal 6 3 2 3 3" xfId="38062"/>
    <cellStyle name="Normal 6 3 2 4" xfId="38063"/>
    <cellStyle name="Normal 6 3 2 4 2" xfId="38064"/>
    <cellStyle name="Normal 6 3 2 5" xfId="38065"/>
    <cellStyle name="Normal 6 3 3" xfId="38066"/>
    <cellStyle name="Normal 6 3 3 2" xfId="38067"/>
    <cellStyle name="Normal 6 3 3 2 2" xfId="38068"/>
    <cellStyle name="Normal 6 3 3 3" xfId="38069"/>
    <cellStyle name="Normal 6 3 4" xfId="38070"/>
    <cellStyle name="Normal 6 3 4 2" xfId="38071"/>
    <cellStyle name="Normal 6 3 4 2 2" xfId="38072"/>
    <cellStyle name="Normal 6 3 4 3" xfId="38073"/>
    <cellStyle name="Normal 6 3 5" xfId="38074"/>
    <cellStyle name="Normal 6 3 5 2" xfId="38075"/>
    <cellStyle name="Normal 6 3 5 2 2" xfId="38076"/>
    <cellStyle name="Normal 6 3 5 3" xfId="38077"/>
    <cellStyle name="Normal 6 3 6" xfId="38078"/>
    <cellStyle name="Normal 6 3 6 2" xfId="38079"/>
    <cellStyle name="Normal 6 3 7" xfId="38080"/>
    <cellStyle name="Normal 6 4" xfId="38081"/>
    <cellStyle name="Normal 6 4 2" xfId="38082"/>
    <cellStyle name="Normal 6 4 2 2" xfId="38083"/>
    <cellStyle name="Normal 6 4 2 2 2" xfId="38084"/>
    <cellStyle name="Normal 6 4 2 2 2 2" xfId="38085"/>
    <cellStyle name="Normal 6 4 2 2 3" xfId="38086"/>
    <cellStyle name="Normal 6 4 2 3" xfId="38087"/>
    <cellStyle name="Normal 6 4 2 3 2" xfId="38088"/>
    <cellStyle name="Normal 6 4 2 3 2 2" xfId="38089"/>
    <cellStyle name="Normal 6 4 2 3 3" xfId="38090"/>
    <cellStyle name="Normal 6 4 2 4" xfId="38091"/>
    <cellStyle name="Normal 6 4 2 4 2" xfId="38092"/>
    <cellStyle name="Normal 6 4 2 5" xfId="38093"/>
    <cellStyle name="Normal 6 4 3" xfId="38094"/>
    <cellStyle name="Normal 6 4 3 2" xfId="38095"/>
    <cellStyle name="Normal 6 4 3 2 2" xfId="38096"/>
    <cellStyle name="Normal 6 4 3 3" xfId="38097"/>
    <cellStyle name="Normal 6 4 4" xfId="38098"/>
    <cellStyle name="Normal 6 4 4 2" xfId="38099"/>
    <cellStyle name="Normal 6 4 4 2 2" xfId="38100"/>
    <cellStyle name="Normal 6 4 4 3" xfId="38101"/>
    <cellStyle name="Normal 6 4 5" xfId="38102"/>
    <cellStyle name="Normal 6 4 5 2" xfId="38103"/>
    <cellStyle name="Normal 6 4 5 2 2" xfId="38104"/>
    <cellStyle name="Normal 6 4 5 3" xfId="38105"/>
    <cellStyle name="Normal 6 4 6" xfId="38106"/>
    <cellStyle name="Normal 6 4 6 2" xfId="38107"/>
    <cellStyle name="Normal 6 4 7" xfId="38108"/>
    <cellStyle name="Normal 6 5" xfId="38109"/>
    <cellStyle name="Normal 6 6" xfId="38110"/>
    <cellStyle name="Normal 6 6 2" xfId="38111"/>
    <cellStyle name="Normal 6 6 2 2" xfId="38112"/>
    <cellStyle name="Normal 6 6 2 2 2" xfId="38113"/>
    <cellStyle name="Normal 6 6 2 3" xfId="38114"/>
    <cellStyle name="Normal 6 6 3" xfId="38115"/>
    <cellStyle name="Normal 6 6 3 2" xfId="38116"/>
    <cellStyle name="Normal 6 6 3 2 2" xfId="38117"/>
    <cellStyle name="Normal 6 6 3 3" xfId="38118"/>
    <cellStyle name="Normal 6 6 4" xfId="38119"/>
    <cellStyle name="Normal 6 6 4 2" xfId="38120"/>
    <cellStyle name="Normal 6 6 5" xfId="38121"/>
    <cellStyle name="Normal 6 7" xfId="38122"/>
    <cellStyle name="Normal 6 7 2" xfId="38123"/>
    <cellStyle name="Normal 6 8" xfId="38124"/>
    <cellStyle name="Normal 60" xfId="3640"/>
    <cellStyle name="Normal 60 2" xfId="38125"/>
    <cellStyle name="Normal 61" xfId="3641"/>
    <cellStyle name="Normal 61 2" xfId="38126"/>
    <cellStyle name="Normal 62" xfId="3642"/>
    <cellStyle name="Normal 62 2" xfId="38127"/>
    <cellStyle name="Normal 63" xfId="3643"/>
    <cellStyle name="Normal 63 2" xfId="38128"/>
    <cellStyle name="Normal 64" xfId="3644"/>
    <cellStyle name="Normal 64 2" xfId="38129"/>
    <cellStyle name="Normal 65" xfId="3645"/>
    <cellStyle name="Normal 65 2" xfId="38130"/>
    <cellStyle name="Normal 66" xfId="3646"/>
    <cellStyle name="Normal 66 2" xfId="38131"/>
    <cellStyle name="Normal 67" xfId="3647"/>
    <cellStyle name="Normal 67 2" xfId="38132"/>
    <cellStyle name="Normal 68" xfId="3648"/>
    <cellStyle name="Normal 68 2" xfId="38133"/>
    <cellStyle name="Normal 69" xfId="38134"/>
    <cellStyle name="Normal 7" xfId="3649"/>
    <cellStyle name="Normal 7 2" xfId="38135"/>
    <cellStyle name="Normal 7 2 2" xfId="38136"/>
    <cellStyle name="Normal 7 2 2 2" xfId="38137"/>
    <cellStyle name="Normal 7 2 2 2 2" xfId="38138"/>
    <cellStyle name="Normal 7 2 2 2 2 2" xfId="38139"/>
    <cellStyle name="Normal 7 2 2 2 3" xfId="38140"/>
    <cellStyle name="Normal 7 2 2 3" xfId="38141"/>
    <cellStyle name="Normal 7 2 2 3 2" xfId="38142"/>
    <cellStyle name="Normal 7 2 2 3 2 2" xfId="38143"/>
    <cellStyle name="Normal 7 2 2 3 3" xfId="38144"/>
    <cellStyle name="Normal 7 2 2 4" xfId="38145"/>
    <cellStyle name="Normal 7 2 2 4 2" xfId="38146"/>
    <cellStyle name="Normal 7 2 2 5" xfId="38147"/>
    <cellStyle name="Normal 7 2 3" xfId="38148"/>
    <cellStyle name="Normal 7 2 3 2" xfId="38149"/>
    <cellStyle name="Normal 7 2 3 2 2" xfId="38150"/>
    <cellStyle name="Normal 7 2 3 3" xfId="38151"/>
    <cellStyle name="Normal 7 2 4" xfId="38152"/>
    <cellStyle name="Normal 7 2 4 2" xfId="38153"/>
    <cellStyle name="Normal 7 2 4 2 2" xfId="38154"/>
    <cellStyle name="Normal 7 2 4 3" xfId="38155"/>
    <cellStyle name="Normal 7 2 5" xfId="38156"/>
    <cellStyle name="Normal 7 2 5 2" xfId="38157"/>
    <cellStyle name="Normal 7 2 5 2 2" xfId="38158"/>
    <cellStyle name="Normal 7 2 5 3" xfId="38159"/>
    <cellStyle name="Normal 7 2 6" xfId="38160"/>
    <cellStyle name="Normal 7 2 6 2" xfId="38161"/>
    <cellStyle name="Normal 7 2 7" xfId="38162"/>
    <cellStyle name="Normal 7 3" xfId="38163"/>
    <cellStyle name="Normal 7 3 2" xfId="38164"/>
    <cellStyle name="Normal 7 3 2 2" xfId="38165"/>
    <cellStyle name="Normal 7 3 2 2 2" xfId="38166"/>
    <cellStyle name="Normal 7 3 2 2 2 2" xfId="38167"/>
    <cellStyle name="Normal 7 3 2 2 3" xfId="38168"/>
    <cellStyle name="Normal 7 3 2 3" xfId="38169"/>
    <cellStyle name="Normal 7 3 2 3 2" xfId="38170"/>
    <cellStyle name="Normal 7 3 2 3 2 2" xfId="38171"/>
    <cellStyle name="Normal 7 3 2 3 3" xfId="38172"/>
    <cellStyle name="Normal 7 3 2 4" xfId="38173"/>
    <cellStyle name="Normal 7 3 2 4 2" xfId="38174"/>
    <cellStyle name="Normal 7 3 2 5" xfId="38175"/>
    <cellStyle name="Normal 7 3 3" xfId="38176"/>
    <cellStyle name="Normal 7 3 3 2" xfId="38177"/>
    <cellStyle name="Normal 7 3 3 2 2" xfId="38178"/>
    <cellStyle name="Normal 7 3 3 3" xfId="38179"/>
    <cellStyle name="Normal 7 3 4" xfId="38180"/>
    <cellStyle name="Normal 7 3 4 2" xfId="38181"/>
    <cellStyle name="Normal 7 3 4 2 2" xfId="38182"/>
    <cellStyle name="Normal 7 3 4 3" xfId="38183"/>
    <cellStyle name="Normal 7 3 5" xfId="38184"/>
    <cellStyle name="Normal 7 3 5 2" xfId="38185"/>
    <cellStyle name="Normal 7 3 5 2 2" xfId="38186"/>
    <cellStyle name="Normal 7 3 5 3" xfId="38187"/>
    <cellStyle name="Normal 7 3 6" xfId="38188"/>
    <cellStyle name="Normal 7 3 6 2" xfId="38189"/>
    <cellStyle name="Normal 7 3 7" xfId="38190"/>
    <cellStyle name="Normal 7 4" xfId="38191"/>
    <cellStyle name="Normal 7 5" xfId="38192"/>
    <cellStyle name="Normal 7 5 2" xfId="38193"/>
    <cellStyle name="Normal 7 5 2 2" xfId="38194"/>
    <cellStyle name="Normal 7 5 2 2 2" xfId="38195"/>
    <cellStyle name="Normal 7 5 2 3" xfId="38196"/>
    <cellStyle name="Normal 7 5 3" xfId="38197"/>
    <cellStyle name="Normal 7 5 3 2" xfId="38198"/>
    <cellStyle name="Normal 7 5 3 2 2" xfId="38199"/>
    <cellStyle name="Normal 7 5 3 3" xfId="38200"/>
    <cellStyle name="Normal 7 5 4" xfId="38201"/>
    <cellStyle name="Normal 7 5 4 2" xfId="38202"/>
    <cellStyle name="Normal 7 5 5" xfId="38203"/>
    <cellStyle name="Normal 7 6" xfId="38204"/>
    <cellStyle name="Normal 7 6 2" xfId="38205"/>
    <cellStyle name="Normal 7 7" xfId="38206"/>
    <cellStyle name="Normal 70" xfId="38207"/>
    <cellStyle name="Normal 71" xfId="38208"/>
    <cellStyle name="Normal 72" xfId="38209"/>
    <cellStyle name="Normal 73" xfId="38210"/>
    <cellStyle name="Normal 74" xfId="38211"/>
    <cellStyle name="Normal 75" xfId="38212"/>
    <cellStyle name="Normal 76" xfId="38213"/>
    <cellStyle name="Normal 77" xfId="38214"/>
    <cellStyle name="Normal 78" xfId="38215"/>
    <cellStyle name="Normal 79" xfId="38216"/>
    <cellStyle name="Normal 8" xfId="3650"/>
    <cellStyle name="Normal 8 2" xfId="38217"/>
    <cellStyle name="Normal 8 2 2" xfId="38218"/>
    <cellStyle name="Normal 8 2 2 2" xfId="38219"/>
    <cellStyle name="Normal 8 2 2 2 2" xfId="38220"/>
    <cellStyle name="Normal 8 2 2 2 2 2" xfId="38221"/>
    <cellStyle name="Normal 8 2 2 2 3" xfId="38222"/>
    <cellStyle name="Normal 8 2 2 3" xfId="38223"/>
    <cellStyle name="Normal 8 2 2 3 2" xfId="38224"/>
    <cellStyle name="Normal 8 2 2 3 2 2" xfId="38225"/>
    <cellStyle name="Normal 8 2 2 3 3" xfId="38226"/>
    <cellStyle name="Normal 8 2 2 4" xfId="38227"/>
    <cellStyle name="Normal 8 2 2 4 2" xfId="38228"/>
    <cellStyle name="Normal 8 2 2 5" xfId="38229"/>
    <cellStyle name="Normal 8 2 3" xfId="38230"/>
    <cellStyle name="Normal 8 2 3 2" xfId="38231"/>
    <cellStyle name="Normal 8 2 3 2 2" xfId="38232"/>
    <cellStyle name="Normal 8 2 3 3" xfId="38233"/>
    <cellStyle name="Normal 8 2 4" xfId="38234"/>
    <cellStyle name="Normal 8 2 4 2" xfId="38235"/>
    <cellStyle name="Normal 8 2 4 2 2" xfId="38236"/>
    <cellStyle name="Normal 8 2 4 3" xfId="38237"/>
    <cellStyle name="Normal 8 2 5" xfId="38238"/>
    <cellStyle name="Normal 8 2 5 2" xfId="38239"/>
    <cellStyle name="Normal 8 2 5 2 2" xfId="38240"/>
    <cellStyle name="Normal 8 2 5 3" xfId="38241"/>
    <cellStyle name="Normal 8 2 6" xfId="38242"/>
    <cellStyle name="Normal 8 2 6 2" xfId="38243"/>
    <cellStyle name="Normal 8 2 7" xfId="38244"/>
    <cellStyle name="Normal 8 3" xfId="38245"/>
    <cellStyle name="Normal 8 4" xfId="38246"/>
    <cellStyle name="Normal 8 4 2" xfId="38247"/>
    <cellStyle name="Normal 8 4 2 2" xfId="38248"/>
    <cellStyle name="Normal 8 4 2 2 2" xfId="38249"/>
    <cellStyle name="Normal 8 4 2 3" xfId="38250"/>
    <cellStyle name="Normal 8 4 3" xfId="38251"/>
    <cellStyle name="Normal 8 4 3 2" xfId="38252"/>
    <cellStyle name="Normal 8 4 3 2 2" xfId="38253"/>
    <cellStyle name="Normal 8 4 3 3" xfId="38254"/>
    <cellStyle name="Normal 8 4 4" xfId="38255"/>
    <cellStyle name="Normal 8 4 4 2" xfId="38256"/>
    <cellStyle name="Normal 8 4 5" xfId="38257"/>
    <cellStyle name="Normal 8 5" xfId="38258"/>
    <cellStyle name="Normal 8 5 2" xfId="38259"/>
    <cellStyle name="Normal 8 6" xfId="38260"/>
    <cellStyle name="Normal 80" xfId="38261"/>
    <cellStyle name="Normal 81" xfId="38262"/>
    <cellStyle name="Normal 82" xfId="38263"/>
    <cellStyle name="Normal 83" xfId="38264"/>
    <cellStyle name="Normal 84" xfId="38265"/>
    <cellStyle name="Normal 85" xfId="38266"/>
    <cellStyle name="Normal 86" xfId="38267"/>
    <cellStyle name="Normal 9" xfId="3651"/>
    <cellStyle name="Normal 9 2" xfId="3652"/>
    <cellStyle name="Normal 9 2 2" xfId="3653"/>
    <cellStyle name="Normal 9 2 2 2" xfId="3654"/>
    <cellStyle name="Normal 9 2 2 2 2" xfId="3655"/>
    <cellStyle name="Normal 9 2 2 2 2 2" xfId="38268"/>
    <cellStyle name="Normal 9 2 2 2 3" xfId="38269"/>
    <cellStyle name="Normal 9 2 2 3" xfId="3656"/>
    <cellStyle name="Normal 9 2 2 3 2" xfId="38270"/>
    <cellStyle name="Normal 9 2 2 3 2 2" xfId="38271"/>
    <cellStyle name="Normal 9 2 2 3 3" xfId="38272"/>
    <cellStyle name="Normal 9 2 2 4" xfId="38273"/>
    <cellStyle name="Normal 9 2 2 4 2" xfId="38274"/>
    <cellStyle name="Normal 9 2 2 5" xfId="38275"/>
    <cellStyle name="Normal 9 2 3" xfId="3657"/>
    <cellStyle name="Normal 9 2 3 2" xfId="3658"/>
    <cellStyle name="Normal 9 2 3 2 2" xfId="38276"/>
    <cellStyle name="Normal 9 2 3 3" xfId="38277"/>
    <cellStyle name="Normal 9 2 4" xfId="3659"/>
    <cellStyle name="Normal 9 2 4 2" xfId="38278"/>
    <cellStyle name="Normal 9 2 4 2 2" xfId="38279"/>
    <cellStyle name="Normal 9 2 4 3" xfId="38280"/>
    <cellStyle name="Normal 9 2 5" xfId="38281"/>
    <cellStyle name="Normal 9 2 5 2" xfId="38282"/>
    <cellStyle name="Normal 9 2 5 2 2" xfId="38283"/>
    <cellStyle name="Normal 9 2 5 3" xfId="38284"/>
    <cellStyle name="Normal 9 2 6" xfId="38285"/>
    <cellStyle name="Normal 9 2 6 2" xfId="38286"/>
    <cellStyle name="Normal 9 2 7" xfId="38287"/>
    <cellStyle name="Normal 9 3" xfId="3660"/>
    <cellStyle name="Normal 9 3 2" xfId="3661"/>
    <cellStyle name="Normal 9 3 2 2" xfId="3662"/>
    <cellStyle name="Normal 9 3 2 2 2" xfId="3663"/>
    <cellStyle name="Normal 9 3 2 2 2 2" xfId="38288"/>
    <cellStyle name="Normal 9 3 2 2 3" xfId="38289"/>
    <cellStyle name="Normal 9 3 2 3" xfId="3664"/>
    <cellStyle name="Normal 9 3 2 3 2" xfId="38290"/>
    <cellStyle name="Normal 9 3 2 3 2 2" xfId="38291"/>
    <cellStyle name="Normal 9 3 2 3 3" xfId="38292"/>
    <cellStyle name="Normal 9 3 2 4" xfId="38293"/>
    <cellStyle name="Normal 9 3 2 4 2" xfId="38294"/>
    <cellStyle name="Normal 9 3 2 5" xfId="38295"/>
    <cellStyle name="Normal 9 3 3" xfId="3665"/>
    <cellStyle name="Normal 9 3 3 2" xfId="3666"/>
    <cellStyle name="Normal 9 3 3 2 2" xfId="38296"/>
    <cellStyle name="Normal 9 3 3 3" xfId="38297"/>
    <cellStyle name="Normal 9 3 4" xfId="3667"/>
    <cellStyle name="Normal 9 3 4 2" xfId="38298"/>
    <cellStyle name="Normal 9 3 4 2 2" xfId="38299"/>
    <cellStyle name="Normal 9 3 4 3" xfId="38300"/>
    <cellStyle name="Normal 9 3 5" xfId="38301"/>
    <cellStyle name="Normal 9 3 5 2" xfId="38302"/>
    <cellStyle name="Normal 9 3 5 2 2" xfId="38303"/>
    <cellStyle name="Normal 9 3 5 3" xfId="38304"/>
    <cellStyle name="Normal 9 3 6" xfId="38305"/>
    <cellStyle name="Normal 9 3 6 2" xfId="38306"/>
    <cellStyle name="Normal 9 3 7" xfId="38307"/>
    <cellStyle name="Normal 9 4" xfId="3668"/>
    <cellStyle name="Normal 9 4 2" xfId="3669"/>
    <cellStyle name="Normal 9 4 2 2" xfId="3670"/>
    <cellStyle name="Normal 9 4 3" xfId="3671"/>
    <cellStyle name="Normal 9 4 4" xfId="38308"/>
    <cellStyle name="Normal 9 5" xfId="3672"/>
    <cellStyle name="Normal 9 5 2" xfId="3673"/>
    <cellStyle name="Normal 9 5 2 2" xfId="38309"/>
    <cellStyle name="Normal 9 5 2 2 2" xfId="38310"/>
    <cellStyle name="Normal 9 5 2 3" xfId="38311"/>
    <cellStyle name="Normal 9 5 3" xfId="38312"/>
    <cellStyle name="Normal 9 5 3 2" xfId="38313"/>
    <cellStyle name="Normal 9 5 3 2 2" xfId="38314"/>
    <cellStyle name="Normal 9 5 3 3" xfId="38315"/>
    <cellStyle name="Normal 9 5 4" xfId="38316"/>
    <cellStyle name="Normal 9 5 4 2" xfId="38317"/>
    <cellStyle name="Normal 9 5 5" xfId="38318"/>
    <cellStyle name="Normal 9 6" xfId="3674"/>
    <cellStyle name="Normal 9 6 2" xfId="38319"/>
    <cellStyle name="Normal 9 7" xfId="38320"/>
    <cellStyle name="Normal 9 7 2" xfId="38321"/>
    <cellStyle name="Note 2" xfId="3675"/>
    <cellStyle name="Note 2 10" xfId="38322"/>
    <cellStyle name="Note 2 10 10" xfId="38323"/>
    <cellStyle name="Note 2 10 11" xfId="38324"/>
    <cellStyle name="Note 2 10 12" xfId="38325"/>
    <cellStyle name="Note 2 10 13" xfId="38326"/>
    <cellStyle name="Note 2 10 14" xfId="38327"/>
    <cellStyle name="Note 2 10 15" xfId="38328"/>
    <cellStyle name="Note 2 10 2" xfId="38329"/>
    <cellStyle name="Note 2 10 3" xfId="38330"/>
    <cellStyle name="Note 2 10 4" xfId="38331"/>
    <cellStyle name="Note 2 10 5" xfId="38332"/>
    <cellStyle name="Note 2 10 6" xfId="38333"/>
    <cellStyle name="Note 2 10 7" xfId="38334"/>
    <cellStyle name="Note 2 10 8" xfId="38335"/>
    <cellStyle name="Note 2 10 9" xfId="38336"/>
    <cellStyle name="Note 2 11" xfId="38337"/>
    <cellStyle name="Note 2 12" xfId="38338"/>
    <cellStyle name="Note 2 13" xfId="38339"/>
    <cellStyle name="Note 2 14" xfId="38340"/>
    <cellStyle name="Note 2 15" xfId="38341"/>
    <cellStyle name="Note 2 16" xfId="38342"/>
    <cellStyle name="Note 2 17" xfId="38343"/>
    <cellStyle name="Note 2 18" xfId="38344"/>
    <cellStyle name="Note 2 19" xfId="38345"/>
    <cellStyle name="Note 2 2" xfId="3676"/>
    <cellStyle name="Note 2 2 10" xfId="38346"/>
    <cellStyle name="Note 2 2 11" xfId="38347"/>
    <cellStyle name="Note 2 2 12" xfId="38348"/>
    <cellStyle name="Note 2 2 13" xfId="38349"/>
    <cellStyle name="Note 2 2 14" xfId="38350"/>
    <cellStyle name="Note 2 2 2" xfId="3677"/>
    <cellStyle name="Note 2 2 2 10" xfId="38351"/>
    <cellStyle name="Note 2 2 2 11" xfId="38352"/>
    <cellStyle name="Note 2 2 2 12" xfId="38353"/>
    <cellStyle name="Note 2 2 2 13" xfId="38354"/>
    <cellStyle name="Note 2 2 2 2" xfId="3678"/>
    <cellStyle name="Note 2 2 2 2 10" xfId="38355"/>
    <cellStyle name="Note 2 2 2 2 11" xfId="38356"/>
    <cellStyle name="Note 2 2 2 2 12" xfId="38357"/>
    <cellStyle name="Note 2 2 2 2 13" xfId="38358"/>
    <cellStyle name="Note 2 2 2 2 14" xfId="38359"/>
    <cellStyle name="Note 2 2 2 2 15" xfId="38360"/>
    <cellStyle name="Note 2 2 2 2 16" xfId="38361"/>
    <cellStyle name="Note 2 2 2 2 2" xfId="3679"/>
    <cellStyle name="Note 2 2 2 2 2 10" xfId="38362"/>
    <cellStyle name="Note 2 2 2 2 2 11" xfId="38363"/>
    <cellStyle name="Note 2 2 2 2 2 12" xfId="38364"/>
    <cellStyle name="Note 2 2 2 2 2 13" xfId="38365"/>
    <cellStyle name="Note 2 2 2 2 2 14" xfId="38366"/>
    <cellStyle name="Note 2 2 2 2 2 2" xfId="3680"/>
    <cellStyle name="Note 2 2 2 2 2 2 2" xfId="3681"/>
    <cellStyle name="Note 2 2 2 2 2 2 2 2" xfId="3682"/>
    <cellStyle name="Note 2 2 2 2 2 2 2 2 2" xfId="3683"/>
    <cellStyle name="Note 2 2 2 2 2 2 2 2 2 2" xfId="38367"/>
    <cellStyle name="Note 2 2 2 2 2 2 2 2 2 3" xfId="38368"/>
    <cellStyle name="Note 2 2 2 2 2 2 2 2 3" xfId="38369"/>
    <cellStyle name="Note 2 2 2 2 2 2 2 2 4" xfId="38370"/>
    <cellStyle name="Note 2 2 2 2 2 2 2 3" xfId="3684"/>
    <cellStyle name="Note 2 2 2 2 2 2 2 3 2" xfId="38371"/>
    <cellStyle name="Note 2 2 2 2 2 2 2 3 3" xfId="38372"/>
    <cellStyle name="Note 2 2 2 2 2 2 2 4" xfId="38373"/>
    <cellStyle name="Note 2 2 2 2 2 2 2 5" xfId="38374"/>
    <cellStyle name="Note 2 2 2 2 2 2 3" xfId="3685"/>
    <cellStyle name="Note 2 2 2 2 2 2 3 2" xfId="3686"/>
    <cellStyle name="Note 2 2 2 2 2 2 3 2 2" xfId="38375"/>
    <cellStyle name="Note 2 2 2 2 2 2 3 2 3" xfId="38376"/>
    <cellStyle name="Note 2 2 2 2 2 2 3 3" xfId="38377"/>
    <cellStyle name="Note 2 2 2 2 2 2 3 4" xfId="38378"/>
    <cellStyle name="Note 2 2 2 2 2 2 4" xfId="3687"/>
    <cellStyle name="Note 2 2 2 2 2 2 4 2" xfId="38379"/>
    <cellStyle name="Note 2 2 2 2 2 2 4 3" xfId="38380"/>
    <cellStyle name="Note 2 2 2 2 2 2 5" xfId="38381"/>
    <cellStyle name="Note 2 2 2 2 2 2 6" xfId="38382"/>
    <cellStyle name="Note 2 2 2 2 2 3" xfId="3688"/>
    <cellStyle name="Note 2 2 2 2 2 3 2" xfId="3689"/>
    <cellStyle name="Note 2 2 2 2 2 3 2 2" xfId="3690"/>
    <cellStyle name="Note 2 2 2 2 2 3 2 2 2" xfId="38383"/>
    <cellStyle name="Note 2 2 2 2 2 3 2 2 3" xfId="38384"/>
    <cellStyle name="Note 2 2 2 2 2 3 2 3" xfId="38385"/>
    <cellStyle name="Note 2 2 2 2 2 3 2 4" xfId="38386"/>
    <cellStyle name="Note 2 2 2 2 2 3 3" xfId="3691"/>
    <cellStyle name="Note 2 2 2 2 2 3 3 2" xfId="38387"/>
    <cellStyle name="Note 2 2 2 2 2 3 3 3" xfId="38388"/>
    <cellStyle name="Note 2 2 2 2 2 3 4" xfId="3692"/>
    <cellStyle name="Note 2 2 2 2 2 3 4 2" xfId="38389"/>
    <cellStyle name="Note 2 2 2 2 2 3 4 3" xfId="38390"/>
    <cellStyle name="Note 2 2 2 2 2 3 5" xfId="38391"/>
    <cellStyle name="Note 2 2 2 2 2 3 6" xfId="38392"/>
    <cellStyle name="Note 2 2 2 2 2 4" xfId="3693"/>
    <cellStyle name="Note 2 2 2 2 2 4 2" xfId="3694"/>
    <cellStyle name="Note 2 2 2 2 2 4 2 2" xfId="3695"/>
    <cellStyle name="Note 2 2 2 2 2 4 2 2 2" xfId="38393"/>
    <cellStyle name="Note 2 2 2 2 2 4 2 2 3" xfId="38394"/>
    <cellStyle name="Note 2 2 2 2 2 4 2 3" xfId="38395"/>
    <cellStyle name="Note 2 2 2 2 2 4 2 4" xfId="38396"/>
    <cellStyle name="Note 2 2 2 2 2 4 3" xfId="3696"/>
    <cellStyle name="Note 2 2 2 2 2 4 3 2" xfId="38397"/>
    <cellStyle name="Note 2 2 2 2 2 4 3 3" xfId="38398"/>
    <cellStyle name="Note 2 2 2 2 2 4 4" xfId="38399"/>
    <cellStyle name="Note 2 2 2 2 2 4 5" xfId="38400"/>
    <cellStyle name="Note 2 2 2 2 2 5" xfId="3697"/>
    <cellStyle name="Note 2 2 2 2 2 5 2" xfId="38401"/>
    <cellStyle name="Note 2 2 2 2 2 5 3" xfId="38402"/>
    <cellStyle name="Note 2 2 2 2 2 6" xfId="38403"/>
    <cellStyle name="Note 2 2 2 2 2 7" xfId="38404"/>
    <cellStyle name="Note 2 2 2 2 2 8" xfId="38405"/>
    <cellStyle name="Note 2 2 2 2 2 9" xfId="38406"/>
    <cellStyle name="Note 2 2 2 2 3" xfId="3698"/>
    <cellStyle name="Note 2 2 2 2 3 2" xfId="3699"/>
    <cellStyle name="Note 2 2 2 2 3 2 2" xfId="3700"/>
    <cellStyle name="Note 2 2 2 2 3 2 2 2" xfId="3701"/>
    <cellStyle name="Note 2 2 2 2 3 2 2 2 2" xfId="3702"/>
    <cellStyle name="Note 2 2 2 2 3 2 2 2 2 2" xfId="38407"/>
    <cellStyle name="Note 2 2 2 2 3 2 2 2 2 3" xfId="38408"/>
    <cellStyle name="Note 2 2 2 2 3 2 2 2 3" xfId="38409"/>
    <cellStyle name="Note 2 2 2 2 3 2 2 2 4" xfId="38410"/>
    <cellStyle name="Note 2 2 2 2 3 2 2 3" xfId="3703"/>
    <cellStyle name="Note 2 2 2 2 3 2 2 3 2" xfId="38411"/>
    <cellStyle name="Note 2 2 2 2 3 2 2 3 3" xfId="38412"/>
    <cellStyle name="Note 2 2 2 2 3 2 2 4" xfId="38413"/>
    <cellStyle name="Note 2 2 2 2 3 2 2 5" xfId="38414"/>
    <cellStyle name="Note 2 2 2 2 3 2 3" xfId="3704"/>
    <cellStyle name="Note 2 2 2 2 3 2 3 2" xfId="3705"/>
    <cellStyle name="Note 2 2 2 2 3 2 3 2 2" xfId="38415"/>
    <cellStyle name="Note 2 2 2 2 3 2 3 2 3" xfId="38416"/>
    <cellStyle name="Note 2 2 2 2 3 2 3 3" xfId="38417"/>
    <cellStyle name="Note 2 2 2 2 3 2 3 4" xfId="38418"/>
    <cellStyle name="Note 2 2 2 2 3 2 4" xfId="3706"/>
    <cellStyle name="Note 2 2 2 2 3 2 4 2" xfId="38419"/>
    <cellStyle name="Note 2 2 2 2 3 2 4 3" xfId="38420"/>
    <cellStyle name="Note 2 2 2 2 3 2 5" xfId="38421"/>
    <cellStyle name="Note 2 2 2 2 3 2 6" xfId="38422"/>
    <cellStyle name="Note 2 2 2 2 3 3" xfId="3707"/>
    <cellStyle name="Note 2 2 2 2 3 3 2" xfId="3708"/>
    <cellStyle name="Note 2 2 2 2 3 3 2 2" xfId="3709"/>
    <cellStyle name="Note 2 2 2 2 3 3 2 2 2" xfId="38423"/>
    <cellStyle name="Note 2 2 2 2 3 3 2 2 3" xfId="38424"/>
    <cellStyle name="Note 2 2 2 2 3 3 2 3" xfId="38425"/>
    <cellStyle name="Note 2 2 2 2 3 3 2 4" xfId="38426"/>
    <cellStyle name="Note 2 2 2 2 3 3 3" xfId="3710"/>
    <cellStyle name="Note 2 2 2 2 3 3 3 2" xfId="38427"/>
    <cellStyle name="Note 2 2 2 2 3 3 3 3" xfId="38428"/>
    <cellStyle name="Note 2 2 2 2 3 3 4" xfId="3711"/>
    <cellStyle name="Note 2 2 2 2 3 3 4 2" xfId="38429"/>
    <cellStyle name="Note 2 2 2 2 3 3 4 3" xfId="38430"/>
    <cellStyle name="Note 2 2 2 2 3 3 5" xfId="38431"/>
    <cellStyle name="Note 2 2 2 2 3 3 6" xfId="38432"/>
    <cellStyle name="Note 2 2 2 2 3 4" xfId="3712"/>
    <cellStyle name="Note 2 2 2 2 3 4 2" xfId="3713"/>
    <cellStyle name="Note 2 2 2 2 3 4 2 2" xfId="3714"/>
    <cellStyle name="Note 2 2 2 2 3 4 2 2 2" xfId="38433"/>
    <cellStyle name="Note 2 2 2 2 3 4 2 2 3" xfId="38434"/>
    <cellStyle name="Note 2 2 2 2 3 4 2 3" xfId="38435"/>
    <cellStyle name="Note 2 2 2 2 3 4 2 4" xfId="38436"/>
    <cellStyle name="Note 2 2 2 2 3 4 3" xfId="3715"/>
    <cellStyle name="Note 2 2 2 2 3 4 3 2" xfId="38437"/>
    <cellStyle name="Note 2 2 2 2 3 4 3 3" xfId="38438"/>
    <cellStyle name="Note 2 2 2 2 3 4 4" xfId="38439"/>
    <cellStyle name="Note 2 2 2 2 3 4 5" xfId="38440"/>
    <cellStyle name="Note 2 2 2 2 3 5" xfId="3716"/>
    <cellStyle name="Note 2 2 2 2 3 5 2" xfId="3717"/>
    <cellStyle name="Note 2 2 2 2 3 5 2 2" xfId="38441"/>
    <cellStyle name="Note 2 2 2 2 3 5 2 3" xfId="38442"/>
    <cellStyle name="Note 2 2 2 2 3 5 3" xfId="38443"/>
    <cellStyle name="Note 2 2 2 2 3 5 4" xfId="38444"/>
    <cellStyle name="Note 2 2 2 2 3 6" xfId="3718"/>
    <cellStyle name="Note 2 2 2 2 3 6 2" xfId="38445"/>
    <cellStyle name="Note 2 2 2 2 3 6 3" xfId="38446"/>
    <cellStyle name="Note 2 2 2 2 3 7" xfId="38447"/>
    <cellStyle name="Note 2 2 2 2 3 8" xfId="38448"/>
    <cellStyle name="Note 2 2 2 2 4" xfId="3719"/>
    <cellStyle name="Note 2 2 2 2 4 2" xfId="3720"/>
    <cellStyle name="Note 2 2 2 2 4 2 2" xfId="3721"/>
    <cellStyle name="Note 2 2 2 2 4 2 2 2" xfId="3722"/>
    <cellStyle name="Note 2 2 2 2 4 2 2 2 2" xfId="3723"/>
    <cellStyle name="Note 2 2 2 2 4 2 2 2 2 2" xfId="38449"/>
    <cellStyle name="Note 2 2 2 2 4 2 2 2 2 3" xfId="38450"/>
    <cellStyle name="Note 2 2 2 2 4 2 2 2 3" xfId="38451"/>
    <cellStyle name="Note 2 2 2 2 4 2 2 2 4" xfId="38452"/>
    <cellStyle name="Note 2 2 2 2 4 2 2 3" xfId="3724"/>
    <cellStyle name="Note 2 2 2 2 4 2 2 3 2" xfId="38453"/>
    <cellStyle name="Note 2 2 2 2 4 2 2 3 3" xfId="38454"/>
    <cellStyle name="Note 2 2 2 2 4 2 2 4" xfId="38455"/>
    <cellStyle name="Note 2 2 2 2 4 2 2 5" xfId="38456"/>
    <cellStyle name="Note 2 2 2 2 4 2 3" xfId="3725"/>
    <cellStyle name="Note 2 2 2 2 4 2 3 2" xfId="3726"/>
    <cellStyle name="Note 2 2 2 2 4 2 3 2 2" xfId="38457"/>
    <cellStyle name="Note 2 2 2 2 4 2 3 2 3" xfId="38458"/>
    <cellStyle name="Note 2 2 2 2 4 2 3 3" xfId="38459"/>
    <cellStyle name="Note 2 2 2 2 4 2 3 4" xfId="38460"/>
    <cellStyle name="Note 2 2 2 2 4 2 4" xfId="3727"/>
    <cellStyle name="Note 2 2 2 2 4 2 4 2" xfId="38461"/>
    <cellStyle name="Note 2 2 2 2 4 2 4 3" xfId="38462"/>
    <cellStyle name="Note 2 2 2 2 4 2 5" xfId="38463"/>
    <cellStyle name="Note 2 2 2 2 4 2 6" xfId="38464"/>
    <cellStyle name="Note 2 2 2 2 4 3" xfId="3728"/>
    <cellStyle name="Note 2 2 2 2 4 3 2" xfId="3729"/>
    <cellStyle name="Note 2 2 2 2 4 3 2 2" xfId="3730"/>
    <cellStyle name="Note 2 2 2 2 4 3 2 2 2" xfId="38465"/>
    <cellStyle name="Note 2 2 2 2 4 3 2 2 3" xfId="38466"/>
    <cellStyle name="Note 2 2 2 2 4 3 2 3" xfId="38467"/>
    <cellStyle name="Note 2 2 2 2 4 3 2 4" xfId="38468"/>
    <cellStyle name="Note 2 2 2 2 4 3 3" xfId="3731"/>
    <cellStyle name="Note 2 2 2 2 4 3 3 2" xfId="38469"/>
    <cellStyle name="Note 2 2 2 2 4 3 3 3" xfId="38470"/>
    <cellStyle name="Note 2 2 2 2 4 3 4" xfId="3732"/>
    <cellStyle name="Note 2 2 2 2 4 3 4 2" xfId="38471"/>
    <cellStyle name="Note 2 2 2 2 4 3 4 3" xfId="38472"/>
    <cellStyle name="Note 2 2 2 2 4 3 5" xfId="38473"/>
    <cellStyle name="Note 2 2 2 2 4 3 6" xfId="38474"/>
    <cellStyle name="Note 2 2 2 2 4 4" xfId="3733"/>
    <cellStyle name="Note 2 2 2 2 4 4 2" xfId="3734"/>
    <cellStyle name="Note 2 2 2 2 4 4 2 2" xfId="3735"/>
    <cellStyle name="Note 2 2 2 2 4 4 2 2 2" xfId="38475"/>
    <cellStyle name="Note 2 2 2 2 4 4 2 2 3" xfId="38476"/>
    <cellStyle name="Note 2 2 2 2 4 4 2 3" xfId="38477"/>
    <cellStyle name="Note 2 2 2 2 4 4 2 4" xfId="38478"/>
    <cellStyle name="Note 2 2 2 2 4 4 3" xfId="3736"/>
    <cellStyle name="Note 2 2 2 2 4 4 3 2" xfId="38479"/>
    <cellStyle name="Note 2 2 2 2 4 4 3 3" xfId="38480"/>
    <cellStyle name="Note 2 2 2 2 4 4 4" xfId="38481"/>
    <cellStyle name="Note 2 2 2 2 4 4 5" xfId="38482"/>
    <cellStyle name="Note 2 2 2 2 4 5" xfId="3737"/>
    <cellStyle name="Note 2 2 2 2 4 5 2" xfId="3738"/>
    <cellStyle name="Note 2 2 2 2 4 5 2 2" xfId="38483"/>
    <cellStyle name="Note 2 2 2 2 4 5 2 3" xfId="38484"/>
    <cellStyle name="Note 2 2 2 2 4 5 3" xfId="38485"/>
    <cellStyle name="Note 2 2 2 2 4 5 4" xfId="38486"/>
    <cellStyle name="Note 2 2 2 2 4 6" xfId="3739"/>
    <cellStyle name="Note 2 2 2 2 4 6 2" xfId="38487"/>
    <cellStyle name="Note 2 2 2 2 4 6 3" xfId="38488"/>
    <cellStyle name="Note 2 2 2 2 4 7" xfId="38489"/>
    <cellStyle name="Note 2 2 2 2 4 8" xfId="38490"/>
    <cellStyle name="Note 2 2 2 2 5" xfId="3740"/>
    <cellStyle name="Note 2 2 2 2 5 2" xfId="3741"/>
    <cellStyle name="Note 2 2 2 2 5 2 2" xfId="38491"/>
    <cellStyle name="Note 2 2 2 2 5 2 3" xfId="38492"/>
    <cellStyle name="Note 2 2 2 2 5 3" xfId="38493"/>
    <cellStyle name="Note 2 2 2 2 5 4" xfId="38494"/>
    <cellStyle name="Note 2 2 2 2 6" xfId="38495"/>
    <cellStyle name="Note 2 2 2 2 7" xfId="38496"/>
    <cellStyle name="Note 2 2 2 2 8" xfId="38497"/>
    <cellStyle name="Note 2 2 2 2 9" xfId="38498"/>
    <cellStyle name="Note 2 2 2 3" xfId="3742"/>
    <cellStyle name="Note 2 2 2 3 10" xfId="38499"/>
    <cellStyle name="Note 2 2 2 3 11" xfId="38500"/>
    <cellStyle name="Note 2 2 2 3 12" xfId="38501"/>
    <cellStyle name="Note 2 2 2 3 13" xfId="38502"/>
    <cellStyle name="Note 2 2 2 3 14" xfId="38503"/>
    <cellStyle name="Note 2 2 2 3 15" xfId="38504"/>
    <cellStyle name="Note 2 2 2 3 2" xfId="3743"/>
    <cellStyle name="Note 2 2 2 3 2 2" xfId="3744"/>
    <cellStyle name="Note 2 2 2 3 2 2 2" xfId="3745"/>
    <cellStyle name="Note 2 2 2 3 2 2 2 2" xfId="3746"/>
    <cellStyle name="Note 2 2 2 3 2 2 2 2 2" xfId="38505"/>
    <cellStyle name="Note 2 2 2 3 2 2 2 2 3" xfId="38506"/>
    <cellStyle name="Note 2 2 2 3 2 2 2 3" xfId="38507"/>
    <cellStyle name="Note 2 2 2 3 2 2 2 4" xfId="38508"/>
    <cellStyle name="Note 2 2 2 3 2 2 3" xfId="3747"/>
    <cellStyle name="Note 2 2 2 3 2 2 3 2" xfId="38509"/>
    <cellStyle name="Note 2 2 2 3 2 2 3 3" xfId="38510"/>
    <cellStyle name="Note 2 2 2 3 2 2 4" xfId="38511"/>
    <cellStyle name="Note 2 2 2 3 2 2 5" xfId="38512"/>
    <cellStyle name="Note 2 2 2 3 2 3" xfId="3748"/>
    <cellStyle name="Note 2 2 2 3 2 3 2" xfId="3749"/>
    <cellStyle name="Note 2 2 2 3 2 3 2 2" xfId="38513"/>
    <cellStyle name="Note 2 2 2 3 2 3 2 3" xfId="38514"/>
    <cellStyle name="Note 2 2 2 3 2 3 3" xfId="38515"/>
    <cellStyle name="Note 2 2 2 3 2 3 4" xfId="38516"/>
    <cellStyle name="Note 2 2 2 3 2 4" xfId="3750"/>
    <cellStyle name="Note 2 2 2 3 2 4 2" xfId="38517"/>
    <cellStyle name="Note 2 2 2 3 2 4 3" xfId="38518"/>
    <cellStyle name="Note 2 2 2 3 2 5" xfId="38519"/>
    <cellStyle name="Note 2 2 2 3 2 6" xfId="38520"/>
    <cellStyle name="Note 2 2 2 3 3" xfId="3751"/>
    <cellStyle name="Note 2 2 2 3 3 2" xfId="3752"/>
    <cellStyle name="Note 2 2 2 3 3 2 2" xfId="3753"/>
    <cellStyle name="Note 2 2 2 3 3 2 2 2" xfId="38521"/>
    <cellStyle name="Note 2 2 2 3 3 2 2 3" xfId="38522"/>
    <cellStyle name="Note 2 2 2 3 3 2 3" xfId="38523"/>
    <cellStyle name="Note 2 2 2 3 3 2 4" xfId="38524"/>
    <cellStyle name="Note 2 2 2 3 3 3" xfId="3754"/>
    <cellStyle name="Note 2 2 2 3 3 3 2" xfId="38525"/>
    <cellStyle name="Note 2 2 2 3 3 3 3" xfId="38526"/>
    <cellStyle name="Note 2 2 2 3 3 4" xfId="3755"/>
    <cellStyle name="Note 2 2 2 3 3 4 2" xfId="38527"/>
    <cellStyle name="Note 2 2 2 3 3 4 3" xfId="38528"/>
    <cellStyle name="Note 2 2 2 3 3 5" xfId="38529"/>
    <cellStyle name="Note 2 2 2 3 3 6" xfId="38530"/>
    <cellStyle name="Note 2 2 2 3 4" xfId="3756"/>
    <cellStyle name="Note 2 2 2 3 4 2" xfId="3757"/>
    <cellStyle name="Note 2 2 2 3 4 2 2" xfId="3758"/>
    <cellStyle name="Note 2 2 2 3 4 2 2 2" xfId="38531"/>
    <cellStyle name="Note 2 2 2 3 4 2 2 3" xfId="38532"/>
    <cellStyle name="Note 2 2 2 3 4 2 3" xfId="38533"/>
    <cellStyle name="Note 2 2 2 3 4 2 4" xfId="38534"/>
    <cellStyle name="Note 2 2 2 3 4 3" xfId="3759"/>
    <cellStyle name="Note 2 2 2 3 4 3 2" xfId="38535"/>
    <cellStyle name="Note 2 2 2 3 4 3 3" xfId="38536"/>
    <cellStyle name="Note 2 2 2 3 4 4" xfId="38537"/>
    <cellStyle name="Note 2 2 2 3 4 5" xfId="38538"/>
    <cellStyle name="Note 2 2 2 3 5" xfId="3760"/>
    <cellStyle name="Note 2 2 2 3 5 2" xfId="38539"/>
    <cellStyle name="Note 2 2 2 3 5 3" xfId="38540"/>
    <cellStyle name="Note 2 2 2 3 6" xfId="38541"/>
    <cellStyle name="Note 2 2 2 3 7" xfId="38542"/>
    <cellStyle name="Note 2 2 2 3 8" xfId="38543"/>
    <cellStyle name="Note 2 2 2 3 9" xfId="38544"/>
    <cellStyle name="Note 2 2 2 4" xfId="3761"/>
    <cellStyle name="Note 2 2 2 4 2" xfId="3762"/>
    <cellStyle name="Note 2 2 2 4 2 2" xfId="3763"/>
    <cellStyle name="Note 2 2 2 4 2 2 2" xfId="3764"/>
    <cellStyle name="Note 2 2 2 4 2 2 2 2" xfId="3765"/>
    <cellStyle name="Note 2 2 2 4 2 2 2 2 2" xfId="38545"/>
    <cellStyle name="Note 2 2 2 4 2 2 2 2 3" xfId="38546"/>
    <cellStyle name="Note 2 2 2 4 2 2 2 3" xfId="38547"/>
    <cellStyle name="Note 2 2 2 4 2 2 2 4" xfId="38548"/>
    <cellStyle name="Note 2 2 2 4 2 2 3" xfId="3766"/>
    <cellStyle name="Note 2 2 2 4 2 2 3 2" xfId="38549"/>
    <cellStyle name="Note 2 2 2 4 2 2 3 3" xfId="38550"/>
    <cellStyle name="Note 2 2 2 4 2 2 4" xfId="38551"/>
    <cellStyle name="Note 2 2 2 4 2 2 5" xfId="38552"/>
    <cellStyle name="Note 2 2 2 4 2 3" xfId="3767"/>
    <cellStyle name="Note 2 2 2 4 2 3 2" xfId="3768"/>
    <cellStyle name="Note 2 2 2 4 2 3 2 2" xfId="38553"/>
    <cellStyle name="Note 2 2 2 4 2 3 2 3" xfId="38554"/>
    <cellStyle name="Note 2 2 2 4 2 3 3" xfId="38555"/>
    <cellStyle name="Note 2 2 2 4 2 3 4" xfId="38556"/>
    <cellStyle name="Note 2 2 2 4 2 4" xfId="3769"/>
    <cellStyle name="Note 2 2 2 4 2 4 2" xfId="38557"/>
    <cellStyle name="Note 2 2 2 4 2 4 3" xfId="38558"/>
    <cellStyle name="Note 2 2 2 4 2 5" xfId="38559"/>
    <cellStyle name="Note 2 2 2 4 2 6" xfId="38560"/>
    <cellStyle name="Note 2 2 2 4 3" xfId="3770"/>
    <cellStyle name="Note 2 2 2 4 3 2" xfId="3771"/>
    <cellStyle name="Note 2 2 2 4 3 2 2" xfId="3772"/>
    <cellStyle name="Note 2 2 2 4 3 2 2 2" xfId="38561"/>
    <cellStyle name="Note 2 2 2 4 3 2 2 3" xfId="38562"/>
    <cellStyle name="Note 2 2 2 4 3 2 3" xfId="38563"/>
    <cellStyle name="Note 2 2 2 4 3 2 4" xfId="38564"/>
    <cellStyle name="Note 2 2 2 4 3 3" xfId="3773"/>
    <cellStyle name="Note 2 2 2 4 3 3 2" xfId="38565"/>
    <cellStyle name="Note 2 2 2 4 3 3 3" xfId="38566"/>
    <cellStyle name="Note 2 2 2 4 3 4" xfId="3774"/>
    <cellStyle name="Note 2 2 2 4 3 4 2" xfId="38567"/>
    <cellStyle name="Note 2 2 2 4 3 4 3" xfId="38568"/>
    <cellStyle name="Note 2 2 2 4 3 5" xfId="38569"/>
    <cellStyle name="Note 2 2 2 4 3 6" xfId="38570"/>
    <cellStyle name="Note 2 2 2 4 4" xfId="3775"/>
    <cellStyle name="Note 2 2 2 4 4 2" xfId="3776"/>
    <cellStyle name="Note 2 2 2 4 4 2 2" xfId="3777"/>
    <cellStyle name="Note 2 2 2 4 4 2 2 2" xfId="38571"/>
    <cellStyle name="Note 2 2 2 4 4 2 2 3" xfId="38572"/>
    <cellStyle name="Note 2 2 2 4 4 2 3" xfId="38573"/>
    <cellStyle name="Note 2 2 2 4 4 2 4" xfId="38574"/>
    <cellStyle name="Note 2 2 2 4 4 3" xfId="3778"/>
    <cellStyle name="Note 2 2 2 4 4 3 2" xfId="38575"/>
    <cellStyle name="Note 2 2 2 4 4 3 3" xfId="38576"/>
    <cellStyle name="Note 2 2 2 4 4 4" xfId="38577"/>
    <cellStyle name="Note 2 2 2 4 4 5" xfId="38578"/>
    <cellStyle name="Note 2 2 2 4 5" xfId="3779"/>
    <cellStyle name="Note 2 2 2 4 5 2" xfId="3780"/>
    <cellStyle name="Note 2 2 2 4 5 2 2" xfId="38579"/>
    <cellStyle name="Note 2 2 2 4 5 2 3" xfId="38580"/>
    <cellStyle name="Note 2 2 2 4 5 3" xfId="38581"/>
    <cellStyle name="Note 2 2 2 4 5 4" xfId="38582"/>
    <cellStyle name="Note 2 2 2 4 6" xfId="3781"/>
    <cellStyle name="Note 2 2 2 4 6 2" xfId="38583"/>
    <cellStyle name="Note 2 2 2 4 6 3" xfId="38584"/>
    <cellStyle name="Note 2 2 2 4 7" xfId="38585"/>
    <cellStyle name="Note 2 2 2 4 8" xfId="38586"/>
    <cellStyle name="Note 2 2 2 5" xfId="3782"/>
    <cellStyle name="Note 2 2 2 5 2" xfId="3783"/>
    <cellStyle name="Note 2 2 2 5 2 2" xfId="3784"/>
    <cellStyle name="Note 2 2 2 5 2 2 2" xfId="3785"/>
    <cellStyle name="Note 2 2 2 5 2 2 2 2" xfId="3786"/>
    <cellStyle name="Note 2 2 2 5 2 2 2 2 2" xfId="38587"/>
    <cellStyle name="Note 2 2 2 5 2 2 2 2 3" xfId="38588"/>
    <cellStyle name="Note 2 2 2 5 2 2 2 3" xfId="38589"/>
    <cellStyle name="Note 2 2 2 5 2 2 2 4" xfId="38590"/>
    <cellStyle name="Note 2 2 2 5 2 2 3" xfId="3787"/>
    <cellStyle name="Note 2 2 2 5 2 2 3 2" xfId="38591"/>
    <cellStyle name="Note 2 2 2 5 2 2 3 3" xfId="38592"/>
    <cellStyle name="Note 2 2 2 5 2 2 4" xfId="38593"/>
    <cellStyle name="Note 2 2 2 5 2 2 5" xfId="38594"/>
    <cellStyle name="Note 2 2 2 5 2 3" xfId="3788"/>
    <cellStyle name="Note 2 2 2 5 2 3 2" xfId="3789"/>
    <cellStyle name="Note 2 2 2 5 2 3 2 2" xfId="38595"/>
    <cellStyle name="Note 2 2 2 5 2 3 2 3" xfId="38596"/>
    <cellStyle name="Note 2 2 2 5 2 3 3" xfId="38597"/>
    <cellStyle name="Note 2 2 2 5 2 3 4" xfId="38598"/>
    <cellStyle name="Note 2 2 2 5 2 4" xfId="3790"/>
    <cellStyle name="Note 2 2 2 5 2 4 2" xfId="38599"/>
    <cellStyle name="Note 2 2 2 5 2 4 3" xfId="38600"/>
    <cellStyle name="Note 2 2 2 5 2 5" xfId="38601"/>
    <cellStyle name="Note 2 2 2 5 2 6" xfId="38602"/>
    <cellStyle name="Note 2 2 2 5 3" xfId="3791"/>
    <cellStyle name="Note 2 2 2 5 3 2" xfId="3792"/>
    <cellStyle name="Note 2 2 2 5 3 2 2" xfId="3793"/>
    <cellStyle name="Note 2 2 2 5 3 2 2 2" xfId="38603"/>
    <cellStyle name="Note 2 2 2 5 3 2 2 3" xfId="38604"/>
    <cellStyle name="Note 2 2 2 5 3 2 3" xfId="38605"/>
    <cellStyle name="Note 2 2 2 5 3 2 4" xfId="38606"/>
    <cellStyle name="Note 2 2 2 5 3 3" xfId="3794"/>
    <cellStyle name="Note 2 2 2 5 3 3 2" xfId="38607"/>
    <cellStyle name="Note 2 2 2 5 3 3 3" xfId="38608"/>
    <cellStyle name="Note 2 2 2 5 3 4" xfId="3795"/>
    <cellStyle name="Note 2 2 2 5 3 4 2" xfId="38609"/>
    <cellStyle name="Note 2 2 2 5 3 4 3" xfId="38610"/>
    <cellStyle name="Note 2 2 2 5 3 5" xfId="38611"/>
    <cellStyle name="Note 2 2 2 5 3 6" xfId="38612"/>
    <cellStyle name="Note 2 2 2 5 4" xfId="3796"/>
    <cellStyle name="Note 2 2 2 5 4 2" xfId="3797"/>
    <cellStyle name="Note 2 2 2 5 4 2 2" xfId="3798"/>
    <cellStyle name="Note 2 2 2 5 4 2 2 2" xfId="38613"/>
    <cellStyle name="Note 2 2 2 5 4 2 2 3" xfId="38614"/>
    <cellStyle name="Note 2 2 2 5 4 2 3" xfId="38615"/>
    <cellStyle name="Note 2 2 2 5 4 2 4" xfId="38616"/>
    <cellStyle name="Note 2 2 2 5 4 3" xfId="3799"/>
    <cellStyle name="Note 2 2 2 5 4 3 2" xfId="38617"/>
    <cellStyle name="Note 2 2 2 5 4 3 3" xfId="38618"/>
    <cellStyle name="Note 2 2 2 5 4 4" xfId="38619"/>
    <cellStyle name="Note 2 2 2 5 4 5" xfId="38620"/>
    <cellStyle name="Note 2 2 2 5 5" xfId="3800"/>
    <cellStyle name="Note 2 2 2 5 5 2" xfId="3801"/>
    <cellStyle name="Note 2 2 2 5 5 2 2" xfId="38621"/>
    <cellStyle name="Note 2 2 2 5 5 2 3" xfId="38622"/>
    <cellStyle name="Note 2 2 2 5 5 3" xfId="38623"/>
    <cellStyle name="Note 2 2 2 5 5 4" xfId="38624"/>
    <cellStyle name="Note 2 2 2 5 6" xfId="3802"/>
    <cellStyle name="Note 2 2 2 5 6 2" xfId="38625"/>
    <cellStyle name="Note 2 2 2 5 6 3" xfId="38626"/>
    <cellStyle name="Note 2 2 2 5 7" xfId="38627"/>
    <cellStyle name="Note 2 2 2 5 8" xfId="38628"/>
    <cellStyle name="Note 2 2 2 6" xfId="38629"/>
    <cellStyle name="Note 2 2 2 7" xfId="38630"/>
    <cellStyle name="Note 2 2 2 8" xfId="38631"/>
    <cellStyle name="Note 2 2 2 9" xfId="38632"/>
    <cellStyle name="Note 2 2 3" xfId="3803"/>
    <cellStyle name="Note 2 2 3 10" xfId="38633"/>
    <cellStyle name="Note 2 2 3 11" xfId="38634"/>
    <cellStyle name="Note 2 2 3 12" xfId="38635"/>
    <cellStyle name="Note 2 2 3 13" xfId="38636"/>
    <cellStyle name="Note 2 2 3 14" xfId="38637"/>
    <cellStyle name="Note 2 2 3 15" xfId="38638"/>
    <cellStyle name="Note 2 2 3 16" xfId="38639"/>
    <cellStyle name="Note 2 2 3 2" xfId="3804"/>
    <cellStyle name="Note 2 2 3 2 10" xfId="38640"/>
    <cellStyle name="Note 2 2 3 2 11" xfId="38641"/>
    <cellStyle name="Note 2 2 3 2 12" xfId="38642"/>
    <cellStyle name="Note 2 2 3 2 13" xfId="38643"/>
    <cellStyle name="Note 2 2 3 2 14" xfId="38644"/>
    <cellStyle name="Note 2 2 3 2 2" xfId="3805"/>
    <cellStyle name="Note 2 2 3 2 2 2" xfId="3806"/>
    <cellStyle name="Note 2 2 3 2 2 2 2" xfId="3807"/>
    <cellStyle name="Note 2 2 3 2 2 2 2 2" xfId="3808"/>
    <cellStyle name="Note 2 2 3 2 2 2 2 2 2" xfId="38645"/>
    <cellStyle name="Note 2 2 3 2 2 2 2 2 3" xfId="38646"/>
    <cellStyle name="Note 2 2 3 2 2 2 2 3" xfId="38647"/>
    <cellStyle name="Note 2 2 3 2 2 2 2 4" xfId="38648"/>
    <cellStyle name="Note 2 2 3 2 2 2 3" xfId="3809"/>
    <cellStyle name="Note 2 2 3 2 2 2 3 2" xfId="38649"/>
    <cellStyle name="Note 2 2 3 2 2 2 3 3" xfId="38650"/>
    <cellStyle name="Note 2 2 3 2 2 2 4" xfId="38651"/>
    <cellStyle name="Note 2 2 3 2 2 2 5" xfId="38652"/>
    <cellStyle name="Note 2 2 3 2 2 3" xfId="3810"/>
    <cellStyle name="Note 2 2 3 2 2 3 2" xfId="3811"/>
    <cellStyle name="Note 2 2 3 2 2 3 2 2" xfId="38653"/>
    <cellStyle name="Note 2 2 3 2 2 3 2 3" xfId="38654"/>
    <cellStyle name="Note 2 2 3 2 2 3 3" xfId="38655"/>
    <cellStyle name="Note 2 2 3 2 2 3 4" xfId="38656"/>
    <cellStyle name="Note 2 2 3 2 2 4" xfId="3812"/>
    <cellStyle name="Note 2 2 3 2 2 4 2" xfId="38657"/>
    <cellStyle name="Note 2 2 3 2 2 4 3" xfId="38658"/>
    <cellStyle name="Note 2 2 3 2 2 5" xfId="38659"/>
    <cellStyle name="Note 2 2 3 2 2 6" xfId="38660"/>
    <cellStyle name="Note 2 2 3 2 3" xfId="3813"/>
    <cellStyle name="Note 2 2 3 2 3 2" xfId="3814"/>
    <cellStyle name="Note 2 2 3 2 3 2 2" xfId="3815"/>
    <cellStyle name="Note 2 2 3 2 3 2 2 2" xfId="38661"/>
    <cellStyle name="Note 2 2 3 2 3 2 2 3" xfId="38662"/>
    <cellStyle name="Note 2 2 3 2 3 2 3" xfId="38663"/>
    <cellStyle name="Note 2 2 3 2 3 2 4" xfId="38664"/>
    <cellStyle name="Note 2 2 3 2 3 3" xfId="3816"/>
    <cellStyle name="Note 2 2 3 2 3 3 2" xfId="38665"/>
    <cellStyle name="Note 2 2 3 2 3 3 3" xfId="38666"/>
    <cellStyle name="Note 2 2 3 2 3 4" xfId="3817"/>
    <cellStyle name="Note 2 2 3 2 3 4 2" xfId="38667"/>
    <cellStyle name="Note 2 2 3 2 3 4 3" xfId="38668"/>
    <cellStyle name="Note 2 2 3 2 3 5" xfId="38669"/>
    <cellStyle name="Note 2 2 3 2 3 6" xfId="38670"/>
    <cellStyle name="Note 2 2 3 2 4" xfId="3818"/>
    <cellStyle name="Note 2 2 3 2 4 2" xfId="3819"/>
    <cellStyle name="Note 2 2 3 2 4 2 2" xfId="3820"/>
    <cellStyle name="Note 2 2 3 2 4 2 2 2" xfId="38671"/>
    <cellStyle name="Note 2 2 3 2 4 2 2 3" xfId="38672"/>
    <cellStyle name="Note 2 2 3 2 4 2 3" xfId="38673"/>
    <cellStyle name="Note 2 2 3 2 4 2 4" xfId="38674"/>
    <cellStyle name="Note 2 2 3 2 4 3" xfId="3821"/>
    <cellStyle name="Note 2 2 3 2 4 3 2" xfId="38675"/>
    <cellStyle name="Note 2 2 3 2 4 3 3" xfId="38676"/>
    <cellStyle name="Note 2 2 3 2 4 4" xfId="38677"/>
    <cellStyle name="Note 2 2 3 2 4 5" xfId="38678"/>
    <cellStyle name="Note 2 2 3 2 5" xfId="3822"/>
    <cellStyle name="Note 2 2 3 2 5 2" xfId="38679"/>
    <cellStyle name="Note 2 2 3 2 5 3" xfId="38680"/>
    <cellStyle name="Note 2 2 3 2 6" xfId="38681"/>
    <cellStyle name="Note 2 2 3 2 7" xfId="38682"/>
    <cellStyle name="Note 2 2 3 2 8" xfId="38683"/>
    <cellStyle name="Note 2 2 3 2 9" xfId="38684"/>
    <cellStyle name="Note 2 2 3 3" xfId="3823"/>
    <cellStyle name="Note 2 2 3 3 2" xfId="3824"/>
    <cellStyle name="Note 2 2 3 3 2 2" xfId="3825"/>
    <cellStyle name="Note 2 2 3 3 2 2 2" xfId="3826"/>
    <cellStyle name="Note 2 2 3 3 2 2 2 2" xfId="3827"/>
    <cellStyle name="Note 2 2 3 3 2 2 2 2 2" xfId="38685"/>
    <cellStyle name="Note 2 2 3 3 2 2 2 2 3" xfId="38686"/>
    <cellStyle name="Note 2 2 3 3 2 2 2 3" xfId="38687"/>
    <cellStyle name="Note 2 2 3 3 2 2 2 4" xfId="38688"/>
    <cellStyle name="Note 2 2 3 3 2 2 3" xfId="3828"/>
    <cellStyle name="Note 2 2 3 3 2 2 3 2" xfId="38689"/>
    <cellStyle name="Note 2 2 3 3 2 2 3 3" xfId="38690"/>
    <cellStyle name="Note 2 2 3 3 2 2 4" xfId="38691"/>
    <cellStyle name="Note 2 2 3 3 2 2 5" xfId="38692"/>
    <cellStyle name="Note 2 2 3 3 2 3" xfId="3829"/>
    <cellStyle name="Note 2 2 3 3 2 3 2" xfId="3830"/>
    <cellStyle name="Note 2 2 3 3 2 3 2 2" xfId="38693"/>
    <cellStyle name="Note 2 2 3 3 2 3 2 3" xfId="38694"/>
    <cellStyle name="Note 2 2 3 3 2 3 3" xfId="38695"/>
    <cellStyle name="Note 2 2 3 3 2 3 4" xfId="38696"/>
    <cellStyle name="Note 2 2 3 3 2 4" xfId="3831"/>
    <cellStyle name="Note 2 2 3 3 2 4 2" xfId="38697"/>
    <cellStyle name="Note 2 2 3 3 2 4 3" xfId="38698"/>
    <cellStyle name="Note 2 2 3 3 2 5" xfId="38699"/>
    <cellStyle name="Note 2 2 3 3 2 6" xfId="38700"/>
    <cellStyle name="Note 2 2 3 3 3" xfId="3832"/>
    <cellStyle name="Note 2 2 3 3 3 2" xfId="3833"/>
    <cellStyle name="Note 2 2 3 3 3 2 2" xfId="3834"/>
    <cellStyle name="Note 2 2 3 3 3 2 2 2" xfId="38701"/>
    <cellStyle name="Note 2 2 3 3 3 2 2 3" xfId="38702"/>
    <cellStyle name="Note 2 2 3 3 3 2 3" xfId="38703"/>
    <cellStyle name="Note 2 2 3 3 3 2 4" xfId="38704"/>
    <cellStyle name="Note 2 2 3 3 3 3" xfId="3835"/>
    <cellStyle name="Note 2 2 3 3 3 3 2" xfId="38705"/>
    <cellStyle name="Note 2 2 3 3 3 3 3" xfId="38706"/>
    <cellStyle name="Note 2 2 3 3 3 4" xfId="3836"/>
    <cellStyle name="Note 2 2 3 3 3 4 2" xfId="38707"/>
    <cellStyle name="Note 2 2 3 3 3 4 3" xfId="38708"/>
    <cellStyle name="Note 2 2 3 3 3 5" xfId="38709"/>
    <cellStyle name="Note 2 2 3 3 3 6" xfId="38710"/>
    <cellStyle name="Note 2 2 3 3 4" xfId="3837"/>
    <cellStyle name="Note 2 2 3 3 4 2" xfId="3838"/>
    <cellStyle name="Note 2 2 3 3 4 2 2" xfId="3839"/>
    <cellStyle name="Note 2 2 3 3 4 2 2 2" xfId="38711"/>
    <cellStyle name="Note 2 2 3 3 4 2 2 3" xfId="38712"/>
    <cellStyle name="Note 2 2 3 3 4 2 3" xfId="38713"/>
    <cellStyle name="Note 2 2 3 3 4 2 4" xfId="38714"/>
    <cellStyle name="Note 2 2 3 3 4 3" xfId="3840"/>
    <cellStyle name="Note 2 2 3 3 4 3 2" xfId="38715"/>
    <cellStyle name="Note 2 2 3 3 4 3 3" xfId="38716"/>
    <cellStyle name="Note 2 2 3 3 4 4" xfId="38717"/>
    <cellStyle name="Note 2 2 3 3 4 5" xfId="38718"/>
    <cellStyle name="Note 2 2 3 3 5" xfId="3841"/>
    <cellStyle name="Note 2 2 3 3 5 2" xfId="3842"/>
    <cellStyle name="Note 2 2 3 3 5 2 2" xfId="38719"/>
    <cellStyle name="Note 2 2 3 3 5 2 3" xfId="38720"/>
    <cellStyle name="Note 2 2 3 3 5 3" xfId="38721"/>
    <cellStyle name="Note 2 2 3 3 5 4" xfId="38722"/>
    <cellStyle name="Note 2 2 3 3 6" xfId="3843"/>
    <cellStyle name="Note 2 2 3 3 6 2" xfId="38723"/>
    <cellStyle name="Note 2 2 3 3 6 3" xfId="38724"/>
    <cellStyle name="Note 2 2 3 3 7" xfId="38725"/>
    <cellStyle name="Note 2 2 3 3 8" xfId="38726"/>
    <cellStyle name="Note 2 2 3 4" xfId="3844"/>
    <cellStyle name="Note 2 2 3 4 2" xfId="3845"/>
    <cellStyle name="Note 2 2 3 4 2 2" xfId="3846"/>
    <cellStyle name="Note 2 2 3 4 2 2 2" xfId="3847"/>
    <cellStyle name="Note 2 2 3 4 2 2 2 2" xfId="3848"/>
    <cellStyle name="Note 2 2 3 4 2 2 2 2 2" xfId="38727"/>
    <cellStyle name="Note 2 2 3 4 2 2 2 2 3" xfId="38728"/>
    <cellStyle name="Note 2 2 3 4 2 2 2 3" xfId="38729"/>
    <cellStyle name="Note 2 2 3 4 2 2 2 4" xfId="38730"/>
    <cellStyle name="Note 2 2 3 4 2 2 3" xfId="3849"/>
    <cellStyle name="Note 2 2 3 4 2 2 3 2" xfId="38731"/>
    <cellStyle name="Note 2 2 3 4 2 2 3 3" xfId="38732"/>
    <cellStyle name="Note 2 2 3 4 2 2 4" xfId="38733"/>
    <cellStyle name="Note 2 2 3 4 2 2 5" xfId="38734"/>
    <cellStyle name="Note 2 2 3 4 2 3" xfId="3850"/>
    <cellStyle name="Note 2 2 3 4 2 3 2" xfId="3851"/>
    <cellStyle name="Note 2 2 3 4 2 3 2 2" xfId="38735"/>
    <cellStyle name="Note 2 2 3 4 2 3 2 3" xfId="38736"/>
    <cellStyle name="Note 2 2 3 4 2 3 3" xfId="38737"/>
    <cellStyle name="Note 2 2 3 4 2 3 4" xfId="38738"/>
    <cellStyle name="Note 2 2 3 4 2 4" xfId="3852"/>
    <cellStyle name="Note 2 2 3 4 2 4 2" xfId="38739"/>
    <cellStyle name="Note 2 2 3 4 2 4 3" xfId="38740"/>
    <cellStyle name="Note 2 2 3 4 2 5" xfId="38741"/>
    <cellStyle name="Note 2 2 3 4 2 6" xfId="38742"/>
    <cellStyle name="Note 2 2 3 4 3" xfId="3853"/>
    <cellStyle name="Note 2 2 3 4 3 2" xfId="3854"/>
    <cellStyle name="Note 2 2 3 4 3 2 2" xfId="3855"/>
    <cellStyle name="Note 2 2 3 4 3 2 2 2" xfId="38743"/>
    <cellStyle name="Note 2 2 3 4 3 2 2 3" xfId="38744"/>
    <cellStyle name="Note 2 2 3 4 3 2 3" xfId="38745"/>
    <cellStyle name="Note 2 2 3 4 3 2 4" xfId="38746"/>
    <cellStyle name="Note 2 2 3 4 3 3" xfId="3856"/>
    <cellStyle name="Note 2 2 3 4 3 3 2" xfId="38747"/>
    <cellStyle name="Note 2 2 3 4 3 3 3" xfId="38748"/>
    <cellStyle name="Note 2 2 3 4 3 4" xfId="3857"/>
    <cellStyle name="Note 2 2 3 4 3 4 2" xfId="38749"/>
    <cellStyle name="Note 2 2 3 4 3 4 3" xfId="38750"/>
    <cellStyle name="Note 2 2 3 4 3 5" xfId="38751"/>
    <cellStyle name="Note 2 2 3 4 3 6" xfId="38752"/>
    <cellStyle name="Note 2 2 3 4 4" xfId="3858"/>
    <cellStyle name="Note 2 2 3 4 4 2" xfId="3859"/>
    <cellStyle name="Note 2 2 3 4 4 2 2" xfId="3860"/>
    <cellStyle name="Note 2 2 3 4 4 2 2 2" xfId="38753"/>
    <cellStyle name="Note 2 2 3 4 4 2 2 3" xfId="38754"/>
    <cellStyle name="Note 2 2 3 4 4 2 3" xfId="38755"/>
    <cellStyle name="Note 2 2 3 4 4 2 4" xfId="38756"/>
    <cellStyle name="Note 2 2 3 4 4 3" xfId="3861"/>
    <cellStyle name="Note 2 2 3 4 4 3 2" xfId="38757"/>
    <cellStyle name="Note 2 2 3 4 4 3 3" xfId="38758"/>
    <cellStyle name="Note 2 2 3 4 4 4" xfId="38759"/>
    <cellStyle name="Note 2 2 3 4 4 5" xfId="38760"/>
    <cellStyle name="Note 2 2 3 4 5" xfId="3862"/>
    <cellStyle name="Note 2 2 3 4 5 2" xfId="3863"/>
    <cellStyle name="Note 2 2 3 4 5 2 2" xfId="38761"/>
    <cellStyle name="Note 2 2 3 4 5 2 3" xfId="38762"/>
    <cellStyle name="Note 2 2 3 4 5 3" xfId="38763"/>
    <cellStyle name="Note 2 2 3 4 5 4" xfId="38764"/>
    <cellStyle name="Note 2 2 3 4 6" xfId="3864"/>
    <cellStyle name="Note 2 2 3 4 6 2" xfId="38765"/>
    <cellStyle name="Note 2 2 3 4 6 3" xfId="38766"/>
    <cellStyle name="Note 2 2 3 4 7" xfId="38767"/>
    <cellStyle name="Note 2 2 3 4 8" xfId="38768"/>
    <cellStyle name="Note 2 2 3 5" xfId="3865"/>
    <cellStyle name="Note 2 2 3 5 2" xfId="3866"/>
    <cellStyle name="Note 2 2 3 5 2 2" xfId="38769"/>
    <cellStyle name="Note 2 2 3 5 2 3" xfId="38770"/>
    <cellStyle name="Note 2 2 3 5 3" xfId="38771"/>
    <cellStyle name="Note 2 2 3 5 4" xfId="38772"/>
    <cellStyle name="Note 2 2 3 6" xfId="38773"/>
    <cellStyle name="Note 2 2 3 7" xfId="38774"/>
    <cellStyle name="Note 2 2 3 8" xfId="38775"/>
    <cellStyle name="Note 2 2 3 9" xfId="38776"/>
    <cellStyle name="Note 2 2 4" xfId="3867"/>
    <cellStyle name="Note 2 2 4 10" xfId="38777"/>
    <cellStyle name="Note 2 2 4 11" xfId="38778"/>
    <cellStyle name="Note 2 2 4 12" xfId="38779"/>
    <cellStyle name="Note 2 2 4 13" xfId="38780"/>
    <cellStyle name="Note 2 2 4 14" xfId="38781"/>
    <cellStyle name="Note 2 2 4 15" xfId="38782"/>
    <cellStyle name="Note 2 2 4 2" xfId="3868"/>
    <cellStyle name="Note 2 2 4 2 2" xfId="3869"/>
    <cellStyle name="Note 2 2 4 2 2 2" xfId="3870"/>
    <cellStyle name="Note 2 2 4 2 2 2 2" xfId="3871"/>
    <cellStyle name="Note 2 2 4 2 2 2 2 2" xfId="3872"/>
    <cellStyle name="Note 2 2 4 2 2 2 2 2 2" xfId="38783"/>
    <cellStyle name="Note 2 2 4 2 2 2 2 2 3" xfId="38784"/>
    <cellStyle name="Note 2 2 4 2 2 2 2 3" xfId="38785"/>
    <cellStyle name="Note 2 2 4 2 2 2 2 4" xfId="38786"/>
    <cellStyle name="Note 2 2 4 2 2 2 3" xfId="3873"/>
    <cellStyle name="Note 2 2 4 2 2 2 3 2" xfId="38787"/>
    <cellStyle name="Note 2 2 4 2 2 2 3 3" xfId="38788"/>
    <cellStyle name="Note 2 2 4 2 2 2 4" xfId="38789"/>
    <cellStyle name="Note 2 2 4 2 2 2 5" xfId="38790"/>
    <cellStyle name="Note 2 2 4 2 2 3" xfId="3874"/>
    <cellStyle name="Note 2 2 4 2 2 3 2" xfId="3875"/>
    <cellStyle name="Note 2 2 4 2 2 3 2 2" xfId="38791"/>
    <cellStyle name="Note 2 2 4 2 2 3 2 3" xfId="38792"/>
    <cellStyle name="Note 2 2 4 2 2 3 3" xfId="38793"/>
    <cellStyle name="Note 2 2 4 2 2 3 4" xfId="38794"/>
    <cellStyle name="Note 2 2 4 2 2 4" xfId="3876"/>
    <cellStyle name="Note 2 2 4 2 2 4 2" xfId="38795"/>
    <cellStyle name="Note 2 2 4 2 2 4 3" xfId="38796"/>
    <cellStyle name="Note 2 2 4 2 2 5" xfId="38797"/>
    <cellStyle name="Note 2 2 4 2 2 6" xfId="38798"/>
    <cellStyle name="Note 2 2 4 2 3" xfId="3877"/>
    <cellStyle name="Note 2 2 4 2 3 2" xfId="3878"/>
    <cellStyle name="Note 2 2 4 2 3 2 2" xfId="3879"/>
    <cellStyle name="Note 2 2 4 2 3 2 2 2" xfId="38799"/>
    <cellStyle name="Note 2 2 4 2 3 2 2 3" xfId="38800"/>
    <cellStyle name="Note 2 2 4 2 3 2 3" xfId="38801"/>
    <cellStyle name="Note 2 2 4 2 3 2 4" xfId="38802"/>
    <cellStyle name="Note 2 2 4 2 3 3" xfId="3880"/>
    <cellStyle name="Note 2 2 4 2 3 3 2" xfId="38803"/>
    <cellStyle name="Note 2 2 4 2 3 3 3" xfId="38804"/>
    <cellStyle name="Note 2 2 4 2 3 4" xfId="3881"/>
    <cellStyle name="Note 2 2 4 2 3 4 2" xfId="38805"/>
    <cellStyle name="Note 2 2 4 2 3 4 3" xfId="38806"/>
    <cellStyle name="Note 2 2 4 2 3 5" xfId="38807"/>
    <cellStyle name="Note 2 2 4 2 3 6" xfId="38808"/>
    <cellStyle name="Note 2 2 4 2 4" xfId="3882"/>
    <cellStyle name="Note 2 2 4 2 4 2" xfId="3883"/>
    <cellStyle name="Note 2 2 4 2 4 2 2" xfId="3884"/>
    <cellStyle name="Note 2 2 4 2 4 2 2 2" xfId="38809"/>
    <cellStyle name="Note 2 2 4 2 4 2 2 3" xfId="38810"/>
    <cellStyle name="Note 2 2 4 2 4 2 3" xfId="38811"/>
    <cellStyle name="Note 2 2 4 2 4 2 4" xfId="38812"/>
    <cellStyle name="Note 2 2 4 2 4 3" xfId="3885"/>
    <cellStyle name="Note 2 2 4 2 4 3 2" xfId="38813"/>
    <cellStyle name="Note 2 2 4 2 4 3 3" xfId="38814"/>
    <cellStyle name="Note 2 2 4 2 4 4" xfId="38815"/>
    <cellStyle name="Note 2 2 4 2 4 5" xfId="38816"/>
    <cellStyle name="Note 2 2 4 2 5" xfId="3886"/>
    <cellStyle name="Note 2 2 4 2 5 2" xfId="3887"/>
    <cellStyle name="Note 2 2 4 2 5 2 2" xfId="38817"/>
    <cellStyle name="Note 2 2 4 2 5 2 3" xfId="38818"/>
    <cellStyle name="Note 2 2 4 2 5 3" xfId="38819"/>
    <cellStyle name="Note 2 2 4 2 5 4" xfId="38820"/>
    <cellStyle name="Note 2 2 4 2 6" xfId="3888"/>
    <cellStyle name="Note 2 2 4 2 6 2" xfId="38821"/>
    <cellStyle name="Note 2 2 4 2 6 3" xfId="38822"/>
    <cellStyle name="Note 2 2 4 2 7" xfId="38823"/>
    <cellStyle name="Note 2 2 4 2 8" xfId="38824"/>
    <cellStyle name="Note 2 2 4 3" xfId="3889"/>
    <cellStyle name="Note 2 2 4 3 2" xfId="3890"/>
    <cellStyle name="Note 2 2 4 3 2 2" xfId="3891"/>
    <cellStyle name="Note 2 2 4 3 2 2 2" xfId="3892"/>
    <cellStyle name="Note 2 2 4 3 2 2 2 2" xfId="3893"/>
    <cellStyle name="Note 2 2 4 3 2 2 2 2 2" xfId="38825"/>
    <cellStyle name="Note 2 2 4 3 2 2 2 2 3" xfId="38826"/>
    <cellStyle name="Note 2 2 4 3 2 2 2 3" xfId="38827"/>
    <cellStyle name="Note 2 2 4 3 2 2 2 4" xfId="38828"/>
    <cellStyle name="Note 2 2 4 3 2 2 3" xfId="3894"/>
    <cellStyle name="Note 2 2 4 3 2 2 3 2" xfId="38829"/>
    <cellStyle name="Note 2 2 4 3 2 2 3 3" xfId="38830"/>
    <cellStyle name="Note 2 2 4 3 2 2 4" xfId="38831"/>
    <cellStyle name="Note 2 2 4 3 2 2 5" xfId="38832"/>
    <cellStyle name="Note 2 2 4 3 2 3" xfId="3895"/>
    <cellStyle name="Note 2 2 4 3 2 3 2" xfId="3896"/>
    <cellStyle name="Note 2 2 4 3 2 3 2 2" xfId="38833"/>
    <cellStyle name="Note 2 2 4 3 2 3 2 3" xfId="38834"/>
    <cellStyle name="Note 2 2 4 3 2 3 3" xfId="38835"/>
    <cellStyle name="Note 2 2 4 3 2 3 4" xfId="38836"/>
    <cellStyle name="Note 2 2 4 3 2 4" xfId="3897"/>
    <cellStyle name="Note 2 2 4 3 2 4 2" xfId="38837"/>
    <cellStyle name="Note 2 2 4 3 2 4 3" xfId="38838"/>
    <cellStyle name="Note 2 2 4 3 2 5" xfId="38839"/>
    <cellStyle name="Note 2 2 4 3 2 6" xfId="38840"/>
    <cellStyle name="Note 2 2 4 3 3" xfId="3898"/>
    <cellStyle name="Note 2 2 4 3 3 2" xfId="3899"/>
    <cellStyle name="Note 2 2 4 3 3 2 2" xfId="3900"/>
    <cellStyle name="Note 2 2 4 3 3 2 2 2" xfId="38841"/>
    <cellStyle name="Note 2 2 4 3 3 2 2 3" xfId="38842"/>
    <cellStyle name="Note 2 2 4 3 3 2 3" xfId="38843"/>
    <cellStyle name="Note 2 2 4 3 3 2 4" xfId="38844"/>
    <cellStyle name="Note 2 2 4 3 3 3" xfId="3901"/>
    <cellStyle name="Note 2 2 4 3 3 3 2" xfId="38845"/>
    <cellStyle name="Note 2 2 4 3 3 3 3" xfId="38846"/>
    <cellStyle name="Note 2 2 4 3 3 4" xfId="3902"/>
    <cellStyle name="Note 2 2 4 3 3 4 2" xfId="38847"/>
    <cellStyle name="Note 2 2 4 3 3 4 3" xfId="38848"/>
    <cellStyle name="Note 2 2 4 3 3 5" xfId="38849"/>
    <cellStyle name="Note 2 2 4 3 3 6" xfId="38850"/>
    <cellStyle name="Note 2 2 4 3 4" xfId="3903"/>
    <cellStyle name="Note 2 2 4 3 4 2" xfId="3904"/>
    <cellStyle name="Note 2 2 4 3 4 2 2" xfId="3905"/>
    <cellStyle name="Note 2 2 4 3 4 2 2 2" xfId="38851"/>
    <cellStyle name="Note 2 2 4 3 4 2 2 3" xfId="38852"/>
    <cellStyle name="Note 2 2 4 3 4 2 3" xfId="38853"/>
    <cellStyle name="Note 2 2 4 3 4 2 4" xfId="38854"/>
    <cellStyle name="Note 2 2 4 3 4 3" xfId="3906"/>
    <cellStyle name="Note 2 2 4 3 4 3 2" xfId="38855"/>
    <cellStyle name="Note 2 2 4 3 4 3 3" xfId="38856"/>
    <cellStyle name="Note 2 2 4 3 4 4" xfId="38857"/>
    <cellStyle name="Note 2 2 4 3 4 5" xfId="38858"/>
    <cellStyle name="Note 2 2 4 3 5" xfId="3907"/>
    <cellStyle name="Note 2 2 4 3 5 2" xfId="3908"/>
    <cellStyle name="Note 2 2 4 3 5 2 2" xfId="38859"/>
    <cellStyle name="Note 2 2 4 3 5 2 3" xfId="38860"/>
    <cellStyle name="Note 2 2 4 3 5 3" xfId="38861"/>
    <cellStyle name="Note 2 2 4 3 5 4" xfId="38862"/>
    <cellStyle name="Note 2 2 4 3 6" xfId="3909"/>
    <cellStyle name="Note 2 2 4 3 6 2" xfId="38863"/>
    <cellStyle name="Note 2 2 4 3 6 3" xfId="38864"/>
    <cellStyle name="Note 2 2 4 3 7" xfId="38865"/>
    <cellStyle name="Note 2 2 4 3 8" xfId="38866"/>
    <cellStyle name="Note 2 2 4 4" xfId="3910"/>
    <cellStyle name="Note 2 2 4 4 2" xfId="3911"/>
    <cellStyle name="Note 2 2 4 4 2 2" xfId="3912"/>
    <cellStyle name="Note 2 2 4 4 2 2 2" xfId="3913"/>
    <cellStyle name="Note 2 2 4 4 2 2 2 2" xfId="38867"/>
    <cellStyle name="Note 2 2 4 4 2 2 2 3" xfId="38868"/>
    <cellStyle name="Note 2 2 4 4 2 2 3" xfId="38869"/>
    <cellStyle name="Note 2 2 4 4 2 2 4" xfId="38870"/>
    <cellStyle name="Note 2 2 4 4 2 3" xfId="3914"/>
    <cellStyle name="Note 2 2 4 4 2 3 2" xfId="38871"/>
    <cellStyle name="Note 2 2 4 4 2 3 3" xfId="38872"/>
    <cellStyle name="Note 2 2 4 4 2 4" xfId="38873"/>
    <cellStyle name="Note 2 2 4 4 2 5" xfId="38874"/>
    <cellStyle name="Note 2 2 4 4 3" xfId="3915"/>
    <cellStyle name="Note 2 2 4 4 3 2" xfId="3916"/>
    <cellStyle name="Note 2 2 4 4 3 2 2" xfId="38875"/>
    <cellStyle name="Note 2 2 4 4 3 2 3" xfId="38876"/>
    <cellStyle name="Note 2 2 4 4 3 3" xfId="38877"/>
    <cellStyle name="Note 2 2 4 4 3 4" xfId="38878"/>
    <cellStyle name="Note 2 2 4 4 4" xfId="3917"/>
    <cellStyle name="Note 2 2 4 4 4 2" xfId="38879"/>
    <cellStyle name="Note 2 2 4 4 4 3" xfId="38880"/>
    <cellStyle name="Note 2 2 4 4 5" xfId="38881"/>
    <cellStyle name="Note 2 2 4 4 6" xfId="38882"/>
    <cellStyle name="Note 2 2 4 5" xfId="3918"/>
    <cellStyle name="Note 2 2 4 5 2" xfId="3919"/>
    <cellStyle name="Note 2 2 4 5 2 2" xfId="3920"/>
    <cellStyle name="Note 2 2 4 5 2 2 2" xfId="38883"/>
    <cellStyle name="Note 2 2 4 5 2 2 3" xfId="38884"/>
    <cellStyle name="Note 2 2 4 5 2 3" xfId="38885"/>
    <cellStyle name="Note 2 2 4 5 2 4" xfId="38886"/>
    <cellStyle name="Note 2 2 4 5 3" xfId="3921"/>
    <cellStyle name="Note 2 2 4 5 3 2" xfId="38887"/>
    <cellStyle name="Note 2 2 4 5 3 3" xfId="38888"/>
    <cellStyle name="Note 2 2 4 5 4" xfId="3922"/>
    <cellStyle name="Note 2 2 4 5 4 2" xfId="38889"/>
    <cellStyle name="Note 2 2 4 5 4 3" xfId="38890"/>
    <cellStyle name="Note 2 2 4 5 5" xfId="38891"/>
    <cellStyle name="Note 2 2 4 5 6" xfId="38892"/>
    <cellStyle name="Note 2 2 4 6" xfId="3923"/>
    <cellStyle name="Note 2 2 4 6 2" xfId="3924"/>
    <cellStyle name="Note 2 2 4 6 2 2" xfId="3925"/>
    <cellStyle name="Note 2 2 4 6 2 2 2" xfId="38893"/>
    <cellStyle name="Note 2 2 4 6 2 2 3" xfId="38894"/>
    <cellStyle name="Note 2 2 4 6 2 3" xfId="38895"/>
    <cellStyle name="Note 2 2 4 6 2 4" xfId="38896"/>
    <cellStyle name="Note 2 2 4 6 3" xfId="3926"/>
    <cellStyle name="Note 2 2 4 6 3 2" xfId="38897"/>
    <cellStyle name="Note 2 2 4 6 3 3" xfId="38898"/>
    <cellStyle name="Note 2 2 4 6 4" xfId="38899"/>
    <cellStyle name="Note 2 2 4 6 5" xfId="38900"/>
    <cellStyle name="Note 2 2 4 7" xfId="3927"/>
    <cellStyle name="Note 2 2 4 7 2" xfId="38901"/>
    <cellStyle name="Note 2 2 4 7 3" xfId="38902"/>
    <cellStyle name="Note 2 2 4 8" xfId="38903"/>
    <cellStyle name="Note 2 2 4 9" xfId="38904"/>
    <cellStyle name="Note 2 2 5" xfId="3928"/>
    <cellStyle name="Note 2 2 5 2" xfId="3929"/>
    <cellStyle name="Note 2 2 5 2 2" xfId="3930"/>
    <cellStyle name="Note 2 2 5 2 2 2" xfId="3931"/>
    <cellStyle name="Note 2 2 5 2 2 2 2" xfId="3932"/>
    <cellStyle name="Note 2 2 5 2 2 2 2 2" xfId="38905"/>
    <cellStyle name="Note 2 2 5 2 2 2 2 3" xfId="38906"/>
    <cellStyle name="Note 2 2 5 2 2 2 3" xfId="38907"/>
    <cellStyle name="Note 2 2 5 2 2 2 4" xfId="38908"/>
    <cellStyle name="Note 2 2 5 2 2 3" xfId="3933"/>
    <cellStyle name="Note 2 2 5 2 2 3 2" xfId="38909"/>
    <cellStyle name="Note 2 2 5 2 2 3 3" xfId="38910"/>
    <cellStyle name="Note 2 2 5 2 2 4" xfId="38911"/>
    <cellStyle name="Note 2 2 5 2 2 5" xfId="38912"/>
    <cellStyle name="Note 2 2 5 2 3" xfId="3934"/>
    <cellStyle name="Note 2 2 5 2 3 2" xfId="3935"/>
    <cellStyle name="Note 2 2 5 2 3 2 2" xfId="38913"/>
    <cellStyle name="Note 2 2 5 2 3 2 3" xfId="38914"/>
    <cellStyle name="Note 2 2 5 2 3 3" xfId="38915"/>
    <cellStyle name="Note 2 2 5 2 3 4" xfId="38916"/>
    <cellStyle name="Note 2 2 5 2 4" xfId="3936"/>
    <cellStyle name="Note 2 2 5 2 4 2" xfId="38917"/>
    <cellStyle name="Note 2 2 5 2 4 3" xfId="38918"/>
    <cellStyle name="Note 2 2 5 2 5" xfId="38919"/>
    <cellStyle name="Note 2 2 5 2 6" xfId="38920"/>
    <cellStyle name="Note 2 2 5 3" xfId="3937"/>
    <cellStyle name="Note 2 2 5 3 2" xfId="3938"/>
    <cellStyle name="Note 2 2 5 3 2 2" xfId="3939"/>
    <cellStyle name="Note 2 2 5 3 2 2 2" xfId="38921"/>
    <cellStyle name="Note 2 2 5 3 2 2 3" xfId="38922"/>
    <cellStyle name="Note 2 2 5 3 2 3" xfId="38923"/>
    <cellStyle name="Note 2 2 5 3 2 4" xfId="38924"/>
    <cellStyle name="Note 2 2 5 3 3" xfId="3940"/>
    <cellStyle name="Note 2 2 5 3 3 2" xfId="38925"/>
    <cellStyle name="Note 2 2 5 3 3 3" xfId="38926"/>
    <cellStyle name="Note 2 2 5 3 4" xfId="3941"/>
    <cellStyle name="Note 2 2 5 3 4 2" xfId="38927"/>
    <cellStyle name="Note 2 2 5 3 4 3" xfId="38928"/>
    <cellStyle name="Note 2 2 5 3 5" xfId="38929"/>
    <cellStyle name="Note 2 2 5 3 6" xfId="38930"/>
    <cellStyle name="Note 2 2 5 4" xfId="3942"/>
    <cellStyle name="Note 2 2 5 4 2" xfId="3943"/>
    <cellStyle name="Note 2 2 5 4 2 2" xfId="3944"/>
    <cellStyle name="Note 2 2 5 4 2 2 2" xfId="38931"/>
    <cellStyle name="Note 2 2 5 4 2 2 3" xfId="38932"/>
    <cellStyle name="Note 2 2 5 4 2 3" xfId="38933"/>
    <cellStyle name="Note 2 2 5 4 2 4" xfId="38934"/>
    <cellStyle name="Note 2 2 5 4 3" xfId="3945"/>
    <cellStyle name="Note 2 2 5 4 3 2" xfId="38935"/>
    <cellStyle name="Note 2 2 5 4 3 3" xfId="38936"/>
    <cellStyle name="Note 2 2 5 4 4" xfId="38937"/>
    <cellStyle name="Note 2 2 5 4 5" xfId="38938"/>
    <cellStyle name="Note 2 2 5 5" xfId="3946"/>
    <cellStyle name="Note 2 2 5 5 2" xfId="38939"/>
    <cellStyle name="Note 2 2 5 5 3" xfId="38940"/>
    <cellStyle name="Note 2 2 5 6" xfId="38941"/>
    <cellStyle name="Note 2 2 5 7" xfId="38942"/>
    <cellStyle name="Note 2 2 6" xfId="38943"/>
    <cellStyle name="Note 2 2 7" xfId="38944"/>
    <cellStyle name="Note 2 2 8" xfId="38945"/>
    <cellStyle name="Note 2 2 9" xfId="38946"/>
    <cellStyle name="Note 2 20" xfId="38947"/>
    <cellStyle name="Note 2 3" xfId="3947"/>
    <cellStyle name="Note 2 3 10" xfId="38948"/>
    <cellStyle name="Note 2 3 11" xfId="38949"/>
    <cellStyle name="Note 2 3 12" xfId="38950"/>
    <cellStyle name="Note 2 3 13" xfId="38951"/>
    <cellStyle name="Note 2 3 14" xfId="38952"/>
    <cellStyle name="Note 2 3 2" xfId="3948"/>
    <cellStyle name="Note 2 3 2 10" xfId="38953"/>
    <cellStyle name="Note 2 3 2 11" xfId="38954"/>
    <cellStyle name="Note 2 3 2 12" xfId="38955"/>
    <cellStyle name="Note 2 3 2 13" xfId="38956"/>
    <cellStyle name="Note 2 3 2 2" xfId="3949"/>
    <cellStyle name="Note 2 3 2 2 10" xfId="38957"/>
    <cellStyle name="Note 2 3 2 2 11" xfId="38958"/>
    <cellStyle name="Note 2 3 2 2 12" xfId="38959"/>
    <cellStyle name="Note 2 3 2 2 13" xfId="38960"/>
    <cellStyle name="Note 2 3 2 2 14" xfId="38961"/>
    <cellStyle name="Note 2 3 2 2 15" xfId="38962"/>
    <cellStyle name="Note 2 3 2 2 16" xfId="38963"/>
    <cellStyle name="Note 2 3 2 2 2" xfId="3950"/>
    <cellStyle name="Note 2 3 2 2 2 10" xfId="38964"/>
    <cellStyle name="Note 2 3 2 2 2 11" xfId="38965"/>
    <cellStyle name="Note 2 3 2 2 2 12" xfId="38966"/>
    <cellStyle name="Note 2 3 2 2 2 13" xfId="38967"/>
    <cellStyle name="Note 2 3 2 2 2 14" xfId="38968"/>
    <cellStyle name="Note 2 3 2 2 2 2" xfId="3951"/>
    <cellStyle name="Note 2 3 2 2 2 2 2" xfId="3952"/>
    <cellStyle name="Note 2 3 2 2 2 2 2 2" xfId="3953"/>
    <cellStyle name="Note 2 3 2 2 2 2 2 2 2" xfId="38969"/>
    <cellStyle name="Note 2 3 2 2 2 2 2 2 3" xfId="38970"/>
    <cellStyle name="Note 2 3 2 2 2 2 2 3" xfId="38971"/>
    <cellStyle name="Note 2 3 2 2 2 2 2 4" xfId="38972"/>
    <cellStyle name="Note 2 3 2 2 2 2 3" xfId="3954"/>
    <cellStyle name="Note 2 3 2 2 2 2 3 2" xfId="38973"/>
    <cellStyle name="Note 2 3 2 2 2 2 3 3" xfId="38974"/>
    <cellStyle name="Note 2 3 2 2 2 2 4" xfId="38975"/>
    <cellStyle name="Note 2 3 2 2 2 2 5" xfId="38976"/>
    <cellStyle name="Note 2 3 2 2 2 3" xfId="3955"/>
    <cellStyle name="Note 2 3 2 2 2 3 2" xfId="3956"/>
    <cellStyle name="Note 2 3 2 2 2 3 2 2" xfId="38977"/>
    <cellStyle name="Note 2 3 2 2 2 3 2 3" xfId="38978"/>
    <cellStyle name="Note 2 3 2 2 2 3 3" xfId="38979"/>
    <cellStyle name="Note 2 3 2 2 2 3 4" xfId="38980"/>
    <cellStyle name="Note 2 3 2 2 2 4" xfId="3957"/>
    <cellStyle name="Note 2 3 2 2 2 4 2" xfId="38981"/>
    <cellStyle name="Note 2 3 2 2 2 4 3" xfId="38982"/>
    <cellStyle name="Note 2 3 2 2 2 5" xfId="38983"/>
    <cellStyle name="Note 2 3 2 2 2 6" xfId="38984"/>
    <cellStyle name="Note 2 3 2 2 2 7" xfId="38985"/>
    <cellStyle name="Note 2 3 2 2 2 8" xfId="38986"/>
    <cellStyle name="Note 2 3 2 2 2 9" xfId="38987"/>
    <cellStyle name="Note 2 3 2 2 3" xfId="3958"/>
    <cellStyle name="Note 2 3 2 2 3 2" xfId="3959"/>
    <cellStyle name="Note 2 3 2 2 3 2 2" xfId="3960"/>
    <cellStyle name="Note 2 3 2 2 3 2 2 2" xfId="38988"/>
    <cellStyle name="Note 2 3 2 2 3 2 2 3" xfId="38989"/>
    <cellStyle name="Note 2 3 2 2 3 2 3" xfId="38990"/>
    <cellStyle name="Note 2 3 2 2 3 2 4" xfId="38991"/>
    <cellStyle name="Note 2 3 2 2 3 3" xfId="3961"/>
    <cellStyle name="Note 2 3 2 2 3 3 2" xfId="38992"/>
    <cellStyle name="Note 2 3 2 2 3 3 3" xfId="38993"/>
    <cellStyle name="Note 2 3 2 2 3 4" xfId="3962"/>
    <cellStyle name="Note 2 3 2 2 3 4 2" xfId="38994"/>
    <cellStyle name="Note 2 3 2 2 3 4 3" xfId="38995"/>
    <cellStyle name="Note 2 3 2 2 3 5" xfId="38996"/>
    <cellStyle name="Note 2 3 2 2 3 6" xfId="38997"/>
    <cellStyle name="Note 2 3 2 2 4" xfId="3963"/>
    <cellStyle name="Note 2 3 2 2 4 2" xfId="3964"/>
    <cellStyle name="Note 2 3 2 2 4 2 2" xfId="3965"/>
    <cellStyle name="Note 2 3 2 2 4 2 2 2" xfId="38998"/>
    <cellStyle name="Note 2 3 2 2 4 2 2 3" xfId="38999"/>
    <cellStyle name="Note 2 3 2 2 4 2 3" xfId="39000"/>
    <cellStyle name="Note 2 3 2 2 4 2 4" xfId="39001"/>
    <cellStyle name="Note 2 3 2 2 4 3" xfId="3966"/>
    <cellStyle name="Note 2 3 2 2 4 3 2" xfId="39002"/>
    <cellStyle name="Note 2 3 2 2 4 3 3" xfId="39003"/>
    <cellStyle name="Note 2 3 2 2 4 4" xfId="39004"/>
    <cellStyle name="Note 2 3 2 2 4 5" xfId="39005"/>
    <cellStyle name="Note 2 3 2 2 5" xfId="3967"/>
    <cellStyle name="Note 2 3 2 2 5 2" xfId="39006"/>
    <cellStyle name="Note 2 3 2 2 5 3" xfId="39007"/>
    <cellStyle name="Note 2 3 2 2 6" xfId="39008"/>
    <cellStyle name="Note 2 3 2 2 7" xfId="39009"/>
    <cellStyle name="Note 2 3 2 2 8" xfId="39010"/>
    <cellStyle name="Note 2 3 2 2 9" xfId="39011"/>
    <cellStyle name="Note 2 3 2 3" xfId="3968"/>
    <cellStyle name="Note 2 3 2 3 10" xfId="39012"/>
    <cellStyle name="Note 2 3 2 3 11" xfId="39013"/>
    <cellStyle name="Note 2 3 2 3 12" xfId="39014"/>
    <cellStyle name="Note 2 3 2 3 13" xfId="39015"/>
    <cellStyle name="Note 2 3 2 3 14" xfId="39016"/>
    <cellStyle name="Note 2 3 2 3 15" xfId="39017"/>
    <cellStyle name="Note 2 3 2 3 2" xfId="3969"/>
    <cellStyle name="Note 2 3 2 3 2 2" xfId="3970"/>
    <cellStyle name="Note 2 3 2 3 2 2 2" xfId="3971"/>
    <cellStyle name="Note 2 3 2 3 2 2 2 2" xfId="3972"/>
    <cellStyle name="Note 2 3 2 3 2 2 2 2 2" xfId="39018"/>
    <cellStyle name="Note 2 3 2 3 2 2 2 2 3" xfId="39019"/>
    <cellStyle name="Note 2 3 2 3 2 2 2 3" xfId="39020"/>
    <cellStyle name="Note 2 3 2 3 2 2 2 4" xfId="39021"/>
    <cellStyle name="Note 2 3 2 3 2 2 3" xfId="3973"/>
    <cellStyle name="Note 2 3 2 3 2 2 3 2" xfId="39022"/>
    <cellStyle name="Note 2 3 2 3 2 2 3 3" xfId="39023"/>
    <cellStyle name="Note 2 3 2 3 2 2 4" xfId="39024"/>
    <cellStyle name="Note 2 3 2 3 2 2 5" xfId="39025"/>
    <cellStyle name="Note 2 3 2 3 2 3" xfId="3974"/>
    <cellStyle name="Note 2 3 2 3 2 3 2" xfId="3975"/>
    <cellStyle name="Note 2 3 2 3 2 3 2 2" xfId="39026"/>
    <cellStyle name="Note 2 3 2 3 2 3 2 3" xfId="39027"/>
    <cellStyle name="Note 2 3 2 3 2 3 3" xfId="39028"/>
    <cellStyle name="Note 2 3 2 3 2 3 4" xfId="39029"/>
    <cellStyle name="Note 2 3 2 3 2 4" xfId="3976"/>
    <cellStyle name="Note 2 3 2 3 2 4 2" xfId="39030"/>
    <cellStyle name="Note 2 3 2 3 2 4 3" xfId="39031"/>
    <cellStyle name="Note 2 3 2 3 2 5" xfId="39032"/>
    <cellStyle name="Note 2 3 2 3 2 6" xfId="39033"/>
    <cellStyle name="Note 2 3 2 3 3" xfId="3977"/>
    <cellStyle name="Note 2 3 2 3 3 2" xfId="3978"/>
    <cellStyle name="Note 2 3 2 3 3 2 2" xfId="3979"/>
    <cellStyle name="Note 2 3 2 3 3 2 2 2" xfId="39034"/>
    <cellStyle name="Note 2 3 2 3 3 2 2 3" xfId="39035"/>
    <cellStyle name="Note 2 3 2 3 3 2 3" xfId="39036"/>
    <cellStyle name="Note 2 3 2 3 3 2 4" xfId="39037"/>
    <cellStyle name="Note 2 3 2 3 3 3" xfId="3980"/>
    <cellStyle name="Note 2 3 2 3 3 3 2" xfId="39038"/>
    <cellStyle name="Note 2 3 2 3 3 3 3" xfId="39039"/>
    <cellStyle name="Note 2 3 2 3 3 4" xfId="3981"/>
    <cellStyle name="Note 2 3 2 3 3 4 2" xfId="39040"/>
    <cellStyle name="Note 2 3 2 3 3 4 3" xfId="39041"/>
    <cellStyle name="Note 2 3 2 3 3 5" xfId="39042"/>
    <cellStyle name="Note 2 3 2 3 3 6" xfId="39043"/>
    <cellStyle name="Note 2 3 2 3 4" xfId="3982"/>
    <cellStyle name="Note 2 3 2 3 4 2" xfId="3983"/>
    <cellStyle name="Note 2 3 2 3 4 2 2" xfId="3984"/>
    <cellStyle name="Note 2 3 2 3 4 2 2 2" xfId="39044"/>
    <cellStyle name="Note 2 3 2 3 4 2 2 3" xfId="39045"/>
    <cellStyle name="Note 2 3 2 3 4 2 3" xfId="39046"/>
    <cellStyle name="Note 2 3 2 3 4 2 4" xfId="39047"/>
    <cellStyle name="Note 2 3 2 3 4 3" xfId="3985"/>
    <cellStyle name="Note 2 3 2 3 4 3 2" xfId="39048"/>
    <cellStyle name="Note 2 3 2 3 4 3 3" xfId="39049"/>
    <cellStyle name="Note 2 3 2 3 4 4" xfId="39050"/>
    <cellStyle name="Note 2 3 2 3 4 5" xfId="39051"/>
    <cellStyle name="Note 2 3 2 3 5" xfId="3986"/>
    <cellStyle name="Note 2 3 2 3 5 2" xfId="3987"/>
    <cellStyle name="Note 2 3 2 3 5 2 2" xfId="39052"/>
    <cellStyle name="Note 2 3 2 3 5 2 3" xfId="39053"/>
    <cellStyle name="Note 2 3 2 3 5 3" xfId="39054"/>
    <cellStyle name="Note 2 3 2 3 5 4" xfId="39055"/>
    <cellStyle name="Note 2 3 2 3 6" xfId="3988"/>
    <cellStyle name="Note 2 3 2 3 6 2" xfId="39056"/>
    <cellStyle name="Note 2 3 2 3 6 3" xfId="39057"/>
    <cellStyle name="Note 2 3 2 3 7" xfId="39058"/>
    <cellStyle name="Note 2 3 2 3 8" xfId="39059"/>
    <cellStyle name="Note 2 3 2 3 9" xfId="39060"/>
    <cellStyle name="Note 2 3 2 4" xfId="3989"/>
    <cellStyle name="Note 2 3 2 4 2" xfId="3990"/>
    <cellStyle name="Note 2 3 2 4 2 2" xfId="3991"/>
    <cellStyle name="Note 2 3 2 4 2 2 2" xfId="3992"/>
    <cellStyle name="Note 2 3 2 4 2 2 2 2" xfId="3993"/>
    <cellStyle name="Note 2 3 2 4 2 2 2 2 2" xfId="39061"/>
    <cellStyle name="Note 2 3 2 4 2 2 2 2 3" xfId="39062"/>
    <cellStyle name="Note 2 3 2 4 2 2 2 3" xfId="39063"/>
    <cellStyle name="Note 2 3 2 4 2 2 2 4" xfId="39064"/>
    <cellStyle name="Note 2 3 2 4 2 2 3" xfId="3994"/>
    <cellStyle name="Note 2 3 2 4 2 2 3 2" xfId="39065"/>
    <cellStyle name="Note 2 3 2 4 2 2 3 3" xfId="39066"/>
    <cellStyle name="Note 2 3 2 4 2 2 4" xfId="39067"/>
    <cellStyle name="Note 2 3 2 4 2 2 5" xfId="39068"/>
    <cellStyle name="Note 2 3 2 4 2 3" xfId="3995"/>
    <cellStyle name="Note 2 3 2 4 2 3 2" xfId="3996"/>
    <cellStyle name="Note 2 3 2 4 2 3 2 2" xfId="39069"/>
    <cellStyle name="Note 2 3 2 4 2 3 2 3" xfId="39070"/>
    <cellStyle name="Note 2 3 2 4 2 3 3" xfId="39071"/>
    <cellStyle name="Note 2 3 2 4 2 3 4" xfId="39072"/>
    <cellStyle name="Note 2 3 2 4 2 4" xfId="3997"/>
    <cellStyle name="Note 2 3 2 4 2 4 2" xfId="39073"/>
    <cellStyle name="Note 2 3 2 4 2 4 3" xfId="39074"/>
    <cellStyle name="Note 2 3 2 4 2 5" xfId="39075"/>
    <cellStyle name="Note 2 3 2 4 2 6" xfId="39076"/>
    <cellStyle name="Note 2 3 2 4 3" xfId="3998"/>
    <cellStyle name="Note 2 3 2 4 3 2" xfId="3999"/>
    <cellStyle name="Note 2 3 2 4 3 2 2" xfId="4000"/>
    <cellStyle name="Note 2 3 2 4 3 2 2 2" xfId="39077"/>
    <cellStyle name="Note 2 3 2 4 3 2 2 3" xfId="39078"/>
    <cellStyle name="Note 2 3 2 4 3 2 3" xfId="39079"/>
    <cellStyle name="Note 2 3 2 4 3 2 4" xfId="39080"/>
    <cellStyle name="Note 2 3 2 4 3 3" xfId="4001"/>
    <cellStyle name="Note 2 3 2 4 3 3 2" xfId="39081"/>
    <cellStyle name="Note 2 3 2 4 3 3 3" xfId="39082"/>
    <cellStyle name="Note 2 3 2 4 3 4" xfId="4002"/>
    <cellStyle name="Note 2 3 2 4 3 4 2" xfId="39083"/>
    <cellStyle name="Note 2 3 2 4 3 4 3" xfId="39084"/>
    <cellStyle name="Note 2 3 2 4 3 5" xfId="39085"/>
    <cellStyle name="Note 2 3 2 4 3 6" xfId="39086"/>
    <cellStyle name="Note 2 3 2 4 4" xfId="4003"/>
    <cellStyle name="Note 2 3 2 4 4 2" xfId="4004"/>
    <cellStyle name="Note 2 3 2 4 4 2 2" xfId="4005"/>
    <cellStyle name="Note 2 3 2 4 4 2 2 2" xfId="39087"/>
    <cellStyle name="Note 2 3 2 4 4 2 2 3" xfId="39088"/>
    <cellStyle name="Note 2 3 2 4 4 2 3" xfId="39089"/>
    <cellStyle name="Note 2 3 2 4 4 2 4" xfId="39090"/>
    <cellStyle name="Note 2 3 2 4 4 3" xfId="4006"/>
    <cellStyle name="Note 2 3 2 4 4 3 2" xfId="39091"/>
    <cellStyle name="Note 2 3 2 4 4 3 3" xfId="39092"/>
    <cellStyle name="Note 2 3 2 4 4 4" xfId="39093"/>
    <cellStyle name="Note 2 3 2 4 4 5" xfId="39094"/>
    <cellStyle name="Note 2 3 2 4 5" xfId="4007"/>
    <cellStyle name="Note 2 3 2 4 5 2" xfId="4008"/>
    <cellStyle name="Note 2 3 2 4 5 2 2" xfId="39095"/>
    <cellStyle name="Note 2 3 2 4 5 2 3" xfId="39096"/>
    <cellStyle name="Note 2 3 2 4 5 3" xfId="39097"/>
    <cellStyle name="Note 2 3 2 4 5 4" xfId="39098"/>
    <cellStyle name="Note 2 3 2 4 6" xfId="4009"/>
    <cellStyle name="Note 2 3 2 4 6 2" xfId="39099"/>
    <cellStyle name="Note 2 3 2 4 6 3" xfId="39100"/>
    <cellStyle name="Note 2 3 2 4 7" xfId="39101"/>
    <cellStyle name="Note 2 3 2 4 8" xfId="39102"/>
    <cellStyle name="Note 2 3 2 5" xfId="4010"/>
    <cellStyle name="Note 2 3 2 5 2" xfId="4011"/>
    <cellStyle name="Note 2 3 2 5 2 2" xfId="39103"/>
    <cellStyle name="Note 2 3 2 5 2 3" xfId="39104"/>
    <cellStyle name="Note 2 3 2 5 3" xfId="39105"/>
    <cellStyle name="Note 2 3 2 5 4" xfId="39106"/>
    <cellStyle name="Note 2 3 2 6" xfId="39107"/>
    <cellStyle name="Note 2 3 2 7" xfId="39108"/>
    <cellStyle name="Note 2 3 2 8" xfId="39109"/>
    <cellStyle name="Note 2 3 2 9" xfId="39110"/>
    <cellStyle name="Note 2 3 3" xfId="4012"/>
    <cellStyle name="Note 2 3 3 10" xfId="39111"/>
    <cellStyle name="Note 2 3 3 11" xfId="39112"/>
    <cellStyle name="Note 2 3 3 12" xfId="39113"/>
    <cellStyle name="Note 2 3 3 13" xfId="39114"/>
    <cellStyle name="Note 2 3 3 14" xfId="39115"/>
    <cellStyle name="Note 2 3 3 15" xfId="39116"/>
    <cellStyle name="Note 2 3 3 16" xfId="39117"/>
    <cellStyle name="Note 2 3 3 2" xfId="4013"/>
    <cellStyle name="Note 2 3 3 2 10" xfId="39118"/>
    <cellStyle name="Note 2 3 3 2 11" xfId="39119"/>
    <cellStyle name="Note 2 3 3 2 12" xfId="39120"/>
    <cellStyle name="Note 2 3 3 2 13" xfId="39121"/>
    <cellStyle name="Note 2 3 3 2 14" xfId="39122"/>
    <cellStyle name="Note 2 3 3 2 2" xfId="4014"/>
    <cellStyle name="Note 2 3 3 2 2 2" xfId="4015"/>
    <cellStyle name="Note 2 3 3 2 2 2 2" xfId="4016"/>
    <cellStyle name="Note 2 3 3 2 2 2 2 2" xfId="39123"/>
    <cellStyle name="Note 2 3 3 2 2 2 2 3" xfId="39124"/>
    <cellStyle name="Note 2 3 3 2 2 2 3" xfId="39125"/>
    <cellStyle name="Note 2 3 3 2 2 2 4" xfId="39126"/>
    <cellStyle name="Note 2 3 3 2 2 3" xfId="4017"/>
    <cellStyle name="Note 2 3 3 2 2 3 2" xfId="39127"/>
    <cellStyle name="Note 2 3 3 2 2 3 3" xfId="39128"/>
    <cellStyle name="Note 2 3 3 2 2 4" xfId="39129"/>
    <cellStyle name="Note 2 3 3 2 2 5" xfId="39130"/>
    <cellStyle name="Note 2 3 3 2 3" xfId="4018"/>
    <cellStyle name="Note 2 3 3 2 3 2" xfId="4019"/>
    <cellStyle name="Note 2 3 3 2 3 2 2" xfId="39131"/>
    <cellStyle name="Note 2 3 3 2 3 2 3" xfId="39132"/>
    <cellStyle name="Note 2 3 3 2 3 3" xfId="39133"/>
    <cellStyle name="Note 2 3 3 2 3 4" xfId="39134"/>
    <cellStyle name="Note 2 3 3 2 4" xfId="4020"/>
    <cellStyle name="Note 2 3 3 2 4 2" xfId="39135"/>
    <cellStyle name="Note 2 3 3 2 4 3" xfId="39136"/>
    <cellStyle name="Note 2 3 3 2 5" xfId="39137"/>
    <cellStyle name="Note 2 3 3 2 6" xfId="39138"/>
    <cellStyle name="Note 2 3 3 2 7" xfId="39139"/>
    <cellStyle name="Note 2 3 3 2 8" xfId="39140"/>
    <cellStyle name="Note 2 3 3 2 9" xfId="39141"/>
    <cellStyle name="Note 2 3 3 3" xfId="4021"/>
    <cellStyle name="Note 2 3 3 3 2" xfId="4022"/>
    <cellStyle name="Note 2 3 3 3 2 2" xfId="4023"/>
    <cellStyle name="Note 2 3 3 3 2 2 2" xfId="39142"/>
    <cellStyle name="Note 2 3 3 3 2 2 3" xfId="39143"/>
    <cellStyle name="Note 2 3 3 3 2 3" xfId="39144"/>
    <cellStyle name="Note 2 3 3 3 2 4" xfId="39145"/>
    <cellStyle name="Note 2 3 3 3 3" xfId="4024"/>
    <cellStyle name="Note 2 3 3 3 3 2" xfId="39146"/>
    <cellStyle name="Note 2 3 3 3 3 3" xfId="39147"/>
    <cellStyle name="Note 2 3 3 3 4" xfId="4025"/>
    <cellStyle name="Note 2 3 3 3 4 2" xfId="39148"/>
    <cellStyle name="Note 2 3 3 3 4 3" xfId="39149"/>
    <cellStyle name="Note 2 3 3 3 5" xfId="39150"/>
    <cellStyle name="Note 2 3 3 3 6" xfId="39151"/>
    <cellStyle name="Note 2 3 3 4" xfId="4026"/>
    <cellStyle name="Note 2 3 3 4 2" xfId="4027"/>
    <cellStyle name="Note 2 3 3 4 2 2" xfId="4028"/>
    <cellStyle name="Note 2 3 3 4 2 2 2" xfId="39152"/>
    <cellStyle name="Note 2 3 3 4 2 2 3" xfId="39153"/>
    <cellStyle name="Note 2 3 3 4 2 3" xfId="39154"/>
    <cellStyle name="Note 2 3 3 4 2 4" xfId="39155"/>
    <cellStyle name="Note 2 3 3 4 3" xfId="4029"/>
    <cellStyle name="Note 2 3 3 4 3 2" xfId="39156"/>
    <cellStyle name="Note 2 3 3 4 3 3" xfId="39157"/>
    <cellStyle name="Note 2 3 3 4 4" xfId="39158"/>
    <cellStyle name="Note 2 3 3 4 5" xfId="39159"/>
    <cellStyle name="Note 2 3 3 5" xfId="4030"/>
    <cellStyle name="Note 2 3 3 5 2" xfId="39160"/>
    <cellStyle name="Note 2 3 3 5 3" xfId="39161"/>
    <cellStyle name="Note 2 3 3 6" xfId="39162"/>
    <cellStyle name="Note 2 3 3 7" xfId="39163"/>
    <cellStyle name="Note 2 3 3 8" xfId="39164"/>
    <cellStyle name="Note 2 3 3 9" xfId="39165"/>
    <cellStyle name="Note 2 3 4" xfId="4031"/>
    <cellStyle name="Note 2 3 4 10" xfId="39166"/>
    <cellStyle name="Note 2 3 4 11" xfId="39167"/>
    <cellStyle name="Note 2 3 4 12" xfId="39168"/>
    <cellStyle name="Note 2 3 4 13" xfId="39169"/>
    <cellStyle name="Note 2 3 4 14" xfId="39170"/>
    <cellStyle name="Note 2 3 4 15" xfId="39171"/>
    <cellStyle name="Note 2 3 4 2" xfId="4032"/>
    <cellStyle name="Note 2 3 4 2 2" xfId="4033"/>
    <cellStyle name="Note 2 3 4 2 2 2" xfId="4034"/>
    <cellStyle name="Note 2 3 4 2 2 2 2" xfId="4035"/>
    <cellStyle name="Note 2 3 4 2 2 2 2 2" xfId="39172"/>
    <cellStyle name="Note 2 3 4 2 2 2 2 3" xfId="39173"/>
    <cellStyle name="Note 2 3 4 2 2 2 3" xfId="39174"/>
    <cellStyle name="Note 2 3 4 2 2 2 4" xfId="39175"/>
    <cellStyle name="Note 2 3 4 2 2 3" xfId="4036"/>
    <cellStyle name="Note 2 3 4 2 2 3 2" xfId="39176"/>
    <cellStyle name="Note 2 3 4 2 2 3 3" xfId="39177"/>
    <cellStyle name="Note 2 3 4 2 2 4" xfId="39178"/>
    <cellStyle name="Note 2 3 4 2 2 5" xfId="39179"/>
    <cellStyle name="Note 2 3 4 2 3" xfId="4037"/>
    <cellStyle name="Note 2 3 4 2 3 2" xfId="4038"/>
    <cellStyle name="Note 2 3 4 2 3 2 2" xfId="39180"/>
    <cellStyle name="Note 2 3 4 2 3 2 3" xfId="39181"/>
    <cellStyle name="Note 2 3 4 2 3 3" xfId="39182"/>
    <cellStyle name="Note 2 3 4 2 3 4" xfId="39183"/>
    <cellStyle name="Note 2 3 4 2 4" xfId="4039"/>
    <cellStyle name="Note 2 3 4 2 4 2" xfId="39184"/>
    <cellStyle name="Note 2 3 4 2 4 3" xfId="39185"/>
    <cellStyle name="Note 2 3 4 2 5" xfId="39186"/>
    <cellStyle name="Note 2 3 4 2 6" xfId="39187"/>
    <cellStyle name="Note 2 3 4 3" xfId="4040"/>
    <cellStyle name="Note 2 3 4 3 2" xfId="4041"/>
    <cellStyle name="Note 2 3 4 3 2 2" xfId="4042"/>
    <cellStyle name="Note 2 3 4 3 2 2 2" xfId="39188"/>
    <cellStyle name="Note 2 3 4 3 2 2 3" xfId="39189"/>
    <cellStyle name="Note 2 3 4 3 2 3" xfId="39190"/>
    <cellStyle name="Note 2 3 4 3 2 4" xfId="39191"/>
    <cellStyle name="Note 2 3 4 3 3" xfId="4043"/>
    <cellStyle name="Note 2 3 4 3 3 2" xfId="39192"/>
    <cellStyle name="Note 2 3 4 3 3 3" xfId="39193"/>
    <cellStyle name="Note 2 3 4 3 4" xfId="4044"/>
    <cellStyle name="Note 2 3 4 3 4 2" xfId="39194"/>
    <cellStyle name="Note 2 3 4 3 4 3" xfId="39195"/>
    <cellStyle name="Note 2 3 4 3 5" xfId="39196"/>
    <cellStyle name="Note 2 3 4 3 6" xfId="39197"/>
    <cellStyle name="Note 2 3 4 4" xfId="4045"/>
    <cellStyle name="Note 2 3 4 4 2" xfId="4046"/>
    <cellStyle name="Note 2 3 4 4 2 2" xfId="4047"/>
    <cellStyle name="Note 2 3 4 4 2 2 2" xfId="39198"/>
    <cellStyle name="Note 2 3 4 4 2 2 3" xfId="39199"/>
    <cellStyle name="Note 2 3 4 4 2 3" xfId="39200"/>
    <cellStyle name="Note 2 3 4 4 2 4" xfId="39201"/>
    <cellStyle name="Note 2 3 4 4 3" xfId="4048"/>
    <cellStyle name="Note 2 3 4 4 3 2" xfId="39202"/>
    <cellStyle name="Note 2 3 4 4 3 3" xfId="39203"/>
    <cellStyle name="Note 2 3 4 4 4" xfId="39204"/>
    <cellStyle name="Note 2 3 4 4 5" xfId="39205"/>
    <cellStyle name="Note 2 3 4 5" xfId="4049"/>
    <cellStyle name="Note 2 3 4 5 2" xfId="4050"/>
    <cellStyle name="Note 2 3 4 5 2 2" xfId="39206"/>
    <cellStyle name="Note 2 3 4 5 2 3" xfId="39207"/>
    <cellStyle name="Note 2 3 4 5 3" xfId="39208"/>
    <cellStyle name="Note 2 3 4 5 4" xfId="39209"/>
    <cellStyle name="Note 2 3 4 6" xfId="4051"/>
    <cellStyle name="Note 2 3 4 6 2" xfId="39210"/>
    <cellStyle name="Note 2 3 4 6 3" xfId="39211"/>
    <cellStyle name="Note 2 3 4 7" xfId="39212"/>
    <cellStyle name="Note 2 3 4 8" xfId="39213"/>
    <cellStyle name="Note 2 3 4 9" xfId="39214"/>
    <cellStyle name="Note 2 3 5" xfId="4052"/>
    <cellStyle name="Note 2 3 5 2" xfId="4053"/>
    <cellStyle name="Note 2 3 5 2 2" xfId="4054"/>
    <cellStyle name="Note 2 3 5 2 2 2" xfId="4055"/>
    <cellStyle name="Note 2 3 5 2 2 2 2" xfId="4056"/>
    <cellStyle name="Note 2 3 5 2 2 2 2 2" xfId="39215"/>
    <cellStyle name="Note 2 3 5 2 2 2 2 3" xfId="39216"/>
    <cellStyle name="Note 2 3 5 2 2 2 3" xfId="39217"/>
    <cellStyle name="Note 2 3 5 2 2 2 4" xfId="39218"/>
    <cellStyle name="Note 2 3 5 2 2 3" xfId="4057"/>
    <cellStyle name="Note 2 3 5 2 2 3 2" xfId="39219"/>
    <cellStyle name="Note 2 3 5 2 2 3 3" xfId="39220"/>
    <cellStyle name="Note 2 3 5 2 2 4" xfId="39221"/>
    <cellStyle name="Note 2 3 5 2 2 5" xfId="39222"/>
    <cellStyle name="Note 2 3 5 2 3" xfId="4058"/>
    <cellStyle name="Note 2 3 5 2 3 2" xfId="4059"/>
    <cellStyle name="Note 2 3 5 2 3 2 2" xfId="39223"/>
    <cellStyle name="Note 2 3 5 2 3 2 3" xfId="39224"/>
    <cellStyle name="Note 2 3 5 2 3 3" xfId="39225"/>
    <cellStyle name="Note 2 3 5 2 3 4" xfId="39226"/>
    <cellStyle name="Note 2 3 5 2 4" xfId="4060"/>
    <cellStyle name="Note 2 3 5 2 4 2" xfId="39227"/>
    <cellStyle name="Note 2 3 5 2 4 3" xfId="39228"/>
    <cellStyle name="Note 2 3 5 2 5" xfId="39229"/>
    <cellStyle name="Note 2 3 5 2 6" xfId="39230"/>
    <cellStyle name="Note 2 3 5 3" xfId="4061"/>
    <cellStyle name="Note 2 3 5 3 2" xfId="4062"/>
    <cellStyle name="Note 2 3 5 3 2 2" xfId="4063"/>
    <cellStyle name="Note 2 3 5 3 2 2 2" xfId="39231"/>
    <cellStyle name="Note 2 3 5 3 2 2 3" xfId="39232"/>
    <cellStyle name="Note 2 3 5 3 2 3" xfId="39233"/>
    <cellStyle name="Note 2 3 5 3 2 4" xfId="39234"/>
    <cellStyle name="Note 2 3 5 3 3" xfId="4064"/>
    <cellStyle name="Note 2 3 5 3 3 2" xfId="39235"/>
    <cellStyle name="Note 2 3 5 3 3 3" xfId="39236"/>
    <cellStyle name="Note 2 3 5 3 4" xfId="4065"/>
    <cellStyle name="Note 2 3 5 3 4 2" xfId="39237"/>
    <cellStyle name="Note 2 3 5 3 4 3" xfId="39238"/>
    <cellStyle name="Note 2 3 5 3 5" xfId="39239"/>
    <cellStyle name="Note 2 3 5 3 6" xfId="39240"/>
    <cellStyle name="Note 2 3 5 4" xfId="4066"/>
    <cellStyle name="Note 2 3 5 4 2" xfId="4067"/>
    <cellStyle name="Note 2 3 5 4 2 2" xfId="4068"/>
    <cellStyle name="Note 2 3 5 4 2 2 2" xfId="39241"/>
    <cellStyle name="Note 2 3 5 4 2 2 3" xfId="39242"/>
    <cellStyle name="Note 2 3 5 4 2 3" xfId="39243"/>
    <cellStyle name="Note 2 3 5 4 2 4" xfId="39244"/>
    <cellStyle name="Note 2 3 5 4 3" xfId="4069"/>
    <cellStyle name="Note 2 3 5 4 3 2" xfId="39245"/>
    <cellStyle name="Note 2 3 5 4 3 3" xfId="39246"/>
    <cellStyle name="Note 2 3 5 4 4" xfId="39247"/>
    <cellStyle name="Note 2 3 5 4 5" xfId="39248"/>
    <cellStyle name="Note 2 3 5 5" xfId="4070"/>
    <cellStyle name="Note 2 3 5 5 2" xfId="4071"/>
    <cellStyle name="Note 2 3 5 5 2 2" xfId="39249"/>
    <cellStyle name="Note 2 3 5 5 2 3" xfId="39250"/>
    <cellStyle name="Note 2 3 5 5 3" xfId="39251"/>
    <cellStyle name="Note 2 3 5 5 4" xfId="39252"/>
    <cellStyle name="Note 2 3 5 6" xfId="4072"/>
    <cellStyle name="Note 2 3 5 6 2" xfId="39253"/>
    <cellStyle name="Note 2 3 5 6 3" xfId="39254"/>
    <cellStyle name="Note 2 3 5 7" xfId="39255"/>
    <cellStyle name="Note 2 3 5 8" xfId="39256"/>
    <cellStyle name="Note 2 3 6" xfId="39257"/>
    <cellStyle name="Note 2 3 7" xfId="39258"/>
    <cellStyle name="Note 2 3 8" xfId="39259"/>
    <cellStyle name="Note 2 3 9" xfId="39260"/>
    <cellStyle name="Note 2 4" xfId="4073"/>
    <cellStyle name="Note 2 4 10" xfId="39261"/>
    <cellStyle name="Note 2 4 11" xfId="39262"/>
    <cellStyle name="Note 2 4 12" xfId="39263"/>
    <cellStyle name="Note 2 4 13" xfId="39264"/>
    <cellStyle name="Note 2 4 14" xfId="39265"/>
    <cellStyle name="Note 2 4 2" xfId="4074"/>
    <cellStyle name="Note 2 4 2 10" xfId="39266"/>
    <cellStyle name="Note 2 4 2 11" xfId="39267"/>
    <cellStyle name="Note 2 4 2 12" xfId="39268"/>
    <cellStyle name="Note 2 4 2 13" xfId="39269"/>
    <cellStyle name="Note 2 4 2 14" xfId="39270"/>
    <cellStyle name="Note 2 4 2 15" xfId="39271"/>
    <cellStyle name="Note 2 4 2 16" xfId="39272"/>
    <cellStyle name="Note 2 4 2 17" xfId="39273"/>
    <cellStyle name="Note 2 4 2 2" xfId="4075"/>
    <cellStyle name="Note 2 4 2 2 10" xfId="39274"/>
    <cellStyle name="Note 2 4 2 2 11" xfId="39275"/>
    <cellStyle name="Note 2 4 2 2 12" xfId="39276"/>
    <cellStyle name="Note 2 4 2 2 13" xfId="39277"/>
    <cellStyle name="Note 2 4 2 2 14" xfId="39278"/>
    <cellStyle name="Note 2 4 2 2 15" xfId="39279"/>
    <cellStyle name="Note 2 4 2 2 2" xfId="4076"/>
    <cellStyle name="Note 2 4 2 2 2 2" xfId="4077"/>
    <cellStyle name="Note 2 4 2 2 2 2 2" xfId="4078"/>
    <cellStyle name="Note 2 4 2 2 2 2 2 2" xfId="39280"/>
    <cellStyle name="Note 2 4 2 2 2 2 2 3" xfId="39281"/>
    <cellStyle name="Note 2 4 2 2 2 2 3" xfId="39282"/>
    <cellStyle name="Note 2 4 2 2 2 2 4" xfId="39283"/>
    <cellStyle name="Note 2 4 2 2 2 3" xfId="4079"/>
    <cellStyle name="Note 2 4 2 2 2 3 2" xfId="39284"/>
    <cellStyle name="Note 2 4 2 2 2 3 3" xfId="39285"/>
    <cellStyle name="Note 2 4 2 2 2 4" xfId="39286"/>
    <cellStyle name="Note 2 4 2 2 2 5" xfId="39287"/>
    <cellStyle name="Note 2 4 2 2 3" xfId="4080"/>
    <cellStyle name="Note 2 4 2 2 3 2" xfId="4081"/>
    <cellStyle name="Note 2 4 2 2 3 2 2" xfId="39288"/>
    <cellStyle name="Note 2 4 2 2 3 2 3" xfId="39289"/>
    <cellStyle name="Note 2 4 2 2 3 3" xfId="39290"/>
    <cellStyle name="Note 2 4 2 2 3 4" xfId="39291"/>
    <cellStyle name="Note 2 4 2 2 4" xfId="4082"/>
    <cellStyle name="Note 2 4 2 2 4 2" xfId="39292"/>
    <cellStyle name="Note 2 4 2 2 4 3" xfId="39293"/>
    <cellStyle name="Note 2 4 2 2 5" xfId="39294"/>
    <cellStyle name="Note 2 4 2 2 6" xfId="39295"/>
    <cellStyle name="Note 2 4 2 2 7" xfId="39296"/>
    <cellStyle name="Note 2 4 2 2 8" xfId="39297"/>
    <cellStyle name="Note 2 4 2 2 9" xfId="39298"/>
    <cellStyle name="Note 2 4 2 3" xfId="4083"/>
    <cellStyle name="Note 2 4 2 3 2" xfId="4084"/>
    <cellStyle name="Note 2 4 2 3 2 2" xfId="4085"/>
    <cellStyle name="Note 2 4 2 3 2 2 2" xfId="39299"/>
    <cellStyle name="Note 2 4 2 3 2 2 3" xfId="39300"/>
    <cellStyle name="Note 2 4 2 3 2 3" xfId="39301"/>
    <cellStyle name="Note 2 4 2 3 2 4" xfId="39302"/>
    <cellStyle name="Note 2 4 2 3 3" xfId="4086"/>
    <cellStyle name="Note 2 4 2 3 3 2" xfId="39303"/>
    <cellStyle name="Note 2 4 2 3 3 3" xfId="39304"/>
    <cellStyle name="Note 2 4 2 3 4" xfId="4087"/>
    <cellStyle name="Note 2 4 2 3 4 2" xfId="39305"/>
    <cellStyle name="Note 2 4 2 3 4 3" xfId="39306"/>
    <cellStyle name="Note 2 4 2 3 5" xfId="39307"/>
    <cellStyle name="Note 2 4 2 3 6" xfId="39308"/>
    <cellStyle name="Note 2 4 2 4" xfId="4088"/>
    <cellStyle name="Note 2 4 2 4 2" xfId="4089"/>
    <cellStyle name="Note 2 4 2 4 2 2" xfId="4090"/>
    <cellStyle name="Note 2 4 2 4 2 2 2" xfId="39309"/>
    <cellStyle name="Note 2 4 2 4 2 2 3" xfId="39310"/>
    <cellStyle name="Note 2 4 2 4 2 3" xfId="39311"/>
    <cellStyle name="Note 2 4 2 4 2 4" xfId="39312"/>
    <cellStyle name="Note 2 4 2 4 3" xfId="4091"/>
    <cellStyle name="Note 2 4 2 4 3 2" xfId="39313"/>
    <cellStyle name="Note 2 4 2 4 3 3" xfId="39314"/>
    <cellStyle name="Note 2 4 2 4 4" xfId="39315"/>
    <cellStyle name="Note 2 4 2 4 5" xfId="39316"/>
    <cellStyle name="Note 2 4 2 5" xfId="4092"/>
    <cellStyle name="Note 2 4 2 5 2" xfId="39317"/>
    <cellStyle name="Note 2 4 2 5 3" xfId="39318"/>
    <cellStyle name="Note 2 4 2 6" xfId="39319"/>
    <cellStyle name="Note 2 4 2 6 2" xfId="39320"/>
    <cellStyle name="Note 2 4 2 6 3" xfId="39321"/>
    <cellStyle name="Note 2 4 2 7" xfId="39322"/>
    <cellStyle name="Note 2 4 2 8" xfId="39323"/>
    <cellStyle name="Note 2 4 2 9" xfId="39324"/>
    <cellStyle name="Note 2 4 3" xfId="4093"/>
    <cellStyle name="Note 2 4 3 10" xfId="39325"/>
    <cellStyle name="Note 2 4 3 11" xfId="39326"/>
    <cellStyle name="Note 2 4 3 12" xfId="39327"/>
    <cellStyle name="Note 2 4 3 13" xfId="39328"/>
    <cellStyle name="Note 2 4 3 14" xfId="39329"/>
    <cellStyle name="Note 2 4 3 15" xfId="39330"/>
    <cellStyle name="Note 2 4 3 16" xfId="39331"/>
    <cellStyle name="Note 2 4 3 2" xfId="4094"/>
    <cellStyle name="Note 2 4 3 2 2" xfId="4095"/>
    <cellStyle name="Note 2 4 3 2 2 2" xfId="4096"/>
    <cellStyle name="Note 2 4 3 2 2 2 2" xfId="4097"/>
    <cellStyle name="Note 2 4 3 2 2 2 2 2" xfId="39332"/>
    <cellStyle name="Note 2 4 3 2 2 2 2 3" xfId="39333"/>
    <cellStyle name="Note 2 4 3 2 2 2 3" xfId="39334"/>
    <cellStyle name="Note 2 4 3 2 2 2 4" xfId="39335"/>
    <cellStyle name="Note 2 4 3 2 2 3" xfId="4098"/>
    <cellStyle name="Note 2 4 3 2 2 3 2" xfId="39336"/>
    <cellStyle name="Note 2 4 3 2 2 3 3" xfId="39337"/>
    <cellStyle name="Note 2 4 3 2 2 4" xfId="39338"/>
    <cellStyle name="Note 2 4 3 2 2 5" xfId="39339"/>
    <cellStyle name="Note 2 4 3 2 3" xfId="4099"/>
    <cellStyle name="Note 2 4 3 2 3 2" xfId="4100"/>
    <cellStyle name="Note 2 4 3 2 3 2 2" xfId="39340"/>
    <cellStyle name="Note 2 4 3 2 3 2 3" xfId="39341"/>
    <cellStyle name="Note 2 4 3 2 3 3" xfId="39342"/>
    <cellStyle name="Note 2 4 3 2 3 4" xfId="39343"/>
    <cellStyle name="Note 2 4 3 2 4" xfId="4101"/>
    <cellStyle name="Note 2 4 3 2 4 2" xfId="39344"/>
    <cellStyle name="Note 2 4 3 2 4 3" xfId="39345"/>
    <cellStyle name="Note 2 4 3 2 5" xfId="39346"/>
    <cellStyle name="Note 2 4 3 2 6" xfId="39347"/>
    <cellStyle name="Note 2 4 3 3" xfId="4102"/>
    <cellStyle name="Note 2 4 3 3 2" xfId="4103"/>
    <cellStyle name="Note 2 4 3 3 2 2" xfId="4104"/>
    <cellStyle name="Note 2 4 3 3 2 2 2" xfId="39348"/>
    <cellStyle name="Note 2 4 3 3 2 2 3" xfId="39349"/>
    <cellStyle name="Note 2 4 3 3 2 3" xfId="39350"/>
    <cellStyle name="Note 2 4 3 3 2 4" xfId="39351"/>
    <cellStyle name="Note 2 4 3 3 3" xfId="4105"/>
    <cellStyle name="Note 2 4 3 3 3 2" xfId="39352"/>
    <cellStyle name="Note 2 4 3 3 3 3" xfId="39353"/>
    <cellStyle name="Note 2 4 3 3 4" xfId="4106"/>
    <cellStyle name="Note 2 4 3 3 4 2" xfId="39354"/>
    <cellStyle name="Note 2 4 3 3 4 3" xfId="39355"/>
    <cellStyle name="Note 2 4 3 3 5" xfId="39356"/>
    <cellStyle name="Note 2 4 3 3 6" xfId="39357"/>
    <cellStyle name="Note 2 4 3 4" xfId="4107"/>
    <cellStyle name="Note 2 4 3 4 2" xfId="4108"/>
    <cellStyle name="Note 2 4 3 4 2 2" xfId="4109"/>
    <cellStyle name="Note 2 4 3 4 2 2 2" xfId="39358"/>
    <cellStyle name="Note 2 4 3 4 2 2 3" xfId="39359"/>
    <cellStyle name="Note 2 4 3 4 2 3" xfId="39360"/>
    <cellStyle name="Note 2 4 3 4 2 4" xfId="39361"/>
    <cellStyle name="Note 2 4 3 4 3" xfId="4110"/>
    <cellStyle name="Note 2 4 3 4 3 2" xfId="39362"/>
    <cellStyle name="Note 2 4 3 4 3 3" xfId="39363"/>
    <cellStyle name="Note 2 4 3 4 4" xfId="39364"/>
    <cellStyle name="Note 2 4 3 4 5" xfId="39365"/>
    <cellStyle name="Note 2 4 3 5" xfId="4111"/>
    <cellStyle name="Note 2 4 3 5 2" xfId="4112"/>
    <cellStyle name="Note 2 4 3 5 2 2" xfId="39366"/>
    <cellStyle name="Note 2 4 3 5 2 3" xfId="39367"/>
    <cellStyle name="Note 2 4 3 5 3" xfId="39368"/>
    <cellStyle name="Note 2 4 3 5 4" xfId="39369"/>
    <cellStyle name="Note 2 4 3 6" xfId="4113"/>
    <cellStyle name="Note 2 4 3 6 2" xfId="39370"/>
    <cellStyle name="Note 2 4 3 6 3" xfId="39371"/>
    <cellStyle name="Note 2 4 3 7" xfId="39372"/>
    <cellStyle name="Note 2 4 3 7 2" xfId="39373"/>
    <cellStyle name="Note 2 4 3 7 3" xfId="39374"/>
    <cellStyle name="Note 2 4 3 8" xfId="39375"/>
    <cellStyle name="Note 2 4 3 9" xfId="39376"/>
    <cellStyle name="Note 2 4 4" xfId="4114"/>
    <cellStyle name="Note 2 4 4 2" xfId="4115"/>
    <cellStyle name="Note 2 4 4 2 2" xfId="4116"/>
    <cellStyle name="Note 2 4 4 2 2 2" xfId="4117"/>
    <cellStyle name="Note 2 4 4 2 2 2 2" xfId="4118"/>
    <cellStyle name="Note 2 4 4 2 2 2 2 2" xfId="39377"/>
    <cellStyle name="Note 2 4 4 2 2 2 2 3" xfId="39378"/>
    <cellStyle name="Note 2 4 4 2 2 2 3" xfId="39379"/>
    <cellStyle name="Note 2 4 4 2 2 2 4" xfId="39380"/>
    <cellStyle name="Note 2 4 4 2 2 3" xfId="4119"/>
    <cellStyle name="Note 2 4 4 2 2 3 2" xfId="39381"/>
    <cellStyle name="Note 2 4 4 2 2 3 3" xfId="39382"/>
    <cellStyle name="Note 2 4 4 2 2 4" xfId="39383"/>
    <cellStyle name="Note 2 4 4 2 2 5" xfId="39384"/>
    <cellStyle name="Note 2 4 4 2 3" xfId="4120"/>
    <cellStyle name="Note 2 4 4 2 3 2" xfId="4121"/>
    <cellStyle name="Note 2 4 4 2 3 2 2" xfId="39385"/>
    <cellStyle name="Note 2 4 4 2 3 2 3" xfId="39386"/>
    <cellStyle name="Note 2 4 4 2 3 3" xfId="39387"/>
    <cellStyle name="Note 2 4 4 2 3 4" xfId="39388"/>
    <cellStyle name="Note 2 4 4 2 4" xfId="4122"/>
    <cellStyle name="Note 2 4 4 2 4 2" xfId="39389"/>
    <cellStyle name="Note 2 4 4 2 4 3" xfId="39390"/>
    <cellStyle name="Note 2 4 4 2 5" xfId="39391"/>
    <cellStyle name="Note 2 4 4 2 6" xfId="39392"/>
    <cellStyle name="Note 2 4 4 3" xfId="4123"/>
    <cellStyle name="Note 2 4 4 3 2" xfId="4124"/>
    <cellStyle name="Note 2 4 4 3 2 2" xfId="4125"/>
    <cellStyle name="Note 2 4 4 3 2 2 2" xfId="39393"/>
    <cellStyle name="Note 2 4 4 3 2 2 3" xfId="39394"/>
    <cellStyle name="Note 2 4 4 3 2 3" xfId="39395"/>
    <cellStyle name="Note 2 4 4 3 2 4" xfId="39396"/>
    <cellStyle name="Note 2 4 4 3 3" xfId="4126"/>
    <cellStyle name="Note 2 4 4 3 3 2" xfId="39397"/>
    <cellStyle name="Note 2 4 4 3 3 3" xfId="39398"/>
    <cellStyle name="Note 2 4 4 3 4" xfId="4127"/>
    <cellStyle name="Note 2 4 4 3 4 2" xfId="39399"/>
    <cellStyle name="Note 2 4 4 3 4 3" xfId="39400"/>
    <cellStyle name="Note 2 4 4 3 5" xfId="39401"/>
    <cellStyle name="Note 2 4 4 3 6" xfId="39402"/>
    <cellStyle name="Note 2 4 4 4" xfId="4128"/>
    <cellStyle name="Note 2 4 4 4 2" xfId="4129"/>
    <cellStyle name="Note 2 4 4 4 2 2" xfId="4130"/>
    <cellStyle name="Note 2 4 4 4 2 2 2" xfId="39403"/>
    <cellStyle name="Note 2 4 4 4 2 2 3" xfId="39404"/>
    <cellStyle name="Note 2 4 4 4 2 3" xfId="39405"/>
    <cellStyle name="Note 2 4 4 4 2 4" xfId="39406"/>
    <cellStyle name="Note 2 4 4 4 3" xfId="4131"/>
    <cellStyle name="Note 2 4 4 4 3 2" xfId="39407"/>
    <cellStyle name="Note 2 4 4 4 3 3" xfId="39408"/>
    <cellStyle name="Note 2 4 4 4 4" xfId="39409"/>
    <cellStyle name="Note 2 4 4 4 5" xfId="39410"/>
    <cellStyle name="Note 2 4 4 5" xfId="4132"/>
    <cellStyle name="Note 2 4 4 5 2" xfId="4133"/>
    <cellStyle name="Note 2 4 4 5 2 2" xfId="39411"/>
    <cellStyle name="Note 2 4 4 5 2 3" xfId="39412"/>
    <cellStyle name="Note 2 4 4 5 3" xfId="39413"/>
    <cellStyle name="Note 2 4 4 5 4" xfId="39414"/>
    <cellStyle name="Note 2 4 4 6" xfId="4134"/>
    <cellStyle name="Note 2 4 4 6 2" xfId="39415"/>
    <cellStyle name="Note 2 4 4 6 3" xfId="39416"/>
    <cellStyle name="Note 2 4 4 7" xfId="39417"/>
    <cellStyle name="Note 2 4 4 8" xfId="39418"/>
    <cellStyle name="Note 2 4 5" xfId="4135"/>
    <cellStyle name="Note 2 4 5 2" xfId="4136"/>
    <cellStyle name="Note 2 4 5 2 2" xfId="39419"/>
    <cellStyle name="Note 2 4 5 2 3" xfId="39420"/>
    <cellStyle name="Note 2 4 5 3" xfId="39421"/>
    <cellStyle name="Note 2 4 5 4" xfId="39422"/>
    <cellStyle name="Note 2 4 6" xfId="39423"/>
    <cellStyle name="Note 2 4 6 2" xfId="39424"/>
    <cellStyle name="Note 2 4 7" xfId="39425"/>
    <cellStyle name="Note 2 4 8" xfId="39426"/>
    <cellStyle name="Note 2 4 9" xfId="39427"/>
    <cellStyle name="Note 2 5" xfId="4137"/>
    <cellStyle name="Note 2 5 10" xfId="39428"/>
    <cellStyle name="Note 2 5 11" xfId="39429"/>
    <cellStyle name="Note 2 5 12" xfId="39430"/>
    <cellStyle name="Note 2 5 13" xfId="39431"/>
    <cellStyle name="Note 2 5 14" xfId="39432"/>
    <cellStyle name="Note 2 5 2" xfId="4138"/>
    <cellStyle name="Note 2 5 2 10" xfId="39433"/>
    <cellStyle name="Note 2 5 2 11" xfId="39434"/>
    <cellStyle name="Note 2 5 2 12" xfId="39435"/>
    <cellStyle name="Note 2 5 2 13" xfId="39436"/>
    <cellStyle name="Note 2 5 2 14" xfId="39437"/>
    <cellStyle name="Note 2 5 2 15" xfId="39438"/>
    <cellStyle name="Note 2 5 2 16" xfId="39439"/>
    <cellStyle name="Note 2 5 2 17" xfId="39440"/>
    <cellStyle name="Note 2 5 2 2" xfId="4139"/>
    <cellStyle name="Note 2 5 2 2 10" xfId="39441"/>
    <cellStyle name="Note 2 5 2 2 11" xfId="39442"/>
    <cellStyle name="Note 2 5 2 2 12" xfId="39443"/>
    <cellStyle name="Note 2 5 2 2 13" xfId="39444"/>
    <cellStyle name="Note 2 5 2 2 14" xfId="39445"/>
    <cellStyle name="Note 2 5 2 2 15" xfId="39446"/>
    <cellStyle name="Note 2 5 2 2 2" xfId="4140"/>
    <cellStyle name="Note 2 5 2 2 2 2" xfId="4141"/>
    <cellStyle name="Note 2 5 2 2 2 2 2" xfId="4142"/>
    <cellStyle name="Note 2 5 2 2 2 2 2 2" xfId="39447"/>
    <cellStyle name="Note 2 5 2 2 2 2 2 3" xfId="39448"/>
    <cellStyle name="Note 2 5 2 2 2 2 3" xfId="39449"/>
    <cellStyle name="Note 2 5 2 2 2 2 4" xfId="39450"/>
    <cellStyle name="Note 2 5 2 2 2 3" xfId="4143"/>
    <cellStyle name="Note 2 5 2 2 2 3 2" xfId="39451"/>
    <cellStyle name="Note 2 5 2 2 2 3 3" xfId="39452"/>
    <cellStyle name="Note 2 5 2 2 2 4" xfId="39453"/>
    <cellStyle name="Note 2 5 2 2 2 5" xfId="39454"/>
    <cellStyle name="Note 2 5 2 2 3" xfId="4144"/>
    <cellStyle name="Note 2 5 2 2 3 2" xfId="4145"/>
    <cellStyle name="Note 2 5 2 2 3 2 2" xfId="39455"/>
    <cellStyle name="Note 2 5 2 2 3 2 3" xfId="39456"/>
    <cellStyle name="Note 2 5 2 2 3 3" xfId="39457"/>
    <cellStyle name="Note 2 5 2 2 3 4" xfId="39458"/>
    <cellStyle name="Note 2 5 2 2 4" xfId="4146"/>
    <cellStyle name="Note 2 5 2 2 4 2" xfId="39459"/>
    <cellStyle name="Note 2 5 2 2 4 3" xfId="39460"/>
    <cellStyle name="Note 2 5 2 2 5" xfId="39461"/>
    <cellStyle name="Note 2 5 2 2 6" xfId="39462"/>
    <cellStyle name="Note 2 5 2 2 7" xfId="39463"/>
    <cellStyle name="Note 2 5 2 2 8" xfId="39464"/>
    <cellStyle name="Note 2 5 2 2 9" xfId="39465"/>
    <cellStyle name="Note 2 5 2 3" xfId="4147"/>
    <cellStyle name="Note 2 5 2 3 2" xfId="4148"/>
    <cellStyle name="Note 2 5 2 3 2 2" xfId="4149"/>
    <cellStyle name="Note 2 5 2 3 2 2 2" xfId="39466"/>
    <cellStyle name="Note 2 5 2 3 2 2 3" xfId="39467"/>
    <cellStyle name="Note 2 5 2 3 2 3" xfId="39468"/>
    <cellStyle name="Note 2 5 2 3 2 4" xfId="39469"/>
    <cellStyle name="Note 2 5 2 3 3" xfId="4150"/>
    <cellStyle name="Note 2 5 2 3 3 2" xfId="39470"/>
    <cellStyle name="Note 2 5 2 3 3 3" xfId="39471"/>
    <cellStyle name="Note 2 5 2 3 4" xfId="4151"/>
    <cellStyle name="Note 2 5 2 3 4 2" xfId="39472"/>
    <cellStyle name="Note 2 5 2 3 4 3" xfId="39473"/>
    <cellStyle name="Note 2 5 2 3 5" xfId="39474"/>
    <cellStyle name="Note 2 5 2 3 6" xfId="39475"/>
    <cellStyle name="Note 2 5 2 4" xfId="4152"/>
    <cellStyle name="Note 2 5 2 4 2" xfId="4153"/>
    <cellStyle name="Note 2 5 2 4 2 2" xfId="4154"/>
    <cellStyle name="Note 2 5 2 4 2 2 2" xfId="39476"/>
    <cellStyle name="Note 2 5 2 4 2 2 3" xfId="39477"/>
    <cellStyle name="Note 2 5 2 4 2 3" xfId="39478"/>
    <cellStyle name="Note 2 5 2 4 2 4" xfId="39479"/>
    <cellStyle name="Note 2 5 2 4 3" xfId="4155"/>
    <cellStyle name="Note 2 5 2 4 3 2" xfId="39480"/>
    <cellStyle name="Note 2 5 2 4 3 3" xfId="39481"/>
    <cellStyle name="Note 2 5 2 4 4" xfId="39482"/>
    <cellStyle name="Note 2 5 2 4 5" xfId="39483"/>
    <cellStyle name="Note 2 5 2 5" xfId="4156"/>
    <cellStyle name="Note 2 5 2 5 2" xfId="4157"/>
    <cellStyle name="Note 2 5 2 5 2 2" xfId="39484"/>
    <cellStyle name="Note 2 5 2 5 2 3" xfId="39485"/>
    <cellStyle name="Note 2 5 2 5 3" xfId="39486"/>
    <cellStyle name="Note 2 5 2 5 4" xfId="39487"/>
    <cellStyle name="Note 2 5 2 6" xfId="4158"/>
    <cellStyle name="Note 2 5 2 6 2" xfId="39488"/>
    <cellStyle name="Note 2 5 2 6 3" xfId="39489"/>
    <cellStyle name="Note 2 5 2 7" xfId="39490"/>
    <cellStyle name="Note 2 5 2 8" xfId="39491"/>
    <cellStyle name="Note 2 5 2 9" xfId="39492"/>
    <cellStyle name="Note 2 5 3" xfId="4159"/>
    <cellStyle name="Note 2 5 3 10" xfId="39493"/>
    <cellStyle name="Note 2 5 3 11" xfId="39494"/>
    <cellStyle name="Note 2 5 3 12" xfId="39495"/>
    <cellStyle name="Note 2 5 3 13" xfId="39496"/>
    <cellStyle name="Note 2 5 3 14" xfId="39497"/>
    <cellStyle name="Note 2 5 3 15" xfId="39498"/>
    <cellStyle name="Note 2 5 3 16" xfId="39499"/>
    <cellStyle name="Note 2 5 3 2" xfId="4160"/>
    <cellStyle name="Note 2 5 3 2 2" xfId="4161"/>
    <cellStyle name="Note 2 5 3 2 2 2" xfId="4162"/>
    <cellStyle name="Note 2 5 3 2 2 2 2" xfId="4163"/>
    <cellStyle name="Note 2 5 3 2 2 2 2 2" xfId="39500"/>
    <cellStyle name="Note 2 5 3 2 2 2 2 3" xfId="39501"/>
    <cellStyle name="Note 2 5 3 2 2 2 3" xfId="39502"/>
    <cellStyle name="Note 2 5 3 2 2 2 4" xfId="39503"/>
    <cellStyle name="Note 2 5 3 2 2 3" xfId="4164"/>
    <cellStyle name="Note 2 5 3 2 2 3 2" xfId="39504"/>
    <cellStyle name="Note 2 5 3 2 2 3 3" xfId="39505"/>
    <cellStyle name="Note 2 5 3 2 2 4" xfId="39506"/>
    <cellStyle name="Note 2 5 3 2 2 5" xfId="39507"/>
    <cellStyle name="Note 2 5 3 2 3" xfId="4165"/>
    <cellStyle name="Note 2 5 3 2 3 2" xfId="4166"/>
    <cellStyle name="Note 2 5 3 2 3 2 2" xfId="39508"/>
    <cellStyle name="Note 2 5 3 2 3 2 3" xfId="39509"/>
    <cellStyle name="Note 2 5 3 2 3 3" xfId="39510"/>
    <cellStyle name="Note 2 5 3 2 3 4" xfId="39511"/>
    <cellStyle name="Note 2 5 3 2 4" xfId="4167"/>
    <cellStyle name="Note 2 5 3 2 4 2" xfId="39512"/>
    <cellStyle name="Note 2 5 3 2 4 3" xfId="39513"/>
    <cellStyle name="Note 2 5 3 2 5" xfId="39514"/>
    <cellStyle name="Note 2 5 3 2 6" xfId="39515"/>
    <cellStyle name="Note 2 5 3 3" xfId="4168"/>
    <cellStyle name="Note 2 5 3 3 2" xfId="4169"/>
    <cellStyle name="Note 2 5 3 3 2 2" xfId="4170"/>
    <cellStyle name="Note 2 5 3 3 2 2 2" xfId="39516"/>
    <cellStyle name="Note 2 5 3 3 2 2 3" xfId="39517"/>
    <cellStyle name="Note 2 5 3 3 2 3" xfId="39518"/>
    <cellStyle name="Note 2 5 3 3 2 4" xfId="39519"/>
    <cellStyle name="Note 2 5 3 3 3" xfId="4171"/>
    <cellStyle name="Note 2 5 3 3 3 2" xfId="39520"/>
    <cellStyle name="Note 2 5 3 3 3 3" xfId="39521"/>
    <cellStyle name="Note 2 5 3 3 4" xfId="4172"/>
    <cellStyle name="Note 2 5 3 3 4 2" xfId="39522"/>
    <cellStyle name="Note 2 5 3 3 4 3" xfId="39523"/>
    <cellStyle name="Note 2 5 3 3 5" xfId="39524"/>
    <cellStyle name="Note 2 5 3 3 6" xfId="39525"/>
    <cellStyle name="Note 2 5 3 4" xfId="4173"/>
    <cellStyle name="Note 2 5 3 4 2" xfId="4174"/>
    <cellStyle name="Note 2 5 3 4 2 2" xfId="4175"/>
    <cellStyle name="Note 2 5 3 4 2 2 2" xfId="39526"/>
    <cellStyle name="Note 2 5 3 4 2 2 3" xfId="39527"/>
    <cellStyle name="Note 2 5 3 4 2 3" xfId="39528"/>
    <cellStyle name="Note 2 5 3 4 2 4" xfId="39529"/>
    <cellStyle name="Note 2 5 3 4 3" xfId="4176"/>
    <cellStyle name="Note 2 5 3 4 3 2" xfId="39530"/>
    <cellStyle name="Note 2 5 3 4 3 3" xfId="39531"/>
    <cellStyle name="Note 2 5 3 4 4" xfId="39532"/>
    <cellStyle name="Note 2 5 3 4 5" xfId="39533"/>
    <cellStyle name="Note 2 5 3 5" xfId="4177"/>
    <cellStyle name="Note 2 5 3 5 2" xfId="4178"/>
    <cellStyle name="Note 2 5 3 5 2 2" xfId="39534"/>
    <cellStyle name="Note 2 5 3 5 2 3" xfId="39535"/>
    <cellStyle name="Note 2 5 3 5 3" xfId="39536"/>
    <cellStyle name="Note 2 5 3 5 4" xfId="39537"/>
    <cellStyle name="Note 2 5 3 6" xfId="4179"/>
    <cellStyle name="Note 2 5 3 6 2" xfId="39538"/>
    <cellStyle name="Note 2 5 3 6 3" xfId="39539"/>
    <cellStyle name="Note 2 5 3 7" xfId="39540"/>
    <cellStyle name="Note 2 5 3 8" xfId="39541"/>
    <cellStyle name="Note 2 5 3 9" xfId="39542"/>
    <cellStyle name="Note 2 5 4" xfId="4180"/>
    <cellStyle name="Note 2 5 4 2" xfId="4181"/>
    <cellStyle name="Note 2 5 4 2 2" xfId="4182"/>
    <cellStyle name="Note 2 5 4 2 2 2" xfId="4183"/>
    <cellStyle name="Note 2 5 4 2 2 2 2" xfId="39543"/>
    <cellStyle name="Note 2 5 4 2 2 2 3" xfId="39544"/>
    <cellStyle name="Note 2 5 4 2 2 3" xfId="39545"/>
    <cellStyle name="Note 2 5 4 2 2 4" xfId="39546"/>
    <cellStyle name="Note 2 5 4 2 3" xfId="4184"/>
    <cellStyle name="Note 2 5 4 2 3 2" xfId="39547"/>
    <cellStyle name="Note 2 5 4 2 3 3" xfId="39548"/>
    <cellStyle name="Note 2 5 4 2 4" xfId="39549"/>
    <cellStyle name="Note 2 5 4 2 5" xfId="39550"/>
    <cellStyle name="Note 2 5 4 3" xfId="4185"/>
    <cellStyle name="Note 2 5 4 3 2" xfId="4186"/>
    <cellStyle name="Note 2 5 4 3 2 2" xfId="39551"/>
    <cellStyle name="Note 2 5 4 3 2 3" xfId="39552"/>
    <cellStyle name="Note 2 5 4 3 3" xfId="39553"/>
    <cellStyle name="Note 2 5 4 3 4" xfId="39554"/>
    <cellStyle name="Note 2 5 4 4" xfId="4187"/>
    <cellStyle name="Note 2 5 4 4 2" xfId="39555"/>
    <cellStyle name="Note 2 5 4 4 3" xfId="39556"/>
    <cellStyle name="Note 2 5 4 5" xfId="39557"/>
    <cellStyle name="Note 2 5 4 6" xfId="39558"/>
    <cellStyle name="Note 2 5 5" xfId="4188"/>
    <cellStyle name="Note 2 5 5 2" xfId="4189"/>
    <cellStyle name="Note 2 5 5 2 2" xfId="4190"/>
    <cellStyle name="Note 2 5 5 2 2 2" xfId="39559"/>
    <cellStyle name="Note 2 5 5 2 2 3" xfId="39560"/>
    <cellStyle name="Note 2 5 5 2 3" xfId="39561"/>
    <cellStyle name="Note 2 5 5 2 4" xfId="39562"/>
    <cellStyle name="Note 2 5 5 3" xfId="4191"/>
    <cellStyle name="Note 2 5 5 3 2" xfId="39563"/>
    <cellStyle name="Note 2 5 5 3 3" xfId="39564"/>
    <cellStyle name="Note 2 5 5 4" xfId="4192"/>
    <cellStyle name="Note 2 5 5 4 2" xfId="39565"/>
    <cellStyle name="Note 2 5 5 4 3" xfId="39566"/>
    <cellStyle name="Note 2 5 5 5" xfId="39567"/>
    <cellStyle name="Note 2 5 5 6" xfId="39568"/>
    <cellStyle name="Note 2 5 6" xfId="4193"/>
    <cellStyle name="Note 2 5 6 2" xfId="4194"/>
    <cellStyle name="Note 2 5 6 2 2" xfId="4195"/>
    <cellStyle name="Note 2 5 6 2 2 2" xfId="39569"/>
    <cellStyle name="Note 2 5 6 2 2 3" xfId="39570"/>
    <cellStyle name="Note 2 5 6 2 3" xfId="39571"/>
    <cellStyle name="Note 2 5 6 2 4" xfId="39572"/>
    <cellStyle name="Note 2 5 6 3" xfId="4196"/>
    <cellStyle name="Note 2 5 6 3 2" xfId="39573"/>
    <cellStyle name="Note 2 5 6 3 3" xfId="39574"/>
    <cellStyle name="Note 2 5 6 4" xfId="39575"/>
    <cellStyle name="Note 2 5 6 5" xfId="39576"/>
    <cellStyle name="Note 2 5 7" xfId="4197"/>
    <cellStyle name="Note 2 5 7 2" xfId="39577"/>
    <cellStyle name="Note 2 5 7 3" xfId="39578"/>
    <cellStyle name="Note 2 5 8" xfId="39579"/>
    <cellStyle name="Note 2 5 8 2" xfId="39580"/>
    <cellStyle name="Note 2 5 8 3" xfId="39581"/>
    <cellStyle name="Note 2 5 9" xfId="39582"/>
    <cellStyle name="Note 2 6" xfId="4198"/>
    <cellStyle name="Note 2 6 10" xfId="39583"/>
    <cellStyle name="Note 2 6 11" xfId="39584"/>
    <cellStyle name="Note 2 6 12" xfId="39585"/>
    <cellStyle name="Note 2 6 13" xfId="39586"/>
    <cellStyle name="Note 2 6 14" xfId="39587"/>
    <cellStyle name="Note 2 6 2" xfId="4199"/>
    <cellStyle name="Note 2 6 2 10" xfId="39588"/>
    <cellStyle name="Note 2 6 2 11" xfId="39589"/>
    <cellStyle name="Note 2 6 2 12" xfId="39590"/>
    <cellStyle name="Note 2 6 2 13" xfId="39591"/>
    <cellStyle name="Note 2 6 2 14" xfId="39592"/>
    <cellStyle name="Note 2 6 2 15" xfId="39593"/>
    <cellStyle name="Note 2 6 2 16" xfId="39594"/>
    <cellStyle name="Note 2 6 2 17" xfId="39595"/>
    <cellStyle name="Note 2 6 2 2" xfId="4200"/>
    <cellStyle name="Note 2 6 2 2 10" xfId="39596"/>
    <cellStyle name="Note 2 6 2 2 11" xfId="39597"/>
    <cellStyle name="Note 2 6 2 2 12" xfId="39598"/>
    <cellStyle name="Note 2 6 2 2 13" xfId="39599"/>
    <cellStyle name="Note 2 6 2 2 14" xfId="39600"/>
    <cellStyle name="Note 2 6 2 2 15" xfId="39601"/>
    <cellStyle name="Note 2 6 2 2 2" xfId="4201"/>
    <cellStyle name="Note 2 6 2 2 2 2" xfId="4202"/>
    <cellStyle name="Note 2 6 2 2 2 2 2" xfId="39602"/>
    <cellStyle name="Note 2 6 2 2 2 2 3" xfId="39603"/>
    <cellStyle name="Note 2 6 2 2 2 3" xfId="39604"/>
    <cellStyle name="Note 2 6 2 2 2 4" xfId="39605"/>
    <cellStyle name="Note 2 6 2 2 3" xfId="4203"/>
    <cellStyle name="Note 2 6 2 2 3 2" xfId="39606"/>
    <cellStyle name="Note 2 6 2 2 3 3" xfId="39607"/>
    <cellStyle name="Note 2 6 2 2 4" xfId="39608"/>
    <cellStyle name="Note 2 6 2 2 5" xfId="39609"/>
    <cellStyle name="Note 2 6 2 2 6" xfId="39610"/>
    <cellStyle name="Note 2 6 2 2 7" xfId="39611"/>
    <cellStyle name="Note 2 6 2 2 8" xfId="39612"/>
    <cellStyle name="Note 2 6 2 2 9" xfId="39613"/>
    <cellStyle name="Note 2 6 2 3" xfId="4204"/>
    <cellStyle name="Note 2 6 2 3 2" xfId="4205"/>
    <cellStyle name="Note 2 6 2 3 2 2" xfId="39614"/>
    <cellStyle name="Note 2 6 2 3 2 3" xfId="39615"/>
    <cellStyle name="Note 2 6 2 3 3" xfId="39616"/>
    <cellStyle name="Note 2 6 2 3 4" xfId="39617"/>
    <cellStyle name="Note 2 6 2 4" xfId="4206"/>
    <cellStyle name="Note 2 6 2 4 2" xfId="39618"/>
    <cellStyle name="Note 2 6 2 4 3" xfId="39619"/>
    <cellStyle name="Note 2 6 2 5" xfId="39620"/>
    <cellStyle name="Note 2 6 2 6" xfId="39621"/>
    <cellStyle name="Note 2 6 2 7" xfId="39622"/>
    <cellStyle name="Note 2 6 2 8" xfId="39623"/>
    <cellStyle name="Note 2 6 2 9" xfId="39624"/>
    <cellStyle name="Note 2 6 3" xfId="4207"/>
    <cellStyle name="Note 2 6 3 10" xfId="39625"/>
    <cellStyle name="Note 2 6 3 11" xfId="39626"/>
    <cellStyle name="Note 2 6 3 12" xfId="39627"/>
    <cellStyle name="Note 2 6 3 13" xfId="39628"/>
    <cellStyle name="Note 2 6 3 14" xfId="39629"/>
    <cellStyle name="Note 2 6 3 15" xfId="39630"/>
    <cellStyle name="Note 2 6 3 16" xfId="39631"/>
    <cellStyle name="Note 2 6 3 2" xfId="4208"/>
    <cellStyle name="Note 2 6 3 2 2" xfId="4209"/>
    <cellStyle name="Note 2 6 3 2 2 2" xfId="39632"/>
    <cellStyle name="Note 2 6 3 2 2 3" xfId="39633"/>
    <cellStyle name="Note 2 6 3 2 3" xfId="39634"/>
    <cellStyle name="Note 2 6 3 2 4" xfId="39635"/>
    <cellStyle name="Note 2 6 3 3" xfId="4210"/>
    <cellStyle name="Note 2 6 3 3 2" xfId="39636"/>
    <cellStyle name="Note 2 6 3 3 3" xfId="39637"/>
    <cellStyle name="Note 2 6 3 4" xfId="4211"/>
    <cellStyle name="Note 2 6 3 4 2" xfId="39638"/>
    <cellStyle name="Note 2 6 3 4 3" xfId="39639"/>
    <cellStyle name="Note 2 6 3 5" xfId="39640"/>
    <cellStyle name="Note 2 6 3 6" xfId="39641"/>
    <cellStyle name="Note 2 6 3 7" xfId="39642"/>
    <cellStyle name="Note 2 6 3 8" xfId="39643"/>
    <cellStyle name="Note 2 6 3 9" xfId="39644"/>
    <cellStyle name="Note 2 6 4" xfId="4212"/>
    <cellStyle name="Note 2 6 4 2" xfId="4213"/>
    <cellStyle name="Note 2 6 4 2 2" xfId="4214"/>
    <cellStyle name="Note 2 6 4 2 2 2" xfId="39645"/>
    <cellStyle name="Note 2 6 4 2 2 3" xfId="39646"/>
    <cellStyle name="Note 2 6 4 2 3" xfId="39647"/>
    <cellStyle name="Note 2 6 4 2 4" xfId="39648"/>
    <cellStyle name="Note 2 6 4 3" xfId="4215"/>
    <cellStyle name="Note 2 6 4 3 2" xfId="39649"/>
    <cellStyle name="Note 2 6 4 3 3" xfId="39650"/>
    <cellStyle name="Note 2 6 4 4" xfId="39651"/>
    <cellStyle name="Note 2 6 4 5" xfId="39652"/>
    <cellStyle name="Note 2 6 5" xfId="4216"/>
    <cellStyle name="Note 2 6 5 2" xfId="39653"/>
    <cellStyle name="Note 2 6 5 3" xfId="39654"/>
    <cellStyle name="Note 2 6 6" xfId="39655"/>
    <cellStyle name="Note 2 6 6 2" xfId="39656"/>
    <cellStyle name="Note 2 6 6 3" xfId="39657"/>
    <cellStyle name="Note 2 6 7" xfId="39658"/>
    <cellStyle name="Note 2 6 8" xfId="39659"/>
    <cellStyle name="Note 2 6 9" xfId="39660"/>
    <cellStyle name="Note 2 7" xfId="39661"/>
    <cellStyle name="Note 2 8" xfId="39662"/>
    <cellStyle name="Note 2 8 10" xfId="39663"/>
    <cellStyle name="Note 2 8 11" xfId="39664"/>
    <cellStyle name="Note 2 8 12" xfId="39665"/>
    <cellStyle name="Note 2 8 13" xfId="39666"/>
    <cellStyle name="Note 2 8 2" xfId="39667"/>
    <cellStyle name="Note 2 8 2 10" xfId="39668"/>
    <cellStyle name="Note 2 8 2 11" xfId="39669"/>
    <cellStyle name="Note 2 8 2 12" xfId="39670"/>
    <cellStyle name="Note 2 8 2 13" xfId="39671"/>
    <cellStyle name="Note 2 8 2 14" xfId="39672"/>
    <cellStyle name="Note 2 8 2 15" xfId="39673"/>
    <cellStyle name="Note 2 8 2 16" xfId="39674"/>
    <cellStyle name="Note 2 8 2 2" xfId="39675"/>
    <cellStyle name="Note 2 8 2 2 10" xfId="39676"/>
    <cellStyle name="Note 2 8 2 2 11" xfId="39677"/>
    <cellStyle name="Note 2 8 2 2 12" xfId="39678"/>
    <cellStyle name="Note 2 8 2 2 13" xfId="39679"/>
    <cellStyle name="Note 2 8 2 2 14" xfId="39680"/>
    <cellStyle name="Note 2 8 2 2 2" xfId="39681"/>
    <cellStyle name="Note 2 8 2 2 3" xfId="39682"/>
    <cellStyle name="Note 2 8 2 2 4" xfId="39683"/>
    <cellStyle name="Note 2 8 2 2 5" xfId="39684"/>
    <cellStyle name="Note 2 8 2 2 6" xfId="39685"/>
    <cellStyle name="Note 2 8 2 2 7" xfId="39686"/>
    <cellStyle name="Note 2 8 2 2 8" xfId="39687"/>
    <cellStyle name="Note 2 8 2 2 9" xfId="39688"/>
    <cellStyle name="Note 2 8 2 3" xfId="39689"/>
    <cellStyle name="Note 2 8 2 4" xfId="39690"/>
    <cellStyle name="Note 2 8 2 5" xfId="39691"/>
    <cellStyle name="Note 2 8 2 6" xfId="39692"/>
    <cellStyle name="Note 2 8 2 7" xfId="39693"/>
    <cellStyle name="Note 2 8 2 8" xfId="39694"/>
    <cellStyle name="Note 2 8 2 9" xfId="39695"/>
    <cellStyle name="Note 2 8 3" xfId="39696"/>
    <cellStyle name="Note 2 8 3 10" xfId="39697"/>
    <cellStyle name="Note 2 8 3 11" xfId="39698"/>
    <cellStyle name="Note 2 8 3 12" xfId="39699"/>
    <cellStyle name="Note 2 8 3 13" xfId="39700"/>
    <cellStyle name="Note 2 8 3 14" xfId="39701"/>
    <cellStyle name="Note 2 8 3 15" xfId="39702"/>
    <cellStyle name="Note 2 8 3 2" xfId="39703"/>
    <cellStyle name="Note 2 8 3 3" xfId="39704"/>
    <cellStyle name="Note 2 8 3 4" xfId="39705"/>
    <cellStyle name="Note 2 8 3 5" xfId="39706"/>
    <cellStyle name="Note 2 8 3 6" xfId="39707"/>
    <cellStyle name="Note 2 8 3 7" xfId="39708"/>
    <cellStyle name="Note 2 8 3 8" xfId="39709"/>
    <cellStyle name="Note 2 8 3 9" xfId="39710"/>
    <cellStyle name="Note 2 8 4" xfId="39711"/>
    <cellStyle name="Note 2 8 5" xfId="39712"/>
    <cellStyle name="Note 2 8 6" xfId="39713"/>
    <cellStyle name="Note 2 8 7" xfId="39714"/>
    <cellStyle name="Note 2 8 8" xfId="39715"/>
    <cellStyle name="Note 2 8 9" xfId="39716"/>
    <cellStyle name="Note 2 9" xfId="39717"/>
    <cellStyle name="Note 2 9 10" xfId="39718"/>
    <cellStyle name="Note 2 9 11" xfId="39719"/>
    <cellStyle name="Note 2 9 12" xfId="39720"/>
    <cellStyle name="Note 2 9 13" xfId="39721"/>
    <cellStyle name="Note 2 9 14" xfId="39722"/>
    <cellStyle name="Note 2 9 15" xfId="39723"/>
    <cellStyle name="Note 2 9 16" xfId="39724"/>
    <cellStyle name="Note 2 9 2" xfId="39725"/>
    <cellStyle name="Note 2 9 2 10" xfId="39726"/>
    <cellStyle name="Note 2 9 2 11" xfId="39727"/>
    <cellStyle name="Note 2 9 2 12" xfId="39728"/>
    <cellStyle name="Note 2 9 2 13" xfId="39729"/>
    <cellStyle name="Note 2 9 2 14" xfId="39730"/>
    <cellStyle name="Note 2 9 2 2" xfId="39731"/>
    <cellStyle name="Note 2 9 2 3" xfId="39732"/>
    <cellStyle name="Note 2 9 2 4" xfId="39733"/>
    <cellStyle name="Note 2 9 2 5" xfId="39734"/>
    <cellStyle name="Note 2 9 2 6" xfId="39735"/>
    <cellStyle name="Note 2 9 2 7" xfId="39736"/>
    <cellStyle name="Note 2 9 2 8" xfId="39737"/>
    <cellStyle name="Note 2 9 2 9" xfId="39738"/>
    <cellStyle name="Note 2 9 3" xfId="39739"/>
    <cellStyle name="Note 2 9 4" xfId="39740"/>
    <cellStyle name="Note 2 9 5" xfId="39741"/>
    <cellStyle name="Note 2 9 6" xfId="39742"/>
    <cellStyle name="Note 2 9 7" xfId="39743"/>
    <cellStyle name="Note 2 9 8" xfId="39744"/>
    <cellStyle name="Note 2 9 9" xfId="39745"/>
    <cellStyle name="Note 3" xfId="4217"/>
    <cellStyle name="Note 3 10" xfId="39746"/>
    <cellStyle name="Note 3 11" xfId="39747"/>
    <cellStyle name="Note 3 12" xfId="39748"/>
    <cellStyle name="Note 3 13" xfId="39749"/>
    <cellStyle name="Note 3 14" xfId="39750"/>
    <cellStyle name="Note 3 2" xfId="4218"/>
    <cellStyle name="Note 3 2 10" xfId="39751"/>
    <cellStyle name="Note 3 2 11" xfId="39752"/>
    <cellStyle name="Note 3 2 12" xfId="39753"/>
    <cellStyle name="Note 3 2 13" xfId="39754"/>
    <cellStyle name="Note 3 2 2" xfId="4219"/>
    <cellStyle name="Note 3 2 2 10" xfId="39755"/>
    <cellStyle name="Note 3 2 2 11" xfId="39756"/>
    <cellStyle name="Note 3 2 2 12" xfId="39757"/>
    <cellStyle name="Note 3 2 2 13" xfId="39758"/>
    <cellStyle name="Note 3 2 2 14" xfId="39759"/>
    <cellStyle name="Note 3 2 2 15" xfId="39760"/>
    <cellStyle name="Note 3 2 2 16" xfId="39761"/>
    <cellStyle name="Note 3 2 2 2" xfId="4220"/>
    <cellStyle name="Note 3 2 2 2 10" xfId="39762"/>
    <cellStyle name="Note 3 2 2 2 11" xfId="39763"/>
    <cellStyle name="Note 3 2 2 2 12" xfId="39764"/>
    <cellStyle name="Note 3 2 2 2 13" xfId="39765"/>
    <cellStyle name="Note 3 2 2 2 14" xfId="39766"/>
    <cellStyle name="Note 3 2 2 2 2" xfId="4221"/>
    <cellStyle name="Note 3 2 2 2 2 2" xfId="4222"/>
    <cellStyle name="Note 3 2 2 2 2 2 2" xfId="4223"/>
    <cellStyle name="Note 3 2 2 2 2 2 2 2" xfId="39767"/>
    <cellStyle name="Note 3 2 2 2 2 2 2 3" xfId="39768"/>
    <cellStyle name="Note 3 2 2 2 2 2 3" xfId="39769"/>
    <cellStyle name="Note 3 2 2 2 2 2 4" xfId="39770"/>
    <cellStyle name="Note 3 2 2 2 2 3" xfId="4224"/>
    <cellStyle name="Note 3 2 2 2 2 3 2" xfId="39771"/>
    <cellStyle name="Note 3 2 2 2 2 3 3" xfId="39772"/>
    <cellStyle name="Note 3 2 2 2 2 4" xfId="39773"/>
    <cellStyle name="Note 3 2 2 2 2 5" xfId="39774"/>
    <cellStyle name="Note 3 2 2 2 3" xfId="4225"/>
    <cellStyle name="Note 3 2 2 2 3 2" xfId="4226"/>
    <cellStyle name="Note 3 2 2 2 3 2 2" xfId="39775"/>
    <cellStyle name="Note 3 2 2 2 3 2 3" xfId="39776"/>
    <cellStyle name="Note 3 2 2 2 3 3" xfId="39777"/>
    <cellStyle name="Note 3 2 2 2 3 4" xfId="39778"/>
    <cellStyle name="Note 3 2 2 2 4" xfId="4227"/>
    <cellStyle name="Note 3 2 2 2 4 2" xfId="39779"/>
    <cellStyle name="Note 3 2 2 2 4 3" xfId="39780"/>
    <cellStyle name="Note 3 2 2 2 5" xfId="39781"/>
    <cellStyle name="Note 3 2 2 2 6" xfId="39782"/>
    <cellStyle name="Note 3 2 2 2 7" xfId="39783"/>
    <cellStyle name="Note 3 2 2 2 8" xfId="39784"/>
    <cellStyle name="Note 3 2 2 2 9" xfId="39785"/>
    <cellStyle name="Note 3 2 2 3" xfId="4228"/>
    <cellStyle name="Note 3 2 2 3 2" xfId="4229"/>
    <cellStyle name="Note 3 2 2 3 2 2" xfId="4230"/>
    <cellStyle name="Note 3 2 2 3 2 2 2" xfId="39786"/>
    <cellStyle name="Note 3 2 2 3 2 2 3" xfId="39787"/>
    <cellStyle name="Note 3 2 2 3 2 3" xfId="39788"/>
    <cellStyle name="Note 3 2 2 3 2 4" xfId="39789"/>
    <cellStyle name="Note 3 2 2 3 3" xfId="4231"/>
    <cellStyle name="Note 3 2 2 3 3 2" xfId="39790"/>
    <cellStyle name="Note 3 2 2 3 3 3" xfId="39791"/>
    <cellStyle name="Note 3 2 2 3 4" xfId="4232"/>
    <cellStyle name="Note 3 2 2 3 4 2" xfId="39792"/>
    <cellStyle name="Note 3 2 2 3 4 3" xfId="39793"/>
    <cellStyle name="Note 3 2 2 3 5" xfId="39794"/>
    <cellStyle name="Note 3 2 2 3 6" xfId="39795"/>
    <cellStyle name="Note 3 2 2 4" xfId="4233"/>
    <cellStyle name="Note 3 2 2 4 2" xfId="4234"/>
    <cellStyle name="Note 3 2 2 4 2 2" xfId="4235"/>
    <cellStyle name="Note 3 2 2 4 2 2 2" xfId="39796"/>
    <cellStyle name="Note 3 2 2 4 2 2 3" xfId="39797"/>
    <cellStyle name="Note 3 2 2 4 2 3" xfId="39798"/>
    <cellStyle name="Note 3 2 2 4 2 4" xfId="39799"/>
    <cellStyle name="Note 3 2 2 4 3" xfId="4236"/>
    <cellStyle name="Note 3 2 2 4 3 2" xfId="39800"/>
    <cellStyle name="Note 3 2 2 4 3 3" xfId="39801"/>
    <cellStyle name="Note 3 2 2 4 4" xfId="39802"/>
    <cellStyle name="Note 3 2 2 4 5" xfId="39803"/>
    <cellStyle name="Note 3 2 2 5" xfId="4237"/>
    <cellStyle name="Note 3 2 2 5 2" xfId="39804"/>
    <cellStyle name="Note 3 2 2 5 3" xfId="39805"/>
    <cellStyle name="Note 3 2 2 6" xfId="39806"/>
    <cellStyle name="Note 3 2 2 7" xfId="39807"/>
    <cellStyle name="Note 3 2 2 8" xfId="39808"/>
    <cellStyle name="Note 3 2 2 9" xfId="39809"/>
    <cellStyle name="Note 3 2 3" xfId="4238"/>
    <cellStyle name="Note 3 2 3 10" xfId="39810"/>
    <cellStyle name="Note 3 2 3 11" xfId="39811"/>
    <cellStyle name="Note 3 2 3 12" xfId="39812"/>
    <cellStyle name="Note 3 2 3 13" xfId="39813"/>
    <cellStyle name="Note 3 2 3 14" xfId="39814"/>
    <cellStyle name="Note 3 2 3 15" xfId="39815"/>
    <cellStyle name="Note 3 2 3 2" xfId="4239"/>
    <cellStyle name="Note 3 2 3 2 2" xfId="4240"/>
    <cellStyle name="Note 3 2 3 2 2 2" xfId="4241"/>
    <cellStyle name="Note 3 2 3 2 2 2 2" xfId="4242"/>
    <cellStyle name="Note 3 2 3 2 2 2 2 2" xfId="39816"/>
    <cellStyle name="Note 3 2 3 2 2 2 2 3" xfId="39817"/>
    <cellStyle name="Note 3 2 3 2 2 2 3" xfId="39818"/>
    <cellStyle name="Note 3 2 3 2 2 2 4" xfId="39819"/>
    <cellStyle name="Note 3 2 3 2 2 3" xfId="4243"/>
    <cellStyle name="Note 3 2 3 2 2 3 2" xfId="39820"/>
    <cellStyle name="Note 3 2 3 2 2 3 3" xfId="39821"/>
    <cellStyle name="Note 3 2 3 2 2 4" xfId="39822"/>
    <cellStyle name="Note 3 2 3 2 2 5" xfId="39823"/>
    <cellStyle name="Note 3 2 3 2 3" xfId="4244"/>
    <cellStyle name="Note 3 2 3 2 3 2" xfId="4245"/>
    <cellStyle name="Note 3 2 3 2 3 2 2" xfId="39824"/>
    <cellStyle name="Note 3 2 3 2 3 2 3" xfId="39825"/>
    <cellStyle name="Note 3 2 3 2 3 3" xfId="39826"/>
    <cellStyle name="Note 3 2 3 2 3 4" xfId="39827"/>
    <cellStyle name="Note 3 2 3 2 4" xfId="4246"/>
    <cellStyle name="Note 3 2 3 2 4 2" xfId="39828"/>
    <cellStyle name="Note 3 2 3 2 4 3" xfId="39829"/>
    <cellStyle name="Note 3 2 3 2 5" xfId="39830"/>
    <cellStyle name="Note 3 2 3 2 6" xfId="39831"/>
    <cellStyle name="Note 3 2 3 3" xfId="4247"/>
    <cellStyle name="Note 3 2 3 3 2" xfId="4248"/>
    <cellStyle name="Note 3 2 3 3 2 2" xfId="4249"/>
    <cellStyle name="Note 3 2 3 3 2 2 2" xfId="39832"/>
    <cellStyle name="Note 3 2 3 3 2 2 3" xfId="39833"/>
    <cellStyle name="Note 3 2 3 3 2 3" xfId="39834"/>
    <cellStyle name="Note 3 2 3 3 2 4" xfId="39835"/>
    <cellStyle name="Note 3 2 3 3 3" xfId="4250"/>
    <cellStyle name="Note 3 2 3 3 3 2" xfId="39836"/>
    <cellStyle name="Note 3 2 3 3 3 3" xfId="39837"/>
    <cellStyle name="Note 3 2 3 3 4" xfId="4251"/>
    <cellStyle name="Note 3 2 3 3 4 2" xfId="39838"/>
    <cellStyle name="Note 3 2 3 3 4 3" xfId="39839"/>
    <cellStyle name="Note 3 2 3 3 5" xfId="39840"/>
    <cellStyle name="Note 3 2 3 3 6" xfId="39841"/>
    <cellStyle name="Note 3 2 3 4" xfId="4252"/>
    <cellStyle name="Note 3 2 3 4 2" xfId="4253"/>
    <cellStyle name="Note 3 2 3 4 2 2" xfId="4254"/>
    <cellStyle name="Note 3 2 3 4 2 2 2" xfId="39842"/>
    <cellStyle name="Note 3 2 3 4 2 2 3" xfId="39843"/>
    <cellStyle name="Note 3 2 3 4 2 3" xfId="39844"/>
    <cellStyle name="Note 3 2 3 4 2 4" xfId="39845"/>
    <cellStyle name="Note 3 2 3 4 3" xfId="4255"/>
    <cellStyle name="Note 3 2 3 4 3 2" xfId="39846"/>
    <cellStyle name="Note 3 2 3 4 3 3" xfId="39847"/>
    <cellStyle name="Note 3 2 3 4 4" xfId="39848"/>
    <cellStyle name="Note 3 2 3 4 5" xfId="39849"/>
    <cellStyle name="Note 3 2 3 5" xfId="4256"/>
    <cellStyle name="Note 3 2 3 5 2" xfId="4257"/>
    <cellStyle name="Note 3 2 3 5 2 2" xfId="39850"/>
    <cellStyle name="Note 3 2 3 5 2 3" xfId="39851"/>
    <cellStyle name="Note 3 2 3 5 3" xfId="39852"/>
    <cellStyle name="Note 3 2 3 5 4" xfId="39853"/>
    <cellStyle name="Note 3 2 3 6" xfId="4258"/>
    <cellStyle name="Note 3 2 3 6 2" xfId="39854"/>
    <cellStyle name="Note 3 2 3 6 3" xfId="39855"/>
    <cellStyle name="Note 3 2 3 7" xfId="39856"/>
    <cellStyle name="Note 3 2 3 8" xfId="39857"/>
    <cellStyle name="Note 3 2 3 9" xfId="39858"/>
    <cellStyle name="Note 3 2 4" xfId="4259"/>
    <cellStyle name="Note 3 2 4 2" xfId="4260"/>
    <cellStyle name="Note 3 2 4 2 2" xfId="4261"/>
    <cellStyle name="Note 3 2 4 2 2 2" xfId="4262"/>
    <cellStyle name="Note 3 2 4 2 2 2 2" xfId="4263"/>
    <cellStyle name="Note 3 2 4 2 2 2 2 2" xfId="39859"/>
    <cellStyle name="Note 3 2 4 2 2 2 2 3" xfId="39860"/>
    <cellStyle name="Note 3 2 4 2 2 2 3" xfId="39861"/>
    <cellStyle name="Note 3 2 4 2 2 2 4" xfId="39862"/>
    <cellStyle name="Note 3 2 4 2 2 3" xfId="4264"/>
    <cellStyle name="Note 3 2 4 2 2 3 2" xfId="39863"/>
    <cellStyle name="Note 3 2 4 2 2 3 3" xfId="39864"/>
    <cellStyle name="Note 3 2 4 2 2 4" xfId="39865"/>
    <cellStyle name="Note 3 2 4 2 2 5" xfId="39866"/>
    <cellStyle name="Note 3 2 4 2 3" xfId="4265"/>
    <cellStyle name="Note 3 2 4 2 3 2" xfId="4266"/>
    <cellStyle name="Note 3 2 4 2 3 2 2" xfId="39867"/>
    <cellStyle name="Note 3 2 4 2 3 2 3" xfId="39868"/>
    <cellStyle name="Note 3 2 4 2 3 3" xfId="39869"/>
    <cellStyle name="Note 3 2 4 2 3 4" xfId="39870"/>
    <cellStyle name="Note 3 2 4 2 4" xfId="4267"/>
    <cellStyle name="Note 3 2 4 2 4 2" xfId="39871"/>
    <cellStyle name="Note 3 2 4 2 4 3" xfId="39872"/>
    <cellStyle name="Note 3 2 4 2 5" xfId="39873"/>
    <cellStyle name="Note 3 2 4 2 6" xfId="39874"/>
    <cellStyle name="Note 3 2 4 3" xfId="4268"/>
    <cellStyle name="Note 3 2 4 3 2" xfId="4269"/>
    <cellStyle name="Note 3 2 4 3 2 2" xfId="4270"/>
    <cellStyle name="Note 3 2 4 3 2 2 2" xfId="39875"/>
    <cellStyle name="Note 3 2 4 3 2 2 3" xfId="39876"/>
    <cellStyle name="Note 3 2 4 3 2 3" xfId="39877"/>
    <cellStyle name="Note 3 2 4 3 2 4" xfId="39878"/>
    <cellStyle name="Note 3 2 4 3 3" xfId="4271"/>
    <cellStyle name="Note 3 2 4 3 3 2" xfId="39879"/>
    <cellStyle name="Note 3 2 4 3 3 3" xfId="39880"/>
    <cellStyle name="Note 3 2 4 3 4" xfId="4272"/>
    <cellStyle name="Note 3 2 4 3 4 2" xfId="39881"/>
    <cellStyle name="Note 3 2 4 3 4 3" xfId="39882"/>
    <cellStyle name="Note 3 2 4 3 5" xfId="39883"/>
    <cellStyle name="Note 3 2 4 3 6" xfId="39884"/>
    <cellStyle name="Note 3 2 4 4" xfId="4273"/>
    <cellStyle name="Note 3 2 4 4 2" xfId="4274"/>
    <cellStyle name="Note 3 2 4 4 2 2" xfId="4275"/>
    <cellStyle name="Note 3 2 4 4 2 2 2" xfId="39885"/>
    <cellStyle name="Note 3 2 4 4 2 2 3" xfId="39886"/>
    <cellStyle name="Note 3 2 4 4 2 3" xfId="39887"/>
    <cellStyle name="Note 3 2 4 4 2 4" xfId="39888"/>
    <cellStyle name="Note 3 2 4 4 3" xfId="4276"/>
    <cellStyle name="Note 3 2 4 4 3 2" xfId="39889"/>
    <cellStyle name="Note 3 2 4 4 3 3" xfId="39890"/>
    <cellStyle name="Note 3 2 4 4 4" xfId="39891"/>
    <cellStyle name="Note 3 2 4 4 5" xfId="39892"/>
    <cellStyle name="Note 3 2 4 5" xfId="4277"/>
    <cellStyle name="Note 3 2 4 5 2" xfId="4278"/>
    <cellStyle name="Note 3 2 4 5 2 2" xfId="39893"/>
    <cellStyle name="Note 3 2 4 5 2 3" xfId="39894"/>
    <cellStyle name="Note 3 2 4 5 3" xfId="39895"/>
    <cellStyle name="Note 3 2 4 5 4" xfId="39896"/>
    <cellStyle name="Note 3 2 4 6" xfId="4279"/>
    <cellStyle name="Note 3 2 4 6 2" xfId="39897"/>
    <cellStyle name="Note 3 2 4 6 3" xfId="39898"/>
    <cellStyle name="Note 3 2 4 7" xfId="39899"/>
    <cellStyle name="Note 3 2 4 8" xfId="39900"/>
    <cellStyle name="Note 3 2 5" xfId="4280"/>
    <cellStyle name="Note 3 2 5 2" xfId="4281"/>
    <cellStyle name="Note 3 2 5 2 2" xfId="39901"/>
    <cellStyle name="Note 3 2 5 2 3" xfId="39902"/>
    <cellStyle name="Note 3 2 5 3" xfId="39903"/>
    <cellStyle name="Note 3 2 5 4" xfId="39904"/>
    <cellStyle name="Note 3 2 6" xfId="39905"/>
    <cellStyle name="Note 3 2 7" xfId="39906"/>
    <cellStyle name="Note 3 2 8" xfId="39907"/>
    <cellStyle name="Note 3 2 9" xfId="39908"/>
    <cellStyle name="Note 3 3" xfId="4282"/>
    <cellStyle name="Note 3 3 10" xfId="39909"/>
    <cellStyle name="Note 3 3 11" xfId="39910"/>
    <cellStyle name="Note 3 3 12" xfId="39911"/>
    <cellStyle name="Note 3 3 13" xfId="39912"/>
    <cellStyle name="Note 3 3 14" xfId="39913"/>
    <cellStyle name="Note 3 3 15" xfId="39914"/>
    <cellStyle name="Note 3 3 16" xfId="39915"/>
    <cellStyle name="Note 3 3 2" xfId="4283"/>
    <cellStyle name="Note 3 3 2 10" xfId="39916"/>
    <cellStyle name="Note 3 3 2 11" xfId="39917"/>
    <cellStyle name="Note 3 3 2 12" xfId="39918"/>
    <cellStyle name="Note 3 3 2 13" xfId="39919"/>
    <cellStyle name="Note 3 3 2 14" xfId="39920"/>
    <cellStyle name="Note 3 3 2 2" xfId="4284"/>
    <cellStyle name="Note 3 3 2 2 2" xfId="4285"/>
    <cellStyle name="Note 3 3 2 2 2 2" xfId="4286"/>
    <cellStyle name="Note 3 3 2 2 2 2 2" xfId="4287"/>
    <cellStyle name="Note 3 3 2 2 2 2 2 2" xfId="39921"/>
    <cellStyle name="Note 3 3 2 2 2 2 2 3" xfId="39922"/>
    <cellStyle name="Note 3 3 2 2 2 2 3" xfId="39923"/>
    <cellStyle name="Note 3 3 2 2 2 2 4" xfId="39924"/>
    <cellStyle name="Note 3 3 2 2 2 3" xfId="4288"/>
    <cellStyle name="Note 3 3 2 2 2 3 2" xfId="39925"/>
    <cellStyle name="Note 3 3 2 2 2 3 3" xfId="39926"/>
    <cellStyle name="Note 3 3 2 2 2 4" xfId="39927"/>
    <cellStyle name="Note 3 3 2 2 2 5" xfId="39928"/>
    <cellStyle name="Note 3 3 2 2 3" xfId="4289"/>
    <cellStyle name="Note 3 3 2 2 3 2" xfId="4290"/>
    <cellStyle name="Note 3 3 2 2 3 2 2" xfId="39929"/>
    <cellStyle name="Note 3 3 2 2 3 2 3" xfId="39930"/>
    <cellStyle name="Note 3 3 2 2 3 3" xfId="39931"/>
    <cellStyle name="Note 3 3 2 2 3 4" xfId="39932"/>
    <cellStyle name="Note 3 3 2 2 4" xfId="4291"/>
    <cellStyle name="Note 3 3 2 2 4 2" xfId="39933"/>
    <cellStyle name="Note 3 3 2 2 4 3" xfId="39934"/>
    <cellStyle name="Note 3 3 2 2 5" xfId="39935"/>
    <cellStyle name="Note 3 3 2 2 6" xfId="39936"/>
    <cellStyle name="Note 3 3 2 3" xfId="4292"/>
    <cellStyle name="Note 3 3 2 3 2" xfId="4293"/>
    <cellStyle name="Note 3 3 2 3 2 2" xfId="4294"/>
    <cellStyle name="Note 3 3 2 3 2 2 2" xfId="39937"/>
    <cellStyle name="Note 3 3 2 3 2 2 3" xfId="39938"/>
    <cellStyle name="Note 3 3 2 3 2 3" xfId="39939"/>
    <cellStyle name="Note 3 3 2 3 2 4" xfId="39940"/>
    <cellStyle name="Note 3 3 2 3 3" xfId="4295"/>
    <cellStyle name="Note 3 3 2 3 3 2" xfId="39941"/>
    <cellStyle name="Note 3 3 2 3 3 3" xfId="39942"/>
    <cellStyle name="Note 3 3 2 3 4" xfId="4296"/>
    <cellStyle name="Note 3 3 2 3 4 2" xfId="39943"/>
    <cellStyle name="Note 3 3 2 3 4 3" xfId="39944"/>
    <cellStyle name="Note 3 3 2 3 5" xfId="39945"/>
    <cellStyle name="Note 3 3 2 3 6" xfId="39946"/>
    <cellStyle name="Note 3 3 2 4" xfId="4297"/>
    <cellStyle name="Note 3 3 2 4 2" xfId="4298"/>
    <cellStyle name="Note 3 3 2 4 2 2" xfId="4299"/>
    <cellStyle name="Note 3 3 2 4 2 2 2" xfId="39947"/>
    <cellStyle name="Note 3 3 2 4 2 2 3" xfId="39948"/>
    <cellStyle name="Note 3 3 2 4 2 3" xfId="39949"/>
    <cellStyle name="Note 3 3 2 4 2 4" xfId="39950"/>
    <cellStyle name="Note 3 3 2 4 3" xfId="4300"/>
    <cellStyle name="Note 3 3 2 4 3 2" xfId="39951"/>
    <cellStyle name="Note 3 3 2 4 3 3" xfId="39952"/>
    <cellStyle name="Note 3 3 2 4 4" xfId="39953"/>
    <cellStyle name="Note 3 3 2 4 5" xfId="39954"/>
    <cellStyle name="Note 3 3 2 5" xfId="4301"/>
    <cellStyle name="Note 3 3 2 5 2" xfId="4302"/>
    <cellStyle name="Note 3 3 2 5 2 2" xfId="39955"/>
    <cellStyle name="Note 3 3 2 5 2 3" xfId="39956"/>
    <cellStyle name="Note 3 3 2 5 3" xfId="39957"/>
    <cellStyle name="Note 3 3 2 5 4" xfId="39958"/>
    <cellStyle name="Note 3 3 2 6" xfId="4303"/>
    <cellStyle name="Note 3 3 2 6 2" xfId="39959"/>
    <cellStyle name="Note 3 3 2 6 3" xfId="39960"/>
    <cellStyle name="Note 3 3 2 7" xfId="39961"/>
    <cellStyle name="Note 3 3 2 8" xfId="39962"/>
    <cellStyle name="Note 3 3 2 9" xfId="39963"/>
    <cellStyle name="Note 3 3 3" xfId="4304"/>
    <cellStyle name="Note 3 3 3 2" xfId="4305"/>
    <cellStyle name="Note 3 3 3 2 2" xfId="4306"/>
    <cellStyle name="Note 3 3 3 2 2 2" xfId="4307"/>
    <cellStyle name="Note 3 3 3 2 2 2 2" xfId="4308"/>
    <cellStyle name="Note 3 3 3 2 2 2 2 2" xfId="39964"/>
    <cellStyle name="Note 3 3 3 2 2 2 2 3" xfId="39965"/>
    <cellStyle name="Note 3 3 3 2 2 2 3" xfId="39966"/>
    <cellStyle name="Note 3 3 3 2 2 2 4" xfId="39967"/>
    <cellStyle name="Note 3 3 3 2 2 3" xfId="4309"/>
    <cellStyle name="Note 3 3 3 2 2 3 2" xfId="39968"/>
    <cellStyle name="Note 3 3 3 2 2 3 3" xfId="39969"/>
    <cellStyle name="Note 3 3 3 2 2 4" xfId="39970"/>
    <cellStyle name="Note 3 3 3 2 2 5" xfId="39971"/>
    <cellStyle name="Note 3 3 3 2 3" xfId="4310"/>
    <cellStyle name="Note 3 3 3 2 3 2" xfId="4311"/>
    <cellStyle name="Note 3 3 3 2 3 2 2" xfId="39972"/>
    <cellStyle name="Note 3 3 3 2 3 2 3" xfId="39973"/>
    <cellStyle name="Note 3 3 3 2 3 3" xfId="39974"/>
    <cellStyle name="Note 3 3 3 2 3 4" xfId="39975"/>
    <cellStyle name="Note 3 3 3 2 4" xfId="4312"/>
    <cellStyle name="Note 3 3 3 2 4 2" xfId="39976"/>
    <cellStyle name="Note 3 3 3 2 4 3" xfId="39977"/>
    <cellStyle name="Note 3 3 3 2 5" xfId="39978"/>
    <cellStyle name="Note 3 3 3 2 6" xfId="39979"/>
    <cellStyle name="Note 3 3 3 3" xfId="4313"/>
    <cellStyle name="Note 3 3 3 3 2" xfId="4314"/>
    <cellStyle name="Note 3 3 3 3 2 2" xfId="4315"/>
    <cellStyle name="Note 3 3 3 3 2 2 2" xfId="39980"/>
    <cellStyle name="Note 3 3 3 3 2 2 3" xfId="39981"/>
    <cellStyle name="Note 3 3 3 3 2 3" xfId="39982"/>
    <cellStyle name="Note 3 3 3 3 2 4" xfId="39983"/>
    <cellStyle name="Note 3 3 3 3 3" xfId="4316"/>
    <cellStyle name="Note 3 3 3 3 3 2" xfId="39984"/>
    <cellStyle name="Note 3 3 3 3 3 3" xfId="39985"/>
    <cellStyle name="Note 3 3 3 3 4" xfId="4317"/>
    <cellStyle name="Note 3 3 3 3 4 2" xfId="39986"/>
    <cellStyle name="Note 3 3 3 3 4 3" xfId="39987"/>
    <cellStyle name="Note 3 3 3 3 5" xfId="39988"/>
    <cellStyle name="Note 3 3 3 3 6" xfId="39989"/>
    <cellStyle name="Note 3 3 3 4" xfId="4318"/>
    <cellStyle name="Note 3 3 3 4 2" xfId="4319"/>
    <cellStyle name="Note 3 3 3 4 2 2" xfId="4320"/>
    <cellStyle name="Note 3 3 3 4 2 2 2" xfId="39990"/>
    <cellStyle name="Note 3 3 3 4 2 2 3" xfId="39991"/>
    <cellStyle name="Note 3 3 3 4 2 3" xfId="39992"/>
    <cellStyle name="Note 3 3 3 4 2 4" xfId="39993"/>
    <cellStyle name="Note 3 3 3 4 3" xfId="4321"/>
    <cellStyle name="Note 3 3 3 4 3 2" xfId="39994"/>
    <cellStyle name="Note 3 3 3 4 3 3" xfId="39995"/>
    <cellStyle name="Note 3 3 3 4 4" xfId="39996"/>
    <cellStyle name="Note 3 3 3 4 5" xfId="39997"/>
    <cellStyle name="Note 3 3 3 5" xfId="4322"/>
    <cellStyle name="Note 3 3 3 5 2" xfId="4323"/>
    <cellStyle name="Note 3 3 3 5 2 2" xfId="39998"/>
    <cellStyle name="Note 3 3 3 5 2 3" xfId="39999"/>
    <cellStyle name="Note 3 3 3 5 3" xfId="40000"/>
    <cellStyle name="Note 3 3 3 5 4" xfId="40001"/>
    <cellStyle name="Note 3 3 3 6" xfId="4324"/>
    <cellStyle name="Note 3 3 3 6 2" xfId="40002"/>
    <cellStyle name="Note 3 3 3 6 3" xfId="40003"/>
    <cellStyle name="Note 3 3 3 7" xfId="40004"/>
    <cellStyle name="Note 3 3 3 8" xfId="40005"/>
    <cellStyle name="Note 3 3 4" xfId="4325"/>
    <cellStyle name="Note 3 3 4 2" xfId="4326"/>
    <cellStyle name="Note 3 3 4 2 2" xfId="4327"/>
    <cellStyle name="Note 3 3 4 2 2 2" xfId="4328"/>
    <cellStyle name="Note 3 3 4 2 2 2 2" xfId="40006"/>
    <cellStyle name="Note 3 3 4 2 2 2 3" xfId="40007"/>
    <cellStyle name="Note 3 3 4 2 2 3" xfId="40008"/>
    <cellStyle name="Note 3 3 4 2 2 4" xfId="40009"/>
    <cellStyle name="Note 3 3 4 2 3" xfId="4329"/>
    <cellStyle name="Note 3 3 4 2 3 2" xfId="40010"/>
    <cellStyle name="Note 3 3 4 2 3 3" xfId="40011"/>
    <cellStyle name="Note 3 3 4 2 4" xfId="40012"/>
    <cellStyle name="Note 3 3 4 2 5" xfId="40013"/>
    <cellStyle name="Note 3 3 4 3" xfId="4330"/>
    <cellStyle name="Note 3 3 4 3 2" xfId="4331"/>
    <cellStyle name="Note 3 3 4 3 2 2" xfId="40014"/>
    <cellStyle name="Note 3 3 4 3 2 3" xfId="40015"/>
    <cellStyle name="Note 3 3 4 3 3" xfId="40016"/>
    <cellStyle name="Note 3 3 4 3 4" xfId="40017"/>
    <cellStyle name="Note 3 3 4 4" xfId="4332"/>
    <cellStyle name="Note 3 3 4 4 2" xfId="40018"/>
    <cellStyle name="Note 3 3 4 4 3" xfId="40019"/>
    <cellStyle name="Note 3 3 4 5" xfId="40020"/>
    <cellStyle name="Note 3 3 4 6" xfId="40021"/>
    <cellStyle name="Note 3 3 5" xfId="4333"/>
    <cellStyle name="Note 3 3 5 2" xfId="4334"/>
    <cellStyle name="Note 3 3 5 2 2" xfId="4335"/>
    <cellStyle name="Note 3 3 5 2 2 2" xfId="40022"/>
    <cellStyle name="Note 3 3 5 2 2 3" xfId="40023"/>
    <cellStyle name="Note 3 3 5 2 3" xfId="40024"/>
    <cellStyle name="Note 3 3 5 2 4" xfId="40025"/>
    <cellStyle name="Note 3 3 5 3" xfId="4336"/>
    <cellStyle name="Note 3 3 5 3 2" xfId="40026"/>
    <cellStyle name="Note 3 3 5 3 3" xfId="40027"/>
    <cellStyle name="Note 3 3 5 4" xfId="4337"/>
    <cellStyle name="Note 3 3 5 4 2" xfId="40028"/>
    <cellStyle name="Note 3 3 5 4 3" xfId="40029"/>
    <cellStyle name="Note 3 3 5 5" xfId="40030"/>
    <cellStyle name="Note 3 3 5 6" xfId="40031"/>
    <cellStyle name="Note 3 3 6" xfId="4338"/>
    <cellStyle name="Note 3 3 6 2" xfId="4339"/>
    <cellStyle name="Note 3 3 6 2 2" xfId="4340"/>
    <cellStyle name="Note 3 3 6 2 2 2" xfId="40032"/>
    <cellStyle name="Note 3 3 6 2 2 3" xfId="40033"/>
    <cellStyle name="Note 3 3 6 2 3" xfId="40034"/>
    <cellStyle name="Note 3 3 6 2 4" xfId="40035"/>
    <cellStyle name="Note 3 3 6 3" xfId="4341"/>
    <cellStyle name="Note 3 3 6 3 2" xfId="40036"/>
    <cellStyle name="Note 3 3 6 3 3" xfId="40037"/>
    <cellStyle name="Note 3 3 6 4" xfId="40038"/>
    <cellStyle name="Note 3 3 6 5" xfId="40039"/>
    <cellStyle name="Note 3 3 7" xfId="4342"/>
    <cellStyle name="Note 3 3 7 2" xfId="40040"/>
    <cellStyle name="Note 3 3 7 3" xfId="40041"/>
    <cellStyle name="Note 3 3 8" xfId="40042"/>
    <cellStyle name="Note 3 3 9" xfId="40043"/>
    <cellStyle name="Note 3 4" xfId="4343"/>
    <cellStyle name="Note 3 4 10" xfId="40044"/>
    <cellStyle name="Note 3 4 11" xfId="40045"/>
    <cellStyle name="Note 3 4 12" xfId="40046"/>
    <cellStyle name="Note 3 4 13" xfId="40047"/>
    <cellStyle name="Note 3 4 14" xfId="40048"/>
    <cellStyle name="Note 3 4 15" xfId="40049"/>
    <cellStyle name="Note 3 4 2" xfId="4344"/>
    <cellStyle name="Note 3 4 2 2" xfId="4345"/>
    <cellStyle name="Note 3 4 2 2 2" xfId="4346"/>
    <cellStyle name="Note 3 4 2 2 2 2" xfId="4347"/>
    <cellStyle name="Note 3 4 2 2 2 2 2" xfId="40050"/>
    <cellStyle name="Note 3 4 2 2 2 2 3" xfId="40051"/>
    <cellStyle name="Note 3 4 2 2 2 3" xfId="40052"/>
    <cellStyle name="Note 3 4 2 2 2 4" xfId="40053"/>
    <cellStyle name="Note 3 4 2 2 3" xfId="4348"/>
    <cellStyle name="Note 3 4 2 2 3 2" xfId="40054"/>
    <cellStyle name="Note 3 4 2 2 3 3" xfId="40055"/>
    <cellStyle name="Note 3 4 2 2 4" xfId="40056"/>
    <cellStyle name="Note 3 4 2 2 5" xfId="40057"/>
    <cellStyle name="Note 3 4 2 3" xfId="4349"/>
    <cellStyle name="Note 3 4 2 3 2" xfId="4350"/>
    <cellStyle name="Note 3 4 2 3 2 2" xfId="40058"/>
    <cellStyle name="Note 3 4 2 3 2 3" xfId="40059"/>
    <cellStyle name="Note 3 4 2 3 3" xfId="40060"/>
    <cellStyle name="Note 3 4 2 3 4" xfId="40061"/>
    <cellStyle name="Note 3 4 2 4" xfId="4351"/>
    <cellStyle name="Note 3 4 2 4 2" xfId="40062"/>
    <cellStyle name="Note 3 4 2 4 3" xfId="40063"/>
    <cellStyle name="Note 3 4 2 5" xfId="40064"/>
    <cellStyle name="Note 3 4 2 6" xfId="40065"/>
    <cellStyle name="Note 3 4 3" xfId="4352"/>
    <cellStyle name="Note 3 4 3 2" xfId="4353"/>
    <cellStyle name="Note 3 4 3 2 2" xfId="4354"/>
    <cellStyle name="Note 3 4 3 2 2 2" xfId="40066"/>
    <cellStyle name="Note 3 4 3 2 2 3" xfId="40067"/>
    <cellStyle name="Note 3 4 3 2 3" xfId="40068"/>
    <cellStyle name="Note 3 4 3 2 4" xfId="40069"/>
    <cellStyle name="Note 3 4 3 3" xfId="4355"/>
    <cellStyle name="Note 3 4 3 3 2" xfId="40070"/>
    <cellStyle name="Note 3 4 3 3 3" xfId="40071"/>
    <cellStyle name="Note 3 4 3 4" xfId="4356"/>
    <cellStyle name="Note 3 4 3 4 2" xfId="40072"/>
    <cellStyle name="Note 3 4 3 4 3" xfId="40073"/>
    <cellStyle name="Note 3 4 3 5" xfId="40074"/>
    <cellStyle name="Note 3 4 3 6" xfId="40075"/>
    <cellStyle name="Note 3 4 4" xfId="4357"/>
    <cellStyle name="Note 3 4 4 2" xfId="4358"/>
    <cellStyle name="Note 3 4 4 2 2" xfId="4359"/>
    <cellStyle name="Note 3 4 4 2 2 2" xfId="40076"/>
    <cellStyle name="Note 3 4 4 2 2 3" xfId="40077"/>
    <cellStyle name="Note 3 4 4 2 3" xfId="40078"/>
    <cellStyle name="Note 3 4 4 2 4" xfId="40079"/>
    <cellStyle name="Note 3 4 4 3" xfId="4360"/>
    <cellStyle name="Note 3 4 4 3 2" xfId="40080"/>
    <cellStyle name="Note 3 4 4 3 3" xfId="40081"/>
    <cellStyle name="Note 3 4 4 4" xfId="40082"/>
    <cellStyle name="Note 3 4 4 5" xfId="40083"/>
    <cellStyle name="Note 3 4 5" xfId="4361"/>
    <cellStyle name="Note 3 4 5 2" xfId="40084"/>
    <cellStyle name="Note 3 4 5 3" xfId="40085"/>
    <cellStyle name="Note 3 4 6" xfId="40086"/>
    <cellStyle name="Note 3 4 7" xfId="40087"/>
    <cellStyle name="Note 3 4 8" xfId="40088"/>
    <cellStyle name="Note 3 4 9" xfId="40089"/>
    <cellStyle name="Note 3 5" xfId="40090"/>
    <cellStyle name="Note 3 6" xfId="40091"/>
    <cellStyle name="Note 3 7" xfId="40092"/>
    <cellStyle name="Note 3 8" xfId="40093"/>
    <cellStyle name="Note 3 9" xfId="40094"/>
    <cellStyle name="Note 4" xfId="4362"/>
    <cellStyle name="Note 4 10" xfId="40095"/>
    <cellStyle name="Note 4 11" xfId="40096"/>
    <cellStyle name="Note 4 12" xfId="40097"/>
    <cellStyle name="Note 4 13" xfId="40098"/>
    <cellStyle name="Note 4 14" xfId="40099"/>
    <cellStyle name="Note 4 15" xfId="40100"/>
    <cellStyle name="Note 4 2" xfId="4363"/>
    <cellStyle name="Note 4 2 10" xfId="40101"/>
    <cellStyle name="Note 4 2 11" xfId="40102"/>
    <cellStyle name="Note 4 2 12" xfId="40103"/>
    <cellStyle name="Note 4 2 13" xfId="40104"/>
    <cellStyle name="Note 4 2 14" xfId="40105"/>
    <cellStyle name="Note 4 2 2" xfId="4364"/>
    <cellStyle name="Note 4 2 2 10" xfId="40106"/>
    <cellStyle name="Note 4 2 2 11" xfId="40107"/>
    <cellStyle name="Note 4 2 2 12" xfId="40108"/>
    <cellStyle name="Note 4 2 2 13" xfId="40109"/>
    <cellStyle name="Note 4 2 2 14" xfId="40110"/>
    <cellStyle name="Note 4 2 2 15" xfId="40111"/>
    <cellStyle name="Note 4 2 2 16" xfId="40112"/>
    <cellStyle name="Note 4 2 2 17" xfId="40113"/>
    <cellStyle name="Note 4 2 2 2" xfId="4365"/>
    <cellStyle name="Note 4 2 2 2 10" xfId="40114"/>
    <cellStyle name="Note 4 2 2 2 11" xfId="40115"/>
    <cellStyle name="Note 4 2 2 2 12" xfId="40116"/>
    <cellStyle name="Note 4 2 2 2 13" xfId="40117"/>
    <cellStyle name="Note 4 2 2 2 14" xfId="40118"/>
    <cellStyle name="Note 4 2 2 2 15" xfId="40119"/>
    <cellStyle name="Note 4 2 2 2 2" xfId="4366"/>
    <cellStyle name="Note 4 2 2 2 2 2" xfId="4367"/>
    <cellStyle name="Note 4 2 2 2 2 2 2" xfId="4368"/>
    <cellStyle name="Note 4 2 2 2 2 2 2 2" xfId="40120"/>
    <cellStyle name="Note 4 2 2 2 2 2 2 3" xfId="40121"/>
    <cellStyle name="Note 4 2 2 2 2 2 3" xfId="40122"/>
    <cellStyle name="Note 4 2 2 2 2 2 4" xfId="40123"/>
    <cellStyle name="Note 4 2 2 2 2 3" xfId="4369"/>
    <cellStyle name="Note 4 2 2 2 2 3 2" xfId="40124"/>
    <cellStyle name="Note 4 2 2 2 2 3 3" xfId="40125"/>
    <cellStyle name="Note 4 2 2 2 2 4" xfId="40126"/>
    <cellStyle name="Note 4 2 2 2 2 5" xfId="40127"/>
    <cellStyle name="Note 4 2 2 2 3" xfId="4370"/>
    <cellStyle name="Note 4 2 2 2 3 2" xfId="4371"/>
    <cellStyle name="Note 4 2 2 2 3 2 2" xfId="40128"/>
    <cellStyle name="Note 4 2 2 2 3 2 3" xfId="40129"/>
    <cellStyle name="Note 4 2 2 2 3 3" xfId="40130"/>
    <cellStyle name="Note 4 2 2 2 3 4" xfId="40131"/>
    <cellStyle name="Note 4 2 2 2 4" xfId="4372"/>
    <cellStyle name="Note 4 2 2 2 4 2" xfId="40132"/>
    <cellStyle name="Note 4 2 2 2 4 3" xfId="40133"/>
    <cellStyle name="Note 4 2 2 2 5" xfId="40134"/>
    <cellStyle name="Note 4 2 2 2 6" xfId="40135"/>
    <cellStyle name="Note 4 2 2 2 7" xfId="40136"/>
    <cellStyle name="Note 4 2 2 2 8" xfId="40137"/>
    <cellStyle name="Note 4 2 2 2 9" xfId="40138"/>
    <cellStyle name="Note 4 2 2 3" xfId="4373"/>
    <cellStyle name="Note 4 2 2 3 2" xfId="4374"/>
    <cellStyle name="Note 4 2 2 3 2 2" xfId="4375"/>
    <cellStyle name="Note 4 2 2 3 2 2 2" xfId="40139"/>
    <cellStyle name="Note 4 2 2 3 2 2 3" xfId="40140"/>
    <cellStyle name="Note 4 2 2 3 2 3" xfId="40141"/>
    <cellStyle name="Note 4 2 2 3 2 4" xfId="40142"/>
    <cellStyle name="Note 4 2 2 3 3" xfId="4376"/>
    <cellStyle name="Note 4 2 2 3 3 2" xfId="40143"/>
    <cellStyle name="Note 4 2 2 3 3 3" xfId="40144"/>
    <cellStyle name="Note 4 2 2 3 4" xfId="4377"/>
    <cellStyle name="Note 4 2 2 3 4 2" xfId="40145"/>
    <cellStyle name="Note 4 2 2 3 4 3" xfId="40146"/>
    <cellStyle name="Note 4 2 2 3 5" xfId="40147"/>
    <cellStyle name="Note 4 2 2 3 6" xfId="40148"/>
    <cellStyle name="Note 4 2 2 4" xfId="4378"/>
    <cellStyle name="Note 4 2 2 4 2" xfId="4379"/>
    <cellStyle name="Note 4 2 2 4 2 2" xfId="4380"/>
    <cellStyle name="Note 4 2 2 4 2 2 2" xfId="40149"/>
    <cellStyle name="Note 4 2 2 4 2 2 3" xfId="40150"/>
    <cellStyle name="Note 4 2 2 4 2 3" xfId="40151"/>
    <cellStyle name="Note 4 2 2 4 2 4" xfId="40152"/>
    <cellStyle name="Note 4 2 2 4 3" xfId="4381"/>
    <cellStyle name="Note 4 2 2 4 3 2" xfId="40153"/>
    <cellStyle name="Note 4 2 2 4 3 3" xfId="40154"/>
    <cellStyle name="Note 4 2 2 4 4" xfId="40155"/>
    <cellStyle name="Note 4 2 2 4 5" xfId="40156"/>
    <cellStyle name="Note 4 2 2 5" xfId="4382"/>
    <cellStyle name="Note 4 2 2 5 2" xfId="40157"/>
    <cellStyle name="Note 4 2 2 5 3" xfId="40158"/>
    <cellStyle name="Note 4 2 2 6" xfId="40159"/>
    <cellStyle name="Note 4 2 2 6 2" xfId="40160"/>
    <cellStyle name="Note 4 2 2 6 3" xfId="40161"/>
    <cellStyle name="Note 4 2 2 7" xfId="40162"/>
    <cellStyle name="Note 4 2 2 8" xfId="40163"/>
    <cellStyle name="Note 4 2 2 9" xfId="40164"/>
    <cellStyle name="Note 4 2 3" xfId="4383"/>
    <cellStyle name="Note 4 2 3 10" xfId="40165"/>
    <cellStyle name="Note 4 2 3 11" xfId="40166"/>
    <cellStyle name="Note 4 2 3 12" xfId="40167"/>
    <cellStyle name="Note 4 2 3 13" xfId="40168"/>
    <cellStyle name="Note 4 2 3 14" xfId="40169"/>
    <cellStyle name="Note 4 2 3 15" xfId="40170"/>
    <cellStyle name="Note 4 2 3 16" xfId="40171"/>
    <cellStyle name="Note 4 2 3 2" xfId="4384"/>
    <cellStyle name="Note 4 2 3 2 2" xfId="4385"/>
    <cellStyle name="Note 4 2 3 2 2 2" xfId="4386"/>
    <cellStyle name="Note 4 2 3 2 2 2 2" xfId="4387"/>
    <cellStyle name="Note 4 2 3 2 2 2 2 2" xfId="40172"/>
    <cellStyle name="Note 4 2 3 2 2 2 2 3" xfId="40173"/>
    <cellStyle name="Note 4 2 3 2 2 2 3" xfId="40174"/>
    <cellStyle name="Note 4 2 3 2 2 2 4" xfId="40175"/>
    <cellStyle name="Note 4 2 3 2 2 3" xfId="4388"/>
    <cellStyle name="Note 4 2 3 2 2 3 2" xfId="40176"/>
    <cellStyle name="Note 4 2 3 2 2 3 3" xfId="40177"/>
    <cellStyle name="Note 4 2 3 2 2 4" xfId="40178"/>
    <cellStyle name="Note 4 2 3 2 2 5" xfId="40179"/>
    <cellStyle name="Note 4 2 3 2 3" xfId="4389"/>
    <cellStyle name="Note 4 2 3 2 3 2" xfId="4390"/>
    <cellStyle name="Note 4 2 3 2 3 2 2" xfId="40180"/>
    <cellStyle name="Note 4 2 3 2 3 2 3" xfId="40181"/>
    <cellStyle name="Note 4 2 3 2 3 3" xfId="40182"/>
    <cellStyle name="Note 4 2 3 2 3 4" xfId="40183"/>
    <cellStyle name="Note 4 2 3 2 4" xfId="4391"/>
    <cellStyle name="Note 4 2 3 2 4 2" xfId="40184"/>
    <cellStyle name="Note 4 2 3 2 4 3" xfId="40185"/>
    <cellStyle name="Note 4 2 3 2 5" xfId="40186"/>
    <cellStyle name="Note 4 2 3 2 6" xfId="40187"/>
    <cellStyle name="Note 4 2 3 3" xfId="4392"/>
    <cellStyle name="Note 4 2 3 3 2" xfId="4393"/>
    <cellStyle name="Note 4 2 3 3 2 2" xfId="4394"/>
    <cellStyle name="Note 4 2 3 3 2 2 2" xfId="40188"/>
    <cellStyle name="Note 4 2 3 3 2 2 3" xfId="40189"/>
    <cellStyle name="Note 4 2 3 3 2 3" xfId="40190"/>
    <cellStyle name="Note 4 2 3 3 2 4" xfId="40191"/>
    <cellStyle name="Note 4 2 3 3 3" xfId="4395"/>
    <cellStyle name="Note 4 2 3 3 3 2" xfId="40192"/>
    <cellStyle name="Note 4 2 3 3 3 3" xfId="40193"/>
    <cellStyle name="Note 4 2 3 3 4" xfId="4396"/>
    <cellStyle name="Note 4 2 3 3 4 2" xfId="40194"/>
    <cellStyle name="Note 4 2 3 3 4 3" xfId="40195"/>
    <cellStyle name="Note 4 2 3 3 5" xfId="40196"/>
    <cellStyle name="Note 4 2 3 3 6" xfId="40197"/>
    <cellStyle name="Note 4 2 3 4" xfId="4397"/>
    <cellStyle name="Note 4 2 3 4 2" xfId="4398"/>
    <cellStyle name="Note 4 2 3 4 2 2" xfId="4399"/>
    <cellStyle name="Note 4 2 3 4 2 2 2" xfId="40198"/>
    <cellStyle name="Note 4 2 3 4 2 2 3" xfId="40199"/>
    <cellStyle name="Note 4 2 3 4 2 3" xfId="40200"/>
    <cellStyle name="Note 4 2 3 4 2 4" xfId="40201"/>
    <cellStyle name="Note 4 2 3 4 3" xfId="4400"/>
    <cellStyle name="Note 4 2 3 4 3 2" xfId="40202"/>
    <cellStyle name="Note 4 2 3 4 3 3" xfId="40203"/>
    <cellStyle name="Note 4 2 3 4 4" xfId="40204"/>
    <cellStyle name="Note 4 2 3 4 5" xfId="40205"/>
    <cellStyle name="Note 4 2 3 5" xfId="4401"/>
    <cellStyle name="Note 4 2 3 5 2" xfId="4402"/>
    <cellStyle name="Note 4 2 3 5 2 2" xfId="40206"/>
    <cellStyle name="Note 4 2 3 5 2 3" xfId="40207"/>
    <cellStyle name="Note 4 2 3 5 3" xfId="40208"/>
    <cellStyle name="Note 4 2 3 5 4" xfId="40209"/>
    <cellStyle name="Note 4 2 3 6" xfId="4403"/>
    <cellStyle name="Note 4 2 3 6 2" xfId="40210"/>
    <cellStyle name="Note 4 2 3 6 3" xfId="40211"/>
    <cellStyle name="Note 4 2 3 7" xfId="40212"/>
    <cellStyle name="Note 4 2 3 7 2" xfId="40213"/>
    <cellStyle name="Note 4 2 3 7 3" xfId="40214"/>
    <cellStyle name="Note 4 2 3 8" xfId="40215"/>
    <cellStyle name="Note 4 2 3 9" xfId="40216"/>
    <cellStyle name="Note 4 2 4" xfId="4404"/>
    <cellStyle name="Note 4 2 4 2" xfId="4405"/>
    <cellStyle name="Note 4 2 4 2 2" xfId="4406"/>
    <cellStyle name="Note 4 2 4 2 2 2" xfId="4407"/>
    <cellStyle name="Note 4 2 4 2 2 2 2" xfId="4408"/>
    <cellStyle name="Note 4 2 4 2 2 2 2 2" xfId="40217"/>
    <cellStyle name="Note 4 2 4 2 2 2 2 3" xfId="40218"/>
    <cellStyle name="Note 4 2 4 2 2 2 3" xfId="40219"/>
    <cellStyle name="Note 4 2 4 2 2 2 4" xfId="40220"/>
    <cellStyle name="Note 4 2 4 2 2 3" xfId="4409"/>
    <cellStyle name="Note 4 2 4 2 2 3 2" xfId="40221"/>
    <cellStyle name="Note 4 2 4 2 2 3 3" xfId="40222"/>
    <cellStyle name="Note 4 2 4 2 2 4" xfId="40223"/>
    <cellStyle name="Note 4 2 4 2 2 5" xfId="40224"/>
    <cellStyle name="Note 4 2 4 2 3" xfId="4410"/>
    <cellStyle name="Note 4 2 4 2 3 2" xfId="4411"/>
    <cellStyle name="Note 4 2 4 2 3 2 2" xfId="40225"/>
    <cellStyle name="Note 4 2 4 2 3 2 3" xfId="40226"/>
    <cellStyle name="Note 4 2 4 2 3 3" xfId="40227"/>
    <cellStyle name="Note 4 2 4 2 3 4" xfId="40228"/>
    <cellStyle name="Note 4 2 4 2 4" xfId="4412"/>
    <cellStyle name="Note 4 2 4 2 4 2" xfId="40229"/>
    <cellStyle name="Note 4 2 4 2 4 3" xfId="40230"/>
    <cellStyle name="Note 4 2 4 2 5" xfId="40231"/>
    <cellStyle name="Note 4 2 4 2 6" xfId="40232"/>
    <cellStyle name="Note 4 2 4 3" xfId="4413"/>
    <cellStyle name="Note 4 2 4 3 2" xfId="4414"/>
    <cellStyle name="Note 4 2 4 3 2 2" xfId="4415"/>
    <cellStyle name="Note 4 2 4 3 2 2 2" xfId="40233"/>
    <cellStyle name="Note 4 2 4 3 2 2 3" xfId="40234"/>
    <cellStyle name="Note 4 2 4 3 2 3" xfId="40235"/>
    <cellStyle name="Note 4 2 4 3 2 4" xfId="40236"/>
    <cellStyle name="Note 4 2 4 3 3" xfId="4416"/>
    <cellStyle name="Note 4 2 4 3 3 2" xfId="40237"/>
    <cellStyle name="Note 4 2 4 3 3 3" xfId="40238"/>
    <cellStyle name="Note 4 2 4 3 4" xfId="4417"/>
    <cellStyle name="Note 4 2 4 3 4 2" xfId="40239"/>
    <cellStyle name="Note 4 2 4 3 4 3" xfId="40240"/>
    <cellStyle name="Note 4 2 4 3 5" xfId="40241"/>
    <cellStyle name="Note 4 2 4 3 6" xfId="40242"/>
    <cellStyle name="Note 4 2 4 4" xfId="4418"/>
    <cellStyle name="Note 4 2 4 4 2" xfId="4419"/>
    <cellStyle name="Note 4 2 4 4 2 2" xfId="4420"/>
    <cellStyle name="Note 4 2 4 4 2 2 2" xfId="40243"/>
    <cellStyle name="Note 4 2 4 4 2 2 3" xfId="40244"/>
    <cellStyle name="Note 4 2 4 4 2 3" xfId="40245"/>
    <cellStyle name="Note 4 2 4 4 2 4" xfId="40246"/>
    <cellStyle name="Note 4 2 4 4 3" xfId="4421"/>
    <cellStyle name="Note 4 2 4 4 3 2" xfId="40247"/>
    <cellStyle name="Note 4 2 4 4 3 3" xfId="40248"/>
    <cellStyle name="Note 4 2 4 4 4" xfId="40249"/>
    <cellStyle name="Note 4 2 4 4 5" xfId="40250"/>
    <cellStyle name="Note 4 2 4 5" xfId="4422"/>
    <cellStyle name="Note 4 2 4 5 2" xfId="4423"/>
    <cellStyle name="Note 4 2 4 5 2 2" xfId="40251"/>
    <cellStyle name="Note 4 2 4 5 2 3" xfId="40252"/>
    <cellStyle name="Note 4 2 4 5 3" xfId="40253"/>
    <cellStyle name="Note 4 2 4 5 4" xfId="40254"/>
    <cellStyle name="Note 4 2 4 6" xfId="4424"/>
    <cellStyle name="Note 4 2 4 6 2" xfId="40255"/>
    <cellStyle name="Note 4 2 4 6 3" xfId="40256"/>
    <cellStyle name="Note 4 2 4 7" xfId="40257"/>
    <cellStyle name="Note 4 2 4 8" xfId="40258"/>
    <cellStyle name="Note 4 2 5" xfId="4425"/>
    <cellStyle name="Note 4 2 5 2" xfId="4426"/>
    <cellStyle name="Note 4 2 5 2 2" xfId="40259"/>
    <cellStyle name="Note 4 2 5 2 3" xfId="40260"/>
    <cellStyle name="Note 4 2 5 3" xfId="40261"/>
    <cellStyle name="Note 4 2 5 4" xfId="40262"/>
    <cellStyle name="Note 4 2 6" xfId="40263"/>
    <cellStyle name="Note 4 2 6 2" xfId="40264"/>
    <cellStyle name="Note 4 2 7" xfId="40265"/>
    <cellStyle name="Note 4 2 8" xfId="40266"/>
    <cellStyle name="Note 4 2 9" xfId="40267"/>
    <cellStyle name="Note 4 3" xfId="4427"/>
    <cellStyle name="Note 4 3 10" xfId="40268"/>
    <cellStyle name="Note 4 3 11" xfId="40269"/>
    <cellStyle name="Note 4 3 12" xfId="40270"/>
    <cellStyle name="Note 4 3 13" xfId="40271"/>
    <cellStyle name="Note 4 3 14" xfId="40272"/>
    <cellStyle name="Note 4 3 15" xfId="40273"/>
    <cellStyle name="Note 4 3 16" xfId="40274"/>
    <cellStyle name="Note 4 3 17" xfId="40275"/>
    <cellStyle name="Note 4 3 2" xfId="4428"/>
    <cellStyle name="Note 4 3 2 10" xfId="40276"/>
    <cellStyle name="Note 4 3 2 11" xfId="40277"/>
    <cellStyle name="Note 4 3 2 12" xfId="40278"/>
    <cellStyle name="Note 4 3 2 13" xfId="40279"/>
    <cellStyle name="Note 4 3 2 14" xfId="40280"/>
    <cellStyle name="Note 4 3 2 15" xfId="40281"/>
    <cellStyle name="Note 4 3 2 2" xfId="4429"/>
    <cellStyle name="Note 4 3 2 2 2" xfId="4430"/>
    <cellStyle name="Note 4 3 2 2 2 2" xfId="4431"/>
    <cellStyle name="Note 4 3 2 2 2 2 2" xfId="4432"/>
    <cellStyle name="Note 4 3 2 2 2 2 2 2" xfId="40282"/>
    <cellStyle name="Note 4 3 2 2 2 2 2 3" xfId="40283"/>
    <cellStyle name="Note 4 3 2 2 2 2 3" xfId="40284"/>
    <cellStyle name="Note 4 3 2 2 2 2 4" xfId="40285"/>
    <cellStyle name="Note 4 3 2 2 2 3" xfId="4433"/>
    <cellStyle name="Note 4 3 2 2 2 3 2" xfId="40286"/>
    <cellStyle name="Note 4 3 2 2 2 3 3" xfId="40287"/>
    <cellStyle name="Note 4 3 2 2 2 4" xfId="40288"/>
    <cellStyle name="Note 4 3 2 2 2 5" xfId="40289"/>
    <cellStyle name="Note 4 3 2 2 3" xfId="4434"/>
    <cellStyle name="Note 4 3 2 2 3 2" xfId="4435"/>
    <cellStyle name="Note 4 3 2 2 3 2 2" xfId="40290"/>
    <cellStyle name="Note 4 3 2 2 3 2 3" xfId="40291"/>
    <cellStyle name="Note 4 3 2 2 3 3" xfId="40292"/>
    <cellStyle name="Note 4 3 2 2 3 4" xfId="40293"/>
    <cellStyle name="Note 4 3 2 2 4" xfId="4436"/>
    <cellStyle name="Note 4 3 2 2 4 2" xfId="40294"/>
    <cellStyle name="Note 4 3 2 2 4 3" xfId="40295"/>
    <cellStyle name="Note 4 3 2 2 5" xfId="40296"/>
    <cellStyle name="Note 4 3 2 2 6" xfId="40297"/>
    <cellStyle name="Note 4 3 2 3" xfId="4437"/>
    <cellStyle name="Note 4 3 2 3 2" xfId="4438"/>
    <cellStyle name="Note 4 3 2 3 2 2" xfId="4439"/>
    <cellStyle name="Note 4 3 2 3 2 2 2" xfId="40298"/>
    <cellStyle name="Note 4 3 2 3 2 2 3" xfId="40299"/>
    <cellStyle name="Note 4 3 2 3 2 3" xfId="40300"/>
    <cellStyle name="Note 4 3 2 3 2 4" xfId="40301"/>
    <cellStyle name="Note 4 3 2 3 3" xfId="4440"/>
    <cellStyle name="Note 4 3 2 3 3 2" xfId="40302"/>
    <cellStyle name="Note 4 3 2 3 3 3" xfId="40303"/>
    <cellStyle name="Note 4 3 2 3 4" xfId="4441"/>
    <cellStyle name="Note 4 3 2 3 4 2" xfId="40304"/>
    <cellStyle name="Note 4 3 2 3 4 3" xfId="40305"/>
    <cellStyle name="Note 4 3 2 3 5" xfId="40306"/>
    <cellStyle name="Note 4 3 2 3 6" xfId="40307"/>
    <cellStyle name="Note 4 3 2 4" xfId="4442"/>
    <cellStyle name="Note 4 3 2 4 2" xfId="4443"/>
    <cellStyle name="Note 4 3 2 4 2 2" xfId="4444"/>
    <cellStyle name="Note 4 3 2 4 2 2 2" xfId="40308"/>
    <cellStyle name="Note 4 3 2 4 2 2 3" xfId="40309"/>
    <cellStyle name="Note 4 3 2 4 2 3" xfId="40310"/>
    <cellStyle name="Note 4 3 2 4 2 4" xfId="40311"/>
    <cellStyle name="Note 4 3 2 4 3" xfId="4445"/>
    <cellStyle name="Note 4 3 2 4 3 2" xfId="40312"/>
    <cellStyle name="Note 4 3 2 4 3 3" xfId="40313"/>
    <cellStyle name="Note 4 3 2 4 4" xfId="40314"/>
    <cellStyle name="Note 4 3 2 4 5" xfId="40315"/>
    <cellStyle name="Note 4 3 2 5" xfId="4446"/>
    <cellStyle name="Note 4 3 2 5 2" xfId="4447"/>
    <cellStyle name="Note 4 3 2 5 2 2" xfId="40316"/>
    <cellStyle name="Note 4 3 2 5 2 3" xfId="40317"/>
    <cellStyle name="Note 4 3 2 5 3" xfId="40318"/>
    <cellStyle name="Note 4 3 2 5 4" xfId="40319"/>
    <cellStyle name="Note 4 3 2 6" xfId="4448"/>
    <cellStyle name="Note 4 3 2 6 2" xfId="40320"/>
    <cellStyle name="Note 4 3 2 6 3" xfId="40321"/>
    <cellStyle name="Note 4 3 2 7" xfId="40322"/>
    <cellStyle name="Note 4 3 2 8" xfId="40323"/>
    <cellStyle name="Note 4 3 2 9" xfId="40324"/>
    <cellStyle name="Note 4 3 3" xfId="4449"/>
    <cellStyle name="Note 4 3 3 2" xfId="4450"/>
    <cellStyle name="Note 4 3 3 2 2" xfId="4451"/>
    <cellStyle name="Note 4 3 3 2 2 2" xfId="4452"/>
    <cellStyle name="Note 4 3 3 2 2 2 2" xfId="4453"/>
    <cellStyle name="Note 4 3 3 2 2 2 2 2" xfId="40325"/>
    <cellStyle name="Note 4 3 3 2 2 2 2 3" xfId="40326"/>
    <cellStyle name="Note 4 3 3 2 2 2 3" xfId="40327"/>
    <cellStyle name="Note 4 3 3 2 2 2 4" xfId="40328"/>
    <cellStyle name="Note 4 3 3 2 2 3" xfId="4454"/>
    <cellStyle name="Note 4 3 3 2 2 3 2" xfId="40329"/>
    <cellStyle name="Note 4 3 3 2 2 3 3" xfId="40330"/>
    <cellStyle name="Note 4 3 3 2 2 4" xfId="40331"/>
    <cellStyle name="Note 4 3 3 2 2 5" xfId="40332"/>
    <cellStyle name="Note 4 3 3 2 3" xfId="4455"/>
    <cellStyle name="Note 4 3 3 2 3 2" xfId="4456"/>
    <cellStyle name="Note 4 3 3 2 3 2 2" xfId="40333"/>
    <cellStyle name="Note 4 3 3 2 3 2 3" xfId="40334"/>
    <cellStyle name="Note 4 3 3 2 3 3" xfId="40335"/>
    <cellStyle name="Note 4 3 3 2 3 4" xfId="40336"/>
    <cellStyle name="Note 4 3 3 2 4" xfId="4457"/>
    <cellStyle name="Note 4 3 3 2 4 2" xfId="40337"/>
    <cellStyle name="Note 4 3 3 2 4 3" xfId="40338"/>
    <cellStyle name="Note 4 3 3 2 5" xfId="40339"/>
    <cellStyle name="Note 4 3 3 2 6" xfId="40340"/>
    <cellStyle name="Note 4 3 3 3" xfId="4458"/>
    <cellStyle name="Note 4 3 3 3 2" xfId="4459"/>
    <cellStyle name="Note 4 3 3 3 2 2" xfId="4460"/>
    <cellStyle name="Note 4 3 3 3 2 2 2" xfId="40341"/>
    <cellStyle name="Note 4 3 3 3 2 2 3" xfId="40342"/>
    <cellStyle name="Note 4 3 3 3 2 3" xfId="40343"/>
    <cellStyle name="Note 4 3 3 3 2 4" xfId="40344"/>
    <cellStyle name="Note 4 3 3 3 3" xfId="4461"/>
    <cellStyle name="Note 4 3 3 3 3 2" xfId="40345"/>
    <cellStyle name="Note 4 3 3 3 3 3" xfId="40346"/>
    <cellStyle name="Note 4 3 3 3 4" xfId="4462"/>
    <cellStyle name="Note 4 3 3 3 4 2" xfId="40347"/>
    <cellStyle name="Note 4 3 3 3 4 3" xfId="40348"/>
    <cellStyle name="Note 4 3 3 3 5" xfId="40349"/>
    <cellStyle name="Note 4 3 3 3 6" xfId="40350"/>
    <cellStyle name="Note 4 3 3 4" xfId="4463"/>
    <cellStyle name="Note 4 3 3 4 2" xfId="4464"/>
    <cellStyle name="Note 4 3 3 4 2 2" xfId="4465"/>
    <cellStyle name="Note 4 3 3 4 2 2 2" xfId="40351"/>
    <cellStyle name="Note 4 3 3 4 2 2 3" xfId="40352"/>
    <cellStyle name="Note 4 3 3 4 2 3" xfId="40353"/>
    <cellStyle name="Note 4 3 3 4 2 4" xfId="40354"/>
    <cellStyle name="Note 4 3 3 4 3" xfId="4466"/>
    <cellStyle name="Note 4 3 3 4 3 2" xfId="40355"/>
    <cellStyle name="Note 4 3 3 4 3 3" xfId="40356"/>
    <cellStyle name="Note 4 3 3 4 4" xfId="40357"/>
    <cellStyle name="Note 4 3 3 4 5" xfId="40358"/>
    <cellStyle name="Note 4 3 3 5" xfId="4467"/>
    <cellStyle name="Note 4 3 3 5 2" xfId="4468"/>
    <cellStyle name="Note 4 3 3 5 2 2" xfId="40359"/>
    <cellStyle name="Note 4 3 3 5 2 3" xfId="40360"/>
    <cellStyle name="Note 4 3 3 5 3" xfId="40361"/>
    <cellStyle name="Note 4 3 3 5 4" xfId="40362"/>
    <cellStyle name="Note 4 3 3 6" xfId="4469"/>
    <cellStyle name="Note 4 3 3 6 2" xfId="40363"/>
    <cellStyle name="Note 4 3 3 6 3" xfId="40364"/>
    <cellStyle name="Note 4 3 3 7" xfId="40365"/>
    <cellStyle name="Note 4 3 3 8" xfId="40366"/>
    <cellStyle name="Note 4 3 4" xfId="4470"/>
    <cellStyle name="Note 4 3 4 2" xfId="4471"/>
    <cellStyle name="Note 4 3 4 2 2" xfId="4472"/>
    <cellStyle name="Note 4 3 4 2 2 2" xfId="4473"/>
    <cellStyle name="Note 4 3 4 2 2 2 2" xfId="40367"/>
    <cellStyle name="Note 4 3 4 2 2 2 3" xfId="40368"/>
    <cellStyle name="Note 4 3 4 2 2 3" xfId="40369"/>
    <cellStyle name="Note 4 3 4 2 2 4" xfId="40370"/>
    <cellStyle name="Note 4 3 4 2 3" xfId="4474"/>
    <cellStyle name="Note 4 3 4 2 3 2" xfId="40371"/>
    <cellStyle name="Note 4 3 4 2 3 3" xfId="40372"/>
    <cellStyle name="Note 4 3 4 2 4" xfId="40373"/>
    <cellStyle name="Note 4 3 4 2 5" xfId="40374"/>
    <cellStyle name="Note 4 3 4 3" xfId="4475"/>
    <cellStyle name="Note 4 3 4 3 2" xfId="4476"/>
    <cellStyle name="Note 4 3 4 3 2 2" xfId="40375"/>
    <cellStyle name="Note 4 3 4 3 2 3" xfId="40376"/>
    <cellStyle name="Note 4 3 4 3 3" xfId="40377"/>
    <cellStyle name="Note 4 3 4 3 4" xfId="40378"/>
    <cellStyle name="Note 4 3 4 4" xfId="4477"/>
    <cellStyle name="Note 4 3 4 4 2" xfId="40379"/>
    <cellStyle name="Note 4 3 4 4 3" xfId="40380"/>
    <cellStyle name="Note 4 3 4 5" xfId="40381"/>
    <cellStyle name="Note 4 3 4 6" xfId="40382"/>
    <cellStyle name="Note 4 3 5" xfId="4478"/>
    <cellStyle name="Note 4 3 5 2" xfId="4479"/>
    <cellStyle name="Note 4 3 5 2 2" xfId="4480"/>
    <cellStyle name="Note 4 3 5 2 2 2" xfId="40383"/>
    <cellStyle name="Note 4 3 5 2 2 3" xfId="40384"/>
    <cellStyle name="Note 4 3 5 2 3" xfId="40385"/>
    <cellStyle name="Note 4 3 5 2 4" xfId="40386"/>
    <cellStyle name="Note 4 3 5 3" xfId="4481"/>
    <cellStyle name="Note 4 3 5 3 2" xfId="40387"/>
    <cellStyle name="Note 4 3 5 3 3" xfId="40388"/>
    <cellStyle name="Note 4 3 5 4" xfId="4482"/>
    <cellStyle name="Note 4 3 5 4 2" xfId="40389"/>
    <cellStyle name="Note 4 3 5 4 3" xfId="40390"/>
    <cellStyle name="Note 4 3 5 5" xfId="40391"/>
    <cellStyle name="Note 4 3 5 6" xfId="40392"/>
    <cellStyle name="Note 4 3 6" xfId="4483"/>
    <cellStyle name="Note 4 3 6 2" xfId="4484"/>
    <cellStyle name="Note 4 3 6 2 2" xfId="4485"/>
    <cellStyle name="Note 4 3 6 2 2 2" xfId="40393"/>
    <cellStyle name="Note 4 3 6 2 2 3" xfId="40394"/>
    <cellStyle name="Note 4 3 6 2 3" xfId="40395"/>
    <cellStyle name="Note 4 3 6 2 4" xfId="40396"/>
    <cellStyle name="Note 4 3 6 3" xfId="4486"/>
    <cellStyle name="Note 4 3 6 3 2" xfId="40397"/>
    <cellStyle name="Note 4 3 6 3 3" xfId="40398"/>
    <cellStyle name="Note 4 3 6 4" xfId="40399"/>
    <cellStyle name="Note 4 3 6 5" xfId="40400"/>
    <cellStyle name="Note 4 3 7" xfId="4487"/>
    <cellStyle name="Note 4 3 7 2" xfId="40401"/>
    <cellStyle name="Note 4 3 7 3" xfId="40402"/>
    <cellStyle name="Note 4 3 8" xfId="40403"/>
    <cellStyle name="Note 4 3 8 2" xfId="40404"/>
    <cellStyle name="Note 4 3 8 3" xfId="40405"/>
    <cellStyle name="Note 4 3 9" xfId="40406"/>
    <cellStyle name="Note 4 4" xfId="4488"/>
    <cellStyle name="Note 4 4 10" xfId="40407"/>
    <cellStyle name="Note 4 4 11" xfId="40408"/>
    <cellStyle name="Note 4 4 12" xfId="40409"/>
    <cellStyle name="Note 4 4 13" xfId="40410"/>
    <cellStyle name="Note 4 4 14" xfId="40411"/>
    <cellStyle name="Note 4 4 15" xfId="40412"/>
    <cellStyle name="Note 4 4 16" xfId="40413"/>
    <cellStyle name="Note 4 4 2" xfId="4489"/>
    <cellStyle name="Note 4 4 2 2" xfId="4490"/>
    <cellStyle name="Note 4 4 2 2 2" xfId="4491"/>
    <cellStyle name="Note 4 4 2 2 2 2" xfId="4492"/>
    <cellStyle name="Note 4 4 2 2 2 2 2" xfId="40414"/>
    <cellStyle name="Note 4 4 2 2 2 2 3" xfId="40415"/>
    <cellStyle name="Note 4 4 2 2 2 3" xfId="40416"/>
    <cellStyle name="Note 4 4 2 2 2 4" xfId="40417"/>
    <cellStyle name="Note 4 4 2 2 3" xfId="4493"/>
    <cellStyle name="Note 4 4 2 2 3 2" xfId="40418"/>
    <cellStyle name="Note 4 4 2 2 3 3" xfId="40419"/>
    <cellStyle name="Note 4 4 2 2 4" xfId="40420"/>
    <cellStyle name="Note 4 4 2 2 5" xfId="40421"/>
    <cellStyle name="Note 4 4 2 3" xfId="4494"/>
    <cellStyle name="Note 4 4 2 3 2" xfId="4495"/>
    <cellStyle name="Note 4 4 2 3 2 2" xfId="40422"/>
    <cellStyle name="Note 4 4 2 3 2 3" xfId="40423"/>
    <cellStyle name="Note 4 4 2 3 3" xfId="40424"/>
    <cellStyle name="Note 4 4 2 3 4" xfId="40425"/>
    <cellStyle name="Note 4 4 2 4" xfId="4496"/>
    <cellStyle name="Note 4 4 2 4 2" xfId="40426"/>
    <cellStyle name="Note 4 4 2 4 3" xfId="40427"/>
    <cellStyle name="Note 4 4 2 5" xfId="40428"/>
    <cellStyle name="Note 4 4 2 6" xfId="40429"/>
    <cellStyle name="Note 4 4 3" xfId="4497"/>
    <cellStyle name="Note 4 4 3 2" xfId="4498"/>
    <cellStyle name="Note 4 4 3 2 2" xfId="4499"/>
    <cellStyle name="Note 4 4 3 2 2 2" xfId="40430"/>
    <cellStyle name="Note 4 4 3 2 2 3" xfId="40431"/>
    <cellStyle name="Note 4 4 3 2 3" xfId="40432"/>
    <cellStyle name="Note 4 4 3 2 4" xfId="40433"/>
    <cellStyle name="Note 4 4 3 3" xfId="4500"/>
    <cellStyle name="Note 4 4 3 3 2" xfId="40434"/>
    <cellStyle name="Note 4 4 3 3 3" xfId="40435"/>
    <cellStyle name="Note 4 4 3 4" xfId="4501"/>
    <cellStyle name="Note 4 4 3 4 2" xfId="40436"/>
    <cellStyle name="Note 4 4 3 4 3" xfId="40437"/>
    <cellStyle name="Note 4 4 3 5" xfId="40438"/>
    <cellStyle name="Note 4 4 3 6" xfId="40439"/>
    <cellStyle name="Note 4 4 4" xfId="4502"/>
    <cellStyle name="Note 4 4 4 2" xfId="4503"/>
    <cellStyle name="Note 4 4 4 2 2" xfId="4504"/>
    <cellStyle name="Note 4 4 4 2 2 2" xfId="40440"/>
    <cellStyle name="Note 4 4 4 2 2 3" xfId="40441"/>
    <cellStyle name="Note 4 4 4 2 3" xfId="40442"/>
    <cellStyle name="Note 4 4 4 2 4" xfId="40443"/>
    <cellStyle name="Note 4 4 4 3" xfId="4505"/>
    <cellStyle name="Note 4 4 4 3 2" xfId="40444"/>
    <cellStyle name="Note 4 4 4 3 3" xfId="40445"/>
    <cellStyle name="Note 4 4 4 4" xfId="40446"/>
    <cellStyle name="Note 4 4 4 5" xfId="40447"/>
    <cellStyle name="Note 4 4 5" xfId="4506"/>
    <cellStyle name="Note 4 4 5 2" xfId="40448"/>
    <cellStyle name="Note 4 4 5 3" xfId="40449"/>
    <cellStyle name="Note 4 4 6" xfId="40450"/>
    <cellStyle name="Note 4 4 6 2" xfId="40451"/>
    <cellStyle name="Note 4 4 6 3" xfId="40452"/>
    <cellStyle name="Note 4 4 7" xfId="40453"/>
    <cellStyle name="Note 4 4 8" xfId="40454"/>
    <cellStyle name="Note 4 4 9" xfId="40455"/>
    <cellStyle name="Note 4 5" xfId="40456"/>
    <cellStyle name="Note 4 5 2" xfId="40457"/>
    <cellStyle name="Note 4 6" xfId="40458"/>
    <cellStyle name="Note 4 7" xfId="40459"/>
    <cellStyle name="Note 4 8" xfId="40460"/>
    <cellStyle name="Note 4 9" xfId="40461"/>
    <cellStyle name="Note 5" xfId="4507"/>
    <cellStyle name="Note 5 2" xfId="4508"/>
    <cellStyle name="Note 5 2 2" xfId="4509"/>
    <cellStyle name="Note 5 2 2 2" xfId="4510"/>
    <cellStyle name="Note 5 2 2 2 2" xfId="4511"/>
    <cellStyle name="Note 5 2 2 2 2 2" xfId="4512"/>
    <cellStyle name="Note 5 2 2 2 2 2 2" xfId="40462"/>
    <cellStyle name="Note 5 2 2 2 2 2 3" xfId="40463"/>
    <cellStyle name="Note 5 2 2 2 2 3" xfId="40464"/>
    <cellStyle name="Note 5 2 2 2 2 4" xfId="40465"/>
    <cellStyle name="Note 5 2 2 2 3" xfId="4513"/>
    <cellStyle name="Note 5 2 2 2 3 2" xfId="40466"/>
    <cellStyle name="Note 5 2 2 2 3 3" xfId="40467"/>
    <cellStyle name="Note 5 2 2 2 4" xfId="40468"/>
    <cellStyle name="Note 5 2 2 2 5" xfId="40469"/>
    <cellStyle name="Note 5 2 2 3" xfId="4514"/>
    <cellStyle name="Note 5 2 2 3 2" xfId="4515"/>
    <cellStyle name="Note 5 2 2 3 2 2" xfId="40470"/>
    <cellStyle name="Note 5 2 2 3 2 3" xfId="40471"/>
    <cellStyle name="Note 5 2 2 3 3" xfId="40472"/>
    <cellStyle name="Note 5 2 2 3 4" xfId="40473"/>
    <cellStyle name="Note 5 2 2 4" xfId="4516"/>
    <cellStyle name="Note 5 2 2 4 2" xfId="40474"/>
    <cellStyle name="Note 5 2 2 4 3" xfId="40475"/>
    <cellStyle name="Note 5 2 2 5" xfId="40476"/>
    <cellStyle name="Note 5 2 2 6" xfId="40477"/>
    <cellStyle name="Note 5 2 3" xfId="4517"/>
    <cellStyle name="Note 5 2 3 2" xfId="4518"/>
    <cellStyle name="Note 5 2 3 2 2" xfId="4519"/>
    <cellStyle name="Note 5 2 3 2 2 2" xfId="40478"/>
    <cellStyle name="Note 5 2 3 2 2 3" xfId="40479"/>
    <cellStyle name="Note 5 2 3 2 3" xfId="40480"/>
    <cellStyle name="Note 5 2 3 2 4" xfId="40481"/>
    <cellStyle name="Note 5 2 3 3" xfId="4520"/>
    <cellStyle name="Note 5 2 3 3 2" xfId="40482"/>
    <cellStyle name="Note 5 2 3 3 3" xfId="40483"/>
    <cellStyle name="Note 5 2 3 4" xfId="4521"/>
    <cellStyle name="Note 5 2 3 4 2" xfId="40484"/>
    <cellStyle name="Note 5 2 3 4 3" xfId="40485"/>
    <cellStyle name="Note 5 2 3 5" xfId="40486"/>
    <cellStyle name="Note 5 2 3 6" xfId="40487"/>
    <cellStyle name="Note 5 2 4" xfId="4522"/>
    <cellStyle name="Note 5 2 4 2" xfId="4523"/>
    <cellStyle name="Note 5 2 4 2 2" xfId="4524"/>
    <cellStyle name="Note 5 2 4 2 2 2" xfId="40488"/>
    <cellStyle name="Note 5 2 4 2 2 3" xfId="40489"/>
    <cellStyle name="Note 5 2 4 2 3" xfId="40490"/>
    <cellStyle name="Note 5 2 4 2 4" xfId="40491"/>
    <cellStyle name="Note 5 2 4 3" xfId="4525"/>
    <cellStyle name="Note 5 2 4 3 2" xfId="40492"/>
    <cellStyle name="Note 5 2 4 3 3" xfId="40493"/>
    <cellStyle name="Note 5 2 4 4" xfId="40494"/>
    <cellStyle name="Note 5 2 4 5" xfId="40495"/>
    <cellStyle name="Note 5 2 5" xfId="4526"/>
    <cellStyle name="Note 5 2 5 2" xfId="40496"/>
    <cellStyle name="Note 5 2 5 3" xfId="40497"/>
    <cellStyle name="Note 5 2 6" xfId="40498"/>
    <cellStyle name="Note 5 2 7" xfId="40499"/>
    <cellStyle name="Note 5 3" xfId="4527"/>
    <cellStyle name="Note 5 3 2" xfId="4528"/>
    <cellStyle name="Note 5 3 2 2" xfId="4529"/>
    <cellStyle name="Note 5 3 2 2 2" xfId="4530"/>
    <cellStyle name="Note 5 3 2 2 2 2" xfId="4531"/>
    <cellStyle name="Note 5 3 2 2 2 2 2" xfId="40500"/>
    <cellStyle name="Note 5 3 2 2 2 2 3" xfId="40501"/>
    <cellStyle name="Note 5 3 2 2 2 3" xfId="40502"/>
    <cellStyle name="Note 5 3 2 2 2 4" xfId="40503"/>
    <cellStyle name="Note 5 3 2 2 3" xfId="4532"/>
    <cellStyle name="Note 5 3 2 2 3 2" xfId="40504"/>
    <cellStyle name="Note 5 3 2 2 3 3" xfId="40505"/>
    <cellStyle name="Note 5 3 2 2 4" xfId="40506"/>
    <cellStyle name="Note 5 3 2 2 5" xfId="40507"/>
    <cellStyle name="Note 5 3 2 3" xfId="4533"/>
    <cellStyle name="Note 5 3 2 3 2" xfId="4534"/>
    <cellStyle name="Note 5 3 2 3 2 2" xfId="40508"/>
    <cellStyle name="Note 5 3 2 3 2 3" xfId="40509"/>
    <cellStyle name="Note 5 3 2 3 3" xfId="40510"/>
    <cellStyle name="Note 5 3 2 3 4" xfId="40511"/>
    <cellStyle name="Note 5 3 2 4" xfId="4535"/>
    <cellStyle name="Note 5 3 2 4 2" xfId="40512"/>
    <cellStyle name="Note 5 3 2 4 3" xfId="40513"/>
    <cellStyle name="Note 5 3 2 5" xfId="40514"/>
    <cellStyle name="Note 5 3 2 6" xfId="40515"/>
    <cellStyle name="Note 5 3 3" xfId="4536"/>
    <cellStyle name="Note 5 3 3 2" xfId="4537"/>
    <cellStyle name="Note 5 3 3 2 2" xfId="4538"/>
    <cellStyle name="Note 5 3 3 2 2 2" xfId="40516"/>
    <cellStyle name="Note 5 3 3 2 2 3" xfId="40517"/>
    <cellStyle name="Note 5 3 3 2 3" xfId="40518"/>
    <cellStyle name="Note 5 3 3 2 4" xfId="40519"/>
    <cellStyle name="Note 5 3 3 3" xfId="4539"/>
    <cellStyle name="Note 5 3 3 3 2" xfId="40520"/>
    <cellStyle name="Note 5 3 3 3 3" xfId="40521"/>
    <cellStyle name="Note 5 3 3 4" xfId="4540"/>
    <cellStyle name="Note 5 3 3 4 2" xfId="40522"/>
    <cellStyle name="Note 5 3 3 4 3" xfId="40523"/>
    <cellStyle name="Note 5 3 3 5" xfId="40524"/>
    <cellStyle name="Note 5 3 3 6" xfId="40525"/>
    <cellStyle name="Note 5 3 4" xfId="4541"/>
    <cellStyle name="Note 5 3 4 2" xfId="4542"/>
    <cellStyle name="Note 5 3 4 2 2" xfId="4543"/>
    <cellStyle name="Note 5 3 4 2 2 2" xfId="40526"/>
    <cellStyle name="Note 5 3 4 2 2 3" xfId="40527"/>
    <cellStyle name="Note 5 3 4 2 3" xfId="40528"/>
    <cellStyle name="Note 5 3 4 2 4" xfId="40529"/>
    <cellStyle name="Note 5 3 4 3" xfId="4544"/>
    <cellStyle name="Note 5 3 4 3 2" xfId="40530"/>
    <cellStyle name="Note 5 3 4 3 3" xfId="40531"/>
    <cellStyle name="Note 5 3 4 4" xfId="40532"/>
    <cellStyle name="Note 5 3 4 5" xfId="40533"/>
    <cellStyle name="Note 5 3 5" xfId="4545"/>
    <cellStyle name="Note 5 3 5 2" xfId="4546"/>
    <cellStyle name="Note 5 3 5 2 2" xfId="40534"/>
    <cellStyle name="Note 5 3 5 2 3" xfId="40535"/>
    <cellStyle name="Note 5 3 5 3" xfId="40536"/>
    <cellStyle name="Note 5 3 5 4" xfId="40537"/>
    <cellStyle name="Note 5 3 6" xfId="4547"/>
    <cellStyle name="Note 5 3 6 2" xfId="40538"/>
    <cellStyle name="Note 5 3 6 3" xfId="40539"/>
    <cellStyle name="Note 5 3 7" xfId="40540"/>
    <cellStyle name="Note 5 3 8" xfId="40541"/>
    <cellStyle name="Note 5 4" xfId="4548"/>
    <cellStyle name="Note 5 4 2" xfId="4549"/>
    <cellStyle name="Note 5 4 2 2" xfId="4550"/>
    <cellStyle name="Note 5 4 2 2 2" xfId="4551"/>
    <cellStyle name="Note 5 4 2 2 2 2" xfId="4552"/>
    <cellStyle name="Note 5 4 2 2 2 2 2" xfId="40542"/>
    <cellStyle name="Note 5 4 2 2 2 2 3" xfId="40543"/>
    <cellStyle name="Note 5 4 2 2 2 3" xfId="40544"/>
    <cellStyle name="Note 5 4 2 2 2 4" xfId="40545"/>
    <cellStyle name="Note 5 4 2 2 3" xfId="4553"/>
    <cellStyle name="Note 5 4 2 2 3 2" xfId="40546"/>
    <cellStyle name="Note 5 4 2 2 3 3" xfId="40547"/>
    <cellStyle name="Note 5 4 2 2 4" xfId="40548"/>
    <cellStyle name="Note 5 4 2 2 5" xfId="40549"/>
    <cellStyle name="Note 5 4 2 3" xfId="4554"/>
    <cellStyle name="Note 5 4 2 3 2" xfId="4555"/>
    <cellStyle name="Note 5 4 2 3 2 2" xfId="40550"/>
    <cellStyle name="Note 5 4 2 3 2 3" xfId="40551"/>
    <cellStyle name="Note 5 4 2 3 3" xfId="40552"/>
    <cellStyle name="Note 5 4 2 3 4" xfId="40553"/>
    <cellStyle name="Note 5 4 2 4" xfId="4556"/>
    <cellStyle name="Note 5 4 2 4 2" xfId="40554"/>
    <cellStyle name="Note 5 4 2 4 3" xfId="40555"/>
    <cellStyle name="Note 5 4 2 5" xfId="40556"/>
    <cellStyle name="Note 5 4 2 6" xfId="40557"/>
    <cellStyle name="Note 5 4 3" xfId="4557"/>
    <cellStyle name="Note 5 4 3 2" xfId="4558"/>
    <cellStyle name="Note 5 4 3 2 2" xfId="4559"/>
    <cellStyle name="Note 5 4 3 2 2 2" xfId="40558"/>
    <cellStyle name="Note 5 4 3 2 2 3" xfId="40559"/>
    <cellStyle name="Note 5 4 3 2 3" xfId="40560"/>
    <cellStyle name="Note 5 4 3 2 4" xfId="40561"/>
    <cellStyle name="Note 5 4 3 3" xfId="4560"/>
    <cellStyle name="Note 5 4 3 3 2" xfId="40562"/>
    <cellStyle name="Note 5 4 3 3 3" xfId="40563"/>
    <cellStyle name="Note 5 4 3 4" xfId="4561"/>
    <cellStyle name="Note 5 4 3 4 2" xfId="40564"/>
    <cellStyle name="Note 5 4 3 4 3" xfId="40565"/>
    <cellStyle name="Note 5 4 3 5" xfId="40566"/>
    <cellStyle name="Note 5 4 3 6" xfId="40567"/>
    <cellStyle name="Note 5 4 4" xfId="4562"/>
    <cellStyle name="Note 5 4 4 2" xfId="4563"/>
    <cellStyle name="Note 5 4 4 2 2" xfId="4564"/>
    <cellStyle name="Note 5 4 4 2 2 2" xfId="40568"/>
    <cellStyle name="Note 5 4 4 2 2 3" xfId="40569"/>
    <cellStyle name="Note 5 4 4 2 3" xfId="40570"/>
    <cellStyle name="Note 5 4 4 2 4" xfId="40571"/>
    <cellStyle name="Note 5 4 4 3" xfId="4565"/>
    <cellStyle name="Note 5 4 4 3 2" xfId="40572"/>
    <cellStyle name="Note 5 4 4 3 3" xfId="40573"/>
    <cellStyle name="Note 5 4 4 4" xfId="40574"/>
    <cellStyle name="Note 5 4 4 5" xfId="40575"/>
    <cellStyle name="Note 5 4 5" xfId="4566"/>
    <cellStyle name="Note 5 4 5 2" xfId="4567"/>
    <cellStyle name="Note 5 4 5 2 2" xfId="40576"/>
    <cellStyle name="Note 5 4 5 2 3" xfId="40577"/>
    <cellStyle name="Note 5 4 5 3" xfId="40578"/>
    <cellStyle name="Note 5 4 5 4" xfId="40579"/>
    <cellStyle name="Note 5 4 6" xfId="4568"/>
    <cellStyle name="Note 5 4 6 2" xfId="40580"/>
    <cellStyle name="Note 5 4 6 3" xfId="40581"/>
    <cellStyle name="Note 5 4 7" xfId="40582"/>
    <cellStyle name="Note 5 4 8" xfId="40583"/>
    <cellStyle name="Note 5 5" xfId="4569"/>
    <cellStyle name="Note 5 5 2" xfId="4570"/>
    <cellStyle name="Note 5 5 2 2" xfId="40584"/>
    <cellStyle name="Note 5 5 2 3" xfId="40585"/>
    <cellStyle name="Note 5 5 3" xfId="40586"/>
    <cellStyle name="Note 5 5 4" xfId="40587"/>
    <cellStyle name="Note 5 6" xfId="40588"/>
    <cellStyle name="Note 5 7" xfId="40589"/>
    <cellStyle name="Note 6" xfId="4571"/>
    <cellStyle name="Note 6 2" xfId="4572"/>
    <cellStyle name="Note 6 2 2" xfId="4573"/>
    <cellStyle name="Note 6 2 2 2" xfId="4574"/>
    <cellStyle name="Note 6 2 2 2 2" xfId="4575"/>
    <cellStyle name="Note 6 2 2 2 2 2" xfId="4576"/>
    <cellStyle name="Note 6 2 2 2 2 2 2" xfId="40590"/>
    <cellStyle name="Note 6 2 2 2 2 2 3" xfId="40591"/>
    <cellStyle name="Note 6 2 2 2 2 3" xfId="40592"/>
    <cellStyle name="Note 6 2 2 2 2 4" xfId="40593"/>
    <cellStyle name="Note 6 2 2 2 3" xfId="4577"/>
    <cellStyle name="Note 6 2 2 2 3 2" xfId="40594"/>
    <cellStyle name="Note 6 2 2 2 3 3" xfId="40595"/>
    <cellStyle name="Note 6 2 2 2 4" xfId="40596"/>
    <cellStyle name="Note 6 2 2 2 5" xfId="40597"/>
    <cellStyle name="Note 6 2 2 3" xfId="4578"/>
    <cellStyle name="Note 6 2 2 3 2" xfId="4579"/>
    <cellStyle name="Note 6 2 2 3 2 2" xfId="40598"/>
    <cellStyle name="Note 6 2 2 3 2 3" xfId="40599"/>
    <cellStyle name="Note 6 2 2 3 3" xfId="40600"/>
    <cellStyle name="Note 6 2 2 3 4" xfId="40601"/>
    <cellStyle name="Note 6 2 2 4" xfId="4580"/>
    <cellStyle name="Note 6 2 2 4 2" xfId="40602"/>
    <cellStyle name="Note 6 2 2 4 3" xfId="40603"/>
    <cellStyle name="Note 6 2 2 5" xfId="40604"/>
    <cellStyle name="Note 6 2 2 6" xfId="40605"/>
    <cellStyle name="Note 6 2 3" xfId="4581"/>
    <cellStyle name="Note 6 2 3 2" xfId="4582"/>
    <cellStyle name="Note 6 2 3 2 2" xfId="4583"/>
    <cellStyle name="Note 6 2 3 2 2 2" xfId="40606"/>
    <cellStyle name="Note 6 2 3 2 2 3" xfId="40607"/>
    <cellStyle name="Note 6 2 3 2 3" xfId="40608"/>
    <cellStyle name="Note 6 2 3 2 4" xfId="40609"/>
    <cellStyle name="Note 6 2 3 3" xfId="4584"/>
    <cellStyle name="Note 6 2 3 3 2" xfId="40610"/>
    <cellStyle name="Note 6 2 3 3 3" xfId="40611"/>
    <cellStyle name="Note 6 2 3 4" xfId="4585"/>
    <cellStyle name="Note 6 2 3 4 2" xfId="40612"/>
    <cellStyle name="Note 6 2 3 4 3" xfId="40613"/>
    <cellStyle name="Note 6 2 3 5" xfId="40614"/>
    <cellStyle name="Note 6 2 3 6" xfId="40615"/>
    <cellStyle name="Note 6 2 4" xfId="4586"/>
    <cellStyle name="Note 6 2 4 2" xfId="4587"/>
    <cellStyle name="Note 6 2 4 2 2" xfId="4588"/>
    <cellStyle name="Note 6 2 4 2 2 2" xfId="40616"/>
    <cellStyle name="Note 6 2 4 2 2 3" xfId="40617"/>
    <cellStyle name="Note 6 2 4 2 3" xfId="40618"/>
    <cellStyle name="Note 6 2 4 2 4" xfId="40619"/>
    <cellStyle name="Note 6 2 4 3" xfId="4589"/>
    <cellStyle name="Note 6 2 4 3 2" xfId="40620"/>
    <cellStyle name="Note 6 2 4 3 3" xfId="40621"/>
    <cellStyle name="Note 6 2 4 4" xfId="40622"/>
    <cellStyle name="Note 6 2 4 5" xfId="40623"/>
    <cellStyle name="Note 6 2 5" xfId="4590"/>
    <cellStyle name="Note 6 2 5 2" xfId="4591"/>
    <cellStyle name="Note 6 2 5 2 2" xfId="40624"/>
    <cellStyle name="Note 6 2 5 2 3" xfId="40625"/>
    <cellStyle name="Note 6 2 5 3" xfId="40626"/>
    <cellStyle name="Note 6 2 5 4" xfId="40627"/>
    <cellStyle name="Note 6 2 6" xfId="4592"/>
    <cellStyle name="Note 6 2 6 2" xfId="40628"/>
    <cellStyle name="Note 6 2 6 3" xfId="40629"/>
    <cellStyle name="Note 6 2 7" xfId="40630"/>
    <cellStyle name="Note 6 2 8" xfId="40631"/>
    <cellStyle name="Note 6 3" xfId="4593"/>
    <cellStyle name="Note 6 3 2" xfId="4594"/>
    <cellStyle name="Note 6 3 2 2" xfId="4595"/>
    <cellStyle name="Note 6 3 2 2 2" xfId="4596"/>
    <cellStyle name="Note 6 3 2 2 2 2" xfId="4597"/>
    <cellStyle name="Note 6 3 2 2 2 2 2" xfId="40632"/>
    <cellStyle name="Note 6 3 2 2 2 2 3" xfId="40633"/>
    <cellStyle name="Note 6 3 2 2 2 3" xfId="40634"/>
    <cellStyle name="Note 6 3 2 2 2 4" xfId="40635"/>
    <cellStyle name="Note 6 3 2 2 3" xfId="4598"/>
    <cellStyle name="Note 6 3 2 2 3 2" xfId="40636"/>
    <cellStyle name="Note 6 3 2 2 3 3" xfId="40637"/>
    <cellStyle name="Note 6 3 2 2 4" xfId="40638"/>
    <cellStyle name="Note 6 3 2 2 5" xfId="40639"/>
    <cellStyle name="Note 6 3 2 3" xfId="4599"/>
    <cellStyle name="Note 6 3 2 3 2" xfId="4600"/>
    <cellStyle name="Note 6 3 2 3 2 2" xfId="40640"/>
    <cellStyle name="Note 6 3 2 3 2 3" xfId="40641"/>
    <cellStyle name="Note 6 3 2 3 3" xfId="40642"/>
    <cellStyle name="Note 6 3 2 3 4" xfId="40643"/>
    <cellStyle name="Note 6 3 2 4" xfId="4601"/>
    <cellStyle name="Note 6 3 2 4 2" xfId="40644"/>
    <cellStyle name="Note 6 3 2 4 3" xfId="40645"/>
    <cellStyle name="Note 6 3 2 5" xfId="40646"/>
    <cellStyle name="Note 6 3 2 6" xfId="40647"/>
    <cellStyle name="Note 6 3 3" xfId="4602"/>
    <cellStyle name="Note 6 3 3 2" xfId="4603"/>
    <cellStyle name="Note 6 3 3 2 2" xfId="4604"/>
    <cellStyle name="Note 6 3 3 2 2 2" xfId="40648"/>
    <cellStyle name="Note 6 3 3 2 2 3" xfId="40649"/>
    <cellStyle name="Note 6 3 3 2 3" xfId="40650"/>
    <cellStyle name="Note 6 3 3 2 4" xfId="40651"/>
    <cellStyle name="Note 6 3 3 3" xfId="4605"/>
    <cellStyle name="Note 6 3 3 3 2" xfId="40652"/>
    <cellStyle name="Note 6 3 3 3 3" xfId="40653"/>
    <cellStyle name="Note 6 3 3 4" xfId="4606"/>
    <cellStyle name="Note 6 3 3 4 2" xfId="40654"/>
    <cellStyle name="Note 6 3 3 4 3" xfId="40655"/>
    <cellStyle name="Note 6 3 3 5" xfId="40656"/>
    <cellStyle name="Note 6 3 3 6" xfId="40657"/>
    <cellStyle name="Note 6 3 4" xfId="4607"/>
    <cellStyle name="Note 6 3 4 2" xfId="4608"/>
    <cellStyle name="Note 6 3 4 2 2" xfId="4609"/>
    <cellStyle name="Note 6 3 4 2 2 2" xfId="40658"/>
    <cellStyle name="Note 6 3 4 2 2 3" xfId="40659"/>
    <cellStyle name="Note 6 3 4 2 3" xfId="40660"/>
    <cellStyle name="Note 6 3 4 2 4" xfId="40661"/>
    <cellStyle name="Note 6 3 4 3" xfId="4610"/>
    <cellStyle name="Note 6 3 4 3 2" xfId="40662"/>
    <cellStyle name="Note 6 3 4 3 3" xfId="40663"/>
    <cellStyle name="Note 6 3 4 4" xfId="40664"/>
    <cellStyle name="Note 6 3 4 5" xfId="40665"/>
    <cellStyle name="Note 6 3 5" xfId="4611"/>
    <cellStyle name="Note 6 3 5 2" xfId="4612"/>
    <cellStyle name="Note 6 3 5 2 2" xfId="40666"/>
    <cellStyle name="Note 6 3 5 2 3" xfId="40667"/>
    <cellStyle name="Note 6 3 5 3" xfId="40668"/>
    <cellStyle name="Note 6 3 5 4" xfId="40669"/>
    <cellStyle name="Note 6 3 6" xfId="4613"/>
    <cellStyle name="Note 6 3 6 2" xfId="40670"/>
    <cellStyle name="Note 6 3 6 3" xfId="40671"/>
    <cellStyle name="Note 6 3 7" xfId="40672"/>
    <cellStyle name="Note 6 3 8" xfId="40673"/>
    <cellStyle name="Note 6 4" xfId="4614"/>
    <cellStyle name="Note 6 4 2" xfId="4615"/>
    <cellStyle name="Note 6 4 2 2" xfId="4616"/>
    <cellStyle name="Note 6 4 2 2 2" xfId="4617"/>
    <cellStyle name="Note 6 4 2 2 2 2" xfId="40674"/>
    <cellStyle name="Note 6 4 2 2 2 3" xfId="40675"/>
    <cellStyle name="Note 6 4 2 2 3" xfId="40676"/>
    <cellStyle name="Note 6 4 2 2 4" xfId="40677"/>
    <cellStyle name="Note 6 4 2 3" xfId="4618"/>
    <cellStyle name="Note 6 4 2 3 2" xfId="40678"/>
    <cellStyle name="Note 6 4 2 3 3" xfId="40679"/>
    <cellStyle name="Note 6 4 2 4" xfId="40680"/>
    <cellStyle name="Note 6 4 2 5" xfId="40681"/>
    <cellStyle name="Note 6 4 3" xfId="4619"/>
    <cellStyle name="Note 6 4 3 2" xfId="4620"/>
    <cellStyle name="Note 6 4 3 2 2" xfId="40682"/>
    <cellStyle name="Note 6 4 3 2 3" xfId="40683"/>
    <cellStyle name="Note 6 4 3 3" xfId="40684"/>
    <cellStyle name="Note 6 4 3 4" xfId="40685"/>
    <cellStyle name="Note 6 4 4" xfId="4621"/>
    <cellStyle name="Note 6 4 4 2" xfId="40686"/>
    <cellStyle name="Note 6 4 4 3" xfId="40687"/>
    <cellStyle name="Note 6 4 5" xfId="40688"/>
    <cellStyle name="Note 6 4 6" xfId="40689"/>
    <cellStyle name="Note 6 5" xfId="4622"/>
    <cellStyle name="Note 6 5 2" xfId="4623"/>
    <cellStyle name="Note 6 5 2 2" xfId="4624"/>
    <cellStyle name="Note 6 5 2 2 2" xfId="40690"/>
    <cellStyle name="Note 6 5 2 2 3" xfId="40691"/>
    <cellStyle name="Note 6 5 2 3" xfId="40692"/>
    <cellStyle name="Note 6 5 2 4" xfId="40693"/>
    <cellStyle name="Note 6 5 3" xfId="4625"/>
    <cellStyle name="Note 6 5 3 2" xfId="40694"/>
    <cellStyle name="Note 6 5 3 3" xfId="40695"/>
    <cellStyle name="Note 6 5 4" xfId="4626"/>
    <cellStyle name="Note 6 5 4 2" xfId="40696"/>
    <cellStyle name="Note 6 5 4 3" xfId="40697"/>
    <cellStyle name="Note 6 5 5" xfId="40698"/>
    <cellStyle name="Note 6 5 6" xfId="40699"/>
    <cellStyle name="Note 6 6" xfId="4627"/>
    <cellStyle name="Note 6 6 2" xfId="4628"/>
    <cellStyle name="Note 6 6 2 2" xfId="4629"/>
    <cellStyle name="Note 6 6 2 2 2" xfId="40700"/>
    <cellStyle name="Note 6 6 2 2 3" xfId="40701"/>
    <cellStyle name="Note 6 6 2 3" xfId="40702"/>
    <cellStyle name="Note 6 6 2 4" xfId="40703"/>
    <cellStyle name="Note 6 6 3" xfId="4630"/>
    <cellStyle name="Note 6 6 3 2" xfId="40704"/>
    <cellStyle name="Note 6 6 3 3" xfId="40705"/>
    <cellStyle name="Note 6 6 4" xfId="40706"/>
    <cellStyle name="Note 6 6 5" xfId="40707"/>
    <cellStyle name="Note 6 7" xfId="4631"/>
    <cellStyle name="Note 6 7 2" xfId="40708"/>
    <cellStyle name="Note 6 7 3" xfId="40709"/>
    <cellStyle name="Note 6 8" xfId="40710"/>
    <cellStyle name="Note 6 9" xfId="40711"/>
    <cellStyle name="Notes" xfId="4632"/>
    <cellStyle name="Notes 2" xfId="40712"/>
    <cellStyle name="Notes 2 2" xfId="40713"/>
    <cellStyle name="Notes 2 3" xfId="40714"/>
    <cellStyle name="Notes 3" xfId="40715"/>
    <cellStyle name="Output 2" xfId="4633"/>
    <cellStyle name="Output 2 10" xfId="40716"/>
    <cellStyle name="Output 2 10 10" xfId="40717"/>
    <cellStyle name="Output 2 10 11" xfId="40718"/>
    <cellStyle name="Output 2 10 12" xfId="40719"/>
    <cellStyle name="Output 2 10 13" xfId="40720"/>
    <cellStyle name="Output 2 10 14" xfId="40721"/>
    <cellStyle name="Output 2 10 15" xfId="40722"/>
    <cellStyle name="Output 2 10 2" xfId="40723"/>
    <cellStyle name="Output 2 10 3" xfId="40724"/>
    <cellStyle name="Output 2 10 4" xfId="40725"/>
    <cellStyle name="Output 2 10 5" xfId="40726"/>
    <cellStyle name="Output 2 10 6" xfId="40727"/>
    <cellStyle name="Output 2 10 7" xfId="40728"/>
    <cellStyle name="Output 2 10 8" xfId="40729"/>
    <cellStyle name="Output 2 10 9" xfId="40730"/>
    <cellStyle name="Output 2 11" xfId="40731"/>
    <cellStyle name="Output 2 12" xfId="40732"/>
    <cellStyle name="Output 2 13" xfId="40733"/>
    <cellStyle name="Output 2 14" xfId="40734"/>
    <cellStyle name="Output 2 15" xfId="40735"/>
    <cellStyle name="Output 2 16" xfId="40736"/>
    <cellStyle name="Output 2 17" xfId="40737"/>
    <cellStyle name="Output 2 18" xfId="40738"/>
    <cellStyle name="Output 2 19" xfId="40739"/>
    <cellStyle name="Output 2 2" xfId="4634"/>
    <cellStyle name="Output 2 2 10" xfId="40740"/>
    <cellStyle name="Output 2 2 11" xfId="40741"/>
    <cellStyle name="Output 2 2 12" xfId="40742"/>
    <cellStyle name="Output 2 2 13" xfId="40743"/>
    <cellStyle name="Output 2 2 14" xfId="40744"/>
    <cellStyle name="Output 2 2 2" xfId="4635"/>
    <cellStyle name="Output 2 2 2 10" xfId="40745"/>
    <cellStyle name="Output 2 2 2 11" xfId="40746"/>
    <cellStyle name="Output 2 2 2 12" xfId="40747"/>
    <cellStyle name="Output 2 2 2 13" xfId="40748"/>
    <cellStyle name="Output 2 2 2 2" xfId="4636"/>
    <cellStyle name="Output 2 2 2 2 10" xfId="40749"/>
    <cellStyle name="Output 2 2 2 2 11" xfId="40750"/>
    <cellStyle name="Output 2 2 2 2 12" xfId="40751"/>
    <cellStyle name="Output 2 2 2 2 13" xfId="40752"/>
    <cellStyle name="Output 2 2 2 2 14" xfId="40753"/>
    <cellStyle name="Output 2 2 2 2 15" xfId="40754"/>
    <cellStyle name="Output 2 2 2 2 16" xfId="40755"/>
    <cellStyle name="Output 2 2 2 2 2" xfId="4637"/>
    <cellStyle name="Output 2 2 2 2 2 10" xfId="40756"/>
    <cellStyle name="Output 2 2 2 2 2 11" xfId="40757"/>
    <cellStyle name="Output 2 2 2 2 2 12" xfId="40758"/>
    <cellStyle name="Output 2 2 2 2 2 13" xfId="40759"/>
    <cellStyle name="Output 2 2 2 2 2 14" xfId="40760"/>
    <cellStyle name="Output 2 2 2 2 2 2" xfId="4638"/>
    <cellStyle name="Output 2 2 2 2 2 2 2" xfId="4639"/>
    <cellStyle name="Output 2 2 2 2 2 2 2 2" xfId="4640"/>
    <cellStyle name="Output 2 2 2 2 2 2 2 2 2" xfId="4641"/>
    <cellStyle name="Output 2 2 2 2 2 2 2 2 2 2" xfId="40761"/>
    <cellStyle name="Output 2 2 2 2 2 2 2 2 2 2 2" xfId="40762"/>
    <cellStyle name="Output 2 2 2 2 2 2 2 2 2 2 3" xfId="40763"/>
    <cellStyle name="Output 2 2 2 2 2 2 2 2 3" xfId="40764"/>
    <cellStyle name="Output 2 2 2 2 2 2 2 2 3 2" xfId="40765"/>
    <cellStyle name="Output 2 2 2 2 2 2 2 2 3 3" xfId="40766"/>
    <cellStyle name="Output 2 2 2 2 2 2 2 3" xfId="4642"/>
    <cellStyle name="Output 2 2 2 2 2 2 2 3 2" xfId="40767"/>
    <cellStyle name="Output 2 2 2 2 2 2 2 3 2 2" xfId="40768"/>
    <cellStyle name="Output 2 2 2 2 2 2 2 3 2 3" xfId="40769"/>
    <cellStyle name="Output 2 2 2 2 2 2 2 4" xfId="40770"/>
    <cellStyle name="Output 2 2 2 2 2 2 2 4 2" xfId="40771"/>
    <cellStyle name="Output 2 2 2 2 2 2 2 4 3" xfId="40772"/>
    <cellStyle name="Output 2 2 2 2 2 2 3" xfId="4643"/>
    <cellStyle name="Output 2 2 2 2 2 2 3 2" xfId="4644"/>
    <cellStyle name="Output 2 2 2 2 2 2 3 2 2" xfId="40773"/>
    <cellStyle name="Output 2 2 2 2 2 2 3 2 2 2" xfId="40774"/>
    <cellStyle name="Output 2 2 2 2 2 2 3 2 2 3" xfId="40775"/>
    <cellStyle name="Output 2 2 2 2 2 2 3 3" xfId="40776"/>
    <cellStyle name="Output 2 2 2 2 2 2 3 3 2" xfId="40777"/>
    <cellStyle name="Output 2 2 2 2 2 2 3 3 3" xfId="40778"/>
    <cellStyle name="Output 2 2 2 2 2 2 4" xfId="4645"/>
    <cellStyle name="Output 2 2 2 2 2 2 4 2" xfId="40779"/>
    <cellStyle name="Output 2 2 2 2 2 2 4 2 2" xfId="40780"/>
    <cellStyle name="Output 2 2 2 2 2 2 4 2 3" xfId="40781"/>
    <cellStyle name="Output 2 2 2 2 2 2 5" xfId="40782"/>
    <cellStyle name="Output 2 2 2 2 2 2 5 2" xfId="40783"/>
    <cellStyle name="Output 2 2 2 2 2 2 5 3" xfId="40784"/>
    <cellStyle name="Output 2 2 2 2 2 3" xfId="4646"/>
    <cellStyle name="Output 2 2 2 2 2 3 2" xfId="4647"/>
    <cellStyle name="Output 2 2 2 2 2 3 2 2" xfId="4648"/>
    <cellStyle name="Output 2 2 2 2 2 3 2 2 2" xfId="40785"/>
    <cellStyle name="Output 2 2 2 2 2 3 2 2 2 2" xfId="40786"/>
    <cellStyle name="Output 2 2 2 2 2 3 2 2 2 3" xfId="40787"/>
    <cellStyle name="Output 2 2 2 2 2 3 2 3" xfId="40788"/>
    <cellStyle name="Output 2 2 2 2 2 3 2 3 2" xfId="40789"/>
    <cellStyle name="Output 2 2 2 2 2 3 2 3 3" xfId="40790"/>
    <cellStyle name="Output 2 2 2 2 2 3 3" xfId="4649"/>
    <cellStyle name="Output 2 2 2 2 2 3 3 2" xfId="40791"/>
    <cellStyle name="Output 2 2 2 2 2 3 3 2 2" xfId="40792"/>
    <cellStyle name="Output 2 2 2 2 2 3 3 2 3" xfId="40793"/>
    <cellStyle name="Output 2 2 2 2 2 3 4" xfId="4650"/>
    <cellStyle name="Output 2 2 2 2 2 3 4 2" xfId="40794"/>
    <cellStyle name="Output 2 2 2 2 2 3 4 2 2" xfId="40795"/>
    <cellStyle name="Output 2 2 2 2 2 3 4 2 3" xfId="40796"/>
    <cellStyle name="Output 2 2 2 2 2 3 5" xfId="40797"/>
    <cellStyle name="Output 2 2 2 2 2 3 5 2" xfId="40798"/>
    <cellStyle name="Output 2 2 2 2 2 3 5 3" xfId="40799"/>
    <cellStyle name="Output 2 2 2 2 2 4" xfId="4651"/>
    <cellStyle name="Output 2 2 2 2 2 4 2" xfId="4652"/>
    <cellStyle name="Output 2 2 2 2 2 4 2 2" xfId="4653"/>
    <cellStyle name="Output 2 2 2 2 2 4 2 2 2" xfId="40800"/>
    <cellStyle name="Output 2 2 2 2 2 4 2 2 2 2" xfId="40801"/>
    <cellStyle name="Output 2 2 2 2 2 4 2 2 2 3" xfId="40802"/>
    <cellStyle name="Output 2 2 2 2 2 4 2 3" xfId="40803"/>
    <cellStyle name="Output 2 2 2 2 2 4 2 3 2" xfId="40804"/>
    <cellStyle name="Output 2 2 2 2 2 4 2 3 3" xfId="40805"/>
    <cellStyle name="Output 2 2 2 2 2 4 3" xfId="4654"/>
    <cellStyle name="Output 2 2 2 2 2 4 3 2" xfId="40806"/>
    <cellStyle name="Output 2 2 2 2 2 4 3 2 2" xfId="40807"/>
    <cellStyle name="Output 2 2 2 2 2 4 3 2 3" xfId="40808"/>
    <cellStyle name="Output 2 2 2 2 2 4 4" xfId="40809"/>
    <cellStyle name="Output 2 2 2 2 2 4 4 2" xfId="40810"/>
    <cellStyle name="Output 2 2 2 2 2 4 4 3" xfId="40811"/>
    <cellStyle name="Output 2 2 2 2 2 5" xfId="4655"/>
    <cellStyle name="Output 2 2 2 2 2 5 2" xfId="4656"/>
    <cellStyle name="Output 2 2 2 2 2 5 2 2" xfId="40812"/>
    <cellStyle name="Output 2 2 2 2 2 5 2 2 2" xfId="40813"/>
    <cellStyle name="Output 2 2 2 2 2 5 2 2 3" xfId="40814"/>
    <cellStyle name="Output 2 2 2 2 2 5 3" xfId="40815"/>
    <cellStyle name="Output 2 2 2 2 2 5 3 2" xfId="40816"/>
    <cellStyle name="Output 2 2 2 2 2 5 3 3" xfId="40817"/>
    <cellStyle name="Output 2 2 2 2 2 6" xfId="4657"/>
    <cellStyle name="Output 2 2 2 2 2 6 2" xfId="40818"/>
    <cellStyle name="Output 2 2 2 2 2 6 2 2" xfId="40819"/>
    <cellStyle name="Output 2 2 2 2 2 6 2 3" xfId="40820"/>
    <cellStyle name="Output 2 2 2 2 2 7" xfId="40821"/>
    <cellStyle name="Output 2 2 2 2 2 7 2" xfId="40822"/>
    <cellStyle name="Output 2 2 2 2 2 7 3" xfId="40823"/>
    <cellStyle name="Output 2 2 2 2 2 8" xfId="40824"/>
    <cellStyle name="Output 2 2 2 2 2 9" xfId="40825"/>
    <cellStyle name="Output 2 2 2 2 3" xfId="4658"/>
    <cellStyle name="Output 2 2 2 2 3 2" xfId="4659"/>
    <cellStyle name="Output 2 2 2 2 3 2 2" xfId="4660"/>
    <cellStyle name="Output 2 2 2 2 3 2 2 2" xfId="4661"/>
    <cellStyle name="Output 2 2 2 2 3 2 2 2 2" xfId="4662"/>
    <cellStyle name="Output 2 2 2 2 3 2 2 2 2 2" xfId="40826"/>
    <cellStyle name="Output 2 2 2 2 3 2 2 2 2 2 2" xfId="40827"/>
    <cellStyle name="Output 2 2 2 2 3 2 2 2 2 2 3" xfId="40828"/>
    <cellStyle name="Output 2 2 2 2 3 2 2 2 3" xfId="40829"/>
    <cellStyle name="Output 2 2 2 2 3 2 2 2 3 2" xfId="40830"/>
    <cellStyle name="Output 2 2 2 2 3 2 2 2 3 3" xfId="40831"/>
    <cellStyle name="Output 2 2 2 2 3 2 2 3" xfId="4663"/>
    <cellStyle name="Output 2 2 2 2 3 2 2 3 2" xfId="40832"/>
    <cellStyle name="Output 2 2 2 2 3 2 2 3 2 2" xfId="40833"/>
    <cellStyle name="Output 2 2 2 2 3 2 2 3 2 3" xfId="40834"/>
    <cellStyle name="Output 2 2 2 2 3 2 2 4" xfId="40835"/>
    <cellStyle name="Output 2 2 2 2 3 2 2 4 2" xfId="40836"/>
    <cellStyle name="Output 2 2 2 2 3 2 2 4 3" xfId="40837"/>
    <cellStyle name="Output 2 2 2 2 3 2 3" xfId="4664"/>
    <cellStyle name="Output 2 2 2 2 3 2 3 2" xfId="4665"/>
    <cellStyle name="Output 2 2 2 2 3 2 3 2 2" xfId="40838"/>
    <cellStyle name="Output 2 2 2 2 3 2 3 2 2 2" xfId="40839"/>
    <cellStyle name="Output 2 2 2 2 3 2 3 2 2 3" xfId="40840"/>
    <cellStyle name="Output 2 2 2 2 3 2 3 3" xfId="40841"/>
    <cellStyle name="Output 2 2 2 2 3 2 3 3 2" xfId="40842"/>
    <cellStyle name="Output 2 2 2 2 3 2 3 3 3" xfId="40843"/>
    <cellStyle name="Output 2 2 2 2 3 2 4" xfId="4666"/>
    <cellStyle name="Output 2 2 2 2 3 2 4 2" xfId="40844"/>
    <cellStyle name="Output 2 2 2 2 3 2 4 2 2" xfId="40845"/>
    <cellStyle name="Output 2 2 2 2 3 2 4 2 3" xfId="40846"/>
    <cellStyle name="Output 2 2 2 2 3 2 5" xfId="40847"/>
    <cellStyle name="Output 2 2 2 2 3 2 5 2" xfId="40848"/>
    <cellStyle name="Output 2 2 2 2 3 2 5 3" xfId="40849"/>
    <cellStyle name="Output 2 2 2 2 3 3" xfId="4667"/>
    <cellStyle name="Output 2 2 2 2 3 3 2" xfId="4668"/>
    <cellStyle name="Output 2 2 2 2 3 3 2 2" xfId="4669"/>
    <cellStyle name="Output 2 2 2 2 3 3 2 2 2" xfId="40850"/>
    <cellStyle name="Output 2 2 2 2 3 3 2 2 2 2" xfId="40851"/>
    <cellStyle name="Output 2 2 2 2 3 3 2 2 2 3" xfId="40852"/>
    <cellStyle name="Output 2 2 2 2 3 3 2 3" xfId="40853"/>
    <cellStyle name="Output 2 2 2 2 3 3 2 3 2" xfId="40854"/>
    <cellStyle name="Output 2 2 2 2 3 3 2 3 3" xfId="40855"/>
    <cellStyle name="Output 2 2 2 2 3 3 3" xfId="4670"/>
    <cellStyle name="Output 2 2 2 2 3 3 3 2" xfId="40856"/>
    <cellStyle name="Output 2 2 2 2 3 3 3 2 2" xfId="40857"/>
    <cellStyle name="Output 2 2 2 2 3 3 3 2 3" xfId="40858"/>
    <cellStyle name="Output 2 2 2 2 3 3 4" xfId="4671"/>
    <cellStyle name="Output 2 2 2 2 3 3 4 2" xfId="40859"/>
    <cellStyle name="Output 2 2 2 2 3 3 4 2 2" xfId="40860"/>
    <cellStyle name="Output 2 2 2 2 3 3 4 2 3" xfId="40861"/>
    <cellStyle name="Output 2 2 2 2 3 3 5" xfId="40862"/>
    <cellStyle name="Output 2 2 2 2 3 3 5 2" xfId="40863"/>
    <cellStyle name="Output 2 2 2 2 3 3 5 3" xfId="40864"/>
    <cellStyle name="Output 2 2 2 2 3 4" xfId="4672"/>
    <cellStyle name="Output 2 2 2 2 3 4 2" xfId="4673"/>
    <cellStyle name="Output 2 2 2 2 3 4 2 2" xfId="4674"/>
    <cellStyle name="Output 2 2 2 2 3 4 2 2 2" xfId="40865"/>
    <cellStyle name="Output 2 2 2 2 3 4 2 2 2 2" xfId="40866"/>
    <cellStyle name="Output 2 2 2 2 3 4 2 2 2 3" xfId="40867"/>
    <cellStyle name="Output 2 2 2 2 3 4 2 3" xfId="40868"/>
    <cellStyle name="Output 2 2 2 2 3 4 2 3 2" xfId="40869"/>
    <cellStyle name="Output 2 2 2 2 3 4 2 3 3" xfId="40870"/>
    <cellStyle name="Output 2 2 2 2 3 4 3" xfId="4675"/>
    <cellStyle name="Output 2 2 2 2 3 4 3 2" xfId="40871"/>
    <cellStyle name="Output 2 2 2 2 3 4 3 2 2" xfId="40872"/>
    <cellStyle name="Output 2 2 2 2 3 4 3 2 3" xfId="40873"/>
    <cellStyle name="Output 2 2 2 2 3 4 4" xfId="40874"/>
    <cellStyle name="Output 2 2 2 2 3 4 4 2" xfId="40875"/>
    <cellStyle name="Output 2 2 2 2 3 4 4 3" xfId="40876"/>
    <cellStyle name="Output 2 2 2 2 3 5" xfId="4676"/>
    <cellStyle name="Output 2 2 2 2 3 5 2" xfId="4677"/>
    <cellStyle name="Output 2 2 2 2 3 5 2 2" xfId="40877"/>
    <cellStyle name="Output 2 2 2 2 3 5 2 2 2" xfId="40878"/>
    <cellStyle name="Output 2 2 2 2 3 5 2 2 3" xfId="40879"/>
    <cellStyle name="Output 2 2 2 2 3 5 3" xfId="40880"/>
    <cellStyle name="Output 2 2 2 2 3 5 3 2" xfId="40881"/>
    <cellStyle name="Output 2 2 2 2 3 5 3 3" xfId="40882"/>
    <cellStyle name="Output 2 2 2 2 3 6" xfId="4678"/>
    <cellStyle name="Output 2 2 2 2 3 6 2" xfId="40883"/>
    <cellStyle name="Output 2 2 2 2 3 6 2 2" xfId="40884"/>
    <cellStyle name="Output 2 2 2 2 3 6 2 3" xfId="40885"/>
    <cellStyle name="Output 2 2 2 2 3 7" xfId="40886"/>
    <cellStyle name="Output 2 2 2 2 3 7 2" xfId="40887"/>
    <cellStyle name="Output 2 2 2 2 3 7 3" xfId="40888"/>
    <cellStyle name="Output 2 2 2 2 4" xfId="4679"/>
    <cellStyle name="Output 2 2 2 2 4 2" xfId="4680"/>
    <cellStyle name="Output 2 2 2 2 4 2 2" xfId="40889"/>
    <cellStyle name="Output 2 2 2 2 4 2 2 2" xfId="40890"/>
    <cellStyle name="Output 2 2 2 2 4 2 2 3" xfId="40891"/>
    <cellStyle name="Output 2 2 2 2 4 3" xfId="40892"/>
    <cellStyle name="Output 2 2 2 2 4 3 2" xfId="40893"/>
    <cellStyle name="Output 2 2 2 2 4 3 3" xfId="40894"/>
    <cellStyle name="Output 2 2 2 2 5" xfId="40895"/>
    <cellStyle name="Output 2 2 2 2 5 2" xfId="40896"/>
    <cellStyle name="Output 2 2 2 2 5 3" xfId="40897"/>
    <cellStyle name="Output 2 2 2 2 6" xfId="40898"/>
    <cellStyle name="Output 2 2 2 2 7" xfId="40899"/>
    <cellStyle name="Output 2 2 2 2 8" xfId="40900"/>
    <cellStyle name="Output 2 2 2 2 9" xfId="40901"/>
    <cellStyle name="Output 2 2 2 3" xfId="4681"/>
    <cellStyle name="Output 2 2 2 3 10" xfId="40902"/>
    <cellStyle name="Output 2 2 2 3 11" xfId="40903"/>
    <cellStyle name="Output 2 2 2 3 12" xfId="40904"/>
    <cellStyle name="Output 2 2 2 3 13" xfId="40905"/>
    <cellStyle name="Output 2 2 2 3 14" xfId="40906"/>
    <cellStyle name="Output 2 2 2 3 15" xfId="40907"/>
    <cellStyle name="Output 2 2 2 3 2" xfId="4682"/>
    <cellStyle name="Output 2 2 2 3 2 2" xfId="4683"/>
    <cellStyle name="Output 2 2 2 3 2 2 2" xfId="4684"/>
    <cellStyle name="Output 2 2 2 3 2 2 2 2" xfId="4685"/>
    <cellStyle name="Output 2 2 2 3 2 2 2 2 2" xfId="40908"/>
    <cellStyle name="Output 2 2 2 3 2 2 2 2 2 2" xfId="40909"/>
    <cellStyle name="Output 2 2 2 3 2 2 2 2 2 3" xfId="40910"/>
    <cellStyle name="Output 2 2 2 3 2 2 2 3" xfId="40911"/>
    <cellStyle name="Output 2 2 2 3 2 2 2 3 2" xfId="40912"/>
    <cellStyle name="Output 2 2 2 3 2 2 2 3 3" xfId="40913"/>
    <cellStyle name="Output 2 2 2 3 2 2 3" xfId="4686"/>
    <cellStyle name="Output 2 2 2 3 2 2 3 2" xfId="40914"/>
    <cellStyle name="Output 2 2 2 3 2 2 3 2 2" xfId="40915"/>
    <cellStyle name="Output 2 2 2 3 2 2 3 2 3" xfId="40916"/>
    <cellStyle name="Output 2 2 2 3 2 2 4" xfId="40917"/>
    <cellStyle name="Output 2 2 2 3 2 2 4 2" xfId="40918"/>
    <cellStyle name="Output 2 2 2 3 2 2 4 3" xfId="40919"/>
    <cellStyle name="Output 2 2 2 3 2 3" xfId="4687"/>
    <cellStyle name="Output 2 2 2 3 2 3 2" xfId="4688"/>
    <cellStyle name="Output 2 2 2 3 2 3 2 2" xfId="40920"/>
    <cellStyle name="Output 2 2 2 3 2 3 2 2 2" xfId="40921"/>
    <cellStyle name="Output 2 2 2 3 2 3 2 2 3" xfId="40922"/>
    <cellStyle name="Output 2 2 2 3 2 3 3" xfId="40923"/>
    <cellStyle name="Output 2 2 2 3 2 3 3 2" xfId="40924"/>
    <cellStyle name="Output 2 2 2 3 2 3 3 3" xfId="40925"/>
    <cellStyle name="Output 2 2 2 3 2 4" xfId="4689"/>
    <cellStyle name="Output 2 2 2 3 2 4 2" xfId="40926"/>
    <cellStyle name="Output 2 2 2 3 2 4 2 2" xfId="40927"/>
    <cellStyle name="Output 2 2 2 3 2 4 2 3" xfId="40928"/>
    <cellStyle name="Output 2 2 2 3 2 5" xfId="40929"/>
    <cellStyle name="Output 2 2 2 3 2 5 2" xfId="40930"/>
    <cellStyle name="Output 2 2 2 3 2 5 3" xfId="40931"/>
    <cellStyle name="Output 2 2 2 3 3" xfId="4690"/>
    <cellStyle name="Output 2 2 2 3 3 2" xfId="4691"/>
    <cellStyle name="Output 2 2 2 3 3 2 2" xfId="4692"/>
    <cellStyle name="Output 2 2 2 3 3 2 2 2" xfId="40932"/>
    <cellStyle name="Output 2 2 2 3 3 2 2 2 2" xfId="40933"/>
    <cellStyle name="Output 2 2 2 3 3 2 2 2 3" xfId="40934"/>
    <cellStyle name="Output 2 2 2 3 3 2 3" xfId="40935"/>
    <cellStyle name="Output 2 2 2 3 3 2 3 2" xfId="40936"/>
    <cellStyle name="Output 2 2 2 3 3 2 3 3" xfId="40937"/>
    <cellStyle name="Output 2 2 2 3 3 3" xfId="4693"/>
    <cellStyle name="Output 2 2 2 3 3 3 2" xfId="40938"/>
    <cellStyle name="Output 2 2 2 3 3 3 2 2" xfId="40939"/>
    <cellStyle name="Output 2 2 2 3 3 3 2 3" xfId="40940"/>
    <cellStyle name="Output 2 2 2 3 3 4" xfId="4694"/>
    <cellStyle name="Output 2 2 2 3 3 4 2" xfId="40941"/>
    <cellStyle name="Output 2 2 2 3 3 4 2 2" xfId="40942"/>
    <cellStyle name="Output 2 2 2 3 3 4 2 3" xfId="40943"/>
    <cellStyle name="Output 2 2 2 3 3 5" xfId="40944"/>
    <cellStyle name="Output 2 2 2 3 3 5 2" xfId="40945"/>
    <cellStyle name="Output 2 2 2 3 3 5 3" xfId="40946"/>
    <cellStyle name="Output 2 2 2 3 4" xfId="4695"/>
    <cellStyle name="Output 2 2 2 3 4 2" xfId="4696"/>
    <cellStyle name="Output 2 2 2 3 4 2 2" xfId="4697"/>
    <cellStyle name="Output 2 2 2 3 4 2 2 2" xfId="40947"/>
    <cellStyle name="Output 2 2 2 3 4 2 2 2 2" xfId="40948"/>
    <cellStyle name="Output 2 2 2 3 4 2 2 2 3" xfId="40949"/>
    <cellStyle name="Output 2 2 2 3 4 2 3" xfId="40950"/>
    <cellStyle name="Output 2 2 2 3 4 2 3 2" xfId="40951"/>
    <cellStyle name="Output 2 2 2 3 4 2 3 3" xfId="40952"/>
    <cellStyle name="Output 2 2 2 3 4 3" xfId="4698"/>
    <cellStyle name="Output 2 2 2 3 4 3 2" xfId="40953"/>
    <cellStyle name="Output 2 2 2 3 4 3 2 2" xfId="40954"/>
    <cellStyle name="Output 2 2 2 3 4 3 2 3" xfId="40955"/>
    <cellStyle name="Output 2 2 2 3 4 4" xfId="40956"/>
    <cellStyle name="Output 2 2 2 3 4 4 2" xfId="40957"/>
    <cellStyle name="Output 2 2 2 3 4 4 3" xfId="40958"/>
    <cellStyle name="Output 2 2 2 3 5" xfId="4699"/>
    <cellStyle name="Output 2 2 2 3 5 2" xfId="4700"/>
    <cellStyle name="Output 2 2 2 3 5 2 2" xfId="40959"/>
    <cellStyle name="Output 2 2 2 3 5 2 2 2" xfId="40960"/>
    <cellStyle name="Output 2 2 2 3 5 2 2 3" xfId="40961"/>
    <cellStyle name="Output 2 2 2 3 5 3" xfId="40962"/>
    <cellStyle name="Output 2 2 2 3 5 3 2" xfId="40963"/>
    <cellStyle name="Output 2 2 2 3 5 3 3" xfId="40964"/>
    <cellStyle name="Output 2 2 2 3 6" xfId="4701"/>
    <cellStyle name="Output 2 2 2 3 6 2" xfId="40965"/>
    <cellStyle name="Output 2 2 2 3 6 2 2" xfId="40966"/>
    <cellStyle name="Output 2 2 2 3 6 2 3" xfId="40967"/>
    <cellStyle name="Output 2 2 2 3 7" xfId="40968"/>
    <cellStyle name="Output 2 2 2 3 7 2" xfId="40969"/>
    <cellStyle name="Output 2 2 2 3 7 3" xfId="40970"/>
    <cellStyle name="Output 2 2 2 3 8" xfId="40971"/>
    <cellStyle name="Output 2 2 2 3 9" xfId="40972"/>
    <cellStyle name="Output 2 2 2 4" xfId="4702"/>
    <cellStyle name="Output 2 2 2 4 2" xfId="4703"/>
    <cellStyle name="Output 2 2 2 4 2 2" xfId="4704"/>
    <cellStyle name="Output 2 2 2 4 2 2 2" xfId="4705"/>
    <cellStyle name="Output 2 2 2 4 2 2 2 2" xfId="4706"/>
    <cellStyle name="Output 2 2 2 4 2 2 2 2 2" xfId="40973"/>
    <cellStyle name="Output 2 2 2 4 2 2 2 2 2 2" xfId="40974"/>
    <cellStyle name="Output 2 2 2 4 2 2 2 2 2 3" xfId="40975"/>
    <cellStyle name="Output 2 2 2 4 2 2 2 3" xfId="40976"/>
    <cellStyle name="Output 2 2 2 4 2 2 2 3 2" xfId="40977"/>
    <cellStyle name="Output 2 2 2 4 2 2 2 3 3" xfId="40978"/>
    <cellStyle name="Output 2 2 2 4 2 2 3" xfId="4707"/>
    <cellStyle name="Output 2 2 2 4 2 2 3 2" xfId="40979"/>
    <cellStyle name="Output 2 2 2 4 2 2 3 2 2" xfId="40980"/>
    <cellStyle name="Output 2 2 2 4 2 2 3 2 3" xfId="40981"/>
    <cellStyle name="Output 2 2 2 4 2 2 4" xfId="40982"/>
    <cellStyle name="Output 2 2 2 4 2 2 4 2" xfId="40983"/>
    <cellStyle name="Output 2 2 2 4 2 2 4 3" xfId="40984"/>
    <cellStyle name="Output 2 2 2 4 2 3" xfId="4708"/>
    <cellStyle name="Output 2 2 2 4 2 3 2" xfId="4709"/>
    <cellStyle name="Output 2 2 2 4 2 3 2 2" xfId="40985"/>
    <cellStyle name="Output 2 2 2 4 2 3 2 2 2" xfId="40986"/>
    <cellStyle name="Output 2 2 2 4 2 3 2 2 3" xfId="40987"/>
    <cellStyle name="Output 2 2 2 4 2 3 3" xfId="40988"/>
    <cellStyle name="Output 2 2 2 4 2 3 3 2" xfId="40989"/>
    <cellStyle name="Output 2 2 2 4 2 3 3 3" xfId="40990"/>
    <cellStyle name="Output 2 2 2 4 2 4" xfId="4710"/>
    <cellStyle name="Output 2 2 2 4 2 4 2" xfId="40991"/>
    <cellStyle name="Output 2 2 2 4 2 4 2 2" xfId="40992"/>
    <cellStyle name="Output 2 2 2 4 2 4 2 3" xfId="40993"/>
    <cellStyle name="Output 2 2 2 4 2 5" xfId="40994"/>
    <cellStyle name="Output 2 2 2 4 2 5 2" xfId="40995"/>
    <cellStyle name="Output 2 2 2 4 2 5 3" xfId="40996"/>
    <cellStyle name="Output 2 2 2 4 3" xfId="4711"/>
    <cellStyle name="Output 2 2 2 4 3 2" xfId="4712"/>
    <cellStyle name="Output 2 2 2 4 3 2 2" xfId="4713"/>
    <cellStyle name="Output 2 2 2 4 3 2 2 2" xfId="40997"/>
    <cellStyle name="Output 2 2 2 4 3 2 2 2 2" xfId="40998"/>
    <cellStyle name="Output 2 2 2 4 3 2 2 2 3" xfId="40999"/>
    <cellStyle name="Output 2 2 2 4 3 2 3" xfId="41000"/>
    <cellStyle name="Output 2 2 2 4 3 2 3 2" xfId="41001"/>
    <cellStyle name="Output 2 2 2 4 3 2 3 3" xfId="41002"/>
    <cellStyle name="Output 2 2 2 4 3 3" xfId="4714"/>
    <cellStyle name="Output 2 2 2 4 3 3 2" xfId="41003"/>
    <cellStyle name="Output 2 2 2 4 3 3 2 2" xfId="41004"/>
    <cellStyle name="Output 2 2 2 4 3 3 2 3" xfId="41005"/>
    <cellStyle name="Output 2 2 2 4 3 4" xfId="4715"/>
    <cellStyle name="Output 2 2 2 4 3 4 2" xfId="41006"/>
    <cellStyle name="Output 2 2 2 4 3 4 2 2" xfId="41007"/>
    <cellStyle name="Output 2 2 2 4 3 4 2 3" xfId="41008"/>
    <cellStyle name="Output 2 2 2 4 3 5" xfId="41009"/>
    <cellStyle name="Output 2 2 2 4 3 5 2" xfId="41010"/>
    <cellStyle name="Output 2 2 2 4 3 5 3" xfId="41011"/>
    <cellStyle name="Output 2 2 2 4 4" xfId="4716"/>
    <cellStyle name="Output 2 2 2 4 4 2" xfId="4717"/>
    <cellStyle name="Output 2 2 2 4 4 2 2" xfId="4718"/>
    <cellStyle name="Output 2 2 2 4 4 2 2 2" xfId="41012"/>
    <cellStyle name="Output 2 2 2 4 4 2 2 2 2" xfId="41013"/>
    <cellStyle name="Output 2 2 2 4 4 2 2 2 3" xfId="41014"/>
    <cellStyle name="Output 2 2 2 4 4 2 3" xfId="41015"/>
    <cellStyle name="Output 2 2 2 4 4 2 3 2" xfId="41016"/>
    <cellStyle name="Output 2 2 2 4 4 2 3 3" xfId="41017"/>
    <cellStyle name="Output 2 2 2 4 4 3" xfId="4719"/>
    <cellStyle name="Output 2 2 2 4 4 3 2" xfId="41018"/>
    <cellStyle name="Output 2 2 2 4 4 3 2 2" xfId="41019"/>
    <cellStyle name="Output 2 2 2 4 4 3 2 3" xfId="41020"/>
    <cellStyle name="Output 2 2 2 4 4 4" xfId="41021"/>
    <cellStyle name="Output 2 2 2 4 4 4 2" xfId="41022"/>
    <cellStyle name="Output 2 2 2 4 4 4 3" xfId="41023"/>
    <cellStyle name="Output 2 2 2 4 5" xfId="4720"/>
    <cellStyle name="Output 2 2 2 4 5 2" xfId="4721"/>
    <cellStyle name="Output 2 2 2 4 5 2 2" xfId="41024"/>
    <cellStyle name="Output 2 2 2 4 5 2 2 2" xfId="41025"/>
    <cellStyle name="Output 2 2 2 4 5 2 2 3" xfId="41026"/>
    <cellStyle name="Output 2 2 2 4 5 3" xfId="41027"/>
    <cellStyle name="Output 2 2 2 4 5 3 2" xfId="41028"/>
    <cellStyle name="Output 2 2 2 4 5 3 3" xfId="41029"/>
    <cellStyle name="Output 2 2 2 4 6" xfId="4722"/>
    <cellStyle name="Output 2 2 2 4 6 2" xfId="41030"/>
    <cellStyle name="Output 2 2 2 4 6 2 2" xfId="41031"/>
    <cellStyle name="Output 2 2 2 4 6 2 3" xfId="41032"/>
    <cellStyle name="Output 2 2 2 4 7" xfId="41033"/>
    <cellStyle name="Output 2 2 2 4 7 2" xfId="41034"/>
    <cellStyle name="Output 2 2 2 4 7 3" xfId="41035"/>
    <cellStyle name="Output 2 2 2 5" xfId="4723"/>
    <cellStyle name="Output 2 2 2 5 2" xfId="4724"/>
    <cellStyle name="Output 2 2 2 5 2 2" xfId="41036"/>
    <cellStyle name="Output 2 2 2 5 2 2 2" xfId="41037"/>
    <cellStyle name="Output 2 2 2 5 2 2 3" xfId="41038"/>
    <cellStyle name="Output 2 2 2 5 3" xfId="41039"/>
    <cellStyle name="Output 2 2 2 5 3 2" xfId="41040"/>
    <cellStyle name="Output 2 2 2 5 3 3" xfId="41041"/>
    <cellStyle name="Output 2 2 2 6" xfId="41042"/>
    <cellStyle name="Output 2 2 2 7" xfId="41043"/>
    <cellStyle name="Output 2 2 2 8" xfId="41044"/>
    <cellStyle name="Output 2 2 2 9" xfId="41045"/>
    <cellStyle name="Output 2 2 3" xfId="4725"/>
    <cellStyle name="Output 2 2 3 10" xfId="41046"/>
    <cellStyle name="Output 2 2 3 11" xfId="41047"/>
    <cellStyle name="Output 2 2 3 12" xfId="41048"/>
    <cellStyle name="Output 2 2 3 13" xfId="41049"/>
    <cellStyle name="Output 2 2 3 14" xfId="41050"/>
    <cellStyle name="Output 2 2 3 15" xfId="41051"/>
    <cellStyle name="Output 2 2 3 16" xfId="41052"/>
    <cellStyle name="Output 2 2 3 2" xfId="4726"/>
    <cellStyle name="Output 2 2 3 2 10" xfId="41053"/>
    <cellStyle name="Output 2 2 3 2 11" xfId="41054"/>
    <cellStyle name="Output 2 2 3 2 12" xfId="41055"/>
    <cellStyle name="Output 2 2 3 2 13" xfId="41056"/>
    <cellStyle name="Output 2 2 3 2 14" xfId="41057"/>
    <cellStyle name="Output 2 2 3 2 2" xfId="4727"/>
    <cellStyle name="Output 2 2 3 2 2 2" xfId="4728"/>
    <cellStyle name="Output 2 2 3 2 2 2 2" xfId="4729"/>
    <cellStyle name="Output 2 2 3 2 2 2 2 2" xfId="4730"/>
    <cellStyle name="Output 2 2 3 2 2 2 2 2 2" xfId="41058"/>
    <cellStyle name="Output 2 2 3 2 2 2 2 2 2 2" xfId="41059"/>
    <cellStyle name="Output 2 2 3 2 2 2 2 2 2 3" xfId="41060"/>
    <cellStyle name="Output 2 2 3 2 2 2 2 3" xfId="41061"/>
    <cellStyle name="Output 2 2 3 2 2 2 2 3 2" xfId="41062"/>
    <cellStyle name="Output 2 2 3 2 2 2 2 3 3" xfId="41063"/>
    <cellStyle name="Output 2 2 3 2 2 2 3" xfId="4731"/>
    <cellStyle name="Output 2 2 3 2 2 2 3 2" xfId="41064"/>
    <cellStyle name="Output 2 2 3 2 2 2 3 2 2" xfId="41065"/>
    <cellStyle name="Output 2 2 3 2 2 2 3 2 3" xfId="41066"/>
    <cellStyle name="Output 2 2 3 2 2 2 4" xfId="41067"/>
    <cellStyle name="Output 2 2 3 2 2 2 4 2" xfId="41068"/>
    <cellStyle name="Output 2 2 3 2 2 2 4 3" xfId="41069"/>
    <cellStyle name="Output 2 2 3 2 2 3" xfId="4732"/>
    <cellStyle name="Output 2 2 3 2 2 3 2" xfId="4733"/>
    <cellStyle name="Output 2 2 3 2 2 3 2 2" xfId="41070"/>
    <cellStyle name="Output 2 2 3 2 2 3 2 2 2" xfId="41071"/>
    <cellStyle name="Output 2 2 3 2 2 3 2 2 3" xfId="41072"/>
    <cellStyle name="Output 2 2 3 2 2 3 3" xfId="41073"/>
    <cellStyle name="Output 2 2 3 2 2 3 3 2" xfId="41074"/>
    <cellStyle name="Output 2 2 3 2 2 3 3 3" xfId="41075"/>
    <cellStyle name="Output 2 2 3 2 2 4" xfId="4734"/>
    <cellStyle name="Output 2 2 3 2 2 4 2" xfId="41076"/>
    <cellStyle name="Output 2 2 3 2 2 4 2 2" xfId="41077"/>
    <cellStyle name="Output 2 2 3 2 2 4 2 3" xfId="41078"/>
    <cellStyle name="Output 2 2 3 2 2 5" xfId="41079"/>
    <cellStyle name="Output 2 2 3 2 2 5 2" xfId="41080"/>
    <cellStyle name="Output 2 2 3 2 2 5 3" xfId="41081"/>
    <cellStyle name="Output 2 2 3 2 3" xfId="4735"/>
    <cellStyle name="Output 2 2 3 2 3 2" xfId="4736"/>
    <cellStyle name="Output 2 2 3 2 3 2 2" xfId="4737"/>
    <cellStyle name="Output 2 2 3 2 3 2 2 2" xfId="41082"/>
    <cellStyle name="Output 2 2 3 2 3 2 2 2 2" xfId="41083"/>
    <cellStyle name="Output 2 2 3 2 3 2 2 2 3" xfId="41084"/>
    <cellStyle name="Output 2 2 3 2 3 2 3" xfId="41085"/>
    <cellStyle name="Output 2 2 3 2 3 2 3 2" xfId="41086"/>
    <cellStyle name="Output 2 2 3 2 3 2 3 3" xfId="41087"/>
    <cellStyle name="Output 2 2 3 2 3 3" xfId="4738"/>
    <cellStyle name="Output 2 2 3 2 3 3 2" xfId="41088"/>
    <cellStyle name="Output 2 2 3 2 3 3 2 2" xfId="41089"/>
    <cellStyle name="Output 2 2 3 2 3 3 2 3" xfId="41090"/>
    <cellStyle name="Output 2 2 3 2 3 4" xfId="4739"/>
    <cellStyle name="Output 2 2 3 2 3 4 2" xfId="41091"/>
    <cellStyle name="Output 2 2 3 2 3 4 2 2" xfId="41092"/>
    <cellStyle name="Output 2 2 3 2 3 4 2 3" xfId="41093"/>
    <cellStyle name="Output 2 2 3 2 3 5" xfId="41094"/>
    <cellStyle name="Output 2 2 3 2 3 5 2" xfId="41095"/>
    <cellStyle name="Output 2 2 3 2 3 5 3" xfId="41096"/>
    <cellStyle name="Output 2 2 3 2 4" xfId="4740"/>
    <cellStyle name="Output 2 2 3 2 4 2" xfId="4741"/>
    <cellStyle name="Output 2 2 3 2 4 2 2" xfId="4742"/>
    <cellStyle name="Output 2 2 3 2 4 2 2 2" xfId="41097"/>
    <cellStyle name="Output 2 2 3 2 4 2 2 2 2" xfId="41098"/>
    <cellStyle name="Output 2 2 3 2 4 2 2 2 3" xfId="41099"/>
    <cellStyle name="Output 2 2 3 2 4 2 3" xfId="41100"/>
    <cellStyle name="Output 2 2 3 2 4 2 3 2" xfId="41101"/>
    <cellStyle name="Output 2 2 3 2 4 2 3 3" xfId="41102"/>
    <cellStyle name="Output 2 2 3 2 4 3" xfId="4743"/>
    <cellStyle name="Output 2 2 3 2 4 3 2" xfId="41103"/>
    <cellStyle name="Output 2 2 3 2 4 3 2 2" xfId="41104"/>
    <cellStyle name="Output 2 2 3 2 4 3 2 3" xfId="41105"/>
    <cellStyle name="Output 2 2 3 2 4 4" xfId="41106"/>
    <cellStyle name="Output 2 2 3 2 4 4 2" xfId="41107"/>
    <cellStyle name="Output 2 2 3 2 4 4 3" xfId="41108"/>
    <cellStyle name="Output 2 2 3 2 5" xfId="4744"/>
    <cellStyle name="Output 2 2 3 2 5 2" xfId="4745"/>
    <cellStyle name="Output 2 2 3 2 5 2 2" xfId="41109"/>
    <cellStyle name="Output 2 2 3 2 5 2 2 2" xfId="41110"/>
    <cellStyle name="Output 2 2 3 2 5 2 2 3" xfId="41111"/>
    <cellStyle name="Output 2 2 3 2 5 3" xfId="41112"/>
    <cellStyle name="Output 2 2 3 2 5 3 2" xfId="41113"/>
    <cellStyle name="Output 2 2 3 2 5 3 3" xfId="41114"/>
    <cellStyle name="Output 2 2 3 2 6" xfId="4746"/>
    <cellStyle name="Output 2 2 3 2 6 2" xfId="41115"/>
    <cellStyle name="Output 2 2 3 2 6 2 2" xfId="41116"/>
    <cellStyle name="Output 2 2 3 2 6 2 3" xfId="41117"/>
    <cellStyle name="Output 2 2 3 2 7" xfId="41118"/>
    <cellStyle name="Output 2 2 3 2 7 2" xfId="41119"/>
    <cellStyle name="Output 2 2 3 2 7 3" xfId="41120"/>
    <cellStyle name="Output 2 2 3 2 8" xfId="41121"/>
    <cellStyle name="Output 2 2 3 2 9" xfId="41122"/>
    <cellStyle name="Output 2 2 3 3" xfId="4747"/>
    <cellStyle name="Output 2 2 3 3 2" xfId="4748"/>
    <cellStyle name="Output 2 2 3 3 2 2" xfId="4749"/>
    <cellStyle name="Output 2 2 3 3 2 2 2" xfId="4750"/>
    <cellStyle name="Output 2 2 3 3 2 2 2 2" xfId="4751"/>
    <cellStyle name="Output 2 2 3 3 2 2 2 2 2" xfId="41123"/>
    <cellStyle name="Output 2 2 3 3 2 2 2 2 2 2" xfId="41124"/>
    <cellStyle name="Output 2 2 3 3 2 2 2 2 2 3" xfId="41125"/>
    <cellStyle name="Output 2 2 3 3 2 2 2 3" xfId="41126"/>
    <cellStyle name="Output 2 2 3 3 2 2 2 3 2" xfId="41127"/>
    <cellStyle name="Output 2 2 3 3 2 2 2 3 3" xfId="41128"/>
    <cellStyle name="Output 2 2 3 3 2 2 3" xfId="4752"/>
    <cellStyle name="Output 2 2 3 3 2 2 3 2" xfId="41129"/>
    <cellStyle name="Output 2 2 3 3 2 2 3 2 2" xfId="41130"/>
    <cellStyle name="Output 2 2 3 3 2 2 3 2 3" xfId="41131"/>
    <cellStyle name="Output 2 2 3 3 2 2 4" xfId="41132"/>
    <cellStyle name="Output 2 2 3 3 2 2 4 2" xfId="41133"/>
    <cellStyle name="Output 2 2 3 3 2 2 4 3" xfId="41134"/>
    <cellStyle name="Output 2 2 3 3 2 3" xfId="4753"/>
    <cellStyle name="Output 2 2 3 3 2 3 2" xfId="4754"/>
    <cellStyle name="Output 2 2 3 3 2 3 2 2" xfId="41135"/>
    <cellStyle name="Output 2 2 3 3 2 3 2 2 2" xfId="41136"/>
    <cellStyle name="Output 2 2 3 3 2 3 2 2 3" xfId="41137"/>
    <cellStyle name="Output 2 2 3 3 2 3 3" xfId="41138"/>
    <cellStyle name="Output 2 2 3 3 2 3 3 2" xfId="41139"/>
    <cellStyle name="Output 2 2 3 3 2 3 3 3" xfId="41140"/>
    <cellStyle name="Output 2 2 3 3 2 4" xfId="4755"/>
    <cellStyle name="Output 2 2 3 3 2 4 2" xfId="41141"/>
    <cellStyle name="Output 2 2 3 3 2 4 2 2" xfId="41142"/>
    <cellStyle name="Output 2 2 3 3 2 4 2 3" xfId="41143"/>
    <cellStyle name="Output 2 2 3 3 2 5" xfId="41144"/>
    <cellStyle name="Output 2 2 3 3 2 5 2" xfId="41145"/>
    <cellStyle name="Output 2 2 3 3 2 5 3" xfId="41146"/>
    <cellStyle name="Output 2 2 3 3 3" xfId="4756"/>
    <cellStyle name="Output 2 2 3 3 3 2" xfId="4757"/>
    <cellStyle name="Output 2 2 3 3 3 2 2" xfId="4758"/>
    <cellStyle name="Output 2 2 3 3 3 2 2 2" xfId="41147"/>
    <cellStyle name="Output 2 2 3 3 3 2 2 2 2" xfId="41148"/>
    <cellStyle name="Output 2 2 3 3 3 2 2 2 3" xfId="41149"/>
    <cellStyle name="Output 2 2 3 3 3 2 3" xfId="41150"/>
    <cellStyle name="Output 2 2 3 3 3 2 3 2" xfId="41151"/>
    <cellStyle name="Output 2 2 3 3 3 2 3 3" xfId="41152"/>
    <cellStyle name="Output 2 2 3 3 3 3" xfId="4759"/>
    <cellStyle name="Output 2 2 3 3 3 3 2" xfId="41153"/>
    <cellStyle name="Output 2 2 3 3 3 3 2 2" xfId="41154"/>
    <cellStyle name="Output 2 2 3 3 3 3 2 3" xfId="41155"/>
    <cellStyle name="Output 2 2 3 3 3 4" xfId="4760"/>
    <cellStyle name="Output 2 2 3 3 3 4 2" xfId="41156"/>
    <cellStyle name="Output 2 2 3 3 3 4 2 2" xfId="41157"/>
    <cellStyle name="Output 2 2 3 3 3 4 2 3" xfId="41158"/>
    <cellStyle name="Output 2 2 3 3 3 5" xfId="41159"/>
    <cellStyle name="Output 2 2 3 3 3 5 2" xfId="41160"/>
    <cellStyle name="Output 2 2 3 3 3 5 3" xfId="41161"/>
    <cellStyle name="Output 2 2 3 3 4" xfId="4761"/>
    <cellStyle name="Output 2 2 3 3 4 2" xfId="4762"/>
    <cellStyle name="Output 2 2 3 3 4 2 2" xfId="4763"/>
    <cellStyle name="Output 2 2 3 3 4 2 2 2" xfId="41162"/>
    <cellStyle name="Output 2 2 3 3 4 2 2 2 2" xfId="41163"/>
    <cellStyle name="Output 2 2 3 3 4 2 2 2 3" xfId="41164"/>
    <cellStyle name="Output 2 2 3 3 4 2 3" xfId="41165"/>
    <cellStyle name="Output 2 2 3 3 4 2 3 2" xfId="41166"/>
    <cellStyle name="Output 2 2 3 3 4 2 3 3" xfId="41167"/>
    <cellStyle name="Output 2 2 3 3 4 3" xfId="4764"/>
    <cellStyle name="Output 2 2 3 3 4 3 2" xfId="41168"/>
    <cellStyle name="Output 2 2 3 3 4 3 2 2" xfId="41169"/>
    <cellStyle name="Output 2 2 3 3 4 3 2 3" xfId="41170"/>
    <cellStyle name="Output 2 2 3 3 4 4" xfId="41171"/>
    <cellStyle name="Output 2 2 3 3 4 4 2" xfId="41172"/>
    <cellStyle name="Output 2 2 3 3 4 4 3" xfId="41173"/>
    <cellStyle name="Output 2 2 3 3 5" xfId="4765"/>
    <cellStyle name="Output 2 2 3 3 5 2" xfId="4766"/>
    <cellStyle name="Output 2 2 3 3 5 2 2" xfId="41174"/>
    <cellStyle name="Output 2 2 3 3 5 2 2 2" xfId="41175"/>
    <cellStyle name="Output 2 2 3 3 5 2 2 3" xfId="41176"/>
    <cellStyle name="Output 2 2 3 3 5 3" xfId="41177"/>
    <cellStyle name="Output 2 2 3 3 5 3 2" xfId="41178"/>
    <cellStyle name="Output 2 2 3 3 5 3 3" xfId="41179"/>
    <cellStyle name="Output 2 2 3 3 6" xfId="4767"/>
    <cellStyle name="Output 2 2 3 3 6 2" xfId="41180"/>
    <cellStyle name="Output 2 2 3 3 6 2 2" xfId="41181"/>
    <cellStyle name="Output 2 2 3 3 6 2 3" xfId="41182"/>
    <cellStyle name="Output 2 2 3 3 7" xfId="41183"/>
    <cellStyle name="Output 2 2 3 3 7 2" xfId="41184"/>
    <cellStyle name="Output 2 2 3 3 7 3" xfId="41185"/>
    <cellStyle name="Output 2 2 3 4" xfId="4768"/>
    <cellStyle name="Output 2 2 3 4 2" xfId="4769"/>
    <cellStyle name="Output 2 2 3 4 2 2" xfId="41186"/>
    <cellStyle name="Output 2 2 3 4 2 2 2" xfId="41187"/>
    <cellStyle name="Output 2 2 3 4 2 2 3" xfId="41188"/>
    <cellStyle name="Output 2 2 3 4 3" xfId="41189"/>
    <cellStyle name="Output 2 2 3 4 3 2" xfId="41190"/>
    <cellStyle name="Output 2 2 3 4 3 3" xfId="41191"/>
    <cellStyle name="Output 2 2 3 5" xfId="41192"/>
    <cellStyle name="Output 2 2 3 5 2" xfId="41193"/>
    <cellStyle name="Output 2 2 3 5 3" xfId="41194"/>
    <cellStyle name="Output 2 2 3 6" xfId="41195"/>
    <cellStyle name="Output 2 2 3 7" xfId="41196"/>
    <cellStyle name="Output 2 2 3 8" xfId="41197"/>
    <cellStyle name="Output 2 2 3 9" xfId="41198"/>
    <cellStyle name="Output 2 2 4" xfId="4770"/>
    <cellStyle name="Output 2 2 4 10" xfId="41199"/>
    <cellStyle name="Output 2 2 4 10 2" xfId="41200"/>
    <cellStyle name="Output 2 2 4 10 3" xfId="41201"/>
    <cellStyle name="Output 2 2 4 11" xfId="41202"/>
    <cellStyle name="Output 2 2 4 12" xfId="41203"/>
    <cellStyle name="Output 2 2 4 13" xfId="41204"/>
    <cellStyle name="Output 2 2 4 14" xfId="41205"/>
    <cellStyle name="Output 2 2 4 15" xfId="41206"/>
    <cellStyle name="Output 2 2 4 2" xfId="4771"/>
    <cellStyle name="Output 2 2 4 2 2" xfId="4772"/>
    <cellStyle name="Output 2 2 4 2 2 2" xfId="4773"/>
    <cellStyle name="Output 2 2 4 2 2 2 2" xfId="4774"/>
    <cellStyle name="Output 2 2 4 2 2 2 2 2" xfId="4775"/>
    <cellStyle name="Output 2 2 4 2 2 2 2 2 2" xfId="41207"/>
    <cellStyle name="Output 2 2 4 2 2 2 2 2 2 2" xfId="41208"/>
    <cellStyle name="Output 2 2 4 2 2 2 2 2 2 3" xfId="41209"/>
    <cellStyle name="Output 2 2 4 2 2 2 2 3" xfId="41210"/>
    <cellStyle name="Output 2 2 4 2 2 2 2 3 2" xfId="41211"/>
    <cellStyle name="Output 2 2 4 2 2 2 2 3 3" xfId="41212"/>
    <cellStyle name="Output 2 2 4 2 2 2 3" xfId="4776"/>
    <cellStyle name="Output 2 2 4 2 2 2 3 2" xfId="41213"/>
    <cellStyle name="Output 2 2 4 2 2 2 3 2 2" xfId="41214"/>
    <cellStyle name="Output 2 2 4 2 2 2 3 2 3" xfId="41215"/>
    <cellStyle name="Output 2 2 4 2 2 2 4" xfId="41216"/>
    <cellStyle name="Output 2 2 4 2 2 2 4 2" xfId="41217"/>
    <cellStyle name="Output 2 2 4 2 2 2 4 3" xfId="41218"/>
    <cellStyle name="Output 2 2 4 2 2 3" xfId="4777"/>
    <cellStyle name="Output 2 2 4 2 2 3 2" xfId="4778"/>
    <cellStyle name="Output 2 2 4 2 2 3 2 2" xfId="41219"/>
    <cellStyle name="Output 2 2 4 2 2 3 2 2 2" xfId="41220"/>
    <cellStyle name="Output 2 2 4 2 2 3 2 2 3" xfId="41221"/>
    <cellStyle name="Output 2 2 4 2 2 3 3" xfId="41222"/>
    <cellStyle name="Output 2 2 4 2 2 3 3 2" xfId="41223"/>
    <cellStyle name="Output 2 2 4 2 2 3 3 3" xfId="41224"/>
    <cellStyle name="Output 2 2 4 2 2 4" xfId="4779"/>
    <cellStyle name="Output 2 2 4 2 2 4 2" xfId="41225"/>
    <cellStyle name="Output 2 2 4 2 2 4 2 2" xfId="41226"/>
    <cellStyle name="Output 2 2 4 2 2 4 2 3" xfId="41227"/>
    <cellStyle name="Output 2 2 4 2 2 5" xfId="41228"/>
    <cellStyle name="Output 2 2 4 2 2 5 2" xfId="41229"/>
    <cellStyle name="Output 2 2 4 2 2 5 3" xfId="41230"/>
    <cellStyle name="Output 2 2 4 2 3" xfId="4780"/>
    <cellStyle name="Output 2 2 4 2 3 2" xfId="4781"/>
    <cellStyle name="Output 2 2 4 2 3 2 2" xfId="4782"/>
    <cellStyle name="Output 2 2 4 2 3 2 2 2" xfId="41231"/>
    <cellStyle name="Output 2 2 4 2 3 2 2 2 2" xfId="41232"/>
    <cellStyle name="Output 2 2 4 2 3 2 2 2 3" xfId="41233"/>
    <cellStyle name="Output 2 2 4 2 3 2 3" xfId="41234"/>
    <cellStyle name="Output 2 2 4 2 3 2 3 2" xfId="41235"/>
    <cellStyle name="Output 2 2 4 2 3 2 3 3" xfId="41236"/>
    <cellStyle name="Output 2 2 4 2 3 3" xfId="4783"/>
    <cellStyle name="Output 2 2 4 2 3 3 2" xfId="41237"/>
    <cellStyle name="Output 2 2 4 2 3 3 2 2" xfId="41238"/>
    <cellStyle name="Output 2 2 4 2 3 3 2 3" xfId="41239"/>
    <cellStyle name="Output 2 2 4 2 3 4" xfId="4784"/>
    <cellStyle name="Output 2 2 4 2 3 4 2" xfId="41240"/>
    <cellStyle name="Output 2 2 4 2 3 4 2 2" xfId="41241"/>
    <cellStyle name="Output 2 2 4 2 3 4 2 3" xfId="41242"/>
    <cellStyle name="Output 2 2 4 2 3 5" xfId="41243"/>
    <cellStyle name="Output 2 2 4 2 3 5 2" xfId="41244"/>
    <cellStyle name="Output 2 2 4 2 3 5 3" xfId="41245"/>
    <cellStyle name="Output 2 2 4 2 4" xfId="4785"/>
    <cellStyle name="Output 2 2 4 2 4 2" xfId="4786"/>
    <cellStyle name="Output 2 2 4 2 4 2 2" xfId="4787"/>
    <cellStyle name="Output 2 2 4 2 4 2 2 2" xfId="41246"/>
    <cellStyle name="Output 2 2 4 2 4 2 2 2 2" xfId="41247"/>
    <cellStyle name="Output 2 2 4 2 4 2 2 2 3" xfId="41248"/>
    <cellStyle name="Output 2 2 4 2 4 2 3" xfId="41249"/>
    <cellStyle name="Output 2 2 4 2 4 2 3 2" xfId="41250"/>
    <cellStyle name="Output 2 2 4 2 4 2 3 3" xfId="41251"/>
    <cellStyle name="Output 2 2 4 2 4 3" xfId="4788"/>
    <cellStyle name="Output 2 2 4 2 4 3 2" xfId="41252"/>
    <cellStyle name="Output 2 2 4 2 4 3 2 2" xfId="41253"/>
    <cellStyle name="Output 2 2 4 2 4 3 2 3" xfId="41254"/>
    <cellStyle name="Output 2 2 4 2 4 4" xfId="41255"/>
    <cellStyle name="Output 2 2 4 2 4 4 2" xfId="41256"/>
    <cellStyle name="Output 2 2 4 2 4 4 3" xfId="41257"/>
    <cellStyle name="Output 2 2 4 2 5" xfId="4789"/>
    <cellStyle name="Output 2 2 4 2 5 2" xfId="4790"/>
    <cellStyle name="Output 2 2 4 2 5 2 2" xfId="41258"/>
    <cellStyle name="Output 2 2 4 2 5 2 2 2" xfId="41259"/>
    <cellStyle name="Output 2 2 4 2 5 2 2 3" xfId="41260"/>
    <cellStyle name="Output 2 2 4 2 5 3" xfId="41261"/>
    <cellStyle name="Output 2 2 4 2 5 3 2" xfId="41262"/>
    <cellStyle name="Output 2 2 4 2 5 3 3" xfId="41263"/>
    <cellStyle name="Output 2 2 4 2 6" xfId="4791"/>
    <cellStyle name="Output 2 2 4 2 6 2" xfId="41264"/>
    <cellStyle name="Output 2 2 4 2 6 2 2" xfId="41265"/>
    <cellStyle name="Output 2 2 4 2 6 2 3" xfId="41266"/>
    <cellStyle name="Output 2 2 4 2 7" xfId="41267"/>
    <cellStyle name="Output 2 2 4 2 7 2" xfId="41268"/>
    <cellStyle name="Output 2 2 4 2 7 3" xfId="41269"/>
    <cellStyle name="Output 2 2 4 3" xfId="4792"/>
    <cellStyle name="Output 2 2 4 3 2" xfId="4793"/>
    <cellStyle name="Output 2 2 4 3 2 2" xfId="4794"/>
    <cellStyle name="Output 2 2 4 3 2 2 2" xfId="41270"/>
    <cellStyle name="Output 2 2 4 3 2 2 2 2" xfId="41271"/>
    <cellStyle name="Output 2 2 4 3 2 2 2 3" xfId="41272"/>
    <cellStyle name="Output 2 2 4 3 2 3" xfId="41273"/>
    <cellStyle name="Output 2 2 4 3 2 3 2" xfId="41274"/>
    <cellStyle name="Output 2 2 4 3 2 3 3" xfId="41275"/>
    <cellStyle name="Output 2 2 4 3 3" xfId="4795"/>
    <cellStyle name="Output 2 2 4 3 3 2" xfId="41276"/>
    <cellStyle name="Output 2 2 4 3 3 2 2" xfId="41277"/>
    <cellStyle name="Output 2 2 4 3 3 2 3" xfId="41278"/>
    <cellStyle name="Output 2 2 4 3 4" xfId="41279"/>
    <cellStyle name="Output 2 2 4 3 4 2" xfId="41280"/>
    <cellStyle name="Output 2 2 4 3 4 3" xfId="41281"/>
    <cellStyle name="Output 2 2 4 4" xfId="4796"/>
    <cellStyle name="Output 2 2 4 4 2" xfId="4797"/>
    <cellStyle name="Output 2 2 4 4 2 2" xfId="4798"/>
    <cellStyle name="Output 2 2 4 4 2 2 2" xfId="4799"/>
    <cellStyle name="Output 2 2 4 4 2 2 2 2" xfId="4800"/>
    <cellStyle name="Output 2 2 4 4 2 2 2 2 2" xfId="41282"/>
    <cellStyle name="Output 2 2 4 4 2 2 2 2 2 2" xfId="41283"/>
    <cellStyle name="Output 2 2 4 4 2 2 2 2 2 3" xfId="41284"/>
    <cellStyle name="Output 2 2 4 4 2 2 2 3" xfId="41285"/>
    <cellStyle name="Output 2 2 4 4 2 2 2 3 2" xfId="41286"/>
    <cellStyle name="Output 2 2 4 4 2 2 2 3 3" xfId="41287"/>
    <cellStyle name="Output 2 2 4 4 2 2 3" xfId="4801"/>
    <cellStyle name="Output 2 2 4 4 2 2 3 2" xfId="41288"/>
    <cellStyle name="Output 2 2 4 4 2 2 3 2 2" xfId="41289"/>
    <cellStyle name="Output 2 2 4 4 2 2 3 2 3" xfId="41290"/>
    <cellStyle name="Output 2 2 4 4 2 2 4" xfId="41291"/>
    <cellStyle name="Output 2 2 4 4 2 2 4 2" xfId="41292"/>
    <cellStyle name="Output 2 2 4 4 2 2 4 3" xfId="41293"/>
    <cellStyle name="Output 2 2 4 4 2 3" xfId="4802"/>
    <cellStyle name="Output 2 2 4 4 2 3 2" xfId="4803"/>
    <cellStyle name="Output 2 2 4 4 2 3 2 2" xfId="41294"/>
    <cellStyle name="Output 2 2 4 4 2 3 2 2 2" xfId="41295"/>
    <cellStyle name="Output 2 2 4 4 2 3 2 2 3" xfId="41296"/>
    <cellStyle name="Output 2 2 4 4 2 3 3" xfId="41297"/>
    <cellStyle name="Output 2 2 4 4 2 3 3 2" xfId="41298"/>
    <cellStyle name="Output 2 2 4 4 2 3 3 3" xfId="41299"/>
    <cellStyle name="Output 2 2 4 4 2 4" xfId="4804"/>
    <cellStyle name="Output 2 2 4 4 2 4 2" xfId="41300"/>
    <cellStyle name="Output 2 2 4 4 2 4 2 2" xfId="41301"/>
    <cellStyle name="Output 2 2 4 4 2 4 2 3" xfId="41302"/>
    <cellStyle name="Output 2 2 4 4 2 5" xfId="41303"/>
    <cellStyle name="Output 2 2 4 4 2 5 2" xfId="41304"/>
    <cellStyle name="Output 2 2 4 4 2 5 3" xfId="41305"/>
    <cellStyle name="Output 2 2 4 4 3" xfId="4805"/>
    <cellStyle name="Output 2 2 4 4 3 2" xfId="4806"/>
    <cellStyle name="Output 2 2 4 4 3 2 2" xfId="4807"/>
    <cellStyle name="Output 2 2 4 4 3 2 2 2" xfId="41306"/>
    <cellStyle name="Output 2 2 4 4 3 2 2 2 2" xfId="41307"/>
    <cellStyle name="Output 2 2 4 4 3 2 2 2 3" xfId="41308"/>
    <cellStyle name="Output 2 2 4 4 3 2 3" xfId="41309"/>
    <cellStyle name="Output 2 2 4 4 3 2 3 2" xfId="41310"/>
    <cellStyle name="Output 2 2 4 4 3 2 3 3" xfId="41311"/>
    <cellStyle name="Output 2 2 4 4 3 3" xfId="4808"/>
    <cellStyle name="Output 2 2 4 4 3 3 2" xfId="41312"/>
    <cellStyle name="Output 2 2 4 4 3 3 2 2" xfId="41313"/>
    <cellStyle name="Output 2 2 4 4 3 3 2 3" xfId="41314"/>
    <cellStyle name="Output 2 2 4 4 3 4" xfId="4809"/>
    <cellStyle name="Output 2 2 4 4 3 4 2" xfId="41315"/>
    <cellStyle name="Output 2 2 4 4 3 4 2 2" xfId="41316"/>
    <cellStyle name="Output 2 2 4 4 3 4 2 3" xfId="41317"/>
    <cellStyle name="Output 2 2 4 4 3 5" xfId="41318"/>
    <cellStyle name="Output 2 2 4 4 3 5 2" xfId="41319"/>
    <cellStyle name="Output 2 2 4 4 3 5 3" xfId="41320"/>
    <cellStyle name="Output 2 2 4 4 4" xfId="4810"/>
    <cellStyle name="Output 2 2 4 4 4 2" xfId="4811"/>
    <cellStyle name="Output 2 2 4 4 4 2 2" xfId="4812"/>
    <cellStyle name="Output 2 2 4 4 4 2 2 2" xfId="41321"/>
    <cellStyle name="Output 2 2 4 4 4 2 2 2 2" xfId="41322"/>
    <cellStyle name="Output 2 2 4 4 4 2 2 2 3" xfId="41323"/>
    <cellStyle name="Output 2 2 4 4 4 2 3" xfId="41324"/>
    <cellStyle name="Output 2 2 4 4 4 2 3 2" xfId="41325"/>
    <cellStyle name="Output 2 2 4 4 4 2 3 3" xfId="41326"/>
    <cellStyle name="Output 2 2 4 4 4 3" xfId="4813"/>
    <cellStyle name="Output 2 2 4 4 4 3 2" xfId="41327"/>
    <cellStyle name="Output 2 2 4 4 4 3 2 2" xfId="41328"/>
    <cellStyle name="Output 2 2 4 4 4 3 2 3" xfId="41329"/>
    <cellStyle name="Output 2 2 4 4 4 4" xfId="41330"/>
    <cellStyle name="Output 2 2 4 4 4 4 2" xfId="41331"/>
    <cellStyle name="Output 2 2 4 4 4 4 3" xfId="41332"/>
    <cellStyle name="Output 2 2 4 4 5" xfId="4814"/>
    <cellStyle name="Output 2 2 4 4 5 2" xfId="4815"/>
    <cellStyle name="Output 2 2 4 4 5 2 2" xfId="41333"/>
    <cellStyle name="Output 2 2 4 4 5 2 2 2" xfId="41334"/>
    <cellStyle name="Output 2 2 4 4 5 2 2 3" xfId="41335"/>
    <cellStyle name="Output 2 2 4 4 5 3" xfId="41336"/>
    <cellStyle name="Output 2 2 4 4 5 3 2" xfId="41337"/>
    <cellStyle name="Output 2 2 4 4 5 3 3" xfId="41338"/>
    <cellStyle name="Output 2 2 4 4 6" xfId="4816"/>
    <cellStyle name="Output 2 2 4 4 6 2" xfId="41339"/>
    <cellStyle name="Output 2 2 4 4 6 2 2" xfId="41340"/>
    <cellStyle name="Output 2 2 4 4 6 2 3" xfId="41341"/>
    <cellStyle name="Output 2 2 4 4 7" xfId="41342"/>
    <cellStyle name="Output 2 2 4 4 7 2" xfId="41343"/>
    <cellStyle name="Output 2 2 4 4 7 3" xfId="41344"/>
    <cellStyle name="Output 2 2 4 5" xfId="4817"/>
    <cellStyle name="Output 2 2 4 5 2" xfId="4818"/>
    <cellStyle name="Output 2 2 4 5 2 2" xfId="4819"/>
    <cellStyle name="Output 2 2 4 5 2 2 2" xfId="4820"/>
    <cellStyle name="Output 2 2 4 5 2 2 2 2" xfId="41345"/>
    <cellStyle name="Output 2 2 4 5 2 2 2 2 2" xfId="41346"/>
    <cellStyle name="Output 2 2 4 5 2 2 2 2 3" xfId="41347"/>
    <cellStyle name="Output 2 2 4 5 2 2 3" xfId="41348"/>
    <cellStyle name="Output 2 2 4 5 2 2 3 2" xfId="41349"/>
    <cellStyle name="Output 2 2 4 5 2 2 3 3" xfId="41350"/>
    <cellStyle name="Output 2 2 4 5 2 3" xfId="4821"/>
    <cellStyle name="Output 2 2 4 5 2 3 2" xfId="41351"/>
    <cellStyle name="Output 2 2 4 5 2 3 2 2" xfId="41352"/>
    <cellStyle name="Output 2 2 4 5 2 3 2 3" xfId="41353"/>
    <cellStyle name="Output 2 2 4 5 2 4" xfId="41354"/>
    <cellStyle name="Output 2 2 4 5 2 4 2" xfId="41355"/>
    <cellStyle name="Output 2 2 4 5 2 4 3" xfId="41356"/>
    <cellStyle name="Output 2 2 4 5 3" xfId="4822"/>
    <cellStyle name="Output 2 2 4 5 3 2" xfId="4823"/>
    <cellStyle name="Output 2 2 4 5 3 2 2" xfId="41357"/>
    <cellStyle name="Output 2 2 4 5 3 2 2 2" xfId="41358"/>
    <cellStyle name="Output 2 2 4 5 3 2 2 3" xfId="41359"/>
    <cellStyle name="Output 2 2 4 5 3 3" xfId="41360"/>
    <cellStyle name="Output 2 2 4 5 3 3 2" xfId="41361"/>
    <cellStyle name="Output 2 2 4 5 3 3 3" xfId="41362"/>
    <cellStyle name="Output 2 2 4 5 4" xfId="4824"/>
    <cellStyle name="Output 2 2 4 5 4 2" xfId="41363"/>
    <cellStyle name="Output 2 2 4 5 4 2 2" xfId="41364"/>
    <cellStyle name="Output 2 2 4 5 4 2 3" xfId="41365"/>
    <cellStyle name="Output 2 2 4 5 5" xfId="41366"/>
    <cellStyle name="Output 2 2 4 5 5 2" xfId="41367"/>
    <cellStyle name="Output 2 2 4 5 5 3" xfId="41368"/>
    <cellStyle name="Output 2 2 4 6" xfId="4825"/>
    <cellStyle name="Output 2 2 4 6 2" xfId="4826"/>
    <cellStyle name="Output 2 2 4 6 2 2" xfId="4827"/>
    <cellStyle name="Output 2 2 4 6 2 2 2" xfId="41369"/>
    <cellStyle name="Output 2 2 4 6 2 2 2 2" xfId="41370"/>
    <cellStyle name="Output 2 2 4 6 2 2 2 3" xfId="41371"/>
    <cellStyle name="Output 2 2 4 6 2 3" xfId="41372"/>
    <cellStyle name="Output 2 2 4 6 2 3 2" xfId="41373"/>
    <cellStyle name="Output 2 2 4 6 2 3 3" xfId="41374"/>
    <cellStyle name="Output 2 2 4 6 3" xfId="4828"/>
    <cellStyle name="Output 2 2 4 6 3 2" xfId="41375"/>
    <cellStyle name="Output 2 2 4 6 3 2 2" xfId="41376"/>
    <cellStyle name="Output 2 2 4 6 3 2 3" xfId="41377"/>
    <cellStyle name="Output 2 2 4 6 4" xfId="4829"/>
    <cellStyle name="Output 2 2 4 6 4 2" xfId="41378"/>
    <cellStyle name="Output 2 2 4 6 4 2 2" xfId="41379"/>
    <cellStyle name="Output 2 2 4 6 4 2 3" xfId="41380"/>
    <cellStyle name="Output 2 2 4 6 5" xfId="41381"/>
    <cellStyle name="Output 2 2 4 6 5 2" xfId="41382"/>
    <cellStyle name="Output 2 2 4 6 5 3" xfId="41383"/>
    <cellStyle name="Output 2 2 4 7" xfId="4830"/>
    <cellStyle name="Output 2 2 4 7 2" xfId="4831"/>
    <cellStyle name="Output 2 2 4 7 2 2" xfId="4832"/>
    <cellStyle name="Output 2 2 4 7 2 2 2" xfId="41384"/>
    <cellStyle name="Output 2 2 4 7 2 2 2 2" xfId="41385"/>
    <cellStyle name="Output 2 2 4 7 2 2 2 3" xfId="41386"/>
    <cellStyle name="Output 2 2 4 7 2 3" xfId="41387"/>
    <cellStyle name="Output 2 2 4 7 2 3 2" xfId="41388"/>
    <cellStyle name="Output 2 2 4 7 2 3 3" xfId="41389"/>
    <cellStyle name="Output 2 2 4 7 3" xfId="4833"/>
    <cellStyle name="Output 2 2 4 7 3 2" xfId="41390"/>
    <cellStyle name="Output 2 2 4 7 3 2 2" xfId="41391"/>
    <cellStyle name="Output 2 2 4 7 3 2 3" xfId="41392"/>
    <cellStyle name="Output 2 2 4 7 4" xfId="41393"/>
    <cellStyle name="Output 2 2 4 7 4 2" xfId="41394"/>
    <cellStyle name="Output 2 2 4 7 4 3" xfId="41395"/>
    <cellStyle name="Output 2 2 4 8" xfId="4834"/>
    <cellStyle name="Output 2 2 4 8 2" xfId="4835"/>
    <cellStyle name="Output 2 2 4 8 2 2" xfId="41396"/>
    <cellStyle name="Output 2 2 4 8 2 2 2" xfId="41397"/>
    <cellStyle name="Output 2 2 4 8 2 2 3" xfId="41398"/>
    <cellStyle name="Output 2 2 4 8 3" xfId="41399"/>
    <cellStyle name="Output 2 2 4 8 3 2" xfId="41400"/>
    <cellStyle name="Output 2 2 4 8 3 3" xfId="41401"/>
    <cellStyle name="Output 2 2 4 9" xfId="4836"/>
    <cellStyle name="Output 2 2 4 9 2" xfId="41402"/>
    <cellStyle name="Output 2 2 4 9 2 2" xfId="41403"/>
    <cellStyle name="Output 2 2 4 9 2 3" xfId="41404"/>
    <cellStyle name="Output 2 2 5" xfId="4837"/>
    <cellStyle name="Output 2 2 5 2" xfId="4838"/>
    <cellStyle name="Output 2 2 5 2 2" xfId="4839"/>
    <cellStyle name="Output 2 2 5 2 2 2" xfId="4840"/>
    <cellStyle name="Output 2 2 5 2 2 2 2" xfId="4841"/>
    <cellStyle name="Output 2 2 5 2 2 2 2 2" xfId="41405"/>
    <cellStyle name="Output 2 2 5 2 2 2 2 2 2" xfId="41406"/>
    <cellStyle name="Output 2 2 5 2 2 2 2 2 3" xfId="41407"/>
    <cellStyle name="Output 2 2 5 2 2 2 3" xfId="41408"/>
    <cellStyle name="Output 2 2 5 2 2 2 3 2" xfId="41409"/>
    <cellStyle name="Output 2 2 5 2 2 2 3 3" xfId="41410"/>
    <cellStyle name="Output 2 2 5 2 2 3" xfId="4842"/>
    <cellStyle name="Output 2 2 5 2 2 3 2" xfId="41411"/>
    <cellStyle name="Output 2 2 5 2 2 3 2 2" xfId="41412"/>
    <cellStyle name="Output 2 2 5 2 2 3 2 3" xfId="41413"/>
    <cellStyle name="Output 2 2 5 2 2 4" xfId="41414"/>
    <cellStyle name="Output 2 2 5 2 2 4 2" xfId="41415"/>
    <cellStyle name="Output 2 2 5 2 2 4 3" xfId="41416"/>
    <cellStyle name="Output 2 2 5 2 3" xfId="4843"/>
    <cellStyle name="Output 2 2 5 2 3 2" xfId="4844"/>
    <cellStyle name="Output 2 2 5 2 3 2 2" xfId="41417"/>
    <cellStyle name="Output 2 2 5 2 3 2 2 2" xfId="41418"/>
    <cellStyle name="Output 2 2 5 2 3 2 2 3" xfId="41419"/>
    <cellStyle name="Output 2 2 5 2 3 3" xfId="41420"/>
    <cellStyle name="Output 2 2 5 2 3 3 2" xfId="41421"/>
    <cellStyle name="Output 2 2 5 2 3 3 3" xfId="41422"/>
    <cellStyle name="Output 2 2 5 2 4" xfId="4845"/>
    <cellStyle name="Output 2 2 5 2 4 2" xfId="41423"/>
    <cellStyle name="Output 2 2 5 2 4 2 2" xfId="41424"/>
    <cellStyle name="Output 2 2 5 2 4 2 3" xfId="41425"/>
    <cellStyle name="Output 2 2 5 2 5" xfId="41426"/>
    <cellStyle name="Output 2 2 5 2 5 2" xfId="41427"/>
    <cellStyle name="Output 2 2 5 2 5 3" xfId="41428"/>
    <cellStyle name="Output 2 2 5 3" xfId="4846"/>
    <cellStyle name="Output 2 2 5 3 2" xfId="4847"/>
    <cellStyle name="Output 2 2 5 3 2 2" xfId="4848"/>
    <cellStyle name="Output 2 2 5 3 2 2 2" xfId="41429"/>
    <cellStyle name="Output 2 2 5 3 2 2 2 2" xfId="41430"/>
    <cellStyle name="Output 2 2 5 3 2 2 2 3" xfId="41431"/>
    <cellStyle name="Output 2 2 5 3 2 3" xfId="41432"/>
    <cellStyle name="Output 2 2 5 3 2 3 2" xfId="41433"/>
    <cellStyle name="Output 2 2 5 3 2 3 3" xfId="41434"/>
    <cellStyle name="Output 2 2 5 3 3" xfId="4849"/>
    <cellStyle name="Output 2 2 5 3 3 2" xfId="41435"/>
    <cellStyle name="Output 2 2 5 3 3 2 2" xfId="41436"/>
    <cellStyle name="Output 2 2 5 3 3 2 3" xfId="41437"/>
    <cellStyle name="Output 2 2 5 3 4" xfId="4850"/>
    <cellStyle name="Output 2 2 5 3 4 2" xfId="41438"/>
    <cellStyle name="Output 2 2 5 3 4 2 2" xfId="41439"/>
    <cellStyle name="Output 2 2 5 3 4 2 3" xfId="41440"/>
    <cellStyle name="Output 2 2 5 3 5" xfId="41441"/>
    <cellStyle name="Output 2 2 5 3 5 2" xfId="41442"/>
    <cellStyle name="Output 2 2 5 3 5 3" xfId="41443"/>
    <cellStyle name="Output 2 2 5 4" xfId="4851"/>
    <cellStyle name="Output 2 2 5 4 2" xfId="4852"/>
    <cellStyle name="Output 2 2 5 4 2 2" xfId="4853"/>
    <cellStyle name="Output 2 2 5 4 2 2 2" xfId="41444"/>
    <cellStyle name="Output 2 2 5 4 2 2 2 2" xfId="41445"/>
    <cellStyle name="Output 2 2 5 4 2 2 2 3" xfId="41446"/>
    <cellStyle name="Output 2 2 5 4 2 3" xfId="41447"/>
    <cellStyle name="Output 2 2 5 4 2 3 2" xfId="41448"/>
    <cellStyle name="Output 2 2 5 4 2 3 3" xfId="41449"/>
    <cellStyle name="Output 2 2 5 4 3" xfId="4854"/>
    <cellStyle name="Output 2 2 5 4 3 2" xfId="41450"/>
    <cellStyle name="Output 2 2 5 4 3 2 2" xfId="41451"/>
    <cellStyle name="Output 2 2 5 4 3 2 3" xfId="41452"/>
    <cellStyle name="Output 2 2 5 4 4" xfId="41453"/>
    <cellStyle name="Output 2 2 5 4 4 2" xfId="41454"/>
    <cellStyle name="Output 2 2 5 4 4 3" xfId="41455"/>
    <cellStyle name="Output 2 2 5 5" xfId="4855"/>
    <cellStyle name="Output 2 2 5 5 2" xfId="4856"/>
    <cellStyle name="Output 2 2 5 5 2 2" xfId="41456"/>
    <cellStyle name="Output 2 2 5 5 2 2 2" xfId="41457"/>
    <cellStyle name="Output 2 2 5 5 2 2 3" xfId="41458"/>
    <cellStyle name="Output 2 2 5 5 3" xfId="41459"/>
    <cellStyle name="Output 2 2 5 5 3 2" xfId="41460"/>
    <cellStyle name="Output 2 2 5 5 3 3" xfId="41461"/>
    <cellStyle name="Output 2 2 5 6" xfId="4857"/>
    <cellStyle name="Output 2 2 5 6 2" xfId="41462"/>
    <cellStyle name="Output 2 2 5 6 2 2" xfId="41463"/>
    <cellStyle name="Output 2 2 5 6 2 3" xfId="41464"/>
    <cellStyle name="Output 2 2 5 7" xfId="41465"/>
    <cellStyle name="Output 2 2 5 7 2" xfId="41466"/>
    <cellStyle name="Output 2 2 5 7 3" xfId="41467"/>
    <cellStyle name="Output 2 2 6" xfId="41468"/>
    <cellStyle name="Output 2 2 7" xfId="41469"/>
    <cellStyle name="Output 2 2 8" xfId="41470"/>
    <cellStyle name="Output 2 2 9" xfId="41471"/>
    <cellStyle name="Output 2 20" xfId="41472"/>
    <cellStyle name="Output 2 3" xfId="4858"/>
    <cellStyle name="Output 2 3 10" xfId="41473"/>
    <cellStyle name="Output 2 3 11" xfId="41474"/>
    <cellStyle name="Output 2 3 12" xfId="41475"/>
    <cellStyle name="Output 2 3 13" xfId="41476"/>
    <cellStyle name="Output 2 3 14" xfId="41477"/>
    <cellStyle name="Output 2 3 2" xfId="4859"/>
    <cellStyle name="Output 2 3 2 10" xfId="41478"/>
    <cellStyle name="Output 2 3 2 11" xfId="41479"/>
    <cellStyle name="Output 2 3 2 12" xfId="41480"/>
    <cellStyle name="Output 2 3 2 13" xfId="41481"/>
    <cellStyle name="Output 2 3 2 2" xfId="4860"/>
    <cellStyle name="Output 2 3 2 2 10" xfId="41482"/>
    <cellStyle name="Output 2 3 2 2 11" xfId="41483"/>
    <cellStyle name="Output 2 3 2 2 12" xfId="41484"/>
    <cellStyle name="Output 2 3 2 2 13" xfId="41485"/>
    <cellStyle name="Output 2 3 2 2 14" xfId="41486"/>
    <cellStyle name="Output 2 3 2 2 15" xfId="41487"/>
    <cellStyle name="Output 2 3 2 2 16" xfId="41488"/>
    <cellStyle name="Output 2 3 2 2 2" xfId="4861"/>
    <cellStyle name="Output 2 3 2 2 2 10" xfId="41489"/>
    <cellStyle name="Output 2 3 2 2 2 11" xfId="41490"/>
    <cellStyle name="Output 2 3 2 2 2 12" xfId="41491"/>
    <cellStyle name="Output 2 3 2 2 2 13" xfId="41492"/>
    <cellStyle name="Output 2 3 2 2 2 14" xfId="41493"/>
    <cellStyle name="Output 2 3 2 2 2 2" xfId="4862"/>
    <cellStyle name="Output 2 3 2 2 2 2 2" xfId="4863"/>
    <cellStyle name="Output 2 3 2 2 2 2 2 2" xfId="4864"/>
    <cellStyle name="Output 2 3 2 2 2 2 2 2 2" xfId="41494"/>
    <cellStyle name="Output 2 3 2 2 2 2 2 2 2 2" xfId="41495"/>
    <cellStyle name="Output 2 3 2 2 2 2 2 2 2 3" xfId="41496"/>
    <cellStyle name="Output 2 3 2 2 2 2 2 3" xfId="41497"/>
    <cellStyle name="Output 2 3 2 2 2 2 2 3 2" xfId="41498"/>
    <cellStyle name="Output 2 3 2 2 2 2 2 3 3" xfId="41499"/>
    <cellStyle name="Output 2 3 2 2 2 2 3" xfId="4865"/>
    <cellStyle name="Output 2 3 2 2 2 2 3 2" xfId="41500"/>
    <cellStyle name="Output 2 3 2 2 2 2 3 2 2" xfId="41501"/>
    <cellStyle name="Output 2 3 2 2 2 2 3 2 3" xfId="41502"/>
    <cellStyle name="Output 2 3 2 2 2 2 4" xfId="41503"/>
    <cellStyle name="Output 2 3 2 2 2 2 4 2" xfId="41504"/>
    <cellStyle name="Output 2 3 2 2 2 2 4 3" xfId="41505"/>
    <cellStyle name="Output 2 3 2 2 2 3" xfId="4866"/>
    <cellStyle name="Output 2 3 2 2 2 3 2" xfId="4867"/>
    <cellStyle name="Output 2 3 2 2 2 3 2 2" xfId="41506"/>
    <cellStyle name="Output 2 3 2 2 2 3 2 2 2" xfId="41507"/>
    <cellStyle name="Output 2 3 2 2 2 3 2 2 3" xfId="41508"/>
    <cellStyle name="Output 2 3 2 2 2 3 3" xfId="41509"/>
    <cellStyle name="Output 2 3 2 2 2 3 3 2" xfId="41510"/>
    <cellStyle name="Output 2 3 2 2 2 3 3 3" xfId="41511"/>
    <cellStyle name="Output 2 3 2 2 2 4" xfId="4868"/>
    <cellStyle name="Output 2 3 2 2 2 4 2" xfId="41512"/>
    <cellStyle name="Output 2 3 2 2 2 4 2 2" xfId="41513"/>
    <cellStyle name="Output 2 3 2 2 2 4 2 3" xfId="41514"/>
    <cellStyle name="Output 2 3 2 2 2 5" xfId="41515"/>
    <cellStyle name="Output 2 3 2 2 2 5 2" xfId="41516"/>
    <cellStyle name="Output 2 3 2 2 2 5 3" xfId="41517"/>
    <cellStyle name="Output 2 3 2 2 2 6" xfId="41518"/>
    <cellStyle name="Output 2 3 2 2 2 7" xfId="41519"/>
    <cellStyle name="Output 2 3 2 2 2 8" xfId="41520"/>
    <cellStyle name="Output 2 3 2 2 2 9" xfId="41521"/>
    <cellStyle name="Output 2 3 2 2 3" xfId="4869"/>
    <cellStyle name="Output 2 3 2 2 3 2" xfId="4870"/>
    <cellStyle name="Output 2 3 2 2 3 2 2" xfId="4871"/>
    <cellStyle name="Output 2 3 2 2 3 2 2 2" xfId="41522"/>
    <cellStyle name="Output 2 3 2 2 3 2 2 2 2" xfId="41523"/>
    <cellStyle name="Output 2 3 2 2 3 2 2 2 3" xfId="41524"/>
    <cellStyle name="Output 2 3 2 2 3 2 3" xfId="41525"/>
    <cellStyle name="Output 2 3 2 2 3 2 3 2" xfId="41526"/>
    <cellStyle name="Output 2 3 2 2 3 2 3 3" xfId="41527"/>
    <cellStyle name="Output 2 3 2 2 3 3" xfId="4872"/>
    <cellStyle name="Output 2 3 2 2 3 3 2" xfId="41528"/>
    <cellStyle name="Output 2 3 2 2 3 3 2 2" xfId="41529"/>
    <cellStyle name="Output 2 3 2 2 3 3 2 3" xfId="41530"/>
    <cellStyle name="Output 2 3 2 2 3 4" xfId="4873"/>
    <cellStyle name="Output 2 3 2 2 3 4 2" xfId="41531"/>
    <cellStyle name="Output 2 3 2 2 3 4 2 2" xfId="41532"/>
    <cellStyle name="Output 2 3 2 2 3 4 2 3" xfId="41533"/>
    <cellStyle name="Output 2 3 2 2 3 5" xfId="41534"/>
    <cellStyle name="Output 2 3 2 2 3 5 2" xfId="41535"/>
    <cellStyle name="Output 2 3 2 2 3 5 3" xfId="41536"/>
    <cellStyle name="Output 2 3 2 2 4" xfId="4874"/>
    <cellStyle name="Output 2 3 2 2 4 2" xfId="4875"/>
    <cellStyle name="Output 2 3 2 2 4 2 2" xfId="4876"/>
    <cellStyle name="Output 2 3 2 2 4 2 2 2" xfId="41537"/>
    <cellStyle name="Output 2 3 2 2 4 2 2 2 2" xfId="41538"/>
    <cellStyle name="Output 2 3 2 2 4 2 2 2 3" xfId="41539"/>
    <cellStyle name="Output 2 3 2 2 4 2 3" xfId="41540"/>
    <cellStyle name="Output 2 3 2 2 4 2 3 2" xfId="41541"/>
    <cellStyle name="Output 2 3 2 2 4 2 3 3" xfId="41542"/>
    <cellStyle name="Output 2 3 2 2 4 3" xfId="4877"/>
    <cellStyle name="Output 2 3 2 2 4 3 2" xfId="41543"/>
    <cellStyle name="Output 2 3 2 2 4 3 2 2" xfId="41544"/>
    <cellStyle name="Output 2 3 2 2 4 3 2 3" xfId="41545"/>
    <cellStyle name="Output 2 3 2 2 4 4" xfId="41546"/>
    <cellStyle name="Output 2 3 2 2 4 4 2" xfId="41547"/>
    <cellStyle name="Output 2 3 2 2 4 4 3" xfId="41548"/>
    <cellStyle name="Output 2 3 2 2 5" xfId="4878"/>
    <cellStyle name="Output 2 3 2 2 5 2" xfId="4879"/>
    <cellStyle name="Output 2 3 2 2 5 2 2" xfId="41549"/>
    <cellStyle name="Output 2 3 2 2 5 2 2 2" xfId="41550"/>
    <cellStyle name="Output 2 3 2 2 5 2 2 3" xfId="41551"/>
    <cellStyle name="Output 2 3 2 2 5 3" xfId="41552"/>
    <cellStyle name="Output 2 3 2 2 5 3 2" xfId="41553"/>
    <cellStyle name="Output 2 3 2 2 5 3 3" xfId="41554"/>
    <cellStyle name="Output 2 3 2 2 6" xfId="4880"/>
    <cellStyle name="Output 2 3 2 2 6 2" xfId="41555"/>
    <cellStyle name="Output 2 3 2 2 6 2 2" xfId="41556"/>
    <cellStyle name="Output 2 3 2 2 6 2 3" xfId="41557"/>
    <cellStyle name="Output 2 3 2 2 7" xfId="41558"/>
    <cellStyle name="Output 2 3 2 2 7 2" xfId="41559"/>
    <cellStyle name="Output 2 3 2 2 7 3" xfId="41560"/>
    <cellStyle name="Output 2 3 2 2 8" xfId="41561"/>
    <cellStyle name="Output 2 3 2 2 9" xfId="41562"/>
    <cellStyle name="Output 2 3 2 3" xfId="4881"/>
    <cellStyle name="Output 2 3 2 3 10" xfId="41563"/>
    <cellStyle name="Output 2 3 2 3 11" xfId="41564"/>
    <cellStyle name="Output 2 3 2 3 12" xfId="41565"/>
    <cellStyle name="Output 2 3 2 3 13" xfId="41566"/>
    <cellStyle name="Output 2 3 2 3 14" xfId="41567"/>
    <cellStyle name="Output 2 3 2 3 15" xfId="41568"/>
    <cellStyle name="Output 2 3 2 3 2" xfId="4882"/>
    <cellStyle name="Output 2 3 2 3 2 2" xfId="4883"/>
    <cellStyle name="Output 2 3 2 3 2 2 2" xfId="4884"/>
    <cellStyle name="Output 2 3 2 3 2 2 2 2" xfId="4885"/>
    <cellStyle name="Output 2 3 2 3 2 2 2 2 2" xfId="41569"/>
    <cellStyle name="Output 2 3 2 3 2 2 2 2 2 2" xfId="41570"/>
    <cellStyle name="Output 2 3 2 3 2 2 2 2 2 3" xfId="41571"/>
    <cellStyle name="Output 2 3 2 3 2 2 2 3" xfId="41572"/>
    <cellStyle name="Output 2 3 2 3 2 2 2 3 2" xfId="41573"/>
    <cellStyle name="Output 2 3 2 3 2 2 2 3 3" xfId="41574"/>
    <cellStyle name="Output 2 3 2 3 2 2 3" xfId="4886"/>
    <cellStyle name="Output 2 3 2 3 2 2 3 2" xfId="41575"/>
    <cellStyle name="Output 2 3 2 3 2 2 3 2 2" xfId="41576"/>
    <cellStyle name="Output 2 3 2 3 2 2 3 2 3" xfId="41577"/>
    <cellStyle name="Output 2 3 2 3 2 2 4" xfId="41578"/>
    <cellStyle name="Output 2 3 2 3 2 2 4 2" xfId="41579"/>
    <cellStyle name="Output 2 3 2 3 2 2 4 3" xfId="41580"/>
    <cellStyle name="Output 2 3 2 3 2 3" xfId="4887"/>
    <cellStyle name="Output 2 3 2 3 2 3 2" xfId="4888"/>
    <cellStyle name="Output 2 3 2 3 2 3 2 2" xfId="41581"/>
    <cellStyle name="Output 2 3 2 3 2 3 2 2 2" xfId="41582"/>
    <cellStyle name="Output 2 3 2 3 2 3 2 2 3" xfId="41583"/>
    <cellStyle name="Output 2 3 2 3 2 3 3" xfId="41584"/>
    <cellStyle name="Output 2 3 2 3 2 3 3 2" xfId="41585"/>
    <cellStyle name="Output 2 3 2 3 2 3 3 3" xfId="41586"/>
    <cellStyle name="Output 2 3 2 3 2 4" xfId="4889"/>
    <cellStyle name="Output 2 3 2 3 2 4 2" xfId="41587"/>
    <cellStyle name="Output 2 3 2 3 2 4 2 2" xfId="41588"/>
    <cellStyle name="Output 2 3 2 3 2 4 2 3" xfId="41589"/>
    <cellStyle name="Output 2 3 2 3 2 5" xfId="41590"/>
    <cellStyle name="Output 2 3 2 3 2 5 2" xfId="41591"/>
    <cellStyle name="Output 2 3 2 3 2 5 3" xfId="41592"/>
    <cellStyle name="Output 2 3 2 3 3" xfId="4890"/>
    <cellStyle name="Output 2 3 2 3 3 2" xfId="4891"/>
    <cellStyle name="Output 2 3 2 3 3 2 2" xfId="4892"/>
    <cellStyle name="Output 2 3 2 3 3 2 2 2" xfId="41593"/>
    <cellStyle name="Output 2 3 2 3 3 2 2 2 2" xfId="41594"/>
    <cellStyle name="Output 2 3 2 3 3 2 2 2 3" xfId="41595"/>
    <cellStyle name="Output 2 3 2 3 3 2 3" xfId="41596"/>
    <cellStyle name="Output 2 3 2 3 3 2 3 2" xfId="41597"/>
    <cellStyle name="Output 2 3 2 3 3 2 3 3" xfId="41598"/>
    <cellStyle name="Output 2 3 2 3 3 3" xfId="4893"/>
    <cellStyle name="Output 2 3 2 3 3 3 2" xfId="41599"/>
    <cellStyle name="Output 2 3 2 3 3 3 2 2" xfId="41600"/>
    <cellStyle name="Output 2 3 2 3 3 3 2 3" xfId="41601"/>
    <cellStyle name="Output 2 3 2 3 3 4" xfId="4894"/>
    <cellStyle name="Output 2 3 2 3 3 4 2" xfId="41602"/>
    <cellStyle name="Output 2 3 2 3 3 4 2 2" xfId="41603"/>
    <cellStyle name="Output 2 3 2 3 3 4 2 3" xfId="41604"/>
    <cellStyle name="Output 2 3 2 3 3 5" xfId="41605"/>
    <cellStyle name="Output 2 3 2 3 3 5 2" xfId="41606"/>
    <cellStyle name="Output 2 3 2 3 3 5 3" xfId="41607"/>
    <cellStyle name="Output 2 3 2 3 4" xfId="4895"/>
    <cellStyle name="Output 2 3 2 3 4 2" xfId="4896"/>
    <cellStyle name="Output 2 3 2 3 4 2 2" xfId="4897"/>
    <cellStyle name="Output 2 3 2 3 4 2 2 2" xfId="41608"/>
    <cellStyle name="Output 2 3 2 3 4 2 2 2 2" xfId="41609"/>
    <cellStyle name="Output 2 3 2 3 4 2 2 2 3" xfId="41610"/>
    <cellStyle name="Output 2 3 2 3 4 2 3" xfId="41611"/>
    <cellStyle name="Output 2 3 2 3 4 2 3 2" xfId="41612"/>
    <cellStyle name="Output 2 3 2 3 4 2 3 3" xfId="41613"/>
    <cellStyle name="Output 2 3 2 3 4 3" xfId="4898"/>
    <cellStyle name="Output 2 3 2 3 4 3 2" xfId="41614"/>
    <cellStyle name="Output 2 3 2 3 4 3 2 2" xfId="41615"/>
    <cellStyle name="Output 2 3 2 3 4 3 2 3" xfId="41616"/>
    <cellStyle name="Output 2 3 2 3 4 4" xfId="41617"/>
    <cellStyle name="Output 2 3 2 3 4 4 2" xfId="41618"/>
    <cellStyle name="Output 2 3 2 3 4 4 3" xfId="41619"/>
    <cellStyle name="Output 2 3 2 3 5" xfId="4899"/>
    <cellStyle name="Output 2 3 2 3 5 2" xfId="4900"/>
    <cellStyle name="Output 2 3 2 3 5 2 2" xfId="41620"/>
    <cellStyle name="Output 2 3 2 3 5 2 2 2" xfId="41621"/>
    <cellStyle name="Output 2 3 2 3 5 2 2 3" xfId="41622"/>
    <cellStyle name="Output 2 3 2 3 5 3" xfId="41623"/>
    <cellStyle name="Output 2 3 2 3 5 3 2" xfId="41624"/>
    <cellStyle name="Output 2 3 2 3 5 3 3" xfId="41625"/>
    <cellStyle name="Output 2 3 2 3 6" xfId="4901"/>
    <cellStyle name="Output 2 3 2 3 6 2" xfId="41626"/>
    <cellStyle name="Output 2 3 2 3 6 2 2" xfId="41627"/>
    <cellStyle name="Output 2 3 2 3 6 2 3" xfId="41628"/>
    <cellStyle name="Output 2 3 2 3 7" xfId="41629"/>
    <cellStyle name="Output 2 3 2 3 7 2" xfId="41630"/>
    <cellStyle name="Output 2 3 2 3 7 3" xfId="41631"/>
    <cellStyle name="Output 2 3 2 3 8" xfId="41632"/>
    <cellStyle name="Output 2 3 2 3 9" xfId="41633"/>
    <cellStyle name="Output 2 3 2 4" xfId="4902"/>
    <cellStyle name="Output 2 3 2 4 2" xfId="4903"/>
    <cellStyle name="Output 2 3 2 4 2 2" xfId="41634"/>
    <cellStyle name="Output 2 3 2 4 2 2 2" xfId="41635"/>
    <cellStyle name="Output 2 3 2 4 2 2 3" xfId="41636"/>
    <cellStyle name="Output 2 3 2 4 3" xfId="41637"/>
    <cellStyle name="Output 2 3 2 4 3 2" xfId="41638"/>
    <cellStyle name="Output 2 3 2 4 3 3" xfId="41639"/>
    <cellStyle name="Output 2 3 2 5" xfId="41640"/>
    <cellStyle name="Output 2 3 2 6" xfId="41641"/>
    <cellStyle name="Output 2 3 2 7" xfId="41642"/>
    <cellStyle name="Output 2 3 2 8" xfId="41643"/>
    <cellStyle name="Output 2 3 2 9" xfId="41644"/>
    <cellStyle name="Output 2 3 3" xfId="4904"/>
    <cellStyle name="Output 2 3 3 10" xfId="41645"/>
    <cellStyle name="Output 2 3 3 11" xfId="41646"/>
    <cellStyle name="Output 2 3 3 12" xfId="41647"/>
    <cellStyle name="Output 2 3 3 13" xfId="41648"/>
    <cellStyle name="Output 2 3 3 14" xfId="41649"/>
    <cellStyle name="Output 2 3 3 15" xfId="41650"/>
    <cellStyle name="Output 2 3 3 16" xfId="41651"/>
    <cellStyle name="Output 2 3 3 2" xfId="4905"/>
    <cellStyle name="Output 2 3 3 2 10" xfId="41652"/>
    <cellStyle name="Output 2 3 3 2 11" xfId="41653"/>
    <cellStyle name="Output 2 3 3 2 12" xfId="41654"/>
    <cellStyle name="Output 2 3 3 2 13" xfId="41655"/>
    <cellStyle name="Output 2 3 3 2 14" xfId="41656"/>
    <cellStyle name="Output 2 3 3 2 2" xfId="4906"/>
    <cellStyle name="Output 2 3 3 2 2 2" xfId="4907"/>
    <cellStyle name="Output 2 3 3 2 2 2 2" xfId="4908"/>
    <cellStyle name="Output 2 3 3 2 2 2 2 2" xfId="41657"/>
    <cellStyle name="Output 2 3 3 2 2 2 2 2 2" xfId="41658"/>
    <cellStyle name="Output 2 3 3 2 2 2 2 2 3" xfId="41659"/>
    <cellStyle name="Output 2 3 3 2 2 2 3" xfId="41660"/>
    <cellStyle name="Output 2 3 3 2 2 2 3 2" xfId="41661"/>
    <cellStyle name="Output 2 3 3 2 2 2 3 3" xfId="41662"/>
    <cellStyle name="Output 2 3 3 2 2 3" xfId="4909"/>
    <cellStyle name="Output 2 3 3 2 2 3 2" xfId="41663"/>
    <cellStyle name="Output 2 3 3 2 2 3 2 2" xfId="41664"/>
    <cellStyle name="Output 2 3 3 2 2 3 2 3" xfId="41665"/>
    <cellStyle name="Output 2 3 3 2 2 4" xfId="41666"/>
    <cellStyle name="Output 2 3 3 2 2 4 2" xfId="41667"/>
    <cellStyle name="Output 2 3 3 2 2 4 3" xfId="41668"/>
    <cellStyle name="Output 2 3 3 2 3" xfId="4910"/>
    <cellStyle name="Output 2 3 3 2 3 2" xfId="4911"/>
    <cellStyle name="Output 2 3 3 2 3 2 2" xfId="41669"/>
    <cellStyle name="Output 2 3 3 2 3 2 2 2" xfId="41670"/>
    <cellStyle name="Output 2 3 3 2 3 2 2 3" xfId="41671"/>
    <cellStyle name="Output 2 3 3 2 3 3" xfId="41672"/>
    <cellStyle name="Output 2 3 3 2 3 3 2" xfId="41673"/>
    <cellStyle name="Output 2 3 3 2 3 3 3" xfId="41674"/>
    <cellStyle name="Output 2 3 3 2 4" xfId="4912"/>
    <cellStyle name="Output 2 3 3 2 4 2" xfId="41675"/>
    <cellStyle name="Output 2 3 3 2 4 2 2" xfId="41676"/>
    <cellStyle name="Output 2 3 3 2 4 2 3" xfId="41677"/>
    <cellStyle name="Output 2 3 3 2 5" xfId="41678"/>
    <cellStyle name="Output 2 3 3 2 5 2" xfId="41679"/>
    <cellStyle name="Output 2 3 3 2 5 3" xfId="41680"/>
    <cellStyle name="Output 2 3 3 2 6" xfId="41681"/>
    <cellStyle name="Output 2 3 3 2 7" xfId="41682"/>
    <cellStyle name="Output 2 3 3 2 8" xfId="41683"/>
    <cellStyle name="Output 2 3 3 2 9" xfId="41684"/>
    <cellStyle name="Output 2 3 3 3" xfId="4913"/>
    <cellStyle name="Output 2 3 3 3 2" xfId="4914"/>
    <cellStyle name="Output 2 3 3 3 2 2" xfId="4915"/>
    <cellStyle name="Output 2 3 3 3 2 2 2" xfId="41685"/>
    <cellStyle name="Output 2 3 3 3 2 2 2 2" xfId="41686"/>
    <cellStyle name="Output 2 3 3 3 2 2 2 3" xfId="41687"/>
    <cellStyle name="Output 2 3 3 3 2 3" xfId="41688"/>
    <cellStyle name="Output 2 3 3 3 2 3 2" xfId="41689"/>
    <cellStyle name="Output 2 3 3 3 2 3 3" xfId="41690"/>
    <cellStyle name="Output 2 3 3 3 3" xfId="4916"/>
    <cellStyle name="Output 2 3 3 3 3 2" xfId="41691"/>
    <cellStyle name="Output 2 3 3 3 3 2 2" xfId="41692"/>
    <cellStyle name="Output 2 3 3 3 3 2 3" xfId="41693"/>
    <cellStyle name="Output 2 3 3 3 4" xfId="4917"/>
    <cellStyle name="Output 2 3 3 3 4 2" xfId="41694"/>
    <cellStyle name="Output 2 3 3 3 4 2 2" xfId="41695"/>
    <cellStyle name="Output 2 3 3 3 4 2 3" xfId="41696"/>
    <cellStyle name="Output 2 3 3 3 5" xfId="41697"/>
    <cellStyle name="Output 2 3 3 3 5 2" xfId="41698"/>
    <cellStyle name="Output 2 3 3 3 5 3" xfId="41699"/>
    <cellStyle name="Output 2 3 3 4" xfId="4918"/>
    <cellStyle name="Output 2 3 3 4 2" xfId="4919"/>
    <cellStyle name="Output 2 3 3 4 2 2" xfId="4920"/>
    <cellStyle name="Output 2 3 3 4 2 2 2" xfId="41700"/>
    <cellStyle name="Output 2 3 3 4 2 2 2 2" xfId="41701"/>
    <cellStyle name="Output 2 3 3 4 2 2 2 3" xfId="41702"/>
    <cellStyle name="Output 2 3 3 4 2 3" xfId="41703"/>
    <cellStyle name="Output 2 3 3 4 2 3 2" xfId="41704"/>
    <cellStyle name="Output 2 3 3 4 2 3 3" xfId="41705"/>
    <cellStyle name="Output 2 3 3 4 3" xfId="4921"/>
    <cellStyle name="Output 2 3 3 4 3 2" xfId="41706"/>
    <cellStyle name="Output 2 3 3 4 3 2 2" xfId="41707"/>
    <cellStyle name="Output 2 3 3 4 3 2 3" xfId="41708"/>
    <cellStyle name="Output 2 3 3 4 4" xfId="41709"/>
    <cellStyle name="Output 2 3 3 4 4 2" xfId="41710"/>
    <cellStyle name="Output 2 3 3 4 4 3" xfId="41711"/>
    <cellStyle name="Output 2 3 3 5" xfId="4922"/>
    <cellStyle name="Output 2 3 3 5 2" xfId="4923"/>
    <cellStyle name="Output 2 3 3 5 2 2" xfId="41712"/>
    <cellStyle name="Output 2 3 3 5 2 2 2" xfId="41713"/>
    <cellStyle name="Output 2 3 3 5 2 2 3" xfId="41714"/>
    <cellStyle name="Output 2 3 3 5 3" xfId="41715"/>
    <cellStyle name="Output 2 3 3 5 3 2" xfId="41716"/>
    <cellStyle name="Output 2 3 3 5 3 3" xfId="41717"/>
    <cellStyle name="Output 2 3 3 6" xfId="4924"/>
    <cellStyle name="Output 2 3 3 6 2" xfId="41718"/>
    <cellStyle name="Output 2 3 3 6 2 2" xfId="41719"/>
    <cellStyle name="Output 2 3 3 6 2 3" xfId="41720"/>
    <cellStyle name="Output 2 3 3 7" xfId="41721"/>
    <cellStyle name="Output 2 3 3 7 2" xfId="41722"/>
    <cellStyle name="Output 2 3 3 7 3" xfId="41723"/>
    <cellStyle name="Output 2 3 3 8" xfId="41724"/>
    <cellStyle name="Output 2 3 3 9" xfId="41725"/>
    <cellStyle name="Output 2 3 4" xfId="4925"/>
    <cellStyle name="Output 2 3 4 10" xfId="41726"/>
    <cellStyle name="Output 2 3 4 11" xfId="41727"/>
    <cellStyle name="Output 2 3 4 12" xfId="41728"/>
    <cellStyle name="Output 2 3 4 13" xfId="41729"/>
    <cellStyle name="Output 2 3 4 14" xfId="41730"/>
    <cellStyle name="Output 2 3 4 15" xfId="41731"/>
    <cellStyle name="Output 2 3 4 2" xfId="4926"/>
    <cellStyle name="Output 2 3 4 2 2" xfId="4927"/>
    <cellStyle name="Output 2 3 4 2 2 2" xfId="4928"/>
    <cellStyle name="Output 2 3 4 2 2 2 2" xfId="4929"/>
    <cellStyle name="Output 2 3 4 2 2 2 2 2" xfId="41732"/>
    <cellStyle name="Output 2 3 4 2 2 2 2 2 2" xfId="41733"/>
    <cellStyle name="Output 2 3 4 2 2 2 2 2 3" xfId="41734"/>
    <cellStyle name="Output 2 3 4 2 2 2 3" xfId="41735"/>
    <cellStyle name="Output 2 3 4 2 2 2 3 2" xfId="41736"/>
    <cellStyle name="Output 2 3 4 2 2 2 3 3" xfId="41737"/>
    <cellStyle name="Output 2 3 4 2 2 3" xfId="4930"/>
    <cellStyle name="Output 2 3 4 2 2 3 2" xfId="41738"/>
    <cellStyle name="Output 2 3 4 2 2 3 2 2" xfId="41739"/>
    <cellStyle name="Output 2 3 4 2 2 3 2 3" xfId="41740"/>
    <cellStyle name="Output 2 3 4 2 2 4" xfId="41741"/>
    <cellStyle name="Output 2 3 4 2 2 4 2" xfId="41742"/>
    <cellStyle name="Output 2 3 4 2 2 4 3" xfId="41743"/>
    <cellStyle name="Output 2 3 4 2 3" xfId="4931"/>
    <cellStyle name="Output 2 3 4 2 3 2" xfId="4932"/>
    <cellStyle name="Output 2 3 4 2 3 2 2" xfId="41744"/>
    <cellStyle name="Output 2 3 4 2 3 2 2 2" xfId="41745"/>
    <cellStyle name="Output 2 3 4 2 3 2 2 3" xfId="41746"/>
    <cellStyle name="Output 2 3 4 2 3 3" xfId="41747"/>
    <cellStyle name="Output 2 3 4 2 3 3 2" xfId="41748"/>
    <cellStyle name="Output 2 3 4 2 3 3 3" xfId="41749"/>
    <cellStyle name="Output 2 3 4 2 4" xfId="4933"/>
    <cellStyle name="Output 2 3 4 2 4 2" xfId="41750"/>
    <cellStyle name="Output 2 3 4 2 4 2 2" xfId="41751"/>
    <cellStyle name="Output 2 3 4 2 4 2 3" xfId="41752"/>
    <cellStyle name="Output 2 3 4 2 5" xfId="41753"/>
    <cellStyle name="Output 2 3 4 2 5 2" xfId="41754"/>
    <cellStyle name="Output 2 3 4 2 5 3" xfId="41755"/>
    <cellStyle name="Output 2 3 4 3" xfId="4934"/>
    <cellStyle name="Output 2 3 4 3 2" xfId="4935"/>
    <cellStyle name="Output 2 3 4 3 2 2" xfId="4936"/>
    <cellStyle name="Output 2 3 4 3 2 2 2" xfId="41756"/>
    <cellStyle name="Output 2 3 4 3 2 2 2 2" xfId="41757"/>
    <cellStyle name="Output 2 3 4 3 2 2 2 3" xfId="41758"/>
    <cellStyle name="Output 2 3 4 3 2 3" xfId="41759"/>
    <cellStyle name="Output 2 3 4 3 2 3 2" xfId="41760"/>
    <cellStyle name="Output 2 3 4 3 2 3 3" xfId="41761"/>
    <cellStyle name="Output 2 3 4 3 3" xfId="4937"/>
    <cellStyle name="Output 2 3 4 3 3 2" xfId="41762"/>
    <cellStyle name="Output 2 3 4 3 3 2 2" xfId="41763"/>
    <cellStyle name="Output 2 3 4 3 3 2 3" xfId="41764"/>
    <cellStyle name="Output 2 3 4 3 4" xfId="4938"/>
    <cellStyle name="Output 2 3 4 3 4 2" xfId="41765"/>
    <cellStyle name="Output 2 3 4 3 4 2 2" xfId="41766"/>
    <cellStyle name="Output 2 3 4 3 4 2 3" xfId="41767"/>
    <cellStyle name="Output 2 3 4 3 5" xfId="41768"/>
    <cellStyle name="Output 2 3 4 3 5 2" xfId="41769"/>
    <cellStyle name="Output 2 3 4 3 5 3" xfId="41770"/>
    <cellStyle name="Output 2 3 4 4" xfId="4939"/>
    <cellStyle name="Output 2 3 4 4 2" xfId="4940"/>
    <cellStyle name="Output 2 3 4 4 2 2" xfId="4941"/>
    <cellStyle name="Output 2 3 4 4 2 2 2" xfId="41771"/>
    <cellStyle name="Output 2 3 4 4 2 2 2 2" xfId="41772"/>
    <cellStyle name="Output 2 3 4 4 2 2 2 3" xfId="41773"/>
    <cellStyle name="Output 2 3 4 4 2 3" xfId="41774"/>
    <cellStyle name="Output 2 3 4 4 2 3 2" xfId="41775"/>
    <cellStyle name="Output 2 3 4 4 2 3 3" xfId="41776"/>
    <cellStyle name="Output 2 3 4 4 3" xfId="4942"/>
    <cellStyle name="Output 2 3 4 4 3 2" xfId="41777"/>
    <cellStyle name="Output 2 3 4 4 3 2 2" xfId="41778"/>
    <cellStyle name="Output 2 3 4 4 3 2 3" xfId="41779"/>
    <cellStyle name="Output 2 3 4 4 4" xfId="41780"/>
    <cellStyle name="Output 2 3 4 4 4 2" xfId="41781"/>
    <cellStyle name="Output 2 3 4 4 4 3" xfId="41782"/>
    <cellStyle name="Output 2 3 4 5" xfId="4943"/>
    <cellStyle name="Output 2 3 4 5 2" xfId="4944"/>
    <cellStyle name="Output 2 3 4 5 2 2" xfId="41783"/>
    <cellStyle name="Output 2 3 4 5 2 2 2" xfId="41784"/>
    <cellStyle name="Output 2 3 4 5 2 2 3" xfId="41785"/>
    <cellStyle name="Output 2 3 4 5 3" xfId="41786"/>
    <cellStyle name="Output 2 3 4 5 3 2" xfId="41787"/>
    <cellStyle name="Output 2 3 4 5 3 3" xfId="41788"/>
    <cellStyle name="Output 2 3 4 6" xfId="4945"/>
    <cellStyle name="Output 2 3 4 6 2" xfId="41789"/>
    <cellStyle name="Output 2 3 4 6 2 2" xfId="41790"/>
    <cellStyle name="Output 2 3 4 6 2 3" xfId="41791"/>
    <cellStyle name="Output 2 3 4 7" xfId="41792"/>
    <cellStyle name="Output 2 3 4 7 2" xfId="41793"/>
    <cellStyle name="Output 2 3 4 7 3" xfId="41794"/>
    <cellStyle name="Output 2 3 4 8" xfId="41795"/>
    <cellStyle name="Output 2 3 4 9" xfId="41796"/>
    <cellStyle name="Output 2 3 5" xfId="4946"/>
    <cellStyle name="Output 2 3 5 2" xfId="4947"/>
    <cellStyle name="Output 2 3 5 2 2" xfId="41797"/>
    <cellStyle name="Output 2 3 5 2 2 2" xfId="41798"/>
    <cellStyle name="Output 2 3 5 2 2 3" xfId="41799"/>
    <cellStyle name="Output 2 3 5 3" xfId="41800"/>
    <cellStyle name="Output 2 3 5 3 2" xfId="41801"/>
    <cellStyle name="Output 2 3 5 3 3" xfId="41802"/>
    <cellStyle name="Output 2 3 6" xfId="41803"/>
    <cellStyle name="Output 2 3 7" xfId="41804"/>
    <cellStyle name="Output 2 3 8" xfId="41805"/>
    <cellStyle name="Output 2 3 9" xfId="41806"/>
    <cellStyle name="Output 2 4" xfId="4948"/>
    <cellStyle name="Output 2 4 10" xfId="41807"/>
    <cellStyle name="Output 2 4 11" xfId="41808"/>
    <cellStyle name="Output 2 4 12" xfId="41809"/>
    <cellStyle name="Output 2 4 13" xfId="41810"/>
    <cellStyle name="Output 2 4 14" xfId="41811"/>
    <cellStyle name="Output 2 4 2" xfId="4949"/>
    <cellStyle name="Output 2 4 2 10" xfId="41812"/>
    <cellStyle name="Output 2 4 2 11" xfId="41813"/>
    <cellStyle name="Output 2 4 2 12" xfId="41814"/>
    <cellStyle name="Output 2 4 2 13" xfId="41815"/>
    <cellStyle name="Output 2 4 2 14" xfId="41816"/>
    <cellStyle name="Output 2 4 2 15" xfId="41817"/>
    <cellStyle name="Output 2 4 2 16" xfId="41818"/>
    <cellStyle name="Output 2 4 2 17" xfId="41819"/>
    <cellStyle name="Output 2 4 2 2" xfId="4950"/>
    <cellStyle name="Output 2 4 2 2 10" xfId="41820"/>
    <cellStyle name="Output 2 4 2 2 11" xfId="41821"/>
    <cellStyle name="Output 2 4 2 2 12" xfId="41822"/>
    <cellStyle name="Output 2 4 2 2 13" xfId="41823"/>
    <cellStyle name="Output 2 4 2 2 14" xfId="41824"/>
    <cellStyle name="Output 2 4 2 2 15" xfId="41825"/>
    <cellStyle name="Output 2 4 2 2 2" xfId="4951"/>
    <cellStyle name="Output 2 4 2 2 2 2" xfId="4952"/>
    <cellStyle name="Output 2 4 2 2 2 2 2" xfId="4953"/>
    <cellStyle name="Output 2 4 2 2 2 2 2 2" xfId="41826"/>
    <cellStyle name="Output 2 4 2 2 2 2 2 2 2" xfId="41827"/>
    <cellStyle name="Output 2 4 2 2 2 2 2 2 3" xfId="41828"/>
    <cellStyle name="Output 2 4 2 2 2 2 3" xfId="41829"/>
    <cellStyle name="Output 2 4 2 2 2 2 3 2" xfId="41830"/>
    <cellStyle name="Output 2 4 2 2 2 2 3 3" xfId="41831"/>
    <cellStyle name="Output 2 4 2 2 2 3" xfId="4954"/>
    <cellStyle name="Output 2 4 2 2 2 3 2" xfId="41832"/>
    <cellStyle name="Output 2 4 2 2 2 3 2 2" xfId="41833"/>
    <cellStyle name="Output 2 4 2 2 2 3 2 3" xfId="41834"/>
    <cellStyle name="Output 2 4 2 2 2 4" xfId="41835"/>
    <cellStyle name="Output 2 4 2 2 2 4 2" xfId="41836"/>
    <cellStyle name="Output 2 4 2 2 2 4 3" xfId="41837"/>
    <cellStyle name="Output 2 4 2 2 3" xfId="4955"/>
    <cellStyle name="Output 2 4 2 2 3 2" xfId="4956"/>
    <cellStyle name="Output 2 4 2 2 3 2 2" xfId="41838"/>
    <cellStyle name="Output 2 4 2 2 3 2 2 2" xfId="41839"/>
    <cellStyle name="Output 2 4 2 2 3 2 2 3" xfId="41840"/>
    <cellStyle name="Output 2 4 2 2 3 3" xfId="41841"/>
    <cellStyle name="Output 2 4 2 2 3 3 2" xfId="41842"/>
    <cellStyle name="Output 2 4 2 2 3 3 3" xfId="41843"/>
    <cellStyle name="Output 2 4 2 2 4" xfId="4957"/>
    <cellStyle name="Output 2 4 2 2 4 2" xfId="41844"/>
    <cellStyle name="Output 2 4 2 2 4 2 2" xfId="41845"/>
    <cellStyle name="Output 2 4 2 2 4 2 3" xfId="41846"/>
    <cellStyle name="Output 2 4 2 2 5" xfId="41847"/>
    <cellStyle name="Output 2 4 2 2 5 2" xfId="41848"/>
    <cellStyle name="Output 2 4 2 2 5 3" xfId="41849"/>
    <cellStyle name="Output 2 4 2 2 6" xfId="41850"/>
    <cellStyle name="Output 2 4 2 2 7" xfId="41851"/>
    <cellStyle name="Output 2 4 2 2 8" xfId="41852"/>
    <cellStyle name="Output 2 4 2 2 9" xfId="41853"/>
    <cellStyle name="Output 2 4 2 3" xfId="4958"/>
    <cellStyle name="Output 2 4 2 3 2" xfId="4959"/>
    <cellStyle name="Output 2 4 2 3 2 2" xfId="4960"/>
    <cellStyle name="Output 2 4 2 3 2 2 2" xfId="41854"/>
    <cellStyle name="Output 2 4 2 3 2 2 2 2" xfId="41855"/>
    <cellStyle name="Output 2 4 2 3 2 2 2 3" xfId="41856"/>
    <cellStyle name="Output 2 4 2 3 2 3" xfId="41857"/>
    <cellStyle name="Output 2 4 2 3 2 3 2" xfId="41858"/>
    <cellStyle name="Output 2 4 2 3 2 3 3" xfId="41859"/>
    <cellStyle name="Output 2 4 2 3 3" xfId="4961"/>
    <cellStyle name="Output 2 4 2 3 3 2" xfId="41860"/>
    <cellStyle name="Output 2 4 2 3 3 2 2" xfId="41861"/>
    <cellStyle name="Output 2 4 2 3 3 2 3" xfId="41862"/>
    <cellStyle name="Output 2 4 2 3 4" xfId="4962"/>
    <cellStyle name="Output 2 4 2 3 4 2" xfId="41863"/>
    <cellStyle name="Output 2 4 2 3 4 2 2" xfId="41864"/>
    <cellStyle name="Output 2 4 2 3 4 2 3" xfId="41865"/>
    <cellStyle name="Output 2 4 2 3 5" xfId="41866"/>
    <cellStyle name="Output 2 4 2 3 5 2" xfId="41867"/>
    <cellStyle name="Output 2 4 2 3 5 3" xfId="41868"/>
    <cellStyle name="Output 2 4 2 4" xfId="4963"/>
    <cellStyle name="Output 2 4 2 4 2" xfId="4964"/>
    <cellStyle name="Output 2 4 2 4 2 2" xfId="4965"/>
    <cellStyle name="Output 2 4 2 4 2 2 2" xfId="41869"/>
    <cellStyle name="Output 2 4 2 4 2 2 2 2" xfId="41870"/>
    <cellStyle name="Output 2 4 2 4 2 2 2 3" xfId="41871"/>
    <cellStyle name="Output 2 4 2 4 2 3" xfId="41872"/>
    <cellStyle name="Output 2 4 2 4 2 3 2" xfId="41873"/>
    <cellStyle name="Output 2 4 2 4 2 3 3" xfId="41874"/>
    <cellStyle name="Output 2 4 2 4 3" xfId="4966"/>
    <cellStyle name="Output 2 4 2 4 3 2" xfId="41875"/>
    <cellStyle name="Output 2 4 2 4 3 2 2" xfId="41876"/>
    <cellStyle name="Output 2 4 2 4 3 2 3" xfId="41877"/>
    <cellStyle name="Output 2 4 2 4 4" xfId="41878"/>
    <cellStyle name="Output 2 4 2 4 4 2" xfId="41879"/>
    <cellStyle name="Output 2 4 2 4 4 3" xfId="41880"/>
    <cellStyle name="Output 2 4 2 5" xfId="4967"/>
    <cellStyle name="Output 2 4 2 5 2" xfId="4968"/>
    <cellStyle name="Output 2 4 2 5 2 2" xfId="41881"/>
    <cellStyle name="Output 2 4 2 5 2 2 2" xfId="41882"/>
    <cellStyle name="Output 2 4 2 5 2 2 3" xfId="41883"/>
    <cellStyle name="Output 2 4 2 5 3" xfId="41884"/>
    <cellStyle name="Output 2 4 2 5 3 2" xfId="41885"/>
    <cellStyle name="Output 2 4 2 5 3 3" xfId="41886"/>
    <cellStyle name="Output 2 4 2 6" xfId="4969"/>
    <cellStyle name="Output 2 4 2 6 2" xfId="41887"/>
    <cellStyle name="Output 2 4 2 6 2 2" xfId="41888"/>
    <cellStyle name="Output 2 4 2 6 2 3" xfId="41889"/>
    <cellStyle name="Output 2 4 2 7" xfId="41890"/>
    <cellStyle name="Output 2 4 2 7 2" xfId="41891"/>
    <cellStyle name="Output 2 4 2 7 3" xfId="41892"/>
    <cellStyle name="Output 2 4 2 8" xfId="41893"/>
    <cellStyle name="Output 2 4 2 9" xfId="41894"/>
    <cellStyle name="Output 2 4 3" xfId="4970"/>
    <cellStyle name="Output 2 4 3 10" xfId="41895"/>
    <cellStyle name="Output 2 4 3 11" xfId="41896"/>
    <cellStyle name="Output 2 4 3 12" xfId="41897"/>
    <cellStyle name="Output 2 4 3 13" xfId="41898"/>
    <cellStyle name="Output 2 4 3 14" xfId="41899"/>
    <cellStyle name="Output 2 4 3 15" xfId="41900"/>
    <cellStyle name="Output 2 4 3 16" xfId="41901"/>
    <cellStyle name="Output 2 4 3 2" xfId="4971"/>
    <cellStyle name="Output 2 4 3 2 2" xfId="4972"/>
    <cellStyle name="Output 2 4 3 2 2 2" xfId="4973"/>
    <cellStyle name="Output 2 4 3 2 2 2 2" xfId="4974"/>
    <cellStyle name="Output 2 4 3 2 2 2 2 2" xfId="41902"/>
    <cellStyle name="Output 2 4 3 2 2 2 2 2 2" xfId="41903"/>
    <cellStyle name="Output 2 4 3 2 2 2 2 2 3" xfId="41904"/>
    <cellStyle name="Output 2 4 3 2 2 2 3" xfId="41905"/>
    <cellStyle name="Output 2 4 3 2 2 2 3 2" xfId="41906"/>
    <cellStyle name="Output 2 4 3 2 2 2 3 3" xfId="41907"/>
    <cellStyle name="Output 2 4 3 2 2 3" xfId="4975"/>
    <cellStyle name="Output 2 4 3 2 2 3 2" xfId="41908"/>
    <cellStyle name="Output 2 4 3 2 2 3 2 2" xfId="41909"/>
    <cellStyle name="Output 2 4 3 2 2 3 2 3" xfId="41910"/>
    <cellStyle name="Output 2 4 3 2 2 4" xfId="41911"/>
    <cellStyle name="Output 2 4 3 2 2 4 2" xfId="41912"/>
    <cellStyle name="Output 2 4 3 2 2 4 3" xfId="41913"/>
    <cellStyle name="Output 2 4 3 2 3" xfId="4976"/>
    <cellStyle name="Output 2 4 3 2 3 2" xfId="4977"/>
    <cellStyle name="Output 2 4 3 2 3 2 2" xfId="41914"/>
    <cellStyle name="Output 2 4 3 2 3 2 2 2" xfId="41915"/>
    <cellStyle name="Output 2 4 3 2 3 2 2 3" xfId="41916"/>
    <cellStyle name="Output 2 4 3 2 3 3" xfId="41917"/>
    <cellStyle name="Output 2 4 3 2 3 3 2" xfId="41918"/>
    <cellStyle name="Output 2 4 3 2 3 3 3" xfId="41919"/>
    <cellStyle name="Output 2 4 3 2 4" xfId="4978"/>
    <cellStyle name="Output 2 4 3 2 4 2" xfId="41920"/>
    <cellStyle name="Output 2 4 3 2 4 2 2" xfId="41921"/>
    <cellStyle name="Output 2 4 3 2 4 2 3" xfId="41922"/>
    <cellStyle name="Output 2 4 3 2 5" xfId="41923"/>
    <cellStyle name="Output 2 4 3 2 5 2" xfId="41924"/>
    <cellStyle name="Output 2 4 3 2 5 3" xfId="41925"/>
    <cellStyle name="Output 2 4 3 3" xfId="4979"/>
    <cellStyle name="Output 2 4 3 3 2" xfId="4980"/>
    <cellStyle name="Output 2 4 3 3 2 2" xfId="4981"/>
    <cellStyle name="Output 2 4 3 3 2 2 2" xfId="41926"/>
    <cellStyle name="Output 2 4 3 3 2 2 2 2" xfId="41927"/>
    <cellStyle name="Output 2 4 3 3 2 2 2 3" xfId="41928"/>
    <cellStyle name="Output 2 4 3 3 2 3" xfId="41929"/>
    <cellStyle name="Output 2 4 3 3 2 3 2" xfId="41930"/>
    <cellStyle name="Output 2 4 3 3 2 3 3" xfId="41931"/>
    <cellStyle name="Output 2 4 3 3 3" xfId="4982"/>
    <cellStyle name="Output 2 4 3 3 3 2" xfId="41932"/>
    <cellStyle name="Output 2 4 3 3 3 2 2" xfId="41933"/>
    <cellStyle name="Output 2 4 3 3 3 2 3" xfId="41934"/>
    <cellStyle name="Output 2 4 3 3 4" xfId="4983"/>
    <cellStyle name="Output 2 4 3 3 4 2" xfId="41935"/>
    <cellStyle name="Output 2 4 3 3 4 2 2" xfId="41936"/>
    <cellStyle name="Output 2 4 3 3 4 2 3" xfId="41937"/>
    <cellStyle name="Output 2 4 3 3 5" xfId="41938"/>
    <cellStyle name="Output 2 4 3 3 5 2" xfId="41939"/>
    <cellStyle name="Output 2 4 3 3 5 3" xfId="41940"/>
    <cellStyle name="Output 2 4 3 4" xfId="4984"/>
    <cellStyle name="Output 2 4 3 4 2" xfId="4985"/>
    <cellStyle name="Output 2 4 3 4 2 2" xfId="4986"/>
    <cellStyle name="Output 2 4 3 4 2 2 2" xfId="41941"/>
    <cellStyle name="Output 2 4 3 4 2 2 2 2" xfId="41942"/>
    <cellStyle name="Output 2 4 3 4 2 2 2 3" xfId="41943"/>
    <cellStyle name="Output 2 4 3 4 2 3" xfId="41944"/>
    <cellStyle name="Output 2 4 3 4 2 3 2" xfId="41945"/>
    <cellStyle name="Output 2 4 3 4 2 3 3" xfId="41946"/>
    <cellStyle name="Output 2 4 3 4 3" xfId="4987"/>
    <cellStyle name="Output 2 4 3 4 3 2" xfId="41947"/>
    <cellStyle name="Output 2 4 3 4 3 2 2" xfId="41948"/>
    <cellStyle name="Output 2 4 3 4 3 2 3" xfId="41949"/>
    <cellStyle name="Output 2 4 3 4 4" xfId="41950"/>
    <cellStyle name="Output 2 4 3 4 4 2" xfId="41951"/>
    <cellStyle name="Output 2 4 3 4 4 3" xfId="41952"/>
    <cellStyle name="Output 2 4 3 5" xfId="4988"/>
    <cellStyle name="Output 2 4 3 5 2" xfId="4989"/>
    <cellStyle name="Output 2 4 3 5 2 2" xfId="41953"/>
    <cellStyle name="Output 2 4 3 5 2 2 2" xfId="41954"/>
    <cellStyle name="Output 2 4 3 5 2 2 3" xfId="41955"/>
    <cellStyle name="Output 2 4 3 5 3" xfId="41956"/>
    <cellStyle name="Output 2 4 3 5 3 2" xfId="41957"/>
    <cellStyle name="Output 2 4 3 5 3 3" xfId="41958"/>
    <cellStyle name="Output 2 4 3 6" xfId="4990"/>
    <cellStyle name="Output 2 4 3 6 2" xfId="41959"/>
    <cellStyle name="Output 2 4 3 6 2 2" xfId="41960"/>
    <cellStyle name="Output 2 4 3 6 2 3" xfId="41961"/>
    <cellStyle name="Output 2 4 3 7" xfId="41962"/>
    <cellStyle name="Output 2 4 3 7 2" xfId="41963"/>
    <cellStyle name="Output 2 4 3 7 3" xfId="41964"/>
    <cellStyle name="Output 2 4 3 8" xfId="41965"/>
    <cellStyle name="Output 2 4 3 9" xfId="41966"/>
    <cellStyle name="Output 2 4 4" xfId="4991"/>
    <cellStyle name="Output 2 4 4 2" xfId="4992"/>
    <cellStyle name="Output 2 4 4 2 2" xfId="41967"/>
    <cellStyle name="Output 2 4 4 2 2 2" xfId="41968"/>
    <cellStyle name="Output 2 4 4 2 2 3" xfId="41969"/>
    <cellStyle name="Output 2 4 4 3" xfId="41970"/>
    <cellStyle name="Output 2 4 4 3 2" xfId="41971"/>
    <cellStyle name="Output 2 4 4 3 3" xfId="41972"/>
    <cellStyle name="Output 2 4 5" xfId="41973"/>
    <cellStyle name="Output 2 4 5 2" xfId="41974"/>
    <cellStyle name="Output 2 4 6" xfId="41975"/>
    <cellStyle name="Output 2 4 7" xfId="41976"/>
    <cellStyle name="Output 2 4 8" xfId="41977"/>
    <cellStyle name="Output 2 4 9" xfId="41978"/>
    <cellStyle name="Output 2 5" xfId="4993"/>
    <cellStyle name="Output 2 5 10" xfId="41979"/>
    <cellStyle name="Output 2 5 10 2" xfId="41980"/>
    <cellStyle name="Output 2 5 10 3" xfId="41981"/>
    <cellStyle name="Output 2 5 11" xfId="41982"/>
    <cellStyle name="Output 2 5 12" xfId="41983"/>
    <cellStyle name="Output 2 5 13" xfId="41984"/>
    <cellStyle name="Output 2 5 14" xfId="41985"/>
    <cellStyle name="Output 2 5 2" xfId="4994"/>
    <cellStyle name="Output 2 5 2 10" xfId="41986"/>
    <cellStyle name="Output 2 5 2 11" xfId="41987"/>
    <cellStyle name="Output 2 5 2 12" xfId="41988"/>
    <cellStyle name="Output 2 5 2 13" xfId="41989"/>
    <cellStyle name="Output 2 5 2 14" xfId="41990"/>
    <cellStyle name="Output 2 5 2 15" xfId="41991"/>
    <cellStyle name="Output 2 5 2 16" xfId="41992"/>
    <cellStyle name="Output 2 5 2 17" xfId="41993"/>
    <cellStyle name="Output 2 5 2 2" xfId="4995"/>
    <cellStyle name="Output 2 5 2 2 10" xfId="41994"/>
    <cellStyle name="Output 2 5 2 2 11" xfId="41995"/>
    <cellStyle name="Output 2 5 2 2 12" xfId="41996"/>
    <cellStyle name="Output 2 5 2 2 13" xfId="41997"/>
    <cellStyle name="Output 2 5 2 2 14" xfId="41998"/>
    <cellStyle name="Output 2 5 2 2 15" xfId="41999"/>
    <cellStyle name="Output 2 5 2 2 2" xfId="4996"/>
    <cellStyle name="Output 2 5 2 2 2 2" xfId="4997"/>
    <cellStyle name="Output 2 5 2 2 2 2 2" xfId="4998"/>
    <cellStyle name="Output 2 5 2 2 2 2 2 2" xfId="42000"/>
    <cellStyle name="Output 2 5 2 2 2 2 2 2 2" xfId="42001"/>
    <cellStyle name="Output 2 5 2 2 2 2 2 2 3" xfId="42002"/>
    <cellStyle name="Output 2 5 2 2 2 2 3" xfId="42003"/>
    <cellStyle name="Output 2 5 2 2 2 2 3 2" xfId="42004"/>
    <cellStyle name="Output 2 5 2 2 2 2 3 3" xfId="42005"/>
    <cellStyle name="Output 2 5 2 2 2 3" xfId="4999"/>
    <cellStyle name="Output 2 5 2 2 2 3 2" xfId="42006"/>
    <cellStyle name="Output 2 5 2 2 2 3 2 2" xfId="42007"/>
    <cellStyle name="Output 2 5 2 2 2 3 2 3" xfId="42008"/>
    <cellStyle name="Output 2 5 2 2 2 4" xfId="42009"/>
    <cellStyle name="Output 2 5 2 2 2 4 2" xfId="42010"/>
    <cellStyle name="Output 2 5 2 2 2 4 3" xfId="42011"/>
    <cellStyle name="Output 2 5 2 2 3" xfId="5000"/>
    <cellStyle name="Output 2 5 2 2 3 2" xfId="5001"/>
    <cellStyle name="Output 2 5 2 2 3 2 2" xfId="42012"/>
    <cellStyle name="Output 2 5 2 2 3 2 2 2" xfId="42013"/>
    <cellStyle name="Output 2 5 2 2 3 2 2 3" xfId="42014"/>
    <cellStyle name="Output 2 5 2 2 3 3" xfId="42015"/>
    <cellStyle name="Output 2 5 2 2 3 3 2" xfId="42016"/>
    <cellStyle name="Output 2 5 2 2 3 3 3" xfId="42017"/>
    <cellStyle name="Output 2 5 2 2 4" xfId="5002"/>
    <cellStyle name="Output 2 5 2 2 4 2" xfId="42018"/>
    <cellStyle name="Output 2 5 2 2 4 2 2" xfId="42019"/>
    <cellStyle name="Output 2 5 2 2 4 2 3" xfId="42020"/>
    <cellStyle name="Output 2 5 2 2 5" xfId="42021"/>
    <cellStyle name="Output 2 5 2 2 5 2" xfId="42022"/>
    <cellStyle name="Output 2 5 2 2 5 3" xfId="42023"/>
    <cellStyle name="Output 2 5 2 2 6" xfId="42024"/>
    <cellStyle name="Output 2 5 2 2 7" xfId="42025"/>
    <cellStyle name="Output 2 5 2 2 8" xfId="42026"/>
    <cellStyle name="Output 2 5 2 2 9" xfId="42027"/>
    <cellStyle name="Output 2 5 2 3" xfId="5003"/>
    <cellStyle name="Output 2 5 2 3 2" xfId="5004"/>
    <cellStyle name="Output 2 5 2 3 2 2" xfId="5005"/>
    <cellStyle name="Output 2 5 2 3 2 2 2" xfId="42028"/>
    <cellStyle name="Output 2 5 2 3 2 2 2 2" xfId="42029"/>
    <cellStyle name="Output 2 5 2 3 2 2 2 3" xfId="42030"/>
    <cellStyle name="Output 2 5 2 3 2 3" xfId="42031"/>
    <cellStyle name="Output 2 5 2 3 2 3 2" xfId="42032"/>
    <cellStyle name="Output 2 5 2 3 2 3 3" xfId="42033"/>
    <cellStyle name="Output 2 5 2 3 3" xfId="5006"/>
    <cellStyle name="Output 2 5 2 3 3 2" xfId="42034"/>
    <cellStyle name="Output 2 5 2 3 3 2 2" xfId="42035"/>
    <cellStyle name="Output 2 5 2 3 3 2 3" xfId="42036"/>
    <cellStyle name="Output 2 5 2 3 4" xfId="5007"/>
    <cellStyle name="Output 2 5 2 3 4 2" xfId="42037"/>
    <cellStyle name="Output 2 5 2 3 4 2 2" xfId="42038"/>
    <cellStyle name="Output 2 5 2 3 4 2 3" xfId="42039"/>
    <cellStyle name="Output 2 5 2 3 5" xfId="42040"/>
    <cellStyle name="Output 2 5 2 3 5 2" xfId="42041"/>
    <cellStyle name="Output 2 5 2 3 5 3" xfId="42042"/>
    <cellStyle name="Output 2 5 2 4" xfId="5008"/>
    <cellStyle name="Output 2 5 2 4 2" xfId="5009"/>
    <cellStyle name="Output 2 5 2 4 2 2" xfId="5010"/>
    <cellStyle name="Output 2 5 2 4 2 2 2" xfId="42043"/>
    <cellStyle name="Output 2 5 2 4 2 2 2 2" xfId="42044"/>
    <cellStyle name="Output 2 5 2 4 2 2 2 3" xfId="42045"/>
    <cellStyle name="Output 2 5 2 4 2 3" xfId="42046"/>
    <cellStyle name="Output 2 5 2 4 2 3 2" xfId="42047"/>
    <cellStyle name="Output 2 5 2 4 2 3 3" xfId="42048"/>
    <cellStyle name="Output 2 5 2 4 3" xfId="5011"/>
    <cellStyle name="Output 2 5 2 4 3 2" xfId="42049"/>
    <cellStyle name="Output 2 5 2 4 3 2 2" xfId="42050"/>
    <cellStyle name="Output 2 5 2 4 3 2 3" xfId="42051"/>
    <cellStyle name="Output 2 5 2 4 4" xfId="42052"/>
    <cellStyle name="Output 2 5 2 4 4 2" xfId="42053"/>
    <cellStyle name="Output 2 5 2 4 4 3" xfId="42054"/>
    <cellStyle name="Output 2 5 2 5" xfId="5012"/>
    <cellStyle name="Output 2 5 2 5 2" xfId="5013"/>
    <cellStyle name="Output 2 5 2 5 2 2" xfId="42055"/>
    <cellStyle name="Output 2 5 2 5 2 2 2" xfId="42056"/>
    <cellStyle name="Output 2 5 2 5 2 2 3" xfId="42057"/>
    <cellStyle name="Output 2 5 2 5 3" xfId="42058"/>
    <cellStyle name="Output 2 5 2 5 3 2" xfId="42059"/>
    <cellStyle name="Output 2 5 2 5 3 3" xfId="42060"/>
    <cellStyle name="Output 2 5 2 6" xfId="5014"/>
    <cellStyle name="Output 2 5 2 6 2" xfId="42061"/>
    <cellStyle name="Output 2 5 2 6 2 2" xfId="42062"/>
    <cellStyle name="Output 2 5 2 6 2 3" xfId="42063"/>
    <cellStyle name="Output 2 5 2 7" xfId="42064"/>
    <cellStyle name="Output 2 5 2 7 2" xfId="42065"/>
    <cellStyle name="Output 2 5 2 7 3" xfId="42066"/>
    <cellStyle name="Output 2 5 2 8" xfId="42067"/>
    <cellStyle name="Output 2 5 2 9" xfId="42068"/>
    <cellStyle name="Output 2 5 3" xfId="5015"/>
    <cellStyle name="Output 2 5 3 10" xfId="42069"/>
    <cellStyle name="Output 2 5 3 11" xfId="42070"/>
    <cellStyle name="Output 2 5 3 12" xfId="42071"/>
    <cellStyle name="Output 2 5 3 13" xfId="42072"/>
    <cellStyle name="Output 2 5 3 14" xfId="42073"/>
    <cellStyle name="Output 2 5 3 15" xfId="42074"/>
    <cellStyle name="Output 2 5 3 16" xfId="42075"/>
    <cellStyle name="Output 2 5 3 2" xfId="5016"/>
    <cellStyle name="Output 2 5 3 2 2" xfId="5017"/>
    <cellStyle name="Output 2 5 3 2 2 2" xfId="42076"/>
    <cellStyle name="Output 2 5 3 2 2 2 2" xfId="42077"/>
    <cellStyle name="Output 2 5 3 2 2 2 3" xfId="42078"/>
    <cellStyle name="Output 2 5 3 2 3" xfId="42079"/>
    <cellStyle name="Output 2 5 3 2 3 2" xfId="42080"/>
    <cellStyle name="Output 2 5 3 2 3 3" xfId="42081"/>
    <cellStyle name="Output 2 5 3 3" xfId="5018"/>
    <cellStyle name="Output 2 5 3 3 2" xfId="42082"/>
    <cellStyle name="Output 2 5 3 3 2 2" xfId="42083"/>
    <cellStyle name="Output 2 5 3 3 2 3" xfId="42084"/>
    <cellStyle name="Output 2 5 3 4" xfId="42085"/>
    <cellStyle name="Output 2 5 3 4 2" xfId="42086"/>
    <cellStyle name="Output 2 5 3 4 3" xfId="42087"/>
    <cellStyle name="Output 2 5 3 5" xfId="42088"/>
    <cellStyle name="Output 2 5 3 6" xfId="42089"/>
    <cellStyle name="Output 2 5 3 7" xfId="42090"/>
    <cellStyle name="Output 2 5 3 8" xfId="42091"/>
    <cellStyle name="Output 2 5 3 9" xfId="42092"/>
    <cellStyle name="Output 2 5 4" xfId="5019"/>
    <cellStyle name="Output 2 5 4 2" xfId="5020"/>
    <cellStyle name="Output 2 5 4 2 2" xfId="5021"/>
    <cellStyle name="Output 2 5 4 2 2 2" xfId="5022"/>
    <cellStyle name="Output 2 5 4 2 2 2 2" xfId="5023"/>
    <cellStyle name="Output 2 5 4 2 2 2 2 2" xfId="42093"/>
    <cellStyle name="Output 2 5 4 2 2 2 2 2 2" xfId="42094"/>
    <cellStyle name="Output 2 5 4 2 2 2 2 2 3" xfId="42095"/>
    <cellStyle name="Output 2 5 4 2 2 2 3" xfId="42096"/>
    <cellStyle name="Output 2 5 4 2 2 2 3 2" xfId="42097"/>
    <cellStyle name="Output 2 5 4 2 2 2 3 3" xfId="42098"/>
    <cellStyle name="Output 2 5 4 2 2 3" xfId="5024"/>
    <cellStyle name="Output 2 5 4 2 2 3 2" xfId="42099"/>
    <cellStyle name="Output 2 5 4 2 2 3 2 2" xfId="42100"/>
    <cellStyle name="Output 2 5 4 2 2 3 2 3" xfId="42101"/>
    <cellStyle name="Output 2 5 4 2 2 4" xfId="42102"/>
    <cellStyle name="Output 2 5 4 2 2 4 2" xfId="42103"/>
    <cellStyle name="Output 2 5 4 2 2 4 3" xfId="42104"/>
    <cellStyle name="Output 2 5 4 2 3" xfId="5025"/>
    <cellStyle name="Output 2 5 4 2 3 2" xfId="5026"/>
    <cellStyle name="Output 2 5 4 2 3 2 2" xfId="42105"/>
    <cellStyle name="Output 2 5 4 2 3 2 2 2" xfId="42106"/>
    <cellStyle name="Output 2 5 4 2 3 2 2 3" xfId="42107"/>
    <cellStyle name="Output 2 5 4 2 3 3" xfId="42108"/>
    <cellStyle name="Output 2 5 4 2 3 3 2" xfId="42109"/>
    <cellStyle name="Output 2 5 4 2 3 3 3" xfId="42110"/>
    <cellStyle name="Output 2 5 4 2 4" xfId="5027"/>
    <cellStyle name="Output 2 5 4 2 4 2" xfId="42111"/>
    <cellStyle name="Output 2 5 4 2 4 2 2" xfId="42112"/>
    <cellStyle name="Output 2 5 4 2 4 2 3" xfId="42113"/>
    <cellStyle name="Output 2 5 4 2 5" xfId="42114"/>
    <cellStyle name="Output 2 5 4 2 5 2" xfId="42115"/>
    <cellStyle name="Output 2 5 4 2 5 3" xfId="42116"/>
    <cellStyle name="Output 2 5 4 3" xfId="5028"/>
    <cellStyle name="Output 2 5 4 3 2" xfId="5029"/>
    <cellStyle name="Output 2 5 4 3 2 2" xfId="5030"/>
    <cellStyle name="Output 2 5 4 3 2 2 2" xfId="42117"/>
    <cellStyle name="Output 2 5 4 3 2 2 2 2" xfId="42118"/>
    <cellStyle name="Output 2 5 4 3 2 2 2 3" xfId="42119"/>
    <cellStyle name="Output 2 5 4 3 2 3" xfId="42120"/>
    <cellStyle name="Output 2 5 4 3 2 3 2" xfId="42121"/>
    <cellStyle name="Output 2 5 4 3 2 3 3" xfId="42122"/>
    <cellStyle name="Output 2 5 4 3 3" xfId="5031"/>
    <cellStyle name="Output 2 5 4 3 3 2" xfId="42123"/>
    <cellStyle name="Output 2 5 4 3 3 2 2" xfId="42124"/>
    <cellStyle name="Output 2 5 4 3 3 2 3" xfId="42125"/>
    <cellStyle name="Output 2 5 4 3 4" xfId="5032"/>
    <cellStyle name="Output 2 5 4 3 4 2" xfId="42126"/>
    <cellStyle name="Output 2 5 4 3 4 2 2" xfId="42127"/>
    <cellStyle name="Output 2 5 4 3 4 2 3" xfId="42128"/>
    <cellStyle name="Output 2 5 4 3 5" xfId="42129"/>
    <cellStyle name="Output 2 5 4 3 5 2" xfId="42130"/>
    <cellStyle name="Output 2 5 4 3 5 3" xfId="42131"/>
    <cellStyle name="Output 2 5 4 4" xfId="5033"/>
    <cellStyle name="Output 2 5 4 4 2" xfId="5034"/>
    <cellStyle name="Output 2 5 4 4 2 2" xfId="5035"/>
    <cellStyle name="Output 2 5 4 4 2 2 2" xfId="42132"/>
    <cellStyle name="Output 2 5 4 4 2 2 2 2" xfId="42133"/>
    <cellStyle name="Output 2 5 4 4 2 2 2 3" xfId="42134"/>
    <cellStyle name="Output 2 5 4 4 2 3" xfId="42135"/>
    <cellStyle name="Output 2 5 4 4 2 3 2" xfId="42136"/>
    <cellStyle name="Output 2 5 4 4 2 3 3" xfId="42137"/>
    <cellStyle name="Output 2 5 4 4 3" xfId="5036"/>
    <cellStyle name="Output 2 5 4 4 3 2" xfId="42138"/>
    <cellStyle name="Output 2 5 4 4 3 2 2" xfId="42139"/>
    <cellStyle name="Output 2 5 4 4 3 2 3" xfId="42140"/>
    <cellStyle name="Output 2 5 4 4 4" xfId="42141"/>
    <cellStyle name="Output 2 5 4 4 4 2" xfId="42142"/>
    <cellStyle name="Output 2 5 4 4 4 3" xfId="42143"/>
    <cellStyle name="Output 2 5 4 5" xfId="5037"/>
    <cellStyle name="Output 2 5 4 5 2" xfId="5038"/>
    <cellStyle name="Output 2 5 4 5 2 2" xfId="42144"/>
    <cellStyle name="Output 2 5 4 5 2 2 2" xfId="42145"/>
    <cellStyle name="Output 2 5 4 5 2 2 3" xfId="42146"/>
    <cellStyle name="Output 2 5 4 5 3" xfId="42147"/>
    <cellStyle name="Output 2 5 4 5 3 2" xfId="42148"/>
    <cellStyle name="Output 2 5 4 5 3 3" xfId="42149"/>
    <cellStyle name="Output 2 5 4 6" xfId="5039"/>
    <cellStyle name="Output 2 5 4 6 2" xfId="42150"/>
    <cellStyle name="Output 2 5 4 6 2 2" xfId="42151"/>
    <cellStyle name="Output 2 5 4 6 2 3" xfId="42152"/>
    <cellStyle name="Output 2 5 4 7" xfId="42153"/>
    <cellStyle name="Output 2 5 4 7 2" xfId="42154"/>
    <cellStyle name="Output 2 5 4 7 3" xfId="42155"/>
    <cellStyle name="Output 2 5 5" xfId="5040"/>
    <cellStyle name="Output 2 5 5 2" xfId="5041"/>
    <cellStyle name="Output 2 5 5 2 2" xfId="5042"/>
    <cellStyle name="Output 2 5 5 2 2 2" xfId="5043"/>
    <cellStyle name="Output 2 5 5 2 2 2 2" xfId="42156"/>
    <cellStyle name="Output 2 5 5 2 2 2 2 2" xfId="42157"/>
    <cellStyle name="Output 2 5 5 2 2 2 2 3" xfId="42158"/>
    <cellStyle name="Output 2 5 5 2 2 3" xfId="42159"/>
    <cellStyle name="Output 2 5 5 2 2 3 2" xfId="42160"/>
    <cellStyle name="Output 2 5 5 2 2 3 3" xfId="42161"/>
    <cellStyle name="Output 2 5 5 2 3" xfId="5044"/>
    <cellStyle name="Output 2 5 5 2 3 2" xfId="42162"/>
    <cellStyle name="Output 2 5 5 2 3 2 2" xfId="42163"/>
    <cellStyle name="Output 2 5 5 2 3 2 3" xfId="42164"/>
    <cellStyle name="Output 2 5 5 2 4" xfId="42165"/>
    <cellStyle name="Output 2 5 5 2 4 2" xfId="42166"/>
    <cellStyle name="Output 2 5 5 2 4 3" xfId="42167"/>
    <cellStyle name="Output 2 5 5 3" xfId="5045"/>
    <cellStyle name="Output 2 5 5 3 2" xfId="5046"/>
    <cellStyle name="Output 2 5 5 3 2 2" xfId="42168"/>
    <cellStyle name="Output 2 5 5 3 2 2 2" xfId="42169"/>
    <cellStyle name="Output 2 5 5 3 2 2 3" xfId="42170"/>
    <cellStyle name="Output 2 5 5 3 3" xfId="42171"/>
    <cellStyle name="Output 2 5 5 3 3 2" xfId="42172"/>
    <cellStyle name="Output 2 5 5 3 3 3" xfId="42173"/>
    <cellStyle name="Output 2 5 5 4" xfId="5047"/>
    <cellStyle name="Output 2 5 5 4 2" xfId="42174"/>
    <cellStyle name="Output 2 5 5 4 2 2" xfId="42175"/>
    <cellStyle name="Output 2 5 5 4 2 3" xfId="42176"/>
    <cellStyle name="Output 2 5 5 5" xfId="42177"/>
    <cellStyle name="Output 2 5 5 5 2" xfId="42178"/>
    <cellStyle name="Output 2 5 5 5 3" xfId="42179"/>
    <cellStyle name="Output 2 5 6" xfId="5048"/>
    <cellStyle name="Output 2 5 6 2" xfId="5049"/>
    <cellStyle name="Output 2 5 6 2 2" xfId="5050"/>
    <cellStyle name="Output 2 5 6 2 2 2" xfId="42180"/>
    <cellStyle name="Output 2 5 6 2 2 2 2" xfId="42181"/>
    <cellStyle name="Output 2 5 6 2 2 2 3" xfId="42182"/>
    <cellStyle name="Output 2 5 6 2 3" xfId="42183"/>
    <cellStyle name="Output 2 5 6 2 3 2" xfId="42184"/>
    <cellStyle name="Output 2 5 6 2 3 3" xfId="42185"/>
    <cellStyle name="Output 2 5 6 3" xfId="5051"/>
    <cellStyle name="Output 2 5 6 3 2" xfId="42186"/>
    <cellStyle name="Output 2 5 6 3 2 2" xfId="42187"/>
    <cellStyle name="Output 2 5 6 3 2 3" xfId="42188"/>
    <cellStyle name="Output 2 5 6 4" xfId="5052"/>
    <cellStyle name="Output 2 5 6 4 2" xfId="42189"/>
    <cellStyle name="Output 2 5 6 4 2 2" xfId="42190"/>
    <cellStyle name="Output 2 5 6 4 2 3" xfId="42191"/>
    <cellStyle name="Output 2 5 6 5" xfId="42192"/>
    <cellStyle name="Output 2 5 6 5 2" xfId="42193"/>
    <cellStyle name="Output 2 5 6 5 3" xfId="42194"/>
    <cellStyle name="Output 2 5 7" xfId="5053"/>
    <cellStyle name="Output 2 5 7 2" xfId="5054"/>
    <cellStyle name="Output 2 5 7 2 2" xfId="5055"/>
    <cellStyle name="Output 2 5 7 2 2 2" xfId="42195"/>
    <cellStyle name="Output 2 5 7 2 2 2 2" xfId="42196"/>
    <cellStyle name="Output 2 5 7 2 2 2 3" xfId="42197"/>
    <cellStyle name="Output 2 5 7 2 3" xfId="42198"/>
    <cellStyle name="Output 2 5 7 2 3 2" xfId="42199"/>
    <cellStyle name="Output 2 5 7 2 3 3" xfId="42200"/>
    <cellStyle name="Output 2 5 7 3" xfId="5056"/>
    <cellStyle name="Output 2 5 7 3 2" xfId="42201"/>
    <cellStyle name="Output 2 5 7 3 2 2" xfId="42202"/>
    <cellStyle name="Output 2 5 7 3 2 3" xfId="42203"/>
    <cellStyle name="Output 2 5 7 4" xfId="42204"/>
    <cellStyle name="Output 2 5 7 4 2" xfId="42205"/>
    <cellStyle name="Output 2 5 7 4 3" xfId="42206"/>
    <cellStyle name="Output 2 5 8" xfId="5057"/>
    <cellStyle name="Output 2 5 8 2" xfId="5058"/>
    <cellStyle name="Output 2 5 8 2 2" xfId="42207"/>
    <cellStyle name="Output 2 5 8 2 2 2" xfId="42208"/>
    <cellStyle name="Output 2 5 8 2 2 3" xfId="42209"/>
    <cellStyle name="Output 2 5 8 3" xfId="42210"/>
    <cellStyle name="Output 2 5 8 3 2" xfId="42211"/>
    <cellStyle name="Output 2 5 8 3 3" xfId="42212"/>
    <cellStyle name="Output 2 5 9" xfId="5059"/>
    <cellStyle name="Output 2 5 9 2" xfId="42213"/>
    <cellStyle name="Output 2 5 9 2 2" xfId="42214"/>
    <cellStyle name="Output 2 5 9 2 3" xfId="42215"/>
    <cellStyle name="Output 2 6" xfId="5060"/>
    <cellStyle name="Output 2 6 10" xfId="42216"/>
    <cellStyle name="Output 2 6 11" xfId="42217"/>
    <cellStyle name="Output 2 6 12" xfId="42218"/>
    <cellStyle name="Output 2 6 13" xfId="42219"/>
    <cellStyle name="Output 2 6 14" xfId="42220"/>
    <cellStyle name="Output 2 6 2" xfId="5061"/>
    <cellStyle name="Output 2 6 2 10" xfId="42221"/>
    <cellStyle name="Output 2 6 2 11" xfId="42222"/>
    <cellStyle name="Output 2 6 2 12" xfId="42223"/>
    <cellStyle name="Output 2 6 2 13" xfId="42224"/>
    <cellStyle name="Output 2 6 2 14" xfId="42225"/>
    <cellStyle name="Output 2 6 2 15" xfId="42226"/>
    <cellStyle name="Output 2 6 2 16" xfId="42227"/>
    <cellStyle name="Output 2 6 2 17" xfId="42228"/>
    <cellStyle name="Output 2 6 2 2" xfId="5062"/>
    <cellStyle name="Output 2 6 2 2 10" xfId="42229"/>
    <cellStyle name="Output 2 6 2 2 11" xfId="42230"/>
    <cellStyle name="Output 2 6 2 2 12" xfId="42231"/>
    <cellStyle name="Output 2 6 2 2 13" xfId="42232"/>
    <cellStyle name="Output 2 6 2 2 14" xfId="42233"/>
    <cellStyle name="Output 2 6 2 2 15" xfId="42234"/>
    <cellStyle name="Output 2 6 2 2 2" xfId="5063"/>
    <cellStyle name="Output 2 6 2 2 2 2" xfId="5064"/>
    <cellStyle name="Output 2 6 2 2 2 2 2" xfId="42235"/>
    <cellStyle name="Output 2 6 2 2 2 2 2 2" xfId="42236"/>
    <cellStyle name="Output 2 6 2 2 2 2 2 3" xfId="42237"/>
    <cellStyle name="Output 2 6 2 2 2 3" xfId="42238"/>
    <cellStyle name="Output 2 6 2 2 2 3 2" xfId="42239"/>
    <cellStyle name="Output 2 6 2 2 2 3 3" xfId="42240"/>
    <cellStyle name="Output 2 6 2 2 3" xfId="5065"/>
    <cellStyle name="Output 2 6 2 2 3 2" xfId="42241"/>
    <cellStyle name="Output 2 6 2 2 3 2 2" xfId="42242"/>
    <cellStyle name="Output 2 6 2 2 3 2 3" xfId="42243"/>
    <cellStyle name="Output 2 6 2 2 4" xfId="42244"/>
    <cellStyle name="Output 2 6 2 2 4 2" xfId="42245"/>
    <cellStyle name="Output 2 6 2 2 4 3" xfId="42246"/>
    <cellStyle name="Output 2 6 2 2 5" xfId="42247"/>
    <cellStyle name="Output 2 6 2 2 6" xfId="42248"/>
    <cellStyle name="Output 2 6 2 2 7" xfId="42249"/>
    <cellStyle name="Output 2 6 2 2 8" xfId="42250"/>
    <cellStyle name="Output 2 6 2 2 9" xfId="42251"/>
    <cellStyle name="Output 2 6 2 3" xfId="5066"/>
    <cellStyle name="Output 2 6 2 3 2" xfId="5067"/>
    <cellStyle name="Output 2 6 2 3 2 2" xfId="42252"/>
    <cellStyle name="Output 2 6 2 3 2 2 2" xfId="42253"/>
    <cellStyle name="Output 2 6 2 3 2 2 3" xfId="42254"/>
    <cellStyle name="Output 2 6 2 3 3" xfId="42255"/>
    <cellStyle name="Output 2 6 2 3 3 2" xfId="42256"/>
    <cellStyle name="Output 2 6 2 3 3 3" xfId="42257"/>
    <cellStyle name="Output 2 6 2 4" xfId="5068"/>
    <cellStyle name="Output 2 6 2 4 2" xfId="42258"/>
    <cellStyle name="Output 2 6 2 4 2 2" xfId="42259"/>
    <cellStyle name="Output 2 6 2 4 2 3" xfId="42260"/>
    <cellStyle name="Output 2 6 2 5" xfId="42261"/>
    <cellStyle name="Output 2 6 2 5 2" xfId="42262"/>
    <cellStyle name="Output 2 6 2 5 3" xfId="42263"/>
    <cellStyle name="Output 2 6 2 6" xfId="42264"/>
    <cellStyle name="Output 2 6 2 7" xfId="42265"/>
    <cellStyle name="Output 2 6 2 8" xfId="42266"/>
    <cellStyle name="Output 2 6 2 9" xfId="42267"/>
    <cellStyle name="Output 2 6 3" xfId="5069"/>
    <cellStyle name="Output 2 6 3 10" xfId="42268"/>
    <cellStyle name="Output 2 6 3 11" xfId="42269"/>
    <cellStyle name="Output 2 6 3 12" xfId="42270"/>
    <cellStyle name="Output 2 6 3 13" xfId="42271"/>
    <cellStyle name="Output 2 6 3 14" xfId="42272"/>
    <cellStyle name="Output 2 6 3 15" xfId="42273"/>
    <cellStyle name="Output 2 6 3 16" xfId="42274"/>
    <cellStyle name="Output 2 6 3 2" xfId="5070"/>
    <cellStyle name="Output 2 6 3 2 2" xfId="5071"/>
    <cellStyle name="Output 2 6 3 2 2 2" xfId="42275"/>
    <cellStyle name="Output 2 6 3 2 2 2 2" xfId="42276"/>
    <cellStyle name="Output 2 6 3 2 2 2 3" xfId="42277"/>
    <cellStyle name="Output 2 6 3 2 3" xfId="42278"/>
    <cellStyle name="Output 2 6 3 2 3 2" xfId="42279"/>
    <cellStyle name="Output 2 6 3 2 3 3" xfId="42280"/>
    <cellStyle name="Output 2 6 3 3" xfId="5072"/>
    <cellStyle name="Output 2 6 3 3 2" xfId="42281"/>
    <cellStyle name="Output 2 6 3 3 2 2" xfId="42282"/>
    <cellStyle name="Output 2 6 3 3 2 3" xfId="42283"/>
    <cellStyle name="Output 2 6 3 4" xfId="5073"/>
    <cellStyle name="Output 2 6 3 4 2" xfId="42284"/>
    <cellStyle name="Output 2 6 3 4 2 2" xfId="42285"/>
    <cellStyle name="Output 2 6 3 4 2 3" xfId="42286"/>
    <cellStyle name="Output 2 6 3 5" xfId="42287"/>
    <cellStyle name="Output 2 6 3 5 2" xfId="42288"/>
    <cellStyle name="Output 2 6 3 5 3" xfId="42289"/>
    <cellStyle name="Output 2 6 3 6" xfId="42290"/>
    <cellStyle name="Output 2 6 3 7" xfId="42291"/>
    <cellStyle name="Output 2 6 3 8" xfId="42292"/>
    <cellStyle name="Output 2 6 3 9" xfId="42293"/>
    <cellStyle name="Output 2 6 4" xfId="5074"/>
    <cellStyle name="Output 2 6 4 2" xfId="5075"/>
    <cellStyle name="Output 2 6 4 2 2" xfId="5076"/>
    <cellStyle name="Output 2 6 4 2 2 2" xfId="42294"/>
    <cellStyle name="Output 2 6 4 2 2 2 2" xfId="42295"/>
    <cellStyle name="Output 2 6 4 2 2 2 3" xfId="42296"/>
    <cellStyle name="Output 2 6 4 2 3" xfId="42297"/>
    <cellStyle name="Output 2 6 4 2 3 2" xfId="42298"/>
    <cellStyle name="Output 2 6 4 2 3 3" xfId="42299"/>
    <cellStyle name="Output 2 6 4 3" xfId="5077"/>
    <cellStyle name="Output 2 6 4 3 2" xfId="42300"/>
    <cellStyle name="Output 2 6 4 3 2 2" xfId="42301"/>
    <cellStyle name="Output 2 6 4 3 2 3" xfId="42302"/>
    <cellStyle name="Output 2 6 4 4" xfId="42303"/>
    <cellStyle name="Output 2 6 4 4 2" xfId="42304"/>
    <cellStyle name="Output 2 6 4 4 3" xfId="42305"/>
    <cellStyle name="Output 2 6 5" xfId="5078"/>
    <cellStyle name="Output 2 6 5 2" xfId="5079"/>
    <cellStyle name="Output 2 6 5 2 2" xfId="42306"/>
    <cellStyle name="Output 2 6 5 2 2 2" xfId="42307"/>
    <cellStyle name="Output 2 6 5 2 2 3" xfId="42308"/>
    <cellStyle name="Output 2 6 5 3" xfId="42309"/>
    <cellStyle name="Output 2 6 5 3 2" xfId="42310"/>
    <cellStyle name="Output 2 6 5 3 3" xfId="42311"/>
    <cellStyle name="Output 2 6 6" xfId="5080"/>
    <cellStyle name="Output 2 6 6 2" xfId="42312"/>
    <cellStyle name="Output 2 6 6 2 2" xfId="42313"/>
    <cellStyle name="Output 2 6 6 2 3" xfId="42314"/>
    <cellStyle name="Output 2 6 7" xfId="42315"/>
    <cellStyle name="Output 2 6 7 2" xfId="42316"/>
    <cellStyle name="Output 2 6 7 3" xfId="42317"/>
    <cellStyle name="Output 2 6 8" xfId="42318"/>
    <cellStyle name="Output 2 6 9" xfId="42319"/>
    <cellStyle name="Output 2 7" xfId="42320"/>
    <cellStyle name="Output 2 8" xfId="42321"/>
    <cellStyle name="Output 2 8 10" xfId="42322"/>
    <cellStyle name="Output 2 8 11" xfId="42323"/>
    <cellStyle name="Output 2 8 12" xfId="42324"/>
    <cellStyle name="Output 2 8 13" xfId="42325"/>
    <cellStyle name="Output 2 8 2" xfId="42326"/>
    <cellStyle name="Output 2 8 2 10" xfId="42327"/>
    <cellStyle name="Output 2 8 2 11" xfId="42328"/>
    <cellStyle name="Output 2 8 2 12" xfId="42329"/>
    <cellStyle name="Output 2 8 2 13" xfId="42330"/>
    <cellStyle name="Output 2 8 2 14" xfId="42331"/>
    <cellStyle name="Output 2 8 2 15" xfId="42332"/>
    <cellStyle name="Output 2 8 2 16" xfId="42333"/>
    <cellStyle name="Output 2 8 2 2" xfId="42334"/>
    <cellStyle name="Output 2 8 2 2 10" xfId="42335"/>
    <cellStyle name="Output 2 8 2 2 11" xfId="42336"/>
    <cellStyle name="Output 2 8 2 2 12" xfId="42337"/>
    <cellStyle name="Output 2 8 2 2 13" xfId="42338"/>
    <cellStyle name="Output 2 8 2 2 14" xfId="42339"/>
    <cellStyle name="Output 2 8 2 2 2" xfId="42340"/>
    <cellStyle name="Output 2 8 2 2 3" xfId="42341"/>
    <cellStyle name="Output 2 8 2 2 4" xfId="42342"/>
    <cellStyle name="Output 2 8 2 2 5" xfId="42343"/>
    <cellStyle name="Output 2 8 2 2 6" xfId="42344"/>
    <cellStyle name="Output 2 8 2 2 7" xfId="42345"/>
    <cellStyle name="Output 2 8 2 2 8" xfId="42346"/>
    <cellStyle name="Output 2 8 2 2 9" xfId="42347"/>
    <cellStyle name="Output 2 8 2 3" xfId="42348"/>
    <cellStyle name="Output 2 8 2 4" xfId="42349"/>
    <cellStyle name="Output 2 8 2 5" xfId="42350"/>
    <cellStyle name="Output 2 8 2 6" xfId="42351"/>
    <cellStyle name="Output 2 8 2 7" xfId="42352"/>
    <cellStyle name="Output 2 8 2 8" xfId="42353"/>
    <cellStyle name="Output 2 8 2 9" xfId="42354"/>
    <cellStyle name="Output 2 8 3" xfId="42355"/>
    <cellStyle name="Output 2 8 3 10" xfId="42356"/>
    <cellStyle name="Output 2 8 3 11" xfId="42357"/>
    <cellStyle name="Output 2 8 3 12" xfId="42358"/>
    <cellStyle name="Output 2 8 3 13" xfId="42359"/>
    <cellStyle name="Output 2 8 3 14" xfId="42360"/>
    <cellStyle name="Output 2 8 3 15" xfId="42361"/>
    <cellStyle name="Output 2 8 3 2" xfId="42362"/>
    <cellStyle name="Output 2 8 3 3" xfId="42363"/>
    <cellStyle name="Output 2 8 3 4" xfId="42364"/>
    <cellStyle name="Output 2 8 3 5" xfId="42365"/>
    <cellStyle name="Output 2 8 3 6" xfId="42366"/>
    <cellStyle name="Output 2 8 3 7" xfId="42367"/>
    <cellStyle name="Output 2 8 3 8" xfId="42368"/>
    <cellStyle name="Output 2 8 3 9" xfId="42369"/>
    <cellStyle name="Output 2 8 4" xfId="42370"/>
    <cellStyle name="Output 2 8 5" xfId="42371"/>
    <cellStyle name="Output 2 8 6" xfId="42372"/>
    <cellStyle name="Output 2 8 7" xfId="42373"/>
    <cellStyle name="Output 2 8 8" xfId="42374"/>
    <cellStyle name="Output 2 8 9" xfId="42375"/>
    <cellStyle name="Output 2 9" xfId="42376"/>
    <cellStyle name="Output 2 9 10" xfId="42377"/>
    <cellStyle name="Output 2 9 11" xfId="42378"/>
    <cellStyle name="Output 2 9 12" xfId="42379"/>
    <cellStyle name="Output 2 9 13" xfId="42380"/>
    <cellStyle name="Output 2 9 14" xfId="42381"/>
    <cellStyle name="Output 2 9 15" xfId="42382"/>
    <cellStyle name="Output 2 9 16" xfId="42383"/>
    <cellStyle name="Output 2 9 2" xfId="42384"/>
    <cellStyle name="Output 2 9 2 10" xfId="42385"/>
    <cellStyle name="Output 2 9 2 11" xfId="42386"/>
    <cellStyle name="Output 2 9 2 12" xfId="42387"/>
    <cellStyle name="Output 2 9 2 13" xfId="42388"/>
    <cellStyle name="Output 2 9 2 14" xfId="42389"/>
    <cellStyle name="Output 2 9 2 2" xfId="42390"/>
    <cellStyle name="Output 2 9 2 3" xfId="42391"/>
    <cellStyle name="Output 2 9 2 4" xfId="42392"/>
    <cellStyle name="Output 2 9 2 5" xfId="42393"/>
    <cellStyle name="Output 2 9 2 6" xfId="42394"/>
    <cellStyle name="Output 2 9 2 7" xfId="42395"/>
    <cellStyle name="Output 2 9 2 8" xfId="42396"/>
    <cellStyle name="Output 2 9 2 9" xfId="42397"/>
    <cellStyle name="Output 2 9 3" xfId="42398"/>
    <cellStyle name="Output 2 9 4" xfId="42399"/>
    <cellStyle name="Output 2 9 5" xfId="42400"/>
    <cellStyle name="Output 2 9 6" xfId="42401"/>
    <cellStyle name="Output 2 9 7" xfId="42402"/>
    <cellStyle name="Output 2 9 8" xfId="42403"/>
    <cellStyle name="Output 2 9 9" xfId="42404"/>
    <cellStyle name="Output 3" xfId="5081"/>
    <cellStyle name="Output 3 10" xfId="42405"/>
    <cellStyle name="Output 3 11" xfId="42406"/>
    <cellStyle name="Output 3 12" xfId="42407"/>
    <cellStyle name="Output 3 13" xfId="42408"/>
    <cellStyle name="Output 3 14" xfId="42409"/>
    <cellStyle name="Output 3 15" xfId="42410"/>
    <cellStyle name="Output 3 16" xfId="42411"/>
    <cellStyle name="Output 3 2" xfId="5082"/>
    <cellStyle name="Output 3 2 10" xfId="42412"/>
    <cellStyle name="Output 3 2 11" xfId="42413"/>
    <cellStyle name="Output 3 2 12" xfId="42414"/>
    <cellStyle name="Output 3 2 13" xfId="42415"/>
    <cellStyle name="Output 3 2 2" xfId="5083"/>
    <cellStyle name="Output 3 2 2 10" xfId="42416"/>
    <cellStyle name="Output 3 2 2 11" xfId="42417"/>
    <cellStyle name="Output 3 2 2 12" xfId="42418"/>
    <cellStyle name="Output 3 2 2 13" xfId="42419"/>
    <cellStyle name="Output 3 2 2 14" xfId="42420"/>
    <cellStyle name="Output 3 2 2 15" xfId="42421"/>
    <cellStyle name="Output 3 2 2 16" xfId="42422"/>
    <cellStyle name="Output 3 2 2 2" xfId="5084"/>
    <cellStyle name="Output 3 2 2 2 10" xfId="42423"/>
    <cellStyle name="Output 3 2 2 2 11" xfId="42424"/>
    <cellStyle name="Output 3 2 2 2 12" xfId="42425"/>
    <cellStyle name="Output 3 2 2 2 13" xfId="42426"/>
    <cellStyle name="Output 3 2 2 2 14" xfId="42427"/>
    <cellStyle name="Output 3 2 2 2 2" xfId="5085"/>
    <cellStyle name="Output 3 2 2 2 2 2" xfId="5086"/>
    <cellStyle name="Output 3 2 2 2 2 2 2" xfId="5087"/>
    <cellStyle name="Output 3 2 2 2 2 2 2 2" xfId="5088"/>
    <cellStyle name="Output 3 2 2 2 2 2 2 2 2" xfId="42428"/>
    <cellStyle name="Output 3 2 2 2 2 2 2 2 2 2" xfId="42429"/>
    <cellStyle name="Output 3 2 2 2 2 2 2 2 2 3" xfId="42430"/>
    <cellStyle name="Output 3 2 2 2 2 2 2 3" xfId="42431"/>
    <cellStyle name="Output 3 2 2 2 2 2 2 3 2" xfId="42432"/>
    <cellStyle name="Output 3 2 2 2 2 2 2 3 3" xfId="42433"/>
    <cellStyle name="Output 3 2 2 2 2 2 3" xfId="5089"/>
    <cellStyle name="Output 3 2 2 2 2 2 3 2" xfId="42434"/>
    <cellStyle name="Output 3 2 2 2 2 2 3 2 2" xfId="42435"/>
    <cellStyle name="Output 3 2 2 2 2 2 3 2 3" xfId="42436"/>
    <cellStyle name="Output 3 2 2 2 2 2 4" xfId="42437"/>
    <cellStyle name="Output 3 2 2 2 2 2 4 2" xfId="42438"/>
    <cellStyle name="Output 3 2 2 2 2 2 4 3" xfId="42439"/>
    <cellStyle name="Output 3 2 2 2 2 3" xfId="5090"/>
    <cellStyle name="Output 3 2 2 2 2 3 2" xfId="5091"/>
    <cellStyle name="Output 3 2 2 2 2 3 2 2" xfId="42440"/>
    <cellStyle name="Output 3 2 2 2 2 3 2 2 2" xfId="42441"/>
    <cellStyle name="Output 3 2 2 2 2 3 2 2 3" xfId="42442"/>
    <cellStyle name="Output 3 2 2 2 2 3 3" xfId="42443"/>
    <cellStyle name="Output 3 2 2 2 2 3 3 2" xfId="42444"/>
    <cellStyle name="Output 3 2 2 2 2 3 3 3" xfId="42445"/>
    <cellStyle name="Output 3 2 2 2 2 4" xfId="5092"/>
    <cellStyle name="Output 3 2 2 2 2 4 2" xfId="42446"/>
    <cellStyle name="Output 3 2 2 2 2 4 2 2" xfId="42447"/>
    <cellStyle name="Output 3 2 2 2 2 4 2 3" xfId="42448"/>
    <cellStyle name="Output 3 2 2 2 2 5" xfId="42449"/>
    <cellStyle name="Output 3 2 2 2 2 5 2" xfId="42450"/>
    <cellStyle name="Output 3 2 2 2 2 5 3" xfId="42451"/>
    <cellStyle name="Output 3 2 2 2 3" xfId="5093"/>
    <cellStyle name="Output 3 2 2 2 3 2" xfId="5094"/>
    <cellStyle name="Output 3 2 2 2 3 2 2" xfId="5095"/>
    <cellStyle name="Output 3 2 2 2 3 2 2 2" xfId="42452"/>
    <cellStyle name="Output 3 2 2 2 3 2 2 2 2" xfId="42453"/>
    <cellStyle name="Output 3 2 2 2 3 2 2 2 3" xfId="42454"/>
    <cellStyle name="Output 3 2 2 2 3 2 3" xfId="42455"/>
    <cellStyle name="Output 3 2 2 2 3 2 3 2" xfId="42456"/>
    <cellStyle name="Output 3 2 2 2 3 2 3 3" xfId="42457"/>
    <cellStyle name="Output 3 2 2 2 3 3" xfId="5096"/>
    <cellStyle name="Output 3 2 2 2 3 3 2" xfId="42458"/>
    <cellStyle name="Output 3 2 2 2 3 3 2 2" xfId="42459"/>
    <cellStyle name="Output 3 2 2 2 3 3 2 3" xfId="42460"/>
    <cellStyle name="Output 3 2 2 2 3 4" xfId="5097"/>
    <cellStyle name="Output 3 2 2 2 3 4 2" xfId="42461"/>
    <cellStyle name="Output 3 2 2 2 3 4 2 2" xfId="42462"/>
    <cellStyle name="Output 3 2 2 2 3 4 2 3" xfId="42463"/>
    <cellStyle name="Output 3 2 2 2 3 5" xfId="42464"/>
    <cellStyle name="Output 3 2 2 2 3 5 2" xfId="42465"/>
    <cellStyle name="Output 3 2 2 2 3 5 3" xfId="42466"/>
    <cellStyle name="Output 3 2 2 2 4" xfId="5098"/>
    <cellStyle name="Output 3 2 2 2 4 2" xfId="5099"/>
    <cellStyle name="Output 3 2 2 2 4 2 2" xfId="5100"/>
    <cellStyle name="Output 3 2 2 2 4 2 2 2" xfId="42467"/>
    <cellStyle name="Output 3 2 2 2 4 2 2 2 2" xfId="42468"/>
    <cellStyle name="Output 3 2 2 2 4 2 2 2 3" xfId="42469"/>
    <cellStyle name="Output 3 2 2 2 4 2 3" xfId="42470"/>
    <cellStyle name="Output 3 2 2 2 4 2 3 2" xfId="42471"/>
    <cellStyle name="Output 3 2 2 2 4 2 3 3" xfId="42472"/>
    <cellStyle name="Output 3 2 2 2 4 3" xfId="5101"/>
    <cellStyle name="Output 3 2 2 2 4 3 2" xfId="42473"/>
    <cellStyle name="Output 3 2 2 2 4 3 2 2" xfId="42474"/>
    <cellStyle name="Output 3 2 2 2 4 3 2 3" xfId="42475"/>
    <cellStyle name="Output 3 2 2 2 4 4" xfId="42476"/>
    <cellStyle name="Output 3 2 2 2 4 4 2" xfId="42477"/>
    <cellStyle name="Output 3 2 2 2 4 4 3" xfId="42478"/>
    <cellStyle name="Output 3 2 2 2 5" xfId="5102"/>
    <cellStyle name="Output 3 2 2 2 5 2" xfId="5103"/>
    <cellStyle name="Output 3 2 2 2 5 2 2" xfId="42479"/>
    <cellStyle name="Output 3 2 2 2 5 2 2 2" xfId="42480"/>
    <cellStyle name="Output 3 2 2 2 5 2 2 3" xfId="42481"/>
    <cellStyle name="Output 3 2 2 2 5 3" xfId="42482"/>
    <cellStyle name="Output 3 2 2 2 5 3 2" xfId="42483"/>
    <cellStyle name="Output 3 2 2 2 5 3 3" xfId="42484"/>
    <cellStyle name="Output 3 2 2 2 6" xfId="5104"/>
    <cellStyle name="Output 3 2 2 2 6 2" xfId="42485"/>
    <cellStyle name="Output 3 2 2 2 6 2 2" xfId="42486"/>
    <cellStyle name="Output 3 2 2 2 6 2 3" xfId="42487"/>
    <cellStyle name="Output 3 2 2 2 7" xfId="42488"/>
    <cellStyle name="Output 3 2 2 2 7 2" xfId="42489"/>
    <cellStyle name="Output 3 2 2 2 7 3" xfId="42490"/>
    <cellStyle name="Output 3 2 2 2 8" xfId="42491"/>
    <cellStyle name="Output 3 2 2 2 9" xfId="42492"/>
    <cellStyle name="Output 3 2 2 3" xfId="5105"/>
    <cellStyle name="Output 3 2 2 3 2" xfId="5106"/>
    <cellStyle name="Output 3 2 2 3 2 2" xfId="5107"/>
    <cellStyle name="Output 3 2 2 3 2 2 2" xfId="5108"/>
    <cellStyle name="Output 3 2 2 3 2 2 2 2" xfId="5109"/>
    <cellStyle name="Output 3 2 2 3 2 2 2 2 2" xfId="42493"/>
    <cellStyle name="Output 3 2 2 3 2 2 2 2 2 2" xfId="42494"/>
    <cellStyle name="Output 3 2 2 3 2 2 2 2 2 3" xfId="42495"/>
    <cellStyle name="Output 3 2 2 3 2 2 2 3" xfId="42496"/>
    <cellStyle name="Output 3 2 2 3 2 2 2 3 2" xfId="42497"/>
    <cellStyle name="Output 3 2 2 3 2 2 2 3 3" xfId="42498"/>
    <cellStyle name="Output 3 2 2 3 2 2 3" xfId="5110"/>
    <cellStyle name="Output 3 2 2 3 2 2 3 2" xfId="42499"/>
    <cellStyle name="Output 3 2 2 3 2 2 3 2 2" xfId="42500"/>
    <cellStyle name="Output 3 2 2 3 2 2 3 2 3" xfId="42501"/>
    <cellStyle name="Output 3 2 2 3 2 2 4" xfId="42502"/>
    <cellStyle name="Output 3 2 2 3 2 2 4 2" xfId="42503"/>
    <cellStyle name="Output 3 2 2 3 2 2 4 3" xfId="42504"/>
    <cellStyle name="Output 3 2 2 3 2 3" xfId="5111"/>
    <cellStyle name="Output 3 2 2 3 2 3 2" xfId="5112"/>
    <cellStyle name="Output 3 2 2 3 2 3 2 2" xfId="42505"/>
    <cellStyle name="Output 3 2 2 3 2 3 2 2 2" xfId="42506"/>
    <cellStyle name="Output 3 2 2 3 2 3 2 2 3" xfId="42507"/>
    <cellStyle name="Output 3 2 2 3 2 3 3" xfId="42508"/>
    <cellStyle name="Output 3 2 2 3 2 3 3 2" xfId="42509"/>
    <cellStyle name="Output 3 2 2 3 2 3 3 3" xfId="42510"/>
    <cellStyle name="Output 3 2 2 3 2 4" xfId="5113"/>
    <cellStyle name="Output 3 2 2 3 2 4 2" xfId="42511"/>
    <cellStyle name="Output 3 2 2 3 2 4 2 2" xfId="42512"/>
    <cellStyle name="Output 3 2 2 3 2 4 2 3" xfId="42513"/>
    <cellStyle name="Output 3 2 2 3 2 5" xfId="42514"/>
    <cellStyle name="Output 3 2 2 3 2 5 2" xfId="42515"/>
    <cellStyle name="Output 3 2 2 3 2 5 3" xfId="42516"/>
    <cellStyle name="Output 3 2 2 3 3" xfId="5114"/>
    <cellStyle name="Output 3 2 2 3 3 2" xfId="5115"/>
    <cellStyle name="Output 3 2 2 3 3 2 2" xfId="5116"/>
    <cellStyle name="Output 3 2 2 3 3 2 2 2" xfId="42517"/>
    <cellStyle name="Output 3 2 2 3 3 2 2 2 2" xfId="42518"/>
    <cellStyle name="Output 3 2 2 3 3 2 2 2 3" xfId="42519"/>
    <cellStyle name="Output 3 2 2 3 3 2 3" xfId="42520"/>
    <cellStyle name="Output 3 2 2 3 3 2 3 2" xfId="42521"/>
    <cellStyle name="Output 3 2 2 3 3 2 3 3" xfId="42522"/>
    <cellStyle name="Output 3 2 2 3 3 3" xfId="5117"/>
    <cellStyle name="Output 3 2 2 3 3 3 2" xfId="42523"/>
    <cellStyle name="Output 3 2 2 3 3 3 2 2" xfId="42524"/>
    <cellStyle name="Output 3 2 2 3 3 3 2 3" xfId="42525"/>
    <cellStyle name="Output 3 2 2 3 3 4" xfId="5118"/>
    <cellStyle name="Output 3 2 2 3 3 4 2" xfId="42526"/>
    <cellStyle name="Output 3 2 2 3 3 4 2 2" xfId="42527"/>
    <cellStyle name="Output 3 2 2 3 3 4 2 3" xfId="42528"/>
    <cellStyle name="Output 3 2 2 3 3 5" xfId="42529"/>
    <cellStyle name="Output 3 2 2 3 3 5 2" xfId="42530"/>
    <cellStyle name="Output 3 2 2 3 3 5 3" xfId="42531"/>
    <cellStyle name="Output 3 2 2 3 4" xfId="5119"/>
    <cellStyle name="Output 3 2 2 3 4 2" xfId="5120"/>
    <cellStyle name="Output 3 2 2 3 4 2 2" xfId="5121"/>
    <cellStyle name="Output 3 2 2 3 4 2 2 2" xfId="42532"/>
    <cellStyle name="Output 3 2 2 3 4 2 2 2 2" xfId="42533"/>
    <cellStyle name="Output 3 2 2 3 4 2 2 2 3" xfId="42534"/>
    <cellStyle name="Output 3 2 2 3 4 2 3" xfId="42535"/>
    <cellStyle name="Output 3 2 2 3 4 2 3 2" xfId="42536"/>
    <cellStyle name="Output 3 2 2 3 4 2 3 3" xfId="42537"/>
    <cellStyle name="Output 3 2 2 3 4 3" xfId="5122"/>
    <cellStyle name="Output 3 2 2 3 4 3 2" xfId="42538"/>
    <cellStyle name="Output 3 2 2 3 4 3 2 2" xfId="42539"/>
    <cellStyle name="Output 3 2 2 3 4 3 2 3" xfId="42540"/>
    <cellStyle name="Output 3 2 2 3 4 4" xfId="42541"/>
    <cellStyle name="Output 3 2 2 3 4 4 2" xfId="42542"/>
    <cellStyle name="Output 3 2 2 3 4 4 3" xfId="42543"/>
    <cellStyle name="Output 3 2 2 3 5" xfId="5123"/>
    <cellStyle name="Output 3 2 2 3 5 2" xfId="5124"/>
    <cellStyle name="Output 3 2 2 3 5 2 2" xfId="42544"/>
    <cellStyle name="Output 3 2 2 3 5 2 2 2" xfId="42545"/>
    <cellStyle name="Output 3 2 2 3 5 2 2 3" xfId="42546"/>
    <cellStyle name="Output 3 2 2 3 5 3" xfId="42547"/>
    <cellStyle name="Output 3 2 2 3 5 3 2" xfId="42548"/>
    <cellStyle name="Output 3 2 2 3 5 3 3" xfId="42549"/>
    <cellStyle name="Output 3 2 2 3 6" xfId="5125"/>
    <cellStyle name="Output 3 2 2 3 6 2" xfId="42550"/>
    <cellStyle name="Output 3 2 2 3 6 2 2" xfId="42551"/>
    <cellStyle name="Output 3 2 2 3 6 2 3" xfId="42552"/>
    <cellStyle name="Output 3 2 2 3 7" xfId="42553"/>
    <cellStyle name="Output 3 2 2 3 7 2" xfId="42554"/>
    <cellStyle name="Output 3 2 2 3 7 3" xfId="42555"/>
    <cellStyle name="Output 3 2 2 4" xfId="5126"/>
    <cellStyle name="Output 3 2 2 4 2" xfId="5127"/>
    <cellStyle name="Output 3 2 2 4 2 2" xfId="42556"/>
    <cellStyle name="Output 3 2 2 4 2 2 2" xfId="42557"/>
    <cellStyle name="Output 3 2 2 4 2 2 3" xfId="42558"/>
    <cellStyle name="Output 3 2 2 4 3" xfId="42559"/>
    <cellStyle name="Output 3 2 2 4 3 2" xfId="42560"/>
    <cellStyle name="Output 3 2 2 4 3 3" xfId="42561"/>
    <cellStyle name="Output 3 2 2 5" xfId="42562"/>
    <cellStyle name="Output 3 2 2 5 2" xfId="42563"/>
    <cellStyle name="Output 3 2 2 5 3" xfId="42564"/>
    <cellStyle name="Output 3 2 2 6" xfId="42565"/>
    <cellStyle name="Output 3 2 2 7" xfId="42566"/>
    <cellStyle name="Output 3 2 2 8" xfId="42567"/>
    <cellStyle name="Output 3 2 2 9" xfId="42568"/>
    <cellStyle name="Output 3 2 3" xfId="5128"/>
    <cellStyle name="Output 3 2 3 10" xfId="42569"/>
    <cellStyle name="Output 3 2 3 11" xfId="42570"/>
    <cellStyle name="Output 3 2 3 12" xfId="42571"/>
    <cellStyle name="Output 3 2 3 13" xfId="42572"/>
    <cellStyle name="Output 3 2 3 14" xfId="42573"/>
    <cellStyle name="Output 3 2 3 15" xfId="42574"/>
    <cellStyle name="Output 3 2 3 2" xfId="5129"/>
    <cellStyle name="Output 3 2 3 2 2" xfId="5130"/>
    <cellStyle name="Output 3 2 3 2 2 2" xfId="5131"/>
    <cellStyle name="Output 3 2 3 2 2 2 2" xfId="5132"/>
    <cellStyle name="Output 3 2 3 2 2 2 2 2" xfId="42575"/>
    <cellStyle name="Output 3 2 3 2 2 2 2 2 2" xfId="42576"/>
    <cellStyle name="Output 3 2 3 2 2 2 2 2 3" xfId="42577"/>
    <cellStyle name="Output 3 2 3 2 2 2 3" xfId="42578"/>
    <cellStyle name="Output 3 2 3 2 2 2 3 2" xfId="42579"/>
    <cellStyle name="Output 3 2 3 2 2 2 3 3" xfId="42580"/>
    <cellStyle name="Output 3 2 3 2 2 3" xfId="5133"/>
    <cellStyle name="Output 3 2 3 2 2 3 2" xfId="42581"/>
    <cellStyle name="Output 3 2 3 2 2 3 2 2" xfId="42582"/>
    <cellStyle name="Output 3 2 3 2 2 3 2 3" xfId="42583"/>
    <cellStyle name="Output 3 2 3 2 2 4" xfId="42584"/>
    <cellStyle name="Output 3 2 3 2 2 4 2" xfId="42585"/>
    <cellStyle name="Output 3 2 3 2 2 4 3" xfId="42586"/>
    <cellStyle name="Output 3 2 3 2 3" xfId="5134"/>
    <cellStyle name="Output 3 2 3 2 3 2" xfId="5135"/>
    <cellStyle name="Output 3 2 3 2 3 2 2" xfId="42587"/>
    <cellStyle name="Output 3 2 3 2 3 2 2 2" xfId="42588"/>
    <cellStyle name="Output 3 2 3 2 3 2 2 3" xfId="42589"/>
    <cellStyle name="Output 3 2 3 2 3 3" xfId="42590"/>
    <cellStyle name="Output 3 2 3 2 3 3 2" xfId="42591"/>
    <cellStyle name="Output 3 2 3 2 3 3 3" xfId="42592"/>
    <cellStyle name="Output 3 2 3 2 4" xfId="5136"/>
    <cellStyle name="Output 3 2 3 2 4 2" xfId="42593"/>
    <cellStyle name="Output 3 2 3 2 4 2 2" xfId="42594"/>
    <cellStyle name="Output 3 2 3 2 4 2 3" xfId="42595"/>
    <cellStyle name="Output 3 2 3 2 5" xfId="42596"/>
    <cellStyle name="Output 3 2 3 2 5 2" xfId="42597"/>
    <cellStyle name="Output 3 2 3 2 5 3" xfId="42598"/>
    <cellStyle name="Output 3 2 3 3" xfId="5137"/>
    <cellStyle name="Output 3 2 3 3 2" xfId="5138"/>
    <cellStyle name="Output 3 2 3 3 2 2" xfId="5139"/>
    <cellStyle name="Output 3 2 3 3 2 2 2" xfId="42599"/>
    <cellStyle name="Output 3 2 3 3 2 2 2 2" xfId="42600"/>
    <cellStyle name="Output 3 2 3 3 2 2 2 3" xfId="42601"/>
    <cellStyle name="Output 3 2 3 3 2 3" xfId="42602"/>
    <cellStyle name="Output 3 2 3 3 2 3 2" xfId="42603"/>
    <cellStyle name="Output 3 2 3 3 2 3 3" xfId="42604"/>
    <cellStyle name="Output 3 2 3 3 3" xfId="5140"/>
    <cellStyle name="Output 3 2 3 3 3 2" xfId="42605"/>
    <cellStyle name="Output 3 2 3 3 3 2 2" xfId="42606"/>
    <cellStyle name="Output 3 2 3 3 3 2 3" xfId="42607"/>
    <cellStyle name="Output 3 2 3 3 4" xfId="5141"/>
    <cellStyle name="Output 3 2 3 3 4 2" xfId="42608"/>
    <cellStyle name="Output 3 2 3 3 4 2 2" xfId="42609"/>
    <cellStyle name="Output 3 2 3 3 4 2 3" xfId="42610"/>
    <cellStyle name="Output 3 2 3 3 5" xfId="42611"/>
    <cellStyle name="Output 3 2 3 3 5 2" xfId="42612"/>
    <cellStyle name="Output 3 2 3 3 5 3" xfId="42613"/>
    <cellStyle name="Output 3 2 3 4" xfId="5142"/>
    <cellStyle name="Output 3 2 3 4 2" xfId="5143"/>
    <cellStyle name="Output 3 2 3 4 2 2" xfId="5144"/>
    <cellStyle name="Output 3 2 3 4 2 2 2" xfId="42614"/>
    <cellStyle name="Output 3 2 3 4 2 2 2 2" xfId="42615"/>
    <cellStyle name="Output 3 2 3 4 2 2 2 3" xfId="42616"/>
    <cellStyle name="Output 3 2 3 4 2 3" xfId="42617"/>
    <cellStyle name="Output 3 2 3 4 2 3 2" xfId="42618"/>
    <cellStyle name="Output 3 2 3 4 2 3 3" xfId="42619"/>
    <cellStyle name="Output 3 2 3 4 3" xfId="5145"/>
    <cellStyle name="Output 3 2 3 4 3 2" xfId="42620"/>
    <cellStyle name="Output 3 2 3 4 3 2 2" xfId="42621"/>
    <cellStyle name="Output 3 2 3 4 3 2 3" xfId="42622"/>
    <cellStyle name="Output 3 2 3 4 4" xfId="42623"/>
    <cellStyle name="Output 3 2 3 4 4 2" xfId="42624"/>
    <cellStyle name="Output 3 2 3 4 4 3" xfId="42625"/>
    <cellStyle name="Output 3 2 3 5" xfId="5146"/>
    <cellStyle name="Output 3 2 3 5 2" xfId="5147"/>
    <cellStyle name="Output 3 2 3 5 2 2" xfId="42626"/>
    <cellStyle name="Output 3 2 3 5 2 2 2" xfId="42627"/>
    <cellStyle name="Output 3 2 3 5 2 2 3" xfId="42628"/>
    <cellStyle name="Output 3 2 3 5 3" xfId="42629"/>
    <cellStyle name="Output 3 2 3 5 3 2" xfId="42630"/>
    <cellStyle name="Output 3 2 3 5 3 3" xfId="42631"/>
    <cellStyle name="Output 3 2 3 6" xfId="5148"/>
    <cellStyle name="Output 3 2 3 6 2" xfId="42632"/>
    <cellStyle name="Output 3 2 3 6 2 2" xfId="42633"/>
    <cellStyle name="Output 3 2 3 6 2 3" xfId="42634"/>
    <cellStyle name="Output 3 2 3 7" xfId="42635"/>
    <cellStyle name="Output 3 2 3 7 2" xfId="42636"/>
    <cellStyle name="Output 3 2 3 7 3" xfId="42637"/>
    <cellStyle name="Output 3 2 3 8" xfId="42638"/>
    <cellStyle name="Output 3 2 3 9" xfId="42639"/>
    <cellStyle name="Output 3 2 4" xfId="5149"/>
    <cellStyle name="Output 3 2 4 2" xfId="5150"/>
    <cellStyle name="Output 3 2 4 2 2" xfId="5151"/>
    <cellStyle name="Output 3 2 4 2 2 2" xfId="5152"/>
    <cellStyle name="Output 3 2 4 2 2 2 2" xfId="5153"/>
    <cellStyle name="Output 3 2 4 2 2 2 2 2" xfId="42640"/>
    <cellStyle name="Output 3 2 4 2 2 2 2 2 2" xfId="42641"/>
    <cellStyle name="Output 3 2 4 2 2 2 2 2 3" xfId="42642"/>
    <cellStyle name="Output 3 2 4 2 2 2 3" xfId="42643"/>
    <cellStyle name="Output 3 2 4 2 2 2 3 2" xfId="42644"/>
    <cellStyle name="Output 3 2 4 2 2 2 3 3" xfId="42645"/>
    <cellStyle name="Output 3 2 4 2 2 3" xfId="5154"/>
    <cellStyle name="Output 3 2 4 2 2 3 2" xfId="42646"/>
    <cellStyle name="Output 3 2 4 2 2 3 2 2" xfId="42647"/>
    <cellStyle name="Output 3 2 4 2 2 3 2 3" xfId="42648"/>
    <cellStyle name="Output 3 2 4 2 2 4" xfId="42649"/>
    <cellStyle name="Output 3 2 4 2 2 4 2" xfId="42650"/>
    <cellStyle name="Output 3 2 4 2 2 4 3" xfId="42651"/>
    <cellStyle name="Output 3 2 4 2 3" xfId="5155"/>
    <cellStyle name="Output 3 2 4 2 3 2" xfId="5156"/>
    <cellStyle name="Output 3 2 4 2 3 2 2" xfId="42652"/>
    <cellStyle name="Output 3 2 4 2 3 2 2 2" xfId="42653"/>
    <cellStyle name="Output 3 2 4 2 3 2 2 3" xfId="42654"/>
    <cellStyle name="Output 3 2 4 2 3 3" xfId="42655"/>
    <cellStyle name="Output 3 2 4 2 3 3 2" xfId="42656"/>
    <cellStyle name="Output 3 2 4 2 3 3 3" xfId="42657"/>
    <cellStyle name="Output 3 2 4 2 4" xfId="5157"/>
    <cellStyle name="Output 3 2 4 2 4 2" xfId="42658"/>
    <cellStyle name="Output 3 2 4 2 4 2 2" xfId="42659"/>
    <cellStyle name="Output 3 2 4 2 4 2 3" xfId="42660"/>
    <cellStyle name="Output 3 2 4 2 5" xfId="42661"/>
    <cellStyle name="Output 3 2 4 2 5 2" xfId="42662"/>
    <cellStyle name="Output 3 2 4 2 5 3" xfId="42663"/>
    <cellStyle name="Output 3 2 4 3" xfId="5158"/>
    <cellStyle name="Output 3 2 4 3 2" xfId="5159"/>
    <cellStyle name="Output 3 2 4 3 2 2" xfId="5160"/>
    <cellStyle name="Output 3 2 4 3 2 2 2" xfId="42664"/>
    <cellStyle name="Output 3 2 4 3 2 2 2 2" xfId="42665"/>
    <cellStyle name="Output 3 2 4 3 2 2 2 3" xfId="42666"/>
    <cellStyle name="Output 3 2 4 3 2 3" xfId="42667"/>
    <cellStyle name="Output 3 2 4 3 2 3 2" xfId="42668"/>
    <cellStyle name="Output 3 2 4 3 2 3 3" xfId="42669"/>
    <cellStyle name="Output 3 2 4 3 3" xfId="5161"/>
    <cellStyle name="Output 3 2 4 3 3 2" xfId="42670"/>
    <cellStyle name="Output 3 2 4 3 3 2 2" xfId="42671"/>
    <cellStyle name="Output 3 2 4 3 3 2 3" xfId="42672"/>
    <cellStyle name="Output 3 2 4 3 4" xfId="5162"/>
    <cellStyle name="Output 3 2 4 3 4 2" xfId="42673"/>
    <cellStyle name="Output 3 2 4 3 4 2 2" xfId="42674"/>
    <cellStyle name="Output 3 2 4 3 4 2 3" xfId="42675"/>
    <cellStyle name="Output 3 2 4 3 5" xfId="42676"/>
    <cellStyle name="Output 3 2 4 3 5 2" xfId="42677"/>
    <cellStyle name="Output 3 2 4 3 5 3" xfId="42678"/>
    <cellStyle name="Output 3 2 4 4" xfId="5163"/>
    <cellStyle name="Output 3 2 4 4 2" xfId="5164"/>
    <cellStyle name="Output 3 2 4 4 2 2" xfId="5165"/>
    <cellStyle name="Output 3 2 4 4 2 2 2" xfId="42679"/>
    <cellStyle name="Output 3 2 4 4 2 2 2 2" xfId="42680"/>
    <cellStyle name="Output 3 2 4 4 2 2 2 3" xfId="42681"/>
    <cellStyle name="Output 3 2 4 4 2 3" xfId="42682"/>
    <cellStyle name="Output 3 2 4 4 2 3 2" xfId="42683"/>
    <cellStyle name="Output 3 2 4 4 2 3 3" xfId="42684"/>
    <cellStyle name="Output 3 2 4 4 3" xfId="5166"/>
    <cellStyle name="Output 3 2 4 4 3 2" xfId="42685"/>
    <cellStyle name="Output 3 2 4 4 3 2 2" xfId="42686"/>
    <cellStyle name="Output 3 2 4 4 3 2 3" xfId="42687"/>
    <cellStyle name="Output 3 2 4 4 4" xfId="42688"/>
    <cellStyle name="Output 3 2 4 4 4 2" xfId="42689"/>
    <cellStyle name="Output 3 2 4 4 4 3" xfId="42690"/>
    <cellStyle name="Output 3 2 4 5" xfId="5167"/>
    <cellStyle name="Output 3 2 4 5 2" xfId="5168"/>
    <cellStyle name="Output 3 2 4 5 2 2" xfId="42691"/>
    <cellStyle name="Output 3 2 4 5 2 2 2" xfId="42692"/>
    <cellStyle name="Output 3 2 4 5 2 2 3" xfId="42693"/>
    <cellStyle name="Output 3 2 4 5 3" xfId="42694"/>
    <cellStyle name="Output 3 2 4 5 3 2" xfId="42695"/>
    <cellStyle name="Output 3 2 4 5 3 3" xfId="42696"/>
    <cellStyle name="Output 3 2 4 6" xfId="5169"/>
    <cellStyle name="Output 3 2 4 6 2" xfId="42697"/>
    <cellStyle name="Output 3 2 4 6 2 2" xfId="42698"/>
    <cellStyle name="Output 3 2 4 6 2 3" xfId="42699"/>
    <cellStyle name="Output 3 2 4 7" xfId="42700"/>
    <cellStyle name="Output 3 2 4 7 2" xfId="42701"/>
    <cellStyle name="Output 3 2 4 7 3" xfId="42702"/>
    <cellStyle name="Output 3 2 5" xfId="5170"/>
    <cellStyle name="Output 3 2 5 2" xfId="5171"/>
    <cellStyle name="Output 3 2 5 2 2" xfId="42703"/>
    <cellStyle name="Output 3 2 5 2 2 2" xfId="42704"/>
    <cellStyle name="Output 3 2 5 2 2 3" xfId="42705"/>
    <cellStyle name="Output 3 2 5 3" xfId="42706"/>
    <cellStyle name="Output 3 2 5 3 2" xfId="42707"/>
    <cellStyle name="Output 3 2 5 3 3" xfId="42708"/>
    <cellStyle name="Output 3 2 6" xfId="42709"/>
    <cellStyle name="Output 3 2 7" xfId="42710"/>
    <cellStyle name="Output 3 2 8" xfId="42711"/>
    <cellStyle name="Output 3 2 9" xfId="42712"/>
    <cellStyle name="Output 3 3" xfId="5172"/>
    <cellStyle name="Output 3 3 2" xfId="5173"/>
    <cellStyle name="Output 3 3 2 2" xfId="5174"/>
    <cellStyle name="Output 3 3 2 2 2" xfId="5175"/>
    <cellStyle name="Output 3 3 2 2 2 2" xfId="5176"/>
    <cellStyle name="Output 3 3 2 2 2 2 2" xfId="5177"/>
    <cellStyle name="Output 3 3 2 2 2 2 2 2" xfId="42713"/>
    <cellStyle name="Output 3 3 2 2 2 2 2 2 2" xfId="42714"/>
    <cellStyle name="Output 3 3 2 2 2 2 2 2 3" xfId="42715"/>
    <cellStyle name="Output 3 3 2 2 2 2 3" xfId="42716"/>
    <cellStyle name="Output 3 3 2 2 2 2 3 2" xfId="42717"/>
    <cellStyle name="Output 3 3 2 2 2 2 3 3" xfId="42718"/>
    <cellStyle name="Output 3 3 2 2 2 3" xfId="5178"/>
    <cellStyle name="Output 3 3 2 2 2 3 2" xfId="42719"/>
    <cellStyle name="Output 3 3 2 2 2 3 2 2" xfId="42720"/>
    <cellStyle name="Output 3 3 2 2 2 3 2 3" xfId="42721"/>
    <cellStyle name="Output 3 3 2 2 2 4" xfId="42722"/>
    <cellStyle name="Output 3 3 2 2 2 4 2" xfId="42723"/>
    <cellStyle name="Output 3 3 2 2 2 4 3" xfId="42724"/>
    <cellStyle name="Output 3 3 2 2 3" xfId="5179"/>
    <cellStyle name="Output 3 3 2 2 3 2" xfId="5180"/>
    <cellStyle name="Output 3 3 2 2 3 2 2" xfId="42725"/>
    <cellStyle name="Output 3 3 2 2 3 2 2 2" xfId="42726"/>
    <cellStyle name="Output 3 3 2 2 3 2 2 3" xfId="42727"/>
    <cellStyle name="Output 3 3 2 2 3 3" xfId="42728"/>
    <cellStyle name="Output 3 3 2 2 3 3 2" xfId="42729"/>
    <cellStyle name="Output 3 3 2 2 3 3 3" xfId="42730"/>
    <cellStyle name="Output 3 3 2 2 4" xfId="5181"/>
    <cellStyle name="Output 3 3 2 2 4 2" xfId="42731"/>
    <cellStyle name="Output 3 3 2 2 4 2 2" xfId="42732"/>
    <cellStyle name="Output 3 3 2 2 4 2 3" xfId="42733"/>
    <cellStyle name="Output 3 3 2 2 5" xfId="42734"/>
    <cellStyle name="Output 3 3 2 2 5 2" xfId="42735"/>
    <cellStyle name="Output 3 3 2 2 5 3" xfId="42736"/>
    <cellStyle name="Output 3 3 2 3" xfId="5182"/>
    <cellStyle name="Output 3 3 2 3 2" xfId="5183"/>
    <cellStyle name="Output 3 3 2 3 2 2" xfId="5184"/>
    <cellStyle name="Output 3 3 2 3 2 2 2" xfId="42737"/>
    <cellStyle name="Output 3 3 2 3 2 2 2 2" xfId="42738"/>
    <cellStyle name="Output 3 3 2 3 2 2 2 3" xfId="42739"/>
    <cellStyle name="Output 3 3 2 3 2 3" xfId="42740"/>
    <cellStyle name="Output 3 3 2 3 2 3 2" xfId="42741"/>
    <cellStyle name="Output 3 3 2 3 2 3 3" xfId="42742"/>
    <cellStyle name="Output 3 3 2 3 3" xfId="5185"/>
    <cellStyle name="Output 3 3 2 3 3 2" xfId="42743"/>
    <cellStyle name="Output 3 3 2 3 3 2 2" xfId="42744"/>
    <cellStyle name="Output 3 3 2 3 3 2 3" xfId="42745"/>
    <cellStyle name="Output 3 3 2 3 4" xfId="5186"/>
    <cellStyle name="Output 3 3 2 3 4 2" xfId="42746"/>
    <cellStyle name="Output 3 3 2 3 4 2 2" xfId="42747"/>
    <cellStyle name="Output 3 3 2 3 4 2 3" xfId="42748"/>
    <cellStyle name="Output 3 3 2 3 5" xfId="42749"/>
    <cellStyle name="Output 3 3 2 3 5 2" xfId="42750"/>
    <cellStyle name="Output 3 3 2 3 5 3" xfId="42751"/>
    <cellStyle name="Output 3 3 2 4" xfId="5187"/>
    <cellStyle name="Output 3 3 2 4 2" xfId="5188"/>
    <cellStyle name="Output 3 3 2 4 2 2" xfId="5189"/>
    <cellStyle name="Output 3 3 2 4 2 2 2" xfId="42752"/>
    <cellStyle name="Output 3 3 2 4 2 2 2 2" xfId="42753"/>
    <cellStyle name="Output 3 3 2 4 2 2 2 3" xfId="42754"/>
    <cellStyle name="Output 3 3 2 4 2 3" xfId="42755"/>
    <cellStyle name="Output 3 3 2 4 2 3 2" xfId="42756"/>
    <cellStyle name="Output 3 3 2 4 2 3 3" xfId="42757"/>
    <cellStyle name="Output 3 3 2 4 3" xfId="5190"/>
    <cellStyle name="Output 3 3 2 4 3 2" xfId="42758"/>
    <cellStyle name="Output 3 3 2 4 3 2 2" xfId="42759"/>
    <cellStyle name="Output 3 3 2 4 3 2 3" xfId="42760"/>
    <cellStyle name="Output 3 3 2 4 4" xfId="42761"/>
    <cellStyle name="Output 3 3 2 4 4 2" xfId="42762"/>
    <cellStyle name="Output 3 3 2 4 4 3" xfId="42763"/>
    <cellStyle name="Output 3 3 2 5" xfId="5191"/>
    <cellStyle name="Output 3 3 2 5 2" xfId="5192"/>
    <cellStyle name="Output 3 3 2 5 2 2" xfId="42764"/>
    <cellStyle name="Output 3 3 2 5 2 2 2" xfId="42765"/>
    <cellStyle name="Output 3 3 2 5 2 2 3" xfId="42766"/>
    <cellStyle name="Output 3 3 2 5 3" xfId="42767"/>
    <cellStyle name="Output 3 3 2 5 3 2" xfId="42768"/>
    <cellStyle name="Output 3 3 2 5 3 3" xfId="42769"/>
    <cellStyle name="Output 3 3 2 6" xfId="5193"/>
    <cellStyle name="Output 3 3 2 6 2" xfId="42770"/>
    <cellStyle name="Output 3 3 2 6 2 2" xfId="42771"/>
    <cellStyle name="Output 3 3 2 6 2 3" xfId="42772"/>
    <cellStyle name="Output 3 3 2 7" xfId="42773"/>
    <cellStyle name="Output 3 3 2 7 2" xfId="42774"/>
    <cellStyle name="Output 3 3 2 7 3" xfId="42775"/>
    <cellStyle name="Output 3 3 3" xfId="5194"/>
    <cellStyle name="Output 3 3 3 2" xfId="5195"/>
    <cellStyle name="Output 3 3 3 2 2" xfId="5196"/>
    <cellStyle name="Output 3 3 3 2 2 2" xfId="5197"/>
    <cellStyle name="Output 3 3 3 2 2 2 2" xfId="5198"/>
    <cellStyle name="Output 3 3 3 2 2 2 2 2" xfId="42776"/>
    <cellStyle name="Output 3 3 3 2 2 2 2 2 2" xfId="42777"/>
    <cellStyle name="Output 3 3 3 2 2 2 2 2 3" xfId="42778"/>
    <cellStyle name="Output 3 3 3 2 2 2 3" xfId="42779"/>
    <cellStyle name="Output 3 3 3 2 2 2 3 2" xfId="42780"/>
    <cellStyle name="Output 3 3 3 2 2 2 3 3" xfId="42781"/>
    <cellStyle name="Output 3 3 3 2 2 3" xfId="5199"/>
    <cellStyle name="Output 3 3 3 2 2 3 2" xfId="42782"/>
    <cellStyle name="Output 3 3 3 2 2 3 2 2" xfId="42783"/>
    <cellStyle name="Output 3 3 3 2 2 3 2 3" xfId="42784"/>
    <cellStyle name="Output 3 3 3 2 2 4" xfId="42785"/>
    <cellStyle name="Output 3 3 3 2 2 4 2" xfId="42786"/>
    <cellStyle name="Output 3 3 3 2 2 4 3" xfId="42787"/>
    <cellStyle name="Output 3 3 3 2 3" xfId="5200"/>
    <cellStyle name="Output 3 3 3 2 3 2" xfId="5201"/>
    <cellStyle name="Output 3 3 3 2 3 2 2" xfId="42788"/>
    <cellStyle name="Output 3 3 3 2 3 2 2 2" xfId="42789"/>
    <cellStyle name="Output 3 3 3 2 3 2 2 3" xfId="42790"/>
    <cellStyle name="Output 3 3 3 2 3 3" xfId="42791"/>
    <cellStyle name="Output 3 3 3 2 3 3 2" xfId="42792"/>
    <cellStyle name="Output 3 3 3 2 3 3 3" xfId="42793"/>
    <cellStyle name="Output 3 3 3 2 4" xfId="5202"/>
    <cellStyle name="Output 3 3 3 2 4 2" xfId="42794"/>
    <cellStyle name="Output 3 3 3 2 4 2 2" xfId="42795"/>
    <cellStyle name="Output 3 3 3 2 4 2 3" xfId="42796"/>
    <cellStyle name="Output 3 3 3 2 5" xfId="42797"/>
    <cellStyle name="Output 3 3 3 2 5 2" xfId="42798"/>
    <cellStyle name="Output 3 3 3 2 5 3" xfId="42799"/>
    <cellStyle name="Output 3 3 3 3" xfId="5203"/>
    <cellStyle name="Output 3 3 3 3 2" xfId="5204"/>
    <cellStyle name="Output 3 3 3 3 2 2" xfId="5205"/>
    <cellStyle name="Output 3 3 3 3 2 2 2" xfId="42800"/>
    <cellStyle name="Output 3 3 3 3 2 2 2 2" xfId="42801"/>
    <cellStyle name="Output 3 3 3 3 2 2 2 3" xfId="42802"/>
    <cellStyle name="Output 3 3 3 3 2 3" xfId="42803"/>
    <cellStyle name="Output 3 3 3 3 2 3 2" xfId="42804"/>
    <cellStyle name="Output 3 3 3 3 2 3 3" xfId="42805"/>
    <cellStyle name="Output 3 3 3 3 3" xfId="5206"/>
    <cellStyle name="Output 3 3 3 3 3 2" xfId="42806"/>
    <cellStyle name="Output 3 3 3 3 3 2 2" xfId="42807"/>
    <cellStyle name="Output 3 3 3 3 3 2 3" xfId="42808"/>
    <cellStyle name="Output 3 3 3 3 4" xfId="5207"/>
    <cellStyle name="Output 3 3 3 3 4 2" xfId="42809"/>
    <cellStyle name="Output 3 3 3 3 4 2 2" xfId="42810"/>
    <cellStyle name="Output 3 3 3 3 4 2 3" xfId="42811"/>
    <cellStyle name="Output 3 3 3 3 5" xfId="42812"/>
    <cellStyle name="Output 3 3 3 3 5 2" xfId="42813"/>
    <cellStyle name="Output 3 3 3 3 5 3" xfId="42814"/>
    <cellStyle name="Output 3 3 3 4" xfId="5208"/>
    <cellStyle name="Output 3 3 3 4 2" xfId="5209"/>
    <cellStyle name="Output 3 3 3 4 2 2" xfId="5210"/>
    <cellStyle name="Output 3 3 3 4 2 2 2" xfId="42815"/>
    <cellStyle name="Output 3 3 3 4 2 2 2 2" xfId="42816"/>
    <cellStyle name="Output 3 3 3 4 2 2 2 3" xfId="42817"/>
    <cellStyle name="Output 3 3 3 4 2 3" xfId="42818"/>
    <cellStyle name="Output 3 3 3 4 2 3 2" xfId="42819"/>
    <cellStyle name="Output 3 3 3 4 2 3 3" xfId="42820"/>
    <cellStyle name="Output 3 3 3 4 3" xfId="5211"/>
    <cellStyle name="Output 3 3 3 4 3 2" xfId="42821"/>
    <cellStyle name="Output 3 3 3 4 3 2 2" xfId="42822"/>
    <cellStyle name="Output 3 3 3 4 3 2 3" xfId="42823"/>
    <cellStyle name="Output 3 3 3 4 4" xfId="42824"/>
    <cellStyle name="Output 3 3 3 4 4 2" xfId="42825"/>
    <cellStyle name="Output 3 3 3 4 4 3" xfId="42826"/>
    <cellStyle name="Output 3 3 3 5" xfId="5212"/>
    <cellStyle name="Output 3 3 3 5 2" xfId="5213"/>
    <cellStyle name="Output 3 3 3 5 2 2" xfId="42827"/>
    <cellStyle name="Output 3 3 3 5 2 2 2" xfId="42828"/>
    <cellStyle name="Output 3 3 3 5 2 2 3" xfId="42829"/>
    <cellStyle name="Output 3 3 3 5 3" xfId="42830"/>
    <cellStyle name="Output 3 3 3 5 3 2" xfId="42831"/>
    <cellStyle name="Output 3 3 3 5 3 3" xfId="42832"/>
    <cellStyle name="Output 3 3 3 6" xfId="5214"/>
    <cellStyle name="Output 3 3 3 6 2" xfId="42833"/>
    <cellStyle name="Output 3 3 3 6 2 2" xfId="42834"/>
    <cellStyle name="Output 3 3 3 6 2 3" xfId="42835"/>
    <cellStyle name="Output 3 3 3 7" xfId="42836"/>
    <cellStyle name="Output 3 3 3 7 2" xfId="42837"/>
    <cellStyle name="Output 3 3 3 7 3" xfId="42838"/>
    <cellStyle name="Output 3 3 4" xfId="5215"/>
    <cellStyle name="Output 3 3 4 2" xfId="5216"/>
    <cellStyle name="Output 3 3 4 2 2" xfId="42839"/>
    <cellStyle name="Output 3 3 4 2 2 2" xfId="42840"/>
    <cellStyle name="Output 3 3 4 2 2 3" xfId="42841"/>
    <cellStyle name="Output 3 3 4 3" xfId="42842"/>
    <cellStyle name="Output 3 3 4 3 2" xfId="42843"/>
    <cellStyle name="Output 3 3 4 3 3" xfId="42844"/>
    <cellStyle name="Output 3 3 5" xfId="42845"/>
    <cellStyle name="Output 3 3 5 2" xfId="42846"/>
    <cellStyle name="Output 3 3 5 3" xfId="42847"/>
    <cellStyle name="Output 3 4" xfId="5217"/>
    <cellStyle name="Output 3 4 10" xfId="42848"/>
    <cellStyle name="Output 3 4 10 2" xfId="42849"/>
    <cellStyle name="Output 3 4 10 3" xfId="42850"/>
    <cellStyle name="Output 3 4 11" xfId="42851"/>
    <cellStyle name="Output 3 4 12" xfId="42852"/>
    <cellStyle name="Output 3 4 13" xfId="42853"/>
    <cellStyle name="Output 3 4 2" xfId="5218"/>
    <cellStyle name="Output 3 4 2 10" xfId="42854"/>
    <cellStyle name="Output 3 4 2 11" xfId="42855"/>
    <cellStyle name="Output 3 4 2 12" xfId="42856"/>
    <cellStyle name="Output 3 4 2 13" xfId="42857"/>
    <cellStyle name="Output 3 4 2 14" xfId="42858"/>
    <cellStyle name="Output 3 4 2 15" xfId="42859"/>
    <cellStyle name="Output 3 4 2 16" xfId="42860"/>
    <cellStyle name="Output 3 4 2 2" xfId="5219"/>
    <cellStyle name="Output 3 4 2 2 10" xfId="42861"/>
    <cellStyle name="Output 3 4 2 2 11" xfId="42862"/>
    <cellStyle name="Output 3 4 2 2 12" xfId="42863"/>
    <cellStyle name="Output 3 4 2 2 13" xfId="42864"/>
    <cellStyle name="Output 3 4 2 2 14" xfId="42865"/>
    <cellStyle name="Output 3 4 2 2 2" xfId="5220"/>
    <cellStyle name="Output 3 4 2 2 2 2" xfId="5221"/>
    <cellStyle name="Output 3 4 2 2 2 2 2" xfId="5222"/>
    <cellStyle name="Output 3 4 2 2 2 2 2 2" xfId="42866"/>
    <cellStyle name="Output 3 4 2 2 2 2 2 2 2" xfId="42867"/>
    <cellStyle name="Output 3 4 2 2 2 2 2 2 3" xfId="42868"/>
    <cellStyle name="Output 3 4 2 2 2 2 3" xfId="42869"/>
    <cellStyle name="Output 3 4 2 2 2 2 3 2" xfId="42870"/>
    <cellStyle name="Output 3 4 2 2 2 2 3 3" xfId="42871"/>
    <cellStyle name="Output 3 4 2 2 2 3" xfId="5223"/>
    <cellStyle name="Output 3 4 2 2 2 3 2" xfId="42872"/>
    <cellStyle name="Output 3 4 2 2 2 3 2 2" xfId="42873"/>
    <cellStyle name="Output 3 4 2 2 2 3 2 3" xfId="42874"/>
    <cellStyle name="Output 3 4 2 2 2 4" xfId="42875"/>
    <cellStyle name="Output 3 4 2 2 2 4 2" xfId="42876"/>
    <cellStyle name="Output 3 4 2 2 2 4 3" xfId="42877"/>
    <cellStyle name="Output 3 4 2 2 3" xfId="5224"/>
    <cellStyle name="Output 3 4 2 2 3 2" xfId="5225"/>
    <cellStyle name="Output 3 4 2 2 3 2 2" xfId="42878"/>
    <cellStyle name="Output 3 4 2 2 3 2 2 2" xfId="42879"/>
    <cellStyle name="Output 3 4 2 2 3 2 2 3" xfId="42880"/>
    <cellStyle name="Output 3 4 2 2 3 3" xfId="42881"/>
    <cellStyle name="Output 3 4 2 2 3 3 2" xfId="42882"/>
    <cellStyle name="Output 3 4 2 2 3 3 3" xfId="42883"/>
    <cellStyle name="Output 3 4 2 2 4" xfId="5226"/>
    <cellStyle name="Output 3 4 2 2 4 2" xfId="42884"/>
    <cellStyle name="Output 3 4 2 2 4 2 2" xfId="42885"/>
    <cellStyle name="Output 3 4 2 2 4 2 3" xfId="42886"/>
    <cellStyle name="Output 3 4 2 2 5" xfId="42887"/>
    <cellStyle name="Output 3 4 2 2 5 2" xfId="42888"/>
    <cellStyle name="Output 3 4 2 2 5 3" xfId="42889"/>
    <cellStyle name="Output 3 4 2 2 6" xfId="42890"/>
    <cellStyle name="Output 3 4 2 2 7" xfId="42891"/>
    <cellStyle name="Output 3 4 2 2 8" xfId="42892"/>
    <cellStyle name="Output 3 4 2 2 9" xfId="42893"/>
    <cellStyle name="Output 3 4 2 3" xfId="5227"/>
    <cellStyle name="Output 3 4 2 3 2" xfId="5228"/>
    <cellStyle name="Output 3 4 2 3 2 2" xfId="5229"/>
    <cellStyle name="Output 3 4 2 3 2 2 2" xfId="42894"/>
    <cellStyle name="Output 3 4 2 3 2 2 2 2" xfId="42895"/>
    <cellStyle name="Output 3 4 2 3 2 2 2 3" xfId="42896"/>
    <cellStyle name="Output 3 4 2 3 2 3" xfId="42897"/>
    <cellStyle name="Output 3 4 2 3 2 3 2" xfId="42898"/>
    <cellStyle name="Output 3 4 2 3 2 3 3" xfId="42899"/>
    <cellStyle name="Output 3 4 2 3 3" xfId="5230"/>
    <cellStyle name="Output 3 4 2 3 3 2" xfId="42900"/>
    <cellStyle name="Output 3 4 2 3 3 2 2" xfId="42901"/>
    <cellStyle name="Output 3 4 2 3 3 2 3" xfId="42902"/>
    <cellStyle name="Output 3 4 2 3 4" xfId="5231"/>
    <cellStyle name="Output 3 4 2 3 4 2" xfId="42903"/>
    <cellStyle name="Output 3 4 2 3 4 2 2" xfId="42904"/>
    <cellStyle name="Output 3 4 2 3 4 2 3" xfId="42905"/>
    <cellStyle name="Output 3 4 2 3 5" xfId="42906"/>
    <cellStyle name="Output 3 4 2 3 5 2" xfId="42907"/>
    <cellStyle name="Output 3 4 2 3 5 3" xfId="42908"/>
    <cellStyle name="Output 3 4 2 4" xfId="5232"/>
    <cellStyle name="Output 3 4 2 4 2" xfId="5233"/>
    <cellStyle name="Output 3 4 2 4 2 2" xfId="5234"/>
    <cellStyle name="Output 3 4 2 4 2 2 2" xfId="42909"/>
    <cellStyle name="Output 3 4 2 4 2 2 2 2" xfId="42910"/>
    <cellStyle name="Output 3 4 2 4 2 2 2 3" xfId="42911"/>
    <cellStyle name="Output 3 4 2 4 2 3" xfId="42912"/>
    <cellStyle name="Output 3 4 2 4 2 3 2" xfId="42913"/>
    <cellStyle name="Output 3 4 2 4 2 3 3" xfId="42914"/>
    <cellStyle name="Output 3 4 2 4 3" xfId="5235"/>
    <cellStyle name="Output 3 4 2 4 3 2" xfId="42915"/>
    <cellStyle name="Output 3 4 2 4 3 2 2" xfId="42916"/>
    <cellStyle name="Output 3 4 2 4 3 2 3" xfId="42917"/>
    <cellStyle name="Output 3 4 2 4 4" xfId="42918"/>
    <cellStyle name="Output 3 4 2 4 4 2" xfId="42919"/>
    <cellStyle name="Output 3 4 2 4 4 3" xfId="42920"/>
    <cellStyle name="Output 3 4 2 5" xfId="5236"/>
    <cellStyle name="Output 3 4 2 5 2" xfId="5237"/>
    <cellStyle name="Output 3 4 2 5 2 2" xfId="42921"/>
    <cellStyle name="Output 3 4 2 5 2 2 2" xfId="42922"/>
    <cellStyle name="Output 3 4 2 5 2 2 3" xfId="42923"/>
    <cellStyle name="Output 3 4 2 5 3" xfId="42924"/>
    <cellStyle name="Output 3 4 2 5 3 2" xfId="42925"/>
    <cellStyle name="Output 3 4 2 5 3 3" xfId="42926"/>
    <cellStyle name="Output 3 4 2 6" xfId="5238"/>
    <cellStyle name="Output 3 4 2 6 2" xfId="42927"/>
    <cellStyle name="Output 3 4 2 6 2 2" xfId="42928"/>
    <cellStyle name="Output 3 4 2 6 2 3" xfId="42929"/>
    <cellStyle name="Output 3 4 2 7" xfId="42930"/>
    <cellStyle name="Output 3 4 2 7 2" xfId="42931"/>
    <cellStyle name="Output 3 4 2 7 3" xfId="42932"/>
    <cellStyle name="Output 3 4 2 8" xfId="42933"/>
    <cellStyle name="Output 3 4 2 9" xfId="42934"/>
    <cellStyle name="Output 3 4 3" xfId="5239"/>
    <cellStyle name="Output 3 4 3 10" xfId="42935"/>
    <cellStyle name="Output 3 4 3 11" xfId="42936"/>
    <cellStyle name="Output 3 4 3 12" xfId="42937"/>
    <cellStyle name="Output 3 4 3 13" xfId="42938"/>
    <cellStyle name="Output 3 4 3 14" xfId="42939"/>
    <cellStyle name="Output 3 4 3 15" xfId="42940"/>
    <cellStyle name="Output 3 4 3 2" xfId="5240"/>
    <cellStyle name="Output 3 4 3 2 2" xfId="5241"/>
    <cellStyle name="Output 3 4 3 2 2 2" xfId="42941"/>
    <cellStyle name="Output 3 4 3 2 2 2 2" xfId="42942"/>
    <cellStyle name="Output 3 4 3 2 2 2 3" xfId="42943"/>
    <cellStyle name="Output 3 4 3 2 3" xfId="42944"/>
    <cellStyle name="Output 3 4 3 2 3 2" xfId="42945"/>
    <cellStyle name="Output 3 4 3 2 3 3" xfId="42946"/>
    <cellStyle name="Output 3 4 3 3" xfId="5242"/>
    <cellStyle name="Output 3 4 3 3 2" xfId="42947"/>
    <cellStyle name="Output 3 4 3 3 2 2" xfId="42948"/>
    <cellStyle name="Output 3 4 3 3 2 3" xfId="42949"/>
    <cellStyle name="Output 3 4 3 4" xfId="42950"/>
    <cellStyle name="Output 3 4 3 4 2" xfId="42951"/>
    <cellStyle name="Output 3 4 3 4 3" xfId="42952"/>
    <cellStyle name="Output 3 4 3 5" xfId="42953"/>
    <cellStyle name="Output 3 4 3 6" xfId="42954"/>
    <cellStyle name="Output 3 4 3 7" xfId="42955"/>
    <cellStyle name="Output 3 4 3 8" xfId="42956"/>
    <cellStyle name="Output 3 4 3 9" xfId="42957"/>
    <cellStyle name="Output 3 4 4" xfId="5243"/>
    <cellStyle name="Output 3 4 4 2" xfId="5244"/>
    <cellStyle name="Output 3 4 4 2 2" xfId="5245"/>
    <cellStyle name="Output 3 4 4 2 2 2" xfId="5246"/>
    <cellStyle name="Output 3 4 4 2 2 2 2" xfId="5247"/>
    <cellStyle name="Output 3 4 4 2 2 2 2 2" xfId="42958"/>
    <cellStyle name="Output 3 4 4 2 2 2 2 2 2" xfId="42959"/>
    <cellStyle name="Output 3 4 4 2 2 2 2 2 3" xfId="42960"/>
    <cellStyle name="Output 3 4 4 2 2 2 3" xfId="42961"/>
    <cellStyle name="Output 3 4 4 2 2 2 3 2" xfId="42962"/>
    <cellStyle name="Output 3 4 4 2 2 2 3 3" xfId="42963"/>
    <cellStyle name="Output 3 4 4 2 2 3" xfId="5248"/>
    <cellStyle name="Output 3 4 4 2 2 3 2" xfId="42964"/>
    <cellStyle name="Output 3 4 4 2 2 3 2 2" xfId="42965"/>
    <cellStyle name="Output 3 4 4 2 2 3 2 3" xfId="42966"/>
    <cellStyle name="Output 3 4 4 2 2 4" xfId="42967"/>
    <cellStyle name="Output 3 4 4 2 2 4 2" xfId="42968"/>
    <cellStyle name="Output 3 4 4 2 2 4 3" xfId="42969"/>
    <cellStyle name="Output 3 4 4 2 3" xfId="5249"/>
    <cellStyle name="Output 3 4 4 2 3 2" xfId="5250"/>
    <cellStyle name="Output 3 4 4 2 3 2 2" xfId="42970"/>
    <cellStyle name="Output 3 4 4 2 3 2 2 2" xfId="42971"/>
    <cellStyle name="Output 3 4 4 2 3 2 2 3" xfId="42972"/>
    <cellStyle name="Output 3 4 4 2 3 3" xfId="42973"/>
    <cellStyle name="Output 3 4 4 2 3 3 2" xfId="42974"/>
    <cellStyle name="Output 3 4 4 2 3 3 3" xfId="42975"/>
    <cellStyle name="Output 3 4 4 2 4" xfId="5251"/>
    <cellStyle name="Output 3 4 4 2 4 2" xfId="42976"/>
    <cellStyle name="Output 3 4 4 2 4 2 2" xfId="42977"/>
    <cellStyle name="Output 3 4 4 2 4 2 3" xfId="42978"/>
    <cellStyle name="Output 3 4 4 2 5" xfId="42979"/>
    <cellStyle name="Output 3 4 4 2 5 2" xfId="42980"/>
    <cellStyle name="Output 3 4 4 2 5 3" xfId="42981"/>
    <cellStyle name="Output 3 4 4 3" xfId="5252"/>
    <cellStyle name="Output 3 4 4 3 2" xfId="5253"/>
    <cellStyle name="Output 3 4 4 3 2 2" xfId="5254"/>
    <cellStyle name="Output 3 4 4 3 2 2 2" xfId="42982"/>
    <cellStyle name="Output 3 4 4 3 2 2 2 2" xfId="42983"/>
    <cellStyle name="Output 3 4 4 3 2 2 2 3" xfId="42984"/>
    <cellStyle name="Output 3 4 4 3 2 3" xfId="42985"/>
    <cellStyle name="Output 3 4 4 3 2 3 2" xfId="42986"/>
    <cellStyle name="Output 3 4 4 3 2 3 3" xfId="42987"/>
    <cellStyle name="Output 3 4 4 3 3" xfId="5255"/>
    <cellStyle name="Output 3 4 4 3 3 2" xfId="42988"/>
    <cellStyle name="Output 3 4 4 3 3 2 2" xfId="42989"/>
    <cellStyle name="Output 3 4 4 3 3 2 3" xfId="42990"/>
    <cellStyle name="Output 3 4 4 3 4" xfId="5256"/>
    <cellStyle name="Output 3 4 4 3 4 2" xfId="42991"/>
    <cellStyle name="Output 3 4 4 3 4 2 2" xfId="42992"/>
    <cellStyle name="Output 3 4 4 3 4 2 3" xfId="42993"/>
    <cellStyle name="Output 3 4 4 3 5" xfId="42994"/>
    <cellStyle name="Output 3 4 4 3 5 2" xfId="42995"/>
    <cellStyle name="Output 3 4 4 3 5 3" xfId="42996"/>
    <cellStyle name="Output 3 4 4 4" xfId="5257"/>
    <cellStyle name="Output 3 4 4 4 2" xfId="5258"/>
    <cellStyle name="Output 3 4 4 4 2 2" xfId="5259"/>
    <cellStyle name="Output 3 4 4 4 2 2 2" xfId="42997"/>
    <cellStyle name="Output 3 4 4 4 2 2 2 2" xfId="42998"/>
    <cellStyle name="Output 3 4 4 4 2 2 2 3" xfId="42999"/>
    <cellStyle name="Output 3 4 4 4 2 3" xfId="43000"/>
    <cellStyle name="Output 3 4 4 4 2 3 2" xfId="43001"/>
    <cellStyle name="Output 3 4 4 4 2 3 3" xfId="43002"/>
    <cellStyle name="Output 3 4 4 4 3" xfId="5260"/>
    <cellStyle name="Output 3 4 4 4 3 2" xfId="43003"/>
    <cellStyle name="Output 3 4 4 4 3 2 2" xfId="43004"/>
    <cellStyle name="Output 3 4 4 4 3 2 3" xfId="43005"/>
    <cellStyle name="Output 3 4 4 4 4" xfId="43006"/>
    <cellStyle name="Output 3 4 4 4 4 2" xfId="43007"/>
    <cellStyle name="Output 3 4 4 4 4 3" xfId="43008"/>
    <cellStyle name="Output 3 4 4 5" xfId="5261"/>
    <cellStyle name="Output 3 4 4 5 2" xfId="5262"/>
    <cellStyle name="Output 3 4 4 5 2 2" xfId="43009"/>
    <cellStyle name="Output 3 4 4 5 2 2 2" xfId="43010"/>
    <cellStyle name="Output 3 4 4 5 2 2 3" xfId="43011"/>
    <cellStyle name="Output 3 4 4 5 3" xfId="43012"/>
    <cellStyle name="Output 3 4 4 5 3 2" xfId="43013"/>
    <cellStyle name="Output 3 4 4 5 3 3" xfId="43014"/>
    <cellStyle name="Output 3 4 4 6" xfId="5263"/>
    <cellStyle name="Output 3 4 4 6 2" xfId="43015"/>
    <cellStyle name="Output 3 4 4 6 2 2" xfId="43016"/>
    <cellStyle name="Output 3 4 4 6 2 3" xfId="43017"/>
    <cellStyle name="Output 3 4 4 7" xfId="43018"/>
    <cellStyle name="Output 3 4 4 7 2" xfId="43019"/>
    <cellStyle name="Output 3 4 4 7 3" xfId="43020"/>
    <cellStyle name="Output 3 4 5" xfId="5264"/>
    <cellStyle name="Output 3 4 5 2" xfId="5265"/>
    <cellStyle name="Output 3 4 5 2 2" xfId="5266"/>
    <cellStyle name="Output 3 4 5 2 2 2" xfId="5267"/>
    <cellStyle name="Output 3 4 5 2 2 2 2" xfId="43021"/>
    <cellStyle name="Output 3 4 5 2 2 2 2 2" xfId="43022"/>
    <cellStyle name="Output 3 4 5 2 2 2 2 3" xfId="43023"/>
    <cellStyle name="Output 3 4 5 2 2 3" xfId="43024"/>
    <cellStyle name="Output 3 4 5 2 2 3 2" xfId="43025"/>
    <cellStyle name="Output 3 4 5 2 2 3 3" xfId="43026"/>
    <cellStyle name="Output 3 4 5 2 3" xfId="5268"/>
    <cellStyle name="Output 3 4 5 2 3 2" xfId="43027"/>
    <cellStyle name="Output 3 4 5 2 3 2 2" xfId="43028"/>
    <cellStyle name="Output 3 4 5 2 3 2 3" xfId="43029"/>
    <cellStyle name="Output 3 4 5 2 4" xfId="43030"/>
    <cellStyle name="Output 3 4 5 2 4 2" xfId="43031"/>
    <cellStyle name="Output 3 4 5 2 4 3" xfId="43032"/>
    <cellStyle name="Output 3 4 5 3" xfId="5269"/>
    <cellStyle name="Output 3 4 5 3 2" xfId="5270"/>
    <cellStyle name="Output 3 4 5 3 2 2" xfId="43033"/>
    <cellStyle name="Output 3 4 5 3 2 2 2" xfId="43034"/>
    <cellStyle name="Output 3 4 5 3 2 2 3" xfId="43035"/>
    <cellStyle name="Output 3 4 5 3 3" xfId="43036"/>
    <cellStyle name="Output 3 4 5 3 3 2" xfId="43037"/>
    <cellStyle name="Output 3 4 5 3 3 3" xfId="43038"/>
    <cellStyle name="Output 3 4 5 4" xfId="5271"/>
    <cellStyle name="Output 3 4 5 4 2" xfId="43039"/>
    <cellStyle name="Output 3 4 5 4 2 2" xfId="43040"/>
    <cellStyle name="Output 3 4 5 4 2 3" xfId="43041"/>
    <cellStyle name="Output 3 4 5 5" xfId="43042"/>
    <cellStyle name="Output 3 4 5 5 2" xfId="43043"/>
    <cellStyle name="Output 3 4 5 5 3" xfId="43044"/>
    <cellStyle name="Output 3 4 6" xfId="5272"/>
    <cellStyle name="Output 3 4 6 2" xfId="5273"/>
    <cellStyle name="Output 3 4 6 2 2" xfId="5274"/>
    <cellStyle name="Output 3 4 6 2 2 2" xfId="43045"/>
    <cellStyle name="Output 3 4 6 2 2 2 2" xfId="43046"/>
    <cellStyle name="Output 3 4 6 2 2 2 3" xfId="43047"/>
    <cellStyle name="Output 3 4 6 2 3" xfId="43048"/>
    <cellStyle name="Output 3 4 6 2 3 2" xfId="43049"/>
    <cellStyle name="Output 3 4 6 2 3 3" xfId="43050"/>
    <cellStyle name="Output 3 4 6 3" xfId="5275"/>
    <cellStyle name="Output 3 4 6 3 2" xfId="43051"/>
    <cellStyle name="Output 3 4 6 3 2 2" xfId="43052"/>
    <cellStyle name="Output 3 4 6 3 2 3" xfId="43053"/>
    <cellStyle name="Output 3 4 6 4" xfId="5276"/>
    <cellStyle name="Output 3 4 6 4 2" xfId="43054"/>
    <cellStyle name="Output 3 4 6 4 2 2" xfId="43055"/>
    <cellStyle name="Output 3 4 6 4 2 3" xfId="43056"/>
    <cellStyle name="Output 3 4 6 5" xfId="43057"/>
    <cellStyle name="Output 3 4 6 5 2" xfId="43058"/>
    <cellStyle name="Output 3 4 6 5 3" xfId="43059"/>
    <cellStyle name="Output 3 4 7" xfId="5277"/>
    <cellStyle name="Output 3 4 7 2" xfId="5278"/>
    <cellStyle name="Output 3 4 7 2 2" xfId="5279"/>
    <cellStyle name="Output 3 4 7 2 2 2" xfId="43060"/>
    <cellStyle name="Output 3 4 7 2 2 2 2" xfId="43061"/>
    <cellStyle name="Output 3 4 7 2 2 2 3" xfId="43062"/>
    <cellStyle name="Output 3 4 7 2 3" xfId="43063"/>
    <cellStyle name="Output 3 4 7 2 3 2" xfId="43064"/>
    <cellStyle name="Output 3 4 7 2 3 3" xfId="43065"/>
    <cellStyle name="Output 3 4 7 3" xfId="5280"/>
    <cellStyle name="Output 3 4 7 3 2" xfId="43066"/>
    <cellStyle name="Output 3 4 7 3 2 2" xfId="43067"/>
    <cellStyle name="Output 3 4 7 3 2 3" xfId="43068"/>
    <cellStyle name="Output 3 4 7 4" xfId="43069"/>
    <cellStyle name="Output 3 4 7 4 2" xfId="43070"/>
    <cellStyle name="Output 3 4 7 4 3" xfId="43071"/>
    <cellStyle name="Output 3 4 8" xfId="5281"/>
    <cellStyle name="Output 3 4 8 2" xfId="5282"/>
    <cellStyle name="Output 3 4 8 2 2" xfId="43072"/>
    <cellStyle name="Output 3 4 8 2 2 2" xfId="43073"/>
    <cellStyle name="Output 3 4 8 2 2 3" xfId="43074"/>
    <cellStyle name="Output 3 4 8 3" xfId="43075"/>
    <cellStyle name="Output 3 4 8 3 2" xfId="43076"/>
    <cellStyle name="Output 3 4 8 3 3" xfId="43077"/>
    <cellStyle name="Output 3 4 9" xfId="5283"/>
    <cellStyle name="Output 3 4 9 2" xfId="43078"/>
    <cellStyle name="Output 3 4 9 2 2" xfId="43079"/>
    <cellStyle name="Output 3 4 9 2 3" xfId="43080"/>
    <cellStyle name="Output 3 5" xfId="5284"/>
    <cellStyle name="Output 3 5 10" xfId="43081"/>
    <cellStyle name="Output 3 5 11" xfId="43082"/>
    <cellStyle name="Output 3 5 12" xfId="43083"/>
    <cellStyle name="Output 3 5 13" xfId="43084"/>
    <cellStyle name="Output 3 5 14" xfId="43085"/>
    <cellStyle name="Output 3 5 15" xfId="43086"/>
    <cellStyle name="Output 3 5 16" xfId="43087"/>
    <cellStyle name="Output 3 5 2" xfId="5285"/>
    <cellStyle name="Output 3 5 2 10" xfId="43088"/>
    <cellStyle name="Output 3 5 2 11" xfId="43089"/>
    <cellStyle name="Output 3 5 2 12" xfId="43090"/>
    <cellStyle name="Output 3 5 2 13" xfId="43091"/>
    <cellStyle name="Output 3 5 2 14" xfId="43092"/>
    <cellStyle name="Output 3 5 2 2" xfId="5286"/>
    <cellStyle name="Output 3 5 2 2 2" xfId="5287"/>
    <cellStyle name="Output 3 5 2 2 2 2" xfId="5288"/>
    <cellStyle name="Output 3 5 2 2 2 2 2" xfId="43093"/>
    <cellStyle name="Output 3 5 2 2 2 2 2 2" xfId="43094"/>
    <cellStyle name="Output 3 5 2 2 2 2 2 3" xfId="43095"/>
    <cellStyle name="Output 3 5 2 2 2 3" xfId="43096"/>
    <cellStyle name="Output 3 5 2 2 2 3 2" xfId="43097"/>
    <cellStyle name="Output 3 5 2 2 2 3 3" xfId="43098"/>
    <cellStyle name="Output 3 5 2 2 3" xfId="5289"/>
    <cellStyle name="Output 3 5 2 2 3 2" xfId="43099"/>
    <cellStyle name="Output 3 5 2 2 3 2 2" xfId="43100"/>
    <cellStyle name="Output 3 5 2 2 3 2 3" xfId="43101"/>
    <cellStyle name="Output 3 5 2 2 4" xfId="43102"/>
    <cellStyle name="Output 3 5 2 2 4 2" xfId="43103"/>
    <cellStyle name="Output 3 5 2 2 4 3" xfId="43104"/>
    <cellStyle name="Output 3 5 2 3" xfId="5290"/>
    <cellStyle name="Output 3 5 2 3 2" xfId="5291"/>
    <cellStyle name="Output 3 5 2 3 2 2" xfId="43105"/>
    <cellStyle name="Output 3 5 2 3 2 2 2" xfId="43106"/>
    <cellStyle name="Output 3 5 2 3 2 2 3" xfId="43107"/>
    <cellStyle name="Output 3 5 2 3 3" xfId="43108"/>
    <cellStyle name="Output 3 5 2 3 3 2" xfId="43109"/>
    <cellStyle name="Output 3 5 2 3 3 3" xfId="43110"/>
    <cellStyle name="Output 3 5 2 4" xfId="5292"/>
    <cellStyle name="Output 3 5 2 4 2" xfId="43111"/>
    <cellStyle name="Output 3 5 2 4 2 2" xfId="43112"/>
    <cellStyle name="Output 3 5 2 4 2 3" xfId="43113"/>
    <cellStyle name="Output 3 5 2 5" xfId="43114"/>
    <cellStyle name="Output 3 5 2 5 2" xfId="43115"/>
    <cellStyle name="Output 3 5 2 5 3" xfId="43116"/>
    <cellStyle name="Output 3 5 2 6" xfId="43117"/>
    <cellStyle name="Output 3 5 2 7" xfId="43118"/>
    <cellStyle name="Output 3 5 2 8" xfId="43119"/>
    <cellStyle name="Output 3 5 2 9" xfId="43120"/>
    <cellStyle name="Output 3 5 3" xfId="5293"/>
    <cellStyle name="Output 3 5 3 2" xfId="5294"/>
    <cellStyle name="Output 3 5 3 2 2" xfId="5295"/>
    <cellStyle name="Output 3 5 3 2 2 2" xfId="43121"/>
    <cellStyle name="Output 3 5 3 2 2 2 2" xfId="43122"/>
    <cellStyle name="Output 3 5 3 2 2 2 3" xfId="43123"/>
    <cellStyle name="Output 3 5 3 2 3" xfId="43124"/>
    <cellStyle name="Output 3 5 3 2 3 2" xfId="43125"/>
    <cellStyle name="Output 3 5 3 2 3 3" xfId="43126"/>
    <cellStyle name="Output 3 5 3 3" xfId="5296"/>
    <cellStyle name="Output 3 5 3 3 2" xfId="43127"/>
    <cellStyle name="Output 3 5 3 3 2 2" xfId="43128"/>
    <cellStyle name="Output 3 5 3 3 2 3" xfId="43129"/>
    <cellStyle name="Output 3 5 3 4" xfId="5297"/>
    <cellStyle name="Output 3 5 3 4 2" xfId="43130"/>
    <cellStyle name="Output 3 5 3 4 2 2" xfId="43131"/>
    <cellStyle name="Output 3 5 3 4 2 3" xfId="43132"/>
    <cellStyle name="Output 3 5 3 5" xfId="43133"/>
    <cellStyle name="Output 3 5 3 5 2" xfId="43134"/>
    <cellStyle name="Output 3 5 3 5 3" xfId="43135"/>
    <cellStyle name="Output 3 5 4" xfId="5298"/>
    <cellStyle name="Output 3 5 4 2" xfId="5299"/>
    <cellStyle name="Output 3 5 4 2 2" xfId="5300"/>
    <cellStyle name="Output 3 5 4 2 2 2" xfId="43136"/>
    <cellStyle name="Output 3 5 4 2 2 2 2" xfId="43137"/>
    <cellStyle name="Output 3 5 4 2 2 2 3" xfId="43138"/>
    <cellStyle name="Output 3 5 4 2 3" xfId="43139"/>
    <cellStyle name="Output 3 5 4 2 3 2" xfId="43140"/>
    <cellStyle name="Output 3 5 4 2 3 3" xfId="43141"/>
    <cellStyle name="Output 3 5 4 3" xfId="5301"/>
    <cellStyle name="Output 3 5 4 3 2" xfId="43142"/>
    <cellStyle name="Output 3 5 4 3 2 2" xfId="43143"/>
    <cellStyle name="Output 3 5 4 3 2 3" xfId="43144"/>
    <cellStyle name="Output 3 5 4 4" xfId="43145"/>
    <cellStyle name="Output 3 5 4 4 2" xfId="43146"/>
    <cellStyle name="Output 3 5 4 4 3" xfId="43147"/>
    <cellStyle name="Output 3 5 5" xfId="5302"/>
    <cellStyle name="Output 3 5 5 2" xfId="5303"/>
    <cellStyle name="Output 3 5 5 2 2" xfId="43148"/>
    <cellStyle name="Output 3 5 5 2 2 2" xfId="43149"/>
    <cellStyle name="Output 3 5 5 2 2 3" xfId="43150"/>
    <cellStyle name="Output 3 5 5 3" xfId="43151"/>
    <cellStyle name="Output 3 5 5 3 2" xfId="43152"/>
    <cellStyle name="Output 3 5 5 3 3" xfId="43153"/>
    <cellStyle name="Output 3 5 6" xfId="5304"/>
    <cellStyle name="Output 3 5 6 2" xfId="43154"/>
    <cellStyle name="Output 3 5 6 2 2" xfId="43155"/>
    <cellStyle name="Output 3 5 6 2 3" xfId="43156"/>
    <cellStyle name="Output 3 5 7" xfId="43157"/>
    <cellStyle name="Output 3 5 7 2" xfId="43158"/>
    <cellStyle name="Output 3 5 7 3" xfId="43159"/>
    <cellStyle name="Output 3 5 8" xfId="43160"/>
    <cellStyle name="Output 3 5 9" xfId="43161"/>
    <cellStyle name="Output 3 6" xfId="43162"/>
    <cellStyle name="Output 3 6 10" xfId="43163"/>
    <cellStyle name="Output 3 6 11" xfId="43164"/>
    <cellStyle name="Output 3 6 12" xfId="43165"/>
    <cellStyle name="Output 3 6 13" xfId="43166"/>
    <cellStyle name="Output 3 6 14" xfId="43167"/>
    <cellStyle name="Output 3 6 15" xfId="43168"/>
    <cellStyle name="Output 3 6 2" xfId="43169"/>
    <cellStyle name="Output 3 6 3" xfId="43170"/>
    <cellStyle name="Output 3 6 4" xfId="43171"/>
    <cellStyle name="Output 3 6 5" xfId="43172"/>
    <cellStyle name="Output 3 6 6" xfId="43173"/>
    <cellStyle name="Output 3 6 7" xfId="43174"/>
    <cellStyle name="Output 3 6 8" xfId="43175"/>
    <cellStyle name="Output 3 6 9" xfId="43176"/>
    <cellStyle name="Output 3 7" xfId="43177"/>
    <cellStyle name="Output 3 8" xfId="43178"/>
    <cellStyle name="Output 3 9" xfId="43179"/>
    <cellStyle name="Output 4" xfId="5305"/>
    <cellStyle name="Output 4 10" xfId="43180"/>
    <cellStyle name="Output 4 11" xfId="43181"/>
    <cellStyle name="Output 4 12" xfId="43182"/>
    <cellStyle name="Output 4 13" xfId="43183"/>
    <cellStyle name="Output 4 14" xfId="43184"/>
    <cellStyle name="Output 4 2" xfId="5306"/>
    <cellStyle name="Output 4 2 10" xfId="43185"/>
    <cellStyle name="Output 4 2 11" xfId="43186"/>
    <cellStyle name="Output 4 2 12" xfId="43187"/>
    <cellStyle name="Output 4 2 13" xfId="43188"/>
    <cellStyle name="Output 4 2 2" xfId="5307"/>
    <cellStyle name="Output 4 2 2 10" xfId="43189"/>
    <cellStyle name="Output 4 2 2 11" xfId="43190"/>
    <cellStyle name="Output 4 2 2 12" xfId="43191"/>
    <cellStyle name="Output 4 2 2 13" xfId="43192"/>
    <cellStyle name="Output 4 2 2 14" xfId="43193"/>
    <cellStyle name="Output 4 2 2 15" xfId="43194"/>
    <cellStyle name="Output 4 2 2 16" xfId="43195"/>
    <cellStyle name="Output 4 2 2 2" xfId="5308"/>
    <cellStyle name="Output 4 2 2 2 10" xfId="43196"/>
    <cellStyle name="Output 4 2 2 2 11" xfId="43197"/>
    <cellStyle name="Output 4 2 2 2 12" xfId="43198"/>
    <cellStyle name="Output 4 2 2 2 13" xfId="43199"/>
    <cellStyle name="Output 4 2 2 2 14" xfId="43200"/>
    <cellStyle name="Output 4 2 2 2 2" xfId="5309"/>
    <cellStyle name="Output 4 2 2 2 2 2" xfId="5310"/>
    <cellStyle name="Output 4 2 2 2 2 2 2" xfId="5311"/>
    <cellStyle name="Output 4 2 2 2 2 2 2 2" xfId="43201"/>
    <cellStyle name="Output 4 2 2 2 2 2 2 2 2" xfId="43202"/>
    <cellStyle name="Output 4 2 2 2 2 2 2 2 3" xfId="43203"/>
    <cellStyle name="Output 4 2 2 2 2 2 3" xfId="43204"/>
    <cellStyle name="Output 4 2 2 2 2 2 3 2" xfId="43205"/>
    <cellStyle name="Output 4 2 2 2 2 2 3 3" xfId="43206"/>
    <cellStyle name="Output 4 2 2 2 2 3" xfId="5312"/>
    <cellStyle name="Output 4 2 2 2 2 3 2" xfId="43207"/>
    <cellStyle name="Output 4 2 2 2 2 3 2 2" xfId="43208"/>
    <cellStyle name="Output 4 2 2 2 2 3 2 3" xfId="43209"/>
    <cellStyle name="Output 4 2 2 2 2 4" xfId="43210"/>
    <cellStyle name="Output 4 2 2 2 2 4 2" xfId="43211"/>
    <cellStyle name="Output 4 2 2 2 2 4 3" xfId="43212"/>
    <cellStyle name="Output 4 2 2 2 3" xfId="5313"/>
    <cellStyle name="Output 4 2 2 2 3 2" xfId="5314"/>
    <cellStyle name="Output 4 2 2 2 3 2 2" xfId="43213"/>
    <cellStyle name="Output 4 2 2 2 3 2 2 2" xfId="43214"/>
    <cellStyle name="Output 4 2 2 2 3 2 2 3" xfId="43215"/>
    <cellStyle name="Output 4 2 2 2 3 3" xfId="43216"/>
    <cellStyle name="Output 4 2 2 2 3 3 2" xfId="43217"/>
    <cellStyle name="Output 4 2 2 2 3 3 3" xfId="43218"/>
    <cellStyle name="Output 4 2 2 2 4" xfId="5315"/>
    <cellStyle name="Output 4 2 2 2 4 2" xfId="43219"/>
    <cellStyle name="Output 4 2 2 2 4 2 2" xfId="43220"/>
    <cellStyle name="Output 4 2 2 2 4 2 3" xfId="43221"/>
    <cellStyle name="Output 4 2 2 2 5" xfId="43222"/>
    <cellStyle name="Output 4 2 2 2 5 2" xfId="43223"/>
    <cellStyle name="Output 4 2 2 2 5 3" xfId="43224"/>
    <cellStyle name="Output 4 2 2 2 6" xfId="43225"/>
    <cellStyle name="Output 4 2 2 2 7" xfId="43226"/>
    <cellStyle name="Output 4 2 2 2 8" xfId="43227"/>
    <cellStyle name="Output 4 2 2 2 9" xfId="43228"/>
    <cellStyle name="Output 4 2 2 3" xfId="5316"/>
    <cellStyle name="Output 4 2 2 3 2" xfId="5317"/>
    <cellStyle name="Output 4 2 2 3 2 2" xfId="5318"/>
    <cellStyle name="Output 4 2 2 3 2 2 2" xfId="43229"/>
    <cellStyle name="Output 4 2 2 3 2 2 2 2" xfId="43230"/>
    <cellStyle name="Output 4 2 2 3 2 2 2 3" xfId="43231"/>
    <cellStyle name="Output 4 2 2 3 2 3" xfId="43232"/>
    <cellStyle name="Output 4 2 2 3 2 3 2" xfId="43233"/>
    <cellStyle name="Output 4 2 2 3 2 3 3" xfId="43234"/>
    <cellStyle name="Output 4 2 2 3 3" xfId="5319"/>
    <cellStyle name="Output 4 2 2 3 3 2" xfId="43235"/>
    <cellStyle name="Output 4 2 2 3 3 2 2" xfId="43236"/>
    <cellStyle name="Output 4 2 2 3 3 2 3" xfId="43237"/>
    <cellStyle name="Output 4 2 2 3 4" xfId="5320"/>
    <cellStyle name="Output 4 2 2 3 4 2" xfId="43238"/>
    <cellStyle name="Output 4 2 2 3 4 2 2" xfId="43239"/>
    <cellStyle name="Output 4 2 2 3 4 2 3" xfId="43240"/>
    <cellStyle name="Output 4 2 2 3 5" xfId="43241"/>
    <cellStyle name="Output 4 2 2 3 5 2" xfId="43242"/>
    <cellStyle name="Output 4 2 2 3 5 3" xfId="43243"/>
    <cellStyle name="Output 4 2 2 4" xfId="5321"/>
    <cellStyle name="Output 4 2 2 4 2" xfId="5322"/>
    <cellStyle name="Output 4 2 2 4 2 2" xfId="5323"/>
    <cellStyle name="Output 4 2 2 4 2 2 2" xfId="43244"/>
    <cellStyle name="Output 4 2 2 4 2 2 2 2" xfId="43245"/>
    <cellStyle name="Output 4 2 2 4 2 2 2 3" xfId="43246"/>
    <cellStyle name="Output 4 2 2 4 2 3" xfId="43247"/>
    <cellStyle name="Output 4 2 2 4 2 3 2" xfId="43248"/>
    <cellStyle name="Output 4 2 2 4 2 3 3" xfId="43249"/>
    <cellStyle name="Output 4 2 2 4 3" xfId="5324"/>
    <cellStyle name="Output 4 2 2 4 3 2" xfId="43250"/>
    <cellStyle name="Output 4 2 2 4 3 2 2" xfId="43251"/>
    <cellStyle name="Output 4 2 2 4 3 2 3" xfId="43252"/>
    <cellStyle name="Output 4 2 2 4 4" xfId="43253"/>
    <cellStyle name="Output 4 2 2 4 4 2" xfId="43254"/>
    <cellStyle name="Output 4 2 2 4 4 3" xfId="43255"/>
    <cellStyle name="Output 4 2 2 5" xfId="5325"/>
    <cellStyle name="Output 4 2 2 5 2" xfId="5326"/>
    <cellStyle name="Output 4 2 2 5 2 2" xfId="43256"/>
    <cellStyle name="Output 4 2 2 5 2 2 2" xfId="43257"/>
    <cellStyle name="Output 4 2 2 5 2 2 3" xfId="43258"/>
    <cellStyle name="Output 4 2 2 5 3" xfId="43259"/>
    <cellStyle name="Output 4 2 2 5 3 2" xfId="43260"/>
    <cellStyle name="Output 4 2 2 5 3 3" xfId="43261"/>
    <cellStyle name="Output 4 2 2 6" xfId="5327"/>
    <cellStyle name="Output 4 2 2 6 2" xfId="43262"/>
    <cellStyle name="Output 4 2 2 6 2 2" xfId="43263"/>
    <cellStyle name="Output 4 2 2 6 2 3" xfId="43264"/>
    <cellStyle name="Output 4 2 2 7" xfId="43265"/>
    <cellStyle name="Output 4 2 2 7 2" xfId="43266"/>
    <cellStyle name="Output 4 2 2 7 3" xfId="43267"/>
    <cellStyle name="Output 4 2 2 8" xfId="43268"/>
    <cellStyle name="Output 4 2 2 9" xfId="43269"/>
    <cellStyle name="Output 4 2 3" xfId="5328"/>
    <cellStyle name="Output 4 2 3 10" xfId="43270"/>
    <cellStyle name="Output 4 2 3 11" xfId="43271"/>
    <cellStyle name="Output 4 2 3 12" xfId="43272"/>
    <cellStyle name="Output 4 2 3 13" xfId="43273"/>
    <cellStyle name="Output 4 2 3 14" xfId="43274"/>
    <cellStyle name="Output 4 2 3 15" xfId="43275"/>
    <cellStyle name="Output 4 2 3 2" xfId="5329"/>
    <cellStyle name="Output 4 2 3 2 2" xfId="5330"/>
    <cellStyle name="Output 4 2 3 2 2 2" xfId="5331"/>
    <cellStyle name="Output 4 2 3 2 2 2 2" xfId="5332"/>
    <cellStyle name="Output 4 2 3 2 2 2 2 2" xfId="43276"/>
    <cellStyle name="Output 4 2 3 2 2 2 2 2 2" xfId="43277"/>
    <cellStyle name="Output 4 2 3 2 2 2 2 2 3" xfId="43278"/>
    <cellStyle name="Output 4 2 3 2 2 2 3" xfId="43279"/>
    <cellStyle name="Output 4 2 3 2 2 2 3 2" xfId="43280"/>
    <cellStyle name="Output 4 2 3 2 2 2 3 3" xfId="43281"/>
    <cellStyle name="Output 4 2 3 2 2 3" xfId="5333"/>
    <cellStyle name="Output 4 2 3 2 2 3 2" xfId="43282"/>
    <cellStyle name="Output 4 2 3 2 2 3 2 2" xfId="43283"/>
    <cellStyle name="Output 4 2 3 2 2 3 2 3" xfId="43284"/>
    <cellStyle name="Output 4 2 3 2 2 4" xfId="43285"/>
    <cellStyle name="Output 4 2 3 2 2 4 2" xfId="43286"/>
    <cellStyle name="Output 4 2 3 2 2 4 3" xfId="43287"/>
    <cellStyle name="Output 4 2 3 2 3" xfId="5334"/>
    <cellStyle name="Output 4 2 3 2 3 2" xfId="5335"/>
    <cellStyle name="Output 4 2 3 2 3 2 2" xfId="43288"/>
    <cellStyle name="Output 4 2 3 2 3 2 2 2" xfId="43289"/>
    <cellStyle name="Output 4 2 3 2 3 2 2 3" xfId="43290"/>
    <cellStyle name="Output 4 2 3 2 3 3" xfId="43291"/>
    <cellStyle name="Output 4 2 3 2 3 3 2" xfId="43292"/>
    <cellStyle name="Output 4 2 3 2 3 3 3" xfId="43293"/>
    <cellStyle name="Output 4 2 3 2 4" xfId="5336"/>
    <cellStyle name="Output 4 2 3 2 4 2" xfId="43294"/>
    <cellStyle name="Output 4 2 3 2 4 2 2" xfId="43295"/>
    <cellStyle name="Output 4 2 3 2 4 2 3" xfId="43296"/>
    <cellStyle name="Output 4 2 3 2 5" xfId="43297"/>
    <cellStyle name="Output 4 2 3 2 5 2" xfId="43298"/>
    <cellStyle name="Output 4 2 3 2 5 3" xfId="43299"/>
    <cellStyle name="Output 4 2 3 3" xfId="5337"/>
    <cellStyle name="Output 4 2 3 3 2" xfId="5338"/>
    <cellStyle name="Output 4 2 3 3 2 2" xfId="5339"/>
    <cellStyle name="Output 4 2 3 3 2 2 2" xfId="43300"/>
    <cellStyle name="Output 4 2 3 3 2 2 2 2" xfId="43301"/>
    <cellStyle name="Output 4 2 3 3 2 2 2 3" xfId="43302"/>
    <cellStyle name="Output 4 2 3 3 2 3" xfId="43303"/>
    <cellStyle name="Output 4 2 3 3 2 3 2" xfId="43304"/>
    <cellStyle name="Output 4 2 3 3 2 3 3" xfId="43305"/>
    <cellStyle name="Output 4 2 3 3 3" xfId="5340"/>
    <cellStyle name="Output 4 2 3 3 3 2" xfId="43306"/>
    <cellStyle name="Output 4 2 3 3 3 2 2" xfId="43307"/>
    <cellStyle name="Output 4 2 3 3 3 2 3" xfId="43308"/>
    <cellStyle name="Output 4 2 3 3 4" xfId="5341"/>
    <cellStyle name="Output 4 2 3 3 4 2" xfId="43309"/>
    <cellStyle name="Output 4 2 3 3 4 2 2" xfId="43310"/>
    <cellStyle name="Output 4 2 3 3 4 2 3" xfId="43311"/>
    <cellStyle name="Output 4 2 3 3 5" xfId="43312"/>
    <cellStyle name="Output 4 2 3 3 5 2" xfId="43313"/>
    <cellStyle name="Output 4 2 3 3 5 3" xfId="43314"/>
    <cellStyle name="Output 4 2 3 4" xfId="5342"/>
    <cellStyle name="Output 4 2 3 4 2" xfId="5343"/>
    <cellStyle name="Output 4 2 3 4 2 2" xfId="5344"/>
    <cellStyle name="Output 4 2 3 4 2 2 2" xfId="43315"/>
    <cellStyle name="Output 4 2 3 4 2 2 2 2" xfId="43316"/>
    <cellStyle name="Output 4 2 3 4 2 2 2 3" xfId="43317"/>
    <cellStyle name="Output 4 2 3 4 2 3" xfId="43318"/>
    <cellStyle name="Output 4 2 3 4 2 3 2" xfId="43319"/>
    <cellStyle name="Output 4 2 3 4 2 3 3" xfId="43320"/>
    <cellStyle name="Output 4 2 3 4 3" xfId="5345"/>
    <cellStyle name="Output 4 2 3 4 3 2" xfId="43321"/>
    <cellStyle name="Output 4 2 3 4 3 2 2" xfId="43322"/>
    <cellStyle name="Output 4 2 3 4 3 2 3" xfId="43323"/>
    <cellStyle name="Output 4 2 3 4 4" xfId="43324"/>
    <cellStyle name="Output 4 2 3 4 4 2" xfId="43325"/>
    <cellStyle name="Output 4 2 3 4 4 3" xfId="43326"/>
    <cellStyle name="Output 4 2 3 5" xfId="5346"/>
    <cellStyle name="Output 4 2 3 5 2" xfId="5347"/>
    <cellStyle name="Output 4 2 3 5 2 2" xfId="43327"/>
    <cellStyle name="Output 4 2 3 5 2 2 2" xfId="43328"/>
    <cellStyle name="Output 4 2 3 5 2 2 3" xfId="43329"/>
    <cellStyle name="Output 4 2 3 5 3" xfId="43330"/>
    <cellStyle name="Output 4 2 3 5 3 2" xfId="43331"/>
    <cellStyle name="Output 4 2 3 5 3 3" xfId="43332"/>
    <cellStyle name="Output 4 2 3 6" xfId="5348"/>
    <cellStyle name="Output 4 2 3 6 2" xfId="43333"/>
    <cellStyle name="Output 4 2 3 6 2 2" xfId="43334"/>
    <cellStyle name="Output 4 2 3 6 2 3" xfId="43335"/>
    <cellStyle name="Output 4 2 3 7" xfId="43336"/>
    <cellStyle name="Output 4 2 3 7 2" xfId="43337"/>
    <cellStyle name="Output 4 2 3 7 3" xfId="43338"/>
    <cellStyle name="Output 4 2 3 8" xfId="43339"/>
    <cellStyle name="Output 4 2 3 9" xfId="43340"/>
    <cellStyle name="Output 4 2 4" xfId="5349"/>
    <cellStyle name="Output 4 2 4 2" xfId="5350"/>
    <cellStyle name="Output 4 2 4 2 2" xfId="43341"/>
    <cellStyle name="Output 4 2 4 2 2 2" xfId="43342"/>
    <cellStyle name="Output 4 2 4 2 2 3" xfId="43343"/>
    <cellStyle name="Output 4 2 4 3" xfId="43344"/>
    <cellStyle name="Output 4 2 4 3 2" xfId="43345"/>
    <cellStyle name="Output 4 2 4 3 3" xfId="43346"/>
    <cellStyle name="Output 4 2 5" xfId="43347"/>
    <cellStyle name="Output 4 2 6" xfId="43348"/>
    <cellStyle name="Output 4 2 7" xfId="43349"/>
    <cellStyle name="Output 4 2 8" xfId="43350"/>
    <cellStyle name="Output 4 2 9" xfId="43351"/>
    <cellStyle name="Output 4 3" xfId="5351"/>
    <cellStyle name="Output 4 3 10" xfId="43352"/>
    <cellStyle name="Output 4 3 10 2" xfId="43353"/>
    <cellStyle name="Output 4 3 10 3" xfId="43354"/>
    <cellStyle name="Output 4 3 11" xfId="43355"/>
    <cellStyle name="Output 4 3 12" xfId="43356"/>
    <cellStyle name="Output 4 3 13" xfId="43357"/>
    <cellStyle name="Output 4 3 14" xfId="43358"/>
    <cellStyle name="Output 4 3 15" xfId="43359"/>
    <cellStyle name="Output 4 3 16" xfId="43360"/>
    <cellStyle name="Output 4 3 2" xfId="5352"/>
    <cellStyle name="Output 4 3 2 10" xfId="43361"/>
    <cellStyle name="Output 4 3 2 11" xfId="43362"/>
    <cellStyle name="Output 4 3 2 12" xfId="43363"/>
    <cellStyle name="Output 4 3 2 13" xfId="43364"/>
    <cellStyle name="Output 4 3 2 14" xfId="43365"/>
    <cellStyle name="Output 4 3 2 2" xfId="5353"/>
    <cellStyle name="Output 4 3 2 2 2" xfId="5354"/>
    <cellStyle name="Output 4 3 2 2 2 2" xfId="5355"/>
    <cellStyle name="Output 4 3 2 2 2 2 2" xfId="5356"/>
    <cellStyle name="Output 4 3 2 2 2 2 2 2" xfId="43366"/>
    <cellStyle name="Output 4 3 2 2 2 2 2 2 2" xfId="43367"/>
    <cellStyle name="Output 4 3 2 2 2 2 2 2 3" xfId="43368"/>
    <cellStyle name="Output 4 3 2 2 2 2 3" xfId="43369"/>
    <cellStyle name="Output 4 3 2 2 2 2 3 2" xfId="43370"/>
    <cellStyle name="Output 4 3 2 2 2 2 3 3" xfId="43371"/>
    <cellStyle name="Output 4 3 2 2 2 3" xfId="5357"/>
    <cellStyle name="Output 4 3 2 2 2 3 2" xfId="43372"/>
    <cellStyle name="Output 4 3 2 2 2 3 2 2" xfId="43373"/>
    <cellStyle name="Output 4 3 2 2 2 3 2 3" xfId="43374"/>
    <cellStyle name="Output 4 3 2 2 2 4" xfId="43375"/>
    <cellStyle name="Output 4 3 2 2 2 4 2" xfId="43376"/>
    <cellStyle name="Output 4 3 2 2 2 4 3" xfId="43377"/>
    <cellStyle name="Output 4 3 2 2 3" xfId="5358"/>
    <cellStyle name="Output 4 3 2 2 3 2" xfId="5359"/>
    <cellStyle name="Output 4 3 2 2 3 2 2" xfId="43378"/>
    <cellStyle name="Output 4 3 2 2 3 2 2 2" xfId="43379"/>
    <cellStyle name="Output 4 3 2 2 3 2 2 3" xfId="43380"/>
    <cellStyle name="Output 4 3 2 2 3 3" xfId="43381"/>
    <cellStyle name="Output 4 3 2 2 3 3 2" xfId="43382"/>
    <cellStyle name="Output 4 3 2 2 3 3 3" xfId="43383"/>
    <cellStyle name="Output 4 3 2 2 4" xfId="5360"/>
    <cellStyle name="Output 4 3 2 2 4 2" xfId="43384"/>
    <cellStyle name="Output 4 3 2 2 4 2 2" xfId="43385"/>
    <cellStyle name="Output 4 3 2 2 4 2 3" xfId="43386"/>
    <cellStyle name="Output 4 3 2 2 5" xfId="43387"/>
    <cellStyle name="Output 4 3 2 2 5 2" xfId="43388"/>
    <cellStyle name="Output 4 3 2 2 5 3" xfId="43389"/>
    <cellStyle name="Output 4 3 2 3" xfId="5361"/>
    <cellStyle name="Output 4 3 2 3 2" xfId="5362"/>
    <cellStyle name="Output 4 3 2 3 2 2" xfId="5363"/>
    <cellStyle name="Output 4 3 2 3 2 2 2" xfId="43390"/>
    <cellStyle name="Output 4 3 2 3 2 2 2 2" xfId="43391"/>
    <cellStyle name="Output 4 3 2 3 2 2 2 3" xfId="43392"/>
    <cellStyle name="Output 4 3 2 3 2 3" xfId="43393"/>
    <cellStyle name="Output 4 3 2 3 2 3 2" xfId="43394"/>
    <cellStyle name="Output 4 3 2 3 2 3 3" xfId="43395"/>
    <cellStyle name="Output 4 3 2 3 3" xfId="5364"/>
    <cellStyle name="Output 4 3 2 3 3 2" xfId="43396"/>
    <cellStyle name="Output 4 3 2 3 3 2 2" xfId="43397"/>
    <cellStyle name="Output 4 3 2 3 3 2 3" xfId="43398"/>
    <cellStyle name="Output 4 3 2 3 4" xfId="5365"/>
    <cellStyle name="Output 4 3 2 3 4 2" xfId="43399"/>
    <cellStyle name="Output 4 3 2 3 4 2 2" xfId="43400"/>
    <cellStyle name="Output 4 3 2 3 4 2 3" xfId="43401"/>
    <cellStyle name="Output 4 3 2 3 5" xfId="43402"/>
    <cellStyle name="Output 4 3 2 3 5 2" xfId="43403"/>
    <cellStyle name="Output 4 3 2 3 5 3" xfId="43404"/>
    <cellStyle name="Output 4 3 2 4" xfId="5366"/>
    <cellStyle name="Output 4 3 2 4 2" xfId="5367"/>
    <cellStyle name="Output 4 3 2 4 2 2" xfId="5368"/>
    <cellStyle name="Output 4 3 2 4 2 2 2" xfId="43405"/>
    <cellStyle name="Output 4 3 2 4 2 2 2 2" xfId="43406"/>
    <cellStyle name="Output 4 3 2 4 2 2 2 3" xfId="43407"/>
    <cellStyle name="Output 4 3 2 4 2 3" xfId="43408"/>
    <cellStyle name="Output 4 3 2 4 2 3 2" xfId="43409"/>
    <cellStyle name="Output 4 3 2 4 2 3 3" xfId="43410"/>
    <cellStyle name="Output 4 3 2 4 3" xfId="5369"/>
    <cellStyle name="Output 4 3 2 4 3 2" xfId="43411"/>
    <cellStyle name="Output 4 3 2 4 3 2 2" xfId="43412"/>
    <cellStyle name="Output 4 3 2 4 3 2 3" xfId="43413"/>
    <cellStyle name="Output 4 3 2 4 4" xfId="43414"/>
    <cellStyle name="Output 4 3 2 4 4 2" xfId="43415"/>
    <cellStyle name="Output 4 3 2 4 4 3" xfId="43416"/>
    <cellStyle name="Output 4 3 2 5" xfId="5370"/>
    <cellStyle name="Output 4 3 2 5 2" xfId="5371"/>
    <cellStyle name="Output 4 3 2 5 2 2" xfId="43417"/>
    <cellStyle name="Output 4 3 2 5 2 2 2" xfId="43418"/>
    <cellStyle name="Output 4 3 2 5 2 2 3" xfId="43419"/>
    <cellStyle name="Output 4 3 2 5 3" xfId="43420"/>
    <cellStyle name="Output 4 3 2 5 3 2" xfId="43421"/>
    <cellStyle name="Output 4 3 2 5 3 3" xfId="43422"/>
    <cellStyle name="Output 4 3 2 6" xfId="5372"/>
    <cellStyle name="Output 4 3 2 6 2" xfId="43423"/>
    <cellStyle name="Output 4 3 2 6 2 2" xfId="43424"/>
    <cellStyle name="Output 4 3 2 6 2 3" xfId="43425"/>
    <cellStyle name="Output 4 3 2 7" xfId="43426"/>
    <cellStyle name="Output 4 3 2 7 2" xfId="43427"/>
    <cellStyle name="Output 4 3 2 7 3" xfId="43428"/>
    <cellStyle name="Output 4 3 2 8" xfId="43429"/>
    <cellStyle name="Output 4 3 2 9" xfId="43430"/>
    <cellStyle name="Output 4 3 3" xfId="5373"/>
    <cellStyle name="Output 4 3 3 2" xfId="5374"/>
    <cellStyle name="Output 4 3 3 2 2" xfId="5375"/>
    <cellStyle name="Output 4 3 3 2 2 2" xfId="43431"/>
    <cellStyle name="Output 4 3 3 2 2 2 2" xfId="43432"/>
    <cellStyle name="Output 4 3 3 2 2 2 3" xfId="43433"/>
    <cellStyle name="Output 4 3 3 2 3" xfId="43434"/>
    <cellStyle name="Output 4 3 3 2 3 2" xfId="43435"/>
    <cellStyle name="Output 4 3 3 2 3 3" xfId="43436"/>
    <cellStyle name="Output 4 3 3 3" xfId="5376"/>
    <cellStyle name="Output 4 3 3 3 2" xfId="43437"/>
    <cellStyle name="Output 4 3 3 3 2 2" xfId="43438"/>
    <cellStyle name="Output 4 3 3 3 2 3" xfId="43439"/>
    <cellStyle name="Output 4 3 3 4" xfId="43440"/>
    <cellStyle name="Output 4 3 3 4 2" xfId="43441"/>
    <cellStyle name="Output 4 3 3 4 3" xfId="43442"/>
    <cellStyle name="Output 4 3 4" xfId="5377"/>
    <cellStyle name="Output 4 3 4 2" xfId="5378"/>
    <cellStyle name="Output 4 3 4 2 2" xfId="5379"/>
    <cellStyle name="Output 4 3 4 2 2 2" xfId="5380"/>
    <cellStyle name="Output 4 3 4 2 2 2 2" xfId="5381"/>
    <cellStyle name="Output 4 3 4 2 2 2 2 2" xfId="43443"/>
    <cellStyle name="Output 4 3 4 2 2 2 2 2 2" xfId="43444"/>
    <cellStyle name="Output 4 3 4 2 2 2 2 2 3" xfId="43445"/>
    <cellStyle name="Output 4 3 4 2 2 2 3" xfId="43446"/>
    <cellStyle name="Output 4 3 4 2 2 2 3 2" xfId="43447"/>
    <cellStyle name="Output 4 3 4 2 2 2 3 3" xfId="43448"/>
    <cellStyle name="Output 4 3 4 2 2 3" xfId="5382"/>
    <cellStyle name="Output 4 3 4 2 2 3 2" xfId="43449"/>
    <cellStyle name="Output 4 3 4 2 2 3 2 2" xfId="43450"/>
    <cellStyle name="Output 4 3 4 2 2 3 2 3" xfId="43451"/>
    <cellStyle name="Output 4 3 4 2 2 4" xfId="43452"/>
    <cellStyle name="Output 4 3 4 2 2 4 2" xfId="43453"/>
    <cellStyle name="Output 4 3 4 2 2 4 3" xfId="43454"/>
    <cellStyle name="Output 4 3 4 2 3" xfId="5383"/>
    <cellStyle name="Output 4 3 4 2 3 2" xfId="5384"/>
    <cellStyle name="Output 4 3 4 2 3 2 2" xfId="43455"/>
    <cellStyle name="Output 4 3 4 2 3 2 2 2" xfId="43456"/>
    <cellStyle name="Output 4 3 4 2 3 2 2 3" xfId="43457"/>
    <cellStyle name="Output 4 3 4 2 3 3" xfId="43458"/>
    <cellStyle name="Output 4 3 4 2 3 3 2" xfId="43459"/>
    <cellStyle name="Output 4 3 4 2 3 3 3" xfId="43460"/>
    <cellStyle name="Output 4 3 4 2 4" xfId="5385"/>
    <cellStyle name="Output 4 3 4 2 4 2" xfId="43461"/>
    <cellStyle name="Output 4 3 4 2 4 2 2" xfId="43462"/>
    <cellStyle name="Output 4 3 4 2 4 2 3" xfId="43463"/>
    <cellStyle name="Output 4 3 4 2 5" xfId="43464"/>
    <cellStyle name="Output 4 3 4 2 5 2" xfId="43465"/>
    <cellStyle name="Output 4 3 4 2 5 3" xfId="43466"/>
    <cellStyle name="Output 4 3 4 3" xfId="5386"/>
    <cellStyle name="Output 4 3 4 3 2" xfId="5387"/>
    <cellStyle name="Output 4 3 4 3 2 2" xfId="5388"/>
    <cellStyle name="Output 4 3 4 3 2 2 2" xfId="43467"/>
    <cellStyle name="Output 4 3 4 3 2 2 2 2" xfId="43468"/>
    <cellStyle name="Output 4 3 4 3 2 2 2 3" xfId="43469"/>
    <cellStyle name="Output 4 3 4 3 2 3" xfId="43470"/>
    <cellStyle name="Output 4 3 4 3 2 3 2" xfId="43471"/>
    <cellStyle name="Output 4 3 4 3 2 3 3" xfId="43472"/>
    <cellStyle name="Output 4 3 4 3 3" xfId="5389"/>
    <cellStyle name="Output 4 3 4 3 3 2" xfId="43473"/>
    <cellStyle name="Output 4 3 4 3 3 2 2" xfId="43474"/>
    <cellStyle name="Output 4 3 4 3 3 2 3" xfId="43475"/>
    <cellStyle name="Output 4 3 4 3 4" xfId="5390"/>
    <cellStyle name="Output 4 3 4 3 4 2" xfId="43476"/>
    <cellStyle name="Output 4 3 4 3 4 2 2" xfId="43477"/>
    <cellStyle name="Output 4 3 4 3 4 2 3" xfId="43478"/>
    <cellStyle name="Output 4 3 4 3 5" xfId="43479"/>
    <cellStyle name="Output 4 3 4 3 5 2" xfId="43480"/>
    <cellStyle name="Output 4 3 4 3 5 3" xfId="43481"/>
    <cellStyle name="Output 4 3 4 4" xfId="5391"/>
    <cellStyle name="Output 4 3 4 4 2" xfId="5392"/>
    <cellStyle name="Output 4 3 4 4 2 2" xfId="5393"/>
    <cellStyle name="Output 4 3 4 4 2 2 2" xfId="43482"/>
    <cellStyle name="Output 4 3 4 4 2 2 2 2" xfId="43483"/>
    <cellStyle name="Output 4 3 4 4 2 2 2 3" xfId="43484"/>
    <cellStyle name="Output 4 3 4 4 2 3" xfId="43485"/>
    <cellStyle name="Output 4 3 4 4 2 3 2" xfId="43486"/>
    <cellStyle name="Output 4 3 4 4 2 3 3" xfId="43487"/>
    <cellStyle name="Output 4 3 4 4 3" xfId="5394"/>
    <cellStyle name="Output 4 3 4 4 3 2" xfId="43488"/>
    <cellStyle name="Output 4 3 4 4 3 2 2" xfId="43489"/>
    <cellStyle name="Output 4 3 4 4 3 2 3" xfId="43490"/>
    <cellStyle name="Output 4 3 4 4 4" xfId="43491"/>
    <cellStyle name="Output 4 3 4 4 4 2" xfId="43492"/>
    <cellStyle name="Output 4 3 4 4 4 3" xfId="43493"/>
    <cellStyle name="Output 4 3 4 5" xfId="5395"/>
    <cellStyle name="Output 4 3 4 5 2" xfId="5396"/>
    <cellStyle name="Output 4 3 4 5 2 2" xfId="43494"/>
    <cellStyle name="Output 4 3 4 5 2 2 2" xfId="43495"/>
    <cellStyle name="Output 4 3 4 5 2 2 3" xfId="43496"/>
    <cellStyle name="Output 4 3 4 5 3" xfId="43497"/>
    <cellStyle name="Output 4 3 4 5 3 2" xfId="43498"/>
    <cellStyle name="Output 4 3 4 5 3 3" xfId="43499"/>
    <cellStyle name="Output 4 3 4 6" xfId="5397"/>
    <cellStyle name="Output 4 3 4 6 2" xfId="43500"/>
    <cellStyle name="Output 4 3 4 6 2 2" xfId="43501"/>
    <cellStyle name="Output 4 3 4 6 2 3" xfId="43502"/>
    <cellStyle name="Output 4 3 4 7" xfId="43503"/>
    <cellStyle name="Output 4 3 4 7 2" xfId="43504"/>
    <cellStyle name="Output 4 3 4 7 3" xfId="43505"/>
    <cellStyle name="Output 4 3 5" xfId="5398"/>
    <cellStyle name="Output 4 3 5 2" xfId="5399"/>
    <cellStyle name="Output 4 3 5 2 2" xfId="5400"/>
    <cellStyle name="Output 4 3 5 2 2 2" xfId="5401"/>
    <cellStyle name="Output 4 3 5 2 2 2 2" xfId="43506"/>
    <cellStyle name="Output 4 3 5 2 2 2 2 2" xfId="43507"/>
    <cellStyle name="Output 4 3 5 2 2 2 2 3" xfId="43508"/>
    <cellStyle name="Output 4 3 5 2 2 3" xfId="43509"/>
    <cellStyle name="Output 4 3 5 2 2 3 2" xfId="43510"/>
    <cellStyle name="Output 4 3 5 2 2 3 3" xfId="43511"/>
    <cellStyle name="Output 4 3 5 2 3" xfId="5402"/>
    <cellStyle name="Output 4 3 5 2 3 2" xfId="43512"/>
    <cellStyle name="Output 4 3 5 2 3 2 2" xfId="43513"/>
    <cellStyle name="Output 4 3 5 2 3 2 3" xfId="43514"/>
    <cellStyle name="Output 4 3 5 2 4" xfId="43515"/>
    <cellStyle name="Output 4 3 5 2 4 2" xfId="43516"/>
    <cellStyle name="Output 4 3 5 2 4 3" xfId="43517"/>
    <cellStyle name="Output 4 3 5 3" xfId="5403"/>
    <cellStyle name="Output 4 3 5 3 2" xfId="5404"/>
    <cellStyle name="Output 4 3 5 3 2 2" xfId="43518"/>
    <cellStyle name="Output 4 3 5 3 2 2 2" xfId="43519"/>
    <cellStyle name="Output 4 3 5 3 2 2 3" xfId="43520"/>
    <cellStyle name="Output 4 3 5 3 3" xfId="43521"/>
    <cellStyle name="Output 4 3 5 3 3 2" xfId="43522"/>
    <cellStyle name="Output 4 3 5 3 3 3" xfId="43523"/>
    <cellStyle name="Output 4 3 5 4" xfId="5405"/>
    <cellStyle name="Output 4 3 5 4 2" xfId="43524"/>
    <cellStyle name="Output 4 3 5 4 2 2" xfId="43525"/>
    <cellStyle name="Output 4 3 5 4 2 3" xfId="43526"/>
    <cellStyle name="Output 4 3 5 5" xfId="43527"/>
    <cellStyle name="Output 4 3 5 5 2" xfId="43528"/>
    <cellStyle name="Output 4 3 5 5 3" xfId="43529"/>
    <cellStyle name="Output 4 3 6" xfId="5406"/>
    <cellStyle name="Output 4 3 6 2" xfId="5407"/>
    <cellStyle name="Output 4 3 6 2 2" xfId="5408"/>
    <cellStyle name="Output 4 3 6 2 2 2" xfId="43530"/>
    <cellStyle name="Output 4 3 6 2 2 2 2" xfId="43531"/>
    <cellStyle name="Output 4 3 6 2 2 2 3" xfId="43532"/>
    <cellStyle name="Output 4 3 6 2 3" xfId="43533"/>
    <cellStyle name="Output 4 3 6 2 3 2" xfId="43534"/>
    <cellStyle name="Output 4 3 6 2 3 3" xfId="43535"/>
    <cellStyle name="Output 4 3 6 3" xfId="5409"/>
    <cellStyle name="Output 4 3 6 3 2" xfId="43536"/>
    <cellStyle name="Output 4 3 6 3 2 2" xfId="43537"/>
    <cellStyle name="Output 4 3 6 3 2 3" xfId="43538"/>
    <cellStyle name="Output 4 3 6 4" xfId="5410"/>
    <cellStyle name="Output 4 3 6 4 2" xfId="43539"/>
    <cellStyle name="Output 4 3 6 4 2 2" xfId="43540"/>
    <cellStyle name="Output 4 3 6 4 2 3" xfId="43541"/>
    <cellStyle name="Output 4 3 6 5" xfId="43542"/>
    <cellStyle name="Output 4 3 6 5 2" xfId="43543"/>
    <cellStyle name="Output 4 3 6 5 3" xfId="43544"/>
    <cellStyle name="Output 4 3 7" xfId="5411"/>
    <cellStyle name="Output 4 3 7 2" xfId="5412"/>
    <cellStyle name="Output 4 3 7 2 2" xfId="5413"/>
    <cellStyle name="Output 4 3 7 2 2 2" xfId="43545"/>
    <cellStyle name="Output 4 3 7 2 2 2 2" xfId="43546"/>
    <cellStyle name="Output 4 3 7 2 2 2 3" xfId="43547"/>
    <cellStyle name="Output 4 3 7 2 3" xfId="43548"/>
    <cellStyle name="Output 4 3 7 2 3 2" xfId="43549"/>
    <cellStyle name="Output 4 3 7 2 3 3" xfId="43550"/>
    <cellStyle name="Output 4 3 7 3" xfId="5414"/>
    <cellStyle name="Output 4 3 7 3 2" xfId="43551"/>
    <cellStyle name="Output 4 3 7 3 2 2" xfId="43552"/>
    <cellStyle name="Output 4 3 7 3 2 3" xfId="43553"/>
    <cellStyle name="Output 4 3 7 4" xfId="43554"/>
    <cellStyle name="Output 4 3 7 4 2" xfId="43555"/>
    <cellStyle name="Output 4 3 7 4 3" xfId="43556"/>
    <cellStyle name="Output 4 3 8" xfId="5415"/>
    <cellStyle name="Output 4 3 8 2" xfId="5416"/>
    <cellStyle name="Output 4 3 8 2 2" xfId="43557"/>
    <cellStyle name="Output 4 3 8 2 2 2" xfId="43558"/>
    <cellStyle name="Output 4 3 8 2 2 3" xfId="43559"/>
    <cellStyle name="Output 4 3 8 3" xfId="43560"/>
    <cellStyle name="Output 4 3 8 3 2" xfId="43561"/>
    <cellStyle name="Output 4 3 8 3 3" xfId="43562"/>
    <cellStyle name="Output 4 3 9" xfId="5417"/>
    <cellStyle name="Output 4 3 9 2" xfId="43563"/>
    <cellStyle name="Output 4 3 9 2 2" xfId="43564"/>
    <cellStyle name="Output 4 3 9 2 3" xfId="43565"/>
    <cellStyle name="Output 4 4" xfId="5418"/>
    <cellStyle name="Output 4 4 10" xfId="43566"/>
    <cellStyle name="Output 4 4 11" xfId="43567"/>
    <cellStyle name="Output 4 4 12" xfId="43568"/>
    <cellStyle name="Output 4 4 13" xfId="43569"/>
    <cellStyle name="Output 4 4 14" xfId="43570"/>
    <cellStyle name="Output 4 4 15" xfId="43571"/>
    <cellStyle name="Output 4 4 2" xfId="5419"/>
    <cellStyle name="Output 4 4 2 2" xfId="5420"/>
    <cellStyle name="Output 4 4 2 2 2" xfId="5421"/>
    <cellStyle name="Output 4 4 2 2 2 2" xfId="5422"/>
    <cellStyle name="Output 4 4 2 2 2 2 2" xfId="43572"/>
    <cellStyle name="Output 4 4 2 2 2 2 2 2" xfId="43573"/>
    <cellStyle name="Output 4 4 2 2 2 2 2 3" xfId="43574"/>
    <cellStyle name="Output 4 4 2 2 2 3" xfId="43575"/>
    <cellStyle name="Output 4 4 2 2 2 3 2" xfId="43576"/>
    <cellStyle name="Output 4 4 2 2 2 3 3" xfId="43577"/>
    <cellStyle name="Output 4 4 2 2 3" xfId="5423"/>
    <cellStyle name="Output 4 4 2 2 3 2" xfId="43578"/>
    <cellStyle name="Output 4 4 2 2 3 2 2" xfId="43579"/>
    <cellStyle name="Output 4 4 2 2 3 2 3" xfId="43580"/>
    <cellStyle name="Output 4 4 2 2 4" xfId="43581"/>
    <cellStyle name="Output 4 4 2 2 4 2" xfId="43582"/>
    <cellStyle name="Output 4 4 2 2 4 3" xfId="43583"/>
    <cellStyle name="Output 4 4 2 3" xfId="5424"/>
    <cellStyle name="Output 4 4 2 3 2" xfId="5425"/>
    <cellStyle name="Output 4 4 2 3 2 2" xfId="43584"/>
    <cellStyle name="Output 4 4 2 3 2 2 2" xfId="43585"/>
    <cellStyle name="Output 4 4 2 3 2 2 3" xfId="43586"/>
    <cellStyle name="Output 4 4 2 3 3" xfId="43587"/>
    <cellStyle name="Output 4 4 2 3 3 2" xfId="43588"/>
    <cellStyle name="Output 4 4 2 3 3 3" xfId="43589"/>
    <cellStyle name="Output 4 4 2 4" xfId="5426"/>
    <cellStyle name="Output 4 4 2 4 2" xfId="43590"/>
    <cellStyle name="Output 4 4 2 4 2 2" xfId="43591"/>
    <cellStyle name="Output 4 4 2 4 2 3" xfId="43592"/>
    <cellStyle name="Output 4 4 2 5" xfId="43593"/>
    <cellStyle name="Output 4 4 2 5 2" xfId="43594"/>
    <cellStyle name="Output 4 4 2 5 3" xfId="43595"/>
    <cellStyle name="Output 4 4 3" xfId="5427"/>
    <cellStyle name="Output 4 4 3 2" xfId="5428"/>
    <cellStyle name="Output 4 4 3 2 2" xfId="5429"/>
    <cellStyle name="Output 4 4 3 2 2 2" xfId="43596"/>
    <cellStyle name="Output 4 4 3 2 2 2 2" xfId="43597"/>
    <cellStyle name="Output 4 4 3 2 2 2 3" xfId="43598"/>
    <cellStyle name="Output 4 4 3 2 3" xfId="43599"/>
    <cellStyle name="Output 4 4 3 2 3 2" xfId="43600"/>
    <cellStyle name="Output 4 4 3 2 3 3" xfId="43601"/>
    <cellStyle name="Output 4 4 3 3" xfId="5430"/>
    <cellStyle name="Output 4 4 3 3 2" xfId="43602"/>
    <cellStyle name="Output 4 4 3 3 2 2" xfId="43603"/>
    <cellStyle name="Output 4 4 3 3 2 3" xfId="43604"/>
    <cellStyle name="Output 4 4 3 4" xfId="5431"/>
    <cellStyle name="Output 4 4 3 4 2" xfId="43605"/>
    <cellStyle name="Output 4 4 3 4 2 2" xfId="43606"/>
    <cellStyle name="Output 4 4 3 4 2 3" xfId="43607"/>
    <cellStyle name="Output 4 4 3 5" xfId="43608"/>
    <cellStyle name="Output 4 4 3 5 2" xfId="43609"/>
    <cellStyle name="Output 4 4 3 5 3" xfId="43610"/>
    <cellStyle name="Output 4 4 4" xfId="5432"/>
    <cellStyle name="Output 4 4 4 2" xfId="5433"/>
    <cellStyle name="Output 4 4 4 2 2" xfId="5434"/>
    <cellStyle name="Output 4 4 4 2 2 2" xfId="43611"/>
    <cellStyle name="Output 4 4 4 2 2 2 2" xfId="43612"/>
    <cellStyle name="Output 4 4 4 2 2 2 3" xfId="43613"/>
    <cellStyle name="Output 4 4 4 2 3" xfId="43614"/>
    <cellStyle name="Output 4 4 4 2 3 2" xfId="43615"/>
    <cellStyle name="Output 4 4 4 2 3 3" xfId="43616"/>
    <cellStyle name="Output 4 4 4 3" xfId="5435"/>
    <cellStyle name="Output 4 4 4 3 2" xfId="43617"/>
    <cellStyle name="Output 4 4 4 3 2 2" xfId="43618"/>
    <cellStyle name="Output 4 4 4 3 2 3" xfId="43619"/>
    <cellStyle name="Output 4 4 4 4" xfId="43620"/>
    <cellStyle name="Output 4 4 4 4 2" xfId="43621"/>
    <cellStyle name="Output 4 4 4 4 3" xfId="43622"/>
    <cellStyle name="Output 4 4 5" xfId="5436"/>
    <cellStyle name="Output 4 4 5 2" xfId="5437"/>
    <cellStyle name="Output 4 4 5 2 2" xfId="43623"/>
    <cellStyle name="Output 4 4 5 2 2 2" xfId="43624"/>
    <cellStyle name="Output 4 4 5 2 2 3" xfId="43625"/>
    <cellStyle name="Output 4 4 5 3" xfId="43626"/>
    <cellStyle name="Output 4 4 5 3 2" xfId="43627"/>
    <cellStyle name="Output 4 4 5 3 3" xfId="43628"/>
    <cellStyle name="Output 4 4 6" xfId="5438"/>
    <cellStyle name="Output 4 4 6 2" xfId="43629"/>
    <cellStyle name="Output 4 4 6 2 2" xfId="43630"/>
    <cellStyle name="Output 4 4 6 2 3" xfId="43631"/>
    <cellStyle name="Output 4 4 7" xfId="43632"/>
    <cellStyle name="Output 4 4 7 2" xfId="43633"/>
    <cellStyle name="Output 4 4 7 3" xfId="43634"/>
    <cellStyle name="Output 4 4 8" xfId="43635"/>
    <cellStyle name="Output 4 4 9" xfId="43636"/>
    <cellStyle name="Output 4 5" xfId="43637"/>
    <cellStyle name="Output 4 6" xfId="43638"/>
    <cellStyle name="Output 4 7" xfId="43639"/>
    <cellStyle name="Output 4 8" xfId="43640"/>
    <cellStyle name="Output 4 9" xfId="43641"/>
    <cellStyle name="Output 5" xfId="5439"/>
    <cellStyle name="Output 5 10" xfId="43642"/>
    <cellStyle name="Output 5 11" xfId="43643"/>
    <cellStyle name="Output 5 12" xfId="43644"/>
    <cellStyle name="Output 5 13" xfId="43645"/>
    <cellStyle name="Output 5 14" xfId="43646"/>
    <cellStyle name="Output 5 15" xfId="43647"/>
    <cellStyle name="Output 5 2" xfId="5440"/>
    <cellStyle name="Output 5 2 10" xfId="43648"/>
    <cellStyle name="Output 5 2 11" xfId="43649"/>
    <cellStyle name="Output 5 2 12" xfId="43650"/>
    <cellStyle name="Output 5 2 13" xfId="43651"/>
    <cellStyle name="Output 5 2 14" xfId="43652"/>
    <cellStyle name="Output 5 2 2" xfId="5441"/>
    <cellStyle name="Output 5 2 2 10" xfId="43653"/>
    <cellStyle name="Output 5 2 2 11" xfId="43654"/>
    <cellStyle name="Output 5 2 2 12" xfId="43655"/>
    <cellStyle name="Output 5 2 2 13" xfId="43656"/>
    <cellStyle name="Output 5 2 2 14" xfId="43657"/>
    <cellStyle name="Output 5 2 2 15" xfId="43658"/>
    <cellStyle name="Output 5 2 2 16" xfId="43659"/>
    <cellStyle name="Output 5 2 2 17" xfId="43660"/>
    <cellStyle name="Output 5 2 2 2" xfId="5442"/>
    <cellStyle name="Output 5 2 2 2 10" xfId="43661"/>
    <cellStyle name="Output 5 2 2 2 11" xfId="43662"/>
    <cellStyle name="Output 5 2 2 2 12" xfId="43663"/>
    <cellStyle name="Output 5 2 2 2 13" xfId="43664"/>
    <cellStyle name="Output 5 2 2 2 14" xfId="43665"/>
    <cellStyle name="Output 5 2 2 2 15" xfId="43666"/>
    <cellStyle name="Output 5 2 2 2 2" xfId="5443"/>
    <cellStyle name="Output 5 2 2 2 2 2" xfId="5444"/>
    <cellStyle name="Output 5 2 2 2 2 2 2" xfId="5445"/>
    <cellStyle name="Output 5 2 2 2 2 2 2 2" xfId="43667"/>
    <cellStyle name="Output 5 2 2 2 2 2 2 2 2" xfId="43668"/>
    <cellStyle name="Output 5 2 2 2 2 2 2 2 3" xfId="43669"/>
    <cellStyle name="Output 5 2 2 2 2 2 3" xfId="43670"/>
    <cellStyle name="Output 5 2 2 2 2 2 3 2" xfId="43671"/>
    <cellStyle name="Output 5 2 2 2 2 2 3 3" xfId="43672"/>
    <cellStyle name="Output 5 2 2 2 2 3" xfId="5446"/>
    <cellStyle name="Output 5 2 2 2 2 3 2" xfId="43673"/>
    <cellStyle name="Output 5 2 2 2 2 3 2 2" xfId="43674"/>
    <cellStyle name="Output 5 2 2 2 2 3 2 3" xfId="43675"/>
    <cellStyle name="Output 5 2 2 2 2 4" xfId="43676"/>
    <cellStyle name="Output 5 2 2 2 2 4 2" xfId="43677"/>
    <cellStyle name="Output 5 2 2 2 2 4 3" xfId="43678"/>
    <cellStyle name="Output 5 2 2 2 3" xfId="5447"/>
    <cellStyle name="Output 5 2 2 2 3 2" xfId="5448"/>
    <cellStyle name="Output 5 2 2 2 3 2 2" xfId="43679"/>
    <cellStyle name="Output 5 2 2 2 3 2 2 2" xfId="43680"/>
    <cellStyle name="Output 5 2 2 2 3 2 2 3" xfId="43681"/>
    <cellStyle name="Output 5 2 2 2 3 3" xfId="43682"/>
    <cellStyle name="Output 5 2 2 2 3 3 2" xfId="43683"/>
    <cellStyle name="Output 5 2 2 2 3 3 3" xfId="43684"/>
    <cellStyle name="Output 5 2 2 2 4" xfId="5449"/>
    <cellStyle name="Output 5 2 2 2 4 2" xfId="43685"/>
    <cellStyle name="Output 5 2 2 2 4 2 2" xfId="43686"/>
    <cellStyle name="Output 5 2 2 2 4 2 3" xfId="43687"/>
    <cellStyle name="Output 5 2 2 2 5" xfId="43688"/>
    <cellStyle name="Output 5 2 2 2 5 2" xfId="43689"/>
    <cellStyle name="Output 5 2 2 2 5 3" xfId="43690"/>
    <cellStyle name="Output 5 2 2 2 6" xfId="43691"/>
    <cellStyle name="Output 5 2 2 2 7" xfId="43692"/>
    <cellStyle name="Output 5 2 2 2 8" xfId="43693"/>
    <cellStyle name="Output 5 2 2 2 9" xfId="43694"/>
    <cellStyle name="Output 5 2 2 3" xfId="5450"/>
    <cellStyle name="Output 5 2 2 3 2" xfId="5451"/>
    <cellStyle name="Output 5 2 2 3 2 2" xfId="5452"/>
    <cellStyle name="Output 5 2 2 3 2 2 2" xfId="43695"/>
    <cellStyle name="Output 5 2 2 3 2 2 2 2" xfId="43696"/>
    <cellStyle name="Output 5 2 2 3 2 2 2 3" xfId="43697"/>
    <cellStyle name="Output 5 2 2 3 2 3" xfId="43698"/>
    <cellStyle name="Output 5 2 2 3 2 3 2" xfId="43699"/>
    <cellStyle name="Output 5 2 2 3 2 3 3" xfId="43700"/>
    <cellStyle name="Output 5 2 2 3 3" xfId="5453"/>
    <cellStyle name="Output 5 2 2 3 3 2" xfId="43701"/>
    <cellStyle name="Output 5 2 2 3 3 2 2" xfId="43702"/>
    <cellStyle name="Output 5 2 2 3 3 2 3" xfId="43703"/>
    <cellStyle name="Output 5 2 2 3 4" xfId="5454"/>
    <cellStyle name="Output 5 2 2 3 4 2" xfId="43704"/>
    <cellStyle name="Output 5 2 2 3 4 2 2" xfId="43705"/>
    <cellStyle name="Output 5 2 2 3 4 2 3" xfId="43706"/>
    <cellStyle name="Output 5 2 2 3 5" xfId="43707"/>
    <cellStyle name="Output 5 2 2 3 5 2" xfId="43708"/>
    <cellStyle name="Output 5 2 2 3 5 3" xfId="43709"/>
    <cellStyle name="Output 5 2 2 4" xfId="5455"/>
    <cellStyle name="Output 5 2 2 4 2" xfId="5456"/>
    <cellStyle name="Output 5 2 2 4 2 2" xfId="5457"/>
    <cellStyle name="Output 5 2 2 4 2 2 2" xfId="43710"/>
    <cellStyle name="Output 5 2 2 4 2 2 2 2" xfId="43711"/>
    <cellStyle name="Output 5 2 2 4 2 2 2 3" xfId="43712"/>
    <cellStyle name="Output 5 2 2 4 2 3" xfId="43713"/>
    <cellStyle name="Output 5 2 2 4 2 3 2" xfId="43714"/>
    <cellStyle name="Output 5 2 2 4 2 3 3" xfId="43715"/>
    <cellStyle name="Output 5 2 2 4 3" xfId="5458"/>
    <cellStyle name="Output 5 2 2 4 3 2" xfId="43716"/>
    <cellStyle name="Output 5 2 2 4 3 2 2" xfId="43717"/>
    <cellStyle name="Output 5 2 2 4 3 2 3" xfId="43718"/>
    <cellStyle name="Output 5 2 2 4 4" xfId="43719"/>
    <cellStyle name="Output 5 2 2 4 4 2" xfId="43720"/>
    <cellStyle name="Output 5 2 2 4 4 3" xfId="43721"/>
    <cellStyle name="Output 5 2 2 5" xfId="5459"/>
    <cellStyle name="Output 5 2 2 5 2" xfId="5460"/>
    <cellStyle name="Output 5 2 2 5 2 2" xfId="43722"/>
    <cellStyle name="Output 5 2 2 5 2 2 2" xfId="43723"/>
    <cellStyle name="Output 5 2 2 5 2 2 3" xfId="43724"/>
    <cellStyle name="Output 5 2 2 5 3" xfId="43725"/>
    <cellStyle name="Output 5 2 2 5 3 2" xfId="43726"/>
    <cellStyle name="Output 5 2 2 5 3 3" xfId="43727"/>
    <cellStyle name="Output 5 2 2 6" xfId="5461"/>
    <cellStyle name="Output 5 2 2 6 2" xfId="43728"/>
    <cellStyle name="Output 5 2 2 6 2 2" xfId="43729"/>
    <cellStyle name="Output 5 2 2 6 2 3" xfId="43730"/>
    <cellStyle name="Output 5 2 2 7" xfId="43731"/>
    <cellStyle name="Output 5 2 2 7 2" xfId="43732"/>
    <cellStyle name="Output 5 2 2 7 3" xfId="43733"/>
    <cellStyle name="Output 5 2 2 8" xfId="43734"/>
    <cellStyle name="Output 5 2 2 9" xfId="43735"/>
    <cellStyle name="Output 5 2 3" xfId="5462"/>
    <cellStyle name="Output 5 2 3 10" xfId="43736"/>
    <cellStyle name="Output 5 2 3 11" xfId="43737"/>
    <cellStyle name="Output 5 2 3 12" xfId="43738"/>
    <cellStyle name="Output 5 2 3 13" xfId="43739"/>
    <cellStyle name="Output 5 2 3 14" xfId="43740"/>
    <cellStyle name="Output 5 2 3 15" xfId="43741"/>
    <cellStyle name="Output 5 2 3 16" xfId="43742"/>
    <cellStyle name="Output 5 2 3 2" xfId="5463"/>
    <cellStyle name="Output 5 2 3 2 2" xfId="5464"/>
    <cellStyle name="Output 5 2 3 2 2 2" xfId="5465"/>
    <cellStyle name="Output 5 2 3 2 2 2 2" xfId="5466"/>
    <cellStyle name="Output 5 2 3 2 2 2 2 2" xfId="43743"/>
    <cellStyle name="Output 5 2 3 2 2 2 2 2 2" xfId="43744"/>
    <cellStyle name="Output 5 2 3 2 2 2 2 2 3" xfId="43745"/>
    <cellStyle name="Output 5 2 3 2 2 2 3" xfId="43746"/>
    <cellStyle name="Output 5 2 3 2 2 2 3 2" xfId="43747"/>
    <cellStyle name="Output 5 2 3 2 2 2 3 3" xfId="43748"/>
    <cellStyle name="Output 5 2 3 2 2 3" xfId="5467"/>
    <cellStyle name="Output 5 2 3 2 2 3 2" xfId="43749"/>
    <cellStyle name="Output 5 2 3 2 2 3 2 2" xfId="43750"/>
    <cellStyle name="Output 5 2 3 2 2 3 2 3" xfId="43751"/>
    <cellStyle name="Output 5 2 3 2 2 4" xfId="43752"/>
    <cellStyle name="Output 5 2 3 2 2 4 2" xfId="43753"/>
    <cellStyle name="Output 5 2 3 2 2 4 3" xfId="43754"/>
    <cellStyle name="Output 5 2 3 2 3" xfId="5468"/>
    <cellStyle name="Output 5 2 3 2 3 2" xfId="5469"/>
    <cellStyle name="Output 5 2 3 2 3 2 2" xfId="43755"/>
    <cellStyle name="Output 5 2 3 2 3 2 2 2" xfId="43756"/>
    <cellStyle name="Output 5 2 3 2 3 2 2 3" xfId="43757"/>
    <cellStyle name="Output 5 2 3 2 3 3" xfId="43758"/>
    <cellStyle name="Output 5 2 3 2 3 3 2" xfId="43759"/>
    <cellStyle name="Output 5 2 3 2 3 3 3" xfId="43760"/>
    <cellStyle name="Output 5 2 3 2 4" xfId="5470"/>
    <cellStyle name="Output 5 2 3 2 4 2" xfId="43761"/>
    <cellStyle name="Output 5 2 3 2 4 2 2" xfId="43762"/>
    <cellStyle name="Output 5 2 3 2 4 2 3" xfId="43763"/>
    <cellStyle name="Output 5 2 3 2 5" xfId="43764"/>
    <cellStyle name="Output 5 2 3 2 5 2" xfId="43765"/>
    <cellStyle name="Output 5 2 3 2 5 3" xfId="43766"/>
    <cellStyle name="Output 5 2 3 3" xfId="5471"/>
    <cellStyle name="Output 5 2 3 3 2" xfId="5472"/>
    <cellStyle name="Output 5 2 3 3 2 2" xfId="5473"/>
    <cellStyle name="Output 5 2 3 3 2 2 2" xfId="43767"/>
    <cellStyle name="Output 5 2 3 3 2 2 2 2" xfId="43768"/>
    <cellStyle name="Output 5 2 3 3 2 2 2 3" xfId="43769"/>
    <cellStyle name="Output 5 2 3 3 2 3" xfId="43770"/>
    <cellStyle name="Output 5 2 3 3 2 3 2" xfId="43771"/>
    <cellStyle name="Output 5 2 3 3 2 3 3" xfId="43772"/>
    <cellStyle name="Output 5 2 3 3 3" xfId="5474"/>
    <cellStyle name="Output 5 2 3 3 3 2" xfId="43773"/>
    <cellStyle name="Output 5 2 3 3 3 2 2" xfId="43774"/>
    <cellStyle name="Output 5 2 3 3 3 2 3" xfId="43775"/>
    <cellStyle name="Output 5 2 3 3 4" xfId="5475"/>
    <cellStyle name="Output 5 2 3 3 4 2" xfId="43776"/>
    <cellStyle name="Output 5 2 3 3 4 2 2" xfId="43777"/>
    <cellStyle name="Output 5 2 3 3 4 2 3" xfId="43778"/>
    <cellStyle name="Output 5 2 3 3 5" xfId="43779"/>
    <cellStyle name="Output 5 2 3 3 5 2" xfId="43780"/>
    <cellStyle name="Output 5 2 3 3 5 3" xfId="43781"/>
    <cellStyle name="Output 5 2 3 4" xfId="5476"/>
    <cellStyle name="Output 5 2 3 4 2" xfId="5477"/>
    <cellStyle name="Output 5 2 3 4 2 2" xfId="5478"/>
    <cellStyle name="Output 5 2 3 4 2 2 2" xfId="43782"/>
    <cellStyle name="Output 5 2 3 4 2 2 2 2" xfId="43783"/>
    <cellStyle name="Output 5 2 3 4 2 2 2 3" xfId="43784"/>
    <cellStyle name="Output 5 2 3 4 2 3" xfId="43785"/>
    <cellStyle name="Output 5 2 3 4 2 3 2" xfId="43786"/>
    <cellStyle name="Output 5 2 3 4 2 3 3" xfId="43787"/>
    <cellStyle name="Output 5 2 3 4 3" xfId="5479"/>
    <cellStyle name="Output 5 2 3 4 3 2" xfId="43788"/>
    <cellStyle name="Output 5 2 3 4 3 2 2" xfId="43789"/>
    <cellStyle name="Output 5 2 3 4 3 2 3" xfId="43790"/>
    <cellStyle name="Output 5 2 3 4 4" xfId="43791"/>
    <cellStyle name="Output 5 2 3 4 4 2" xfId="43792"/>
    <cellStyle name="Output 5 2 3 4 4 3" xfId="43793"/>
    <cellStyle name="Output 5 2 3 5" xfId="5480"/>
    <cellStyle name="Output 5 2 3 5 2" xfId="5481"/>
    <cellStyle name="Output 5 2 3 5 2 2" xfId="43794"/>
    <cellStyle name="Output 5 2 3 5 2 2 2" xfId="43795"/>
    <cellStyle name="Output 5 2 3 5 2 2 3" xfId="43796"/>
    <cellStyle name="Output 5 2 3 5 3" xfId="43797"/>
    <cellStyle name="Output 5 2 3 5 3 2" xfId="43798"/>
    <cellStyle name="Output 5 2 3 5 3 3" xfId="43799"/>
    <cellStyle name="Output 5 2 3 6" xfId="5482"/>
    <cellStyle name="Output 5 2 3 6 2" xfId="43800"/>
    <cellStyle name="Output 5 2 3 6 2 2" xfId="43801"/>
    <cellStyle name="Output 5 2 3 6 2 3" xfId="43802"/>
    <cellStyle name="Output 5 2 3 7" xfId="43803"/>
    <cellStyle name="Output 5 2 3 7 2" xfId="43804"/>
    <cellStyle name="Output 5 2 3 7 3" xfId="43805"/>
    <cellStyle name="Output 5 2 3 8" xfId="43806"/>
    <cellStyle name="Output 5 2 3 9" xfId="43807"/>
    <cellStyle name="Output 5 2 4" xfId="5483"/>
    <cellStyle name="Output 5 2 4 2" xfId="5484"/>
    <cellStyle name="Output 5 2 4 2 2" xfId="43808"/>
    <cellStyle name="Output 5 2 4 2 2 2" xfId="43809"/>
    <cellStyle name="Output 5 2 4 2 2 3" xfId="43810"/>
    <cellStyle name="Output 5 2 4 3" xfId="43811"/>
    <cellStyle name="Output 5 2 4 3 2" xfId="43812"/>
    <cellStyle name="Output 5 2 4 3 3" xfId="43813"/>
    <cellStyle name="Output 5 2 5" xfId="43814"/>
    <cellStyle name="Output 5 2 5 2" xfId="43815"/>
    <cellStyle name="Output 5 2 6" xfId="43816"/>
    <cellStyle name="Output 5 2 7" xfId="43817"/>
    <cellStyle name="Output 5 2 8" xfId="43818"/>
    <cellStyle name="Output 5 2 9" xfId="43819"/>
    <cellStyle name="Output 5 3" xfId="5485"/>
    <cellStyle name="Output 5 3 10" xfId="43820"/>
    <cellStyle name="Output 5 3 10 2" xfId="43821"/>
    <cellStyle name="Output 5 3 10 3" xfId="43822"/>
    <cellStyle name="Output 5 3 11" xfId="43823"/>
    <cellStyle name="Output 5 3 12" xfId="43824"/>
    <cellStyle name="Output 5 3 13" xfId="43825"/>
    <cellStyle name="Output 5 3 14" xfId="43826"/>
    <cellStyle name="Output 5 3 15" xfId="43827"/>
    <cellStyle name="Output 5 3 16" xfId="43828"/>
    <cellStyle name="Output 5 3 17" xfId="43829"/>
    <cellStyle name="Output 5 3 2" xfId="5486"/>
    <cellStyle name="Output 5 3 2 10" xfId="43830"/>
    <cellStyle name="Output 5 3 2 11" xfId="43831"/>
    <cellStyle name="Output 5 3 2 12" xfId="43832"/>
    <cellStyle name="Output 5 3 2 13" xfId="43833"/>
    <cellStyle name="Output 5 3 2 14" xfId="43834"/>
    <cellStyle name="Output 5 3 2 15" xfId="43835"/>
    <cellStyle name="Output 5 3 2 2" xfId="5487"/>
    <cellStyle name="Output 5 3 2 2 2" xfId="5488"/>
    <cellStyle name="Output 5 3 2 2 2 2" xfId="5489"/>
    <cellStyle name="Output 5 3 2 2 2 2 2" xfId="5490"/>
    <cellStyle name="Output 5 3 2 2 2 2 2 2" xfId="43836"/>
    <cellStyle name="Output 5 3 2 2 2 2 2 2 2" xfId="43837"/>
    <cellStyle name="Output 5 3 2 2 2 2 2 2 3" xfId="43838"/>
    <cellStyle name="Output 5 3 2 2 2 2 3" xfId="43839"/>
    <cellStyle name="Output 5 3 2 2 2 2 3 2" xfId="43840"/>
    <cellStyle name="Output 5 3 2 2 2 2 3 3" xfId="43841"/>
    <cellStyle name="Output 5 3 2 2 2 3" xfId="5491"/>
    <cellStyle name="Output 5 3 2 2 2 3 2" xfId="43842"/>
    <cellStyle name="Output 5 3 2 2 2 3 2 2" xfId="43843"/>
    <cellStyle name="Output 5 3 2 2 2 3 2 3" xfId="43844"/>
    <cellStyle name="Output 5 3 2 2 2 4" xfId="43845"/>
    <cellStyle name="Output 5 3 2 2 2 4 2" xfId="43846"/>
    <cellStyle name="Output 5 3 2 2 2 4 3" xfId="43847"/>
    <cellStyle name="Output 5 3 2 2 3" xfId="5492"/>
    <cellStyle name="Output 5 3 2 2 3 2" xfId="5493"/>
    <cellStyle name="Output 5 3 2 2 3 2 2" xfId="43848"/>
    <cellStyle name="Output 5 3 2 2 3 2 2 2" xfId="43849"/>
    <cellStyle name="Output 5 3 2 2 3 2 2 3" xfId="43850"/>
    <cellStyle name="Output 5 3 2 2 3 3" xfId="43851"/>
    <cellStyle name="Output 5 3 2 2 3 3 2" xfId="43852"/>
    <cellStyle name="Output 5 3 2 2 3 3 3" xfId="43853"/>
    <cellStyle name="Output 5 3 2 2 4" xfId="5494"/>
    <cellStyle name="Output 5 3 2 2 4 2" xfId="43854"/>
    <cellStyle name="Output 5 3 2 2 4 2 2" xfId="43855"/>
    <cellStyle name="Output 5 3 2 2 4 2 3" xfId="43856"/>
    <cellStyle name="Output 5 3 2 2 5" xfId="43857"/>
    <cellStyle name="Output 5 3 2 2 5 2" xfId="43858"/>
    <cellStyle name="Output 5 3 2 2 5 3" xfId="43859"/>
    <cellStyle name="Output 5 3 2 3" xfId="5495"/>
    <cellStyle name="Output 5 3 2 3 2" xfId="5496"/>
    <cellStyle name="Output 5 3 2 3 2 2" xfId="5497"/>
    <cellStyle name="Output 5 3 2 3 2 2 2" xfId="43860"/>
    <cellStyle name="Output 5 3 2 3 2 2 2 2" xfId="43861"/>
    <cellStyle name="Output 5 3 2 3 2 2 2 3" xfId="43862"/>
    <cellStyle name="Output 5 3 2 3 2 3" xfId="43863"/>
    <cellStyle name="Output 5 3 2 3 2 3 2" xfId="43864"/>
    <cellStyle name="Output 5 3 2 3 2 3 3" xfId="43865"/>
    <cellStyle name="Output 5 3 2 3 3" xfId="5498"/>
    <cellStyle name="Output 5 3 2 3 3 2" xfId="43866"/>
    <cellStyle name="Output 5 3 2 3 3 2 2" xfId="43867"/>
    <cellStyle name="Output 5 3 2 3 3 2 3" xfId="43868"/>
    <cellStyle name="Output 5 3 2 3 4" xfId="5499"/>
    <cellStyle name="Output 5 3 2 3 4 2" xfId="43869"/>
    <cellStyle name="Output 5 3 2 3 4 2 2" xfId="43870"/>
    <cellStyle name="Output 5 3 2 3 4 2 3" xfId="43871"/>
    <cellStyle name="Output 5 3 2 3 5" xfId="43872"/>
    <cellStyle name="Output 5 3 2 3 5 2" xfId="43873"/>
    <cellStyle name="Output 5 3 2 3 5 3" xfId="43874"/>
    <cellStyle name="Output 5 3 2 4" xfId="5500"/>
    <cellStyle name="Output 5 3 2 4 2" xfId="5501"/>
    <cellStyle name="Output 5 3 2 4 2 2" xfId="5502"/>
    <cellStyle name="Output 5 3 2 4 2 2 2" xfId="43875"/>
    <cellStyle name="Output 5 3 2 4 2 2 2 2" xfId="43876"/>
    <cellStyle name="Output 5 3 2 4 2 2 2 3" xfId="43877"/>
    <cellStyle name="Output 5 3 2 4 2 3" xfId="43878"/>
    <cellStyle name="Output 5 3 2 4 2 3 2" xfId="43879"/>
    <cellStyle name="Output 5 3 2 4 2 3 3" xfId="43880"/>
    <cellStyle name="Output 5 3 2 4 3" xfId="5503"/>
    <cellStyle name="Output 5 3 2 4 3 2" xfId="43881"/>
    <cellStyle name="Output 5 3 2 4 3 2 2" xfId="43882"/>
    <cellStyle name="Output 5 3 2 4 3 2 3" xfId="43883"/>
    <cellStyle name="Output 5 3 2 4 4" xfId="43884"/>
    <cellStyle name="Output 5 3 2 4 4 2" xfId="43885"/>
    <cellStyle name="Output 5 3 2 4 4 3" xfId="43886"/>
    <cellStyle name="Output 5 3 2 5" xfId="5504"/>
    <cellStyle name="Output 5 3 2 5 2" xfId="5505"/>
    <cellStyle name="Output 5 3 2 5 2 2" xfId="43887"/>
    <cellStyle name="Output 5 3 2 5 2 2 2" xfId="43888"/>
    <cellStyle name="Output 5 3 2 5 2 2 3" xfId="43889"/>
    <cellStyle name="Output 5 3 2 5 3" xfId="43890"/>
    <cellStyle name="Output 5 3 2 5 3 2" xfId="43891"/>
    <cellStyle name="Output 5 3 2 5 3 3" xfId="43892"/>
    <cellStyle name="Output 5 3 2 6" xfId="5506"/>
    <cellStyle name="Output 5 3 2 6 2" xfId="43893"/>
    <cellStyle name="Output 5 3 2 6 2 2" xfId="43894"/>
    <cellStyle name="Output 5 3 2 6 2 3" xfId="43895"/>
    <cellStyle name="Output 5 3 2 7" xfId="43896"/>
    <cellStyle name="Output 5 3 2 7 2" xfId="43897"/>
    <cellStyle name="Output 5 3 2 7 3" xfId="43898"/>
    <cellStyle name="Output 5 3 2 8" xfId="43899"/>
    <cellStyle name="Output 5 3 2 9" xfId="43900"/>
    <cellStyle name="Output 5 3 3" xfId="5507"/>
    <cellStyle name="Output 5 3 3 2" xfId="5508"/>
    <cellStyle name="Output 5 3 3 2 2" xfId="5509"/>
    <cellStyle name="Output 5 3 3 2 2 2" xfId="43901"/>
    <cellStyle name="Output 5 3 3 2 2 2 2" xfId="43902"/>
    <cellStyle name="Output 5 3 3 2 2 2 3" xfId="43903"/>
    <cellStyle name="Output 5 3 3 2 3" xfId="43904"/>
    <cellStyle name="Output 5 3 3 2 3 2" xfId="43905"/>
    <cellStyle name="Output 5 3 3 2 3 3" xfId="43906"/>
    <cellStyle name="Output 5 3 3 3" xfId="5510"/>
    <cellStyle name="Output 5 3 3 3 2" xfId="43907"/>
    <cellStyle name="Output 5 3 3 3 2 2" xfId="43908"/>
    <cellStyle name="Output 5 3 3 3 2 3" xfId="43909"/>
    <cellStyle name="Output 5 3 3 4" xfId="43910"/>
    <cellStyle name="Output 5 3 3 4 2" xfId="43911"/>
    <cellStyle name="Output 5 3 3 4 3" xfId="43912"/>
    <cellStyle name="Output 5 3 4" xfId="5511"/>
    <cellStyle name="Output 5 3 4 2" xfId="5512"/>
    <cellStyle name="Output 5 3 4 2 2" xfId="5513"/>
    <cellStyle name="Output 5 3 4 2 2 2" xfId="5514"/>
    <cellStyle name="Output 5 3 4 2 2 2 2" xfId="5515"/>
    <cellStyle name="Output 5 3 4 2 2 2 2 2" xfId="43913"/>
    <cellStyle name="Output 5 3 4 2 2 2 2 2 2" xfId="43914"/>
    <cellStyle name="Output 5 3 4 2 2 2 2 2 3" xfId="43915"/>
    <cellStyle name="Output 5 3 4 2 2 2 3" xfId="43916"/>
    <cellStyle name="Output 5 3 4 2 2 2 3 2" xfId="43917"/>
    <cellStyle name="Output 5 3 4 2 2 2 3 3" xfId="43918"/>
    <cellStyle name="Output 5 3 4 2 2 3" xfId="5516"/>
    <cellStyle name="Output 5 3 4 2 2 3 2" xfId="43919"/>
    <cellStyle name="Output 5 3 4 2 2 3 2 2" xfId="43920"/>
    <cellStyle name="Output 5 3 4 2 2 3 2 3" xfId="43921"/>
    <cellStyle name="Output 5 3 4 2 2 4" xfId="43922"/>
    <cellStyle name="Output 5 3 4 2 2 4 2" xfId="43923"/>
    <cellStyle name="Output 5 3 4 2 2 4 3" xfId="43924"/>
    <cellStyle name="Output 5 3 4 2 3" xfId="5517"/>
    <cellStyle name="Output 5 3 4 2 3 2" xfId="5518"/>
    <cellStyle name="Output 5 3 4 2 3 2 2" xfId="43925"/>
    <cellStyle name="Output 5 3 4 2 3 2 2 2" xfId="43926"/>
    <cellStyle name="Output 5 3 4 2 3 2 2 3" xfId="43927"/>
    <cellStyle name="Output 5 3 4 2 3 3" xfId="43928"/>
    <cellStyle name="Output 5 3 4 2 3 3 2" xfId="43929"/>
    <cellStyle name="Output 5 3 4 2 3 3 3" xfId="43930"/>
    <cellStyle name="Output 5 3 4 2 4" xfId="5519"/>
    <cellStyle name="Output 5 3 4 2 4 2" xfId="43931"/>
    <cellStyle name="Output 5 3 4 2 4 2 2" xfId="43932"/>
    <cellStyle name="Output 5 3 4 2 4 2 3" xfId="43933"/>
    <cellStyle name="Output 5 3 4 2 5" xfId="43934"/>
    <cellStyle name="Output 5 3 4 2 5 2" xfId="43935"/>
    <cellStyle name="Output 5 3 4 2 5 3" xfId="43936"/>
    <cellStyle name="Output 5 3 4 3" xfId="5520"/>
    <cellStyle name="Output 5 3 4 3 2" xfId="5521"/>
    <cellStyle name="Output 5 3 4 3 2 2" xfId="5522"/>
    <cellStyle name="Output 5 3 4 3 2 2 2" xfId="43937"/>
    <cellStyle name="Output 5 3 4 3 2 2 2 2" xfId="43938"/>
    <cellStyle name="Output 5 3 4 3 2 2 2 3" xfId="43939"/>
    <cellStyle name="Output 5 3 4 3 2 3" xfId="43940"/>
    <cellStyle name="Output 5 3 4 3 2 3 2" xfId="43941"/>
    <cellStyle name="Output 5 3 4 3 2 3 3" xfId="43942"/>
    <cellStyle name="Output 5 3 4 3 3" xfId="5523"/>
    <cellStyle name="Output 5 3 4 3 3 2" xfId="43943"/>
    <cellStyle name="Output 5 3 4 3 3 2 2" xfId="43944"/>
    <cellStyle name="Output 5 3 4 3 3 2 3" xfId="43945"/>
    <cellStyle name="Output 5 3 4 3 4" xfId="5524"/>
    <cellStyle name="Output 5 3 4 3 4 2" xfId="43946"/>
    <cellStyle name="Output 5 3 4 3 4 2 2" xfId="43947"/>
    <cellStyle name="Output 5 3 4 3 4 2 3" xfId="43948"/>
    <cellStyle name="Output 5 3 4 3 5" xfId="43949"/>
    <cellStyle name="Output 5 3 4 3 5 2" xfId="43950"/>
    <cellStyle name="Output 5 3 4 3 5 3" xfId="43951"/>
    <cellStyle name="Output 5 3 4 4" xfId="5525"/>
    <cellStyle name="Output 5 3 4 4 2" xfId="5526"/>
    <cellStyle name="Output 5 3 4 4 2 2" xfId="5527"/>
    <cellStyle name="Output 5 3 4 4 2 2 2" xfId="43952"/>
    <cellStyle name="Output 5 3 4 4 2 2 2 2" xfId="43953"/>
    <cellStyle name="Output 5 3 4 4 2 2 2 3" xfId="43954"/>
    <cellStyle name="Output 5 3 4 4 2 3" xfId="43955"/>
    <cellStyle name="Output 5 3 4 4 2 3 2" xfId="43956"/>
    <cellStyle name="Output 5 3 4 4 2 3 3" xfId="43957"/>
    <cellStyle name="Output 5 3 4 4 3" xfId="5528"/>
    <cellStyle name="Output 5 3 4 4 3 2" xfId="43958"/>
    <cellStyle name="Output 5 3 4 4 3 2 2" xfId="43959"/>
    <cellStyle name="Output 5 3 4 4 3 2 3" xfId="43960"/>
    <cellStyle name="Output 5 3 4 4 4" xfId="43961"/>
    <cellStyle name="Output 5 3 4 4 4 2" xfId="43962"/>
    <cellStyle name="Output 5 3 4 4 4 3" xfId="43963"/>
    <cellStyle name="Output 5 3 4 5" xfId="5529"/>
    <cellStyle name="Output 5 3 4 5 2" xfId="5530"/>
    <cellStyle name="Output 5 3 4 5 2 2" xfId="43964"/>
    <cellStyle name="Output 5 3 4 5 2 2 2" xfId="43965"/>
    <cellStyle name="Output 5 3 4 5 2 2 3" xfId="43966"/>
    <cellStyle name="Output 5 3 4 5 3" xfId="43967"/>
    <cellStyle name="Output 5 3 4 5 3 2" xfId="43968"/>
    <cellStyle name="Output 5 3 4 5 3 3" xfId="43969"/>
    <cellStyle name="Output 5 3 4 6" xfId="5531"/>
    <cellStyle name="Output 5 3 4 6 2" xfId="43970"/>
    <cellStyle name="Output 5 3 4 6 2 2" xfId="43971"/>
    <cellStyle name="Output 5 3 4 6 2 3" xfId="43972"/>
    <cellStyle name="Output 5 3 4 7" xfId="43973"/>
    <cellStyle name="Output 5 3 4 7 2" xfId="43974"/>
    <cellStyle name="Output 5 3 4 7 3" xfId="43975"/>
    <cellStyle name="Output 5 3 5" xfId="5532"/>
    <cellStyle name="Output 5 3 5 2" xfId="5533"/>
    <cellStyle name="Output 5 3 5 2 2" xfId="5534"/>
    <cellStyle name="Output 5 3 5 2 2 2" xfId="5535"/>
    <cellStyle name="Output 5 3 5 2 2 2 2" xfId="43976"/>
    <cellStyle name="Output 5 3 5 2 2 2 2 2" xfId="43977"/>
    <cellStyle name="Output 5 3 5 2 2 2 2 3" xfId="43978"/>
    <cellStyle name="Output 5 3 5 2 2 3" xfId="43979"/>
    <cellStyle name="Output 5 3 5 2 2 3 2" xfId="43980"/>
    <cellStyle name="Output 5 3 5 2 2 3 3" xfId="43981"/>
    <cellStyle name="Output 5 3 5 2 3" xfId="5536"/>
    <cellStyle name="Output 5 3 5 2 3 2" xfId="43982"/>
    <cellStyle name="Output 5 3 5 2 3 2 2" xfId="43983"/>
    <cellStyle name="Output 5 3 5 2 3 2 3" xfId="43984"/>
    <cellStyle name="Output 5 3 5 2 4" xfId="43985"/>
    <cellStyle name="Output 5 3 5 2 4 2" xfId="43986"/>
    <cellStyle name="Output 5 3 5 2 4 3" xfId="43987"/>
    <cellStyle name="Output 5 3 5 3" xfId="5537"/>
    <cellStyle name="Output 5 3 5 3 2" xfId="5538"/>
    <cellStyle name="Output 5 3 5 3 2 2" xfId="43988"/>
    <cellStyle name="Output 5 3 5 3 2 2 2" xfId="43989"/>
    <cellStyle name="Output 5 3 5 3 2 2 3" xfId="43990"/>
    <cellStyle name="Output 5 3 5 3 3" xfId="43991"/>
    <cellStyle name="Output 5 3 5 3 3 2" xfId="43992"/>
    <cellStyle name="Output 5 3 5 3 3 3" xfId="43993"/>
    <cellStyle name="Output 5 3 5 4" xfId="5539"/>
    <cellStyle name="Output 5 3 5 4 2" xfId="43994"/>
    <cellStyle name="Output 5 3 5 4 2 2" xfId="43995"/>
    <cellStyle name="Output 5 3 5 4 2 3" xfId="43996"/>
    <cellStyle name="Output 5 3 5 5" xfId="43997"/>
    <cellStyle name="Output 5 3 5 5 2" xfId="43998"/>
    <cellStyle name="Output 5 3 5 5 3" xfId="43999"/>
    <cellStyle name="Output 5 3 6" xfId="5540"/>
    <cellStyle name="Output 5 3 6 2" xfId="5541"/>
    <cellStyle name="Output 5 3 6 2 2" xfId="5542"/>
    <cellStyle name="Output 5 3 6 2 2 2" xfId="44000"/>
    <cellStyle name="Output 5 3 6 2 2 2 2" xfId="44001"/>
    <cellStyle name="Output 5 3 6 2 2 2 3" xfId="44002"/>
    <cellStyle name="Output 5 3 6 2 3" xfId="44003"/>
    <cellStyle name="Output 5 3 6 2 3 2" xfId="44004"/>
    <cellStyle name="Output 5 3 6 2 3 3" xfId="44005"/>
    <cellStyle name="Output 5 3 6 3" xfId="5543"/>
    <cellStyle name="Output 5 3 6 3 2" xfId="44006"/>
    <cellStyle name="Output 5 3 6 3 2 2" xfId="44007"/>
    <cellStyle name="Output 5 3 6 3 2 3" xfId="44008"/>
    <cellStyle name="Output 5 3 6 4" xfId="5544"/>
    <cellStyle name="Output 5 3 6 4 2" xfId="44009"/>
    <cellStyle name="Output 5 3 6 4 2 2" xfId="44010"/>
    <cellStyle name="Output 5 3 6 4 2 3" xfId="44011"/>
    <cellStyle name="Output 5 3 6 5" xfId="44012"/>
    <cellStyle name="Output 5 3 6 5 2" xfId="44013"/>
    <cellStyle name="Output 5 3 6 5 3" xfId="44014"/>
    <cellStyle name="Output 5 3 7" xfId="5545"/>
    <cellStyle name="Output 5 3 7 2" xfId="5546"/>
    <cellStyle name="Output 5 3 7 2 2" xfId="5547"/>
    <cellStyle name="Output 5 3 7 2 2 2" xfId="44015"/>
    <cellStyle name="Output 5 3 7 2 2 2 2" xfId="44016"/>
    <cellStyle name="Output 5 3 7 2 2 2 3" xfId="44017"/>
    <cellStyle name="Output 5 3 7 2 3" xfId="44018"/>
    <cellStyle name="Output 5 3 7 2 3 2" xfId="44019"/>
    <cellStyle name="Output 5 3 7 2 3 3" xfId="44020"/>
    <cellStyle name="Output 5 3 7 3" xfId="5548"/>
    <cellStyle name="Output 5 3 7 3 2" xfId="44021"/>
    <cellStyle name="Output 5 3 7 3 2 2" xfId="44022"/>
    <cellStyle name="Output 5 3 7 3 2 3" xfId="44023"/>
    <cellStyle name="Output 5 3 7 4" xfId="44024"/>
    <cellStyle name="Output 5 3 7 4 2" xfId="44025"/>
    <cellStyle name="Output 5 3 7 4 3" xfId="44026"/>
    <cellStyle name="Output 5 3 8" xfId="5549"/>
    <cellStyle name="Output 5 3 8 2" xfId="5550"/>
    <cellStyle name="Output 5 3 8 2 2" xfId="44027"/>
    <cellStyle name="Output 5 3 8 2 2 2" xfId="44028"/>
    <cellStyle name="Output 5 3 8 2 2 3" xfId="44029"/>
    <cellStyle name="Output 5 3 8 3" xfId="44030"/>
    <cellStyle name="Output 5 3 8 3 2" xfId="44031"/>
    <cellStyle name="Output 5 3 8 3 3" xfId="44032"/>
    <cellStyle name="Output 5 3 9" xfId="5551"/>
    <cellStyle name="Output 5 3 9 2" xfId="44033"/>
    <cellStyle name="Output 5 3 9 2 2" xfId="44034"/>
    <cellStyle name="Output 5 3 9 2 3" xfId="44035"/>
    <cellStyle name="Output 5 4" xfId="5552"/>
    <cellStyle name="Output 5 4 10" xfId="44036"/>
    <cellStyle name="Output 5 4 11" xfId="44037"/>
    <cellStyle name="Output 5 4 12" xfId="44038"/>
    <cellStyle name="Output 5 4 13" xfId="44039"/>
    <cellStyle name="Output 5 4 14" xfId="44040"/>
    <cellStyle name="Output 5 4 15" xfId="44041"/>
    <cellStyle name="Output 5 4 16" xfId="44042"/>
    <cellStyle name="Output 5 4 2" xfId="5553"/>
    <cellStyle name="Output 5 4 2 2" xfId="5554"/>
    <cellStyle name="Output 5 4 2 2 2" xfId="5555"/>
    <cellStyle name="Output 5 4 2 2 2 2" xfId="5556"/>
    <cellStyle name="Output 5 4 2 2 2 2 2" xfId="44043"/>
    <cellStyle name="Output 5 4 2 2 2 2 2 2" xfId="44044"/>
    <cellStyle name="Output 5 4 2 2 2 2 2 3" xfId="44045"/>
    <cellStyle name="Output 5 4 2 2 2 3" xfId="44046"/>
    <cellStyle name="Output 5 4 2 2 2 3 2" xfId="44047"/>
    <cellStyle name="Output 5 4 2 2 2 3 3" xfId="44048"/>
    <cellStyle name="Output 5 4 2 2 3" xfId="5557"/>
    <cellStyle name="Output 5 4 2 2 3 2" xfId="44049"/>
    <cellStyle name="Output 5 4 2 2 3 2 2" xfId="44050"/>
    <cellStyle name="Output 5 4 2 2 3 2 3" xfId="44051"/>
    <cellStyle name="Output 5 4 2 2 4" xfId="44052"/>
    <cellStyle name="Output 5 4 2 2 4 2" xfId="44053"/>
    <cellStyle name="Output 5 4 2 2 4 3" xfId="44054"/>
    <cellStyle name="Output 5 4 2 3" xfId="5558"/>
    <cellStyle name="Output 5 4 2 3 2" xfId="5559"/>
    <cellStyle name="Output 5 4 2 3 2 2" xfId="44055"/>
    <cellStyle name="Output 5 4 2 3 2 2 2" xfId="44056"/>
    <cellStyle name="Output 5 4 2 3 2 2 3" xfId="44057"/>
    <cellStyle name="Output 5 4 2 3 3" xfId="44058"/>
    <cellStyle name="Output 5 4 2 3 3 2" xfId="44059"/>
    <cellStyle name="Output 5 4 2 3 3 3" xfId="44060"/>
    <cellStyle name="Output 5 4 2 4" xfId="5560"/>
    <cellStyle name="Output 5 4 2 4 2" xfId="44061"/>
    <cellStyle name="Output 5 4 2 4 2 2" xfId="44062"/>
    <cellStyle name="Output 5 4 2 4 2 3" xfId="44063"/>
    <cellStyle name="Output 5 4 2 5" xfId="44064"/>
    <cellStyle name="Output 5 4 2 5 2" xfId="44065"/>
    <cellStyle name="Output 5 4 2 5 3" xfId="44066"/>
    <cellStyle name="Output 5 4 3" xfId="5561"/>
    <cellStyle name="Output 5 4 3 2" xfId="5562"/>
    <cellStyle name="Output 5 4 3 2 2" xfId="5563"/>
    <cellStyle name="Output 5 4 3 2 2 2" xfId="44067"/>
    <cellStyle name="Output 5 4 3 2 2 2 2" xfId="44068"/>
    <cellStyle name="Output 5 4 3 2 2 2 3" xfId="44069"/>
    <cellStyle name="Output 5 4 3 2 3" xfId="44070"/>
    <cellStyle name="Output 5 4 3 2 3 2" xfId="44071"/>
    <cellStyle name="Output 5 4 3 2 3 3" xfId="44072"/>
    <cellStyle name="Output 5 4 3 3" xfId="5564"/>
    <cellStyle name="Output 5 4 3 3 2" xfId="44073"/>
    <cellStyle name="Output 5 4 3 3 2 2" xfId="44074"/>
    <cellStyle name="Output 5 4 3 3 2 3" xfId="44075"/>
    <cellStyle name="Output 5 4 3 4" xfId="5565"/>
    <cellStyle name="Output 5 4 3 4 2" xfId="44076"/>
    <cellStyle name="Output 5 4 3 4 2 2" xfId="44077"/>
    <cellStyle name="Output 5 4 3 4 2 3" xfId="44078"/>
    <cellStyle name="Output 5 4 3 5" xfId="44079"/>
    <cellStyle name="Output 5 4 3 5 2" xfId="44080"/>
    <cellStyle name="Output 5 4 3 5 3" xfId="44081"/>
    <cellStyle name="Output 5 4 4" xfId="5566"/>
    <cellStyle name="Output 5 4 4 2" xfId="5567"/>
    <cellStyle name="Output 5 4 4 2 2" xfId="5568"/>
    <cellStyle name="Output 5 4 4 2 2 2" xfId="44082"/>
    <cellStyle name="Output 5 4 4 2 2 2 2" xfId="44083"/>
    <cellStyle name="Output 5 4 4 2 2 2 3" xfId="44084"/>
    <cellStyle name="Output 5 4 4 2 3" xfId="44085"/>
    <cellStyle name="Output 5 4 4 2 3 2" xfId="44086"/>
    <cellStyle name="Output 5 4 4 2 3 3" xfId="44087"/>
    <cellStyle name="Output 5 4 4 3" xfId="5569"/>
    <cellStyle name="Output 5 4 4 3 2" xfId="44088"/>
    <cellStyle name="Output 5 4 4 3 2 2" xfId="44089"/>
    <cellStyle name="Output 5 4 4 3 2 3" xfId="44090"/>
    <cellStyle name="Output 5 4 4 4" xfId="44091"/>
    <cellStyle name="Output 5 4 4 4 2" xfId="44092"/>
    <cellStyle name="Output 5 4 4 4 3" xfId="44093"/>
    <cellStyle name="Output 5 4 5" xfId="5570"/>
    <cellStyle name="Output 5 4 5 2" xfId="5571"/>
    <cellStyle name="Output 5 4 5 2 2" xfId="44094"/>
    <cellStyle name="Output 5 4 5 2 2 2" xfId="44095"/>
    <cellStyle name="Output 5 4 5 2 2 3" xfId="44096"/>
    <cellStyle name="Output 5 4 5 3" xfId="44097"/>
    <cellStyle name="Output 5 4 5 3 2" xfId="44098"/>
    <cellStyle name="Output 5 4 5 3 3" xfId="44099"/>
    <cellStyle name="Output 5 4 6" xfId="5572"/>
    <cellStyle name="Output 5 4 6 2" xfId="44100"/>
    <cellStyle name="Output 5 4 6 2 2" xfId="44101"/>
    <cellStyle name="Output 5 4 6 2 3" xfId="44102"/>
    <cellStyle name="Output 5 4 7" xfId="44103"/>
    <cellStyle name="Output 5 4 7 2" xfId="44104"/>
    <cellStyle name="Output 5 4 7 3" xfId="44105"/>
    <cellStyle name="Output 5 4 8" xfId="44106"/>
    <cellStyle name="Output 5 4 9" xfId="44107"/>
    <cellStyle name="Output 5 5" xfId="5573"/>
    <cellStyle name="Output 5 5 2" xfId="5574"/>
    <cellStyle name="Output 5 5 2 2" xfId="44108"/>
    <cellStyle name="Output 5 5 2 2 2" xfId="44109"/>
    <cellStyle name="Output 5 5 2 2 3" xfId="44110"/>
    <cellStyle name="Output 5 5 3" xfId="44111"/>
    <cellStyle name="Output 5 5 3 2" xfId="44112"/>
    <cellStyle name="Output 5 5 3 3" xfId="44113"/>
    <cellStyle name="Output 5 6" xfId="44114"/>
    <cellStyle name="Output 5 6 2" xfId="44115"/>
    <cellStyle name="Output 5 7" xfId="44116"/>
    <cellStyle name="Output 5 8" xfId="44117"/>
    <cellStyle name="Output 5 9" xfId="44118"/>
    <cellStyle name="Output 6" xfId="5575"/>
    <cellStyle name="Output 6 2" xfId="5576"/>
    <cellStyle name="Output 6 2 10" xfId="44119"/>
    <cellStyle name="Output 6 2 10 2" xfId="44120"/>
    <cellStyle name="Output 6 2 10 3" xfId="44121"/>
    <cellStyle name="Output 6 2 2" xfId="5577"/>
    <cellStyle name="Output 6 2 2 2" xfId="5578"/>
    <cellStyle name="Output 6 2 2 2 2" xfId="5579"/>
    <cellStyle name="Output 6 2 2 2 2 2" xfId="5580"/>
    <cellStyle name="Output 6 2 2 2 2 2 2" xfId="5581"/>
    <cellStyle name="Output 6 2 2 2 2 2 2 2" xfId="44122"/>
    <cellStyle name="Output 6 2 2 2 2 2 2 2 2" xfId="44123"/>
    <cellStyle name="Output 6 2 2 2 2 2 2 2 3" xfId="44124"/>
    <cellStyle name="Output 6 2 2 2 2 2 3" xfId="44125"/>
    <cellStyle name="Output 6 2 2 2 2 2 3 2" xfId="44126"/>
    <cellStyle name="Output 6 2 2 2 2 2 3 3" xfId="44127"/>
    <cellStyle name="Output 6 2 2 2 2 3" xfId="5582"/>
    <cellStyle name="Output 6 2 2 2 2 3 2" xfId="44128"/>
    <cellStyle name="Output 6 2 2 2 2 3 2 2" xfId="44129"/>
    <cellStyle name="Output 6 2 2 2 2 3 2 3" xfId="44130"/>
    <cellStyle name="Output 6 2 2 2 2 4" xfId="44131"/>
    <cellStyle name="Output 6 2 2 2 2 4 2" xfId="44132"/>
    <cellStyle name="Output 6 2 2 2 2 4 3" xfId="44133"/>
    <cellStyle name="Output 6 2 2 2 3" xfId="5583"/>
    <cellStyle name="Output 6 2 2 2 3 2" xfId="5584"/>
    <cellStyle name="Output 6 2 2 2 3 2 2" xfId="44134"/>
    <cellStyle name="Output 6 2 2 2 3 2 2 2" xfId="44135"/>
    <cellStyle name="Output 6 2 2 2 3 2 2 3" xfId="44136"/>
    <cellStyle name="Output 6 2 2 2 3 3" xfId="44137"/>
    <cellStyle name="Output 6 2 2 2 3 3 2" xfId="44138"/>
    <cellStyle name="Output 6 2 2 2 3 3 3" xfId="44139"/>
    <cellStyle name="Output 6 2 2 2 4" xfId="5585"/>
    <cellStyle name="Output 6 2 2 2 4 2" xfId="44140"/>
    <cellStyle name="Output 6 2 2 2 4 2 2" xfId="44141"/>
    <cellStyle name="Output 6 2 2 2 4 2 3" xfId="44142"/>
    <cellStyle name="Output 6 2 2 2 5" xfId="44143"/>
    <cellStyle name="Output 6 2 2 2 5 2" xfId="44144"/>
    <cellStyle name="Output 6 2 2 2 5 3" xfId="44145"/>
    <cellStyle name="Output 6 2 2 3" xfId="5586"/>
    <cellStyle name="Output 6 2 2 3 2" xfId="5587"/>
    <cellStyle name="Output 6 2 2 3 2 2" xfId="5588"/>
    <cellStyle name="Output 6 2 2 3 2 2 2" xfId="44146"/>
    <cellStyle name="Output 6 2 2 3 2 2 2 2" xfId="44147"/>
    <cellStyle name="Output 6 2 2 3 2 2 2 3" xfId="44148"/>
    <cellStyle name="Output 6 2 2 3 2 3" xfId="44149"/>
    <cellStyle name="Output 6 2 2 3 2 3 2" xfId="44150"/>
    <cellStyle name="Output 6 2 2 3 2 3 3" xfId="44151"/>
    <cellStyle name="Output 6 2 2 3 3" xfId="5589"/>
    <cellStyle name="Output 6 2 2 3 3 2" xfId="44152"/>
    <cellStyle name="Output 6 2 2 3 3 2 2" xfId="44153"/>
    <cellStyle name="Output 6 2 2 3 3 2 3" xfId="44154"/>
    <cellStyle name="Output 6 2 2 3 4" xfId="5590"/>
    <cellStyle name="Output 6 2 2 3 4 2" xfId="44155"/>
    <cellStyle name="Output 6 2 2 3 4 2 2" xfId="44156"/>
    <cellStyle name="Output 6 2 2 3 4 2 3" xfId="44157"/>
    <cellStyle name="Output 6 2 2 3 5" xfId="44158"/>
    <cellStyle name="Output 6 2 2 3 5 2" xfId="44159"/>
    <cellStyle name="Output 6 2 2 3 5 3" xfId="44160"/>
    <cellStyle name="Output 6 2 2 4" xfId="5591"/>
    <cellStyle name="Output 6 2 2 4 2" xfId="5592"/>
    <cellStyle name="Output 6 2 2 4 2 2" xfId="5593"/>
    <cellStyle name="Output 6 2 2 4 2 2 2" xfId="44161"/>
    <cellStyle name="Output 6 2 2 4 2 2 2 2" xfId="44162"/>
    <cellStyle name="Output 6 2 2 4 2 2 2 3" xfId="44163"/>
    <cellStyle name="Output 6 2 2 4 2 3" xfId="44164"/>
    <cellStyle name="Output 6 2 2 4 2 3 2" xfId="44165"/>
    <cellStyle name="Output 6 2 2 4 2 3 3" xfId="44166"/>
    <cellStyle name="Output 6 2 2 4 3" xfId="5594"/>
    <cellStyle name="Output 6 2 2 4 3 2" xfId="44167"/>
    <cellStyle name="Output 6 2 2 4 3 2 2" xfId="44168"/>
    <cellStyle name="Output 6 2 2 4 3 2 3" xfId="44169"/>
    <cellStyle name="Output 6 2 2 4 4" xfId="44170"/>
    <cellStyle name="Output 6 2 2 4 4 2" xfId="44171"/>
    <cellStyle name="Output 6 2 2 4 4 3" xfId="44172"/>
    <cellStyle name="Output 6 2 2 5" xfId="5595"/>
    <cellStyle name="Output 6 2 2 5 2" xfId="5596"/>
    <cellStyle name="Output 6 2 2 5 2 2" xfId="44173"/>
    <cellStyle name="Output 6 2 2 5 2 2 2" xfId="44174"/>
    <cellStyle name="Output 6 2 2 5 2 2 3" xfId="44175"/>
    <cellStyle name="Output 6 2 2 5 3" xfId="44176"/>
    <cellStyle name="Output 6 2 2 5 3 2" xfId="44177"/>
    <cellStyle name="Output 6 2 2 5 3 3" xfId="44178"/>
    <cellStyle name="Output 6 2 2 6" xfId="5597"/>
    <cellStyle name="Output 6 2 2 6 2" xfId="44179"/>
    <cellStyle name="Output 6 2 2 6 2 2" xfId="44180"/>
    <cellStyle name="Output 6 2 2 6 2 3" xfId="44181"/>
    <cellStyle name="Output 6 2 2 7" xfId="44182"/>
    <cellStyle name="Output 6 2 2 7 2" xfId="44183"/>
    <cellStyle name="Output 6 2 2 7 3" xfId="44184"/>
    <cellStyle name="Output 6 2 3" xfId="5598"/>
    <cellStyle name="Output 6 2 3 2" xfId="5599"/>
    <cellStyle name="Output 6 2 3 2 2" xfId="5600"/>
    <cellStyle name="Output 6 2 3 2 2 2" xfId="44185"/>
    <cellStyle name="Output 6 2 3 2 2 2 2" xfId="44186"/>
    <cellStyle name="Output 6 2 3 2 2 2 3" xfId="44187"/>
    <cellStyle name="Output 6 2 3 2 3" xfId="44188"/>
    <cellStyle name="Output 6 2 3 2 3 2" xfId="44189"/>
    <cellStyle name="Output 6 2 3 2 3 3" xfId="44190"/>
    <cellStyle name="Output 6 2 3 3" xfId="5601"/>
    <cellStyle name="Output 6 2 3 3 2" xfId="44191"/>
    <cellStyle name="Output 6 2 3 3 2 2" xfId="44192"/>
    <cellStyle name="Output 6 2 3 3 2 3" xfId="44193"/>
    <cellStyle name="Output 6 2 3 4" xfId="44194"/>
    <cellStyle name="Output 6 2 3 4 2" xfId="44195"/>
    <cellStyle name="Output 6 2 3 4 3" xfId="44196"/>
    <cellStyle name="Output 6 2 4" xfId="5602"/>
    <cellStyle name="Output 6 2 4 2" xfId="5603"/>
    <cellStyle name="Output 6 2 4 2 2" xfId="5604"/>
    <cellStyle name="Output 6 2 4 2 2 2" xfId="5605"/>
    <cellStyle name="Output 6 2 4 2 2 2 2" xfId="5606"/>
    <cellStyle name="Output 6 2 4 2 2 2 2 2" xfId="44197"/>
    <cellStyle name="Output 6 2 4 2 2 2 2 2 2" xfId="44198"/>
    <cellStyle name="Output 6 2 4 2 2 2 2 2 3" xfId="44199"/>
    <cellStyle name="Output 6 2 4 2 2 2 3" xfId="44200"/>
    <cellStyle name="Output 6 2 4 2 2 2 3 2" xfId="44201"/>
    <cellStyle name="Output 6 2 4 2 2 2 3 3" xfId="44202"/>
    <cellStyle name="Output 6 2 4 2 2 3" xfId="5607"/>
    <cellStyle name="Output 6 2 4 2 2 3 2" xfId="44203"/>
    <cellStyle name="Output 6 2 4 2 2 3 2 2" xfId="44204"/>
    <cellStyle name="Output 6 2 4 2 2 3 2 3" xfId="44205"/>
    <cellStyle name="Output 6 2 4 2 2 4" xfId="44206"/>
    <cellStyle name="Output 6 2 4 2 2 4 2" xfId="44207"/>
    <cellStyle name="Output 6 2 4 2 2 4 3" xfId="44208"/>
    <cellStyle name="Output 6 2 4 2 3" xfId="5608"/>
    <cellStyle name="Output 6 2 4 2 3 2" xfId="5609"/>
    <cellStyle name="Output 6 2 4 2 3 2 2" xfId="44209"/>
    <cellStyle name="Output 6 2 4 2 3 2 2 2" xfId="44210"/>
    <cellStyle name="Output 6 2 4 2 3 2 2 3" xfId="44211"/>
    <cellStyle name="Output 6 2 4 2 3 3" xfId="44212"/>
    <cellStyle name="Output 6 2 4 2 3 3 2" xfId="44213"/>
    <cellStyle name="Output 6 2 4 2 3 3 3" xfId="44214"/>
    <cellStyle name="Output 6 2 4 2 4" xfId="5610"/>
    <cellStyle name="Output 6 2 4 2 4 2" xfId="44215"/>
    <cellStyle name="Output 6 2 4 2 4 2 2" xfId="44216"/>
    <cellStyle name="Output 6 2 4 2 4 2 3" xfId="44217"/>
    <cellStyle name="Output 6 2 4 2 5" xfId="44218"/>
    <cellStyle name="Output 6 2 4 2 5 2" xfId="44219"/>
    <cellStyle name="Output 6 2 4 2 5 3" xfId="44220"/>
    <cellStyle name="Output 6 2 4 3" xfId="5611"/>
    <cellStyle name="Output 6 2 4 3 2" xfId="5612"/>
    <cellStyle name="Output 6 2 4 3 2 2" xfId="5613"/>
    <cellStyle name="Output 6 2 4 3 2 2 2" xfId="44221"/>
    <cellStyle name="Output 6 2 4 3 2 2 2 2" xfId="44222"/>
    <cellStyle name="Output 6 2 4 3 2 2 2 3" xfId="44223"/>
    <cellStyle name="Output 6 2 4 3 2 3" xfId="44224"/>
    <cellStyle name="Output 6 2 4 3 2 3 2" xfId="44225"/>
    <cellStyle name="Output 6 2 4 3 2 3 3" xfId="44226"/>
    <cellStyle name="Output 6 2 4 3 3" xfId="5614"/>
    <cellStyle name="Output 6 2 4 3 3 2" xfId="44227"/>
    <cellStyle name="Output 6 2 4 3 3 2 2" xfId="44228"/>
    <cellStyle name="Output 6 2 4 3 3 2 3" xfId="44229"/>
    <cellStyle name="Output 6 2 4 3 4" xfId="5615"/>
    <cellStyle name="Output 6 2 4 3 4 2" xfId="44230"/>
    <cellStyle name="Output 6 2 4 3 4 2 2" xfId="44231"/>
    <cellStyle name="Output 6 2 4 3 4 2 3" xfId="44232"/>
    <cellStyle name="Output 6 2 4 3 5" xfId="44233"/>
    <cellStyle name="Output 6 2 4 3 5 2" xfId="44234"/>
    <cellStyle name="Output 6 2 4 3 5 3" xfId="44235"/>
    <cellStyle name="Output 6 2 4 4" xfId="5616"/>
    <cellStyle name="Output 6 2 4 4 2" xfId="5617"/>
    <cellStyle name="Output 6 2 4 4 2 2" xfId="5618"/>
    <cellStyle name="Output 6 2 4 4 2 2 2" xfId="44236"/>
    <cellStyle name="Output 6 2 4 4 2 2 2 2" xfId="44237"/>
    <cellStyle name="Output 6 2 4 4 2 2 2 3" xfId="44238"/>
    <cellStyle name="Output 6 2 4 4 2 3" xfId="44239"/>
    <cellStyle name="Output 6 2 4 4 2 3 2" xfId="44240"/>
    <cellStyle name="Output 6 2 4 4 2 3 3" xfId="44241"/>
    <cellStyle name="Output 6 2 4 4 3" xfId="5619"/>
    <cellStyle name="Output 6 2 4 4 3 2" xfId="44242"/>
    <cellStyle name="Output 6 2 4 4 3 2 2" xfId="44243"/>
    <cellStyle name="Output 6 2 4 4 3 2 3" xfId="44244"/>
    <cellStyle name="Output 6 2 4 4 4" xfId="44245"/>
    <cellStyle name="Output 6 2 4 4 4 2" xfId="44246"/>
    <cellStyle name="Output 6 2 4 4 4 3" xfId="44247"/>
    <cellStyle name="Output 6 2 4 5" xfId="5620"/>
    <cellStyle name="Output 6 2 4 5 2" xfId="5621"/>
    <cellStyle name="Output 6 2 4 5 2 2" xfId="44248"/>
    <cellStyle name="Output 6 2 4 5 2 2 2" xfId="44249"/>
    <cellStyle name="Output 6 2 4 5 2 2 3" xfId="44250"/>
    <cellStyle name="Output 6 2 4 5 3" xfId="44251"/>
    <cellStyle name="Output 6 2 4 5 3 2" xfId="44252"/>
    <cellStyle name="Output 6 2 4 5 3 3" xfId="44253"/>
    <cellStyle name="Output 6 2 4 6" xfId="5622"/>
    <cellStyle name="Output 6 2 4 6 2" xfId="44254"/>
    <cellStyle name="Output 6 2 4 6 2 2" xfId="44255"/>
    <cellStyle name="Output 6 2 4 6 2 3" xfId="44256"/>
    <cellStyle name="Output 6 2 4 7" xfId="44257"/>
    <cellStyle name="Output 6 2 4 7 2" xfId="44258"/>
    <cellStyle name="Output 6 2 4 7 3" xfId="44259"/>
    <cellStyle name="Output 6 2 5" xfId="5623"/>
    <cellStyle name="Output 6 2 5 2" xfId="5624"/>
    <cellStyle name="Output 6 2 5 2 2" xfId="5625"/>
    <cellStyle name="Output 6 2 5 2 2 2" xfId="5626"/>
    <cellStyle name="Output 6 2 5 2 2 2 2" xfId="44260"/>
    <cellStyle name="Output 6 2 5 2 2 2 2 2" xfId="44261"/>
    <cellStyle name="Output 6 2 5 2 2 2 2 3" xfId="44262"/>
    <cellStyle name="Output 6 2 5 2 2 3" xfId="44263"/>
    <cellStyle name="Output 6 2 5 2 2 3 2" xfId="44264"/>
    <cellStyle name="Output 6 2 5 2 2 3 3" xfId="44265"/>
    <cellStyle name="Output 6 2 5 2 3" xfId="5627"/>
    <cellStyle name="Output 6 2 5 2 3 2" xfId="44266"/>
    <cellStyle name="Output 6 2 5 2 3 2 2" xfId="44267"/>
    <cellStyle name="Output 6 2 5 2 3 2 3" xfId="44268"/>
    <cellStyle name="Output 6 2 5 2 4" xfId="44269"/>
    <cellStyle name="Output 6 2 5 2 4 2" xfId="44270"/>
    <cellStyle name="Output 6 2 5 2 4 3" xfId="44271"/>
    <cellStyle name="Output 6 2 5 3" xfId="5628"/>
    <cellStyle name="Output 6 2 5 3 2" xfId="5629"/>
    <cellStyle name="Output 6 2 5 3 2 2" xfId="44272"/>
    <cellStyle name="Output 6 2 5 3 2 2 2" xfId="44273"/>
    <cellStyle name="Output 6 2 5 3 2 2 3" xfId="44274"/>
    <cellStyle name="Output 6 2 5 3 3" xfId="44275"/>
    <cellStyle name="Output 6 2 5 3 3 2" xfId="44276"/>
    <cellStyle name="Output 6 2 5 3 3 3" xfId="44277"/>
    <cellStyle name="Output 6 2 5 4" xfId="5630"/>
    <cellStyle name="Output 6 2 5 4 2" xfId="44278"/>
    <cellStyle name="Output 6 2 5 4 2 2" xfId="44279"/>
    <cellStyle name="Output 6 2 5 4 2 3" xfId="44280"/>
    <cellStyle name="Output 6 2 5 5" xfId="44281"/>
    <cellStyle name="Output 6 2 5 5 2" xfId="44282"/>
    <cellStyle name="Output 6 2 5 5 3" xfId="44283"/>
    <cellStyle name="Output 6 2 6" xfId="5631"/>
    <cellStyle name="Output 6 2 6 2" xfId="5632"/>
    <cellStyle name="Output 6 2 6 2 2" xfId="5633"/>
    <cellStyle name="Output 6 2 6 2 2 2" xfId="44284"/>
    <cellStyle name="Output 6 2 6 2 2 2 2" xfId="44285"/>
    <cellStyle name="Output 6 2 6 2 2 2 3" xfId="44286"/>
    <cellStyle name="Output 6 2 6 2 3" xfId="44287"/>
    <cellStyle name="Output 6 2 6 2 3 2" xfId="44288"/>
    <cellStyle name="Output 6 2 6 2 3 3" xfId="44289"/>
    <cellStyle name="Output 6 2 6 3" xfId="5634"/>
    <cellStyle name="Output 6 2 6 3 2" xfId="44290"/>
    <cellStyle name="Output 6 2 6 3 2 2" xfId="44291"/>
    <cellStyle name="Output 6 2 6 3 2 3" xfId="44292"/>
    <cellStyle name="Output 6 2 6 4" xfId="5635"/>
    <cellStyle name="Output 6 2 6 4 2" xfId="44293"/>
    <cellStyle name="Output 6 2 6 4 2 2" xfId="44294"/>
    <cellStyle name="Output 6 2 6 4 2 3" xfId="44295"/>
    <cellStyle name="Output 6 2 6 5" xfId="44296"/>
    <cellStyle name="Output 6 2 6 5 2" xfId="44297"/>
    <cellStyle name="Output 6 2 6 5 3" xfId="44298"/>
    <cellStyle name="Output 6 2 7" xfId="5636"/>
    <cellStyle name="Output 6 2 7 2" xfId="5637"/>
    <cellStyle name="Output 6 2 7 2 2" xfId="5638"/>
    <cellStyle name="Output 6 2 7 2 2 2" xfId="44299"/>
    <cellStyle name="Output 6 2 7 2 2 2 2" xfId="44300"/>
    <cellStyle name="Output 6 2 7 2 2 2 3" xfId="44301"/>
    <cellStyle name="Output 6 2 7 2 3" xfId="44302"/>
    <cellStyle name="Output 6 2 7 2 3 2" xfId="44303"/>
    <cellStyle name="Output 6 2 7 2 3 3" xfId="44304"/>
    <cellStyle name="Output 6 2 7 3" xfId="5639"/>
    <cellStyle name="Output 6 2 7 3 2" xfId="44305"/>
    <cellStyle name="Output 6 2 7 3 2 2" xfId="44306"/>
    <cellStyle name="Output 6 2 7 3 2 3" xfId="44307"/>
    <cellStyle name="Output 6 2 7 4" xfId="44308"/>
    <cellStyle name="Output 6 2 7 4 2" xfId="44309"/>
    <cellStyle name="Output 6 2 7 4 3" xfId="44310"/>
    <cellStyle name="Output 6 2 8" xfId="5640"/>
    <cellStyle name="Output 6 2 8 2" xfId="5641"/>
    <cellStyle name="Output 6 2 8 2 2" xfId="44311"/>
    <cellStyle name="Output 6 2 8 2 2 2" xfId="44312"/>
    <cellStyle name="Output 6 2 8 2 2 3" xfId="44313"/>
    <cellStyle name="Output 6 2 8 3" xfId="44314"/>
    <cellStyle name="Output 6 2 8 3 2" xfId="44315"/>
    <cellStyle name="Output 6 2 8 3 3" xfId="44316"/>
    <cellStyle name="Output 6 2 9" xfId="5642"/>
    <cellStyle name="Output 6 2 9 2" xfId="44317"/>
    <cellStyle name="Output 6 2 9 2 2" xfId="44318"/>
    <cellStyle name="Output 6 2 9 2 3" xfId="44319"/>
    <cellStyle name="Output 6 3" xfId="5643"/>
    <cellStyle name="Output 6 3 2" xfId="5644"/>
    <cellStyle name="Output 6 3 2 2" xfId="5645"/>
    <cellStyle name="Output 6 3 2 2 2" xfId="5646"/>
    <cellStyle name="Output 6 3 2 2 2 2" xfId="5647"/>
    <cellStyle name="Output 6 3 2 2 2 2 2" xfId="44320"/>
    <cellStyle name="Output 6 3 2 2 2 2 2 2" xfId="44321"/>
    <cellStyle name="Output 6 3 2 2 2 2 2 3" xfId="44322"/>
    <cellStyle name="Output 6 3 2 2 2 3" xfId="44323"/>
    <cellStyle name="Output 6 3 2 2 2 3 2" xfId="44324"/>
    <cellStyle name="Output 6 3 2 2 2 3 3" xfId="44325"/>
    <cellStyle name="Output 6 3 2 2 3" xfId="5648"/>
    <cellStyle name="Output 6 3 2 2 3 2" xfId="44326"/>
    <cellStyle name="Output 6 3 2 2 3 2 2" xfId="44327"/>
    <cellStyle name="Output 6 3 2 2 3 2 3" xfId="44328"/>
    <cellStyle name="Output 6 3 2 2 4" xfId="44329"/>
    <cellStyle name="Output 6 3 2 2 4 2" xfId="44330"/>
    <cellStyle name="Output 6 3 2 2 4 3" xfId="44331"/>
    <cellStyle name="Output 6 3 2 3" xfId="5649"/>
    <cellStyle name="Output 6 3 2 3 2" xfId="5650"/>
    <cellStyle name="Output 6 3 2 3 2 2" xfId="44332"/>
    <cellStyle name="Output 6 3 2 3 2 2 2" xfId="44333"/>
    <cellStyle name="Output 6 3 2 3 2 2 3" xfId="44334"/>
    <cellStyle name="Output 6 3 2 3 3" xfId="44335"/>
    <cellStyle name="Output 6 3 2 3 3 2" xfId="44336"/>
    <cellStyle name="Output 6 3 2 3 3 3" xfId="44337"/>
    <cellStyle name="Output 6 3 2 4" xfId="5651"/>
    <cellStyle name="Output 6 3 2 4 2" xfId="44338"/>
    <cellStyle name="Output 6 3 2 4 2 2" xfId="44339"/>
    <cellStyle name="Output 6 3 2 4 2 3" xfId="44340"/>
    <cellStyle name="Output 6 3 2 5" xfId="44341"/>
    <cellStyle name="Output 6 3 2 5 2" xfId="44342"/>
    <cellStyle name="Output 6 3 2 5 3" xfId="44343"/>
    <cellStyle name="Output 6 3 3" xfId="5652"/>
    <cellStyle name="Output 6 3 3 2" xfId="5653"/>
    <cellStyle name="Output 6 3 3 2 2" xfId="5654"/>
    <cellStyle name="Output 6 3 3 2 2 2" xfId="44344"/>
    <cellStyle name="Output 6 3 3 2 2 2 2" xfId="44345"/>
    <cellStyle name="Output 6 3 3 2 2 2 3" xfId="44346"/>
    <cellStyle name="Output 6 3 3 2 3" xfId="44347"/>
    <cellStyle name="Output 6 3 3 2 3 2" xfId="44348"/>
    <cellStyle name="Output 6 3 3 2 3 3" xfId="44349"/>
    <cellStyle name="Output 6 3 3 3" xfId="5655"/>
    <cellStyle name="Output 6 3 3 3 2" xfId="44350"/>
    <cellStyle name="Output 6 3 3 3 2 2" xfId="44351"/>
    <cellStyle name="Output 6 3 3 3 2 3" xfId="44352"/>
    <cellStyle name="Output 6 3 3 4" xfId="5656"/>
    <cellStyle name="Output 6 3 3 4 2" xfId="44353"/>
    <cellStyle name="Output 6 3 3 4 2 2" xfId="44354"/>
    <cellStyle name="Output 6 3 3 4 2 3" xfId="44355"/>
    <cellStyle name="Output 6 3 3 5" xfId="44356"/>
    <cellStyle name="Output 6 3 3 5 2" xfId="44357"/>
    <cellStyle name="Output 6 3 3 5 3" xfId="44358"/>
    <cellStyle name="Output 6 3 4" xfId="5657"/>
    <cellStyle name="Output 6 3 4 2" xfId="5658"/>
    <cellStyle name="Output 6 3 4 2 2" xfId="5659"/>
    <cellStyle name="Output 6 3 4 2 2 2" xfId="44359"/>
    <cellStyle name="Output 6 3 4 2 2 2 2" xfId="44360"/>
    <cellStyle name="Output 6 3 4 2 2 2 3" xfId="44361"/>
    <cellStyle name="Output 6 3 4 2 3" xfId="44362"/>
    <cellStyle name="Output 6 3 4 2 3 2" xfId="44363"/>
    <cellStyle name="Output 6 3 4 2 3 3" xfId="44364"/>
    <cellStyle name="Output 6 3 4 3" xfId="5660"/>
    <cellStyle name="Output 6 3 4 3 2" xfId="44365"/>
    <cellStyle name="Output 6 3 4 3 2 2" xfId="44366"/>
    <cellStyle name="Output 6 3 4 3 2 3" xfId="44367"/>
    <cellStyle name="Output 6 3 4 4" xfId="44368"/>
    <cellStyle name="Output 6 3 4 4 2" xfId="44369"/>
    <cellStyle name="Output 6 3 4 4 3" xfId="44370"/>
    <cellStyle name="Output 6 3 5" xfId="5661"/>
    <cellStyle name="Output 6 3 5 2" xfId="5662"/>
    <cellStyle name="Output 6 3 5 2 2" xfId="44371"/>
    <cellStyle name="Output 6 3 5 2 2 2" xfId="44372"/>
    <cellStyle name="Output 6 3 5 2 2 3" xfId="44373"/>
    <cellStyle name="Output 6 3 5 3" xfId="44374"/>
    <cellStyle name="Output 6 3 5 3 2" xfId="44375"/>
    <cellStyle name="Output 6 3 5 3 3" xfId="44376"/>
    <cellStyle name="Output 6 3 6" xfId="5663"/>
    <cellStyle name="Output 6 3 6 2" xfId="44377"/>
    <cellStyle name="Output 6 3 6 2 2" xfId="44378"/>
    <cellStyle name="Output 6 3 6 2 3" xfId="44379"/>
    <cellStyle name="Output 6 3 7" xfId="44380"/>
    <cellStyle name="Output 6 3 7 2" xfId="44381"/>
    <cellStyle name="Output 6 3 7 3" xfId="44382"/>
    <cellStyle name="Output 6 4" xfId="5664"/>
    <cellStyle name="Output 6 4 2" xfId="5665"/>
    <cellStyle name="Output 6 4 2 2" xfId="44383"/>
    <cellStyle name="Output 6 4 2 2 2" xfId="44384"/>
    <cellStyle name="Output 6 4 2 2 3" xfId="44385"/>
    <cellStyle name="Output 6 4 3" xfId="44386"/>
    <cellStyle name="Output 6 4 3 2" xfId="44387"/>
    <cellStyle name="Output 6 4 3 3" xfId="44388"/>
    <cellStyle name="Output 6 5" xfId="44389"/>
    <cellStyle name="Output 6 5 2" xfId="44390"/>
    <cellStyle name="Output 6 5 3" xfId="44391"/>
    <cellStyle name="Output 7" xfId="5666"/>
    <cellStyle name="Output 7 10" xfId="44392"/>
    <cellStyle name="Output 7 10 2" xfId="44393"/>
    <cellStyle name="Output 7 10 3" xfId="44394"/>
    <cellStyle name="Output 7 2" xfId="5667"/>
    <cellStyle name="Output 7 2 2" xfId="5668"/>
    <cellStyle name="Output 7 2 2 2" xfId="5669"/>
    <cellStyle name="Output 7 2 2 2 2" xfId="5670"/>
    <cellStyle name="Output 7 2 2 2 2 2" xfId="5671"/>
    <cellStyle name="Output 7 2 2 2 2 2 2" xfId="44395"/>
    <cellStyle name="Output 7 2 2 2 2 2 2 2" xfId="44396"/>
    <cellStyle name="Output 7 2 2 2 2 2 2 3" xfId="44397"/>
    <cellStyle name="Output 7 2 2 2 2 3" xfId="44398"/>
    <cellStyle name="Output 7 2 2 2 2 3 2" xfId="44399"/>
    <cellStyle name="Output 7 2 2 2 2 3 3" xfId="44400"/>
    <cellStyle name="Output 7 2 2 2 3" xfId="5672"/>
    <cellStyle name="Output 7 2 2 2 3 2" xfId="44401"/>
    <cellStyle name="Output 7 2 2 2 3 2 2" xfId="44402"/>
    <cellStyle name="Output 7 2 2 2 3 2 3" xfId="44403"/>
    <cellStyle name="Output 7 2 2 2 4" xfId="44404"/>
    <cellStyle name="Output 7 2 2 2 4 2" xfId="44405"/>
    <cellStyle name="Output 7 2 2 2 4 3" xfId="44406"/>
    <cellStyle name="Output 7 2 2 3" xfId="5673"/>
    <cellStyle name="Output 7 2 2 3 2" xfId="5674"/>
    <cellStyle name="Output 7 2 2 3 2 2" xfId="44407"/>
    <cellStyle name="Output 7 2 2 3 2 2 2" xfId="44408"/>
    <cellStyle name="Output 7 2 2 3 2 2 3" xfId="44409"/>
    <cellStyle name="Output 7 2 2 3 3" xfId="44410"/>
    <cellStyle name="Output 7 2 2 3 3 2" xfId="44411"/>
    <cellStyle name="Output 7 2 2 3 3 3" xfId="44412"/>
    <cellStyle name="Output 7 2 2 4" xfId="5675"/>
    <cellStyle name="Output 7 2 2 4 2" xfId="44413"/>
    <cellStyle name="Output 7 2 2 4 2 2" xfId="44414"/>
    <cellStyle name="Output 7 2 2 4 2 3" xfId="44415"/>
    <cellStyle name="Output 7 2 2 5" xfId="44416"/>
    <cellStyle name="Output 7 2 2 5 2" xfId="44417"/>
    <cellStyle name="Output 7 2 2 5 3" xfId="44418"/>
    <cellStyle name="Output 7 2 3" xfId="5676"/>
    <cellStyle name="Output 7 2 3 2" xfId="5677"/>
    <cellStyle name="Output 7 2 3 2 2" xfId="5678"/>
    <cellStyle name="Output 7 2 3 2 2 2" xfId="44419"/>
    <cellStyle name="Output 7 2 3 2 2 2 2" xfId="44420"/>
    <cellStyle name="Output 7 2 3 2 2 2 3" xfId="44421"/>
    <cellStyle name="Output 7 2 3 2 3" xfId="44422"/>
    <cellStyle name="Output 7 2 3 2 3 2" xfId="44423"/>
    <cellStyle name="Output 7 2 3 2 3 3" xfId="44424"/>
    <cellStyle name="Output 7 2 3 3" xfId="5679"/>
    <cellStyle name="Output 7 2 3 3 2" xfId="44425"/>
    <cellStyle name="Output 7 2 3 3 2 2" xfId="44426"/>
    <cellStyle name="Output 7 2 3 3 2 3" xfId="44427"/>
    <cellStyle name="Output 7 2 3 4" xfId="5680"/>
    <cellStyle name="Output 7 2 3 4 2" xfId="44428"/>
    <cellStyle name="Output 7 2 3 4 2 2" xfId="44429"/>
    <cellStyle name="Output 7 2 3 4 2 3" xfId="44430"/>
    <cellStyle name="Output 7 2 3 5" xfId="44431"/>
    <cellStyle name="Output 7 2 3 5 2" xfId="44432"/>
    <cellStyle name="Output 7 2 3 5 3" xfId="44433"/>
    <cellStyle name="Output 7 2 4" xfId="5681"/>
    <cellStyle name="Output 7 2 4 2" xfId="5682"/>
    <cellStyle name="Output 7 2 4 2 2" xfId="5683"/>
    <cellStyle name="Output 7 2 4 2 2 2" xfId="44434"/>
    <cellStyle name="Output 7 2 4 2 2 2 2" xfId="44435"/>
    <cellStyle name="Output 7 2 4 2 2 2 3" xfId="44436"/>
    <cellStyle name="Output 7 2 4 2 3" xfId="44437"/>
    <cellStyle name="Output 7 2 4 2 3 2" xfId="44438"/>
    <cellStyle name="Output 7 2 4 2 3 3" xfId="44439"/>
    <cellStyle name="Output 7 2 4 3" xfId="5684"/>
    <cellStyle name="Output 7 2 4 3 2" xfId="44440"/>
    <cellStyle name="Output 7 2 4 3 2 2" xfId="44441"/>
    <cellStyle name="Output 7 2 4 3 2 3" xfId="44442"/>
    <cellStyle name="Output 7 2 4 4" xfId="44443"/>
    <cellStyle name="Output 7 2 4 4 2" xfId="44444"/>
    <cellStyle name="Output 7 2 4 4 3" xfId="44445"/>
    <cellStyle name="Output 7 2 5" xfId="5685"/>
    <cellStyle name="Output 7 2 5 2" xfId="5686"/>
    <cellStyle name="Output 7 2 5 2 2" xfId="44446"/>
    <cellStyle name="Output 7 2 5 2 2 2" xfId="44447"/>
    <cellStyle name="Output 7 2 5 2 2 3" xfId="44448"/>
    <cellStyle name="Output 7 2 5 3" xfId="44449"/>
    <cellStyle name="Output 7 2 5 3 2" xfId="44450"/>
    <cellStyle name="Output 7 2 5 3 3" xfId="44451"/>
    <cellStyle name="Output 7 2 6" xfId="5687"/>
    <cellStyle name="Output 7 2 6 2" xfId="44452"/>
    <cellStyle name="Output 7 2 6 2 2" xfId="44453"/>
    <cellStyle name="Output 7 2 6 2 3" xfId="44454"/>
    <cellStyle name="Output 7 2 7" xfId="44455"/>
    <cellStyle name="Output 7 2 7 2" xfId="44456"/>
    <cellStyle name="Output 7 2 7 3" xfId="44457"/>
    <cellStyle name="Output 7 3" xfId="5688"/>
    <cellStyle name="Output 7 3 2" xfId="5689"/>
    <cellStyle name="Output 7 3 2 2" xfId="5690"/>
    <cellStyle name="Output 7 3 2 2 2" xfId="44458"/>
    <cellStyle name="Output 7 3 2 2 2 2" xfId="44459"/>
    <cellStyle name="Output 7 3 2 2 2 3" xfId="44460"/>
    <cellStyle name="Output 7 3 2 3" xfId="44461"/>
    <cellStyle name="Output 7 3 2 3 2" xfId="44462"/>
    <cellStyle name="Output 7 3 2 3 3" xfId="44463"/>
    <cellStyle name="Output 7 3 3" xfId="5691"/>
    <cellStyle name="Output 7 3 3 2" xfId="44464"/>
    <cellStyle name="Output 7 3 3 2 2" xfId="44465"/>
    <cellStyle name="Output 7 3 3 2 3" xfId="44466"/>
    <cellStyle name="Output 7 3 4" xfId="44467"/>
    <cellStyle name="Output 7 3 4 2" xfId="44468"/>
    <cellStyle name="Output 7 3 4 3" xfId="44469"/>
    <cellStyle name="Output 7 4" xfId="5692"/>
    <cellStyle name="Output 7 4 2" xfId="5693"/>
    <cellStyle name="Output 7 4 2 2" xfId="5694"/>
    <cellStyle name="Output 7 4 2 2 2" xfId="5695"/>
    <cellStyle name="Output 7 4 2 2 2 2" xfId="5696"/>
    <cellStyle name="Output 7 4 2 2 2 2 2" xfId="44470"/>
    <cellStyle name="Output 7 4 2 2 2 2 2 2" xfId="44471"/>
    <cellStyle name="Output 7 4 2 2 2 2 2 3" xfId="44472"/>
    <cellStyle name="Output 7 4 2 2 2 3" xfId="44473"/>
    <cellStyle name="Output 7 4 2 2 2 3 2" xfId="44474"/>
    <cellStyle name="Output 7 4 2 2 2 3 3" xfId="44475"/>
    <cellStyle name="Output 7 4 2 2 3" xfId="5697"/>
    <cellStyle name="Output 7 4 2 2 3 2" xfId="44476"/>
    <cellStyle name="Output 7 4 2 2 3 2 2" xfId="44477"/>
    <cellStyle name="Output 7 4 2 2 3 2 3" xfId="44478"/>
    <cellStyle name="Output 7 4 2 2 4" xfId="44479"/>
    <cellStyle name="Output 7 4 2 2 4 2" xfId="44480"/>
    <cellStyle name="Output 7 4 2 2 4 3" xfId="44481"/>
    <cellStyle name="Output 7 4 2 3" xfId="5698"/>
    <cellStyle name="Output 7 4 2 3 2" xfId="5699"/>
    <cellStyle name="Output 7 4 2 3 2 2" xfId="44482"/>
    <cellStyle name="Output 7 4 2 3 2 2 2" xfId="44483"/>
    <cellStyle name="Output 7 4 2 3 2 2 3" xfId="44484"/>
    <cellStyle name="Output 7 4 2 3 3" xfId="44485"/>
    <cellStyle name="Output 7 4 2 3 3 2" xfId="44486"/>
    <cellStyle name="Output 7 4 2 3 3 3" xfId="44487"/>
    <cellStyle name="Output 7 4 2 4" xfId="5700"/>
    <cellStyle name="Output 7 4 2 4 2" xfId="44488"/>
    <cellStyle name="Output 7 4 2 4 2 2" xfId="44489"/>
    <cellStyle name="Output 7 4 2 4 2 3" xfId="44490"/>
    <cellStyle name="Output 7 4 2 5" xfId="44491"/>
    <cellStyle name="Output 7 4 2 5 2" xfId="44492"/>
    <cellStyle name="Output 7 4 2 5 3" xfId="44493"/>
    <cellStyle name="Output 7 4 3" xfId="5701"/>
    <cellStyle name="Output 7 4 3 2" xfId="5702"/>
    <cellStyle name="Output 7 4 3 2 2" xfId="5703"/>
    <cellStyle name="Output 7 4 3 2 2 2" xfId="44494"/>
    <cellStyle name="Output 7 4 3 2 2 2 2" xfId="44495"/>
    <cellStyle name="Output 7 4 3 2 2 2 3" xfId="44496"/>
    <cellStyle name="Output 7 4 3 2 3" xfId="44497"/>
    <cellStyle name="Output 7 4 3 2 3 2" xfId="44498"/>
    <cellStyle name="Output 7 4 3 2 3 3" xfId="44499"/>
    <cellStyle name="Output 7 4 3 3" xfId="5704"/>
    <cellStyle name="Output 7 4 3 3 2" xfId="44500"/>
    <cellStyle name="Output 7 4 3 3 2 2" xfId="44501"/>
    <cellStyle name="Output 7 4 3 3 2 3" xfId="44502"/>
    <cellStyle name="Output 7 4 3 4" xfId="5705"/>
    <cellStyle name="Output 7 4 3 4 2" xfId="44503"/>
    <cellStyle name="Output 7 4 3 4 2 2" xfId="44504"/>
    <cellStyle name="Output 7 4 3 4 2 3" xfId="44505"/>
    <cellStyle name="Output 7 4 3 5" xfId="44506"/>
    <cellStyle name="Output 7 4 3 5 2" xfId="44507"/>
    <cellStyle name="Output 7 4 3 5 3" xfId="44508"/>
    <cellStyle name="Output 7 4 4" xfId="5706"/>
    <cellStyle name="Output 7 4 4 2" xfId="5707"/>
    <cellStyle name="Output 7 4 4 2 2" xfId="5708"/>
    <cellStyle name="Output 7 4 4 2 2 2" xfId="44509"/>
    <cellStyle name="Output 7 4 4 2 2 2 2" xfId="44510"/>
    <cellStyle name="Output 7 4 4 2 2 2 3" xfId="44511"/>
    <cellStyle name="Output 7 4 4 2 3" xfId="44512"/>
    <cellStyle name="Output 7 4 4 2 3 2" xfId="44513"/>
    <cellStyle name="Output 7 4 4 2 3 3" xfId="44514"/>
    <cellStyle name="Output 7 4 4 3" xfId="5709"/>
    <cellStyle name="Output 7 4 4 3 2" xfId="44515"/>
    <cellStyle name="Output 7 4 4 3 2 2" xfId="44516"/>
    <cellStyle name="Output 7 4 4 3 2 3" xfId="44517"/>
    <cellStyle name="Output 7 4 4 4" xfId="44518"/>
    <cellStyle name="Output 7 4 4 4 2" xfId="44519"/>
    <cellStyle name="Output 7 4 4 4 3" xfId="44520"/>
    <cellStyle name="Output 7 4 5" xfId="5710"/>
    <cellStyle name="Output 7 4 5 2" xfId="5711"/>
    <cellStyle name="Output 7 4 5 2 2" xfId="44521"/>
    <cellStyle name="Output 7 4 5 2 2 2" xfId="44522"/>
    <cellStyle name="Output 7 4 5 2 2 3" xfId="44523"/>
    <cellStyle name="Output 7 4 5 3" xfId="44524"/>
    <cellStyle name="Output 7 4 5 3 2" xfId="44525"/>
    <cellStyle name="Output 7 4 5 3 3" xfId="44526"/>
    <cellStyle name="Output 7 4 6" xfId="5712"/>
    <cellStyle name="Output 7 4 6 2" xfId="44527"/>
    <cellStyle name="Output 7 4 6 2 2" xfId="44528"/>
    <cellStyle name="Output 7 4 6 2 3" xfId="44529"/>
    <cellStyle name="Output 7 4 7" xfId="44530"/>
    <cellStyle name="Output 7 4 7 2" xfId="44531"/>
    <cellStyle name="Output 7 4 7 3" xfId="44532"/>
    <cellStyle name="Output 7 5" xfId="5713"/>
    <cellStyle name="Output 7 5 2" xfId="5714"/>
    <cellStyle name="Output 7 5 2 2" xfId="5715"/>
    <cellStyle name="Output 7 5 2 2 2" xfId="5716"/>
    <cellStyle name="Output 7 5 2 2 2 2" xfId="44533"/>
    <cellStyle name="Output 7 5 2 2 2 2 2" xfId="44534"/>
    <cellStyle name="Output 7 5 2 2 2 2 3" xfId="44535"/>
    <cellStyle name="Output 7 5 2 2 3" xfId="44536"/>
    <cellStyle name="Output 7 5 2 2 3 2" xfId="44537"/>
    <cellStyle name="Output 7 5 2 2 3 3" xfId="44538"/>
    <cellStyle name="Output 7 5 2 3" xfId="5717"/>
    <cellStyle name="Output 7 5 2 3 2" xfId="44539"/>
    <cellStyle name="Output 7 5 2 3 2 2" xfId="44540"/>
    <cellStyle name="Output 7 5 2 3 2 3" xfId="44541"/>
    <cellStyle name="Output 7 5 2 4" xfId="44542"/>
    <cellStyle name="Output 7 5 2 4 2" xfId="44543"/>
    <cellStyle name="Output 7 5 2 4 3" xfId="44544"/>
    <cellStyle name="Output 7 5 3" xfId="5718"/>
    <cellStyle name="Output 7 5 3 2" xfId="5719"/>
    <cellStyle name="Output 7 5 3 2 2" xfId="44545"/>
    <cellStyle name="Output 7 5 3 2 2 2" xfId="44546"/>
    <cellStyle name="Output 7 5 3 2 2 3" xfId="44547"/>
    <cellStyle name="Output 7 5 3 3" xfId="44548"/>
    <cellStyle name="Output 7 5 3 3 2" xfId="44549"/>
    <cellStyle name="Output 7 5 3 3 3" xfId="44550"/>
    <cellStyle name="Output 7 5 4" xfId="5720"/>
    <cellStyle name="Output 7 5 4 2" xfId="44551"/>
    <cellStyle name="Output 7 5 4 2 2" xfId="44552"/>
    <cellStyle name="Output 7 5 4 2 3" xfId="44553"/>
    <cellStyle name="Output 7 5 5" xfId="44554"/>
    <cellStyle name="Output 7 5 5 2" xfId="44555"/>
    <cellStyle name="Output 7 5 5 3" xfId="44556"/>
    <cellStyle name="Output 7 6" xfId="5721"/>
    <cellStyle name="Output 7 6 2" xfId="5722"/>
    <cellStyle name="Output 7 6 2 2" xfId="5723"/>
    <cellStyle name="Output 7 6 2 2 2" xfId="44557"/>
    <cellStyle name="Output 7 6 2 2 2 2" xfId="44558"/>
    <cellStyle name="Output 7 6 2 2 2 3" xfId="44559"/>
    <cellStyle name="Output 7 6 2 3" xfId="44560"/>
    <cellStyle name="Output 7 6 2 3 2" xfId="44561"/>
    <cellStyle name="Output 7 6 2 3 3" xfId="44562"/>
    <cellStyle name="Output 7 6 3" xfId="5724"/>
    <cellStyle name="Output 7 6 3 2" xfId="44563"/>
    <cellStyle name="Output 7 6 3 2 2" xfId="44564"/>
    <cellStyle name="Output 7 6 3 2 3" xfId="44565"/>
    <cellStyle name="Output 7 6 4" xfId="5725"/>
    <cellStyle name="Output 7 6 4 2" xfId="44566"/>
    <cellStyle name="Output 7 6 4 2 2" xfId="44567"/>
    <cellStyle name="Output 7 6 4 2 3" xfId="44568"/>
    <cellStyle name="Output 7 6 5" xfId="44569"/>
    <cellStyle name="Output 7 6 5 2" xfId="44570"/>
    <cellStyle name="Output 7 6 5 3" xfId="44571"/>
    <cellStyle name="Output 7 7" xfId="5726"/>
    <cellStyle name="Output 7 7 2" xfId="5727"/>
    <cellStyle name="Output 7 7 2 2" xfId="5728"/>
    <cellStyle name="Output 7 7 2 2 2" xfId="44572"/>
    <cellStyle name="Output 7 7 2 2 2 2" xfId="44573"/>
    <cellStyle name="Output 7 7 2 2 2 3" xfId="44574"/>
    <cellStyle name="Output 7 7 2 3" xfId="44575"/>
    <cellStyle name="Output 7 7 2 3 2" xfId="44576"/>
    <cellStyle name="Output 7 7 2 3 3" xfId="44577"/>
    <cellStyle name="Output 7 7 3" xfId="5729"/>
    <cellStyle name="Output 7 7 3 2" xfId="44578"/>
    <cellStyle name="Output 7 7 3 2 2" xfId="44579"/>
    <cellStyle name="Output 7 7 3 2 3" xfId="44580"/>
    <cellStyle name="Output 7 7 4" xfId="44581"/>
    <cellStyle name="Output 7 7 4 2" xfId="44582"/>
    <cellStyle name="Output 7 7 4 3" xfId="44583"/>
    <cellStyle name="Output 7 8" xfId="5730"/>
    <cellStyle name="Output 7 8 2" xfId="5731"/>
    <cellStyle name="Output 7 8 2 2" xfId="44584"/>
    <cellStyle name="Output 7 8 2 2 2" xfId="44585"/>
    <cellStyle name="Output 7 8 2 2 3" xfId="44586"/>
    <cellStyle name="Output 7 8 3" xfId="44587"/>
    <cellStyle name="Output 7 8 3 2" xfId="44588"/>
    <cellStyle name="Output 7 8 3 3" xfId="44589"/>
    <cellStyle name="Output 7 9" xfId="5732"/>
    <cellStyle name="Output 7 9 2" xfId="44590"/>
    <cellStyle name="Output 7 9 2 2" xfId="44591"/>
    <cellStyle name="Output 7 9 2 3" xfId="44592"/>
    <cellStyle name="Page 1" xfId="5733"/>
    <cellStyle name="Page 2" xfId="5734"/>
    <cellStyle name="Page 3" xfId="5735"/>
    <cellStyle name="Page 4" xfId="5736"/>
    <cellStyle name="Page 5" xfId="5737"/>
    <cellStyle name="Page 6" xfId="5738"/>
    <cellStyle name="Page 7" xfId="5739"/>
    <cellStyle name="Page1" xfId="5740"/>
    <cellStyle name="Page2" xfId="5741"/>
    <cellStyle name="Page3" xfId="5742"/>
    <cellStyle name="Page4" xfId="5743"/>
    <cellStyle name="Page5" xfId="5744"/>
    <cellStyle name="Page6" xfId="5745"/>
    <cellStyle name="Percent" xfId="7361" builtinId="5"/>
    <cellStyle name="Percent 10" xfId="44593"/>
    <cellStyle name="Percent 11" xfId="44594"/>
    <cellStyle name="Percent 2" xfId="5746"/>
    <cellStyle name="Percent 2 2" xfId="44595"/>
    <cellStyle name="Percent 2 2 2" xfId="44596"/>
    <cellStyle name="Percent 2 3" xfId="44597"/>
    <cellStyle name="Percent 3" xfId="5747"/>
    <cellStyle name="Percent 3 10" xfId="44598"/>
    <cellStyle name="Percent 3 2" xfId="5748"/>
    <cellStyle name="Percent 3 2 10" xfId="44599"/>
    <cellStyle name="Percent 3 2 2" xfId="44600"/>
    <cellStyle name="Percent 3 2 2 2" xfId="44601"/>
    <cellStyle name="Percent 3 2 2 2 2" xfId="44602"/>
    <cellStyle name="Percent 3 2 2 2 2 2" xfId="44603"/>
    <cellStyle name="Percent 3 2 2 2 2 2 2" xfId="44604"/>
    <cellStyle name="Percent 3 2 2 2 2 2 2 2" xfId="44605"/>
    <cellStyle name="Percent 3 2 2 2 2 2 2 2 2" xfId="44606"/>
    <cellStyle name="Percent 3 2 2 2 2 2 2 3" xfId="44607"/>
    <cellStyle name="Percent 3 2 2 2 2 2 3" xfId="44608"/>
    <cellStyle name="Percent 3 2 2 2 2 2 3 2" xfId="44609"/>
    <cellStyle name="Percent 3 2 2 2 2 2 3 2 2" xfId="44610"/>
    <cellStyle name="Percent 3 2 2 2 2 2 3 3" xfId="44611"/>
    <cellStyle name="Percent 3 2 2 2 2 2 4" xfId="44612"/>
    <cellStyle name="Percent 3 2 2 2 2 2 4 2" xfId="44613"/>
    <cellStyle name="Percent 3 2 2 2 2 2 5" xfId="44614"/>
    <cellStyle name="Percent 3 2 2 2 2 3" xfId="44615"/>
    <cellStyle name="Percent 3 2 2 2 2 3 2" xfId="44616"/>
    <cellStyle name="Percent 3 2 2 2 2 3 2 2" xfId="44617"/>
    <cellStyle name="Percent 3 2 2 2 2 3 3" xfId="44618"/>
    <cellStyle name="Percent 3 2 2 2 2 4" xfId="44619"/>
    <cellStyle name="Percent 3 2 2 2 2 4 2" xfId="44620"/>
    <cellStyle name="Percent 3 2 2 2 2 4 2 2" xfId="44621"/>
    <cellStyle name="Percent 3 2 2 2 2 4 3" xfId="44622"/>
    <cellStyle name="Percent 3 2 2 2 2 5" xfId="44623"/>
    <cellStyle name="Percent 3 2 2 2 2 5 2" xfId="44624"/>
    <cellStyle name="Percent 3 2 2 2 2 5 2 2" xfId="44625"/>
    <cellStyle name="Percent 3 2 2 2 2 5 3" xfId="44626"/>
    <cellStyle name="Percent 3 2 2 2 2 6" xfId="44627"/>
    <cellStyle name="Percent 3 2 2 2 2 6 2" xfId="44628"/>
    <cellStyle name="Percent 3 2 2 2 2 7" xfId="44629"/>
    <cellStyle name="Percent 3 2 2 2 3" xfId="44630"/>
    <cellStyle name="Percent 3 2 2 2 3 2" xfId="44631"/>
    <cellStyle name="Percent 3 2 2 2 3 2 2" xfId="44632"/>
    <cellStyle name="Percent 3 2 2 2 3 2 2 2" xfId="44633"/>
    <cellStyle name="Percent 3 2 2 2 3 2 3" xfId="44634"/>
    <cellStyle name="Percent 3 2 2 2 3 3" xfId="44635"/>
    <cellStyle name="Percent 3 2 2 2 3 3 2" xfId="44636"/>
    <cellStyle name="Percent 3 2 2 2 3 3 2 2" xfId="44637"/>
    <cellStyle name="Percent 3 2 2 2 3 3 3" xfId="44638"/>
    <cellStyle name="Percent 3 2 2 2 3 4" xfId="44639"/>
    <cellStyle name="Percent 3 2 2 2 3 4 2" xfId="44640"/>
    <cellStyle name="Percent 3 2 2 2 3 5" xfId="44641"/>
    <cellStyle name="Percent 3 2 2 2 4" xfId="44642"/>
    <cellStyle name="Percent 3 2 2 2 4 2" xfId="44643"/>
    <cellStyle name="Percent 3 2 2 2 4 2 2" xfId="44644"/>
    <cellStyle name="Percent 3 2 2 2 4 3" xfId="44645"/>
    <cellStyle name="Percent 3 2 2 2 5" xfId="44646"/>
    <cellStyle name="Percent 3 2 2 2 5 2" xfId="44647"/>
    <cellStyle name="Percent 3 2 2 2 5 2 2" xfId="44648"/>
    <cellStyle name="Percent 3 2 2 2 5 3" xfId="44649"/>
    <cellStyle name="Percent 3 2 2 2 6" xfId="44650"/>
    <cellStyle name="Percent 3 2 2 2 6 2" xfId="44651"/>
    <cellStyle name="Percent 3 2 2 2 6 2 2" xfId="44652"/>
    <cellStyle name="Percent 3 2 2 2 6 3" xfId="44653"/>
    <cellStyle name="Percent 3 2 2 2 7" xfId="44654"/>
    <cellStyle name="Percent 3 2 2 2 7 2" xfId="44655"/>
    <cellStyle name="Percent 3 2 2 2 8" xfId="44656"/>
    <cellStyle name="Percent 3 2 2 3" xfId="44657"/>
    <cellStyle name="Percent 3 2 2 3 2" xfId="44658"/>
    <cellStyle name="Percent 3 2 2 3 2 2" xfId="44659"/>
    <cellStyle name="Percent 3 2 2 3 2 2 2" xfId="44660"/>
    <cellStyle name="Percent 3 2 2 3 2 2 2 2" xfId="44661"/>
    <cellStyle name="Percent 3 2 2 3 2 2 3" xfId="44662"/>
    <cellStyle name="Percent 3 2 2 3 2 3" xfId="44663"/>
    <cellStyle name="Percent 3 2 2 3 2 3 2" xfId="44664"/>
    <cellStyle name="Percent 3 2 2 3 2 3 2 2" xfId="44665"/>
    <cellStyle name="Percent 3 2 2 3 2 3 3" xfId="44666"/>
    <cellStyle name="Percent 3 2 2 3 2 4" xfId="44667"/>
    <cellStyle name="Percent 3 2 2 3 2 4 2" xfId="44668"/>
    <cellStyle name="Percent 3 2 2 3 2 5" xfId="44669"/>
    <cellStyle name="Percent 3 2 2 3 3" xfId="44670"/>
    <cellStyle name="Percent 3 2 2 3 3 2" xfId="44671"/>
    <cellStyle name="Percent 3 2 2 3 3 2 2" xfId="44672"/>
    <cellStyle name="Percent 3 2 2 3 3 3" xfId="44673"/>
    <cellStyle name="Percent 3 2 2 3 4" xfId="44674"/>
    <cellStyle name="Percent 3 2 2 3 4 2" xfId="44675"/>
    <cellStyle name="Percent 3 2 2 3 4 2 2" xfId="44676"/>
    <cellStyle name="Percent 3 2 2 3 4 3" xfId="44677"/>
    <cellStyle name="Percent 3 2 2 3 5" xfId="44678"/>
    <cellStyle name="Percent 3 2 2 3 5 2" xfId="44679"/>
    <cellStyle name="Percent 3 2 2 3 5 2 2" xfId="44680"/>
    <cellStyle name="Percent 3 2 2 3 5 3" xfId="44681"/>
    <cellStyle name="Percent 3 2 2 3 6" xfId="44682"/>
    <cellStyle name="Percent 3 2 2 3 6 2" xfId="44683"/>
    <cellStyle name="Percent 3 2 2 3 7" xfId="44684"/>
    <cellStyle name="Percent 3 2 2 4" xfId="44685"/>
    <cellStyle name="Percent 3 2 2 4 2" xfId="44686"/>
    <cellStyle name="Percent 3 2 2 4 2 2" xfId="44687"/>
    <cellStyle name="Percent 3 2 2 4 2 2 2" xfId="44688"/>
    <cellStyle name="Percent 3 2 2 4 2 3" xfId="44689"/>
    <cellStyle name="Percent 3 2 2 4 3" xfId="44690"/>
    <cellStyle name="Percent 3 2 2 4 3 2" xfId="44691"/>
    <cellStyle name="Percent 3 2 2 4 3 2 2" xfId="44692"/>
    <cellStyle name="Percent 3 2 2 4 3 3" xfId="44693"/>
    <cellStyle name="Percent 3 2 2 4 4" xfId="44694"/>
    <cellStyle name="Percent 3 2 2 4 4 2" xfId="44695"/>
    <cellStyle name="Percent 3 2 2 4 5" xfId="44696"/>
    <cellStyle name="Percent 3 2 2 5" xfId="44697"/>
    <cellStyle name="Percent 3 2 2 5 2" xfId="44698"/>
    <cellStyle name="Percent 3 2 2 5 2 2" xfId="44699"/>
    <cellStyle name="Percent 3 2 2 5 3" xfId="44700"/>
    <cellStyle name="Percent 3 2 2 6" xfId="44701"/>
    <cellStyle name="Percent 3 2 2 6 2" xfId="44702"/>
    <cellStyle name="Percent 3 2 2 6 2 2" xfId="44703"/>
    <cellStyle name="Percent 3 2 2 6 3" xfId="44704"/>
    <cellStyle name="Percent 3 2 2 7" xfId="44705"/>
    <cellStyle name="Percent 3 2 2 7 2" xfId="44706"/>
    <cellStyle name="Percent 3 2 2 7 2 2" xfId="44707"/>
    <cellStyle name="Percent 3 2 2 7 3" xfId="44708"/>
    <cellStyle name="Percent 3 2 2 8" xfId="44709"/>
    <cellStyle name="Percent 3 2 2 8 2" xfId="44710"/>
    <cellStyle name="Percent 3 2 2 9" xfId="44711"/>
    <cellStyle name="Percent 3 2 3" xfId="44712"/>
    <cellStyle name="Percent 3 2 3 2" xfId="44713"/>
    <cellStyle name="Percent 3 2 3 2 2" xfId="44714"/>
    <cellStyle name="Percent 3 2 3 2 2 2" xfId="44715"/>
    <cellStyle name="Percent 3 2 3 2 2 2 2" xfId="44716"/>
    <cellStyle name="Percent 3 2 3 2 2 2 2 2" xfId="44717"/>
    <cellStyle name="Percent 3 2 3 2 2 2 3" xfId="44718"/>
    <cellStyle name="Percent 3 2 3 2 2 3" xfId="44719"/>
    <cellStyle name="Percent 3 2 3 2 2 3 2" xfId="44720"/>
    <cellStyle name="Percent 3 2 3 2 2 3 2 2" xfId="44721"/>
    <cellStyle name="Percent 3 2 3 2 2 3 3" xfId="44722"/>
    <cellStyle name="Percent 3 2 3 2 2 4" xfId="44723"/>
    <cellStyle name="Percent 3 2 3 2 2 4 2" xfId="44724"/>
    <cellStyle name="Percent 3 2 3 2 2 5" xfId="44725"/>
    <cellStyle name="Percent 3 2 3 2 3" xfId="44726"/>
    <cellStyle name="Percent 3 2 3 2 3 2" xfId="44727"/>
    <cellStyle name="Percent 3 2 3 2 3 2 2" xfId="44728"/>
    <cellStyle name="Percent 3 2 3 2 3 3" xfId="44729"/>
    <cellStyle name="Percent 3 2 3 2 4" xfId="44730"/>
    <cellStyle name="Percent 3 2 3 2 4 2" xfId="44731"/>
    <cellStyle name="Percent 3 2 3 2 4 2 2" xfId="44732"/>
    <cellStyle name="Percent 3 2 3 2 4 3" xfId="44733"/>
    <cellStyle name="Percent 3 2 3 2 5" xfId="44734"/>
    <cellStyle name="Percent 3 2 3 2 5 2" xfId="44735"/>
    <cellStyle name="Percent 3 2 3 2 5 2 2" xfId="44736"/>
    <cellStyle name="Percent 3 2 3 2 5 3" xfId="44737"/>
    <cellStyle name="Percent 3 2 3 2 6" xfId="44738"/>
    <cellStyle name="Percent 3 2 3 2 6 2" xfId="44739"/>
    <cellStyle name="Percent 3 2 3 2 7" xfId="44740"/>
    <cellStyle name="Percent 3 2 3 3" xfId="44741"/>
    <cellStyle name="Percent 3 2 3 3 2" xfId="44742"/>
    <cellStyle name="Percent 3 2 3 3 2 2" xfId="44743"/>
    <cellStyle name="Percent 3 2 3 3 2 2 2" xfId="44744"/>
    <cellStyle name="Percent 3 2 3 3 2 3" xfId="44745"/>
    <cellStyle name="Percent 3 2 3 3 3" xfId="44746"/>
    <cellStyle name="Percent 3 2 3 3 3 2" xfId="44747"/>
    <cellStyle name="Percent 3 2 3 3 3 2 2" xfId="44748"/>
    <cellStyle name="Percent 3 2 3 3 3 3" xfId="44749"/>
    <cellStyle name="Percent 3 2 3 3 4" xfId="44750"/>
    <cellStyle name="Percent 3 2 3 3 4 2" xfId="44751"/>
    <cellStyle name="Percent 3 2 3 3 5" xfId="44752"/>
    <cellStyle name="Percent 3 2 3 4" xfId="44753"/>
    <cellStyle name="Percent 3 2 3 4 2" xfId="44754"/>
    <cellStyle name="Percent 3 2 3 4 2 2" xfId="44755"/>
    <cellStyle name="Percent 3 2 3 4 3" xfId="44756"/>
    <cellStyle name="Percent 3 2 3 5" xfId="44757"/>
    <cellStyle name="Percent 3 2 3 5 2" xfId="44758"/>
    <cellStyle name="Percent 3 2 3 5 2 2" xfId="44759"/>
    <cellStyle name="Percent 3 2 3 5 3" xfId="44760"/>
    <cellStyle name="Percent 3 2 3 6" xfId="44761"/>
    <cellStyle name="Percent 3 2 3 6 2" xfId="44762"/>
    <cellStyle name="Percent 3 2 3 6 2 2" xfId="44763"/>
    <cellStyle name="Percent 3 2 3 6 3" xfId="44764"/>
    <cellStyle name="Percent 3 2 3 7" xfId="44765"/>
    <cellStyle name="Percent 3 2 3 7 2" xfId="44766"/>
    <cellStyle name="Percent 3 2 3 8" xfId="44767"/>
    <cellStyle name="Percent 3 2 4" xfId="44768"/>
    <cellStyle name="Percent 3 2 4 2" xfId="44769"/>
    <cellStyle name="Percent 3 2 4 2 2" xfId="44770"/>
    <cellStyle name="Percent 3 2 4 2 2 2" xfId="44771"/>
    <cellStyle name="Percent 3 2 4 2 2 2 2" xfId="44772"/>
    <cellStyle name="Percent 3 2 4 2 2 3" xfId="44773"/>
    <cellStyle name="Percent 3 2 4 2 3" xfId="44774"/>
    <cellStyle name="Percent 3 2 4 2 3 2" xfId="44775"/>
    <cellStyle name="Percent 3 2 4 2 3 2 2" xfId="44776"/>
    <cellStyle name="Percent 3 2 4 2 3 3" xfId="44777"/>
    <cellStyle name="Percent 3 2 4 2 4" xfId="44778"/>
    <cellStyle name="Percent 3 2 4 2 4 2" xfId="44779"/>
    <cellStyle name="Percent 3 2 4 2 5" xfId="44780"/>
    <cellStyle name="Percent 3 2 4 3" xfId="44781"/>
    <cellStyle name="Percent 3 2 4 3 2" xfId="44782"/>
    <cellStyle name="Percent 3 2 4 3 2 2" xfId="44783"/>
    <cellStyle name="Percent 3 2 4 3 3" xfId="44784"/>
    <cellStyle name="Percent 3 2 4 4" xfId="44785"/>
    <cellStyle name="Percent 3 2 4 4 2" xfId="44786"/>
    <cellStyle name="Percent 3 2 4 4 2 2" xfId="44787"/>
    <cellStyle name="Percent 3 2 4 4 3" xfId="44788"/>
    <cellStyle name="Percent 3 2 4 5" xfId="44789"/>
    <cellStyle name="Percent 3 2 4 5 2" xfId="44790"/>
    <cellStyle name="Percent 3 2 4 5 2 2" xfId="44791"/>
    <cellStyle name="Percent 3 2 4 5 3" xfId="44792"/>
    <cellStyle name="Percent 3 2 4 6" xfId="44793"/>
    <cellStyle name="Percent 3 2 4 6 2" xfId="44794"/>
    <cellStyle name="Percent 3 2 4 7" xfId="44795"/>
    <cellStyle name="Percent 3 2 5" xfId="44796"/>
    <cellStyle name="Percent 3 2 5 2" xfId="44797"/>
    <cellStyle name="Percent 3 2 5 2 2" xfId="44798"/>
    <cellStyle name="Percent 3 2 5 2 2 2" xfId="44799"/>
    <cellStyle name="Percent 3 2 5 2 3" xfId="44800"/>
    <cellStyle name="Percent 3 2 5 3" xfId="44801"/>
    <cellStyle name="Percent 3 2 5 3 2" xfId="44802"/>
    <cellStyle name="Percent 3 2 5 3 2 2" xfId="44803"/>
    <cellStyle name="Percent 3 2 5 3 3" xfId="44804"/>
    <cellStyle name="Percent 3 2 5 4" xfId="44805"/>
    <cellStyle name="Percent 3 2 5 4 2" xfId="44806"/>
    <cellStyle name="Percent 3 2 5 5" xfId="44807"/>
    <cellStyle name="Percent 3 2 6" xfId="44808"/>
    <cellStyle name="Percent 3 2 6 2" xfId="44809"/>
    <cellStyle name="Percent 3 2 6 2 2" xfId="44810"/>
    <cellStyle name="Percent 3 2 6 3" xfId="44811"/>
    <cellStyle name="Percent 3 2 7" xfId="44812"/>
    <cellStyle name="Percent 3 2 7 2" xfId="44813"/>
    <cellStyle name="Percent 3 2 7 2 2" xfId="44814"/>
    <cellStyle name="Percent 3 2 7 3" xfId="44815"/>
    <cellStyle name="Percent 3 2 8" xfId="44816"/>
    <cellStyle name="Percent 3 2 8 2" xfId="44817"/>
    <cellStyle name="Percent 3 2 8 2 2" xfId="44818"/>
    <cellStyle name="Percent 3 2 8 3" xfId="44819"/>
    <cellStyle name="Percent 3 2 9" xfId="44820"/>
    <cellStyle name="Percent 3 2 9 2" xfId="44821"/>
    <cellStyle name="Percent 3 3" xfId="44822"/>
    <cellStyle name="Percent 3 3 2" xfId="44823"/>
    <cellStyle name="Percent 3 3 2 2" xfId="44824"/>
    <cellStyle name="Percent 3 3 2 2 2" xfId="44825"/>
    <cellStyle name="Percent 3 3 2 2 2 2" xfId="44826"/>
    <cellStyle name="Percent 3 3 2 2 2 2 2" xfId="44827"/>
    <cellStyle name="Percent 3 3 2 2 2 2 2 2" xfId="44828"/>
    <cellStyle name="Percent 3 3 2 2 2 2 3" xfId="44829"/>
    <cellStyle name="Percent 3 3 2 2 2 3" xfId="44830"/>
    <cellStyle name="Percent 3 3 2 2 2 3 2" xfId="44831"/>
    <cellStyle name="Percent 3 3 2 2 2 3 2 2" xfId="44832"/>
    <cellStyle name="Percent 3 3 2 2 2 3 3" xfId="44833"/>
    <cellStyle name="Percent 3 3 2 2 2 4" xfId="44834"/>
    <cellStyle name="Percent 3 3 2 2 2 4 2" xfId="44835"/>
    <cellStyle name="Percent 3 3 2 2 2 5" xfId="44836"/>
    <cellStyle name="Percent 3 3 2 2 3" xfId="44837"/>
    <cellStyle name="Percent 3 3 2 2 3 2" xfId="44838"/>
    <cellStyle name="Percent 3 3 2 2 3 2 2" xfId="44839"/>
    <cellStyle name="Percent 3 3 2 2 3 3" xfId="44840"/>
    <cellStyle name="Percent 3 3 2 2 4" xfId="44841"/>
    <cellStyle name="Percent 3 3 2 2 4 2" xfId="44842"/>
    <cellStyle name="Percent 3 3 2 2 4 2 2" xfId="44843"/>
    <cellStyle name="Percent 3 3 2 2 4 3" xfId="44844"/>
    <cellStyle name="Percent 3 3 2 2 5" xfId="44845"/>
    <cellStyle name="Percent 3 3 2 2 5 2" xfId="44846"/>
    <cellStyle name="Percent 3 3 2 2 5 2 2" xfId="44847"/>
    <cellStyle name="Percent 3 3 2 2 5 3" xfId="44848"/>
    <cellStyle name="Percent 3 3 2 2 6" xfId="44849"/>
    <cellStyle name="Percent 3 3 2 2 6 2" xfId="44850"/>
    <cellStyle name="Percent 3 3 2 2 7" xfId="44851"/>
    <cellStyle name="Percent 3 3 2 3" xfId="44852"/>
    <cellStyle name="Percent 3 3 2 3 2" xfId="44853"/>
    <cellStyle name="Percent 3 3 2 3 2 2" xfId="44854"/>
    <cellStyle name="Percent 3 3 2 3 2 2 2" xfId="44855"/>
    <cellStyle name="Percent 3 3 2 3 2 3" xfId="44856"/>
    <cellStyle name="Percent 3 3 2 3 3" xfId="44857"/>
    <cellStyle name="Percent 3 3 2 3 3 2" xfId="44858"/>
    <cellStyle name="Percent 3 3 2 3 3 2 2" xfId="44859"/>
    <cellStyle name="Percent 3 3 2 3 3 3" xfId="44860"/>
    <cellStyle name="Percent 3 3 2 3 4" xfId="44861"/>
    <cellStyle name="Percent 3 3 2 3 4 2" xfId="44862"/>
    <cellStyle name="Percent 3 3 2 3 5" xfId="44863"/>
    <cellStyle name="Percent 3 3 2 4" xfId="44864"/>
    <cellStyle name="Percent 3 3 2 4 2" xfId="44865"/>
    <cellStyle name="Percent 3 3 2 4 2 2" xfId="44866"/>
    <cellStyle name="Percent 3 3 2 4 3" xfId="44867"/>
    <cellStyle name="Percent 3 3 2 5" xfId="44868"/>
    <cellStyle name="Percent 3 3 2 5 2" xfId="44869"/>
    <cellStyle name="Percent 3 3 2 5 2 2" xfId="44870"/>
    <cellStyle name="Percent 3 3 2 5 3" xfId="44871"/>
    <cellStyle name="Percent 3 3 2 6" xfId="44872"/>
    <cellStyle name="Percent 3 3 2 6 2" xfId="44873"/>
    <cellStyle name="Percent 3 3 2 6 2 2" xfId="44874"/>
    <cellStyle name="Percent 3 3 2 6 3" xfId="44875"/>
    <cellStyle name="Percent 3 3 2 7" xfId="44876"/>
    <cellStyle name="Percent 3 3 2 7 2" xfId="44877"/>
    <cellStyle name="Percent 3 3 2 8" xfId="44878"/>
    <cellStyle name="Percent 3 3 3" xfId="44879"/>
    <cellStyle name="Percent 3 3 3 2" xfId="44880"/>
    <cellStyle name="Percent 3 3 3 2 2" xfId="44881"/>
    <cellStyle name="Percent 3 3 3 2 2 2" xfId="44882"/>
    <cellStyle name="Percent 3 3 3 2 2 2 2" xfId="44883"/>
    <cellStyle name="Percent 3 3 3 2 2 3" xfId="44884"/>
    <cellStyle name="Percent 3 3 3 2 3" xfId="44885"/>
    <cellStyle name="Percent 3 3 3 2 3 2" xfId="44886"/>
    <cellStyle name="Percent 3 3 3 2 3 2 2" xfId="44887"/>
    <cellStyle name="Percent 3 3 3 2 3 3" xfId="44888"/>
    <cellStyle name="Percent 3 3 3 2 4" xfId="44889"/>
    <cellStyle name="Percent 3 3 3 2 4 2" xfId="44890"/>
    <cellStyle name="Percent 3 3 3 2 5" xfId="44891"/>
    <cellStyle name="Percent 3 3 3 3" xfId="44892"/>
    <cellStyle name="Percent 3 3 3 3 2" xfId="44893"/>
    <cellStyle name="Percent 3 3 3 3 2 2" xfId="44894"/>
    <cellStyle name="Percent 3 3 3 3 3" xfId="44895"/>
    <cellStyle name="Percent 3 3 3 4" xfId="44896"/>
    <cellStyle name="Percent 3 3 3 4 2" xfId="44897"/>
    <cellStyle name="Percent 3 3 3 4 2 2" xfId="44898"/>
    <cellStyle name="Percent 3 3 3 4 3" xfId="44899"/>
    <cellStyle name="Percent 3 3 3 5" xfId="44900"/>
    <cellStyle name="Percent 3 3 3 5 2" xfId="44901"/>
    <cellStyle name="Percent 3 3 3 5 2 2" xfId="44902"/>
    <cellStyle name="Percent 3 3 3 5 3" xfId="44903"/>
    <cellStyle name="Percent 3 3 3 6" xfId="44904"/>
    <cellStyle name="Percent 3 3 3 6 2" xfId="44905"/>
    <cellStyle name="Percent 3 3 3 7" xfId="44906"/>
    <cellStyle name="Percent 3 3 4" xfId="44907"/>
    <cellStyle name="Percent 3 3 4 2" xfId="44908"/>
    <cellStyle name="Percent 3 3 4 2 2" xfId="44909"/>
    <cellStyle name="Percent 3 3 4 2 2 2" xfId="44910"/>
    <cellStyle name="Percent 3 3 4 2 3" xfId="44911"/>
    <cellStyle name="Percent 3 3 4 3" xfId="44912"/>
    <cellStyle name="Percent 3 3 4 3 2" xfId="44913"/>
    <cellStyle name="Percent 3 3 4 3 2 2" xfId="44914"/>
    <cellStyle name="Percent 3 3 4 3 3" xfId="44915"/>
    <cellStyle name="Percent 3 3 4 4" xfId="44916"/>
    <cellStyle name="Percent 3 3 4 4 2" xfId="44917"/>
    <cellStyle name="Percent 3 3 4 5" xfId="44918"/>
    <cellStyle name="Percent 3 3 5" xfId="44919"/>
    <cellStyle name="Percent 3 3 5 2" xfId="44920"/>
    <cellStyle name="Percent 3 3 5 2 2" xfId="44921"/>
    <cellStyle name="Percent 3 3 5 3" xfId="44922"/>
    <cellStyle name="Percent 3 3 6" xfId="44923"/>
    <cellStyle name="Percent 3 3 6 2" xfId="44924"/>
    <cellStyle name="Percent 3 3 6 2 2" xfId="44925"/>
    <cellStyle name="Percent 3 3 6 3" xfId="44926"/>
    <cellStyle name="Percent 3 3 7" xfId="44927"/>
    <cellStyle name="Percent 3 3 7 2" xfId="44928"/>
    <cellStyle name="Percent 3 3 7 2 2" xfId="44929"/>
    <cellStyle name="Percent 3 3 7 3" xfId="44930"/>
    <cellStyle name="Percent 3 3 8" xfId="44931"/>
    <cellStyle name="Percent 3 3 8 2" xfId="44932"/>
    <cellStyle name="Percent 3 3 9" xfId="44933"/>
    <cellStyle name="Percent 3 4" xfId="44934"/>
    <cellStyle name="Percent 3 4 2" xfId="44935"/>
    <cellStyle name="Percent 3 4 2 2" xfId="44936"/>
    <cellStyle name="Percent 3 4 2 2 2" xfId="44937"/>
    <cellStyle name="Percent 3 4 2 2 2 2" xfId="44938"/>
    <cellStyle name="Percent 3 4 2 2 2 2 2" xfId="44939"/>
    <cellStyle name="Percent 3 4 2 2 2 3" xfId="44940"/>
    <cellStyle name="Percent 3 4 2 2 3" xfId="44941"/>
    <cellStyle name="Percent 3 4 2 2 3 2" xfId="44942"/>
    <cellStyle name="Percent 3 4 2 2 3 2 2" xfId="44943"/>
    <cellStyle name="Percent 3 4 2 2 3 3" xfId="44944"/>
    <cellStyle name="Percent 3 4 2 2 4" xfId="44945"/>
    <cellStyle name="Percent 3 4 2 2 4 2" xfId="44946"/>
    <cellStyle name="Percent 3 4 2 2 5" xfId="44947"/>
    <cellStyle name="Percent 3 4 2 3" xfId="44948"/>
    <cellStyle name="Percent 3 4 2 3 2" xfId="44949"/>
    <cellStyle name="Percent 3 4 2 3 2 2" xfId="44950"/>
    <cellStyle name="Percent 3 4 2 3 3" xfId="44951"/>
    <cellStyle name="Percent 3 4 2 4" xfId="44952"/>
    <cellStyle name="Percent 3 4 2 4 2" xfId="44953"/>
    <cellStyle name="Percent 3 4 2 4 2 2" xfId="44954"/>
    <cellStyle name="Percent 3 4 2 4 3" xfId="44955"/>
    <cellStyle name="Percent 3 4 2 5" xfId="44956"/>
    <cellStyle name="Percent 3 4 2 5 2" xfId="44957"/>
    <cellStyle name="Percent 3 4 2 5 2 2" xfId="44958"/>
    <cellStyle name="Percent 3 4 2 5 3" xfId="44959"/>
    <cellStyle name="Percent 3 4 2 6" xfId="44960"/>
    <cellStyle name="Percent 3 4 2 6 2" xfId="44961"/>
    <cellStyle name="Percent 3 4 2 7" xfId="44962"/>
    <cellStyle name="Percent 3 4 3" xfId="44963"/>
    <cellStyle name="Percent 3 4 3 2" xfId="44964"/>
    <cellStyle name="Percent 3 4 3 2 2" xfId="44965"/>
    <cellStyle name="Percent 3 4 3 2 2 2" xfId="44966"/>
    <cellStyle name="Percent 3 4 3 2 3" xfId="44967"/>
    <cellStyle name="Percent 3 4 3 3" xfId="44968"/>
    <cellStyle name="Percent 3 4 3 3 2" xfId="44969"/>
    <cellStyle name="Percent 3 4 3 3 2 2" xfId="44970"/>
    <cellStyle name="Percent 3 4 3 3 3" xfId="44971"/>
    <cellStyle name="Percent 3 4 3 4" xfId="44972"/>
    <cellStyle name="Percent 3 4 3 4 2" xfId="44973"/>
    <cellStyle name="Percent 3 4 3 5" xfId="44974"/>
    <cellStyle name="Percent 3 4 4" xfId="44975"/>
    <cellStyle name="Percent 3 4 4 2" xfId="44976"/>
    <cellStyle name="Percent 3 4 4 2 2" xfId="44977"/>
    <cellStyle name="Percent 3 4 4 3" xfId="44978"/>
    <cellStyle name="Percent 3 4 5" xfId="44979"/>
    <cellStyle name="Percent 3 4 5 2" xfId="44980"/>
    <cellStyle name="Percent 3 4 5 2 2" xfId="44981"/>
    <cellStyle name="Percent 3 4 5 3" xfId="44982"/>
    <cellStyle name="Percent 3 4 6" xfId="44983"/>
    <cellStyle name="Percent 3 4 6 2" xfId="44984"/>
    <cellStyle name="Percent 3 4 6 2 2" xfId="44985"/>
    <cellStyle name="Percent 3 4 6 3" xfId="44986"/>
    <cellStyle name="Percent 3 4 7" xfId="44987"/>
    <cellStyle name="Percent 3 4 7 2" xfId="44988"/>
    <cellStyle name="Percent 3 4 8" xfId="44989"/>
    <cellStyle name="Percent 3 5" xfId="44990"/>
    <cellStyle name="Percent 3 5 2" xfId="44991"/>
    <cellStyle name="Percent 3 5 2 2" xfId="44992"/>
    <cellStyle name="Percent 3 5 2 2 2" xfId="44993"/>
    <cellStyle name="Percent 3 5 2 2 2 2" xfId="44994"/>
    <cellStyle name="Percent 3 5 2 2 3" xfId="44995"/>
    <cellStyle name="Percent 3 5 2 3" xfId="44996"/>
    <cellStyle name="Percent 3 5 2 3 2" xfId="44997"/>
    <cellStyle name="Percent 3 5 2 3 2 2" xfId="44998"/>
    <cellStyle name="Percent 3 5 2 3 3" xfId="44999"/>
    <cellStyle name="Percent 3 5 2 4" xfId="45000"/>
    <cellStyle name="Percent 3 5 2 4 2" xfId="45001"/>
    <cellStyle name="Percent 3 5 2 5" xfId="45002"/>
    <cellStyle name="Percent 3 5 3" xfId="45003"/>
    <cellStyle name="Percent 3 5 3 2" xfId="45004"/>
    <cellStyle name="Percent 3 5 3 2 2" xfId="45005"/>
    <cellStyle name="Percent 3 5 3 3" xfId="45006"/>
    <cellStyle name="Percent 3 5 4" xfId="45007"/>
    <cellStyle name="Percent 3 5 4 2" xfId="45008"/>
    <cellStyle name="Percent 3 5 4 2 2" xfId="45009"/>
    <cellStyle name="Percent 3 5 4 3" xfId="45010"/>
    <cellStyle name="Percent 3 5 5" xfId="45011"/>
    <cellStyle name="Percent 3 5 5 2" xfId="45012"/>
    <cellStyle name="Percent 3 5 5 2 2" xfId="45013"/>
    <cellStyle name="Percent 3 5 5 3" xfId="45014"/>
    <cellStyle name="Percent 3 5 6" xfId="45015"/>
    <cellStyle name="Percent 3 5 6 2" xfId="45016"/>
    <cellStyle name="Percent 3 5 7" xfId="45017"/>
    <cellStyle name="Percent 3 6" xfId="45018"/>
    <cellStyle name="Percent 3 6 2" xfId="45019"/>
    <cellStyle name="Percent 3 6 2 2" xfId="45020"/>
    <cellStyle name="Percent 3 6 2 2 2" xfId="45021"/>
    <cellStyle name="Percent 3 6 2 2 2 2" xfId="45022"/>
    <cellStyle name="Percent 3 6 2 2 3" xfId="45023"/>
    <cellStyle name="Percent 3 6 2 3" xfId="45024"/>
    <cellStyle name="Percent 3 6 2 3 2" xfId="45025"/>
    <cellStyle name="Percent 3 6 2 3 2 2" xfId="45026"/>
    <cellStyle name="Percent 3 6 2 3 3" xfId="45027"/>
    <cellStyle name="Percent 3 6 2 4" xfId="45028"/>
    <cellStyle name="Percent 3 6 2 4 2" xfId="45029"/>
    <cellStyle name="Percent 3 6 2 5" xfId="45030"/>
    <cellStyle name="Percent 3 6 3" xfId="45031"/>
    <cellStyle name="Percent 3 6 3 2" xfId="45032"/>
    <cellStyle name="Percent 3 6 3 2 2" xfId="45033"/>
    <cellStyle name="Percent 3 6 3 3" xfId="45034"/>
    <cellStyle name="Percent 3 6 4" xfId="45035"/>
    <cellStyle name="Percent 3 6 4 2" xfId="45036"/>
    <cellStyle name="Percent 3 6 4 2 2" xfId="45037"/>
    <cellStyle name="Percent 3 6 4 3" xfId="45038"/>
    <cellStyle name="Percent 3 6 5" xfId="45039"/>
    <cellStyle name="Percent 3 6 5 2" xfId="45040"/>
    <cellStyle name="Percent 3 6 5 2 2" xfId="45041"/>
    <cellStyle name="Percent 3 6 5 3" xfId="45042"/>
    <cellStyle name="Percent 3 6 6" xfId="45043"/>
    <cellStyle name="Percent 3 6 6 2" xfId="45044"/>
    <cellStyle name="Percent 3 6 7" xfId="45045"/>
    <cellStyle name="Percent 3 7" xfId="45046"/>
    <cellStyle name="Percent 3 8" xfId="45047"/>
    <cellStyle name="Percent 3 8 2" xfId="45048"/>
    <cellStyle name="Percent 3 8 2 2" xfId="45049"/>
    <cellStyle name="Percent 3 8 2 2 2" xfId="45050"/>
    <cellStyle name="Percent 3 8 2 3" xfId="45051"/>
    <cellStyle name="Percent 3 8 3" xfId="45052"/>
    <cellStyle name="Percent 3 8 3 2" xfId="45053"/>
    <cellStyle name="Percent 3 8 3 2 2" xfId="45054"/>
    <cellStyle name="Percent 3 8 3 3" xfId="45055"/>
    <cellStyle name="Percent 3 8 4" xfId="45056"/>
    <cellStyle name="Percent 3 8 4 2" xfId="45057"/>
    <cellStyle name="Percent 3 8 5" xfId="45058"/>
    <cellStyle name="Percent 3 9" xfId="45059"/>
    <cellStyle name="Percent 3 9 2" xfId="45060"/>
    <cellStyle name="Percent 4" xfId="5749"/>
    <cellStyle name="Percent 4 2" xfId="5750"/>
    <cellStyle name="Percent 4 2 2" xfId="45061"/>
    <cellStyle name="Percent 4 2 2 2" xfId="45062"/>
    <cellStyle name="Percent 4 2 2 2 2" xfId="45063"/>
    <cellStyle name="Percent 4 2 2 2 2 2" xfId="45064"/>
    <cellStyle name="Percent 4 2 2 2 2 2 2" xfId="45065"/>
    <cellStyle name="Percent 4 2 2 2 2 2 2 2" xfId="45066"/>
    <cellStyle name="Percent 4 2 2 2 2 2 3" xfId="45067"/>
    <cellStyle name="Percent 4 2 2 2 2 3" xfId="45068"/>
    <cellStyle name="Percent 4 2 2 2 2 3 2" xfId="45069"/>
    <cellStyle name="Percent 4 2 2 2 2 3 2 2" xfId="45070"/>
    <cellStyle name="Percent 4 2 2 2 2 3 3" xfId="45071"/>
    <cellStyle name="Percent 4 2 2 2 2 4" xfId="45072"/>
    <cellStyle name="Percent 4 2 2 2 2 4 2" xfId="45073"/>
    <cellStyle name="Percent 4 2 2 2 2 5" xfId="45074"/>
    <cellStyle name="Percent 4 2 2 2 3" xfId="45075"/>
    <cellStyle name="Percent 4 2 2 2 3 2" xfId="45076"/>
    <cellStyle name="Percent 4 2 2 2 3 2 2" xfId="45077"/>
    <cellStyle name="Percent 4 2 2 2 3 3" xfId="45078"/>
    <cellStyle name="Percent 4 2 2 2 4" xfId="45079"/>
    <cellStyle name="Percent 4 2 2 2 4 2" xfId="45080"/>
    <cellStyle name="Percent 4 2 2 2 4 2 2" xfId="45081"/>
    <cellStyle name="Percent 4 2 2 2 4 3" xfId="45082"/>
    <cellStyle name="Percent 4 2 2 2 5" xfId="45083"/>
    <cellStyle name="Percent 4 2 2 2 5 2" xfId="45084"/>
    <cellStyle name="Percent 4 2 2 2 5 2 2" xfId="45085"/>
    <cellStyle name="Percent 4 2 2 2 5 3" xfId="45086"/>
    <cellStyle name="Percent 4 2 2 2 6" xfId="45087"/>
    <cellStyle name="Percent 4 2 2 2 6 2" xfId="45088"/>
    <cellStyle name="Percent 4 2 2 2 7" xfId="45089"/>
    <cellStyle name="Percent 4 2 2 3" xfId="45090"/>
    <cellStyle name="Percent 4 2 2 3 2" xfId="45091"/>
    <cellStyle name="Percent 4 2 2 3 2 2" xfId="45092"/>
    <cellStyle name="Percent 4 2 2 3 2 2 2" xfId="45093"/>
    <cellStyle name="Percent 4 2 2 3 2 3" xfId="45094"/>
    <cellStyle name="Percent 4 2 2 3 3" xfId="45095"/>
    <cellStyle name="Percent 4 2 2 3 3 2" xfId="45096"/>
    <cellStyle name="Percent 4 2 2 3 3 2 2" xfId="45097"/>
    <cellStyle name="Percent 4 2 2 3 3 3" xfId="45098"/>
    <cellStyle name="Percent 4 2 2 3 4" xfId="45099"/>
    <cellStyle name="Percent 4 2 2 3 4 2" xfId="45100"/>
    <cellStyle name="Percent 4 2 2 3 5" xfId="45101"/>
    <cellStyle name="Percent 4 2 2 4" xfId="45102"/>
    <cellStyle name="Percent 4 2 2 4 2" xfId="45103"/>
    <cellStyle name="Percent 4 2 2 4 2 2" xfId="45104"/>
    <cellStyle name="Percent 4 2 2 4 3" xfId="45105"/>
    <cellStyle name="Percent 4 2 2 5" xfId="45106"/>
    <cellStyle name="Percent 4 2 2 5 2" xfId="45107"/>
    <cellStyle name="Percent 4 2 2 5 2 2" xfId="45108"/>
    <cellStyle name="Percent 4 2 2 5 3" xfId="45109"/>
    <cellStyle name="Percent 4 2 2 6" xfId="45110"/>
    <cellStyle name="Percent 4 2 2 6 2" xfId="45111"/>
    <cellStyle name="Percent 4 2 2 6 2 2" xfId="45112"/>
    <cellStyle name="Percent 4 2 2 6 3" xfId="45113"/>
    <cellStyle name="Percent 4 2 2 7" xfId="45114"/>
    <cellStyle name="Percent 4 2 2 7 2" xfId="45115"/>
    <cellStyle name="Percent 4 2 2 8" xfId="45116"/>
    <cellStyle name="Percent 4 2 3" xfId="45117"/>
    <cellStyle name="Percent 4 2 3 2" xfId="45118"/>
    <cellStyle name="Percent 4 2 3 2 2" xfId="45119"/>
    <cellStyle name="Percent 4 2 3 2 2 2" xfId="45120"/>
    <cellStyle name="Percent 4 2 3 2 2 2 2" xfId="45121"/>
    <cellStyle name="Percent 4 2 3 2 2 3" xfId="45122"/>
    <cellStyle name="Percent 4 2 3 2 3" xfId="45123"/>
    <cellStyle name="Percent 4 2 3 2 3 2" xfId="45124"/>
    <cellStyle name="Percent 4 2 3 2 3 2 2" xfId="45125"/>
    <cellStyle name="Percent 4 2 3 2 3 3" xfId="45126"/>
    <cellStyle name="Percent 4 2 3 2 4" xfId="45127"/>
    <cellStyle name="Percent 4 2 3 2 4 2" xfId="45128"/>
    <cellStyle name="Percent 4 2 3 2 5" xfId="45129"/>
    <cellStyle name="Percent 4 2 3 3" xfId="45130"/>
    <cellStyle name="Percent 4 2 3 3 2" xfId="45131"/>
    <cellStyle name="Percent 4 2 3 3 2 2" xfId="45132"/>
    <cellStyle name="Percent 4 2 3 3 3" xfId="45133"/>
    <cellStyle name="Percent 4 2 3 4" xfId="45134"/>
    <cellStyle name="Percent 4 2 3 4 2" xfId="45135"/>
    <cellStyle name="Percent 4 2 3 4 2 2" xfId="45136"/>
    <cellStyle name="Percent 4 2 3 4 3" xfId="45137"/>
    <cellStyle name="Percent 4 2 3 5" xfId="45138"/>
    <cellStyle name="Percent 4 2 3 5 2" xfId="45139"/>
    <cellStyle name="Percent 4 2 3 5 2 2" xfId="45140"/>
    <cellStyle name="Percent 4 2 3 5 3" xfId="45141"/>
    <cellStyle name="Percent 4 2 3 6" xfId="45142"/>
    <cellStyle name="Percent 4 2 3 6 2" xfId="45143"/>
    <cellStyle name="Percent 4 2 3 7" xfId="45144"/>
    <cellStyle name="Percent 4 2 4" xfId="45145"/>
    <cellStyle name="Percent 4 2 4 2" xfId="45146"/>
    <cellStyle name="Percent 4 2 4 2 2" xfId="45147"/>
    <cellStyle name="Percent 4 2 4 2 2 2" xfId="45148"/>
    <cellStyle name="Percent 4 2 4 2 3" xfId="45149"/>
    <cellStyle name="Percent 4 2 4 3" xfId="45150"/>
    <cellStyle name="Percent 4 2 4 3 2" xfId="45151"/>
    <cellStyle name="Percent 4 2 4 3 2 2" xfId="45152"/>
    <cellStyle name="Percent 4 2 4 3 3" xfId="45153"/>
    <cellStyle name="Percent 4 2 4 4" xfId="45154"/>
    <cellStyle name="Percent 4 2 4 4 2" xfId="45155"/>
    <cellStyle name="Percent 4 2 4 5" xfId="45156"/>
    <cellStyle name="Percent 4 2 5" xfId="45157"/>
    <cellStyle name="Percent 4 2 5 2" xfId="45158"/>
    <cellStyle name="Percent 4 2 5 2 2" xfId="45159"/>
    <cellStyle name="Percent 4 2 5 3" xfId="45160"/>
    <cellStyle name="Percent 4 2 6" xfId="45161"/>
    <cellStyle name="Percent 4 2 6 2" xfId="45162"/>
    <cellStyle name="Percent 4 2 6 2 2" xfId="45163"/>
    <cellStyle name="Percent 4 2 6 3" xfId="45164"/>
    <cellStyle name="Percent 4 2 7" xfId="45165"/>
    <cellStyle name="Percent 4 2 7 2" xfId="45166"/>
    <cellStyle name="Percent 4 2 7 2 2" xfId="45167"/>
    <cellStyle name="Percent 4 2 7 3" xfId="45168"/>
    <cellStyle name="Percent 4 2 8" xfId="45169"/>
    <cellStyle name="Percent 4 2 8 2" xfId="45170"/>
    <cellStyle name="Percent 4 2 9" xfId="45171"/>
    <cellStyle name="Percent 4 3" xfId="45172"/>
    <cellStyle name="Percent 4 3 2" xfId="45173"/>
    <cellStyle name="Percent 4 3 2 2" xfId="45174"/>
    <cellStyle name="Percent 4 3 2 2 2" xfId="45175"/>
    <cellStyle name="Percent 4 3 2 2 2 2" xfId="45176"/>
    <cellStyle name="Percent 4 3 2 2 2 2 2" xfId="45177"/>
    <cellStyle name="Percent 4 3 2 2 2 3" xfId="45178"/>
    <cellStyle name="Percent 4 3 2 2 3" xfId="45179"/>
    <cellStyle name="Percent 4 3 2 2 3 2" xfId="45180"/>
    <cellStyle name="Percent 4 3 2 2 3 2 2" xfId="45181"/>
    <cellStyle name="Percent 4 3 2 2 3 3" xfId="45182"/>
    <cellStyle name="Percent 4 3 2 2 4" xfId="45183"/>
    <cellStyle name="Percent 4 3 2 2 4 2" xfId="45184"/>
    <cellStyle name="Percent 4 3 2 2 5" xfId="45185"/>
    <cellStyle name="Percent 4 3 2 3" xfId="45186"/>
    <cellStyle name="Percent 4 3 2 3 2" xfId="45187"/>
    <cellStyle name="Percent 4 3 2 3 2 2" xfId="45188"/>
    <cellStyle name="Percent 4 3 2 3 3" xfId="45189"/>
    <cellStyle name="Percent 4 3 2 4" xfId="45190"/>
    <cellStyle name="Percent 4 3 2 4 2" xfId="45191"/>
    <cellStyle name="Percent 4 3 2 4 2 2" xfId="45192"/>
    <cellStyle name="Percent 4 3 2 4 3" xfId="45193"/>
    <cellStyle name="Percent 4 3 2 5" xfId="45194"/>
    <cellStyle name="Percent 4 3 2 5 2" xfId="45195"/>
    <cellStyle name="Percent 4 3 2 5 2 2" xfId="45196"/>
    <cellStyle name="Percent 4 3 2 5 3" xfId="45197"/>
    <cellStyle name="Percent 4 3 2 6" xfId="45198"/>
    <cellStyle name="Percent 4 3 2 6 2" xfId="45199"/>
    <cellStyle name="Percent 4 3 2 7" xfId="45200"/>
    <cellStyle name="Percent 4 3 3" xfId="45201"/>
    <cellStyle name="Percent 4 3 3 2" xfId="45202"/>
    <cellStyle name="Percent 4 3 3 2 2" xfId="45203"/>
    <cellStyle name="Percent 4 3 3 2 2 2" xfId="45204"/>
    <cellStyle name="Percent 4 3 3 2 3" xfId="45205"/>
    <cellStyle name="Percent 4 3 3 3" xfId="45206"/>
    <cellStyle name="Percent 4 3 3 3 2" xfId="45207"/>
    <cellStyle name="Percent 4 3 3 3 2 2" xfId="45208"/>
    <cellStyle name="Percent 4 3 3 3 3" xfId="45209"/>
    <cellStyle name="Percent 4 3 3 4" xfId="45210"/>
    <cellStyle name="Percent 4 3 3 4 2" xfId="45211"/>
    <cellStyle name="Percent 4 3 3 5" xfId="45212"/>
    <cellStyle name="Percent 4 3 4" xfId="45213"/>
    <cellStyle name="Percent 4 3 4 2" xfId="45214"/>
    <cellStyle name="Percent 4 3 4 2 2" xfId="45215"/>
    <cellStyle name="Percent 4 3 4 3" xfId="45216"/>
    <cellStyle name="Percent 4 3 5" xfId="45217"/>
    <cellStyle name="Percent 4 3 5 2" xfId="45218"/>
    <cellStyle name="Percent 4 3 5 2 2" xfId="45219"/>
    <cellStyle name="Percent 4 3 5 3" xfId="45220"/>
    <cellStyle name="Percent 4 3 6" xfId="45221"/>
    <cellStyle name="Percent 4 3 6 2" xfId="45222"/>
    <cellStyle name="Percent 4 3 6 2 2" xfId="45223"/>
    <cellStyle name="Percent 4 3 6 3" xfId="45224"/>
    <cellStyle name="Percent 4 3 7" xfId="45225"/>
    <cellStyle name="Percent 4 3 7 2" xfId="45226"/>
    <cellStyle name="Percent 4 3 8" xfId="45227"/>
    <cellStyle name="Percent 4 4" xfId="45228"/>
    <cellStyle name="Percent 4 4 2" xfId="45229"/>
    <cellStyle name="Percent 4 4 2 2" xfId="45230"/>
    <cellStyle name="Percent 4 4 2 2 2" xfId="45231"/>
    <cellStyle name="Percent 4 4 2 2 2 2" xfId="45232"/>
    <cellStyle name="Percent 4 4 2 2 3" xfId="45233"/>
    <cellStyle name="Percent 4 4 2 3" xfId="45234"/>
    <cellStyle name="Percent 4 4 2 3 2" xfId="45235"/>
    <cellStyle name="Percent 4 4 2 3 2 2" xfId="45236"/>
    <cellStyle name="Percent 4 4 2 3 3" xfId="45237"/>
    <cellStyle name="Percent 4 4 2 4" xfId="45238"/>
    <cellStyle name="Percent 4 4 2 4 2" xfId="45239"/>
    <cellStyle name="Percent 4 4 2 5" xfId="45240"/>
    <cellStyle name="Percent 4 4 3" xfId="45241"/>
    <cellStyle name="Percent 4 4 3 2" xfId="45242"/>
    <cellStyle name="Percent 4 4 3 2 2" xfId="45243"/>
    <cellStyle name="Percent 4 4 3 3" xfId="45244"/>
    <cellStyle name="Percent 4 4 4" xfId="45245"/>
    <cellStyle name="Percent 4 4 4 2" xfId="45246"/>
    <cellStyle name="Percent 4 4 4 2 2" xfId="45247"/>
    <cellStyle name="Percent 4 4 4 3" xfId="45248"/>
    <cellStyle name="Percent 4 4 5" xfId="45249"/>
    <cellStyle name="Percent 4 4 5 2" xfId="45250"/>
    <cellStyle name="Percent 4 4 5 2 2" xfId="45251"/>
    <cellStyle name="Percent 4 4 5 3" xfId="45252"/>
    <cellStyle name="Percent 4 4 6" xfId="45253"/>
    <cellStyle name="Percent 4 4 6 2" xfId="45254"/>
    <cellStyle name="Percent 4 4 7" xfId="45255"/>
    <cellStyle name="Percent 4 5" xfId="45256"/>
    <cellStyle name="Percent 4 5 2" xfId="45257"/>
    <cellStyle name="Percent 4 5 2 2" xfId="45258"/>
    <cellStyle name="Percent 4 5 2 2 2" xfId="45259"/>
    <cellStyle name="Percent 4 5 2 2 2 2" xfId="45260"/>
    <cellStyle name="Percent 4 5 2 2 3" xfId="45261"/>
    <cellStyle name="Percent 4 5 2 3" xfId="45262"/>
    <cellStyle name="Percent 4 5 2 3 2" xfId="45263"/>
    <cellStyle name="Percent 4 5 2 3 2 2" xfId="45264"/>
    <cellStyle name="Percent 4 5 2 3 3" xfId="45265"/>
    <cellStyle name="Percent 4 5 2 4" xfId="45266"/>
    <cellStyle name="Percent 4 5 2 4 2" xfId="45267"/>
    <cellStyle name="Percent 4 5 2 5" xfId="45268"/>
    <cellStyle name="Percent 4 5 3" xfId="45269"/>
    <cellStyle name="Percent 4 5 3 2" xfId="45270"/>
    <cellStyle name="Percent 4 5 3 2 2" xfId="45271"/>
    <cellStyle name="Percent 4 5 3 3" xfId="45272"/>
    <cellStyle name="Percent 4 5 4" xfId="45273"/>
    <cellStyle name="Percent 4 5 4 2" xfId="45274"/>
    <cellStyle name="Percent 4 5 4 2 2" xfId="45275"/>
    <cellStyle name="Percent 4 5 4 3" xfId="45276"/>
    <cellStyle name="Percent 4 5 5" xfId="45277"/>
    <cellStyle name="Percent 4 5 5 2" xfId="45278"/>
    <cellStyle name="Percent 4 5 5 2 2" xfId="45279"/>
    <cellStyle name="Percent 4 5 5 3" xfId="45280"/>
    <cellStyle name="Percent 4 5 6" xfId="45281"/>
    <cellStyle name="Percent 4 5 6 2" xfId="45282"/>
    <cellStyle name="Percent 4 5 7" xfId="45283"/>
    <cellStyle name="Percent 4 6" xfId="45284"/>
    <cellStyle name="Percent 4 7" xfId="45285"/>
    <cellStyle name="Percent 4 7 2" xfId="45286"/>
    <cellStyle name="Percent 4 7 2 2" xfId="45287"/>
    <cellStyle name="Percent 4 7 2 2 2" xfId="45288"/>
    <cellStyle name="Percent 4 7 2 3" xfId="45289"/>
    <cellStyle name="Percent 4 7 3" xfId="45290"/>
    <cellStyle name="Percent 4 7 3 2" xfId="45291"/>
    <cellStyle name="Percent 4 7 3 2 2" xfId="45292"/>
    <cellStyle name="Percent 4 7 3 3" xfId="45293"/>
    <cellStyle name="Percent 4 7 4" xfId="45294"/>
    <cellStyle name="Percent 4 7 4 2" xfId="45295"/>
    <cellStyle name="Percent 4 7 5" xfId="45296"/>
    <cellStyle name="Percent 4 8" xfId="45297"/>
    <cellStyle name="Percent 4 8 2" xfId="45298"/>
    <cellStyle name="Percent 4 9" xfId="45299"/>
    <cellStyle name="Percent 5" xfId="5751"/>
    <cellStyle name="Percent 5 2" xfId="7367"/>
    <cellStyle name="Percent 5 2 2" xfId="45300"/>
    <cellStyle name="Percent 5 2 2 2" xfId="45301"/>
    <cellStyle name="Percent 5 2 2 2 2" xfId="45302"/>
    <cellStyle name="Percent 5 2 2 2 2 2" xfId="45303"/>
    <cellStyle name="Percent 5 2 2 2 2 2 2" xfId="45304"/>
    <cellStyle name="Percent 5 2 2 2 2 3" xfId="45305"/>
    <cellStyle name="Percent 5 2 2 2 3" xfId="45306"/>
    <cellStyle name="Percent 5 2 2 2 3 2" xfId="45307"/>
    <cellStyle name="Percent 5 2 2 2 3 2 2" xfId="45308"/>
    <cellStyle name="Percent 5 2 2 2 3 3" xfId="45309"/>
    <cellStyle name="Percent 5 2 2 2 4" xfId="45310"/>
    <cellStyle name="Percent 5 2 2 2 4 2" xfId="45311"/>
    <cellStyle name="Percent 5 2 2 2 5" xfId="45312"/>
    <cellStyle name="Percent 5 2 2 3" xfId="45313"/>
    <cellStyle name="Percent 5 2 2 3 2" xfId="45314"/>
    <cellStyle name="Percent 5 2 2 3 2 2" xfId="45315"/>
    <cellStyle name="Percent 5 2 2 3 3" xfId="45316"/>
    <cellStyle name="Percent 5 2 2 4" xfId="45317"/>
    <cellStyle name="Percent 5 2 2 4 2" xfId="45318"/>
    <cellStyle name="Percent 5 2 2 4 2 2" xfId="45319"/>
    <cellStyle name="Percent 5 2 2 4 3" xfId="45320"/>
    <cellStyle name="Percent 5 2 2 5" xfId="45321"/>
    <cellStyle name="Percent 5 2 2 5 2" xfId="45322"/>
    <cellStyle name="Percent 5 2 2 5 2 2" xfId="45323"/>
    <cellStyle name="Percent 5 2 2 5 3" xfId="45324"/>
    <cellStyle name="Percent 5 2 2 6" xfId="45325"/>
    <cellStyle name="Percent 5 2 2 6 2" xfId="45326"/>
    <cellStyle name="Percent 5 2 2 7" xfId="45327"/>
    <cellStyle name="Percent 5 2 3" xfId="45328"/>
    <cellStyle name="Percent 5 2 3 2" xfId="45329"/>
    <cellStyle name="Percent 5 2 3 2 2" xfId="45330"/>
    <cellStyle name="Percent 5 2 3 2 2 2" xfId="45331"/>
    <cellStyle name="Percent 5 2 3 2 3" xfId="45332"/>
    <cellStyle name="Percent 5 2 3 3" xfId="45333"/>
    <cellStyle name="Percent 5 2 3 3 2" xfId="45334"/>
    <cellStyle name="Percent 5 2 3 3 2 2" xfId="45335"/>
    <cellStyle name="Percent 5 2 3 3 3" xfId="45336"/>
    <cellStyle name="Percent 5 2 3 4" xfId="45337"/>
    <cellStyle name="Percent 5 2 3 4 2" xfId="45338"/>
    <cellStyle name="Percent 5 2 3 5" xfId="45339"/>
    <cellStyle name="Percent 5 2 4" xfId="45340"/>
    <cellStyle name="Percent 5 2 4 2" xfId="45341"/>
    <cellStyle name="Percent 5 2 4 2 2" xfId="45342"/>
    <cellStyle name="Percent 5 2 4 3" xfId="45343"/>
    <cellStyle name="Percent 5 2 5" xfId="45344"/>
    <cellStyle name="Percent 5 2 5 2" xfId="45345"/>
    <cellStyle name="Percent 5 2 5 2 2" xfId="45346"/>
    <cellStyle name="Percent 5 2 5 3" xfId="45347"/>
    <cellStyle name="Percent 5 2 6" xfId="45348"/>
    <cellStyle name="Percent 5 2 6 2" xfId="45349"/>
    <cellStyle name="Percent 5 2 6 2 2" xfId="45350"/>
    <cellStyle name="Percent 5 2 6 3" xfId="45351"/>
    <cellStyle name="Percent 5 2 7" xfId="45352"/>
    <cellStyle name="Percent 5 2 7 2" xfId="45353"/>
    <cellStyle name="Percent 5 2 8" xfId="45354"/>
    <cellStyle name="Percent 5 3" xfId="45355"/>
    <cellStyle name="Percent 5 3 2" xfId="45356"/>
    <cellStyle name="Percent 5 3 2 2" xfId="45357"/>
    <cellStyle name="Percent 5 3 2 2 2" xfId="45358"/>
    <cellStyle name="Percent 5 3 2 2 2 2" xfId="45359"/>
    <cellStyle name="Percent 5 3 2 2 3" xfId="45360"/>
    <cellStyle name="Percent 5 3 2 3" xfId="45361"/>
    <cellStyle name="Percent 5 3 2 3 2" xfId="45362"/>
    <cellStyle name="Percent 5 3 2 3 2 2" xfId="45363"/>
    <cellStyle name="Percent 5 3 2 3 3" xfId="45364"/>
    <cellStyle name="Percent 5 3 2 4" xfId="45365"/>
    <cellStyle name="Percent 5 3 2 4 2" xfId="45366"/>
    <cellStyle name="Percent 5 3 2 5" xfId="45367"/>
    <cellStyle name="Percent 5 3 3" xfId="45368"/>
    <cellStyle name="Percent 5 3 3 2" xfId="45369"/>
    <cellStyle name="Percent 5 3 3 2 2" xfId="45370"/>
    <cellStyle name="Percent 5 3 3 3" xfId="45371"/>
    <cellStyle name="Percent 5 3 4" xfId="45372"/>
    <cellStyle name="Percent 5 3 4 2" xfId="45373"/>
    <cellStyle name="Percent 5 3 4 2 2" xfId="45374"/>
    <cellStyle name="Percent 5 3 4 3" xfId="45375"/>
    <cellStyle name="Percent 5 3 5" xfId="45376"/>
    <cellStyle name="Percent 5 3 5 2" xfId="45377"/>
    <cellStyle name="Percent 5 3 5 2 2" xfId="45378"/>
    <cellStyle name="Percent 5 3 5 3" xfId="45379"/>
    <cellStyle name="Percent 5 3 6" xfId="45380"/>
    <cellStyle name="Percent 5 3 6 2" xfId="45381"/>
    <cellStyle name="Percent 5 3 7" xfId="45382"/>
    <cellStyle name="Percent 5 4" xfId="45383"/>
    <cellStyle name="Percent 5 4 2" xfId="45384"/>
    <cellStyle name="Percent 5 4 2 2" xfId="45385"/>
    <cellStyle name="Percent 5 4 2 2 2" xfId="45386"/>
    <cellStyle name="Percent 5 4 2 2 2 2" xfId="45387"/>
    <cellStyle name="Percent 5 4 2 2 3" xfId="45388"/>
    <cellStyle name="Percent 5 4 2 3" xfId="45389"/>
    <cellStyle name="Percent 5 4 2 3 2" xfId="45390"/>
    <cellStyle name="Percent 5 4 2 3 2 2" xfId="45391"/>
    <cellStyle name="Percent 5 4 2 3 3" xfId="45392"/>
    <cellStyle name="Percent 5 4 2 4" xfId="45393"/>
    <cellStyle name="Percent 5 4 2 4 2" xfId="45394"/>
    <cellStyle name="Percent 5 4 2 5" xfId="45395"/>
    <cellStyle name="Percent 5 4 3" xfId="45396"/>
    <cellStyle name="Percent 5 4 3 2" xfId="45397"/>
    <cellStyle name="Percent 5 4 3 2 2" xfId="45398"/>
    <cellStyle name="Percent 5 4 3 3" xfId="45399"/>
    <cellStyle name="Percent 5 4 4" xfId="45400"/>
    <cellStyle name="Percent 5 4 4 2" xfId="45401"/>
    <cellStyle name="Percent 5 4 4 2 2" xfId="45402"/>
    <cellStyle name="Percent 5 4 4 3" xfId="45403"/>
    <cellStyle name="Percent 5 4 5" xfId="45404"/>
    <cellStyle name="Percent 5 4 5 2" xfId="45405"/>
    <cellStyle name="Percent 5 4 5 2 2" xfId="45406"/>
    <cellStyle name="Percent 5 4 5 3" xfId="45407"/>
    <cellStyle name="Percent 5 4 6" xfId="45408"/>
    <cellStyle name="Percent 5 4 6 2" xfId="45409"/>
    <cellStyle name="Percent 5 4 7" xfId="45410"/>
    <cellStyle name="Percent 5 5" xfId="45411"/>
    <cellStyle name="Percent 5 6" xfId="45412"/>
    <cellStyle name="Percent 5 6 2" xfId="45413"/>
    <cellStyle name="Percent 5 6 2 2" xfId="45414"/>
    <cellStyle name="Percent 5 6 2 2 2" xfId="45415"/>
    <cellStyle name="Percent 5 6 2 3" xfId="45416"/>
    <cellStyle name="Percent 5 6 3" xfId="45417"/>
    <cellStyle name="Percent 5 6 3 2" xfId="45418"/>
    <cellStyle name="Percent 5 6 3 2 2" xfId="45419"/>
    <cellStyle name="Percent 5 6 3 3" xfId="45420"/>
    <cellStyle name="Percent 5 6 4" xfId="45421"/>
    <cellStyle name="Percent 5 6 4 2" xfId="45422"/>
    <cellStyle name="Percent 5 6 5" xfId="45423"/>
    <cellStyle name="Percent 5 7" xfId="45424"/>
    <cellStyle name="Percent 5 7 2" xfId="45425"/>
    <cellStyle name="Percent 5 8" xfId="45426"/>
    <cellStyle name="Percent 6" xfId="5752"/>
    <cellStyle name="Percent 6 2" xfId="45427"/>
    <cellStyle name="Percent 6 2 2" xfId="45428"/>
    <cellStyle name="Percent 6 2 2 2" xfId="45429"/>
    <cellStyle name="Percent 6 2 2 2 2" xfId="45430"/>
    <cellStyle name="Percent 6 2 2 2 2 2" xfId="45431"/>
    <cellStyle name="Percent 6 2 2 2 3" xfId="45432"/>
    <cellStyle name="Percent 6 2 2 3" xfId="45433"/>
    <cellStyle name="Percent 6 2 2 3 2" xfId="45434"/>
    <cellStyle name="Percent 6 2 2 3 2 2" xfId="45435"/>
    <cellStyle name="Percent 6 2 2 3 3" xfId="45436"/>
    <cellStyle name="Percent 6 2 2 4" xfId="45437"/>
    <cellStyle name="Percent 6 2 2 4 2" xfId="45438"/>
    <cellStyle name="Percent 6 2 2 5" xfId="45439"/>
    <cellStyle name="Percent 6 2 3" xfId="45440"/>
    <cellStyle name="Percent 6 2 3 2" xfId="45441"/>
    <cellStyle name="Percent 6 2 3 2 2" xfId="45442"/>
    <cellStyle name="Percent 6 2 3 3" xfId="45443"/>
    <cellStyle name="Percent 6 2 4" xfId="45444"/>
    <cellStyle name="Percent 6 2 4 2" xfId="45445"/>
    <cellStyle name="Percent 6 2 4 2 2" xfId="45446"/>
    <cellStyle name="Percent 6 2 4 3" xfId="45447"/>
    <cellStyle name="Percent 6 2 5" xfId="45448"/>
    <cellStyle name="Percent 6 2 5 2" xfId="45449"/>
    <cellStyle name="Percent 6 2 5 2 2" xfId="45450"/>
    <cellStyle name="Percent 6 2 5 3" xfId="45451"/>
    <cellStyle name="Percent 6 2 6" xfId="45452"/>
    <cellStyle name="Percent 6 2 6 2" xfId="45453"/>
    <cellStyle name="Percent 6 2 7" xfId="45454"/>
    <cellStyle name="Percent 6 3" xfId="45455"/>
    <cellStyle name="Percent 6 4" xfId="45456"/>
    <cellStyle name="Percent 6 4 2" xfId="45457"/>
    <cellStyle name="Percent 6 4 2 2" xfId="45458"/>
    <cellStyle name="Percent 6 4 2 2 2" xfId="45459"/>
    <cellStyle name="Percent 6 4 2 3" xfId="45460"/>
    <cellStyle name="Percent 6 4 3" xfId="45461"/>
    <cellStyle name="Percent 6 4 3 2" xfId="45462"/>
    <cellStyle name="Percent 6 4 3 2 2" xfId="45463"/>
    <cellStyle name="Percent 6 4 3 3" xfId="45464"/>
    <cellStyle name="Percent 6 4 4" xfId="45465"/>
    <cellStyle name="Percent 6 4 4 2" xfId="45466"/>
    <cellStyle name="Percent 6 4 5" xfId="45467"/>
    <cellStyle name="Percent 6 5" xfId="45468"/>
    <cellStyle name="Percent 6 5 2" xfId="45469"/>
    <cellStyle name="Percent 6 6" xfId="45470"/>
    <cellStyle name="Percent 7" xfId="45471"/>
    <cellStyle name="Percent 7 2" xfId="45472"/>
    <cellStyle name="Percent 7 2 2" xfId="45473"/>
    <cellStyle name="Percent 7 2 2 2" xfId="45474"/>
    <cellStyle name="Percent 7 2 2 2 2" xfId="45475"/>
    <cellStyle name="Percent 7 2 2 3" xfId="45476"/>
    <cellStyle name="Percent 7 2 3" xfId="45477"/>
    <cellStyle name="Percent 7 2 3 2" xfId="45478"/>
    <cellStyle name="Percent 7 2 3 2 2" xfId="45479"/>
    <cellStyle name="Percent 7 2 3 3" xfId="45480"/>
    <cellStyle name="Percent 7 2 4" xfId="45481"/>
    <cellStyle name="Percent 7 2 4 2" xfId="45482"/>
    <cellStyle name="Percent 7 2 5" xfId="45483"/>
    <cellStyle name="Percent 7 3" xfId="45484"/>
    <cellStyle name="Percent 7 3 2" xfId="45485"/>
    <cellStyle name="Percent 7 3 2 2" xfId="45486"/>
    <cellStyle name="Percent 7 3 3" xfId="45487"/>
    <cellStyle name="Percent 7 4" xfId="45488"/>
    <cellStyle name="Percent 7 4 2" xfId="45489"/>
    <cellStyle name="Percent 7 4 2 2" xfId="45490"/>
    <cellStyle name="Percent 7 4 3" xfId="45491"/>
    <cellStyle name="Percent 7 5" xfId="45492"/>
    <cellStyle name="Percent 7 5 2" xfId="45493"/>
    <cellStyle name="Percent 7 5 2 2" xfId="45494"/>
    <cellStyle name="Percent 7 5 3" xfId="45495"/>
    <cellStyle name="Percent 7 6" xfId="45496"/>
    <cellStyle name="Percent 7 6 2" xfId="45497"/>
    <cellStyle name="Percent 7 7" xfId="45498"/>
    <cellStyle name="Percent 8" xfId="45499"/>
    <cellStyle name="Percent 8 2" xfId="45500"/>
    <cellStyle name="Percent 8 2 2" xfId="45501"/>
    <cellStyle name="Percent 8 2 2 2" xfId="45502"/>
    <cellStyle name="Percent 8 2 3" xfId="45503"/>
    <cellStyle name="Percent 8 3" xfId="45504"/>
    <cellStyle name="Percent 8 3 2" xfId="45505"/>
    <cellStyle name="Percent 8 3 2 2" xfId="45506"/>
    <cellStyle name="Percent 8 3 3" xfId="45507"/>
    <cellStyle name="Percent 8 4" xfId="45508"/>
    <cellStyle name="Percent 8 4 2" xfId="45509"/>
    <cellStyle name="Percent 8 5" xfId="45510"/>
    <cellStyle name="Percent 9" xfId="45511"/>
    <cellStyle name="Percent 9 2" xfId="45512"/>
    <cellStyle name="Percentage" xfId="5753"/>
    <cellStyle name="RangeName" xfId="5754"/>
    <cellStyle name="RangeName 2" xfId="45513"/>
    <cellStyle name="RangeName 2 2" xfId="45514"/>
    <cellStyle name="RangeName 2 3" xfId="45515"/>
    <cellStyle name="RangeName 3" xfId="45516"/>
    <cellStyle name="RateConven" xfId="5755"/>
    <cellStyle name="red" xfId="5756"/>
    <cellStyle name="red 2" xfId="45517"/>
    <cellStyle name="red 2 2" xfId="45518"/>
    <cellStyle name="red 2 3" xfId="45519"/>
    <cellStyle name="red 3" xfId="45520"/>
    <cellStyle name="ResultDateCenter" xfId="5757"/>
    <cellStyle name="Style 1" xfId="5758"/>
    <cellStyle name="Style 1 2" xfId="5759"/>
    <cellStyle name="Style 1 2 2" xfId="45521"/>
    <cellStyle name="Style 1 3" xfId="5760"/>
    <cellStyle name="Style 1 3 2" xfId="5761"/>
    <cellStyle name="Style 1 3 2 10" xfId="45522"/>
    <cellStyle name="Style 1 3 2 11" xfId="45523"/>
    <cellStyle name="Style 1 3 2 12" xfId="45524"/>
    <cellStyle name="Style 1 3 2 13" xfId="45525"/>
    <cellStyle name="Style 1 3 2 14" xfId="45526"/>
    <cellStyle name="Style 1 3 2 2" xfId="5762"/>
    <cellStyle name="Style 1 3 2 2 10" xfId="45527"/>
    <cellStyle name="Style 1 3 2 2 11" xfId="45528"/>
    <cellStyle name="Style 1 3 2 2 12" xfId="45529"/>
    <cellStyle name="Style 1 3 2 2 13" xfId="45530"/>
    <cellStyle name="Style 1 3 2 2 2" xfId="5763"/>
    <cellStyle name="Style 1 3 2 2 2 10" xfId="45531"/>
    <cellStyle name="Style 1 3 2 2 2 11" xfId="45532"/>
    <cellStyle name="Style 1 3 2 2 2 12" xfId="45533"/>
    <cellStyle name="Style 1 3 2 2 2 13" xfId="45534"/>
    <cellStyle name="Style 1 3 2 2 2 14" xfId="45535"/>
    <cellStyle name="Style 1 3 2 2 2 15" xfId="45536"/>
    <cellStyle name="Style 1 3 2 2 2 16" xfId="45537"/>
    <cellStyle name="Style 1 3 2 2 2 2" xfId="5764"/>
    <cellStyle name="Style 1 3 2 2 2 2 10" xfId="45538"/>
    <cellStyle name="Style 1 3 2 2 2 2 11" xfId="45539"/>
    <cellStyle name="Style 1 3 2 2 2 2 12" xfId="45540"/>
    <cellStyle name="Style 1 3 2 2 2 2 13" xfId="45541"/>
    <cellStyle name="Style 1 3 2 2 2 2 14" xfId="45542"/>
    <cellStyle name="Style 1 3 2 2 2 2 2" xfId="5765"/>
    <cellStyle name="Style 1 3 2 2 2 2 2 2" xfId="5766"/>
    <cellStyle name="Style 1 3 2 2 2 2 2 2 2" xfId="5767"/>
    <cellStyle name="Style 1 3 2 2 2 2 2 2 2 2" xfId="45543"/>
    <cellStyle name="Style 1 3 2 2 2 2 2 2 2 3" xfId="45544"/>
    <cellStyle name="Style 1 3 2 2 2 2 2 2 3" xfId="45545"/>
    <cellStyle name="Style 1 3 2 2 2 2 2 2 4" xfId="45546"/>
    <cellStyle name="Style 1 3 2 2 2 2 2 3" xfId="5768"/>
    <cellStyle name="Style 1 3 2 2 2 2 2 3 2" xfId="45547"/>
    <cellStyle name="Style 1 3 2 2 2 2 2 3 3" xfId="45548"/>
    <cellStyle name="Style 1 3 2 2 2 2 2 4" xfId="45549"/>
    <cellStyle name="Style 1 3 2 2 2 2 2 5" xfId="45550"/>
    <cellStyle name="Style 1 3 2 2 2 2 3" xfId="5769"/>
    <cellStyle name="Style 1 3 2 2 2 2 3 2" xfId="5770"/>
    <cellStyle name="Style 1 3 2 2 2 2 3 2 2" xfId="45551"/>
    <cellStyle name="Style 1 3 2 2 2 2 3 2 3" xfId="45552"/>
    <cellStyle name="Style 1 3 2 2 2 2 3 3" xfId="45553"/>
    <cellStyle name="Style 1 3 2 2 2 2 3 4" xfId="45554"/>
    <cellStyle name="Style 1 3 2 2 2 2 4" xfId="5771"/>
    <cellStyle name="Style 1 3 2 2 2 2 4 2" xfId="45555"/>
    <cellStyle name="Style 1 3 2 2 2 2 4 3" xfId="45556"/>
    <cellStyle name="Style 1 3 2 2 2 2 5" xfId="45557"/>
    <cellStyle name="Style 1 3 2 2 2 2 6" xfId="45558"/>
    <cellStyle name="Style 1 3 2 2 2 2 7" xfId="45559"/>
    <cellStyle name="Style 1 3 2 2 2 2 8" xfId="45560"/>
    <cellStyle name="Style 1 3 2 2 2 2 9" xfId="45561"/>
    <cellStyle name="Style 1 3 2 2 2 3" xfId="5772"/>
    <cellStyle name="Style 1 3 2 2 2 3 2" xfId="5773"/>
    <cellStyle name="Style 1 3 2 2 2 3 2 2" xfId="5774"/>
    <cellStyle name="Style 1 3 2 2 2 3 2 2 2" xfId="45562"/>
    <cellStyle name="Style 1 3 2 2 2 3 2 2 3" xfId="45563"/>
    <cellStyle name="Style 1 3 2 2 2 3 2 3" xfId="45564"/>
    <cellStyle name="Style 1 3 2 2 2 3 2 4" xfId="45565"/>
    <cellStyle name="Style 1 3 2 2 2 3 3" xfId="5775"/>
    <cellStyle name="Style 1 3 2 2 2 3 3 2" xfId="45566"/>
    <cellStyle name="Style 1 3 2 2 2 3 3 3" xfId="45567"/>
    <cellStyle name="Style 1 3 2 2 2 3 4" xfId="5776"/>
    <cellStyle name="Style 1 3 2 2 2 3 4 2" xfId="45568"/>
    <cellStyle name="Style 1 3 2 2 2 3 4 3" xfId="45569"/>
    <cellStyle name="Style 1 3 2 2 2 3 5" xfId="45570"/>
    <cellStyle name="Style 1 3 2 2 2 3 6" xfId="45571"/>
    <cellStyle name="Style 1 3 2 2 2 4" xfId="5777"/>
    <cellStyle name="Style 1 3 2 2 2 4 2" xfId="5778"/>
    <cellStyle name="Style 1 3 2 2 2 4 2 2" xfId="5779"/>
    <cellStyle name="Style 1 3 2 2 2 4 2 2 2" xfId="45572"/>
    <cellStyle name="Style 1 3 2 2 2 4 2 2 3" xfId="45573"/>
    <cellStyle name="Style 1 3 2 2 2 4 2 3" xfId="45574"/>
    <cellStyle name="Style 1 3 2 2 2 4 2 4" xfId="45575"/>
    <cellStyle name="Style 1 3 2 2 2 4 3" xfId="5780"/>
    <cellStyle name="Style 1 3 2 2 2 4 3 2" xfId="45576"/>
    <cellStyle name="Style 1 3 2 2 2 4 3 3" xfId="45577"/>
    <cellStyle name="Style 1 3 2 2 2 4 4" xfId="45578"/>
    <cellStyle name="Style 1 3 2 2 2 4 5" xfId="45579"/>
    <cellStyle name="Style 1 3 2 2 2 5" xfId="5781"/>
    <cellStyle name="Style 1 3 2 2 2 5 2" xfId="45580"/>
    <cellStyle name="Style 1 3 2 2 2 5 3" xfId="45581"/>
    <cellStyle name="Style 1 3 2 2 2 6" xfId="45582"/>
    <cellStyle name="Style 1 3 2 2 2 7" xfId="45583"/>
    <cellStyle name="Style 1 3 2 2 2 8" xfId="45584"/>
    <cellStyle name="Style 1 3 2 2 2 9" xfId="45585"/>
    <cellStyle name="Style 1 3 2 2 3" xfId="5782"/>
    <cellStyle name="Style 1 3 2 2 3 10" xfId="45586"/>
    <cellStyle name="Style 1 3 2 2 3 11" xfId="45587"/>
    <cellStyle name="Style 1 3 2 2 3 12" xfId="45588"/>
    <cellStyle name="Style 1 3 2 2 3 13" xfId="45589"/>
    <cellStyle name="Style 1 3 2 2 3 14" xfId="45590"/>
    <cellStyle name="Style 1 3 2 2 3 15" xfId="45591"/>
    <cellStyle name="Style 1 3 2 2 3 2" xfId="5783"/>
    <cellStyle name="Style 1 3 2 2 3 2 2" xfId="5784"/>
    <cellStyle name="Style 1 3 2 2 3 2 2 2" xfId="5785"/>
    <cellStyle name="Style 1 3 2 2 3 2 2 2 2" xfId="5786"/>
    <cellStyle name="Style 1 3 2 2 3 2 2 2 2 2" xfId="45592"/>
    <cellStyle name="Style 1 3 2 2 3 2 2 2 2 3" xfId="45593"/>
    <cellStyle name="Style 1 3 2 2 3 2 2 2 3" xfId="45594"/>
    <cellStyle name="Style 1 3 2 2 3 2 2 2 4" xfId="45595"/>
    <cellStyle name="Style 1 3 2 2 3 2 2 3" xfId="5787"/>
    <cellStyle name="Style 1 3 2 2 3 2 2 3 2" xfId="45596"/>
    <cellStyle name="Style 1 3 2 2 3 2 2 3 3" xfId="45597"/>
    <cellStyle name="Style 1 3 2 2 3 2 2 4" xfId="45598"/>
    <cellStyle name="Style 1 3 2 2 3 2 2 5" xfId="45599"/>
    <cellStyle name="Style 1 3 2 2 3 2 3" xfId="5788"/>
    <cellStyle name="Style 1 3 2 2 3 2 3 2" xfId="5789"/>
    <cellStyle name="Style 1 3 2 2 3 2 3 2 2" xfId="45600"/>
    <cellStyle name="Style 1 3 2 2 3 2 3 2 3" xfId="45601"/>
    <cellStyle name="Style 1 3 2 2 3 2 3 3" xfId="45602"/>
    <cellStyle name="Style 1 3 2 2 3 2 3 4" xfId="45603"/>
    <cellStyle name="Style 1 3 2 2 3 2 4" xfId="5790"/>
    <cellStyle name="Style 1 3 2 2 3 2 4 2" xfId="45604"/>
    <cellStyle name="Style 1 3 2 2 3 2 4 3" xfId="45605"/>
    <cellStyle name="Style 1 3 2 2 3 2 5" xfId="45606"/>
    <cellStyle name="Style 1 3 2 2 3 2 6" xfId="45607"/>
    <cellStyle name="Style 1 3 2 2 3 3" xfId="5791"/>
    <cellStyle name="Style 1 3 2 2 3 3 2" xfId="5792"/>
    <cellStyle name="Style 1 3 2 2 3 3 2 2" xfId="5793"/>
    <cellStyle name="Style 1 3 2 2 3 3 2 2 2" xfId="45608"/>
    <cellStyle name="Style 1 3 2 2 3 3 2 2 3" xfId="45609"/>
    <cellStyle name="Style 1 3 2 2 3 3 2 3" xfId="45610"/>
    <cellStyle name="Style 1 3 2 2 3 3 2 4" xfId="45611"/>
    <cellStyle name="Style 1 3 2 2 3 3 3" xfId="5794"/>
    <cellStyle name="Style 1 3 2 2 3 3 3 2" xfId="45612"/>
    <cellStyle name="Style 1 3 2 2 3 3 3 3" xfId="45613"/>
    <cellStyle name="Style 1 3 2 2 3 3 4" xfId="5795"/>
    <cellStyle name="Style 1 3 2 2 3 3 4 2" xfId="45614"/>
    <cellStyle name="Style 1 3 2 2 3 3 4 3" xfId="45615"/>
    <cellStyle name="Style 1 3 2 2 3 3 5" xfId="45616"/>
    <cellStyle name="Style 1 3 2 2 3 3 6" xfId="45617"/>
    <cellStyle name="Style 1 3 2 2 3 4" xfId="5796"/>
    <cellStyle name="Style 1 3 2 2 3 4 2" xfId="5797"/>
    <cellStyle name="Style 1 3 2 2 3 4 2 2" xfId="5798"/>
    <cellStyle name="Style 1 3 2 2 3 4 2 2 2" xfId="45618"/>
    <cellStyle name="Style 1 3 2 2 3 4 2 2 3" xfId="45619"/>
    <cellStyle name="Style 1 3 2 2 3 4 2 3" xfId="45620"/>
    <cellStyle name="Style 1 3 2 2 3 4 2 4" xfId="45621"/>
    <cellStyle name="Style 1 3 2 2 3 4 3" xfId="5799"/>
    <cellStyle name="Style 1 3 2 2 3 4 3 2" xfId="45622"/>
    <cellStyle name="Style 1 3 2 2 3 4 3 3" xfId="45623"/>
    <cellStyle name="Style 1 3 2 2 3 4 4" xfId="45624"/>
    <cellStyle name="Style 1 3 2 2 3 4 5" xfId="45625"/>
    <cellStyle name="Style 1 3 2 2 3 5" xfId="5800"/>
    <cellStyle name="Style 1 3 2 2 3 5 2" xfId="5801"/>
    <cellStyle name="Style 1 3 2 2 3 5 2 2" xfId="45626"/>
    <cellStyle name="Style 1 3 2 2 3 5 2 3" xfId="45627"/>
    <cellStyle name="Style 1 3 2 2 3 5 3" xfId="45628"/>
    <cellStyle name="Style 1 3 2 2 3 5 4" xfId="45629"/>
    <cellStyle name="Style 1 3 2 2 3 6" xfId="5802"/>
    <cellStyle name="Style 1 3 2 2 3 6 2" xfId="45630"/>
    <cellStyle name="Style 1 3 2 2 3 6 3" xfId="45631"/>
    <cellStyle name="Style 1 3 2 2 3 7" xfId="45632"/>
    <cellStyle name="Style 1 3 2 2 3 8" xfId="45633"/>
    <cellStyle name="Style 1 3 2 2 3 9" xfId="45634"/>
    <cellStyle name="Style 1 3 2 2 4" xfId="5803"/>
    <cellStyle name="Style 1 3 2 2 4 2" xfId="5804"/>
    <cellStyle name="Style 1 3 2 2 4 2 2" xfId="5805"/>
    <cellStyle name="Style 1 3 2 2 4 2 2 2" xfId="5806"/>
    <cellStyle name="Style 1 3 2 2 4 2 2 2 2" xfId="5807"/>
    <cellStyle name="Style 1 3 2 2 4 2 2 2 2 2" xfId="45635"/>
    <cellStyle name="Style 1 3 2 2 4 2 2 2 2 3" xfId="45636"/>
    <cellStyle name="Style 1 3 2 2 4 2 2 2 3" xfId="45637"/>
    <cellStyle name="Style 1 3 2 2 4 2 2 2 4" xfId="45638"/>
    <cellStyle name="Style 1 3 2 2 4 2 2 3" xfId="5808"/>
    <cellStyle name="Style 1 3 2 2 4 2 2 3 2" xfId="45639"/>
    <cellStyle name="Style 1 3 2 2 4 2 2 3 3" xfId="45640"/>
    <cellStyle name="Style 1 3 2 2 4 2 2 4" xfId="45641"/>
    <cellStyle name="Style 1 3 2 2 4 2 2 5" xfId="45642"/>
    <cellStyle name="Style 1 3 2 2 4 2 3" xfId="5809"/>
    <cellStyle name="Style 1 3 2 2 4 2 3 2" xfId="5810"/>
    <cellStyle name="Style 1 3 2 2 4 2 3 2 2" xfId="45643"/>
    <cellStyle name="Style 1 3 2 2 4 2 3 2 3" xfId="45644"/>
    <cellStyle name="Style 1 3 2 2 4 2 3 3" xfId="45645"/>
    <cellStyle name="Style 1 3 2 2 4 2 3 4" xfId="45646"/>
    <cellStyle name="Style 1 3 2 2 4 2 4" xfId="5811"/>
    <cellStyle name="Style 1 3 2 2 4 2 4 2" xfId="45647"/>
    <cellStyle name="Style 1 3 2 2 4 2 4 3" xfId="45648"/>
    <cellStyle name="Style 1 3 2 2 4 2 5" xfId="45649"/>
    <cellStyle name="Style 1 3 2 2 4 2 6" xfId="45650"/>
    <cellStyle name="Style 1 3 2 2 4 3" xfId="5812"/>
    <cellStyle name="Style 1 3 2 2 4 3 2" xfId="5813"/>
    <cellStyle name="Style 1 3 2 2 4 3 2 2" xfId="5814"/>
    <cellStyle name="Style 1 3 2 2 4 3 2 2 2" xfId="45651"/>
    <cellStyle name="Style 1 3 2 2 4 3 2 2 3" xfId="45652"/>
    <cellStyle name="Style 1 3 2 2 4 3 2 3" xfId="45653"/>
    <cellStyle name="Style 1 3 2 2 4 3 2 4" xfId="45654"/>
    <cellStyle name="Style 1 3 2 2 4 3 3" xfId="5815"/>
    <cellStyle name="Style 1 3 2 2 4 3 3 2" xfId="45655"/>
    <cellStyle name="Style 1 3 2 2 4 3 3 3" xfId="45656"/>
    <cellStyle name="Style 1 3 2 2 4 3 4" xfId="5816"/>
    <cellStyle name="Style 1 3 2 2 4 3 4 2" xfId="45657"/>
    <cellStyle name="Style 1 3 2 2 4 3 4 3" xfId="45658"/>
    <cellStyle name="Style 1 3 2 2 4 3 5" xfId="45659"/>
    <cellStyle name="Style 1 3 2 2 4 3 6" xfId="45660"/>
    <cellStyle name="Style 1 3 2 2 4 4" xfId="5817"/>
    <cellStyle name="Style 1 3 2 2 4 4 2" xfId="5818"/>
    <cellStyle name="Style 1 3 2 2 4 4 2 2" xfId="5819"/>
    <cellStyle name="Style 1 3 2 2 4 4 2 2 2" xfId="45661"/>
    <cellStyle name="Style 1 3 2 2 4 4 2 2 3" xfId="45662"/>
    <cellStyle name="Style 1 3 2 2 4 4 2 3" xfId="45663"/>
    <cellStyle name="Style 1 3 2 2 4 4 2 4" xfId="45664"/>
    <cellStyle name="Style 1 3 2 2 4 4 3" xfId="5820"/>
    <cellStyle name="Style 1 3 2 2 4 4 3 2" xfId="45665"/>
    <cellStyle name="Style 1 3 2 2 4 4 3 3" xfId="45666"/>
    <cellStyle name="Style 1 3 2 2 4 4 4" xfId="45667"/>
    <cellStyle name="Style 1 3 2 2 4 4 5" xfId="45668"/>
    <cellStyle name="Style 1 3 2 2 4 5" xfId="5821"/>
    <cellStyle name="Style 1 3 2 2 4 5 2" xfId="5822"/>
    <cellStyle name="Style 1 3 2 2 4 5 2 2" xfId="45669"/>
    <cellStyle name="Style 1 3 2 2 4 5 2 3" xfId="45670"/>
    <cellStyle name="Style 1 3 2 2 4 5 3" xfId="45671"/>
    <cellStyle name="Style 1 3 2 2 4 5 4" xfId="45672"/>
    <cellStyle name="Style 1 3 2 2 4 6" xfId="5823"/>
    <cellStyle name="Style 1 3 2 2 4 6 2" xfId="45673"/>
    <cellStyle name="Style 1 3 2 2 4 6 3" xfId="45674"/>
    <cellStyle name="Style 1 3 2 2 4 7" xfId="45675"/>
    <cellStyle name="Style 1 3 2 2 4 8" xfId="45676"/>
    <cellStyle name="Style 1 3 2 2 5" xfId="5824"/>
    <cellStyle name="Style 1 3 2 2 5 2" xfId="5825"/>
    <cellStyle name="Style 1 3 2 2 5 2 2" xfId="45677"/>
    <cellStyle name="Style 1 3 2 2 5 2 3" xfId="45678"/>
    <cellStyle name="Style 1 3 2 2 5 3" xfId="45679"/>
    <cellStyle name="Style 1 3 2 2 5 4" xfId="45680"/>
    <cellStyle name="Style 1 3 2 2 6" xfId="45681"/>
    <cellStyle name="Style 1 3 2 2 7" xfId="45682"/>
    <cellStyle name="Style 1 3 2 2 8" xfId="45683"/>
    <cellStyle name="Style 1 3 2 2 9" xfId="45684"/>
    <cellStyle name="Style 1 3 2 3" xfId="5826"/>
    <cellStyle name="Style 1 3 2 3 10" xfId="45685"/>
    <cellStyle name="Style 1 3 2 3 11" xfId="45686"/>
    <cellStyle name="Style 1 3 2 3 12" xfId="45687"/>
    <cellStyle name="Style 1 3 2 3 13" xfId="45688"/>
    <cellStyle name="Style 1 3 2 3 14" xfId="45689"/>
    <cellStyle name="Style 1 3 2 3 15" xfId="45690"/>
    <cellStyle name="Style 1 3 2 3 16" xfId="45691"/>
    <cellStyle name="Style 1 3 2 3 2" xfId="5827"/>
    <cellStyle name="Style 1 3 2 3 2 10" xfId="45692"/>
    <cellStyle name="Style 1 3 2 3 2 11" xfId="45693"/>
    <cellStyle name="Style 1 3 2 3 2 12" xfId="45694"/>
    <cellStyle name="Style 1 3 2 3 2 13" xfId="45695"/>
    <cellStyle name="Style 1 3 2 3 2 14" xfId="45696"/>
    <cellStyle name="Style 1 3 2 3 2 2" xfId="5828"/>
    <cellStyle name="Style 1 3 2 3 2 2 2" xfId="5829"/>
    <cellStyle name="Style 1 3 2 3 2 2 2 2" xfId="5830"/>
    <cellStyle name="Style 1 3 2 3 2 2 2 2 2" xfId="45697"/>
    <cellStyle name="Style 1 3 2 3 2 2 2 2 3" xfId="45698"/>
    <cellStyle name="Style 1 3 2 3 2 2 2 3" xfId="45699"/>
    <cellStyle name="Style 1 3 2 3 2 2 2 4" xfId="45700"/>
    <cellStyle name="Style 1 3 2 3 2 2 3" xfId="5831"/>
    <cellStyle name="Style 1 3 2 3 2 2 3 2" xfId="45701"/>
    <cellStyle name="Style 1 3 2 3 2 2 3 3" xfId="45702"/>
    <cellStyle name="Style 1 3 2 3 2 2 4" xfId="45703"/>
    <cellStyle name="Style 1 3 2 3 2 2 5" xfId="45704"/>
    <cellStyle name="Style 1 3 2 3 2 3" xfId="5832"/>
    <cellStyle name="Style 1 3 2 3 2 3 2" xfId="5833"/>
    <cellStyle name="Style 1 3 2 3 2 3 2 2" xfId="45705"/>
    <cellStyle name="Style 1 3 2 3 2 3 2 3" xfId="45706"/>
    <cellStyle name="Style 1 3 2 3 2 3 3" xfId="45707"/>
    <cellStyle name="Style 1 3 2 3 2 3 4" xfId="45708"/>
    <cellStyle name="Style 1 3 2 3 2 4" xfId="5834"/>
    <cellStyle name="Style 1 3 2 3 2 4 2" xfId="45709"/>
    <cellStyle name="Style 1 3 2 3 2 4 3" xfId="45710"/>
    <cellStyle name="Style 1 3 2 3 2 5" xfId="45711"/>
    <cellStyle name="Style 1 3 2 3 2 6" xfId="45712"/>
    <cellStyle name="Style 1 3 2 3 2 7" xfId="45713"/>
    <cellStyle name="Style 1 3 2 3 2 8" xfId="45714"/>
    <cellStyle name="Style 1 3 2 3 2 9" xfId="45715"/>
    <cellStyle name="Style 1 3 2 3 3" xfId="5835"/>
    <cellStyle name="Style 1 3 2 3 3 2" xfId="5836"/>
    <cellStyle name="Style 1 3 2 3 3 2 2" xfId="5837"/>
    <cellStyle name="Style 1 3 2 3 3 2 2 2" xfId="45716"/>
    <cellStyle name="Style 1 3 2 3 3 2 2 3" xfId="45717"/>
    <cellStyle name="Style 1 3 2 3 3 2 3" xfId="45718"/>
    <cellStyle name="Style 1 3 2 3 3 2 4" xfId="45719"/>
    <cellStyle name="Style 1 3 2 3 3 3" xfId="5838"/>
    <cellStyle name="Style 1 3 2 3 3 3 2" xfId="45720"/>
    <cellStyle name="Style 1 3 2 3 3 3 3" xfId="45721"/>
    <cellStyle name="Style 1 3 2 3 3 4" xfId="5839"/>
    <cellStyle name="Style 1 3 2 3 3 4 2" xfId="45722"/>
    <cellStyle name="Style 1 3 2 3 3 4 3" xfId="45723"/>
    <cellStyle name="Style 1 3 2 3 3 5" xfId="45724"/>
    <cellStyle name="Style 1 3 2 3 3 6" xfId="45725"/>
    <cellStyle name="Style 1 3 2 3 4" xfId="5840"/>
    <cellStyle name="Style 1 3 2 3 4 2" xfId="5841"/>
    <cellStyle name="Style 1 3 2 3 4 2 2" xfId="5842"/>
    <cellStyle name="Style 1 3 2 3 4 2 2 2" xfId="45726"/>
    <cellStyle name="Style 1 3 2 3 4 2 2 3" xfId="45727"/>
    <cellStyle name="Style 1 3 2 3 4 2 3" xfId="45728"/>
    <cellStyle name="Style 1 3 2 3 4 2 4" xfId="45729"/>
    <cellStyle name="Style 1 3 2 3 4 3" xfId="5843"/>
    <cellStyle name="Style 1 3 2 3 4 3 2" xfId="45730"/>
    <cellStyle name="Style 1 3 2 3 4 3 3" xfId="45731"/>
    <cellStyle name="Style 1 3 2 3 4 4" xfId="45732"/>
    <cellStyle name="Style 1 3 2 3 4 5" xfId="45733"/>
    <cellStyle name="Style 1 3 2 3 5" xfId="5844"/>
    <cellStyle name="Style 1 3 2 3 5 2" xfId="45734"/>
    <cellStyle name="Style 1 3 2 3 5 3" xfId="45735"/>
    <cellStyle name="Style 1 3 2 3 6" xfId="45736"/>
    <cellStyle name="Style 1 3 2 3 7" xfId="45737"/>
    <cellStyle name="Style 1 3 2 3 8" xfId="45738"/>
    <cellStyle name="Style 1 3 2 3 9" xfId="45739"/>
    <cellStyle name="Style 1 3 2 4" xfId="5845"/>
    <cellStyle name="Style 1 3 2 4 10" xfId="45740"/>
    <cellStyle name="Style 1 3 2 4 11" xfId="45741"/>
    <cellStyle name="Style 1 3 2 4 12" xfId="45742"/>
    <cellStyle name="Style 1 3 2 4 13" xfId="45743"/>
    <cellStyle name="Style 1 3 2 4 14" xfId="45744"/>
    <cellStyle name="Style 1 3 2 4 15" xfId="45745"/>
    <cellStyle name="Style 1 3 2 4 2" xfId="5846"/>
    <cellStyle name="Style 1 3 2 4 2 2" xfId="5847"/>
    <cellStyle name="Style 1 3 2 4 2 2 2" xfId="5848"/>
    <cellStyle name="Style 1 3 2 4 2 2 2 2" xfId="5849"/>
    <cellStyle name="Style 1 3 2 4 2 2 2 2 2" xfId="45746"/>
    <cellStyle name="Style 1 3 2 4 2 2 2 2 3" xfId="45747"/>
    <cellStyle name="Style 1 3 2 4 2 2 2 3" xfId="45748"/>
    <cellStyle name="Style 1 3 2 4 2 2 2 4" xfId="45749"/>
    <cellStyle name="Style 1 3 2 4 2 2 3" xfId="5850"/>
    <cellStyle name="Style 1 3 2 4 2 2 3 2" xfId="45750"/>
    <cellStyle name="Style 1 3 2 4 2 2 3 3" xfId="45751"/>
    <cellStyle name="Style 1 3 2 4 2 2 4" xfId="45752"/>
    <cellStyle name="Style 1 3 2 4 2 2 5" xfId="45753"/>
    <cellStyle name="Style 1 3 2 4 2 3" xfId="5851"/>
    <cellStyle name="Style 1 3 2 4 2 3 2" xfId="5852"/>
    <cellStyle name="Style 1 3 2 4 2 3 2 2" xfId="45754"/>
    <cellStyle name="Style 1 3 2 4 2 3 2 3" xfId="45755"/>
    <cellStyle name="Style 1 3 2 4 2 3 3" xfId="45756"/>
    <cellStyle name="Style 1 3 2 4 2 3 4" xfId="45757"/>
    <cellStyle name="Style 1 3 2 4 2 4" xfId="5853"/>
    <cellStyle name="Style 1 3 2 4 2 4 2" xfId="45758"/>
    <cellStyle name="Style 1 3 2 4 2 4 3" xfId="45759"/>
    <cellStyle name="Style 1 3 2 4 2 5" xfId="45760"/>
    <cellStyle name="Style 1 3 2 4 2 6" xfId="45761"/>
    <cellStyle name="Style 1 3 2 4 3" xfId="5854"/>
    <cellStyle name="Style 1 3 2 4 3 2" xfId="5855"/>
    <cellStyle name="Style 1 3 2 4 3 2 2" xfId="5856"/>
    <cellStyle name="Style 1 3 2 4 3 2 2 2" xfId="45762"/>
    <cellStyle name="Style 1 3 2 4 3 2 2 3" xfId="45763"/>
    <cellStyle name="Style 1 3 2 4 3 2 3" xfId="45764"/>
    <cellStyle name="Style 1 3 2 4 3 2 4" xfId="45765"/>
    <cellStyle name="Style 1 3 2 4 3 3" xfId="5857"/>
    <cellStyle name="Style 1 3 2 4 3 3 2" xfId="45766"/>
    <cellStyle name="Style 1 3 2 4 3 3 3" xfId="45767"/>
    <cellStyle name="Style 1 3 2 4 3 4" xfId="5858"/>
    <cellStyle name="Style 1 3 2 4 3 4 2" xfId="45768"/>
    <cellStyle name="Style 1 3 2 4 3 4 3" xfId="45769"/>
    <cellStyle name="Style 1 3 2 4 3 5" xfId="45770"/>
    <cellStyle name="Style 1 3 2 4 3 6" xfId="45771"/>
    <cellStyle name="Style 1 3 2 4 4" xfId="5859"/>
    <cellStyle name="Style 1 3 2 4 4 2" xfId="5860"/>
    <cellStyle name="Style 1 3 2 4 4 2 2" xfId="5861"/>
    <cellStyle name="Style 1 3 2 4 4 2 2 2" xfId="45772"/>
    <cellStyle name="Style 1 3 2 4 4 2 2 3" xfId="45773"/>
    <cellStyle name="Style 1 3 2 4 4 2 3" xfId="45774"/>
    <cellStyle name="Style 1 3 2 4 4 2 4" xfId="45775"/>
    <cellStyle name="Style 1 3 2 4 4 3" xfId="5862"/>
    <cellStyle name="Style 1 3 2 4 4 3 2" xfId="45776"/>
    <cellStyle name="Style 1 3 2 4 4 3 3" xfId="45777"/>
    <cellStyle name="Style 1 3 2 4 4 4" xfId="45778"/>
    <cellStyle name="Style 1 3 2 4 4 5" xfId="45779"/>
    <cellStyle name="Style 1 3 2 4 5" xfId="5863"/>
    <cellStyle name="Style 1 3 2 4 5 2" xfId="5864"/>
    <cellStyle name="Style 1 3 2 4 5 2 2" xfId="45780"/>
    <cellStyle name="Style 1 3 2 4 5 2 3" xfId="45781"/>
    <cellStyle name="Style 1 3 2 4 5 3" xfId="45782"/>
    <cellStyle name="Style 1 3 2 4 5 4" xfId="45783"/>
    <cellStyle name="Style 1 3 2 4 6" xfId="5865"/>
    <cellStyle name="Style 1 3 2 4 6 2" xfId="45784"/>
    <cellStyle name="Style 1 3 2 4 6 3" xfId="45785"/>
    <cellStyle name="Style 1 3 2 4 7" xfId="45786"/>
    <cellStyle name="Style 1 3 2 4 8" xfId="45787"/>
    <cellStyle name="Style 1 3 2 4 9" xfId="45788"/>
    <cellStyle name="Style 1 3 2 5" xfId="5866"/>
    <cellStyle name="Style 1 3 2 5 2" xfId="5867"/>
    <cellStyle name="Style 1 3 2 5 2 2" xfId="5868"/>
    <cellStyle name="Style 1 3 2 5 2 2 2" xfId="5869"/>
    <cellStyle name="Style 1 3 2 5 2 2 2 2" xfId="5870"/>
    <cellStyle name="Style 1 3 2 5 2 2 2 2 2" xfId="45789"/>
    <cellStyle name="Style 1 3 2 5 2 2 2 2 3" xfId="45790"/>
    <cellStyle name="Style 1 3 2 5 2 2 2 3" xfId="45791"/>
    <cellStyle name="Style 1 3 2 5 2 2 2 4" xfId="45792"/>
    <cellStyle name="Style 1 3 2 5 2 2 3" xfId="5871"/>
    <cellStyle name="Style 1 3 2 5 2 2 3 2" xfId="45793"/>
    <cellStyle name="Style 1 3 2 5 2 2 3 3" xfId="45794"/>
    <cellStyle name="Style 1 3 2 5 2 2 4" xfId="45795"/>
    <cellStyle name="Style 1 3 2 5 2 2 5" xfId="45796"/>
    <cellStyle name="Style 1 3 2 5 2 3" xfId="5872"/>
    <cellStyle name="Style 1 3 2 5 2 3 2" xfId="5873"/>
    <cellStyle name="Style 1 3 2 5 2 3 2 2" xfId="45797"/>
    <cellStyle name="Style 1 3 2 5 2 3 2 3" xfId="45798"/>
    <cellStyle name="Style 1 3 2 5 2 3 3" xfId="45799"/>
    <cellStyle name="Style 1 3 2 5 2 3 4" xfId="45800"/>
    <cellStyle name="Style 1 3 2 5 2 4" xfId="5874"/>
    <cellStyle name="Style 1 3 2 5 2 4 2" xfId="45801"/>
    <cellStyle name="Style 1 3 2 5 2 4 3" xfId="45802"/>
    <cellStyle name="Style 1 3 2 5 2 5" xfId="45803"/>
    <cellStyle name="Style 1 3 2 5 2 6" xfId="45804"/>
    <cellStyle name="Style 1 3 2 5 3" xfId="5875"/>
    <cellStyle name="Style 1 3 2 5 3 2" xfId="5876"/>
    <cellStyle name="Style 1 3 2 5 3 2 2" xfId="5877"/>
    <cellStyle name="Style 1 3 2 5 3 2 2 2" xfId="45805"/>
    <cellStyle name="Style 1 3 2 5 3 2 2 3" xfId="45806"/>
    <cellStyle name="Style 1 3 2 5 3 2 3" xfId="45807"/>
    <cellStyle name="Style 1 3 2 5 3 2 4" xfId="45808"/>
    <cellStyle name="Style 1 3 2 5 3 3" xfId="5878"/>
    <cellStyle name="Style 1 3 2 5 3 3 2" xfId="45809"/>
    <cellStyle name="Style 1 3 2 5 3 3 3" xfId="45810"/>
    <cellStyle name="Style 1 3 2 5 3 4" xfId="5879"/>
    <cellStyle name="Style 1 3 2 5 3 4 2" xfId="45811"/>
    <cellStyle name="Style 1 3 2 5 3 4 3" xfId="45812"/>
    <cellStyle name="Style 1 3 2 5 3 5" xfId="45813"/>
    <cellStyle name="Style 1 3 2 5 3 6" xfId="45814"/>
    <cellStyle name="Style 1 3 2 5 4" xfId="5880"/>
    <cellStyle name="Style 1 3 2 5 4 2" xfId="5881"/>
    <cellStyle name="Style 1 3 2 5 4 2 2" xfId="5882"/>
    <cellStyle name="Style 1 3 2 5 4 2 2 2" xfId="45815"/>
    <cellStyle name="Style 1 3 2 5 4 2 2 3" xfId="45816"/>
    <cellStyle name="Style 1 3 2 5 4 2 3" xfId="45817"/>
    <cellStyle name="Style 1 3 2 5 4 2 4" xfId="45818"/>
    <cellStyle name="Style 1 3 2 5 4 3" xfId="5883"/>
    <cellStyle name="Style 1 3 2 5 4 3 2" xfId="45819"/>
    <cellStyle name="Style 1 3 2 5 4 3 3" xfId="45820"/>
    <cellStyle name="Style 1 3 2 5 4 4" xfId="45821"/>
    <cellStyle name="Style 1 3 2 5 4 5" xfId="45822"/>
    <cellStyle name="Style 1 3 2 5 5" xfId="5884"/>
    <cellStyle name="Style 1 3 2 5 5 2" xfId="5885"/>
    <cellStyle name="Style 1 3 2 5 5 2 2" xfId="45823"/>
    <cellStyle name="Style 1 3 2 5 5 2 3" xfId="45824"/>
    <cellStyle name="Style 1 3 2 5 5 3" xfId="45825"/>
    <cellStyle name="Style 1 3 2 5 5 4" xfId="45826"/>
    <cellStyle name="Style 1 3 2 5 6" xfId="5886"/>
    <cellStyle name="Style 1 3 2 5 6 2" xfId="45827"/>
    <cellStyle name="Style 1 3 2 5 6 3" xfId="45828"/>
    <cellStyle name="Style 1 3 2 5 7" xfId="45829"/>
    <cellStyle name="Style 1 3 2 5 8" xfId="45830"/>
    <cellStyle name="Style 1 3 2 6" xfId="45831"/>
    <cellStyle name="Style 1 3 2 7" xfId="45832"/>
    <cellStyle name="Style 1 3 2 8" xfId="45833"/>
    <cellStyle name="Style 1 3 2 9" xfId="45834"/>
    <cellStyle name="Style 1 3 3" xfId="5887"/>
    <cellStyle name="Style 1 3 3 2" xfId="5888"/>
    <cellStyle name="Style 1 3 3 2 2" xfId="5889"/>
    <cellStyle name="Style 1 3 3 2 2 2" xfId="5890"/>
    <cellStyle name="Style 1 3 3 2 2 2 2" xfId="5891"/>
    <cellStyle name="Style 1 3 3 2 2 2 2 2" xfId="5892"/>
    <cellStyle name="Style 1 3 3 2 2 2 2 2 2" xfId="45835"/>
    <cellStyle name="Style 1 3 3 2 2 2 2 2 3" xfId="45836"/>
    <cellStyle name="Style 1 3 3 2 2 2 2 3" xfId="45837"/>
    <cellStyle name="Style 1 3 3 2 2 2 2 4" xfId="45838"/>
    <cellStyle name="Style 1 3 3 2 2 2 3" xfId="5893"/>
    <cellStyle name="Style 1 3 3 2 2 2 3 2" xfId="45839"/>
    <cellStyle name="Style 1 3 3 2 2 2 3 3" xfId="45840"/>
    <cellStyle name="Style 1 3 3 2 2 2 4" xfId="45841"/>
    <cellStyle name="Style 1 3 3 2 2 2 5" xfId="45842"/>
    <cellStyle name="Style 1 3 3 2 2 3" xfId="5894"/>
    <cellStyle name="Style 1 3 3 2 2 3 2" xfId="5895"/>
    <cellStyle name="Style 1 3 3 2 2 3 2 2" xfId="45843"/>
    <cellStyle name="Style 1 3 3 2 2 3 2 3" xfId="45844"/>
    <cellStyle name="Style 1 3 3 2 2 3 3" xfId="45845"/>
    <cellStyle name="Style 1 3 3 2 2 3 4" xfId="45846"/>
    <cellStyle name="Style 1 3 3 2 2 4" xfId="5896"/>
    <cellStyle name="Style 1 3 3 2 2 4 2" xfId="45847"/>
    <cellStyle name="Style 1 3 3 2 2 4 3" xfId="45848"/>
    <cellStyle name="Style 1 3 3 2 2 5" xfId="45849"/>
    <cellStyle name="Style 1 3 3 2 2 6" xfId="45850"/>
    <cellStyle name="Style 1 3 3 2 3" xfId="5897"/>
    <cellStyle name="Style 1 3 3 2 3 2" xfId="5898"/>
    <cellStyle name="Style 1 3 3 2 3 2 2" xfId="5899"/>
    <cellStyle name="Style 1 3 3 2 3 2 2 2" xfId="45851"/>
    <cellStyle name="Style 1 3 3 2 3 2 2 3" xfId="45852"/>
    <cellStyle name="Style 1 3 3 2 3 2 3" xfId="45853"/>
    <cellStyle name="Style 1 3 3 2 3 2 4" xfId="45854"/>
    <cellStyle name="Style 1 3 3 2 3 3" xfId="5900"/>
    <cellStyle name="Style 1 3 3 2 3 3 2" xfId="45855"/>
    <cellStyle name="Style 1 3 3 2 3 3 3" xfId="45856"/>
    <cellStyle name="Style 1 3 3 2 3 4" xfId="5901"/>
    <cellStyle name="Style 1 3 3 2 3 4 2" xfId="45857"/>
    <cellStyle name="Style 1 3 3 2 3 4 3" xfId="45858"/>
    <cellStyle name="Style 1 3 3 2 3 5" xfId="45859"/>
    <cellStyle name="Style 1 3 3 2 3 6" xfId="45860"/>
    <cellStyle name="Style 1 3 3 2 4" xfId="5902"/>
    <cellStyle name="Style 1 3 3 2 4 2" xfId="5903"/>
    <cellStyle name="Style 1 3 3 2 4 2 2" xfId="5904"/>
    <cellStyle name="Style 1 3 3 2 4 2 2 2" xfId="45861"/>
    <cellStyle name="Style 1 3 3 2 4 2 2 3" xfId="45862"/>
    <cellStyle name="Style 1 3 3 2 4 2 3" xfId="45863"/>
    <cellStyle name="Style 1 3 3 2 4 2 4" xfId="45864"/>
    <cellStyle name="Style 1 3 3 2 4 3" xfId="5905"/>
    <cellStyle name="Style 1 3 3 2 4 3 2" xfId="45865"/>
    <cellStyle name="Style 1 3 3 2 4 3 3" xfId="45866"/>
    <cellStyle name="Style 1 3 3 2 4 4" xfId="45867"/>
    <cellStyle name="Style 1 3 3 2 4 5" xfId="45868"/>
    <cellStyle name="Style 1 3 3 2 5" xfId="5906"/>
    <cellStyle name="Style 1 3 3 2 5 2" xfId="45869"/>
    <cellStyle name="Style 1 3 3 2 5 3" xfId="45870"/>
    <cellStyle name="Style 1 3 3 2 6" xfId="45871"/>
    <cellStyle name="Style 1 3 3 2 7" xfId="45872"/>
    <cellStyle name="Style 1 3 3 3" xfId="5907"/>
    <cellStyle name="Style 1 3 3 3 2" xfId="5908"/>
    <cellStyle name="Style 1 3 3 3 2 2" xfId="5909"/>
    <cellStyle name="Style 1 3 3 3 2 2 2" xfId="5910"/>
    <cellStyle name="Style 1 3 3 3 2 2 2 2" xfId="5911"/>
    <cellStyle name="Style 1 3 3 3 2 2 2 2 2" xfId="45873"/>
    <cellStyle name="Style 1 3 3 3 2 2 2 2 3" xfId="45874"/>
    <cellStyle name="Style 1 3 3 3 2 2 2 3" xfId="45875"/>
    <cellStyle name="Style 1 3 3 3 2 2 2 4" xfId="45876"/>
    <cellStyle name="Style 1 3 3 3 2 2 3" xfId="5912"/>
    <cellStyle name="Style 1 3 3 3 2 2 3 2" xfId="45877"/>
    <cellStyle name="Style 1 3 3 3 2 2 3 3" xfId="45878"/>
    <cellStyle name="Style 1 3 3 3 2 2 4" xfId="45879"/>
    <cellStyle name="Style 1 3 3 3 2 2 5" xfId="45880"/>
    <cellStyle name="Style 1 3 3 3 2 3" xfId="5913"/>
    <cellStyle name="Style 1 3 3 3 2 3 2" xfId="5914"/>
    <cellStyle name="Style 1 3 3 3 2 3 2 2" xfId="45881"/>
    <cellStyle name="Style 1 3 3 3 2 3 2 3" xfId="45882"/>
    <cellStyle name="Style 1 3 3 3 2 3 3" xfId="45883"/>
    <cellStyle name="Style 1 3 3 3 2 3 4" xfId="45884"/>
    <cellStyle name="Style 1 3 3 3 2 4" xfId="5915"/>
    <cellStyle name="Style 1 3 3 3 2 4 2" xfId="45885"/>
    <cellStyle name="Style 1 3 3 3 2 4 3" xfId="45886"/>
    <cellStyle name="Style 1 3 3 3 2 5" xfId="45887"/>
    <cellStyle name="Style 1 3 3 3 2 6" xfId="45888"/>
    <cellStyle name="Style 1 3 3 3 3" xfId="5916"/>
    <cellStyle name="Style 1 3 3 3 3 2" xfId="5917"/>
    <cellStyle name="Style 1 3 3 3 3 2 2" xfId="5918"/>
    <cellStyle name="Style 1 3 3 3 3 2 2 2" xfId="45889"/>
    <cellStyle name="Style 1 3 3 3 3 2 2 3" xfId="45890"/>
    <cellStyle name="Style 1 3 3 3 3 2 3" xfId="45891"/>
    <cellStyle name="Style 1 3 3 3 3 2 4" xfId="45892"/>
    <cellStyle name="Style 1 3 3 3 3 3" xfId="5919"/>
    <cellStyle name="Style 1 3 3 3 3 3 2" xfId="45893"/>
    <cellStyle name="Style 1 3 3 3 3 3 3" xfId="45894"/>
    <cellStyle name="Style 1 3 3 3 3 4" xfId="5920"/>
    <cellStyle name="Style 1 3 3 3 3 4 2" xfId="45895"/>
    <cellStyle name="Style 1 3 3 3 3 4 3" xfId="45896"/>
    <cellStyle name="Style 1 3 3 3 3 5" xfId="45897"/>
    <cellStyle name="Style 1 3 3 3 3 6" xfId="45898"/>
    <cellStyle name="Style 1 3 3 3 4" xfId="5921"/>
    <cellStyle name="Style 1 3 3 3 4 2" xfId="5922"/>
    <cellStyle name="Style 1 3 3 3 4 2 2" xfId="5923"/>
    <cellStyle name="Style 1 3 3 3 4 2 2 2" xfId="45899"/>
    <cellStyle name="Style 1 3 3 3 4 2 2 3" xfId="45900"/>
    <cellStyle name="Style 1 3 3 3 4 2 3" xfId="45901"/>
    <cellStyle name="Style 1 3 3 3 4 2 4" xfId="45902"/>
    <cellStyle name="Style 1 3 3 3 4 3" xfId="5924"/>
    <cellStyle name="Style 1 3 3 3 4 3 2" xfId="45903"/>
    <cellStyle name="Style 1 3 3 3 4 3 3" xfId="45904"/>
    <cellStyle name="Style 1 3 3 3 4 4" xfId="45905"/>
    <cellStyle name="Style 1 3 3 3 4 5" xfId="45906"/>
    <cellStyle name="Style 1 3 3 3 5" xfId="5925"/>
    <cellStyle name="Style 1 3 3 3 5 2" xfId="5926"/>
    <cellStyle name="Style 1 3 3 3 5 2 2" xfId="45907"/>
    <cellStyle name="Style 1 3 3 3 5 2 3" xfId="45908"/>
    <cellStyle name="Style 1 3 3 3 5 3" xfId="45909"/>
    <cellStyle name="Style 1 3 3 3 5 4" xfId="45910"/>
    <cellStyle name="Style 1 3 3 3 6" xfId="5927"/>
    <cellStyle name="Style 1 3 3 3 6 2" xfId="45911"/>
    <cellStyle name="Style 1 3 3 3 6 3" xfId="45912"/>
    <cellStyle name="Style 1 3 3 3 7" xfId="45913"/>
    <cellStyle name="Style 1 3 3 3 8" xfId="45914"/>
    <cellStyle name="Style 1 3 3 4" xfId="5928"/>
    <cellStyle name="Style 1 3 3 4 2" xfId="5929"/>
    <cellStyle name="Style 1 3 3 4 2 2" xfId="5930"/>
    <cellStyle name="Style 1 3 3 4 2 2 2" xfId="5931"/>
    <cellStyle name="Style 1 3 3 4 2 2 2 2" xfId="5932"/>
    <cellStyle name="Style 1 3 3 4 2 2 2 2 2" xfId="45915"/>
    <cellStyle name="Style 1 3 3 4 2 2 2 2 3" xfId="45916"/>
    <cellStyle name="Style 1 3 3 4 2 2 2 3" xfId="45917"/>
    <cellStyle name="Style 1 3 3 4 2 2 2 4" xfId="45918"/>
    <cellStyle name="Style 1 3 3 4 2 2 3" xfId="5933"/>
    <cellStyle name="Style 1 3 3 4 2 2 3 2" xfId="45919"/>
    <cellStyle name="Style 1 3 3 4 2 2 3 3" xfId="45920"/>
    <cellStyle name="Style 1 3 3 4 2 2 4" xfId="45921"/>
    <cellStyle name="Style 1 3 3 4 2 2 5" xfId="45922"/>
    <cellStyle name="Style 1 3 3 4 2 3" xfId="5934"/>
    <cellStyle name="Style 1 3 3 4 2 3 2" xfId="5935"/>
    <cellStyle name="Style 1 3 3 4 2 3 2 2" xfId="45923"/>
    <cellStyle name="Style 1 3 3 4 2 3 2 3" xfId="45924"/>
    <cellStyle name="Style 1 3 3 4 2 3 3" xfId="45925"/>
    <cellStyle name="Style 1 3 3 4 2 3 4" xfId="45926"/>
    <cellStyle name="Style 1 3 3 4 2 4" xfId="5936"/>
    <cellStyle name="Style 1 3 3 4 2 4 2" xfId="45927"/>
    <cellStyle name="Style 1 3 3 4 2 4 3" xfId="45928"/>
    <cellStyle name="Style 1 3 3 4 2 5" xfId="45929"/>
    <cellStyle name="Style 1 3 3 4 2 6" xfId="45930"/>
    <cellStyle name="Style 1 3 3 4 3" xfId="5937"/>
    <cellStyle name="Style 1 3 3 4 3 2" xfId="5938"/>
    <cellStyle name="Style 1 3 3 4 3 2 2" xfId="5939"/>
    <cellStyle name="Style 1 3 3 4 3 2 2 2" xfId="45931"/>
    <cellStyle name="Style 1 3 3 4 3 2 2 3" xfId="45932"/>
    <cellStyle name="Style 1 3 3 4 3 2 3" xfId="45933"/>
    <cellStyle name="Style 1 3 3 4 3 2 4" xfId="45934"/>
    <cellStyle name="Style 1 3 3 4 3 3" xfId="5940"/>
    <cellStyle name="Style 1 3 3 4 3 3 2" xfId="45935"/>
    <cellStyle name="Style 1 3 3 4 3 3 3" xfId="45936"/>
    <cellStyle name="Style 1 3 3 4 3 4" xfId="5941"/>
    <cellStyle name="Style 1 3 3 4 3 4 2" xfId="45937"/>
    <cellStyle name="Style 1 3 3 4 3 4 3" xfId="45938"/>
    <cellStyle name="Style 1 3 3 4 3 5" xfId="45939"/>
    <cellStyle name="Style 1 3 3 4 3 6" xfId="45940"/>
    <cellStyle name="Style 1 3 3 4 4" xfId="5942"/>
    <cellStyle name="Style 1 3 3 4 4 2" xfId="5943"/>
    <cellStyle name="Style 1 3 3 4 4 2 2" xfId="5944"/>
    <cellStyle name="Style 1 3 3 4 4 2 2 2" xfId="45941"/>
    <cellStyle name="Style 1 3 3 4 4 2 2 3" xfId="45942"/>
    <cellStyle name="Style 1 3 3 4 4 2 3" xfId="45943"/>
    <cellStyle name="Style 1 3 3 4 4 2 4" xfId="45944"/>
    <cellStyle name="Style 1 3 3 4 4 3" xfId="5945"/>
    <cellStyle name="Style 1 3 3 4 4 3 2" xfId="45945"/>
    <cellStyle name="Style 1 3 3 4 4 3 3" xfId="45946"/>
    <cellStyle name="Style 1 3 3 4 4 4" xfId="45947"/>
    <cellStyle name="Style 1 3 3 4 4 5" xfId="45948"/>
    <cellStyle name="Style 1 3 3 4 5" xfId="5946"/>
    <cellStyle name="Style 1 3 3 4 5 2" xfId="5947"/>
    <cellStyle name="Style 1 3 3 4 5 2 2" xfId="45949"/>
    <cellStyle name="Style 1 3 3 4 5 2 3" xfId="45950"/>
    <cellStyle name="Style 1 3 3 4 5 3" xfId="45951"/>
    <cellStyle name="Style 1 3 3 4 5 4" xfId="45952"/>
    <cellStyle name="Style 1 3 3 4 6" xfId="5948"/>
    <cellStyle name="Style 1 3 3 4 6 2" xfId="45953"/>
    <cellStyle name="Style 1 3 3 4 6 3" xfId="45954"/>
    <cellStyle name="Style 1 3 3 4 7" xfId="45955"/>
    <cellStyle name="Style 1 3 3 4 8" xfId="45956"/>
    <cellStyle name="Style 1 3 3 5" xfId="5949"/>
    <cellStyle name="Style 1 3 3 5 2" xfId="5950"/>
    <cellStyle name="Style 1 3 3 5 2 2" xfId="45957"/>
    <cellStyle name="Style 1 3 3 5 2 3" xfId="45958"/>
    <cellStyle name="Style 1 3 3 5 3" xfId="45959"/>
    <cellStyle name="Style 1 3 3 5 4" xfId="45960"/>
    <cellStyle name="Style 1 3 3 6" xfId="45961"/>
    <cellStyle name="Style 1 3 3 7" xfId="45962"/>
    <cellStyle name="Style 1 3 4" xfId="5951"/>
    <cellStyle name="Style 1 3 4 2" xfId="5952"/>
    <cellStyle name="Style 1 3 4 2 2" xfId="5953"/>
    <cellStyle name="Style 1 3 4 2 2 2" xfId="5954"/>
    <cellStyle name="Style 1 3 4 2 2 2 2" xfId="5955"/>
    <cellStyle name="Style 1 3 4 2 2 2 2 2" xfId="5956"/>
    <cellStyle name="Style 1 3 4 2 2 2 2 2 2" xfId="45963"/>
    <cellStyle name="Style 1 3 4 2 2 2 2 2 3" xfId="45964"/>
    <cellStyle name="Style 1 3 4 2 2 2 2 3" xfId="45965"/>
    <cellStyle name="Style 1 3 4 2 2 2 2 4" xfId="45966"/>
    <cellStyle name="Style 1 3 4 2 2 2 3" xfId="5957"/>
    <cellStyle name="Style 1 3 4 2 2 2 3 2" xfId="45967"/>
    <cellStyle name="Style 1 3 4 2 2 2 3 3" xfId="45968"/>
    <cellStyle name="Style 1 3 4 2 2 2 4" xfId="45969"/>
    <cellStyle name="Style 1 3 4 2 2 2 5" xfId="45970"/>
    <cellStyle name="Style 1 3 4 2 2 3" xfId="5958"/>
    <cellStyle name="Style 1 3 4 2 2 3 2" xfId="5959"/>
    <cellStyle name="Style 1 3 4 2 2 3 2 2" xfId="45971"/>
    <cellStyle name="Style 1 3 4 2 2 3 2 3" xfId="45972"/>
    <cellStyle name="Style 1 3 4 2 2 3 3" xfId="45973"/>
    <cellStyle name="Style 1 3 4 2 2 3 4" xfId="45974"/>
    <cellStyle name="Style 1 3 4 2 2 4" xfId="5960"/>
    <cellStyle name="Style 1 3 4 2 2 4 2" xfId="45975"/>
    <cellStyle name="Style 1 3 4 2 2 4 3" xfId="45976"/>
    <cellStyle name="Style 1 3 4 2 2 5" xfId="45977"/>
    <cellStyle name="Style 1 3 4 2 2 6" xfId="45978"/>
    <cellStyle name="Style 1 3 4 2 3" xfId="5961"/>
    <cellStyle name="Style 1 3 4 2 3 2" xfId="5962"/>
    <cellStyle name="Style 1 3 4 2 3 2 2" xfId="5963"/>
    <cellStyle name="Style 1 3 4 2 3 2 2 2" xfId="45979"/>
    <cellStyle name="Style 1 3 4 2 3 2 2 3" xfId="45980"/>
    <cellStyle name="Style 1 3 4 2 3 2 3" xfId="45981"/>
    <cellStyle name="Style 1 3 4 2 3 2 4" xfId="45982"/>
    <cellStyle name="Style 1 3 4 2 3 3" xfId="5964"/>
    <cellStyle name="Style 1 3 4 2 3 3 2" xfId="45983"/>
    <cellStyle name="Style 1 3 4 2 3 3 3" xfId="45984"/>
    <cellStyle name="Style 1 3 4 2 3 4" xfId="5965"/>
    <cellStyle name="Style 1 3 4 2 3 4 2" xfId="45985"/>
    <cellStyle name="Style 1 3 4 2 3 4 3" xfId="45986"/>
    <cellStyle name="Style 1 3 4 2 3 5" xfId="45987"/>
    <cellStyle name="Style 1 3 4 2 3 6" xfId="45988"/>
    <cellStyle name="Style 1 3 4 2 4" xfId="5966"/>
    <cellStyle name="Style 1 3 4 2 4 2" xfId="5967"/>
    <cellStyle name="Style 1 3 4 2 4 2 2" xfId="5968"/>
    <cellStyle name="Style 1 3 4 2 4 2 2 2" xfId="45989"/>
    <cellStyle name="Style 1 3 4 2 4 2 2 3" xfId="45990"/>
    <cellStyle name="Style 1 3 4 2 4 2 3" xfId="45991"/>
    <cellStyle name="Style 1 3 4 2 4 2 4" xfId="45992"/>
    <cellStyle name="Style 1 3 4 2 4 3" xfId="5969"/>
    <cellStyle name="Style 1 3 4 2 4 3 2" xfId="45993"/>
    <cellStyle name="Style 1 3 4 2 4 3 3" xfId="45994"/>
    <cellStyle name="Style 1 3 4 2 4 4" xfId="45995"/>
    <cellStyle name="Style 1 3 4 2 4 5" xfId="45996"/>
    <cellStyle name="Style 1 3 4 2 5" xfId="5970"/>
    <cellStyle name="Style 1 3 4 2 5 2" xfId="5971"/>
    <cellStyle name="Style 1 3 4 2 5 2 2" xfId="45997"/>
    <cellStyle name="Style 1 3 4 2 5 2 3" xfId="45998"/>
    <cellStyle name="Style 1 3 4 2 5 3" xfId="45999"/>
    <cellStyle name="Style 1 3 4 2 5 4" xfId="46000"/>
    <cellStyle name="Style 1 3 4 2 6" xfId="5972"/>
    <cellStyle name="Style 1 3 4 2 6 2" xfId="46001"/>
    <cellStyle name="Style 1 3 4 2 6 3" xfId="46002"/>
    <cellStyle name="Style 1 3 4 2 7" xfId="46003"/>
    <cellStyle name="Style 1 3 4 2 8" xfId="46004"/>
    <cellStyle name="Style 1 3 4 3" xfId="5973"/>
    <cellStyle name="Style 1 3 4 3 2" xfId="5974"/>
    <cellStyle name="Style 1 3 4 3 2 2" xfId="5975"/>
    <cellStyle name="Style 1 3 4 3 2 2 2" xfId="5976"/>
    <cellStyle name="Style 1 3 4 3 2 2 2 2" xfId="5977"/>
    <cellStyle name="Style 1 3 4 3 2 2 2 2 2" xfId="46005"/>
    <cellStyle name="Style 1 3 4 3 2 2 2 2 3" xfId="46006"/>
    <cellStyle name="Style 1 3 4 3 2 2 2 3" xfId="46007"/>
    <cellStyle name="Style 1 3 4 3 2 2 2 4" xfId="46008"/>
    <cellStyle name="Style 1 3 4 3 2 2 3" xfId="5978"/>
    <cellStyle name="Style 1 3 4 3 2 2 3 2" xfId="46009"/>
    <cellStyle name="Style 1 3 4 3 2 2 3 3" xfId="46010"/>
    <cellStyle name="Style 1 3 4 3 2 2 4" xfId="46011"/>
    <cellStyle name="Style 1 3 4 3 2 2 5" xfId="46012"/>
    <cellStyle name="Style 1 3 4 3 2 3" xfId="5979"/>
    <cellStyle name="Style 1 3 4 3 2 3 2" xfId="5980"/>
    <cellStyle name="Style 1 3 4 3 2 3 2 2" xfId="46013"/>
    <cellStyle name="Style 1 3 4 3 2 3 2 3" xfId="46014"/>
    <cellStyle name="Style 1 3 4 3 2 3 3" xfId="46015"/>
    <cellStyle name="Style 1 3 4 3 2 3 4" xfId="46016"/>
    <cellStyle name="Style 1 3 4 3 2 4" xfId="5981"/>
    <cellStyle name="Style 1 3 4 3 2 4 2" xfId="46017"/>
    <cellStyle name="Style 1 3 4 3 2 4 3" xfId="46018"/>
    <cellStyle name="Style 1 3 4 3 2 5" xfId="46019"/>
    <cellStyle name="Style 1 3 4 3 2 6" xfId="46020"/>
    <cellStyle name="Style 1 3 4 3 3" xfId="5982"/>
    <cellStyle name="Style 1 3 4 3 3 2" xfId="5983"/>
    <cellStyle name="Style 1 3 4 3 3 2 2" xfId="5984"/>
    <cellStyle name="Style 1 3 4 3 3 2 2 2" xfId="46021"/>
    <cellStyle name="Style 1 3 4 3 3 2 2 3" xfId="46022"/>
    <cellStyle name="Style 1 3 4 3 3 2 3" xfId="46023"/>
    <cellStyle name="Style 1 3 4 3 3 2 4" xfId="46024"/>
    <cellStyle name="Style 1 3 4 3 3 3" xfId="5985"/>
    <cellStyle name="Style 1 3 4 3 3 3 2" xfId="46025"/>
    <cellStyle name="Style 1 3 4 3 3 3 3" xfId="46026"/>
    <cellStyle name="Style 1 3 4 3 3 4" xfId="5986"/>
    <cellStyle name="Style 1 3 4 3 3 4 2" xfId="46027"/>
    <cellStyle name="Style 1 3 4 3 3 4 3" xfId="46028"/>
    <cellStyle name="Style 1 3 4 3 3 5" xfId="46029"/>
    <cellStyle name="Style 1 3 4 3 3 6" xfId="46030"/>
    <cellStyle name="Style 1 3 4 3 4" xfId="5987"/>
    <cellStyle name="Style 1 3 4 3 4 2" xfId="5988"/>
    <cellStyle name="Style 1 3 4 3 4 2 2" xfId="5989"/>
    <cellStyle name="Style 1 3 4 3 4 2 2 2" xfId="46031"/>
    <cellStyle name="Style 1 3 4 3 4 2 2 3" xfId="46032"/>
    <cellStyle name="Style 1 3 4 3 4 2 3" xfId="46033"/>
    <cellStyle name="Style 1 3 4 3 4 2 4" xfId="46034"/>
    <cellStyle name="Style 1 3 4 3 4 3" xfId="5990"/>
    <cellStyle name="Style 1 3 4 3 4 3 2" xfId="46035"/>
    <cellStyle name="Style 1 3 4 3 4 3 3" xfId="46036"/>
    <cellStyle name="Style 1 3 4 3 4 4" xfId="46037"/>
    <cellStyle name="Style 1 3 4 3 4 5" xfId="46038"/>
    <cellStyle name="Style 1 3 4 3 5" xfId="5991"/>
    <cellStyle name="Style 1 3 4 3 5 2" xfId="5992"/>
    <cellStyle name="Style 1 3 4 3 5 2 2" xfId="46039"/>
    <cellStyle name="Style 1 3 4 3 5 2 3" xfId="46040"/>
    <cellStyle name="Style 1 3 4 3 5 3" xfId="46041"/>
    <cellStyle name="Style 1 3 4 3 5 4" xfId="46042"/>
    <cellStyle name="Style 1 3 4 3 6" xfId="5993"/>
    <cellStyle name="Style 1 3 4 3 6 2" xfId="46043"/>
    <cellStyle name="Style 1 3 4 3 6 3" xfId="46044"/>
    <cellStyle name="Style 1 3 4 3 7" xfId="46045"/>
    <cellStyle name="Style 1 3 4 3 8" xfId="46046"/>
    <cellStyle name="Style 1 3 4 4" xfId="5994"/>
    <cellStyle name="Style 1 3 4 4 2" xfId="5995"/>
    <cellStyle name="Style 1 3 4 4 2 2" xfId="5996"/>
    <cellStyle name="Style 1 3 4 4 2 2 2" xfId="5997"/>
    <cellStyle name="Style 1 3 4 4 2 2 2 2" xfId="46047"/>
    <cellStyle name="Style 1 3 4 4 2 2 2 3" xfId="46048"/>
    <cellStyle name="Style 1 3 4 4 2 2 3" xfId="46049"/>
    <cellStyle name="Style 1 3 4 4 2 2 4" xfId="46050"/>
    <cellStyle name="Style 1 3 4 4 2 3" xfId="5998"/>
    <cellStyle name="Style 1 3 4 4 2 3 2" xfId="46051"/>
    <cellStyle name="Style 1 3 4 4 2 3 3" xfId="46052"/>
    <cellStyle name="Style 1 3 4 4 2 4" xfId="46053"/>
    <cellStyle name="Style 1 3 4 4 2 5" xfId="46054"/>
    <cellStyle name="Style 1 3 4 4 3" xfId="5999"/>
    <cellStyle name="Style 1 3 4 4 3 2" xfId="6000"/>
    <cellStyle name="Style 1 3 4 4 3 2 2" xfId="46055"/>
    <cellStyle name="Style 1 3 4 4 3 2 3" xfId="46056"/>
    <cellStyle name="Style 1 3 4 4 3 3" xfId="46057"/>
    <cellStyle name="Style 1 3 4 4 3 4" xfId="46058"/>
    <cellStyle name="Style 1 3 4 4 4" xfId="6001"/>
    <cellStyle name="Style 1 3 4 4 4 2" xfId="46059"/>
    <cellStyle name="Style 1 3 4 4 4 3" xfId="46060"/>
    <cellStyle name="Style 1 3 4 4 5" xfId="46061"/>
    <cellStyle name="Style 1 3 4 4 6" xfId="46062"/>
    <cellStyle name="Style 1 3 4 5" xfId="6002"/>
    <cellStyle name="Style 1 3 4 5 2" xfId="6003"/>
    <cellStyle name="Style 1 3 4 5 2 2" xfId="6004"/>
    <cellStyle name="Style 1 3 4 5 2 2 2" xfId="46063"/>
    <cellStyle name="Style 1 3 4 5 2 2 3" xfId="46064"/>
    <cellStyle name="Style 1 3 4 5 2 3" xfId="46065"/>
    <cellStyle name="Style 1 3 4 5 2 4" xfId="46066"/>
    <cellStyle name="Style 1 3 4 5 3" xfId="6005"/>
    <cellStyle name="Style 1 3 4 5 3 2" xfId="46067"/>
    <cellStyle name="Style 1 3 4 5 3 3" xfId="46068"/>
    <cellStyle name="Style 1 3 4 5 4" xfId="6006"/>
    <cellStyle name="Style 1 3 4 5 4 2" xfId="46069"/>
    <cellStyle name="Style 1 3 4 5 4 3" xfId="46070"/>
    <cellStyle name="Style 1 3 4 5 5" xfId="46071"/>
    <cellStyle name="Style 1 3 4 5 6" xfId="46072"/>
    <cellStyle name="Style 1 3 4 6" xfId="6007"/>
    <cellStyle name="Style 1 3 4 6 2" xfId="6008"/>
    <cellStyle name="Style 1 3 4 6 2 2" xfId="6009"/>
    <cellStyle name="Style 1 3 4 6 2 2 2" xfId="46073"/>
    <cellStyle name="Style 1 3 4 6 2 2 3" xfId="46074"/>
    <cellStyle name="Style 1 3 4 6 2 3" xfId="46075"/>
    <cellStyle name="Style 1 3 4 6 2 4" xfId="46076"/>
    <cellStyle name="Style 1 3 4 6 3" xfId="6010"/>
    <cellStyle name="Style 1 3 4 6 3 2" xfId="46077"/>
    <cellStyle name="Style 1 3 4 6 3 3" xfId="46078"/>
    <cellStyle name="Style 1 3 4 6 4" xfId="46079"/>
    <cellStyle name="Style 1 3 4 6 5" xfId="46080"/>
    <cellStyle name="Style 1 3 4 7" xfId="6011"/>
    <cellStyle name="Style 1 3 4 7 2" xfId="46081"/>
    <cellStyle name="Style 1 3 4 7 3" xfId="46082"/>
    <cellStyle name="Style 1 3 4 8" xfId="46083"/>
    <cellStyle name="Style 1 3 4 9" xfId="46084"/>
    <cellStyle name="Style 1 3 5" xfId="6012"/>
    <cellStyle name="Style 1 3 5 2" xfId="6013"/>
    <cellStyle name="Style 1 3 5 2 2" xfId="6014"/>
    <cellStyle name="Style 1 3 5 2 2 2" xfId="6015"/>
    <cellStyle name="Style 1 3 5 2 2 2 2" xfId="6016"/>
    <cellStyle name="Style 1 3 5 2 2 2 2 2" xfId="46085"/>
    <cellStyle name="Style 1 3 5 2 2 2 2 3" xfId="46086"/>
    <cellStyle name="Style 1 3 5 2 2 2 3" xfId="46087"/>
    <cellStyle name="Style 1 3 5 2 2 2 4" xfId="46088"/>
    <cellStyle name="Style 1 3 5 2 2 3" xfId="6017"/>
    <cellStyle name="Style 1 3 5 2 2 3 2" xfId="46089"/>
    <cellStyle name="Style 1 3 5 2 2 3 3" xfId="46090"/>
    <cellStyle name="Style 1 3 5 2 2 4" xfId="46091"/>
    <cellStyle name="Style 1 3 5 2 2 5" xfId="46092"/>
    <cellStyle name="Style 1 3 5 2 3" xfId="6018"/>
    <cellStyle name="Style 1 3 5 2 3 2" xfId="6019"/>
    <cellStyle name="Style 1 3 5 2 3 2 2" xfId="46093"/>
    <cellStyle name="Style 1 3 5 2 3 2 3" xfId="46094"/>
    <cellStyle name="Style 1 3 5 2 3 3" xfId="46095"/>
    <cellStyle name="Style 1 3 5 2 3 4" xfId="46096"/>
    <cellStyle name="Style 1 3 5 2 4" xfId="6020"/>
    <cellStyle name="Style 1 3 5 2 4 2" xfId="46097"/>
    <cellStyle name="Style 1 3 5 2 4 3" xfId="46098"/>
    <cellStyle name="Style 1 3 5 2 5" xfId="46099"/>
    <cellStyle name="Style 1 3 5 2 6" xfId="46100"/>
    <cellStyle name="Style 1 3 5 3" xfId="6021"/>
    <cellStyle name="Style 1 3 5 3 2" xfId="6022"/>
    <cellStyle name="Style 1 3 5 3 2 2" xfId="6023"/>
    <cellStyle name="Style 1 3 5 3 2 2 2" xfId="46101"/>
    <cellStyle name="Style 1 3 5 3 2 2 3" xfId="46102"/>
    <cellStyle name="Style 1 3 5 3 2 3" xfId="46103"/>
    <cellStyle name="Style 1 3 5 3 2 4" xfId="46104"/>
    <cellStyle name="Style 1 3 5 3 3" xfId="6024"/>
    <cellStyle name="Style 1 3 5 3 3 2" xfId="46105"/>
    <cellStyle name="Style 1 3 5 3 3 3" xfId="46106"/>
    <cellStyle name="Style 1 3 5 3 4" xfId="6025"/>
    <cellStyle name="Style 1 3 5 3 4 2" xfId="46107"/>
    <cellStyle name="Style 1 3 5 3 4 3" xfId="46108"/>
    <cellStyle name="Style 1 3 5 3 5" xfId="46109"/>
    <cellStyle name="Style 1 3 5 3 6" xfId="46110"/>
    <cellStyle name="Style 1 3 5 4" xfId="6026"/>
    <cellStyle name="Style 1 3 5 4 2" xfId="6027"/>
    <cellStyle name="Style 1 3 5 4 2 2" xfId="6028"/>
    <cellStyle name="Style 1 3 5 4 2 2 2" xfId="46111"/>
    <cellStyle name="Style 1 3 5 4 2 2 3" xfId="46112"/>
    <cellStyle name="Style 1 3 5 4 2 3" xfId="46113"/>
    <cellStyle name="Style 1 3 5 4 2 4" xfId="46114"/>
    <cellStyle name="Style 1 3 5 4 3" xfId="6029"/>
    <cellStyle name="Style 1 3 5 4 3 2" xfId="46115"/>
    <cellStyle name="Style 1 3 5 4 3 3" xfId="46116"/>
    <cellStyle name="Style 1 3 5 4 4" xfId="46117"/>
    <cellStyle name="Style 1 3 5 4 5" xfId="46118"/>
    <cellStyle name="Style 1 3 5 5" xfId="6030"/>
    <cellStyle name="Style 1 3 5 5 2" xfId="46119"/>
    <cellStyle name="Style 1 3 5 5 3" xfId="46120"/>
    <cellStyle name="Style 1 3 5 6" xfId="46121"/>
    <cellStyle name="Style 1 3 5 7" xfId="46122"/>
    <cellStyle name="Style 1 3 6" xfId="46123"/>
    <cellStyle name="Style 1 4" xfId="6031"/>
    <cellStyle name="Style 1 5" xfId="6032"/>
    <cellStyle name="Style 1 6" xfId="6033"/>
    <cellStyle name="Style 1_apollo_curves" xfId="6034"/>
    <cellStyle name="Style 2" xfId="6035"/>
    <cellStyle name="Style 2 2" xfId="46124"/>
    <cellStyle name="Style 2_Config" xfId="46125"/>
    <cellStyle name="TableF" xfId="6036"/>
    <cellStyle name="TableF 2" xfId="6037"/>
    <cellStyle name="TableF 2 2" xfId="46126"/>
    <cellStyle name="TableF 2 2 10" xfId="46127"/>
    <cellStyle name="TableF 2 2 11" xfId="46128"/>
    <cellStyle name="TableF 2 2 12" xfId="46129"/>
    <cellStyle name="TableF 2 2 13" xfId="46130"/>
    <cellStyle name="TableF 2 2 14" xfId="46131"/>
    <cellStyle name="TableF 2 2 2" xfId="46132"/>
    <cellStyle name="TableF 2 2 2 2" xfId="46133"/>
    <cellStyle name="TableF 2 2 2 2 10" xfId="46134"/>
    <cellStyle name="TableF 2 2 2 2 11" xfId="46135"/>
    <cellStyle name="TableF 2 2 2 2 12" xfId="46136"/>
    <cellStyle name="TableF 2 2 2 2 13" xfId="46137"/>
    <cellStyle name="TableF 2 2 2 2 14" xfId="46138"/>
    <cellStyle name="TableF 2 2 2 2 15" xfId="46139"/>
    <cellStyle name="TableF 2 2 2 2 16" xfId="46140"/>
    <cellStyle name="TableF 2 2 2 2 2" xfId="46141"/>
    <cellStyle name="TableF 2 2 2 2 2 10" xfId="46142"/>
    <cellStyle name="TableF 2 2 2 2 2 11" xfId="46143"/>
    <cellStyle name="TableF 2 2 2 2 2 12" xfId="46144"/>
    <cellStyle name="TableF 2 2 2 2 2 13" xfId="46145"/>
    <cellStyle name="TableF 2 2 2 2 2 14" xfId="46146"/>
    <cellStyle name="TableF 2 2 2 2 2 2" xfId="46147"/>
    <cellStyle name="TableF 2 2 2 2 2 3" xfId="46148"/>
    <cellStyle name="TableF 2 2 2 2 2 4" xfId="46149"/>
    <cellStyle name="TableF 2 2 2 2 2 5" xfId="46150"/>
    <cellStyle name="TableF 2 2 2 2 2 6" xfId="46151"/>
    <cellStyle name="TableF 2 2 2 2 2 7" xfId="46152"/>
    <cellStyle name="TableF 2 2 2 2 2 8" xfId="46153"/>
    <cellStyle name="TableF 2 2 2 2 2 9" xfId="46154"/>
    <cellStyle name="TableF 2 2 2 2 3" xfId="46155"/>
    <cellStyle name="TableF 2 2 2 2 4" xfId="46156"/>
    <cellStyle name="TableF 2 2 2 2 5" xfId="46157"/>
    <cellStyle name="TableF 2 2 2 2 6" xfId="46158"/>
    <cellStyle name="TableF 2 2 2 2 7" xfId="46159"/>
    <cellStyle name="TableF 2 2 2 2 8" xfId="46160"/>
    <cellStyle name="TableF 2 2 2 2 9" xfId="46161"/>
    <cellStyle name="TableF 2 2 3" xfId="46162"/>
    <cellStyle name="TableF 2 2 3 10" xfId="46163"/>
    <cellStyle name="TableF 2 2 3 11" xfId="46164"/>
    <cellStyle name="TableF 2 2 3 12" xfId="46165"/>
    <cellStyle name="TableF 2 2 3 13" xfId="46166"/>
    <cellStyle name="TableF 2 2 3 14" xfId="46167"/>
    <cellStyle name="TableF 2 2 3 15" xfId="46168"/>
    <cellStyle name="TableF 2 2 3 16" xfId="46169"/>
    <cellStyle name="TableF 2 2 3 2" xfId="46170"/>
    <cellStyle name="TableF 2 2 3 2 10" xfId="46171"/>
    <cellStyle name="TableF 2 2 3 2 11" xfId="46172"/>
    <cellStyle name="TableF 2 2 3 2 12" xfId="46173"/>
    <cellStyle name="TableF 2 2 3 2 13" xfId="46174"/>
    <cellStyle name="TableF 2 2 3 2 14" xfId="46175"/>
    <cellStyle name="TableF 2 2 3 2 2" xfId="46176"/>
    <cellStyle name="TableF 2 2 3 2 3" xfId="46177"/>
    <cellStyle name="TableF 2 2 3 2 4" xfId="46178"/>
    <cellStyle name="TableF 2 2 3 2 5" xfId="46179"/>
    <cellStyle name="TableF 2 2 3 2 6" xfId="46180"/>
    <cellStyle name="TableF 2 2 3 2 7" xfId="46181"/>
    <cellStyle name="TableF 2 2 3 2 8" xfId="46182"/>
    <cellStyle name="TableF 2 2 3 2 9" xfId="46183"/>
    <cellStyle name="TableF 2 2 3 3" xfId="46184"/>
    <cellStyle name="TableF 2 2 3 4" xfId="46185"/>
    <cellStyle name="TableF 2 2 3 5" xfId="46186"/>
    <cellStyle name="TableF 2 2 3 6" xfId="46187"/>
    <cellStyle name="TableF 2 2 3 7" xfId="46188"/>
    <cellStyle name="TableF 2 2 3 8" xfId="46189"/>
    <cellStyle name="TableF 2 2 3 9" xfId="46190"/>
    <cellStyle name="TableF 2 2 4" xfId="46191"/>
    <cellStyle name="TableF 2 2 4 10" xfId="46192"/>
    <cellStyle name="TableF 2 2 4 11" xfId="46193"/>
    <cellStyle name="TableF 2 2 4 12" xfId="46194"/>
    <cellStyle name="TableF 2 2 4 13" xfId="46195"/>
    <cellStyle name="TableF 2 2 4 14" xfId="46196"/>
    <cellStyle name="TableF 2 2 4 15" xfId="46197"/>
    <cellStyle name="TableF 2 2 4 2" xfId="46198"/>
    <cellStyle name="TableF 2 2 4 3" xfId="46199"/>
    <cellStyle name="TableF 2 2 4 4" xfId="46200"/>
    <cellStyle name="TableF 2 2 4 5" xfId="46201"/>
    <cellStyle name="TableF 2 2 4 6" xfId="46202"/>
    <cellStyle name="TableF 2 2 4 7" xfId="46203"/>
    <cellStyle name="TableF 2 2 4 8" xfId="46204"/>
    <cellStyle name="TableF 2 2 4 9" xfId="46205"/>
    <cellStyle name="TableF 2 2 5" xfId="46206"/>
    <cellStyle name="TableF 2 2 6" xfId="46207"/>
    <cellStyle name="TableF 2 2 7" xfId="46208"/>
    <cellStyle name="TableF 2 2 8" xfId="46209"/>
    <cellStyle name="TableF 2 2 9" xfId="46210"/>
    <cellStyle name="TableF 3" xfId="46211"/>
    <cellStyle name="TableF 3 10" xfId="46212"/>
    <cellStyle name="TableF 3 11" xfId="46213"/>
    <cellStyle name="TableF 3 12" xfId="46214"/>
    <cellStyle name="TableF 3 13" xfId="46215"/>
    <cellStyle name="TableF 3 14" xfId="46216"/>
    <cellStyle name="TableF 3 2" xfId="46217"/>
    <cellStyle name="TableF 3 2 2" xfId="46218"/>
    <cellStyle name="TableF 3 2 2 10" xfId="46219"/>
    <cellStyle name="TableF 3 2 2 11" xfId="46220"/>
    <cellStyle name="TableF 3 2 2 12" xfId="46221"/>
    <cellStyle name="TableF 3 2 2 13" xfId="46222"/>
    <cellStyle name="TableF 3 2 2 14" xfId="46223"/>
    <cellStyle name="TableF 3 2 2 15" xfId="46224"/>
    <cellStyle name="TableF 3 2 2 16" xfId="46225"/>
    <cellStyle name="TableF 3 2 2 2" xfId="46226"/>
    <cellStyle name="TableF 3 2 2 2 10" xfId="46227"/>
    <cellStyle name="TableF 3 2 2 2 11" xfId="46228"/>
    <cellStyle name="TableF 3 2 2 2 12" xfId="46229"/>
    <cellStyle name="TableF 3 2 2 2 13" xfId="46230"/>
    <cellStyle name="TableF 3 2 2 2 14" xfId="46231"/>
    <cellStyle name="TableF 3 2 2 2 2" xfId="46232"/>
    <cellStyle name="TableF 3 2 2 2 3" xfId="46233"/>
    <cellStyle name="TableF 3 2 2 2 4" xfId="46234"/>
    <cellStyle name="TableF 3 2 2 2 5" xfId="46235"/>
    <cellStyle name="TableF 3 2 2 2 6" xfId="46236"/>
    <cellStyle name="TableF 3 2 2 2 7" xfId="46237"/>
    <cellStyle name="TableF 3 2 2 2 8" xfId="46238"/>
    <cellStyle name="TableF 3 2 2 2 9" xfId="46239"/>
    <cellStyle name="TableF 3 2 2 3" xfId="46240"/>
    <cellStyle name="TableF 3 2 2 4" xfId="46241"/>
    <cellStyle name="TableF 3 2 2 5" xfId="46242"/>
    <cellStyle name="TableF 3 2 2 6" xfId="46243"/>
    <cellStyle name="TableF 3 2 2 7" xfId="46244"/>
    <cellStyle name="TableF 3 2 2 8" xfId="46245"/>
    <cellStyle name="TableF 3 2 2 9" xfId="46246"/>
    <cellStyle name="TableF 3 3" xfId="46247"/>
    <cellStyle name="TableF 3 3 10" xfId="46248"/>
    <cellStyle name="TableF 3 3 11" xfId="46249"/>
    <cellStyle name="TableF 3 3 12" xfId="46250"/>
    <cellStyle name="TableF 3 3 13" xfId="46251"/>
    <cellStyle name="TableF 3 3 14" xfId="46252"/>
    <cellStyle name="TableF 3 3 15" xfId="46253"/>
    <cellStyle name="TableF 3 3 16" xfId="46254"/>
    <cellStyle name="TableF 3 3 2" xfId="46255"/>
    <cellStyle name="TableF 3 3 2 10" xfId="46256"/>
    <cellStyle name="TableF 3 3 2 11" xfId="46257"/>
    <cellStyle name="TableF 3 3 2 12" xfId="46258"/>
    <cellStyle name="TableF 3 3 2 13" xfId="46259"/>
    <cellStyle name="TableF 3 3 2 14" xfId="46260"/>
    <cellStyle name="TableF 3 3 2 2" xfId="46261"/>
    <cellStyle name="TableF 3 3 2 3" xfId="46262"/>
    <cellStyle name="TableF 3 3 2 4" xfId="46263"/>
    <cellStyle name="TableF 3 3 2 5" xfId="46264"/>
    <cellStyle name="TableF 3 3 2 6" xfId="46265"/>
    <cellStyle name="TableF 3 3 2 7" xfId="46266"/>
    <cellStyle name="TableF 3 3 2 8" xfId="46267"/>
    <cellStyle name="TableF 3 3 2 9" xfId="46268"/>
    <cellStyle name="TableF 3 3 3" xfId="46269"/>
    <cellStyle name="TableF 3 3 4" xfId="46270"/>
    <cellStyle name="TableF 3 3 5" xfId="46271"/>
    <cellStyle name="TableF 3 3 6" xfId="46272"/>
    <cellStyle name="TableF 3 3 7" xfId="46273"/>
    <cellStyle name="TableF 3 3 8" xfId="46274"/>
    <cellStyle name="TableF 3 3 9" xfId="46275"/>
    <cellStyle name="TableF 3 4" xfId="46276"/>
    <cellStyle name="TableF 3 4 10" xfId="46277"/>
    <cellStyle name="TableF 3 4 11" xfId="46278"/>
    <cellStyle name="TableF 3 4 12" xfId="46279"/>
    <cellStyle name="TableF 3 4 13" xfId="46280"/>
    <cellStyle name="TableF 3 4 14" xfId="46281"/>
    <cellStyle name="TableF 3 4 15" xfId="46282"/>
    <cellStyle name="TableF 3 4 2" xfId="46283"/>
    <cellStyle name="TableF 3 4 3" xfId="46284"/>
    <cellStyle name="TableF 3 4 4" xfId="46285"/>
    <cellStyle name="TableF 3 4 5" xfId="46286"/>
    <cellStyle name="TableF 3 4 6" xfId="46287"/>
    <cellStyle name="TableF 3 4 7" xfId="46288"/>
    <cellStyle name="TableF 3 4 8" xfId="46289"/>
    <cellStyle name="TableF 3 4 9" xfId="46290"/>
    <cellStyle name="TableF 3 5" xfId="46291"/>
    <cellStyle name="TableF 3 6" xfId="46292"/>
    <cellStyle name="TableF 3 7" xfId="46293"/>
    <cellStyle name="TableF 3 8" xfId="46294"/>
    <cellStyle name="TableF 3 9" xfId="46295"/>
    <cellStyle name="text" xfId="6038"/>
    <cellStyle name="text 2" xfId="46296"/>
    <cellStyle name="text 2 2" xfId="46297"/>
    <cellStyle name="text 2 3" xfId="46298"/>
    <cellStyle name="text 3" xfId="46299"/>
    <cellStyle name="text 4" xfId="46300"/>
    <cellStyle name="text2" xfId="6039"/>
    <cellStyle name="text2 2" xfId="46301"/>
    <cellStyle name="text2 2 2" xfId="46302"/>
    <cellStyle name="text2 2 3" xfId="46303"/>
    <cellStyle name="text2 3" xfId="46304"/>
    <cellStyle name="text2 4" xfId="46305"/>
    <cellStyle name="Title 2" xfId="6040"/>
    <cellStyle name="Title 2 2" xfId="6041"/>
    <cellStyle name="Title 2 3" xfId="46306"/>
    <cellStyle name="title 2 4" xfId="46307"/>
    <cellStyle name="Title 3" xfId="6042"/>
    <cellStyle name="Title 4" xfId="6043"/>
    <cellStyle name="Title 5" xfId="6044"/>
    <cellStyle name="Title 5 2" xfId="46308"/>
    <cellStyle name="Title 5 3" xfId="46309"/>
    <cellStyle name="Title 5 4" xfId="46310"/>
    <cellStyle name="Title 6" xfId="6045"/>
    <cellStyle name="Title 6 2" xfId="46311"/>
    <cellStyle name="Title 6 3" xfId="46312"/>
    <cellStyle name="Title 6 4" xfId="46313"/>
    <cellStyle name="Title 7" xfId="46314"/>
    <cellStyle name="title2" xfId="6046"/>
    <cellStyle name="title2 2" xfId="46315"/>
    <cellStyle name="title2 2 2" xfId="46316"/>
    <cellStyle name="title2 2 3" xfId="46317"/>
    <cellStyle name="title2 3" xfId="46318"/>
    <cellStyle name="title2 4" xfId="46319"/>
    <cellStyle name="TopGrey" xfId="6047"/>
    <cellStyle name="TopGrey 2" xfId="46320"/>
    <cellStyle name="TopGrey 2 2" xfId="46321"/>
    <cellStyle name="TopGrey 2 3" xfId="46322"/>
    <cellStyle name="TopGrey 3" xfId="46323"/>
    <cellStyle name="Total 2" xfId="6048"/>
    <cellStyle name="Total 2 10" xfId="46324"/>
    <cellStyle name="Total 2 10 10" xfId="46325"/>
    <cellStyle name="Total 2 10 11" xfId="46326"/>
    <cellStyle name="Total 2 10 12" xfId="46327"/>
    <cellStyle name="Total 2 10 13" xfId="46328"/>
    <cellStyle name="Total 2 10 14" xfId="46329"/>
    <cellStyle name="Total 2 10 15" xfId="46330"/>
    <cellStyle name="Total 2 10 2" xfId="46331"/>
    <cellStyle name="Total 2 10 3" xfId="46332"/>
    <cellStyle name="Total 2 10 4" xfId="46333"/>
    <cellStyle name="Total 2 10 5" xfId="46334"/>
    <cellStyle name="Total 2 10 6" xfId="46335"/>
    <cellStyle name="Total 2 10 7" xfId="46336"/>
    <cellStyle name="Total 2 10 8" xfId="46337"/>
    <cellStyle name="Total 2 10 9" xfId="46338"/>
    <cellStyle name="Total 2 11" xfId="46339"/>
    <cellStyle name="Total 2 12" xfId="46340"/>
    <cellStyle name="Total 2 13" xfId="46341"/>
    <cellStyle name="Total 2 14" xfId="46342"/>
    <cellStyle name="Total 2 15" xfId="46343"/>
    <cellStyle name="Total 2 16" xfId="46344"/>
    <cellStyle name="Total 2 17" xfId="46345"/>
    <cellStyle name="Total 2 18" xfId="46346"/>
    <cellStyle name="Total 2 19" xfId="46347"/>
    <cellStyle name="Total 2 2" xfId="6049"/>
    <cellStyle name="Total 2 2 10" xfId="46348"/>
    <cellStyle name="Total 2 2 11" xfId="46349"/>
    <cellStyle name="Total 2 2 12" xfId="46350"/>
    <cellStyle name="Total 2 2 13" xfId="46351"/>
    <cellStyle name="Total 2 2 14" xfId="46352"/>
    <cellStyle name="Total 2 2 2" xfId="6050"/>
    <cellStyle name="Total 2 2 2 10" xfId="46353"/>
    <cellStyle name="Total 2 2 2 11" xfId="46354"/>
    <cellStyle name="Total 2 2 2 12" xfId="46355"/>
    <cellStyle name="Total 2 2 2 13" xfId="46356"/>
    <cellStyle name="Total 2 2 2 2" xfId="6051"/>
    <cellStyle name="Total 2 2 2 2 10" xfId="46357"/>
    <cellStyle name="Total 2 2 2 2 11" xfId="46358"/>
    <cellStyle name="Total 2 2 2 2 12" xfId="46359"/>
    <cellStyle name="Total 2 2 2 2 13" xfId="46360"/>
    <cellStyle name="Total 2 2 2 2 14" xfId="46361"/>
    <cellStyle name="Total 2 2 2 2 15" xfId="46362"/>
    <cellStyle name="Total 2 2 2 2 16" xfId="46363"/>
    <cellStyle name="Total 2 2 2 2 2" xfId="6052"/>
    <cellStyle name="Total 2 2 2 2 2 10" xfId="46364"/>
    <cellStyle name="Total 2 2 2 2 2 11" xfId="46365"/>
    <cellStyle name="Total 2 2 2 2 2 12" xfId="46366"/>
    <cellStyle name="Total 2 2 2 2 2 13" xfId="46367"/>
    <cellStyle name="Total 2 2 2 2 2 14" xfId="46368"/>
    <cellStyle name="Total 2 2 2 2 2 2" xfId="6053"/>
    <cellStyle name="Total 2 2 2 2 2 2 2" xfId="6054"/>
    <cellStyle name="Total 2 2 2 2 2 2 2 2" xfId="6055"/>
    <cellStyle name="Total 2 2 2 2 2 2 2 2 2" xfId="6056"/>
    <cellStyle name="Total 2 2 2 2 2 2 2 2 2 2" xfId="46369"/>
    <cellStyle name="Total 2 2 2 2 2 2 2 2 2 2 2" xfId="46370"/>
    <cellStyle name="Total 2 2 2 2 2 2 2 2 2 2 3" xfId="46371"/>
    <cellStyle name="Total 2 2 2 2 2 2 2 2 3" xfId="46372"/>
    <cellStyle name="Total 2 2 2 2 2 2 2 2 3 2" xfId="46373"/>
    <cellStyle name="Total 2 2 2 2 2 2 2 2 3 3" xfId="46374"/>
    <cellStyle name="Total 2 2 2 2 2 2 2 3" xfId="6057"/>
    <cellStyle name="Total 2 2 2 2 2 2 2 3 2" xfId="46375"/>
    <cellStyle name="Total 2 2 2 2 2 2 2 3 2 2" xfId="46376"/>
    <cellStyle name="Total 2 2 2 2 2 2 2 3 2 3" xfId="46377"/>
    <cellStyle name="Total 2 2 2 2 2 2 2 4" xfId="46378"/>
    <cellStyle name="Total 2 2 2 2 2 2 2 4 2" xfId="46379"/>
    <cellStyle name="Total 2 2 2 2 2 2 2 4 3" xfId="46380"/>
    <cellStyle name="Total 2 2 2 2 2 2 3" xfId="6058"/>
    <cellStyle name="Total 2 2 2 2 2 2 3 2" xfId="6059"/>
    <cellStyle name="Total 2 2 2 2 2 2 3 2 2" xfId="46381"/>
    <cellStyle name="Total 2 2 2 2 2 2 3 2 2 2" xfId="46382"/>
    <cellStyle name="Total 2 2 2 2 2 2 3 2 2 3" xfId="46383"/>
    <cellStyle name="Total 2 2 2 2 2 2 3 3" xfId="46384"/>
    <cellStyle name="Total 2 2 2 2 2 2 3 3 2" xfId="46385"/>
    <cellStyle name="Total 2 2 2 2 2 2 3 3 3" xfId="46386"/>
    <cellStyle name="Total 2 2 2 2 2 2 4" xfId="6060"/>
    <cellStyle name="Total 2 2 2 2 2 2 4 2" xfId="46387"/>
    <cellStyle name="Total 2 2 2 2 2 2 4 2 2" xfId="46388"/>
    <cellStyle name="Total 2 2 2 2 2 2 4 2 3" xfId="46389"/>
    <cellStyle name="Total 2 2 2 2 2 2 5" xfId="46390"/>
    <cellStyle name="Total 2 2 2 2 2 2 5 2" xfId="46391"/>
    <cellStyle name="Total 2 2 2 2 2 2 5 3" xfId="46392"/>
    <cellStyle name="Total 2 2 2 2 2 3" xfId="6061"/>
    <cellStyle name="Total 2 2 2 2 2 3 2" xfId="6062"/>
    <cellStyle name="Total 2 2 2 2 2 3 2 2" xfId="6063"/>
    <cellStyle name="Total 2 2 2 2 2 3 2 2 2" xfId="46393"/>
    <cellStyle name="Total 2 2 2 2 2 3 2 2 2 2" xfId="46394"/>
    <cellStyle name="Total 2 2 2 2 2 3 2 2 2 3" xfId="46395"/>
    <cellStyle name="Total 2 2 2 2 2 3 2 3" xfId="46396"/>
    <cellStyle name="Total 2 2 2 2 2 3 2 3 2" xfId="46397"/>
    <cellStyle name="Total 2 2 2 2 2 3 2 3 3" xfId="46398"/>
    <cellStyle name="Total 2 2 2 2 2 3 3" xfId="6064"/>
    <cellStyle name="Total 2 2 2 2 2 3 3 2" xfId="46399"/>
    <cellStyle name="Total 2 2 2 2 2 3 3 2 2" xfId="46400"/>
    <cellStyle name="Total 2 2 2 2 2 3 3 2 3" xfId="46401"/>
    <cellStyle name="Total 2 2 2 2 2 3 4" xfId="6065"/>
    <cellStyle name="Total 2 2 2 2 2 3 4 2" xfId="46402"/>
    <cellStyle name="Total 2 2 2 2 2 3 4 2 2" xfId="46403"/>
    <cellStyle name="Total 2 2 2 2 2 3 4 2 3" xfId="46404"/>
    <cellStyle name="Total 2 2 2 2 2 3 5" xfId="46405"/>
    <cellStyle name="Total 2 2 2 2 2 3 5 2" xfId="46406"/>
    <cellStyle name="Total 2 2 2 2 2 3 5 3" xfId="46407"/>
    <cellStyle name="Total 2 2 2 2 2 4" xfId="6066"/>
    <cellStyle name="Total 2 2 2 2 2 4 2" xfId="6067"/>
    <cellStyle name="Total 2 2 2 2 2 4 2 2" xfId="6068"/>
    <cellStyle name="Total 2 2 2 2 2 4 2 2 2" xfId="46408"/>
    <cellStyle name="Total 2 2 2 2 2 4 2 2 2 2" xfId="46409"/>
    <cellStyle name="Total 2 2 2 2 2 4 2 2 2 3" xfId="46410"/>
    <cellStyle name="Total 2 2 2 2 2 4 2 3" xfId="46411"/>
    <cellStyle name="Total 2 2 2 2 2 4 2 3 2" xfId="46412"/>
    <cellStyle name="Total 2 2 2 2 2 4 2 3 3" xfId="46413"/>
    <cellStyle name="Total 2 2 2 2 2 4 3" xfId="6069"/>
    <cellStyle name="Total 2 2 2 2 2 4 3 2" xfId="46414"/>
    <cellStyle name="Total 2 2 2 2 2 4 3 2 2" xfId="46415"/>
    <cellStyle name="Total 2 2 2 2 2 4 3 2 3" xfId="46416"/>
    <cellStyle name="Total 2 2 2 2 2 4 4" xfId="46417"/>
    <cellStyle name="Total 2 2 2 2 2 4 4 2" xfId="46418"/>
    <cellStyle name="Total 2 2 2 2 2 4 4 3" xfId="46419"/>
    <cellStyle name="Total 2 2 2 2 2 5" xfId="6070"/>
    <cellStyle name="Total 2 2 2 2 2 5 2" xfId="6071"/>
    <cellStyle name="Total 2 2 2 2 2 5 2 2" xfId="46420"/>
    <cellStyle name="Total 2 2 2 2 2 5 2 2 2" xfId="46421"/>
    <cellStyle name="Total 2 2 2 2 2 5 2 2 3" xfId="46422"/>
    <cellStyle name="Total 2 2 2 2 2 5 3" xfId="46423"/>
    <cellStyle name="Total 2 2 2 2 2 5 3 2" xfId="46424"/>
    <cellStyle name="Total 2 2 2 2 2 5 3 3" xfId="46425"/>
    <cellStyle name="Total 2 2 2 2 2 6" xfId="6072"/>
    <cellStyle name="Total 2 2 2 2 2 6 2" xfId="46426"/>
    <cellStyle name="Total 2 2 2 2 2 6 2 2" xfId="46427"/>
    <cellStyle name="Total 2 2 2 2 2 6 2 3" xfId="46428"/>
    <cellStyle name="Total 2 2 2 2 2 7" xfId="46429"/>
    <cellStyle name="Total 2 2 2 2 2 7 2" xfId="46430"/>
    <cellStyle name="Total 2 2 2 2 2 7 3" xfId="46431"/>
    <cellStyle name="Total 2 2 2 2 2 8" xfId="46432"/>
    <cellStyle name="Total 2 2 2 2 2 9" xfId="46433"/>
    <cellStyle name="Total 2 2 2 2 3" xfId="6073"/>
    <cellStyle name="Total 2 2 2 2 3 2" xfId="6074"/>
    <cellStyle name="Total 2 2 2 2 3 2 2" xfId="6075"/>
    <cellStyle name="Total 2 2 2 2 3 2 2 2" xfId="6076"/>
    <cellStyle name="Total 2 2 2 2 3 2 2 2 2" xfId="6077"/>
    <cellStyle name="Total 2 2 2 2 3 2 2 2 2 2" xfId="46434"/>
    <cellStyle name="Total 2 2 2 2 3 2 2 2 2 2 2" xfId="46435"/>
    <cellStyle name="Total 2 2 2 2 3 2 2 2 2 2 3" xfId="46436"/>
    <cellStyle name="Total 2 2 2 2 3 2 2 2 3" xfId="46437"/>
    <cellStyle name="Total 2 2 2 2 3 2 2 2 3 2" xfId="46438"/>
    <cellStyle name="Total 2 2 2 2 3 2 2 2 3 3" xfId="46439"/>
    <cellStyle name="Total 2 2 2 2 3 2 2 3" xfId="6078"/>
    <cellStyle name="Total 2 2 2 2 3 2 2 3 2" xfId="46440"/>
    <cellStyle name="Total 2 2 2 2 3 2 2 3 2 2" xfId="46441"/>
    <cellStyle name="Total 2 2 2 2 3 2 2 3 2 3" xfId="46442"/>
    <cellStyle name="Total 2 2 2 2 3 2 2 4" xfId="46443"/>
    <cellStyle name="Total 2 2 2 2 3 2 2 4 2" xfId="46444"/>
    <cellStyle name="Total 2 2 2 2 3 2 2 4 3" xfId="46445"/>
    <cellStyle name="Total 2 2 2 2 3 2 3" xfId="6079"/>
    <cellStyle name="Total 2 2 2 2 3 2 3 2" xfId="6080"/>
    <cellStyle name="Total 2 2 2 2 3 2 3 2 2" xfId="46446"/>
    <cellStyle name="Total 2 2 2 2 3 2 3 2 2 2" xfId="46447"/>
    <cellStyle name="Total 2 2 2 2 3 2 3 2 2 3" xfId="46448"/>
    <cellStyle name="Total 2 2 2 2 3 2 3 3" xfId="46449"/>
    <cellStyle name="Total 2 2 2 2 3 2 3 3 2" xfId="46450"/>
    <cellStyle name="Total 2 2 2 2 3 2 3 3 3" xfId="46451"/>
    <cellStyle name="Total 2 2 2 2 3 2 4" xfId="6081"/>
    <cellStyle name="Total 2 2 2 2 3 2 4 2" xfId="46452"/>
    <cellStyle name="Total 2 2 2 2 3 2 4 2 2" xfId="46453"/>
    <cellStyle name="Total 2 2 2 2 3 2 4 2 3" xfId="46454"/>
    <cellStyle name="Total 2 2 2 2 3 2 5" xfId="46455"/>
    <cellStyle name="Total 2 2 2 2 3 2 5 2" xfId="46456"/>
    <cellStyle name="Total 2 2 2 2 3 2 5 3" xfId="46457"/>
    <cellStyle name="Total 2 2 2 2 3 3" xfId="6082"/>
    <cellStyle name="Total 2 2 2 2 3 3 2" xfId="6083"/>
    <cellStyle name="Total 2 2 2 2 3 3 2 2" xfId="6084"/>
    <cellStyle name="Total 2 2 2 2 3 3 2 2 2" xfId="46458"/>
    <cellStyle name="Total 2 2 2 2 3 3 2 2 2 2" xfId="46459"/>
    <cellStyle name="Total 2 2 2 2 3 3 2 2 2 3" xfId="46460"/>
    <cellStyle name="Total 2 2 2 2 3 3 2 3" xfId="46461"/>
    <cellStyle name="Total 2 2 2 2 3 3 2 3 2" xfId="46462"/>
    <cellStyle name="Total 2 2 2 2 3 3 2 3 3" xfId="46463"/>
    <cellStyle name="Total 2 2 2 2 3 3 3" xfId="6085"/>
    <cellStyle name="Total 2 2 2 2 3 3 3 2" xfId="46464"/>
    <cellStyle name="Total 2 2 2 2 3 3 3 2 2" xfId="46465"/>
    <cellStyle name="Total 2 2 2 2 3 3 3 2 3" xfId="46466"/>
    <cellStyle name="Total 2 2 2 2 3 3 4" xfId="6086"/>
    <cellStyle name="Total 2 2 2 2 3 3 4 2" xfId="46467"/>
    <cellStyle name="Total 2 2 2 2 3 3 4 2 2" xfId="46468"/>
    <cellStyle name="Total 2 2 2 2 3 3 4 2 3" xfId="46469"/>
    <cellStyle name="Total 2 2 2 2 3 3 5" xfId="46470"/>
    <cellStyle name="Total 2 2 2 2 3 3 5 2" xfId="46471"/>
    <cellStyle name="Total 2 2 2 2 3 3 5 3" xfId="46472"/>
    <cellStyle name="Total 2 2 2 2 3 4" xfId="6087"/>
    <cellStyle name="Total 2 2 2 2 3 4 2" xfId="6088"/>
    <cellStyle name="Total 2 2 2 2 3 4 2 2" xfId="6089"/>
    <cellStyle name="Total 2 2 2 2 3 4 2 2 2" xfId="46473"/>
    <cellStyle name="Total 2 2 2 2 3 4 2 2 2 2" xfId="46474"/>
    <cellStyle name="Total 2 2 2 2 3 4 2 2 2 3" xfId="46475"/>
    <cellStyle name="Total 2 2 2 2 3 4 2 3" xfId="46476"/>
    <cellStyle name="Total 2 2 2 2 3 4 2 3 2" xfId="46477"/>
    <cellStyle name="Total 2 2 2 2 3 4 2 3 3" xfId="46478"/>
    <cellStyle name="Total 2 2 2 2 3 4 3" xfId="6090"/>
    <cellStyle name="Total 2 2 2 2 3 4 3 2" xfId="46479"/>
    <cellStyle name="Total 2 2 2 2 3 4 3 2 2" xfId="46480"/>
    <cellStyle name="Total 2 2 2 2 3 4 3 2 3" xfId="46481"/>
    <cellStyle name="Total 2 2 2 2 3 4 4" xfId="46482"/>
    <cellStyle name="Total 2 2 2 2 3 4 4 2" xfId="46483"/>
    <cellStyle name="Total 2 2 2 2 3 4 4 3" xfId="46484"/>
    <cellStyle name="Total 2 2 2 2 3 5" xfId="6091"/>
    <cellStyle name="Total 2 2 2 2 3 5 2" xfId="6092"/>
    <cellStyle name="Total 2 2 2 2 3 5 2 2" xfId="46485"/>
    <cellStyle name="Total 2 2 2 2 3 5 2 2 2" xfId="46486"/>
    <cellStyle name="Total 2 2 2 2 3 5 2 2 3" xfId="46487"/>
    <cellStyle name="Total 2 2 2 2 3 5 3" xfId="46488"/>
    <cellStyle name="Total 2 2 2 2 3 5 3 2" xfId="46489"/>
    <cellStyle name="Total 2 2 2 2 3 5 3 3" xfId="46490"/>
    <cellStyle name="Total 2 2 2 2 3 6" xfId="6093"/>
    <cellStyle name="Total 2 2 2 2 3 6 2" xfId="46491"/>
    <cellStyle name="Total 2 2 2 2 3 6 2 2" xfId="46492"/>
    <cellStyle name="Total 2 2 2 2 3 6 2 3" xfId="46493"/>
    <cellStyle name="Total 2 2 2 2 3 7" xfId="46494"/>
    <cellStyle name="Total 2 2 2 2 3 7 2" xfId="46495"/>
    <cellStyle name="Total 2 2 2 2 3 7 3" xfId="46496"/>
    <cellStyle name="Total 2 2 2 2 4" xfId="6094"/>
    <cellStyle name="Total 2 2 2 2 4 2" xfId="6095"/>
    <cellStyle name="Total 2 2 2 2 4 2 2" xfId="6096"/>
    <cellStyle name="Total 2 2 2 2 4 2 2 2" xfId="6097"/>
    <cellStyle name="Total 2 2 2 2 4 2 2 2 2" xfId="6098"/>
    <cellStyle name="Total 2 2 2 2 4 2 2 2 2 2" xfId="46497"/>
    <cellStyle name="Total 2 2 2 2 4 2 2 2 2 2 2" xfId="46498"/>
    <cellStyle name="Total 2 2 2 2 4 2 2 2 2 2 3" xfId="46499"/>
    <cellStyle name="Total 2 2 2 2 4 2 2 2 3" xfId="46500"/>
    <cellStyle name="Total 2 2 2 2 4 2 2 2 3 2" xfId="46501"/>
    <cellStyle name="Total 2 2 2 2 4 2 2 2 3 3" xfId="46502"/>
    <cellStyle name="Total 2 2 2 2 4 2 2 3" xfId="6099"/>
    <cellStyle name="Total 2 2 2 2 4 2 2 3 2" xfId="46503"/>
    <cellStyle name="Total 2 2 2 2 4 2 2 3 2 2" xfId="46504"/>
    <cellStyle name="Total 2 2 2 2 4 2 2 3 2 3" xfId="46505"/>
    <cellStyle name="Total 2 2 2 2 4 2 2 4" xfId="46506"/>
    <cellStyle name="Total 2 2 2 2 4 2 2 4 2" xfId="46507"/>
    <cellStyle name="Total 2 2 2 2 4 2 2 4 3" xfId="46508"/>
    <cellStyle name="Total 2 2 2 2 4 2 3" xfId="6100"/>
    <cellStyle name="Total 2 2 2 2 4 2 3 2" xfId="6101"/>
    <cellStyle name="Total 2 2 2 2 4 2 3 2 2" xfId="46509"/>
    <cellStyle name="Total 2 2 2 2 4 2 3 2 2 2" xfId="46510"/>
    <cellStyle name="Total 2 2 2 2 4 2 3 2 2 3" xfId="46511"/>
    <cellStyle name="Total 2 2 2 2 4 2 3 3" xfId="46512"/>
    <cellStyle name="Total 2 2 2 2 4 2 3 3 2" xfId="46513"/>
    <cellStyle name="Total 2 2 2 2 4 2 3 3 3" xfId="46514"/>
    <cellStyle name="Total 2 2 2 2 4 2 4" xfId="6102"/>
    <cellStyle name="Total 2 2 2 2 4 2 4 2" xfId="46515"/>
    <cellStyle name="Total 2 2 2 2 4 2 4 2 2" xfId="46516"/>
    <cellStyle name="Total 2 2 2 2 4 2 4 2 3" xfId="46517"/>
    <cellStyle name="Total 2 2 2 2 4 2 5" xfId="46518"/>
    <cellStyle name="Total 2 2 2 2 4 2 5 2" xfId="46519"/>
    <cellStyle name="Total 2 2 2 2 4 2 5 3" xfId="46520"/>
    <cellStyle name="Total 2 2 2 2 4 3" xfId="6103"/>
    <cellStyle name="Total 2 2 2 2 4 3 2" xfId="6104"/>
    <cellStyle name="Total 2 2 2 2 4 3 2 2" xfId="6105"/>
    <cellStyle name="Total 2 2 2 2 4 3 2 2 2" xfId="46521"/>
    <cellStyle name="Total 2 2 2 2 4 3 2 2 2 2" xfId="46522"/>
    <cellStyle name="Total 2 2 2 2 4 3 2 2 2 3" xfId="46523"/>
    <cellStyle name="Total 2 2 2 2 4 3 2 3" xfId="46524"/>
    <cellStyle name="Total 2 2 2 2 4 3 2 3 2" xfId="46525"/>
    <cellStyle name="Total 2 2 2 2 4 3 2 3 3" xfId="46526"/>
    <cellStyle name="Total 2 2 2 2 4 3 3" xfId="6106"/>
    <cellStyle name="Total 2 2 2 2 4 3 3 2" xfId="46527"/>
    <cellStyle name="Total 2 2 2 2 4 3 3 2 2" xfId="46528"/>
    <cellStyle name="Total 2 2 2 2 4 3 3 2 3" xfId="46529"/>
    <cellStyle name="Total 2 2 2 2 4 3 4" xfId="6107"/>
    <cellStyle name="Total 2 2 2 2 4 3 4 2" xfId="46530"/>
    <cellStyle name="Total 2 2 2 2 4 3 4 2 2" xfId="46531"/>
    <cellStyle name="Total 2 2 2 2 4 3 4 2 3" xfId="46532"/>
    <cellStyle name="Total 2 2 2 2 4 3 5" xfId="46533"/>
    <cellStyle name="Total 2 2 2 2 4 3 5 2" xfId="46534"/>
    <cellStyle name="Total 2 2 2 2 4 3 5 3" xfId="46535"/>
    <cellStyle name="Total 2 2 2 2 4 4" xfId="6108"/>
    <cellStyle name="Total 2 2 2 2 4 4 2" xfId="6109"/>
    <cellStyle name="Total 2 2 2 2 4 4 2 2" xfId="6110"/>
    <cellStyle name="Total 2 2 2 2 4 4 2 2 2" xfId="46536"/>
    <cellStyle name="Total 2 2 2 2 4 4 2 2 2 2" xfId="46537"/>
    <cellStyle name="Total 2 2 2 2 4 4 2 2 2 3" xfId="46538"/>
    <cellStyle name="Total 2 2 2 2 4 4 2 3" xfId="46539"/>
    <cellStyle name="Total 2 2 2 2 4 4 2 3 2" xfId="46540"/>
    <cellStyle name="Total 2 2 2 2 4 4 2 3 3" xfId="46541"/>
    <cellStyle name="Total 2 2 2 2 4 4 3" xfId="6111"/>
    <cellStyle name="Total 2 2 2 2 4 4 3 2" xfId="46542"/>
    <cellStyle name="Total 2 2 2 2 4 4 3 2 2" xfId="46543"/>
    <cellStyle name="Total 2 2 2 2 4 4 3 2 3" xfId="46544"/>
    <cellStyle name="Total 2 2 2 2 4 4 4" xfId="46545"/>
    <cellStyle name="Total 2 2 2 2 4 4 4 2" xfId="46546"/>
    <cellStyle name="Total 2 2 2 2 4 4 4 3" xfId="46547"/>
    <cellStyle name="Total 2 2 2 2 4 5" xfId="6112"/>
    <cellStyle name="Total 2 2 2 2 4 5 2" xfId="6113"/>
    <cellStyle name="Total 2 2 2 2 4 5 2 2" xfId="46548"/>
    <cellStyle name="Total 2 2 2 2 4 5 2 2 2" xfId="46549"/>
    <cellStyle name="Total 2 2 2 2 4 5 2 2 3" xfId="46550"/>
    <cellStyle name="Total 2 2 2 2 4 5 3" xfId="46551"/>
    <cellStyle name="Total 2 2 2 2 4 5 3 2" xfId="46552"/>
    <cellStyle name="Total 2 2 2 2 4 5 3 3" xfId="46553"/>
    <cellStyle name="Total 2 2 2 2 4 6" xfId="6114"/>
    <cellStyle name="Total 2 2 2 2 4 6 2" xfId="46554"/>
    <cellStyle name="Total 2 2 2 2 4 6 2 2" xfId="46555"/>
    <cellStyle name="Total 2 2 2 2 4 6 2 3" xfId="46556"/>
    <cellStyle name="Total 2 2 2 2 4 7" xfId="46557"/>
    <cellStyle name="Total 2 2 2 2 4 7 2" xfId="46558"/>
    <cellStyle name="Total 2 2 2 2 4 7 3" xfId="46559"/>
    <cellStyle name="Total 2 2 2 2 5" xfId="6115"/>
    <cellStyle name="Total 2 2 2 2 5 2" xfId="6116"/>
    <cellStyle name="Total 2 2 2 2 5 2 2" xfId="46560"/>
    <cellStyle name="Total 2 2 2 2 5 2 2 2" xfId="46561"/>
    <cellStyle name="Total 2 2 2 2 5 2 2 3" xfId="46562"/>
    <cellStyle name="Total 2 2 2 2 5 3" xfId="46563"/>
    <cellStyle name="Total 2 2 2 2 5 3 2" xfId="46564"/>
    <cellStyle name="Total 2 2 2 2 5 3 3" xfId="46565"/>
    <cellStyle name="Total 2 2 2 2 6" xfId="46566"/>
    <cellStyle name="Total 2 2 2 2 6 2" xfId="46567"/>
    <cellStyle name="Total 2 2 2 2 6 3" xfId="46568"/>
    <cellStyle name="Total 2 2 2 2 7" xfId="46569"/>
    <cellStyle name="Total 2 2 2 2 8" xfId="46570"/>
    <cellStyle name="Total 2 2 2 2 9" xfId="46571"/>
    <cellStyle name="Total 2 2 2 3" xfId="6117"/>
    <cellStyle name="Total 2 2 2 3 10" xfId="46572"/>
    <cellStyle name="Total 2 2 2 3 11" xfId="46573"/>
    <cellStyle name="Total 2 2 2 3 12" xfId="46574"/>
    <cellStyle name="Total 2 2 2 3 13" xfId="46575"/>
    <cellStyle name="Total 2 2 2 3 14" xfId="46576"/>
    <cellStyle name="Total 2 2 2 3 15" xfId="46577"/>
    <cellStyle name="Total 2 2 2 3 2" xfId="6118"/>
    <cellStyle name="Total 2 2 2 3 2 2" xfId="6119"/>
    <cellStyle name="Total 2 2 2 3 2 2 2" xfId="6120"/>
    <cellStyle name="Total 2 2 2 3 2 2 2 2" xfId="6121"/>
    <cellStyle name="Total 2 2 2 3 2 2 2 2 2" xfId="46578"/>
    <cellStyle name="Total 2 2 2 3 2 2 2 2 2 2" xfId="46579"/>
    <cellStyle name="Total 2 2 2 3 2 2 2 2 2 3" xfId="46580"/>
    <cellStyle name="Total 2 2 2 3 2 2 2 3" xfId="46581"/>
    <cellStyle name="Total 2 2 2 3 2 2 2 3 2" xfId="46582"/>
    <cellStyle name="Total 2 2 2 3 2 2 2 3 3" xfId="46583"/>
    <cellStyle name="Total 2 2 2 3 2 2 3" xfId="6122"/>
    <cellStyle name="Total 2 2 2 3 2 2 3 2" xfId="46584"/>
    <cellStyle name="Total 2 2 2 3 2 2 3 2 2" xfId="46585"/>
    <cellStyle name="Total 2 2 2 3 2 2 3 2 3" xfId="46586"/>
    <cellStyle name="Total 2 2 2 3 2 2 4" xfId="46587"/>
    <cellStyle name="Total 2 2 2 3 2 2 4 2" xfId="46588"/>
    <cellStyle name="Total 2 2 2 3 2 2 4 3" xfId="46589"/>
    <cellStyle name="Total 2 2 2 3 2 3" xfId="6123"/>
    <cellStyle name="Total 2 2 2 3 2 3 2" xfId="6124"/>
    <cellStyle name="Total 2 2 2 3 2 3 2 2" xfId="46590"/>
    <cellStyle name="Total 2 2 2 3 2 3 2 2 2" xfId="46591"/>
    <cellStyle name="Total 2 2 2 3 2 3 2 2 3" xfId="46592"/>
    <cellStyle name="Total 2 2 2 3 2 3 3" xfId="46593"/>
    <cellStyle name="Total 2 2 2 3 2 3 3 2" xfId="46594"/>
    <cellStyle name="Total 2 2 2 3 2 3 3 3" xfId="46595"/>
    <cellStyle name="Total 2 2 2 3 2 4" xfId="6125"/>
    <cellStyle name="Total 2 2 2 3 2 4 2" xfId="46596"/>
    <cellStyle name="Total 2 2 2 3 2 4 2 2" xfId="46597"/>
    <cellStyle name="Total 2 2 2 3 2 4 2 3" xfId="46598"/>
    <cellStyle name="Total 2 2 2 3 2 5" xfId="46599"/>
    <cellStyle name="Total 2 2 2 3 2 5 2" xfId="46600"/>
    <cellStyle name="Total 2 2 2 3 2 5 3" xfId="46601"/>
    <cellStyle name="Total 2 2 2 3 3" xfId="6126"/>
    <cellStyle name="Total 2 2 2 3 3 2" xfId="6127"/>
    <cellStyle name="Total 2 2 2 3 3 2 2" xfId="6128"/>
    <cellStyle name="Total 2 2 2 3 3 2 2 2" xfId="46602"/>
    <cellStyle name="Total 2 2 2 3 3 2 2 2 2" xfId="46603"/>
    <cellStyle name="Total 2 2 2 3 3 2 2 2 3" xfId="46604"/>
    <cellStyle name="Total 2 2 2 3 3 2 3" xfId="46605"/>
    <cellStyle name="Total 2 2 2 3 3 2 3 2" xfId="46606"/>
    <cellStyle name="Total 2 2 2 3 3 2 3 3" xfId="46607"/>
    <cellStyle name="Total 2 2 2 3 3 3" xfId="6129"/>
    <cellStyle name="Total 2 2 2 3 3 3 2" xfId="46608"/>
    <cellStyle name="Total 2 2 2 3 3 3 2 2" xfId="46609"/>
    <cellStyle name="Total 2 2 2 3 3 3 2 3" xfId="46610"/>
    <cellStyle name="Total 2 2 2 3 3 4" xfId="6130"/>
    <cellStyle name="Total 2 2 2 3 3 4 2" xfId="46611"/>
    <cellStyle name="Total 2 2 2 3 3 4 2 2" xfId="46612"/>
    <cellStyle name="Total 2 2 2 3 3 4 2 3" xfId="46613"/>
    <cellStyle name="Total 2 2 2 3 3 5" xfId="46614"/>
    <cellStyle name="Total 2 2 2 3 3 5 2" xfId="46615"/>
    <cellStyle name="Total 2 2 2 3 3 5 3" xfId="46616"/>
    <cellStyle name="Total 2 2 2 3 4" xfId="6131"/>
    <cellStyle name="Total 2 2 2 3 4 2" xfId="6132"/>
    <cellStyle name="Total 2 2 2 3 4 2 2" xfId="6133"/>
    <cellStyle name="Total 2 2 2 3 4 2 2 2" xfId="46617"/>
    <cellStyle name="Total 2 2 2 3 4 2 2 2 2" xfId="46618"/>
    <cellStyle name="Total 2 2 2 3 4 2 2 2 3" xfId="46619"/>
    <cellStyle name="Total 2 2 2 3 4 2 3" xfId="46620"/>
    <cellStyle name="Total 2 2 2 3 4 2 3 2" xfId="46621"/>
    <cellStyle name="Total 2 2 2 3 4 2 3 3" xfId="46622"/>
    <cellStyle name="Total 2 2 2 3 4 3" xfId="6134"/>
    <cellStyle name="Total 2 2 2 3 4 3 2" xfId="46623"/>
    <cellStyle name="Total 2 2 2 3 4 3 2 2" xfId="46624"/>
    <cellStyle name="Total 2 2 2 3 4 3 2 3" xfId="46625"/>
    <cellStyle name="Total 2 2 2 3 4 4" xfId="46626"/>
    <cellStyle name="Total 2 2 2 3 4 4 2" xfId="46627"/>
    <cellStyle name="Total 2 2 2 3 4 4 3" xfId="46628"/>
    <cellStyle name="Total 2 2 2 3 5" xfId="6135"/>
    <cellStyle name="Total 2 2 2 3 5 2" xfId="6136"/>
    <cellStyle name="Total 2 2 2 3 5 2 2" xfId="46629"/>
    <cellStyle name="Total 2 2 2 3 5 2 2 2" xfId="46630"/>
    <cellStyle name="Total 2 2 2 3 5 2 2 3" xfId="46631"/>
    <cellStyle name="Total 2 2 2 3 5 3" xfId="46632"/>
    <cellStyle name="Total 2 2 2 3 5 3 2" xfId="46633"/>
    <cellStyle name="Total 2 2 2 3 5 3 3" xfId="46634"/>
    <cellStyle name="Total 2 2 2 3 6" xfId="6137"/>
    <cellStyle name="Total 2 2 2 3 6 2" xfId="46635"/>
    <cellStyle name="Total 2 2 2 3 6 2 2" xfId="46636"/>
    <cellStyle name="Total 2 2 2 3 6 2 3" xfId="46637"/>
    <cellStyle name="Total 2 2 2 3 7" xfId="46638"/>
    <cellStyle name="Total 2 2 2 3 7 2" xfId="46639"/>
    <cellStyle name="Total 2 2 2 3 7 3" xfId="46640"/>
    <cellStyle name="Total 2 2 2 3 8" xfId="46641"/>
    <cellStyle name="Total 2 2 2 3 9" xfId="46642"/>
    <cellStyle name="Total 2 2 2 4" xfId="6138"/>
    <cellStyle name="Total 2 2 2 4 2" xfId="6139"/>
    <cellStyle name="Total 2 2 2 4 2 2" xfId="6140"/>
    <cellStyle name="Total 2 2 2 4 2 2 2" xfId="6141"/>
    <cellStyle name="Total 2 2 2 4 2 2 2 2" xfId="6142"/>
    <cellStyle name="Total 2 2 2 4 2 2 2 2 2" xfId="46643"/>
    <cellStyle name="Total 2 2 2 4 2 2 2 2 2 2" xfId="46644"/>
    <cellStyle name="Total 2 2 2 4 2 2 2 2 2 3" xfId="46645"/>
    <cellStyle name="Total 2 2 2 4 2 2 2 3" xfId="46646"/>
    <cellStyle name="Total 2 2 2 4 2 2 2 3 2" xfId="46647"/>
    <cellStyle name="Total 2 2 2 4 2 2 2 3 3" xfId="46648"/>
    <cellStyle name="Total 2 2 2 4 2 2 3" xfId="6143"/>
    <cellStyle name="Total 2 2 2 4 2 2 3 2" xfId="46649"/>
    <cellStyle name="Total 2 2 2 4 2 2 3 2 2" xfId="46650"/>
    <cellStyle name="Total 2 2 2 4 2 2 3 2 3" xfId="46651"/>
    <cellStyle name="Total 2 2 2 4 2 2 4" xfId="46652"/>
    <cellStyle name="Total 2 2 2 4 2 2 4 2" xfId="46653"/>
    <cellStyle name="Total 2 2 2 4 2 2 4 3" xfId="46654"/>
    <cellStyle name="Total 2 2 2 4 2 3" xfId="6144"/>
    <cellStyle name="Total 2 2 2 4 2 3 2" xfId="6145"/>
    <cellStyle name="Total 2 2 2 4 2 3 2 2" xfId="46655"/>
    <cellStyle name="Total 2 2 2 4 2 3 2 2 2" xfId="46656"/>
    <cellStyle name="Total 2 2 2 4 2 3 2 2 3" xfId="46657"/>
    <cellStyle name="Total 2 2 2 4 2 3 3" xfId="46658"/>
    <cellStyle name="Total 2 2 2 4 2 3 3 2" xfId="46659"/>
    <cellStyle name="Total 2 2 2 4 2 3 3 3" xfId="46660"/>
    <cellStyle name="Total 2 2 2 4 2 4" xfId="6146"/>
    <cellStyle name="Total 2 2 2 4 2 4 2" xfId="46661"/>
    <cellStyle name="Total 2 2 2 4 2 4 2 2" xfId="46662"/>
    <cellStyle name="Total 2 2 2 4 2 4 2 3" xfId="46663"/>
    <cellStyle name="Total 2 2 2 4 2 5" xfId="46664"/>
    <cellStyle name="Total 2 2 2 4 2 5 2" xfId="46665"/>
    <cellStyle name="Total 2 2 2 4 2 5 3" xfId="46666"/>
    <cellStyle name="Total 2 2 2 4 3" xfId="6147"/>
    <cellStyle name="Total 2 2 2 4 3 2" xfId="6148"/>
    <cellStyle name="Total 2 2 2 4 3 2 2" xfId="6149"/>
    <cellStyle name="Total 2 2 2 4 3 2 2 2" xfId="46667"/>
    <cellStyle name="Total 2 2 2 4 3 2 2 2 2" xfId="46668"/>
    <cellStyle name="Total 2 2 2 4 3 2 2 2 3" xfId="46669"/>
    <cellStyle name="Total 2 2 2 4 3 2 3" xfId="46670"/>
    <cellStyle name="Total 2 2 2 4 3 2 3 2" xfId="46671"/>
    <cellStyle name="Total 2 2 2 4 3 2 3 3" xfId="46672"/>
    <cellStyle name="Total 2 2 2 4 3 3" xfId="6150"/>
    <cellStyle name="Total 2 2 2 4 3 3 2" xfId="46673"/>
    <cellStyle name="Total 2 2 2 4 3 3 2 2" xfId="46674"/>
    <cellStyle name="Total 2 2 2 4 3 3 2 3" xfId="46675"/>
    <cellStyle name="Total 2 2 2 4 3 4" xfId="6151"/>
    <cellStyle name="Total 2 2 2 4 3 4 2" xfId="46676"/>
    <cellStyle name="Total 2 2 2 4 3 4 2 2" xfId="46677"/>
    <cellStyle name="Total 2 2 2 4 3 4 2 3" xfId="46678"/>
    <cellStyle name="Total 2 2 2 4 3 5" xfId="46679"/>
    <cellStyle name="Total 2 2 2 4 3 5 2" xfId="46680"/>
    <cellStyle name="Total 2 2 2 4 3 5 3" xfId="46681"/>
    <cellStyle name="Total 2 2 2 4 4" xfId="6152"/>
    <cellStyle name="Total 2 2 2 4 4 2" xfId="6153"/>
    <cellStyle name="Total 2 2 2 4 4 2 2" xfId="6154"/>
    <cellStyle name="Total 2 2 2 4 4 2 2 2" xfId="46682"/>
    <cellStyle name="Total 2 2 2 4 4 2 2 2 2" xfId="46683"/>
    <cellStyle name="Total 2 2 2 4 4 2 2 2 3" xfId="46684"/>
    <cellStyle name="Total 2 2 2 4 4 2 3" xfId="46685"/>
    <cellStyle name="Total 2 2 2 4 4 2 3 2" xfId="46686"/>
    <cellStyle name="Total 2 2 2 4 4 2 3 3" xfId="46687"/>
    <cellStyle name="Total 2 2 2 4 4 3" xfId="6155"/>
    <cellStyle name="Total 2 2 2 4 4 3 2" xfId="46688"/>
    <cellStyle name="Total 2 2 2 4 4 3 2 2" xfId="46689"/>
    <cellStyle name="Total 2 2 2 4 4 3 2 3" xfId="46690"/>
    <cellStyle name="Total 2 2 2 4 4 4" xfId="46691"/>
    <cellStyle name="Total 2 2 2 4 4 4 2" xfId="46692"/>
    <cellStyle name="Total 2 2 2 4 4 4 3" xfId="46693"/>
    <cellStyle name="Total 2 2 2 4 5" xfId="6156"/>
    <cellStyle name="Total 2 2 2 4 5 2" xfId="6157"/>
    <cellStyle name="Total 2 2 2 4 5 2 2" xfId="46694"/>
    <cellStyle name="Total 2 2 2 4 5 2 2 2" xfId="46695"/>
    <cellStyle name="Total 2 2 2 4 5 2 2 3" xfId="46696"/>
    <cellStyle name="Total 2 2 2 4 5 3" xfId="46697"/>
    <cellStyle name="Total 2 2 2 4 5 3 2" xfId="46698"/>
    <cellStyle name="Total 2 2 2 4 5 3 3" xfId="46699"/>
    <cellStyle name="Total 2 2 2 4 6" xfId="6158"/>
    <cellStyle name="Total 2 2 2 4 6 2" xfId="46700"/>
    <cellStyle name="Total 2 2 2 4 6 2 2" xfId="46701"/>
    <cellStyle name="Total 2 2 2 4 6 2 3" xfId="46702"/>
    <cellStyle name="Total 2 2 2 4 7" xfId="46703"/>
    <cellStyle name="Total 2 2 2 4 7 2" xfId="46704"/>
    <cellStyle name="Total 2 2 2 4 7 3" xfId="46705"/>
    <cellStyle name="Total 2 2 2 5" xfId="6159"/>
    <cellStyle name="Total 2 2 2 5 2" xfId="6160"/>
    <cellStyle name="Total 2 2 2 5 2 2" xfId="6161"/>
    <cellStyle name="Total 2 2 2 5 2 2 2" xfId="6162"/>
    <cellStyle name="Total 2 2 2 5 2 2 2 2" xfId="6163"/>
    <cellStyle name="Total 2 2 2 5 2 2 2 2 2" xfId="46706"/>
    <cellStyle name="Total 2 2 2 5 2 2 2 2 2 2" xfId="46707"/>
    <cellStyle name="Total 2 2 2 5 2 2 2 2 2 3" xfId="46708"/>
    <cellStyle name="Total 2 2 2 5 2 2 2 3" xfId="46709"/>
    <cellStyle name="Total 2 2 2 5 2 2 2 3 2" xfId="46710"/>
    <cellStyle name="Total 2 2 2 5 2 2 2 3 3" xfId="46711"/>
    <cellStyle name="Total 2 2 2 5 2 2 3" xfId="6164"/>
    <cellStyle name="Total 2 2 2 5 2 2 3 2" xfId="46712"/>
    <cellStyle name="Total 2 2 2 5 2 2 3 2 2" xfId="46713"/>
    <cellStyle name="Total 2 2 2 5 2 2 3 2 3" xfId="46714"/>
    <cellStyle name="Total 2 2 2 5 2 2 4" xfId="46715"/>
    <cellStyle name="Total 2 2 2 5 2 2 4 2" xfId="46716"/>
    <cellStyle name="Total 2 2 2 5 2 2 4 3" xfId="46717"/>
    <cellStyle name="Total 2 2 2 5 2 3" xfId="6165"/>
    <cellStyle name="Total 2 2 2 5 2 3 2" xfId="6166"/>
    <cellStyle name="Total 2 2 2 5 2 3 2 2" xfId="46718"/>
    <cellStyle name="Total 2 2 2 5 2 3 2 2 2" xfId="46719"/>
    <cellStyle name="Total 2 2 2 5 2 3 2 2 3" xfId="46720"/>
    <cellStyle name="Total 2 2 2 5 2 3 3" xfId="46721"/>
    <cellStyle name="Total 2 2 2 5 2 3 3 2" xfId="46722"/>
    <cellStyle name="Total 2 2 2 5 2 3 3 3" xfId="46723"/>
    <cellStyle name="Total 2 2 2 5 2 4" xfId="6167"/>
    <cellStyle name="Total 2 2 2 5 2 4 2" xfId="46724"/>
    <cellStyle name="Total 2 2 2 5 2 4 2 2" xfId="46725"/>
    <cellStyle name="Total 2 2 2 5 2 4 2 3" xfId="46726"/>
    <cellStyle name="Total 2 2 2 5 2 5" xfId="46727"/>
    <cellStyle name="Total 2 2 2 5 2 5 2" xfId="46728"/>
    <cellStyle name="Total 2 2 2 5 2 5 3" xfId="46729"/>
    <cellStyle name="Total 2 2 2 5 3" xfId="6168"/>
    <cellStyle name="Total 2 2 2 5 3 2" xfId="6169"/>
    <cellStyle name="Total 2 2 2 5 3 2 2" xfId="6170"/>
    <cellStyle name="Total 2 2 2 5 3 2 2 2" xfId="46730"/>
    <cellStyle name="Total 2 2 2 5 3 2 2 2 2" xfId="46731"/>
    <cellStyle name="Total 2 2 2 5 3 2 2 2 3" xfId="46732"/>
    <cellStyle name="Total 2 2 2 5 3 2 3" xfId="46733"/>
    <cellStyle name="Total 2 2 2 5 3 2 3 2" xfId="46734"/>
    <cellStyle name="Total 2 2 2 5 3 2 3 3" xfId="46735"/>
    <cellStyle name="Total 2 2 2 5 3 3" xfId="6171"/>
    <cellStyle name="Total 2 2 2 5 3 3 2" xfId="46736"/>
    <cellStyle name="Total 2 2 2 5 3 3 2 2" xfId="46737"/>
    <cellStyle name="Total 2 2 2 5 3 3 2 3" xfId="46738"/>
    <cellStyle name="Total 2 2 2 5 3 4" xfId="6172"/>
    <cellStyle name="Total 2 2 2 5 3 4 2" xfId="46739"/>
    <cellStyle name="Total 2 2 2 5 3 4 2 2" xfId="46740"/>
    <cellStyle name="Total 2 2 2 5 3 4 2 3" xfId="46741"/>
    <cellStyle name="Total 2 2 2 5 3 5" xfId="46742"/>
    <cellStyle name="Total 2 2 2 5 3 5 2" xfId="46743"/>
    <cellStyle name="Total 2 2 2 5 3 5 3" xfId="46744"/>
    <cellStyle name="Total 2 2 2 5 4" xfId="6173"/>
    <cellStyle name="Total 2 2 2 5 4 2" xfId="6174"/>
    <cellStyle name="Total 2 2 2 5 4 2 2" xfId="6175"/>
    <cellStyle name="Total 2 2 2 5 4 2 2 2" xfId="46745"/>
    <cellStyle name="Total 2 2 2 5 4 2 2 2 2" xfId="46746"/>
    <cellStyle name="Total 2 2 2 5 4 2 2 2 3" xfId="46747"/>
    <cellStyle name="Total 2 2 2 5 4 2 3" xfId="46748"/>
    <cellStyle name="Total 2 2 2 5 4 2 3 2" xfId="46749"/>
    <cellStyle name="Total 2 2 2 5 4 2 3 3" xfId="46750"/>
    <cellStyle name="Total 2 2 2 5 4 3" xfId="6176"/>
    <cellStyle name="Total 2 2 2 5 4 3 2" xfId="46751"/>
    <cellStyle name="Total 2 2 2 5 4 3 2 2" xfId="46752"/>
    <cellStyle name="Total 2 2 2 5 4 3 2 3" xfId="46753"/>
    <cellStyle name="Total 2 2 2 5 4 4" xfId="46754"/>
    <cellStyle name="Total 2 2 2 5 4 4 2" xfId="46755"/>
    <cellStyle name="Total 2 2 2 5 4 4 3" xfId="46756"/>
    <cellStyle name="Total 2 2 2 5 5" xfId="6177"/>
    <cellStyle name="Total 2 2 2 5 5 2" xfId="6178"/>
    <cellStyle name="Total 2 2 2 5 5 2 2" xfId="46757"/>
    <cellStyle name="Total 2 2 2 5 5 2 2 2" xfId="46758"/>
    <cellStyle name="Total 2 2 2 5 5 2 2 3" xfId="46759"/>
    <cellStyle name="Total 2 2 2 5 5 3" xfId="46760"/>
    <cellStyle name="Total 2 2 2 5 5 3 2" xfId="46761"/>
    <cellStyle name="Total 2 2 2 5 5 3 3" xfId="46762"/>
    <cellStyle name="Total 2 2 2 5 6" xfId="6179"/>
    <cellStyle name="Total 2 2 2 5 6 2" xfId="46763"/>
    <cellStyle name="Total 2 2 2 5 6 2 2" xfId="46764"/>
    <cellStyle name="Total 2 2 2 5 6 2 3" xfId="46765"/>
    <cellStyle name="Total 2 2 2 5 7" xfId="46766"/>
    <cellStyle name="Total 2 2 2 5 7 2" xfId="46767"/>
    <cellStyle name="Total 2 2 2 5 7 3" xfId="46768"/>
    <cellStyle name="Total 2 2 2 6" xfId="6180"/>
    <cellStyle name="Total 2 2 2 6 2" xfId="6181"/>
    <cellStyle name="Total 2 2 2 6 2 2" xfId="46769"/>
    <cellStyle name="Total 2 2 2 6 2 2 2" xfId="46770"/>
    <cellStyle name="Total 2 2 2 6 2 2 3" xfId="46771"/>
    <cellStyle name="Total 2 2 2 6 3" xfId="46772"/>
    <cellStyle name="Total 2 2 2 6 3 2" xfId="46773"/>
    <cellStyle name="Total 2 2 2 6 3 3" xfId="46774"/>
    <cellStyle name="Total 2 2 2 7" xfId="46775"/>
    <cellStyle name="Total 2 2 2 8" xfId="46776"/>
    <cellStyle name="Total 2 2 2 9" xfId="46777"/>
    <cellStyle name="Total 2 2 3" xfId="6182"/>
    <cellStyle name="Total 2 2 3 10" xfId="46778"/>
    <cellStyle name="Total 2 2 3 11" xfId="46779"/>
    <cellStyle name="Total 2 2 3 12" xfId="46780"/>
    <cellStyle name="Total 2 2 3 13" xfId="46781"/>
    <cellStyle name="Total 2 2 3 14" xfId="46782"/>
    <cellStyle name="Total 2 2 3 15" xfId="46783"/>
    <cellStyle name="Total 2 2 3 16" xfId="46784"/>
    <cellStyle name="Total 2 2 3 2" xfId="6183"/>
    <cellStyle name="Total 2 2 3 2 10" xfId="46785"/>
    <cellStyle name="Total 2 2 3 2 11" xfId="46786"/>
    <cellStyle name="Total 2 2 3 2 12" xfId="46787"/>
    <cellStyle name="Total 2 2 3 2 13" xfId="46788"/>
    <cellStyle name="Total 2 2 3 2 14" xfId="46789"/>
    <cellStyle name="Total 2 2 3 2 2" xfId="6184"/>
    <cellStyle name="Total 2 2 3 2 2 2" xfId="6185"/>
    <cellStyle name="Total 2 2 3 2 2 2 2" xfId="6186"/>
    <cellStyle name="Total 2 2 3 2 2 2 2 2" xfId="6187"/>
    <cellStyle name="Total 2 2 3 2 2 2 2 2 2" xfId="46790"/>
    <cellStyle name="Total 2 2 3 2 2 2 2 2 2 2" xfId="46791"/>
    <cellStyle name="Total 2 2 3 2 2 2 2 2 2 3" xfId="46792"/>
    <cellStyle name="Total 2 2 3 2 2 2 2 3" xfId="46793"/>
    <cellStyle name="Total 2 2 3 2 2 2 2 3 2" xfId="46794"/>
    <cellStyle name="Total 2 2 3 2 2 2 2 3 3" xfId="46795"/>
    <cellStyle name="Total 2 2 3 2 2 2 3" xfId="6188"/>
    <cellStyle name="Total 2 2 3 2 2 2 3 2" xfId="46796"/>
    <cellStyle name="Total 2 2 3 2 2 2 3 2 2" xfId="46797"/>
    <cellStyle name="Total 2 2 3 2 2 2 3 2 3" xfId="46798"/>
    <cellStyle name="Total 2 2 3 2 2 2 4" xfId="46799"/>
    <cellStyle name="Total 2 2 3 2 2 2 4 2" xfId="46800"/>
    <cellStyle name="Total 2 2 3 2 2 2 4 3" xfId="46801"/>
    <cellStyle name="Total 2 2 3 2 2 3" xfId="6189"/>
    <cellStyle name="Total 2 2 3 2 2 3 2" xfId="6190"/>
    <cellStyle name="Total 2 2 3 2 2 3 2 2" xfId="46802"/>
    <cellStyle name="Total 2 2 3 2 2 3 2 2 2" xfId="46803"/>
    <cellStyle name="Total 2 2 3 2 2 3 2 2 3" xfId="46804"/>
    <cellStyle name="Total 2 2 3 2 2 3 3" xfId="46805"/>
    <cellStyle name="Total 2 2 3 2 2 3 3 2" xfId="46806"/>
    <cellStyle name="Total 2 2 3 2 2 3 3 3" xfId="46807"/>
    <cellStyle name="Total 2 2 3 2 2 4" xfId="6191"/>
    <cellStyle name="Total 2 2 3 2 2 4 2" xfId="46808"/>
    <cellStyle name="Total 2 2 3 2 2 4 2 2" xfId="46809"/>
    <cellStyle name="Total 2 2 3 2 2 4 2 3" xfId="46810"/>
    <cellStyle name="Total 2 2 3 2 2 5" xfId="46811"/>
    <cellStyle name="Total 2 2 3 2 2 5 2" xfId="46812"/>
    <cellStyle name="Total 2 2 3 2 2 5 3" xfId="46813"/>
    <cellStyle name="Total 2 2 3 2 3" xfId="6192"/>
    <cellStyle name="Total 2 2 3 2 3 2" xfId="6193"/>
    <cellStyle name="Total 2 2 3 2 3 2 2" xfId="6194"/>
    <cellStyle name="Total 2 2 3 2 3 2 2 2" xfId="46814"/>
    <cellStyle name="Total 2 2 3 2 3 2 2 2 2" xfId="46815"/>
    <cellStyle name="Total 2 2 3 2 3 2 2 2 3" xfId="46816"/>
    <cellStyle name="Total 2 2 3 2 3 2 3" xfId="46817"/>
    <cellStyle name="Total 2 2 3 2 3 2 3 2" xfId="46818"/>
    <cellStyle name="Total 2 2 3 2 3 2 3 3" xfId="46819"/>
    <cellStyle name="Total 2 2 3 2 3 3" xfId="6195"/>
    <cellStyle name="Total 2 2 3 2 3 3 2" xfId="46820"/>
    <cellStyle name="Total 2 2 3 2 3 3 2 2" xfId="46821"/>
    <cellStyle name="Total 2 2 3 2 3 3 2 3" xfId="46822"/>
    <cellStyle name="Total 2 2 3 2 3 4" xfId="6196"/>
    <cellStyle name="Total 2 2 3 2 3 4 2" xfId="46823"/>
    <cellStyle name="Total 2 2 3 2 3 4 2 2" xfId="46824"/>
    <cellStyle name="Total 2 2 3 2 3 4 2 3" xfId="46825"/>
    <cellStyle name="Total 2 2 3 2 3 5" xfId="46826"/>
    <cellStyle name="Total 2 2 3 2 3 5 2" xfId="46827"/>
    <cellStyle name="Total 2 2 3 2 3 5 3" xfId="46828"/>
    <cellStyle name="Total 2 2 3 2 4" xfId="6197"/>
    <cellStyle name="Total 2 2 3 2 4 2" xfId="6198"/>
    <cellStyle name="Total 2 2 3 2 4 2 2" xfId="6199"/>
    <cellStyle name="Total 2 2 3 2 4 2 2 2" xfId="46829"/>
    <cellStyle name="Total 2 2 3 2 4 2 2 2 2" xfId="46830"/>
    <cellStyle name="Total 2 2 3 2 4 2 2 2 3" xfId="46831"/>
    <cellStyle name="Total 2 2 3 2 4 2 3" xfId="46832"/>
    <cellStyle name="Total 2 2 3 2 4 2 3 2" xfId="46833"/>
    <cellStyle name="Total 2 2 3 2 4 2 3 3" xfId="46834"/>
    <cellStyle name="Total 2 2 3 2 4 3" xfId="6200"/>
    <cellStyle name="Total 2 2 3 2 4 3 2" xfId="46835"/>
    <cellStyle name="Total 2 2 3 2 4 3 2 2" xfId="46836"/>
    <cellStyle name="Total 2 2 3 2 4 3 2 3" xfId="46837"/>
    <cellStyle name="Total 2 2 3 2 4 4" xfId="46838"/>
    <cellStyle name="Total 2 2 3 2 4 4 2" xfId="46839"/>
    <cellStyle name="Total 2 2 3 2 4 4 3" xfId="46840"/>
    <cellStyle name="Total 2 2 3 2 5" xfId="6201"/>
    <cellStyle name="Total 2 2 3 2 5 2" xfId="6202"/>
    <cellStyle name="Total 2 2 3 2 5 2 2" xfId="46841"/>
    <cellStyle name="Total 2 2 3 2 5 2 2 2" xfId="46842"/>
    <cellStyle name="Total 2 2 3 2 5 2 2 3" xfId="46843"/>
    <cellStyle name="Total 2 2 3 2 5 3" xfId="46844"/>
    <cellStyle name="Total 2 2 3 2 5 3 2" xfId="46845"/>
    <cellStyle name="Total 2 2 3 2 5 3 3" xfId="46846"/>
    <cellStyle name="Total 2 2 3 2 6" xfId="6203"/>
    <cellStyle name="Total 2 2 3 2 6 2" xfId="46847"/>
    <cellStyle name="Total 2 2 3 2 6 2 2" xfId="46848"/>
    <cellStyle name="Total 2 2 3 2 6 2 3" xfId="46849"/>
    <cellStyle name="Total 2 2 3 2 7" xfId="46850"/>
    <cellStyle name="Total 2 2 3 2 7 2" xfId="46851"/>
    <cellStyle name="Total 2 2 3 2 7 3" xfId="46852"/>
    <cellStyle name="Total 2 2 3 2 8" xfId="46853"/>
    <cellStyle name="Total 2 2 3 2 9" xfId="46854"/>
    <cellStyle name="Total 2 2 3 3" xfId="6204"/>
    <cellStyle name="Total 2 2 3 3 2" xfId="6205"/>
    <cellStyle name="Total 2 2 3 3 2 2" xfId="6206"/>
    <cellStyle name="Total 2 2 3 3 2 2 2" xfId="6207"/>
    <cellStyle name="Total 2 2 3 3 2 2 2 2" xfId="6208"/>
    <cellStyle name="Total 2 2 3 3 2 2 2 2 2" xfId="46855"/>
    <cellStyle name="Total 2 2 3 3 2 2 2 2 2 2" xfId="46856"/>
    <cellStyle name="Total 2 2 3 3 2 2 2 2 2 3" xfId="46857"/>
    <cellStyle name="Total 2 2 3 3 2 2 2 3" xfId="46858"/>
    <cellStyle name="Total 2 2 3 3 2 2 2 3 2" xfId="46859"/>
    <cellStyle name="Total 2 2 3 3 2 2 2 3 3" xfId="46860"/>
    <cellStyle name="Total 2 2 3 3 2 2 3" xfId="6209"/>
    <cellStyle name="Total 2 2 3 3 2 2 3 2" xfId="46861"/>
    <cellStyle name="Total 2 2 3 3 2 2 3 2 2" xfId="46862"/>
    <cellStyle name="Total 2 2 3 3 2 2 3 2 3" xfId="46863"/>
    <cellStyle name="Total 2 2 3 3 2 2 4" xfId="46864"/>
    <cellStyle name="Total 2 2 3 3 2 2 4 2" xfId="46865"/>
    <cellStyle name="Total 2 2 3 3 2 2 4 3" xfId="46866"/>
    <cellStyle name="Total 2 2 3 3 2 3" xfId="6210"/>
    <cellStyle name="Total 2 2 3 3 2 3 2" xfId="6211"/>
    <cellStyle name="Total 2 2 3 3 2 3 2 2" xfId="46867"/>
    <cellStyle name="Total 2 2 3 3 2 3 2 2 2" xfId="46868"/>
    <cellStyle name="Total 2 2 3 3 2 3 2 2 3" xfId="46869"/>
    <cellStyle name="Total 2 2 3 3 2 3 3" xfId="46870"/>
    <cellStyle name="Total 2 2 3 3 2 3 3 2" xfId="46871"/>
    <cellStyle name="Total 2 2 3 3 2 3 3 3" xfId="46872"/>
    <cellStyle name="Total 2 2 3 3 2 4" xfId="6212"/>
    <cellStyle name="Total 2 2 3 3 2 4 2" xfId="46873"/>
    <cellStyle name="Total 2 2 3 3 2 4 2 2" xfId="46874"/>
    <cellStyle name="Total 2 2 3 3 2 4 2 3" xfId="46875"/>
    <cellStyle name="Total 2 2 3 3 2 5" xfId="46876"/>
    <cellStyle name="Total 2 2 3 3 2 5 2" xfId="46877"/>
    <cellStyle name="Total 2 2 3 3 2 5 3" xfId="46878"/>
    <cellStyle name="Total 2 2 3 3 3" xfId="6213"/>
    <cellStyle name="Total 2 2 3 3 3 2" xfId="6214"/>
    <cellStyle name="Total 2 2 3 3 3 2 2" xfId="6215"/>
    <cellStyle name="Total 2 2 3 3 3 2 2 2" xfId="46879"/>
    <cellStyle name="Total 2 2 3 3 3 2 2 2 2" xfId="46880"/>
    <cellStyle name="Total 2 2 3 3 3 2 2 2 3" xfId="46881"/>
    <cellStyle name="Total 2 2 3 3 3 2 3" xfId="46882"/>
    <cellStyle name="Total 2 2 3 3 3 2 3 2" xfId="46883"/>
    <cellStyle name="Total 2 2 3 3 3 2 3 3" xfId="46884"/>
    <cellStyle name="Total 2 2 3 3 3 3" xfId="6216"/>
    <cellStyle name="Total 2 2 3 3 3 3 2" xfId="46885"/>
    <cellStyle name="Total 2 2 3 3 3 3 2 2" xfId="46886"/>
    <cellStyle name="Total 2 2 3 3 3 3 2 3" xfId="46887"/>
    <cellStyle name="Total 2 2 3 3 3 4" xfId="6217"/>
    <cellStyle name="Total 2 2 3 3 3 4 2" xfId="46888"/>
    <cellStyle name="Total 2 2 3 3 3 4 2 2" xfId="46889"/>
    <cellStyle name="Total 2 2 3 3 3 4 2 3" xfId="46890"/>
    <cellStyle name="Total 2 2 3 3 3 5" xfId="46891"/>
    <cellStyle name="Total 2 2 3 3 3 5 2" xfId="46892"/>
    <cellStyle name="Total 2 2 3 3 3 5 3" xfId="46893"/>
    <cellStyle name="Total 2 2 3 3 4" xfId="6218"/>
    <cellStyle name="Total 2 2 3 3 4 2" xfId="6219"/>
    <cellStyle name="Total 2 2 3 3 4 2 2" xfId="6220"/>
    <cellStyle name="Total 2 2 3 3 4 2 2 2" xfId="46894"/>
    <cellStyle name="Total 2 2 3 3 4 2 2 2 2" xfId="46895"/>
    <cellStyle name="Total 2 2 3 3 4 2 2 2 3" xfId="46896"/>
    <cellStyle name="Total 2 2 3 3 4 2 3" xfId="46897"/>
    <cellStyle name="Total 2 2 3 3 4 2 3 2" xfId="46898"/>
    <cellStyle name="Total 2 2 3 3 4 2 3 3" xfId="46899"/>
    <cellStyle name="Total 2 2 3 3 4 3" xfId="6221"/>
    <cellStyle name="Total 2 2 3 3 4 3 2" xfId="46900"/>
    <cellStyle name="Total 2 2 3 3 4 3 2 2" xfId="46901"/>
    <cellStyle name="Total 2 2 3 3 4 3 2 3" xfId="46902"/>
    <cellStyle name="Total 2 2 3 3 4 4" xfId="46903"/>
    <cellStyle name="Total 2 2 3 3 4 4 2" xfId="46904"/>
    <cellStyle name="Total 2 2 3 3 4 4 3" xfId="46905"/>
    <cellStyle name="Total 2 2 3 3 5" xfId="6222"/>
    <cellStyle name="Total 2 2 3 3 5 2" xfId="6223"/>
    <cellStyle name="Total 2 2 3 3 5 2 2" xfId="46906"/>
    <cellStyle name="Total 2 2 3 3 5 2 2 2" xfId="46907"/>
    <cellStyle name="Total 2 2 3 3 5 2 2 3" xfId="46908"/>
    <cellStyle name="Total 2 2 3 3 5 3" xfId="46909"/>
    <cellStyle name="Total 2 2 3 3 5 3 2" xfId="46910"/>
    <cellStyle name="Total 2 2 3 3 5 3 3" xfId="46911"/>
    <cellStyle name="Total 2 2 3 3 6" xfId="6224"/>
    <cellStyle name="Total 2 2 3 3 6 2" xfId="46912"/>
    <cellStyle name="Total 2 2 3 3 6 2 2" xfId="46913"/>
    <cellStyle name="Total 2 2 3 3 6 2 3" xfId="46914"/>
    <cellStyle name="Total 2 2 3 3 7" xfId="46915"/>
    <cellStyle name="Total 2 2 3 3 7 2" xfId="46916"/>
    <cellStyle name="Total 2 2 3 3 7 3" xfId="46917"/>
    <cellStyle name="Total 2 2 3 4" xfId="6225"/>
    <cellStyle name="Total 2 2 3 4 2" xfId="6226"/>
    <cellStyle name="Total 2 2 3 4 2 2" xfId="6227"/>
    <cellStyle name="Total 2 2 3 4 2 2 2" xfId="6228"/>
    <cellStyle name="Total 2 2 3 4 2 2 2 2" xfId="6229"/>
    <cellStyle name="Total 2 2 3 4 2 2 2 2 2" xfId="46918"/>
    <cellStyle name="Total 2 2 3 4 2 2 2 2 2 2" xfId="46919"/>
    <cellStyle name="Total 2 2 3 4 2 2 2 2 2 3" xfId="46920"/>
    <cellStyle name="Total 2 2 3 4 2 2 2 3" xfId="46921"/>
    <cellStyle name="Total 2 2 3 4 2 2 2 3 2" xfId="46922"/>
    <cellStyle name="Total 2 2 3 4 2 2 2 3 3" xfId="46923"/>
    <cellStyle name="Total 2 2 3 4 2 2 3" xfId="6230"/>
    <cellStyle name="Total 2 2 3 4 2 2 3 2" xfId="46924"/>
    <cellStyle name="Total 2 2 3 4 2 2 3 2 2" xfId="46925"/>
    <cellStyle name="Total 2 2 3 4 2 2 3 2 3" xfId="46926"/>
    <cellStyle name="Total 2 2 3 4 2 2 4" xfId="46927"/>
    <cellStyle name="Total 2 2 3 4 2 2 4 2" xfId="46928"/>
    <cellStyle name="Total 2 2 3 4 2 2 4 3" xfId="46929"/>
    <cellStyle name="Total 2 2 3 4 2 3" xfId="6231"/>
    <cellStyle name="Total 2 2 3 4 2 3 2" xfId="6232"/>
    <cellStyle name="Total 2 2 3 4 2 3 2 2" xfId="46930"/>
    <cellStyle name="Total 2 2 3 4 2 3 2 2 2" xfId="46931"/>
    <cellStyle name="Total 2 2 3 4 2 3 2 2 3" xfId="46932"/>
    <cellStyle name="Total 2 2 3 4 2 3 3" xfId="46933"/>
    <cellStyle name="Total 2 2 3 4 2 3 3 2" xfId="46934"/>
    <cellStyle name="Total 2 2 3 4 2 3 3 3" xfId="46935"/>
    <cellStyle name="Total 2 2 3 4 2 4" xfId="6233"/>
    <cellStyle name="Total 2 2 3 4 2 4 2" xfId="46936"/>
    <cellStyle name="Total 2 2 3 4 2 4 2 2" xfId="46937"/>
    <cellStyle name="Total 2 2 3 4 2 4 2 3" xfId="46938"/>
    <cellStyle name="Total 2 2 3 4 2 5" xfId="46939"/>
    <cellStyle name="Total 2 2 3 4 2 5 2" xfId="46940"/>
    <cellStyle name="Total 2 2 3 4 2 5 3" xfId="46941"/>
    <cellStyle name="Total 2 2 3 4 3" xfId="6234"/>
    <cellStyle name="Total 2 2 3 4 3 2" xfId="6235"/>
    <cellStyle name="Total 2 2 3 4 3 2 2" xfId="6236"/>
    <cellStyle name="Total 2 2 3 4 3 2 2 2" xfId="46942"/>
    <cellStyle name="Total 2 2 3 4 3 2 2 2 2" xfId="46943"/>
    <cellStyle name="Total 2 2 3 4 3 2 2 2 3" xfId="46944"/>
    <cellStyle name="Total 2 2 3 4 3 2 3" xfId="46945"/>
    <cellStyle name="Total 2 2 3 4 3 2 3 2" xfId="46946"/>
    <cellStyle name="Total 2 2 3 4 3 2 3 3" xfId="46947"/>
    <cellStyle name="Total 2 2 3 4 3 3" xfId="6237"/>
    <cellStyle name="Total 2 2 3 4 3 3 2" xfId="46948"/>
    <cellStyle name="Total 2 2 3 4 3 3 2 2" xfId="46949"/>
    <cellStyle name="Total 2 2 3 4 3 3 2 3" xfId="46950"/>
    <cellStyle name="Total 2 2 3 4 3 4" xfId="6238"/>
    <cellStyle name="Total 2 2 3 4 3 4 2" xfId="46951"/>
    <cellStyle name="Total 2 2 3 4 3 4 2 2" xfId="46952"/>
    <cellStyle name="Total 2 2 3 4 3 4 2 3" xfId="46953"/>
    <cellStyle name="Total 2 2 3 4 3 5" xfId="46954"/>
    <cellStyle name="Total 2 2 3 4 3 5 2" xfId="46955"/>
    <cellStyle name="Total 2 2 3 4 3 5 3" xfId="46956"/>
    <cellStyle name="Total 2 2 3 4 4" xfId="6239"/>
    <cellStyle name="Total 2 2 3 4 4 2" xfId="6240"/>
    <cellStyle name="Total 2 2 3 4 4 2 2" xfId="6241"/>
    <cellStyle name="Total 2 2 3 4 4 2 2 2" xfId="46957"/>
    <cellStyle name="Total 2 2 3 4 4 2 2 2 2" xfId="46958"/>
    <cellStyle name="Total 2 2 3 4 4 2 2 2 3" xfId="46959"/>
    <cellStyle name="Total 2 2 3 4 4 2 3" xfId="46960"/>
    <cellStyle name="Total 2 2 3 4 4 2 3 2" xfId="46961"/>
    <cellStyle name="Total 2 2 3 4 4 2 3 3" xfId="46962"/>
    <cellStyle name="Total 2 2 3 4 4 3" xfId="6242"/>
    <cellStyle name="Total 2 2 3 4 4 3 2" xfId="46963"/>
    <cellStyle name="Total 2 2 3 4 4 3 2 2" xfId="46964"/>
    <cellStyle name="Total 2 2 3 4 4 3 2 3" xfId="46965"/>
    <cellStyle name="Total 2 2 3 4 4 4" xfId="46966"/>
    <cellStyle name="Total 2 2 3 4 4 4 2" xfId="46967"/>
    <cellStyle name="Total 2 2 3 4 4 4 3" xfId="46968"/>
    <cellStyle name="Total 2 2 3 4 5" xfId="6243"/>
    <cellStyle name="Total 2 2 3 4 5 2" xfId="6244"/>
    <cellStyle name="Total 2 2 3 4 5 2 2" xfId="46969"/>
    <cellStyle name="Total 2 2 3 4 5 2 2 2" xfId="46970"/>
    <cellStyle name="Total 2 2 3 4 5 2 2 3" xfId="46971"/>
    <cellStyle name="Total 2 2 3 4 5 3" xfId="46972"/>
    <cellStyle name="Total 2 2 3 4 5 3 2" xfId="46973"/>
    <cellStyle name="Total 2 2 3 4 5 3 3" xfId="46974"/>
    <cellStyle name="Total 2 2 3 4 6" xfId="6245"/>
    <cellStyle name="Total 2 2 3 4 6 2" xfId="46975"/>
    <cellStyle name="Total 2 2 3 4 6 2 2" xfId="46976"/>
    <cellStyle name="Total 2 2 3 4 6 2 3" xfId="46977"/>
    <cellStyle name="Total 2 2 3 4 7" xfId="46978"/>
    <cellStyle name="Total 2 2 3 4 7 2" xfId="46979"/>
    <cellStyle name="Total 2 2 3 4 7 3" xfId="46980"/>
    <cellStyle name="Total 2 2 3 5" xfId="6246"/>
    <cellStyle name="Total 2 2 3 5 2" xfId="6247"/>
    <cellStyle name="Total 2 2 3 5 2 2" xfId="46981"/>
    <cellStyle name="Total 2 2 3 5 2 2 2" xfId="46982"/>
    <cellStyle name="Total 2 2 3 5 2 2 3" xfId="46983"/>
    <cellStyle name="Total 2 2 3 5 3" xfId="46984"/>
    <cellStyle name="Total 2 2 3 5 3 2" xfId="46985"/>
    <cellStyle name="Total 2 2 3 5 3 3" xfId="46986"/>
    <cellStyle name="Total 2 2 3 6" xfId="46987"/>
    <cellStyle name="Total 2 2 3 6 2" xfId="46988"/>
    <cellStyle name="Total 2 2 3 6 3" xfId="46989"/>
    <cellStyle name="Total 2 2 3 7" xfId="46990"/>
    <cellStyle name="Total 2 2 3 8" xfId="46991"/>
    <cellStyle name="Total 2 2 3 9" xfId="46992"/>
    <cellStyle name="Total 2 2 4" xfId="6248"/>
    <cellStyle name="Total 2 2 4 10" xfId="46993"/>
    <cellStyle name="Total 2 2 4 11" xfId="46994"/>
    <cellStyle name="Total 2 2 4 12" xfId="46995"/>
    <cellStyle name="Total 2 2 4 13" xfId="46996"/>
    <cellStyle name="Total 2 2 4 14" xfId="46997"/>
    <cellStyle name="Total 2 2 4 15" xfId="46998"/>
    <cellStyle name="Total 2 2 4 2" xfId="6249"/>
    <cellStyle name="Total 2 2 4 2 2" xfId="6250"/>
    <cellStyle name="Total 2 2 4 2 2 2" xfId="6251"/>
    <cellStyle name="Total 2 2 4 2 2 2 2" xfId="6252"/>
    <cellStyle name="Total 2 2 4 2 2 2 2 2" xfId="6253"/>
    <cellStyle name="Total 2 2 4 2 2 2 2 2 2" xfId="46999"/>
    <cellStyle name="Total 2 2 4 2 2 2 2 2 2 2" xfId="47000"/>
    <cellStyle name="Total 2 2 4 2 2 2 2 2 2 3" xfId="47001"/>
    <cellStyle name="Total 2 2 4 2 2 2 2 3" xfId="47002"/>
    <cellStyle name="Total 2 2 4 2 2 2 2 3 2" xfId="47003"/>
    <cellStyle name="Total 2 2 4 2 2 2 2 3 3" xfId="47004"/>
    <cellStyle name="Total 2 2 4 2 2 2 3" xfId="6254"/>
    <cellStyle name="Total 2 2 4 2 2 2 3 2" xfId="47005"/>
    <cellStyle name="Total 2 2 4 2 2 2 3 2 2" xfId="47006"/>
    <cellStyle name="Total 2 2 4 2 2 2 3 2 3" xfId="47007"/>
    <cellStyle name="Total 2 2 4 2 2 2 4" xfId="47008"/>
    <cellStyle name="Total 2 2 4 2 2 2 4 2" xfId="47009"/>
    <cellStyle name="Total 2 2 4 2 2 2 4 3" xfId="47010"/>
    <cellStyle name="Total 2 2 4 2 2 3" xfId="6255"/>
    <cellStyle name="Total 2 2 4 2 2 3 2" xfId="6256"/>
    <cellStyle name="Total 2 2 4 2 2 3 2 2" xfId="47011"/>
    <cellStyle name="Total 2 2 4 2 2 3 2 2 2" xfId="47012"/>
    <cellStyle name="Total 2 2 4 2 2 3 2 2 3" xfId="47013"/>
    <cellStyle name="Total 2 2 4 2 2 3 3" xfId="47014"/>
    <cellStyle name="Total 2 2 4 2 2 3 3 2" xfId="47015"/>
    <cellStyle name="Total 2 2 4 2 2 3 3 3" xfId="47016"/>
    <cellStyle name="Total 2 2 4 2 2 4" xfId="6257"/>
    <cellStyle name="Total 2 2 4 2 2 4 2" xfId="47017"/>
    <cellStyle name="Total 2 2 4 2 2 4 2 2" xfId="47018"/>
    <cellStyle name="Total 2 2 4 2 2 4 2 3" xfId="47019"/>
    <cellStyle name="Total 2 2 4 2 2 5" xfId="47020"/>
    <cellStyle name="Total 2 2 4 2 2 5 2" xfId="47021"/>
    <cellStyle name="Total 2 2 4 2 2 5 3" xfId="47022"/>
    <cellStyle name="Total 2 2 4 2 3" xfId="6258"/>
    <cellStyle name="Total 2 2 4 2 3 2" xfId="6259"/>
    <cellStyle name="Total 2 2 4 2 3 2 2" xfId="6260"/>
    <cellStyle name="Total 2 2 4 2 3 2 2 2" xfId="47023"/>
    <cellStyle name="Total 2 2 4 2 3 2 2 2 2" xfId="47024"/>
    <cellStyle name="Total 2 2 4 2 3 2 2 2 3" xfId="47025"/>
    <cellStyle name="Total 2 2 4 2 3 2 3" xfId="47026"/>
    <cellStyle name="Total 2 2 4 2 3 2 3 2" xfId="47027"/>
    <cellStyle name="Total 2 2 4 2 3 2 3 3" xfId="47028"/>
    <cellStyle name="Total 2 2 4 2 3 3" xfId="6261"/>
    <cellStyle name="Total 2 2 4 2 3 3 2" xfId="47029"/>
    <cellStyle name="Total 2 2 4 2 3 3 2 2" xfId="47030"/>
    <cellStyle name="Total 2 2 4 2 3 3 2 3" xfId="47031"/>
    <cellStyle name="Total 2 2 4 2 3 4" xfId="6262"/>
    <cellStyle name="Total 2 2 4 2 3 4 2" xfId="47032"/>
    <cellStyle name="Total 2 2 4 2 3 4 2 2" xfId="47033"/>
    <cellStyle name="Total 2 2 4 2 3 4 2 3" xfId="47034"/>
    <cellStyle name="Total 2 2 4 2 3 5" xfId="47035"/>
    <cellStyle name="Total 2 2 4 2 3 5 2" xfId="47036"/>
    <cellStyle name="Total 2 2 4 2 3 5 3" xfId="47037"/>
    <cellStyle name="Total 2 2 4 2 4" xfId="6263"/>
    <cellStyle name="Total 2 2 4 2 4 2" xfId="6264"/>
    <cellStyle name="Total 2 2 4 2 4 2 2" xfId="6265"/>
    <cellStyle name="Total 2 2 4 2 4 2 2 2" xfId="47038"/>
    <cellStyle name="Total 2 2 4 2 4 2 2 2 2" xfId="47039"/>
    <cellStyle name="Total 2 2 4 2 4 2 2 2 3" xfId="47040"/>
    <cellStyle name="Total 2 2 4 2 4 2 3" xfId="47041"/>
    <cellStyle name="Total 2 2 4 2 4 2 3 2" xfId="47042"/>
    <cellStyle name="Total 2 2 4 2 4 2 3 3" xfId="47043"/>
    <cellStyle name="Total 2 2 4 2 4 3" xfId="6266"/>
    <cellStyle name="Total 2 2 4 2 4 3 2" xfId="47044"/>
    <cellStyle name="Total 2 2 4 2 4 3 2 2" xfId="47045"/>
    <cellStyle name="Total 2 2 4 2 4 3 2 3" xfId="47046"/>
    <cellStyle name="Total 2 2 4 2 4 4" xfId="47047"/>
    <cellStyle name="Total 2 2 4 2 4 4 2" xfId="47048"/>
    <cellStyle name="Total 2 2 4 2 4 4 3" xfId="47049"/>
    <cellStyle name="Total 2 2 4 2 5" xfId="6267"/>
    <cellStyle name="Total 2 2 4 2 5 2" xfId="6268"/>
    <cellStyle name="Total 2 2 4 2 5 2 2" xfId="47050"/>
    <cellStyle name="Total 2 2 4 2 5 2 2 2" xfId="47051"/>
    <cellStyle name="Total 2 2 4 2 5 2 2 3" xfId="47052"/>
    <cellStyle name="Total 2 2 4 2 5 3" xfId="47053"/>
    <cellStyle name="Total 2 2 4 2 5 3 2" xfId="47054"/>
    <cellStyle name="Total 2 2 4 2 5 3 3" xfId="47055"/>
    <cellStyle name="Total 2 2 4 2 6" xfId="6269"/>
    <cellStyle name="Total 2 2 4 2 6 2" xfId="47056"/>
    <cellStyle name="Total 2 2 4 2 6 2 2" xfId="47057"/>
    <cellStyle name="Total 2 2 4 2 6 2 3" xfId="47058"/>
    <cellStyle name="Total 2 2 4 2 7" xfId="47059"/>
    <cellStyle name="Total 2 2 4 2 7 2" xfId="47060"/>
    <cellStyle name="Total 2 2 4 2 7 3" xfId="47061"/>
    <cellStyle name="Total 2 2 4 3" xfId="6270"/>
    <cellStyle name="Total 2 2 4 3 2" xfId="6271"/>
    <cellStyle name="Total 2 2 4 3 2 2" xfId="6272"/>
    <cellStyle name="Total 2 2 4 3 2 2 2" xfId="6273"/>
    <cellStyle name="Total 2 2 4 3 2 2 2 2" xfId="6274"/>
    <cellStyle name="Total 2 2 4 3 2 2 2 2 2" xfId="47062"/>
    <cellStyle name="Total 2 2 4 3 2 2 2 2 2 2" xfId="47063"/>
    <cellStyle name="Total 2 2 4 3 2 2 2 2 2 3" xfId="47064"/>
    <cellStyle name="Total 2 2 4 3 2 2 2 3" xfId="47065"/>
    <cellStyle name="Total 2 2 4 3 2 2 2 3 2" xfId="47066"/>
    <cellStyle name="Total 2 2 4 3 2 2 2 3 3" xfId="47067"/>
    <cellStyle name="Total 2 2 4 3 2 2 3" xfId="6275"/>
    <cellStyle name="Total 2 2 4 3 2 2 3 2" xfId="47068"/>
    <cellStyle name="Total 2 2 4 3 2 2 3 2 2" xfId="47069"/>
    <cellStyle name="Total 2 2 4 3 2 2 3 2 3" xfId="47070"/>
    <cellStyle name="Total 2 2 4 3 2 2 4" xfId="47071"/>
    <cellStyle name="Total 2 2 4 3 2 2 4 2" xfId="47072"/>
    <cellStyle name="Total 2 2 4 3 2 2 4 3" xfId="47073"/>
    <cellStyle name="Total 2 2 4 3 2 3" xfId="6276"/>
    <cellStyle name="Total 2 2 4 3 2 3 2" xfId="6277"/>
    <cellStyle name="Total 2 2 4 3 2 3 2 2" xfId="47074"/>
    <cellStyle name="Total 2 2 4 3 2 3 2 2 2" xfId="47075"/>
    <cellStyle name="Total 2 2 4 3 2 3 2 2 3" xfId="47076"/>
    <cellStyle name="Total 2 2 4 3 2 3 3" xfId="47077"/>
    <cellStyle name="Total 2 2 4 3 2 3 3 2" xfId="47078"/>
    <cellStyle name="Total 2 2 4 3 2 3 3 3" xfId="47079"/>
    <cellStyle name="Total 2 2 4 3 2 4" xfId="6278"/>
    <cellStyle name="Total 2 2 4 3 2 4 2" xfId="47080"/>
    <cellStyle name="Total 2 2 4 3 2 4 2 2" xfId="47081"/>
    <cellStyle name="Total 2 2 4 3 2 4 2 3" xfId="47082"/>
    <cellStyle name="Total 2 2 4 3 2 5" xfId="47083"/>
    <cellStyle name="Total 2 2 4 3 2 5 2" xfId="47084"/>
    <cellStyle name="Total 2 2 4 3 2 5 3" xfId="47085"/>
    <cellStyle name="Total 2 2 4 3 3" xfId="6279"/>
    <cellStyle name="Total 2 2 4 3 3 2" xfId="6280"/>
    <cellStyle name="Total 2 2 4 3 3 2 2" xfId="6281"/>
    <cellStyle name="Total 2 2 4 3 3 2 2 2" xfId="47086"/>
    <cellStyle name="Total 2 2 4 3 3 2 2 2 2" xfId="47087"/>
    <cellStyle name="Total 2 2 4 3 3 2 2 2 3" xfId="47088"/>
    <cellStyle name="Total 2 2 4 3 3 2 3" xfId="47089"/>
    <cellStyle name="Total 2 2 4 3 3 2 3 2" xfId="47090"/>
    <cellStyle name="Total 2 2 4 3 3 2 3 3" xfId="47091"/>
    <cellStyle name="Total 2 2 4 3 3 3" xfId="6282"/>
    <cellStyle name="Total 2 2 4 3 3 3 2" xfId="47092"/>
    <cellStyle name="Total 2 2 4 3 3 3 2 2" xfId="47093"/>
    <cellStyle name="Total 2 2 4 3 3 3 2 3" xfId="47094"/>
    <cellStyle name="Total 2 2 4 3 3 4" xfId="6283"/>
    <cellStyle name="Total 2 2 4 3 3 4 2" xfId="47095"/>
    <cellStyle name="Total 2 2 4 3 3 4 2 2" xfId="47096"/>
    <cellStyle name="Total 2 2 4 3 3 4 2 3" xfId="47097"/>
    <cellStyle name="Total 2 2 4 3 3 5" xfId="47098"/>
    <cellStyle name="Total 2 2 4 3 3 5 2" xfId="47099"/>
    <cellStyle name="Total 2 2 4 3 3 5 3" xfId="47100"/>
    <cellStyle name="Total 2 2 4 3 4" xfId="6284"/>
    <cellStyle name="Total 2 2 4 3 4 2" xfId="6285"/>
    <cellStyle name="Total 2 2 4 3 4 2 2" xfId="6286"/>
    <cellStyle name="Total 2 2 4 3 4 2 2 2" xfId="47101"/>
    <cellStyle name="Total 2 2 4 3 4 2 2 2 2" xfId="47102"/>
    <cellStyle name="Total 2 2 4 3 4 2 2 2 3" xfId="47103"/>
    <cellStyle name="Total 2 2 4 3 4 2 3" xfId="47104"/>
    <cellStyle name="Total 2 2 4 3 4 2 3 2" xfId="47105"/>
    <cellStyle name="Total 2 2 4 3 4 2 3 3" xfId="47106"/>
    <cellStyle name="Total 2 2 4 3 4 3" xfId="6287"/>
    <cellStyle name="Total 2 2 4 3 4 3 2" xfId="47107"/>
    <cellStyle name="Total 2 2 4 3 4 3 2 2" xfId="47108"/>
    <cellStyle name="Total 2 2 4 3 4 3 2 3" xfId="47109"/>
    <cellStyle name="Total 2 2 4 3 4 4" xfId="47110"/>
    <cellStyle name="Total 2 2 4 3 4 4 2" xfId="47111"/>
    <cellStyle name="Total 2 2 4 3 4 4 3" xfId="47112"/>
    <cellStyle name="Total 2 2 4 3 5" xfId="6288"/>
    <cellStyle name="Total 2 2 4 3 5 2" xfId="6289"/>
    <cellStyle name="Total 2 2 4 3 5 2 2" xfId="47113"/>
    <cellStyle name="Total 2 2 4 3 5 2 2 2" xfId="47114"/>
    <cellStyle name="Total 2 2 4 3 5 2 2 3" xfId="47115"/>
    <cellStyle name="Total 2 2 4 3 5 3" xfId="47116"/>
    <cellStyle name="Total 2 2 4 3 5 3 2" xfId="47117"/>
    <cellStyle name="Total 2 2 4 3 5 3 3" xfId="47118"/>
    <cellStyle name="Total 2 2 4 3 6" xfId="6290"/>
    <cellStyle name="Total 2 2 4 3 6 2" xfId="47119"/>
    <cellStyle name="Total 2 2 4 3 6 2 2" xfId="47120"/>
    <cellStyle name="Total 2 2 4 3 6 2 3" xfId="47121"/>
    <cellStyle name="Total 2 2 4 3 7" xfId="47122"/>
    <cellStyle name="Total 2 2 4 3 7 2" xfId="47123"/>
    <cellStyle name="Total 2 2 4 3 7 3" xfId="47124"/>
    <cellStyle name="Total 2 2 4 4" xfId="6291"/>
    <cellStyle name="Total 2 2 4 4 2" xfId="6292"/>
    <cellStyle name="Total 2 2 4 4 2 2" xfId="6293"/>
    <cellStyle name="Total 2 2 4 4 2 2 2" xfId="6294"/>
    <cellStyle name="Total 2 2 4 4 2 2 2 2" xfId="47125"/>
    <cellStyle name="Total 2 2 4 4 2 2 2 2 2" xfId="47126"/>
    <cellStyle name="Total 2 2 4 4 2 2 2 2 3" xfId="47127"/>
    <cellStyle name="Total 2 2 4 4 2 2 3" xfId="47128"/>
    <cellStyle name="Total 2 2 4 4 2 2 3 2" xfId="47129"/>
    <cellStyle name="Total 2 2 4 4 2 2 3 3" xfId="47130"/>
    <cellStyle name="Total 2 2 4 4 2 3" xfId="6295"/>
    <cellStyle name="Total 2 2 4 4 2 3 2" xfId="47131"/>
    <cellStyle name="Total 2 2 4 4 2 3 2 2" xfId="47132"/>
    <cellStyle name="Total 2 2 4 4 2 3 2 3" xfId="47133"/>
    <cellStyle name="Total 2 2 4 4 2 4" xfId="47134"/>
    <cellStyle name="Total 2 2 4 4 2 4 2" xfId="47135"/>
    <cellStyle name="Total 2 2 4 4 2 4 3" xfId="47136"/>
    <cellStyle name="Total 2 2 4 4 3" xfId="6296"/>
    <cellStyle name="Total 2 2 4 4 3 2" xfId="6297"/>
    <cellStyle name="Total 2 2 4 4 3 2 2" xfId="47137"/>
    <cellStyle name="Total 2 2 4 4 3 2 2 2" xfId="47138"/>
    <cellStyle name="Total 2 2 4 4 3 2 2 3" xfId="47139"/>
    <cellStyle name="Total 2 2 4 4 3 3" xfId="47140"/>
    <cellStyle name="Total 2 2 4 4 3 3 2" xfId="47141"/>
    <cellStyle name="Total 2 2 4 4 3 3 3" xfId="47142"/>
    <cellStyle name="Total 2 2 4 4 4" xfId="6298"/>
    <cellStyle name="Total 2 2 4 4 4 2" xfId="47143"/>
    <cellStyle name="Total 2 2 4 4 4 2 2" xfId="47144"/>
    <cellStyle name="Total 2 2 4 4 4 2 3" xfId="47145"/>
    <cellStyle name="Total 2 2 4 4 5" xfId="47146"/>
    <cellStyle name="Total 2 2 4 4 5 2" xfId="47147"/>
    <cellStyle name="Total 2 2 4 4 5 3" xfId="47148"/>
    <cellStyle name="Total 2 2 4 5" xfId="6299"/>
    <cellStyle name="Total 2 2 4 5 2" xfId="6300"/>
    <cellStyle name="Total 2 2 4 5 2 2" xfId="6301"/>
    <cellStyle name="Total 2 2 4 5 2 2 2" xfId="47149"/>
    <cellStyle name="Total 2 2 4 5 2 2 2 2" xfId="47150"/>
    <cellStyle name="Total 2 2 4 5 2 2 2 3" xfId="47151"/>
    <cellStyle name="Total 2 2 4 5 2 3" xfId="47152"/>
    <cellStyle name="Total 2 2 4 5 2 3 2" xfId="47153"/>
    <cellStyle name="Total 2 2 4 5 2 3 3" xfId="47154"/>
    <cellStyle name="Total 2 2 4 5 3" xfId="6302"/>
    <cellStyle name="Total 2 2 4 5 3 2" xfId="47155"/>
    <cellStyle name="Total 2 2 4 5 3 2 2" xfId="47156"/>
    <cellStyle name="Total 2 2 4 5 3 2 3" xfId="47157"/>
    <cellStyle name="Total 2 2 4 5 4" xfId="6303"/>
    <cellStyle name="Total 2 2 4 5 4 2" xfId="47158"/>
    <cellStyle name="Total 2 2 4 5 4 2 2" xfId="47159"/>
    <cellStyle name="Total 2 2 4 5 4 2 3" xfId="47160"/>
    <cellStyle name="Total 2 2 4 5 5" xfId="47161"/>
    <cellStyle name="Total 2 2 4 5 5 2" xfId="47162"/>
    <cellStyle name="Total 2 2 4 5 5 3" xfId="47163"/>
    <cellStyle name="Total 2 2 4 6" xfId="6304"/>
    <cellStyle name="Total 2 2 4 6 2" xfId="6305"/>
    <cellStyle name="Total 2 2 4 6 2 2" xfId="6306"/>
    <cellStyle name="Total 2 2 4 6 2 2 2" xfId="47164"/>
    <cellStyle name="Total 2 2 4 6 2 2 2 2" xfId="47165"/>
    <cellStyle name="Total 2 2 4 6 2 2 2 3" xfId="47166"/>
    <cellStyle name="Total 2 2 4 6 2 3" xfId="47167"/>
    <cellStyle name="Total 2 2 4 6 2 3 2" xfId="47168"/>
    <cellStyle name="Total 2 2 4 6 2 3 3" xfId="47169"/>
    <cellStyle name="Total 2 2 4 6 3" xfId="6307"/>
    <cellStyle name="Total 2 2 4 6 3 2" xfId="47170"/>
    <cellStyle name="Total 2 2 4 6 3 2 2" xfId="47171"/>
    <cellStyle name="Total 2 2 4 6 3 2 3" xfId="47172"/>
    <cellStyle name="Total 2 2 4 6 4" xfId="47173"/>
    <cellStyle name="Total 2 2 4 6 4 2" xfId="47174"/>
    <cellStyle name="Total 2 2 4 6 4 3" xfId="47175"/>
    <cellStyle name="Total 2 2 4 7" xfId="6308"/>
    <cellStyle name="Total 2 2 4 7 2" xfId="6309"/>
    <cellStyle name="Total 2 2 4 7 2 2" xfId="47176"/>
    <cellStyle name="Total 2 2 4 7 2 2 2" xfId="47177"/>
    <cellStyle name="Total 2 2 4 7 2 2 3" xfId="47178"/>
    <cellStyle name="Total 2 2 4 7 3" xfId="47179"/>
    <cellStyle name="Total 2 2 4 7 3 2" xfId="47180"/>
    <cellStyle name="Total 2 2 4 7 3 3" xfId="47181"/>
    <cellStyle name="Total 2 2 4 8" xfId="6310"/>
    <cellStyle name="Total 2 2 4 8 2" xfId="47182"/>
    <cellStyle name="Total 2 2 4 8 2 2" xfId="47183"/>
    <cellStyle name="Total 2 2 4 8 2 3" xfId="47184"/>
    <cellStyle name="Total 2 2 4 9" xfId="47185"/>
    <cellStyle name="Total 2 2 4 9 2" xfId="47186"/>
    <cellStyle name="Total 2 2 4 9 3" xfId="47187"/>
    <cellStyle name="Total 2 2 5" xfId="6311"/>
    <cellStyle name="Total 2 2 5 2" xfId="6312"/>
    <cellStyle name="Total 2 2 5 2 2" xfId="6313"/>
    <cellStyle name="Total 2 2 5 2 2 2" xfId="6314"/>
    <cellStyle name="Total 2 2 5 2 2 2 2" xfId="6315"/>
    <cellStyle name="Total 2 2 5 2 2 2 2 2" xfId="47188"/>
    <cellStyle name="Total 2 2 5 2 2 2 2 2 2" xfId="47189"/>
    <cellStyle name="Total 2 2 5 2 2 2 2 2 3" xfId="47190"/>
    <cellStyle name="Total 2 2 5 2 2 2 3" xfId="47191"/>
    <cellStyle name="Total 2 2 5 2 2 2 3 2" xfId="47192"/>
    <cellStyle name="Total 2 2 5 2 2 2 3 3" xfId="47193"/>
    <cellStyle name="Total 2 2 5 2 2 3" xfId="6316"/>
    <cellStyle name="Total 2 2 5 2 2 3 2" xfId="47194"/>
    <cellStyle name="Total 2 2 5 2 2 3 2 2" xfId="47195"/>
    <cellStyle name="Total 2 2 5 2 2 3 2 3" xfId="47196"/>
    <cellStyle name="Total 2 2 5 2 2 4" xfId="47197"/>
    <cellStyle name="Total 2 2 5 2 2 4 2" xfId="47198"/>
    <cellStyle name="Total 2 2 5 2 2 4 3" xfId="47199"/>
    <cellStyle name="Total 2 2 5 2 3" xfId="6317"/>
    <cellStyle name="Total 2 2 5 2 3 2" xfId="6318"/>
    <cellStyle name="Total 2 2 5 2 3 2 2" xfId="47200"/>
    <cellStyle name="Total 2 2 5 2 3 2 2 2" xfId="47201"/>
    <cellStyle name="Total 2 2 5 2 3 2 2 3" xfId="47202"/>
    <cellStyle name="Total 2 2 5 2 3 3" xfId="47203"/>
    <cellStyle name="Total 2 2 5 2 3 3 2" xfId="47204"/>
    <cellStyle name="Total 2 2 5 2 3 3 3" xfId="47205"/>
    <cellStyle name="Total 2 2 5 2 4" xfId="6319"/>
    <cellStyle name="Total 2 2 5 2 4 2" xfId="47206"/>
    <cellStyle name="Total 2 2 5 2 4 2 2" xfId="47207"/>
    <cellStyle name="Total 2 2 5 2 4 2 3" xfId="47208"/>
    <cellStyle name="Total 2 2 5 2 5" xfId="47209"/>
    <cellStyle name="Total 2 2 5 2 5 2" xfId="47210"/>
    <cellStyle name="Total 2 2 5 2 5 3" xfId="47211"/>
    <cellStyle name="Total 2 2 5 3" xfId="6320"/>
    <cellStyle name="Total 2 2 5 3 2" xfId="6321"/>
    <cellStyle name="Total 2 2 5 3 2 2" xfId="6322"/>
    <cellStyle name="Total 2 2 5 3 2 2 2" xfId="47212"/>
    <cellStyle name="Total 2 2 5 3 2 2 2 2" xfId="47213"/>
    <cellStyle name="Total 2 2 5 3 2 2 2 3" xfId="47214"/>
    <cellStyle name="Total 2 2 5 3 2 3" xfId="47215"/>
    <cellStyle name="Total 2 2 5 3 2 3 2" xfId="47216"/>
    <cellStyle name="Total 2 2 5 3 2 3 3" xfId="47217"/>
    <cellStyle name="Total 2 2 5 3 3" xfId="6323"/>
    <cellStyle name="Total 2 2 5 3 3 2" xfId="47218"/>
    <cellStyle name="Total 2 2 5 3 3 2 2" xfId="47219"/>
    <cellStyle name="Total 2 2 5 3 3 2 3" xfId="47220"/>
    <cellStyle name="Total 2 2 5 3 4" xfId="6324"/>
    <cellStyle name="Total 2 2 5 3 4 2" xfId="47221"/>
    <cellStyle name="Total 2 2 5 3 4 2 2" xfId="47222"/>
    <cellStyle name="Total 2 2 5 3 4 2 3" xfId="47223"/>
    <cellStyle name="Total 2 2 5 3 5" xfId="47224"/>
    <cellStyle name="Total 2 2 5 3 5 2" xfId="47225"/>
    <cellStyle name="Total 2 2 5 3 5 3" xfId="47226"/>
    <cellStyle name="Total 2 2 5 4" xfId="6325"/>
    <cellStyle name="Total 2 2 5 4 2" xfId="6326"/>
    <cellStyle name="Total 2 2 5 4 2 2" xfId="6327"/>
    <cellStyle name="Total 2 2 5 4 2 2 2" xfId="47227"/>
    <cellStyle name="Total 2 2 5 4 2 2 2 2" xfId="47228"/>
    <cellStyle name="Total 2 2 5 4 2 2 2 3" xfId="47229"/>
    <cellStyle name="Total 2 2 5 4 2 3" xfId="47230"/>
    <cellStyle name="Total 2 2 5 4 2 3 2" xfId="47231"/>
    <cellStyle name="Total 2 2 5 4 2 3 3" xfId="47232"/>
    <cellStyle name="Total 2 2 5 4 3" xfId="6328"/>
    <cellStyle name="Total 2 2 5 4 3 2" xfId="47233"/>
    <cellStyle name="Total 2 2 5 4 3 2 2" xfId="47234"/>
    <cellStyle name="Total 2 2 5 4 3 2 3" xfId="47235"/>
    <cellStyle name="Total 2 2 5 4 4" xfId="47236"/>
    <cellStyle name="Total 2 2 5 4 4 2" xfId="47237"/>
    <cellStyle name="Total 2 2 5 4 4 3" xfId="47238"/>
    <cellStyle name="Total 2 2 5 5" xfId="6329"/>
    <cellStyle name="Total 2 2 5 5 2" xfId="6330"/>
    <cellStyle name="Total 2 2 5 5 2 2" xfId="47239"/>
    <cellStyle name="Total 2 2 5 5 2 2 2" xfId="47240"/>
    <cellStyle name="Total 2 2 5 5 2 2 3" xfId="47241"/>
    <cellStyle name="Total 2 2 5 5 3" xfId="47242"/>
    <cellStyle name="Total 2 2 5 5 3 2" xfId="47243"/>
    <cellStyle name="Total 2 2 5 5 3 3" xfId="47244"/>
    <cellStyle name="Total 2 2 5 6" xfId="6331"/>
    <cellStyle name="Total 2 2 5 6 2" xfId="47245"/>
    <cellStyle name="Total 2 2 5 6 2 2" xfId="47246"/>
    <cellStyle name="Total 2 2 5 6 2 3" xfId="47247"/>
    <cellStyle name="Total 2 2 5 7" xfId="47248"/>
    <cellStyle name="Total 2 2 5 7 2" xfId="47249"/>
    <cellStyle name="Total 2 2 5 7 3" xfId="47250"/>
    <cellStyle name="Total 2 2 6" xfId="47251"/>
    <cellStyle name="Total 2 2 7" xfId="47252"/>
    <cellStyle name="Total 2 2 8" xfId="47253"/>
    <cellStyle name="Total 2 2 9" xfId="47254"/>
    <cellStyle name="Total 2 20" xfId="47255"/>
    <cellStyle name="Total 2 3" xfId="6332"/>
    <cellStyle name="Total 2 3 10" xfId="47256"/>
    <cellStyle name="Total 2 3 11" xfId="47257"/>
    <cellStyle name="Total 2 3 12" xfId="47258"/>
    <cellStyle name="Total 2 3 13" xfId="47259"/>
    <cellStyle name="Total 2 3 14" xfId="47260"/>
    <cellStyle name="Total 2 3 2" xfId="6333"/>
    <cellStyle name="Total 2 3 2 10" xfId="47261"/>
    <cellStyle name="Total 2 3 2 11" xfId="47262"/>
    <cellStyle name="Total 2 3 2 12" xfId="47263"/>
    <cellStyle name="Total 2 3 2 13" xfId="47264"/>
    <cellStyle name="Total 2 3 2 2" xfId="6334"/>
    <cellStyle name="Total 2 3 2 2 10" xfId="47265"/>
    <cellStyle name="Total 2 3 2 2 11" xfId="47266"/>
    <cellStyle name="Total 2 3 2 2 12" xfId="47267"/>
    <cellStyle name="Total 2 3 2 2 13" xfId="47268"/>
    <cellStyle name="Total 2 3 2 2 14" xfId="47269"/>
    <cellStyle name="Total 2 3 2 2 15" xfId="47270"/>
    <cellStyle name="Total 2 3 2 2 16" xfId="47271"/>
    <cellStyle name="Total 2 3 2 2 2" xfId="6335"/>
    <cellStyle name="Total 2 3 2 2 2 10" xfId="47272"/>
    <cellStyle name="Total 2 3 2 2 2 11" xfId="47273"/>
    <cellStyle name="Total 2 3 2 2 2 12" xfId="47274"/>
    <cellStyle name="Total 2 3 2 2 2 13" xfId="47275"/>
    <cellStyle name="Total 2 3 2 2 2 14" xfId="47276"/>
    <cellStyle name="Total 2 3 2 2 2 2" xfId="6336"/>
    <cellStyle name="Total 2 3 2 2 2 2 2" xfId="6337"/>
    <cellStyle name="Total 2 3 2 2 2 2 2 2" xfId="6338"/>
    <cellStyle name="Total 2 3 2 2 2 2 2 2 2" xfId="47277"/>
    <cellStyle name="Total 2 3 2 2 2 2 2 2 2 2" xfId="47278"/>
    <cellStyle name="Total 2 3 2 2 2 2 2 2 2 3" xfId="47279"/>
    <cellStyle name="Total 2 3 2 2 2 2 2 3" xfId="47280"/>
    <cellStyle name="Total 2 3 2 2 2 2 2 3 2" xfId="47281"/>
    <cellStyle name="Total 2 3 2 2 2 2 2 3 3" xfId="47282"/>
    <cellStyle name="Total 2 3 2 2 2 2 3" xfId="6339"/>
    <cellStyle name="Total 2 3 2 2 2 2 3 2" xfId="47283"/>
    <cellStyle name="Total 2 3 2 2 2 2 3 2 2" xfId="47284"/>
    <cellStyle name="Total 2 3 2 2 2 2 3 2 3" xfId="47285"/>
    <cellStyle name="Total 2 3 2 2 2 2 4" xfId="47286"/>
    <cellStyle name="Total 2 3 2 2 2 2 4 2" xfId="47287"/>
    <cellStyle name="Total 2 3 2 2 2 2 4 3" xfId="47288"/>
    <cellStyle name="Total 2 3 2 2 2 3" xfId="6340"/>
    <cellStyle name="Total 2 3 2 2 2 3 2" xfId="6341"/>
    <cellStyle name="Total 2 3 2 2 2 3 2 2" xfId="47289"/>
    <cellStyle name="Total 2 3 2 2 2 3 2 2 2" xfId="47290"/>
    <cellStyle name="Total 2 3 2 2 2 3 2 2 3" xfId="47291"/>
    <cellStyle name="Total 2 3 2 2 2 3 3" xfId="47292"/>
    <cellStyle name="Total 2 3 2 2 2 3 3 2" xfId="47293"/>
    <cellStyle name="Total 2 3 2 2 2 3 3 3" xfId="47294"/>
    <cellStyle name="Total 2 3 2 2 2 4" xfId="6342"/>
    <cellStyle name="Total 2 3 2 2 2 4 2" xfId="47295"/>
    <cellStyle name="Total 2 3 2 2 2 4 2 2" xfId="47296"/>
    <cellStyle name="Total 2 3 2 2 2 4 2 3" xfId="47297"/>
    <cellStyle name="Total 2 3 2 2 2 5" xfId="47298"/>
    <cellStyle name="Total 2 3 2 2 2 5 2" xfId="47299"/>
    <cellStyle name="Total 2 3 2 2 2 5 3" xfId="47300"/>
    <cellStyle name="Total 2 3 2 2 2 6" xfId="47301"/>
    <cellStyle name="Total 2 3 2 2 2 7" xfId="47302"/>
    <cellStyle name="Total 2 3 2 2 2 8" xfId="47303"/>
    <cellStyle name="Total 2 3 2 2 2 9" xfId="47304"/>
    <cellStyle name="Total 2 3 2 2 3" xfId="6343"/>
    <cellStyle name="Total 2 3 2 2 3 2" xfId="6344"/>
    <cellStyle name="Total 2 3 2 2 3 2 2" xfId="6345"/>
    <cellStyle name="Total 2 3 2 2 3 2 2 2" xfId="47305"/>
    <cellStyle name="Total 2 3 2 2 3 2 2 2 2" xfId="47306"/>
    <cellStyle name="Total 2 3 2 2 3 2 2 2 3" xfId="47307"/>
    <cellStyle name="Total 2 3 2 2 3 2 3" xfId="47308"/>
    <cellStyle name="Total 2 3 2 2 3 2 3 2" xfId="47309"/>
    <cellStyle name="Total 2 3 2 2 3 2 3 3" xfId="47310"/>
    <cellStyle name="Total 2 3 2 2 3 3" xfId="6346"/>
    <cellStyle name="Total 2 3 2 2 3 3 2" xfId="47311"/>
    <cellStyle name="Total 2 3 2 2 3 3 2 2" xfId="47312"/>
    <cellStyle name="Total 2 3 2 2 3 3 2 3" xfId="47313"/>
    <cellStyle name="Total 2 3 2 2 3 4" xfId="6347"/>
    <cellStyle name="Total 2 3 2 2 3 4 2" xfId="47314"/>
    <cellStyle name="Total 2 3 2 2 3 4 2 2" xfId="47315"/>
    <cellStyle name="Total 2 3 2 2 3 4 2 3" xfId="47316"/>
    <cellStyle name="Total 2 3 2 2 3 5" xfId="47317"/>
    <cellStyle name="Total 2 3 2 2 3 5 2" xfId="47318"/>
    <cellStyle name="Total 2 3 2 2 3 5 3" xfId="47319"/>
    <cellStyle name="Total 2 3 2 2 4" xfId="6348"/>
    <cellStyle name="Total 2 3 2 2 4 2" xfId="6349"/>
    <cellStyle name="Total 2 3 2 2 4 2 2" xfId="6350"/>
    <cellStyle name="Total 2 3 2 2 4 2 2 2" xfId="47320"/>
    <cellStyle name="Total 2 3 2 2 4 2 2 2 2" xfId="47321"/>
    <cellStyle name="Total 2 3 2 2 4 2 2 2 3" xfId="47322"/>
    <cellStyle name="Total 2 3 2 2 4 2 3" xfId="47323"/>
    <cellStyle name="Total 2 3 2 2 4 2 3 2" xfId="47324"/>
    <cellStyle name="Total 2 3 2 2 4 2 3 3" xfId="47325"/>
    <cellStyle name="Total 2 3 2 2 4 3" xfId="6351"/>
    <cellStyle name="Total 2 3 2 2 4 3 2" xfId="47326"/>
    <cellStyle name="Total 2 3 2 2 4 3 2 2" xfId="47327"/>
    <cellStyle name="Total 2 3 2 2 4 3 2 3" xfId="47328"/>
    <cellStyle name="Total 2 3 2 2 4 4" xfId="47329"/>
    <cellStyle name="Total 2 3 2 2 4 4 2" xfId="47330"/>
    <cellStyle name="Total 2 3 2 2 4 4 3" xfId="47331"/>
    <cellStyle name="Total 2 3 2 2 5" xfId="6352"/>
    <cellStyle name="Total 2 3 2 2 5 2" xfId="6353"/>
    <cellStyle name="Total 2 3 2 2 5 2 2" xfId="47332"/>
    <cellStyle name="Total 2 3 2 2 5 2 2 2" xfId="47333"/>
    <cellStyle name="Total 2 3 2 2 5 2 2 3" xfId="47334"/>
    <cellStyle name="Total 2 3 2 2 5 3" xfId="47335"/>
    <cellStyle name="Total 2 3 2 2 5 3 2" xfId="47336"/>
    <cellStyle name="Total 2 3 2 2 5 3 3" xfId="47337"/>
    <cellStyle name="Total 2 3 2 2 6" xfId="6354"/>
    <cellStyle name="Total 2 3 2 2 6 2" xfId="47338"/>
    <cellStyle name="Total 2 3 2 2 6 2 2" xfId="47339"/>
    <cellStyle name="Total 2 3 2 2 6 2 3" xfId="47340"/>
    <cellStyle name="Total 2 3 2 2 7" xfId="47341"/>
    <cellStyle name="Total 2 3 2 2 7 2" xfId="47342"/>
    <cellStyle name="Total 2 3 2 2 7 3" xfId="47343"/>
    <cellStyle name="Total 2 3 2 2 8" xfId="47344"/>
    <cellStyle name="Total 2 3 2 2 9" xfId="47345"/>
    <cellStyle name="Total 2 3 2 3" xfId="6355"/>
    <cellStyle name="Total 2 3 2 3 10" xfId="47346"/>
    <cellStyle name="Total 2 3 2 3 11" xfId="47347"/>
    <cellStyle name="Total 2 3 2 3 12" xfId="47348"/>
    <cellStyle name="Total 2 3 2 3 13" xfId="47349"/>
    <cellStyle name="Total 2 3 2 3 14" xfId="47350"/>
    <cellStyle name="Total 2 3 2 3 15" xfId="47351"/>
    <cellStyle name="Total 2 3 2 3 2" xfId="6356"/>
    <cellStyle name="Total 2 3 2 3 2 2" xfId="6357"/>
    <cellStyle name="Total 2 3 2 3 2 2 2" xfId="6358"/>
    <cellStyle name="Total 2 3 2 3 2 2 2 2" xfId="6359"/>
    <cellStyle name="Total 2 3 2 3 2 2 2 2 2" xfId="47352"/>
    <cellStyle name="Total 2 3 2 3 2 2 2 2 2 2" xfId="47353"/>
    <cellStyle name="Total 2 3 2 3 2 2 2 2 2 3" xfId="47354"/>
    <cellStyle name="Total 2 3 2 3 2 2 2 3" xfId="47355"/>
    <cellStyle name="Total 2 3 2 3 2 2 2 3 2" xfId="47356"/>
    <cellStyle name="Total 2 3 2 3 2 2 2 3 3" xfId="47357"/>
    <cellStyle name="Total 2 3 2 3 2 2 3" xfId="6360"/>
    <cellStyle name="Total 2 3 2 3 2 2 3 2" xfId="47358"/>
    <cellStyle name="Total 2 3 2 3 2 2 3 2 2" xfId="47359"/>
    <cellStyle name="Total 2 3 2 3 2 2 3 2 3" xfId="47360"/>
    <cellStyle name="Total 2 3 2 3 2 2 4" xfId="47361"/>
    <cellStyle name="Total 2 3 2 3 2 2 4 2" xfId="47362"/>
    <cellStyle name="Total 2 3 2 3 2 2 4 3" xfId="47363"/>
    <cellStyle name="Total 2 3 2 3 2 3" xfId="6361"/>
    <cellStyle name="Total 2 3 2 3 2 3 2" xfId="6362"/>
    <cellStyle name="Total 2 3 2 3 2 3 2 2" xfId="47364"/>
    <cellStyle name="Total 2 3 2 3 2 3 2 2 2" xfId="47365"/>
    <cellStyle name="Total 2 3 2 3 2 3 2 2 3" xfId="47366"/>
    <cellStyle name="Total 2 3 2 3 2 3 3" xfId="47367"/>
    <cellStyle name="Total 2 3 2 3 2 3 3 2" xfId="47368"/>
    <cellStyle name="Total 2 3 2 3 2 3 3 3" xfId="47369"/>
    <cellStyle name="Total 2 3 2 3 2 4" xfId="6363"/>
    <cellStyle name="Total 2 3 2 3 2 4 2" xfId="47370"/>
    <cellStyle name="Total 2 3 2 3 2 4 2 2" xfId="47371"/>
    <cellStyle name="Total 2 3 2 3 2 4 2 3" xfId="47372"/>
    <cellStyle name="Total 2 3 2 3 2 5" xfId="47373"/>
    <cellStyle name="Total 2 3 2 3 2 5 2" xfId="47374"/>
    <cellStyle name="Total 2 3 2 3 2 5 3" xfId="47375"/>
    <cellStyle name="Total 2 3 2 3 3" xfId="6364"/>
    <cellStyle name="Total 2 3 2 3 3 2" xfId="6365"/>
    <cellStyle name="Total 2 3 2 3 3 2 2" xfId="6366"/>
    <cellStyle name="Total 2 3 2 3 3 2 2 2" xfId="47376"/>
    <cellStyle name="Total 2 3 2 3 3 2 2 2 2" xfId="47377"/>
    <cellStyle name="Total 2 3 2 3 3 2 2 2 3" xfId="47378"/>
    <cellStyle name="Total 2 3 2 3 3 2 3" xfId="47379"/>
    <cellStyle name="Total 2 3 2 3 3 2 3 2" xfId="47380"/>
    <cellStyle name="Total 2 3 2 3 3 2 3 3" xfId="47381"/>
    <cellStyle name="Total 2 3 2 3 3 3" xfId="6367"/>
    <cellStyle name="Total 2 3 2 3 3 3 2" xfId="47382"/>
    <cellStyle name="Total 2 3 2 3 3 3 2 2" xfId="47383"/>
    <cellStyle name="Total 2 3 2 3 3 3 2 3" xfId="47384"/>
    <cellStyle name="Total 2 3 2 3 3 4" xfId="6368"/>
    <cellStyle name="Total 2 3 2 3 3 4 2" xfId="47385"/>
    <cellStyle name="Total 2 3 2 3 3 4 2 2" xfId="47386"/>
    <cellStyle name="Total 2 3 2 3 3 4 2 3" xfId="47387"/>
    <cellStyle name="Total 2 3 2 3 3 5" xfId="47388"/>
    <cellStyle name="Total 2 3 2 3 3 5 2" xfId="47389"/>
    <cellStyle name="Total 2 3 2 3 3 5 3" xfId="47390"/>
    <cellStyle name="Total 2 3 2 3 4" xfId="6369"/>
    <cellStyle name="Total 2 3 2 3 4 2" xfId="6370"/>
    <cellStyle name="Total 2 3 2 3 4 2 2" xfId="6371"/>
    <cellStyle name="Total 2 3 2 3 4 2 2 2" xfId="47391"/>
    <cellStyle name="Total 2 3 2 3 4 2 2 2 2" xfId="47392"/>
    <cellStyle name="Total 2 3 2 3 4 2 2 2 3" xfId="47393"/>
    <cellStyle name="Total 2 3 2 3 4 2 3" xfId="47394"/>
    <cellStyle name="Total 2 3 2 3 4 2 3 2" xfId="47395"/>
    <cellStyle name="Total 2 3 2 3 4 2 3 3" xfId="47396"/>
    <cellStyle name="Total 2 3 2 3 4 3" xfId="6372"/>
    <cellStyle name="Total 2 3 2 3 4 3 2" xfId="47397"/>
    <cellStyle name="Total 2 3 2 3 4 3 2 2" xfId="47398"/>
    <cellStyle name="Total 2 3 2 3 4 3 2 3" xfId="47399"/>
    <cellStyle name="Total 2 3 2 3 4 4" xfId="47400"/>
    <cellStyle name="Total 2 3 2 3 4 4 2" xfId="47401"/>
    <cellStyle name="Total 2 3 2 3 4 4 3" xfId="47402"/>
    <cellStyle name="Total 2 3 2 3 5" xfId="6373"/>
    <cellStyle name="Total 2 3 2 3 5 2" xfId="6374"/>
    <cellStyle name="Total 2 3 2 3 5 2 2" xfId="47403"/>
    <cellStyle name="Total 2 3 2 3 5 2 2 2" xfId="47404"/>
    <cellStyle name="Total 2 3 2 3 5 2 2 3" xfId="47405"/>
    <cellStyle name="Total 2 3 2 3 5 3" xfId="47406"/>
    <cellStyle name="Total 2 3 2 3 5 3 2" xfId="47407"/>
    <cellStyle name="Total 2 3 2 3 5 3 3" xfId="47408"/>
    <cellStyle name="Total 2 3 2 3 6" xfId="6375"/>
    <cellStyle name="Total 2 3 2 3 6 2" xfId="47409"/>
    <cellStyle name="Total 2 3 2 3 6 2 2" xfId="47410"/>
    <cellStyle name="Total 2 3 2 3 6 2 3" xfId="47411"/>
    <cellStyle name="Total 2 3 2 3 7" xfId="47412"/>
    <cellStyle name="Total 2 3 2 3 7 2" xfId="47413"/>
    <cellStyle name="Total 2 3 2 3 7 3" xfId="47414"/>
    <cellStyle name="Total 2 3 2 3 8" xfId="47415"/>
    <cellStyle name="Total 2 3 2 3 9" xfId="47416"/>
    <cellStyle name="Total 2 3 2 4" xfId="6376"/>
    <cellStyle name="Total 2 3 2 4 2" xfId="6377"/>
    <cellStyle name="Total 2 3 2 4 2 2" xfId="6378"/>
    <cellStyle name="Total 2 3 2 4 2 2 2" xfId="6379"/>
    <cellStyle name="Total 2 3 2 4 2 2 2 2" xfId="6380"/>
    <cellStyle name="Total 2 3 2 4 2 2 2 2 2" xfId="47417"/>
    <cellStyle name="Total 2 3 2 4 2 2 2 2 2 2" xfId="47418"/>
    <cellStyle name="Total 2 3 2 4 2 2 2 2 2 3" xfId="47419"/>
    <cellStyle name="Total 2 3 2 4 2 2 2 3" xfId="47420"/>
    <cellStyle name="Total 2 3 2 4 2 2 2 3 2" xfId="47421"/>
    <cellStyle name="Total 2 3 2 4 2 2 2 3 3" xfId="47422"/>
    <cellStyle name="Total 2 3 2 4 2 2 3" xfId="6381"/>
    <cellStyle name="Total 2 3 2 4 2 2 3 2" xfId="47423"/>
    <cellStyle name="Total 2 3 2 4 2 2 3 2 2" xfId="47424"/>
    <cellStyle name="Total 2 3 2 4 2 2 3 2 3" xfId="47425"/>
    <cellStyle name="Total 2 3 2 4 2 2 4" xfId="47426"/>
    <cellStyle name="Total 2 3 2 4 2 2 4 2" xfId="47427"/>
    <cellStyle name="Total 2 3 2 4 2 2 4 3" xfId="47428"/>
    <cellStyle name="Total 2 3 2 4 2 3" xfId="6382"/>
    <cellStyle name="Total 2 3 2 4 2 3 2" xfId="6383"/>
    <cellStyle name="Total 2 3 2 4 2 3 2 2" xfId="47429"/>
    <cellStyle name="Total 2 3 2 4 2 3 2 2 2" xfId="47430"/>
    <cellStyle name="Total 2 3 2 4 2 3 2 2 3" xfId="47431"/>
    <cellStyle name="Total 2 3 2 4 2 3 3" xfId="47432"/>
    <cellStyle name="Total 2 3 2 4 2 3 3 2" xfId="47433"/>
    <cellStyle name="Total 2 3 2 4 2 3 3 3" xfId="47434"/>
    <cellStyle name="Total 2 3 2 4 2 4" xfId="6384"/>
    <cellStyle name="Total 2 3 2 4 2 4 2" xfId="47435"/>
    <cellStyle name="Total 2 3 2 4 2 4 2 2" xfId="47436"/>
    <cellStyle name="Total 2 3 2 4 2 4 2 3" xfId="47437"/>
    <cellStyle name="Total 2 3 2 4 2 5" xfId="47438"/>
    <cellStyle name="Total 2 3 2 4 2 5 2" xfId="47439"/>
    <cellStyle name="Total 2 3 2 4 2 5 3" xfId="47440"/>
    <cellStyle name="Total 2 3 2 4 3" xfId="6385"/>
    <cellStyle name="Total 2 3 2 4 3 2" xfId="6386"/>
    <cellStyle name="Total 2 3 2 4 3 2 2" xfId="6387"/>
    <cellStyle name="Total 2 3 2 4 3 2 2 2" xfId="47441"/>
    <cellStyle name="Total 2 3 2 4 3 2 2 2 2" xfId="47442"/>
    <cellStyle name="Total 2 3 2 4 3 2 2 2 3" xfId="47443"/>
    <cellStyle name="Total 2 3 2 4 3 2 3" xfId="47444"/>
    <cellStyle name="Total 2 3 2 4 3 2 3 2" xfId="47445"/>
    <cellStyle name="Total 2 3 2 4 3 2 3 3" xfId="47446"/>
    <cellStyle name="Total 2 3 2 4 3 3" xfId="6388"/>
    <cellStyle name="Total 2 3 2 4 3 3 2" xfId="47447"/>
    <cellStyle name="Total 2 3 2 4 3 3 2 2" xfId="47448"/>
    <cellStyle name="Total 2 3 2 4 3 3 2 3" xfId="47449"/>
    <cellStyle name="Total 2 3 2 4 3 4" xfId="6389"/>
    <cellStyle name="Total 2 3 2 4 3 4 2" xfId="47450"/>
    <cellStyle name="Total 2 3 2 4 3 4 2 2" xfId="47451"/>
    <cellStyle name="Total 2 3 2 4 3 4 2 3" xfId="47452"/>
    <cellStyle name="Total 2 3 2 4 3 5" xfId="47453"/>
    <cellStyle name="Total 2 3 2 4 3 5 2" xfId="47454"/>
    <cellStyle name="Total 2 3 2 4 3 5 3" xfId="47455"/>
    <cellStyle name="Total 2 3 2 4 4" xfId="6390"/>
    <cellStyle name="Total 2 3 2 4 4 2" xfId="6391"/>
    <cellStyle name="Total 2 3 2 4 4 2 2" xfId="6392"/>
    <cellStyle name="Total 2 3 2 4 4 2 2 2" xfId="47456"/>
    <cellStyle name="Total 2 3 2 4 4 2 2 2 2" xfId="47457"/>
    <cellStyle name="Total 2 3 2 4 4 2 2 2 3" xfId="47458"/>
    <cellStyle name="Total 2 3 2 4 4 2 3" xfId="47459"/>
    <cellStyle name="Total 2 3 2 4 4 2 3 2" xfId="47460"/>
    <cellStyle name="Total 2 3 2 4 4 2 3 3" xfId="47461"/>
    <cellStyle name="Total 2 3 2 4 4 3" xfId="6393"/>
    <cellStyle name="Total 2 3 2 4 4 3 2" xfId="47462"/>
    <cellStyle name="Total 2 3 2 4 4 3 2 2" xfId="47463"/>
    <cellStyle name="Total 2 3 2 4 4 3 2 3" xfId="47464"/>
    <cellStyle name="Total 2 3 2 4 4 4" xfId="47465"/>
    <cellStyle name="Total 2 3 2 4 4 4 2" xfId="47466"/>
    <cellStyle name="Total 2 3 2 4 4 4 3" xfId="47467"/>
    <cellStyle name="Total 2 3 2 4 5" xfId="6394"/>
    <cellStyle name="Total 2 3 2 4 5 2" xfId="6395"/>
    <cellStyle name="Total 2 3 2 4 5 2 2" xfId="47468"/>
    <cellStyle name="Total 2 3 2 4 5 2 2 2" xfId="47469"/>
    <cellStyle name="Total 2 3 2 4 5 2 2 3" xfId="47470"/>
    <cellStyle name="Total 2 3 2 4 5 3" xfId="47471"/>
    <cellStyle name="Total 2 3 2 4 5 3 2" xfId="47472"/>
    <cellStyle name="Total 2 3 2 4 5 3 3" xfId="47473"/>
    <cellStyle name="Total 2 3 2 4 6" xfId="6396"/>
    <cellStyle name="Total 2 3 2 4 6 2" xfId="47474"/>
    <cellStyle name="Total 2 3 2 4 6 2 2" xfId="47475"/>
    <cellStyle name="Total 2 3 2 4 6 2 3" xfId="47476"/>
    <cellStyle name="Total 2 3 2 4 7" xfId="47477"/>
    <cellStyle name="Total 2 3 2 4 7 2" xfId="47478"/>
    <cellStyle name="Total 2 3 2 4 7 3" xfId="47479"/>
    <cellStyle name="Total 2 3 2 5" xfId="6397"/>
    <cellStyle name="Total 2 3 2 5 2" xfId="6398"/>
    <cellStyle name="Total 2 3 2 5 2 2" xfId="47480"/>
    <cellStyle name="Total 2 3 2 5 2 2 2" xfId="47481"/>
    <cellStyle name="Total 2 3 2 5 2 2 3" xfId="47482"/>
    <cellStyle name="Total 2 3 2 5 3" xfId="47483"/>
    <cellStyle name="Total 2 3 2 5 3 2" xfId="47484"/>
    <cellStyle name="Total 2 3 2 5 3 3" xfId="47485"/>
    <cellStyle name="Total 2 3 2 6" xfId="47486"/>
    <cellStyle name="Total 2 3 2 7" xfId="47487"/>
    <cellStyle name="Total 2 3 2 8" xfId="47488"/>
    <cellStyle name="Total 2 3 2 9" xfId="47489"/>
    <cellStyle name="Total 2 3 3" xfId="6399"/>
    <cellStyle name="Total 2 3 3 10" xfId="47490"/>
    <cellStyle name="Total 2 3 3 11" xfId="47491"/>
    <cellStyle name="Total 2 3 3 12" xfId="47492"/>
    <cellStyle name="Total 2 3 3 13" xfId="47493"/>
    <cellStyle name="Total 2 3 3 14" xfId="47494"/>
    <cellStyle name="Total 2 3 3 15" xfId="47495"/>
    <cellStyle name="Total 2 3 3 16" xfId="47496"/>
    <cellStyle name="Total 2 3 3 2" xfId="6400"/>
    <cellStyle name="Total 2 3 3 2 10" xfId="47497"/>
    <cellStyle name="Total 2 3 3 2 11" xfId="47498"/>
    <cellStyle name="Total 2 3 3 2 12" xfId="47499"/>
    <cellStyle name="Total 2 3 3 2 13" xfId="47500"/>
    <cellStyle name="Total 2 3 3 2 14" xfId="47501"/>
    <cellStyle name="Total 2 3 3 2 2" xfId="6401"/>
    <cellStyle name="Total 2 3 3 2 2 2" xfId="6402"/>
    <cellStyle name="Total 2 3 3 2 2 2 2" xfId="6403"/>
    <cellStyle name="Total 2 3 3 2 2 2 2 2" xfId="47502"/>
    <cellStyle name="Total 2 3 3 2 2 2 2 2 2" xfId="47503"/>
    <cellStyle name="Total 2 3 3 2 2 2 2 2 3" xfId="47504"/>
    <cellStyle name="Total 2 3 3 2 2 2 3" xfId="47505"/>
    <cellStyle name="Total 2 3 3 2 2 2 3 2" xfId="47506"/>
    <cellStyle name="Total 2 3 3 2 2 2 3 3" xfId="47507"/>
    <cellStyle name="Total 2 3 3 2 2 3" xfId="6404"/>
    <cellStyle name="Total 2 3 3 2 2 3 2" xfId="47508"/>
    <cellStyle name="Total 2 3 3 2 2 3 2 2" xfId="47509"/>
    <cellStyle name="Total 2 3 3 2 2 3 2 3" xfId="47510"/>
    <cellStyle name="Total 2 3 3 2 2 4" xfId="47511"/>
    <cellStyle name="Total 2 3 3 2 2 4 2" xfId="47512"/>
    <cellStyle name="Total 2 3 3 2 2 4 3" xfId="47513"/>
    <cellStyle name="Total 2 3 3 2 3" xfId="6405"/>
    <cellStyle name="Total 2 3 3 2 3 2" xfId="6406"/>
    <cellStyle name="Total 2 3 3 2 3 2 2" xfId="47514"/>
    <cellStyle name="Total 2 3 3 2 3 2 2 2" xfId="47515"/>
    <cellStyle name="Total 2 3 3 2 3 2 2 3" xfId="47516"/>
    <cellStyle name="Total 2 3 3 2 3 3" xfId="47517"/>
    <cellStyle name="Total 2 3 3 2 3 3 2" xfId="47518"/>
    <cellStyle name="Total 2 3 3 2 3 3 3" xfId="47519"/>
    <cellStyle name="Total 2 3 3 2 4" xfId="6407"/>
    <cellStyle name="Total 2 3 3 2 4 2" xfId="47520"/>
    <cellStyle name="Total 2 3 3 2 4 2 2" xfId="47521"/>
    <cellStyle name="Total 2 3 3 2 4 2 3" xfId="47522"/>
    <cellStyle name="Total 2 3 3 2 5" xfId="47523"/>
    <cellStyle name="Total 2 3 3 2 5 2" xfId="47524"/>
    <cellStyle name="Total 2 3 3 2 5 3" xfId="47525"/>
    <cellStyle name="Total 2 3 3 2 6" xfId="47526"/>
    <cellStyle name="Total 2 3 3 2 7" xfId="47527"/>
    <cellStyle name="Total 2 3 3 2 8" xfId="47528"/>
    <cellStyle name="Total 2 3 3 2 9" xfId="47529"/>
    <cellStyle name="Total 2 3 3 3" xfId="6408"/>
    <cellStyle name="Total 2 3 3 3 2" xfId="6409"/>
    <cellStyle name="Total 2 3 3 3 2 2" xfId="6410"/>
    <cellStyle name="Total 2 3 3 3 2 2 2" xfId="47530"/>
    <cellStyle name="Total 2 3 3 3 2 2 2 2" xfId="47531"/>
    <cellStyle name="Total 2 3 3 3 2 2 2 3" xfId="47532"/>
    <cellStyle name="Total 2 3 3 3 2 3" xfId="47533"/>
    <cellStyle name="Total 2 3 3 3 2 3 2" xfId="47534"/>
    <cellStyle name="Total 2 3 3 3 2 3 3" xfId="47535"/>
    <cellStyle name="Total 2 3 3 3 3" xfId="6411"/>
    <cellStyle name="Total 2 3 3 3 3 2" xfId="47536"/>
    <cellStyle name="Total 2 3 3 3 3 2 2" xfId="47537"/>
    <cellStyle name="Total 2 3 3 3 3 2 3" xfId="47538"/>
    <cellStyle name="Total 2 3 3 3 4" xfId="6412"/>
    <cellStyle name="Total 2 3 3 3 4 2" xfId="47539"/>
    <cellStyle name="Total 2 3 3 3 4 2 2" xfId="47540"/>
    <cellStyle name="Total 2 3 3 3 4 2 3" xfId="47541"/>
    <cellStyle name="Total 2 3 3 3 5" xfId="47542"/>
    <cellStyle name="Total 2 3 3 3 5 2" xfId="47543"/>
    <cellStyle name="Total 2 3 3 3 5 3" xfId="47544"/>
    <cellStyle name="Total 2 3 3 4" xfId="6413"/>
    <cellStyle name="Total 2 3 3 4 2" xfId="6414"/>
    <cellStyle name="Total 2 3 3 4 2 2" xfId="6415"/>
    <cellStyle name="Total 2 3 3 4 2 2 2" xfId="47545"/>
    <cellStyle name="Total 2 3 3 4 2 2 2 2" xfId="47546"/>
    <cellStyle name="Total 2 3 3 4 2 2 2 3" xfId="47547"/>
    <cellStyle name="Total 2 3 3 4 2 3" xfId="47548"/>
    <cellStyle name="Total 2 3 3 4 2 3 2" xfId="47549"/>
    <cellStyle name="Total 2 3 3 4 2 3 3" xfId="47550"/>
    <cellStyle name="Total 2 3 3 4 3" xfId="6416"/>
    <cellStyle name="Total 2 3 3 4 3 2" xfId="47551"/>
    <cellStyle name="Total 2 3 3 4 3 2 2" xfId="47552"/>
    <cellStyle name="Total 2 3 3 4 3 2 3" xfId="47553"/>
    <cellStyle name="Total 2 3 3 4 4" xfId="47554"/>
    <cellStyle name="Total 2 3 3 4 4 2" xfId="47555"/>
    <cellStyle name="Total 2 3 3 4 4 3" xfId="47556"/>
    <cellStyle name="Total 2 3 3 5" xfId="6417"/>
    <cellStyle name="Total 2 3 3 5 2" xfId="6418"/>
    <cellStyle name="Total 2 3 3 5 2 2" xfId="47557"/>
    <cellStyle name="Total 2 3 3 5 2 2 2" xfId="47558"/>
    <cellStyle name="Total 2 3 3 5 2 2 3" xfId="47559"/>
    <cellStyle name="Total 2 3 3 5 3" xfId="47560"/>
    <cellStyle name="Total 2 3 3 5 3 2" xfId="47561"/>
    <cellStyle name="Total 2 3 3 5 3 3" xfId="47562"/>
    <cellStyle name="Total 2 3 3 6" xfId="6419"/>
    <cellStyle name="Total 2 3 3 6 2" xfId="47563"/>
    <cellStyle name="Total 2 3 3 6 2 2" xfId="47564"/>
    <cellStyle name="Total 2 3 3 6 2 3" xfId="47565"/>
    <cellStyle name="Total 2 3 3 7" xfId="47566"/>
    <cellStyle name="Total 2 3 3 7 2" xfId="47567"/>
    <cellStyle name="Total 2 3 3 7 3" xfId="47568"/>
    <cellStyle name="Total 2 3 3 8" xfId="47569"/>
    <cellStyle name="Total 2 3 3 9" xfId="47570"/>
    <cellStyle name="Total 2 3 4" xfId="6420"/>
    <cellStyle name="Total 2 3 4 10" xfId="47571"/>
    <cellStyle name="Total 2 3 4 11" xfId="47572"/>
    <cellStyle name="Total 2 3 4 12" xfId="47573"/>
    <cellStyle name="Total 2 3 4 13" xfId="47574"/>
    <cellStyle name="Total 2 3 4 14" xfId="47575"/>
    <cellStyle name="Total 2 3 4 15" xfId="47576"/>
    <cellStyle name="Total 2 3 4 2" xfId="6421"/>
    <cellStyle name="Total 2 3 4 2 2" xfId="6422"/>
    <cellStyle name="Total 2 3 4 2 2 2" xfId="6423"/>
    <cellStyle name="Total 2 3 4 2 2 2 2" xfId="6424"/>
    <cellStyle name="Total 2 3 4 2 2 2 2 2" xfId="47577"/>
    <cellStyle name="Total 2 3 4 2 2 2 2 2 2" xfId="47578"/>
    <cellStyle name="Total 2 3 4 2 2 2 2 2 3" xfId="47579"/>
    <cellStyle name="Total 2 3 4 2 2 2 3" xfId="47580"/>
    <cellStyle name="Total 2 3 4 2 2 2 3 2" xfId="47581"/>
    <cellStyle name="Total 2 3 4 2 2 2 3 3" xfId="47582"/>
    <cellStyle name="Total 2 3 4 2 2 3" xfId="6425"/>
    <cellStyle name="Total 2 3 4 2 2 3 2" xfId="47583"/>
    <cellStyle name="Total 2 3 4 2 2 3 2 2" xfId="47584"/>
    <cellStyle name="Total 2 3 4 2 2 3 2 3" xfId="47585"/>
    <cellStyle name="Total 2 3 4 2 2 4" xfId="47586"/>
    <cellStyle name="Total 2 3 4 2 2 4 2" xfId="47587"/>
    <cellStyle name="Total 2 3 4 2 2 4 3" xfId="47588"/>
    <cellStyle name="Total 2 3 4 2 3" xfId="6426"/>
    <cellStyle name="Total 2 3 4 2 3 2" xfId="6427"/>
    <cellStyle name="Total 2 3 4 2 3 2 2" xfId="47589"/>
    <cellStyle name="Total 2 3 4 2 3 2 2 2" xfId="47590"/>
    <cellStyle name="Total 2 3 4 2 3 2 2 3" xfId="47591"/>
    <cellStyle name="Total 2 3 4 2 3 3" xfId="47592"/>
    <cellStyle name="Total 2 3 4 2 3 3 2" xfId="47593"/>
    <cellStyle name="Total 2 3 4 2 3 3 3" xfId="47594"/>
    <cellStyle name="Total 2 3 4 2 4" xfId="6428"/>
    <cellStyle name="Total 2 3 4 2 4 2" xfId="47595"/>
    <cellStyle name="Total 2 3 4 2 4 2 2" xfId="47596"/>
    <cellStyle name="Total 2 3 4 2 4 2 3" xfId="47597"/>
    <cellStyle name="Total 2 3 4 2 5" xfId="47598"/>
    <cellStyle name="Total 2 3 4 2 5 2" xfId="47599"/>
    <cellStyle name="Total 2 3 4 2 5 3" xfId="47600"/>
    <cellStyle name="Total 2 3 4 3" xfId="6429"/>
    <cellStyle name="Total 2 3 4 3 2" xfId="6430"/>
    <cellStyle name="Total 2 3 4 3 2 2" xfId="6431"/>
    <cellStyle name="Total 2 3 4 3 2 2 2" xfId="47601"/>
    <cellStyle name="Total 2 3 4 3 2 2 2 2" xfId="47602"/>
    <cellStyle name="Total 2 3 4 3 2 2 2 3" xfId="47603"/>
    <cellStyle name="Total 2 3 4 3 2 3" xfId="47604"/>
    <cellStyle name="Total 2 3 4 3 2 3 2" xfId="47605"/>
    <cellStyle name="Total 2 3 4 3 2 3 3" xfId="47606"/>
    <cellStyle name="Total 2 3 4 3 3" xfId="6432"/>
    <cellStyle name="Total 2 3 4 3 3 2" xfId="47607"/>
    <cellStyle name="Total 2 3 4 3 3 2 2" xfId="47608"/>
    <cellStyle name="Total 2 3 4 3 3 2 3" xfId="47609"/>
    <cellStyle name="Total 2 3 4 3 4" xfId="6433"/>
    <cellStyle name="Total 2 3 4 3 4 2" xfId="47610"/>
    <cellStyle name="Total 2 3 4 3 4 2 2" xfId="47611"/>
    <cellStyle name="Total 2 3 4 3 4 2 3" xfId="47612"/>
    <cellStyle name="Total 2 3 4 3 5" xfId="47613"/>
    <cellStyle name="Total 2 3 4 3 5 2" xfId="47614"/>
    <cellStyle name="Total 2 3 4 3 5 3" xfId="47615"/>
    <cellStyle name="Total 2 3 4 4" xfId="6434"/>
    <cellStyle name="Total 2 3 4 4 2" xfId="6435"/>
    <cellStyle name="Total 2 3 4 4 2 2" xfId="6436"/>
    <cellStyle name="Total 2 3 4 4 2 2 2" xfId="47616"/>
    <cellStyle name="Total 2 3 4 4 2 2 2 2" xfId="47617"/>
    <cellStyle name="Total 2 3 4 4 2 2 2 3" xfId="47618"/>
    <cellStyle name="Total 2 3 4 4 2 3" xfId="47619"/>
    <cellStyle name="Total 2 3 4 4 2 3 2" xfId="47620"/>
    <cellStyle name="Total 2 3 4 4 2 3 3" xfId="47621"/>
    <cellStyle name="Total 2 3 4 4 3" xfId="6437"/>
    <cellStyle name="Total 2 3 4 4 3 2" xfId="47622"/>
    <cellStyle name="Total 2 3 4 4 3 2 2" xfId="47623"/>
    <cellStyle name="Total 2 3 4 4 3 2 3" xfId="47624"/>
    <cellStyle name="Total 2 3 4 4 4" xfId="47625"/>
    <cellStyle name="Total 2 3 4 4 4 2" xfId="47626"/>
    <cellStyle name="Total 2 3 4 4 4 3" xfId="47627"/>
    <cellStyle name="Total 2 3 4 5" xfId="6438"/>
    <cellStyle name="Total 2 3 4 5 2" xfId="6439"/>
    <cellStyle name="Total 2 3 4 5 2 2" xfId="47628"/>
    <cellStyle name="Total 2 3 4 5 2 2 2" xfId="47629"/>
    <cellStyle name="Total 2 3 4 5 2 2 3" xfId="47630"/>
    <cellStyle name="Total 2 3 4 5 3" xfId="47631"/>
    <cellStyle name="Total 2 3 4 5 3 2" xfId="47632"/>
    <cellStyle name="Total 2 3 4 5 3 3" xfId="47633"/>
    <cellStyle name="Total 2 3 4 6" xfId="6440"/>
    <cellStyle name="Total 2 3 4 6 2" xfId="47634"/>
    <cellStyle name="Total 2 3 4 6 2 2" xfId="47635"/>
    <cellStyle name="Total 2 3 4 6 2 3" xfId="47636"/>
    <cellStyle name="Total 2 3 4 7" xfId="47637"/>
    <cellStyle name="Total 2 3 4 7 2" xfId="47638"/>
    <cellStyle name="Total 2 3 4 7 3" xfId="47639"/>
    <cellStyle name="Total 2 3 4 8" xfId="47640"/>
    <cellStyle name="Total 2 3 4 9" xfId="47641"/>
    <cellStyle name="Total 2 3 5" xfId="6441"/>
    <cellStyle name="Total 2 3 5 2" xfId="6442"/>
    <cellStyle name="Total 2 3 5 2 2" xfId="6443"/>
    <cellStyle name="Total 2 3 5 2 2 2" xfId="6444"/>
    <cellStyle name="Total 2 3 5 2 2 2 2" xfId="6445"/>
    <cellStyle name="Total 2 3 5 2 2 2 2 2" xfId="47642"/>
    <cellStyle name="Total 2 3 5 2 2 2 2 2 2" xfId="47643"/>
    <cellStyle name="Total 2 3 5 2 2 2 2 2 3" xfId="47644"/>
    <cellStyle name="Total 2 3 5 2 2 2 3" xfId="47645"/>
    <cellStyle name="Total 2 3 5 2 2 2 3 2" xfId="47646"/>
    <cellStyle name="Total 2 3 5 2 2 2 3 3" xfId="47647"/>
    <cellStyle name="Total 2 3 5 2 2 3" xfId="6446"/>
    <cellStyle name="Total 2 3 5 2 2 3 2" xfId="47648"/>
    <cellStyle name="Total 2 3 5 2 2 3 2 2" xfId="47649"/>
    <cellStyle name="Total 2 3 5 2 2 3 2 3" xfId="47650"/>
    <cellStyle name="Total 2 3 5 2 2 4" xfId="47651"/>
    <cellStyle name="Total 2 3 5 2 2 4 2" xfId="47652"/>
    <cellStyle name="Total 2 3 5 2 2 4 3" xfId="47653"/>
    <cellStyle name="Total 2 3 5 2 3" xfId="6447"/>
    <cellStyle name="Total 2 3 5 2 3 2" xfId="6448"/>
    <cellStyle name="Total 2 3 5 2 3 2 2" xfId="47654"/>
    <cellStyle name="Total 2 3 5 2 3 2 2 2" xfId="47655"/>
    <cellStyle name="Total 2 3 5 2 3 2 2 3" xfId="47656"/>
    <cellStyle name="Total 2 3 5 2 3 3" xfId="47657"/>
    <cellStyle name="Total 2 3 5 2 3 3 2" xfId="47658"/>
    <cellStyle name="Total 2 3 5 2 3 3 3" xfId="47659"/>
    <cellStyle name="Total 2 3 5 2 4" xfId="6449"/>
    <cellStyle name="Total 2 3 5 2 4 2" xfId="47660"/>
    <cellStyle name="Total 2 3 5 2 4 2 2" xfId="47661"/>
    <cellStyle name="Total 2 3 5 2 4 2 3" xfId="47662"/>
    <cellStyle name="Total 2 3 5 2 5" xfId="47663"/>
    <cellStyle name="Total 2 3 5 2 5 2" xfId="47664"/>
    <cellStyle name="Total 2 3 5 2 5 3" xfId="47665"/>
    <cellStyle name="Total 2 3 5 3" xfId="6450"/>
    <cellStyle name="Total 2 3 5 3 2" xfId="6451"/>
    <cellStyle name="Total 2 3 5 3 2 2" xfId="6452"/>
    <cellStyle name="Total 2 3 5 3 2 2 2" xfId="47666"/>
    <cellStyle name="Total 2 3 5 3 2 2 2 2" xfId="47667"/>
    <cellStyle name="Total 2 3 5 3 2 2 2 3" xfId="47668"/>
    <cellStyle name="Total 2 3 5 3 2 3" xfId="47669"/>
    <cellStyle name="Total 2 3 5 3 2 3 2" xfId="47670"/>
    <cellStyle name="Total 2 3 5 3 2 3 3" xfId="47671"/>
    <cellStyle name="Total 2 3 5 3 3" xfId="6453"/>
    <cellStyle name="Total 2 3 5 3 3 2" xfId="47672"/>
    <cellStyle name="Total 2 3 5 3 3 2 2" xfId="47673"/>
    <cellStyle name="Total 2 3 5 3 3 2 3" xfId="47674"/>
    <cellStyle name="Total 2 3 5 3 4" xfId="6454"/>
    <cellStyle name="Total 2 3 5 3 4 2" xfId="47675"/>
    <cellStyle name="Total 2 3 5 3 4 2 2" xfId="47676"/>
    <cellStyle name="Total 2 3 5 3 4 2 3" xfId="47677"/>
    <cellStyle name="Total 2 3 5 3 5" xfId="47678"/>
    <cellStyle name="Total 2 3 5 3 5 2" xfId="47679"/>
    <cellStyle name="Total 2 3 5 3 5 3" xfId="47680"/>
    <cellStyle name="Total 2 3 5 4" xfId="6455"/>
    <cellStyle name="Total 2 3 5 4 2" xfId="6456"/>
    <cellStyle name="Total 2 3 5 4 2 2" xfId="6457"/>
    <cellStyle name="Total 2 3 5 4 2 2 2" xfId="47681"/>
    <cellStyle name="Total 2 3 5 4 2 2 2 2" xfId="47682"/>
    <cellStyle name="Total 2 3 5 4 2 2 2 3" xfId="47683"/>
    <cellStyle name="Total 2 3 5 4 2 3" xfId="47684"/>
    <cellStyle name="Total 2 3 5 4 2 3 2" xfId="47685"/>
    <cellStyle name="Total 2 3 5 4 2 3 3" xfId="47686"/>
    <cellStyle name="Total 2 3 5 4 3" xfId="6458"/>
    <cellStyle name="Total 2 3 5 4 3 2" xfId="47687"/>
    <cellStyle name="Total 2 3 5 4 3 2 2" xfId="47688"/>
    <cellStyle name="Total 2 3 5 4 3 2 3" xfId="47689"/>
    <cellStyle name="Total 2 3 5 4 4" xfId="47690"/>
    <cellStyle name="Total 2 3 5 4 4 2" xfId="47691"/>
    <cellStyle name="Total 2 3 5 4 4 3" xfId="47692"/>
    <cellStyle name="Total 2 3 5 5" xfId="6459"/>
    <cellStyle name="Total 2 3 5 5 2" xfId="6460"/>
    <cellStyle name="Total 2 3 5 5 2 2" xfId="47693"/>
    <cellStyle name="Total 2 3 5 5 2 2 2" xfId="47694"/>
    <cellStyle name="Total 2 3 5 5 2 2 3" xfId="47695"/>
    <cellStyle name="Total 2 3 5 5 3" xfId="47696"/>
    <cellStyle name="Total 2 3 5 5 3 2" xfId="47697"/>
    <cellStyle name="Total 2 3 5 5 3 3" xfId="47698"/>
    <cellStyle name="Total 2 3 5 6" xfId="6461"/>
    <cellStyle name="Total 2 3 5 6 2" xfId="47699"/>
    <cellStyle name="Total 2 3 5 6 2 2" xfId="47700"/>
    <cellStyle name="Total 2 3 5 6 2 3" xfId="47701"/>
    <cellStyle name="Total 2 3 5 7" xfId="47702"/>
    <cellStyle name="Total 2 3 5 7 2" xfId="47703"/>
    <cellStyle name="Total 2 3 5 7 3" xfId="47704"/>
    <cellStyle name="Total 2 3 6" xfId="6462"/>
    <cellStyle name="Total 2 3 6 2" xfId="6463"/>
    <cellStyle name="Total 2 3 6 2 2" xfId="47705"/>
    <cellStyle name="Total 2 3 6 2 2 2" xfId="47706"/>
    <cellStyle name="Total 2 3 6 2 2 3" xfId="47707"/>
    <cellStyle name="Total 2 3 6 3" xfId="47708"/>
    <cellStyle name="Total 2 3 6 3 2" xfId="47709"/>
    <cellStyle name="Total 2 3 6 3 3" xfId="47710"/>
    <cellStyle name="Total 2 3 7" xfId="47711"/>
    <cellStyle name="Total 2 3 8" xfId="47712"/>
    <cellStyle name="Total 2 3 9" xfId="47713"/>
    <cellStyle name="Total 2 4" xfId="6464"/>
    <cellStyle name="Total 2 4 10" xfId="47714"/>
    <cellStyle name="Total 2 4 11" xfId="47715"/>
    <cellStyle name="Total 2 4 12" xfId="47716"/>
    <cellStyle name="Total 2 4 13" xfId="47717"/>
    <cellStyle name="Total 2 4 14" xfId="47718"/>
    <cellStyle name="Total 2 4 2" xfId="6465"/>
    <cellStyle name="Total 2 4 2 10" xfId="47719"/>
    <cellStyle name="Total 2 4 2 11" xfId="47720"/>
    <cellStyle name="Total 2 4 2 12" xfId="47721"/>
    <cellStyle name="Total 2 4 2 13" xfId="47722"/>
    <cellStyle name="Total 2 4 2 14" xfId="47723"/>
    <cellStyle name="Total 2 4 2 15" xfId="47724"/>
    <cellStyle name="Total 2 4 2 16" xfId="47725"/>
    <cellStyle name="Total 2 4 2 17" xfId="47726"/>
    <cellStyle name="Total 2 4 2 2" xfId="6466"/>
    <cellStyle name="Total 2 4 2 2 10" xfId="47727"/>
    <cellStyle name="Total 2 4 2 2 11" xfId="47728"/>
    <cellStyle name="Total 2 4 2 2 12" xfId="47729"/>
    <cellStyle name="Total 2 4 2 2 13" xfId="47730"/>
    <cellStyle name="Total 2 4 2 2 14" xfId="47731"/>
    <cellStyle name="Total 2 4 2 2 15" xfId="47732"/>
    <cellStyle name="Total 2 4 2 2 2" xfId="6467"/>
    <cellStyle name="Total 2 4 2 2 2 2" xfId="6468"/>
    <cellStyle name="Total 2 4 2 2 2 2 2" xfId="6469"/>
    <cellStyle name="Total 2 4 2 2 2 2 2 2" xfId="47733"/>
    <cellStyle name="Total 2 4 2 2 2 2 2 2 2" xfId="47734"/>
    <cellStyle name="Total 2 4 2 2 2 2 2 2 3" xfId="47735"/>
    <cellStyle name="Total 2 4 2 2 2 2 3" xfId="47736"/>
    <cellStyle name="Total 2 4 2 2 2 2 3 2" xfId="47737"/>
    <cellStyle name="Total 2 4 2 2 2 2 3 3" xfId="47738"/>
    <cellStyle name="Total 2 4 2 2 2 3" xfId="6470"/>
    <cellStyle name="Total 2 4 2 2 2 3 2" xfId="47739"/>
    <cellStyle name="Total 2 4 2 2 2 3 2 2" xfId="47740"/>
    <cellStyle name="Total 2 4 2 2 2 3 2 3" xfId="47741"/>
    <cellStyle name="Total 2 4 2 2 2 4" xfId="47742"/>
    <cellStyle name="Total 2 4 2 2 2 4 2" xfId="47743"/>
    <cellStyle name="Total 2 4 2 2 2 4 3" xfId="47744"/>
    <cellStyle name="Total 2 4 2 2 3" xfId="6471"/>
    <cellStyle name="Total 2 4 2 2 3 2" xfId="6472"/>
    <cellStyle name="Total 2 4 2 2 3 2 2" xfId="47745"/>
    <cellStyle name="Total 2 4 2 2 3 2 2 2" xfId="47746"/>
    <cellStyle name="Total 2 4 2 2 3 2 2 3" xfId="47747"/>
    <cellStyle name="Total 2 4 2 2 3 3" xfId="47748"/>
    <cellStyle name="Total 2 4 2 2 3 3 2" xfId="47749"/>
    <cellStyle name="Total 2 4 2 2 3 3 3" xfId="47750"/>
    <cellStyle name="Total 2 4 2 2 4" xfId="6473"/>
    <cellStyle name="Total 2 4 2 2 4 2" xfId="47751"/>
    <cellStyle name="Total 2 4 2 2 4 2 2" xfId="47752"/>
    <cellStyle name="Total 2 4 2 2 4 2 3" xfId="47753"/>
    <cellStyle name="Total 2 4 2 2 5" xfId="47754"/>
    <cellStyle name="Total 2 4 2 2 5 2" xfId="47755"/>
    <cellStyle name="Total 2 4 2 2 5 3" xfId="47756"/>
    <cellStyle name="Total 2 4 2 2 6" xfId="47757"/>
    <cellStyle name="Total 2 4 2 2 7" xfId="47758"/>
    <cellStyle name="Total 2 4 2 2 8" xfId="47759"/>
    <cellStyle name="Total 2 4 2 2 9" xfId="47760"/>
    <cellStyle name="Total 2 4 2 3" xfId="6474"/>
    <cellStyle name="Total 2 4 2 3 2" xfId="6475"/>
    <cellStyle name="Total 2 4 2 3 2 2" xfId="6476"/>
    <cellStyle name="Total 2 4 2 3 2 2 2" xfId="47761"/>
    <cellStyle name="Total 2 4 2 3 2 2 2 2" xfId="47762"/>
    <cellStyle name="Total 2 4 2 3 2 2 2 3" xfId="47763"/>
    <cellStyle name="Total 2 4 2 3 2 3" xfId="47764"/>
    <cellStyle name="Total 2 4 2 3 2 3 2" xfId="47765"/>
    <cellStyle name="Total 2 4 2 3 2 3 3" xfId="47766"/>
    <cellStyle name="Total 2 4 2 3 3" xfId="6477"/>
    <cellStyle name="Total 2 4 2 3 3 2" xfId="47767"/>
    <cellStyle name="Total 2 4 2 3 3 2 2" xfId="47768"/>
    <cellStyle name="Total 2 4 2 3 3 2 3" xfId="47769"/>
    <cellStyle name="Total 2 4 2 3 4" xfId="6478"/>
    <cellStyle name="Total 2 4 2 3 4 2" xfId="47770"/>
    <cellStyle name="Total 2 4 2 3 4 2 2" xfId="47771"/>
    <cellStyle name="Total 2 4 2 3 4 2 3" xfId="47772"/>
    <cellStyle name="Total 2 4 2 3 5" xfId="47773"/>
    <cellStyle name="Total 2 4 2 3 5 2" xfId="47774"/>
    <cellStyle name="Total 2 4 2 3 5 3" xfId="47775"/>
    <cellStyle name="Total 2 4 2 4" xfId="6479"/>
    <cellStyle name="Total 2 4 2 4 2" xfId="6480"/>
    <cellStyle name="Total 2 4 2 4 2 2" xfId="6481"/>
    <cellStyle name="Total 2 4 2 4 2 2 2" xfId="47776"/>
    <cellStyle name="Total 2 4 2 4 2 2 2 2" xfId="47777"/>
    <cellStyle name="Total 2 4 2 4 2 2 2 3" xfId="47778"/>
    <cellStyle name="Total 2 4 2 4 2 3" xfId="47779"/>
    <cellStyle name="Total 2 4 2 4 2 3 2" xfId="47780"/>
    <cellStyle name="Total 2 4 2 4 2 3 3" xfId="47781"/>
    <cellStyle name="Total 2 4 2 4 3" xfId="6482"/>
    <cellStyle name="Total 2 4 2 4 3 2" xfId="47782"/>
    <cellStyle name="Total 2 4 2 4 3 2 2" xfId="47783"/>
    <cellStyle name="Total 2 4 2 4 3 2 3" xfId="47784"/>
    <cellStyle name="Total 2 4 2 4 4" xfId="47785"/>
    <cellStyle name="Total 2 4 2 4 4 2" xfId="47786"/>
    <cellStyle name="Total 2 4 2 4 4 3" xfId="47787"/>
    <cellStyle name="Total 2 4 2 5" xfId="6483"/>
    <cellStyle name="Total 2 4 2 5 2" xfId="6484"/>
    <cellStyle name="Total 2 4 2 5 2 2" xfId="47788"/>
    <cellStyle name="Total 2 4 2 5 2 2 2" xfId="47789"/>
    <cellStyle name="Total 2 4 2 5 2 2 3" xfId="47790"/>
    <cellStyle name="Total 2 4 2 5 3" xfId="47791"/>
    <cellStyle name="Total 2 4 2 5 3 2" xfId="47792"/>
    <cellStyle name="Total 2 4 2 5 3 3" xfId="47793"/>
    <cellStyle name="Total 2 4 2 6" xfId="6485"/>
    <cellStyle name="Total 2 4 2 6 2" xfId="47794"/>
    <cellStyle name="Total 2 4 2 6 2 2" xfId="47795"/>
    <cellStyle name="Total 2 4 2 6 2 3" xfId="47796"/>
    <cellStyle name="Total 2 4 2 7" xfId="47797"/>
    <cellStyle name="Total 2 4 2 7 2" xfId="47798"/>
    <cellStyle name="Total 2 4 2 7 3" xfId="47799"/>
    <cellStyle name="Total 2 4 2 8" xfId="47800"/>
    <cellStyle name="Total 2 4 2 9" xfId="47801"/>
    <cellStyle name="Total 2 4 3" xfId="6486"/>
    <cellStyle name="Total 2 4 3 10" xfId="47802"/>
    <cellStyle name="Total 2 4 3 11" xfId="47803"/>
    <cellStyle name="Total 2 4 3 12" xfId="47804"/>
    <cellStyle name="Total 2 4 3 13" xfId="47805"/>
    <cellStyle name="Total 2 4 3 14" xfId="47806"/>
    <cellStyle name="Total 2 4 3 15" xfId="47807"/>
    <cellStyle name="Total 2 4 3 16" xfId="47808"/>
    <cellStyle name="Total 2 4 3 2" xfId="6487"/>
    <cellStyle name="Total 2 4 3 2 2" xfId="6488"/>
    <cellStyle name="Total 2 4 3 2 2 2" xfId="6489"/>
    <cellStyle name="Total 2 4 3 2 2 2 2" xfId="6490"/>
    <cellStyle name="Total 2 4 3 2 2 2 2 2" xfId="47809"/>
    <cellStyle name="Total 2 4 3 2 2 2 2 2 2" xfId="47810"/>
    <cellStyle name="Total 2 4 3 2 2 2 2 2 3" xfId="47811"/>
    <cellStyle name="Total 2 4 3 2 2 2 3" xfId="47812"/>
    <cellStyle name="Total 2 4 3 2 2 2 3 2" xfId="47813"/>
    <cellStyle name="Total 2 4 3 2 2 2 3 3" xfId="47814"/>
    <cellStyle name="Total 2 4 3 2 2 3" xfId="6491"/>
    <cellStyle name="Total 2 4 3 2 2 3 2" xfId="47815"/>
    <cellStyle name="Total 2 4 3 2 2 3 2 2" xfId="47816"/>
    <cellStyle name="Total 2 4 3 2 2 3 2 3" xfId="47817"/>
    <cellStyle name="Total 2 4 3 2 2 4" xfId="47818"/>
    <cellStyle name="Total 2 4 3 2 2 4 2" xfId="47819"/>
    <cellStyle name="Total 2 4 3 2 2 4 3" xfId="47820"/>
    <cellStyle name="Total 2 4 3 2 3" xfId="6492"/>
    <cellStyle name="Total 2 4 3 2 3 2" xfId="6493"/>
    <cellStyle name="Total 2 4 3 2 3 2 2" xfId="47821"/>
    <cellStyle name="Total 2 4 3 2 3 2 2 2" xfId="47822"/>
    <cellStyle name="Total 2 4 3 2 3 2 2 3" xfId="47823"/>
    <cellStyle name="Total 2 4 3 2 3 3" xfId="47824"/>
    <cellStyle name="Total 2 4 3 2 3 3 2" xfId="47825"/>
    <cellStyle name="Total 2 4 3 2 3 3 3" xfId="47826"/>
    <cellStyle name="Total 2 4 3 2 4" xfId="6494"/>
    <cellStyle name="Total 2 4 3 2 4 2" xfId="47827"/>
    <cellStyle name="Total 2 4 3 2 4 2 2" xfId="47828"/>
    <cellStyle name="Total 2 4 3 2 4 2 3" xfId="47829"/>
    <cellStyle name="Total 2 4 3 2 5" xfId="47830"/>
    <cellStyle name="Total 2 4 3 2 5 2" xfId="47831"/>
    <cellStyle name="Total 2 4 3 2 5 3" xfId="47832"/>
    <cellStyle name="Total 2 4 3 3" xfId="6495"/>
    <cellStyle name="Total 2 4 3 3 2" xfId="6496"/>
    <cellStyle name="Total 2 4 3 3 2 2" xfId="6497"/>
    <cellStyle name="Total 2 4 3 3 2 2 2" xfId="47833"/>
    <cellStyle name="Total 2 4 3 3 2 2 2 2" xfId="47834"/>
    <cellStyle name="Total 2 4 3 3 2 2 2 3" xfId="47835"/>
    <cellStyle name="Total 2 4 3 3 2 3" xfId="47836"/>
    <cellStyle name="Total 2 4 3 3 2 3 2" xfId="47837"/>
    <cellStyle name="Total 2 4 3 3 2 3 3" xfId="47838"/>
    <cellStyle name="Total 2 4 3 3 3" xfId="6498"/>
    <cellStyle name="Total 2 4 3 3 3 2" xfId="47839"/>
    <cellStyle name="Total 2 4 3 3 3 2 2" xfId="47840"/>
    <cellStyle name="Total 2 4 3 3 3 2 3" xfId="47841"/>
    <cellStyle name="Total 2 4 3 3 4" xfId="6499"/>
    <cellStyle name="Total 2 4 3 3 4 2" xfId="47842"/>
    <cellStyle name="Total 2 4 3 3 4 2 2" xfId="47843"/>
    <cellStyle name="Total 2 4 3 3 4 2 3" xfId="47844"/>
    <cellStyle name="Total 2 4 3 3 5" xfId="47845"/>
    <cellStyle name="Total 2 4 3 3 5 2" xfId="47846"/>
    <cellStyle name="Total 2 4 3 3 5 3" xfId="47847"/>
    <cellStyle name="Total 2 4 3 4" xfId="6500"/>
    <cellStyle name="Total 2 4 3 4 2" xfId="6501"/>
    <cellStyle name="Total 2 4 3 4 2 2" xfId="6502"/>
    <cellStyle name="Total 2 4 3 4 2 2 2" xfId="47848"/>
    <cellStyle name="Total 2 4 3 4 2 2 2 2" xfId="47849"/>
    <cellStyle name="Total 2 4 3 4 2 2 2 3" xfId="47850"/>
    <cellStyle name="Total 2 4 3 4 2 3" xfId="47851"/>
    <cellStyle name="Total 2 4 3 4 2 3 2" xfId="47852"/>
    <cellStyle name="Total 2 4 3 4 2 3 3" xfId="47853"/>
    <cellStyle name="Total 2 4 3 4 3" xfId="6503"/>
    <cellStyle name="Total 2 4 3 4 3 2" xfId="47854"/>
    <cellStyle name="Total 2 4 3 4 3 2 2" xfId="47855"/>
    <cellStyle name="Total 2 4 3 4 3 2 3" xfId="47856"/>
    <cellStyle name="Total 2 4 3 4 4" xfId="47857"/>
    <cellStyle name="Total 2 4 3 4 4 2" xfId="47858"/>
    <cellStyle name="Total 2 4 3 4 4 3" xfId="47859"/>
    <cellStyle name="Total 2 4 3 5" xfId="6504"/>
    <cellStyle name="Total 2 4 3 5 2" xfId="6505"/>
    <cellStyle name="Total 2 4 3 5 2 2" xfId="47860"/>
    <cellStyle name="Total 2 4 3 5 2 2 2" xfId="47861"/>
    <cellStyle name="Total 2 4 3 5 2 2 3" xfId="47862"/>
    <cellStyle name="Total 2 4 3 5 3" xfId="47863"/>
    <cellStyle name="Total 2 4 3 5 3 2" xfId="47864"/>
    <cellStyle name="Total 2 4 3 5 3 3" xfId="47865"/>
    <cellStyle name="Total 2 4 3 6" xfId="6506"/>
    <cellStyle name="Total 2 4 3 6 2" xfId="47866"/>
    <cellStyle name="Total 2 4 3 6 2 2" xfId="47867"/>
    <cellStyle name="Total 2 4 3 6 2 3" xfId="47868"/>
    <cellStyle name="Total 2 4 3 7" xfId="47869"/>
    <cellStyle name="Total 2 4 3 7 2" xfId="47870"/>
    <cellStyle name="Total 2 4 3 7 3" xfId="47871"/>
    <cellStyle name="Total 2 4 3 8" xfId="47872"/>
    <cellStyle name="Total 2 4 3 9" xfId="47873"/>
    <cellStyle name="Total 2 4 4" xfId="6507"/>
    <cellStyle name="Total 2 4 4 2" xfId="6508"/>
    <cellStyle name="Total 2 4 4 2 2" xfId="6509"/>
    <cellStyle name="Total 2 4 4 2 2 2" xfId="6510"/>
    <cellStyle name="Total 2 4 4 2 2 2 2" xfId="6511"/>
    <cellStyle name="Total 2 4 4 2 2 2 2 2" xfId="47874"/>
    <cellStyle name="Total 2 4 4 2 2 2 2 2 2" xfId="47875"/>
    <cellStyle name="Total 2 4 4 2 2 2 2 2 3" xfId="47876"/>
    <cellStyle name="Total 2 4 4 2 2 2 3" xfId="47877"/>
    <cellStyle name="Total 2 4 4 2 2 2 3 2" xfId="47878"/>
    <cellStyle name="Total 2 4 4 2 2 2 3 3" xfId="47879"/>
    <cellStyle name="Total 2 4 4 2 2 3" xfId="6512"/>
    <cellStyle name="Total 2 4 4 2 2 3 2" xfId="47880"/>
    <cellStyle name="Total 2 4 4 2 2 3 2 2" xfId="47881"/>
    <cellStyle name="Total 2 4 4 2 2 3 2 3" xfId="47882"/>
    <cellStyle name="Total 2 4 4 2 2 4" xfId="47883"/>
    <cellStyle name="Total 2 4 4 2 2 4 2" xfId="47884"/>
    <cellStyle name="Total 2 4 4 2 2 4 3" xfId="47885"/>
    <cellStyle name="Total 2 4 4 2 3" xfId="6513"/>
    <cellStyle name="Total 2 4 4 2 3 2" xfId="6514"/>
    <cellStyle name="Total 2 4 4 2 3 2 2" xfId="47886"/>
    <cellStyle name="Total 2 4 4 2 3 2 2 2" xfId="47887"/>
    <cellStyle name="Total 2 4 4 2 3 2 2 3" xfId="47888"/>
    <cellStyle name="Total 2 4 4 2 3 3" xfId="47889"/>
    <cellStyle name="Total 2 4 4 2 3 3 2" xfId="47890"/>
    <cellStyle name="Total 2 4 4 2 3 3 3" xfId="47891"/>
    <cellStyle name="Total 2 4 4 2 4" xfId="6515"/>
    <cellStyle name="Total 2 4 4 2 4 2" xfId="47892"/>
    <cellStyle name="Total 2 4 4 2 4 2 2" xfId="47893"/>
    <cellStyle name="Total 2 4 4 2 4 2 3" xfId="47894"/>
    <cellStyle name="Total 2 4 4 2 5" xfId="47895"/>
    <cellStyle name="Total 2 4 4 2 5 2" xfId="47896"/>
    <cellStyle name="Total 2 4 4 2 5 3" xfId="47897"/>
    <cellStyle name="Total 2 4 4 3" xfId="6516"/>
    <cellStyle name="Total 2 4 4 3 2" xfId="6517"/>
    <cellStyle name="Total 2 4 4 3 2 2" xfId="6518"/>
    <cellStyle name="Total 2 4 4 3 2 2 2" xfId="47898"/>
    <cellStyle name="Total 2 4 4 3 2 2 2 2" xfId="47899"/>
    <cellStyle name="Total 2 4 4 3 2 2 2 3" xfId="47900"/>
    <cellStyle name="Total 2 4 4 3 2 3" xfId="47901"/>
    <cellStyle name="Total 2 4 4 3 2 3 2" xfId="47902"/>
    <cellStyle name="Total 2 4 4 3 2 3 3" xfId="47903"/>
    <cellStyle name="Total 2 4 4 3 3" xfId="6519"/>
    <cellStyle name="Total 2 4 4 3 3 2" xfId="47904"/>
    <cellStyle name="Total 2 4 4 3 3 2 2" xfId="47905"/>
    <cellStyle name="Total 2 4 4 3 3 2 3" xfId="47906"/>
    <cellStyle name="Total 2 4 4 3 4" xfId="6520"/>
    <cellStyle name="Total 2 4 4 3 4 2" xfId="47907"/>
    <cellStyle name="Total 2 4 4 3 4 2 2" xfId="47908"/>
    <cellStyle name="Total 2 4 4 3 4 2 3" xfId="47909"/>
    <cellStyle name="Total 2 4 4 3 5" xfId="47910"/>
    <cellStyle name="Total 2 4 4 3 5 2" xfId="47911"/>
    <cellStyle name="Total 2 4 4 3 5 3" xfId="47912"/>
    <cellStyle name="Total 2 4 4 4" xfId="6521"/>
    <cellStyle name="Total 2 4 4 4 2" xfId="6522"/>
    <cellStyle name="Total 2 4 4 4 2 2" xfId="6523"/>
    <cellStyle name="Total 2 4 4 4 2 2 2" xfId="47913"/>
    <cellStyle name="Total 2 4 4 4 2 2 2 2" xfId="47914"/>
    <cellStyle name="Total 2 4 4 4 2 2 2 3" xfId="47915"/>
    <cellStyle name="Total 2 4 4 4 2 3" xfId="47916"/>
    <cellStyle name="Total 2 4 4 4 2 3 2" xfId="47917"/>
    <cellStyle name="Total 2 4 4 4 2 3 3" xfId="47918"/>
    <cellStyle name="Total 2 4 4 4 3" xfId="6524"/>
    <cellStyle name="Total 2 4 4 4 3 2" xfId="47919"/>
    <cellStyle name="Total 2 4 4 4 3 2 2" xfId="47920"/>
    <cellStyle name="Total 2 4 4 4 3 2 3" xfId="47921"/>
    <cellStyle name="Total 2 4 4 4 4" xfId="47922"/>
    <cellStyle name="Total 2 4 4 4 4 2" xfId="47923"/>
    <cellStyle name="Total 2 4 4 4 4 3" xfId="47924"/>
    <cellStyle name="Total 2 4 4 5" xfId="6525"/>
    <cellStyle name="Total 2 4 4 5 2" xfId="6526"/>
    <cellStyle name="Total 2 4 4 5 2 2" xfId="47925"/>
    <cellStyle name="Total 2 4 4 5 2 2 2" xfId="47926"/>
    <cellStyle name="Total 2 4 4 5 2 2 3" xfId="47927"/>
    <cellStyle name="Total 2 4 4 5 3" xfId="47928"/>
    <cellStyle name="Total 2 4 4 5 3 2" xfId="47929"/>
    <cellStyle name="Total 2 4 4 5 3 3" xfId="47930"/>
    <cellStyle name="Total 2 4 4 6" xfId="6527"/>
    <cellStyle name="Total 2 4 4 6 2" xfId="47931"/>
    <cellStyle name="Total 2 4 4 6 2 2" xfId="47932"/>
    <cellStyle name="Total 2 4 4 6 2 3" xfId="47933"/>
    <cellStyle name="Total 2 4 4 7" xfId="47934"/>
    <cellStyle name="Total 2 4 4 7 2" xfId="47935"/>
    <cellStyle name="Total 2 4 4 7 3" xfId="47936"/>
    <cellStyle name="Total 2 4 5" xfId="6528"/>
    <cellStyle name="Total 2 4 5 2" xfId="6529"/>
    <cellStyle name="Total 2 4 5 2 2" xfId="47937"/>
    <cellStyle name="Total 2 4 5 2 2 2" xfId="47938"/>
    <cellStyle name="Total 2 4 5 2 2 3" xfId="47939"/>
    <cellStyle name="Total 2 4 5 3" xfId="47940"/>
    <cellStyle name="Total 2 4 5 3 2" xfId="47941"/>
    <cellStyle name="Total 2 4 5 3 3" xfId="47942"/>
    <cellStyle name="Total 2 4 6" xfId="47943"/>
    <cellStyle name="Total 2 4 6 2" xfId="47944"/>
    <cellStyle name="Total 2 4 7" xfId="47945"/>
    <cellStyle name="Total 2 4 8" xfId="47946"/>
    <cellStyle name="Total 2 4 9" xfId="47947"/>
    <cellStyle name="Total 2 5" xfId="6530"/>
    <cellStyle name="Total 2 5 10" xfId="47948"/>
    <cellStyle name="Total 2 5 11" xfId="47949"/>
    <cellStyle name="Total 2 5 12" xfId="47950"/>
    <cellStyle name="Total 2 5 13" xfId="47951"/>
    <cellStyle name="Total 2 5 14" xfId="47952"/>
    <cellStyle name="Total 2 5 2" xfId="6531"/>
    <cellStyle name="Total 2 5 2 10" xfId="47953"/>
    <cellStyle name="Total 2 5 2 11" xfId="47954"/>
    <cellStyle name="Total 2 5 2 12" xfId="47955"/>
    <cellStyle name="Total 2 5 2 13" xfId="47956"/>
    <cellStyle name="Total 2 5 2 14" xfId="47957"/>
    <cellStyle name="Total 2 5 2 15" xfId="47958"/>
    <cellStyle name="Total 2 5 2 16" xfId="47959"/>
    <cellStyle name="Total 2 5 2 17" xfId="47960"/>
    <cellStyle name="Total 2 5 2 2" xfId="6532"/>
    <cellStyle name="Total 2 5 2 2 10" xfId="47961"/>
    <cellStyle name="Total 2 5 2 2 11" xfId="47962"/>
    <cellStyle name="Total 2 5 2 2 12" xfId="47963"/>
    <cellStyle name="Total 2 5 2 2 13" xfId="47964"/>
    <cellStyle name="Total 2 5 2 2 14" xfId="47965"/>
    <cellStyle name="Total 2 5 2 2 15" xfId="47966"/>
    <cellStyle name="Total 2 5 2 2 2" xfId="6533"/>
    <cellStyle name="Total 2 5 2 2 2 2" xfId="6534"/>
    <cellStyle name="Total 2 5 2 2 2 2 2" xfId="6535"/>
    <cellStyle name="Total 2 5 2 2 2 2 2 2" xfId="47967"/>
    <cellStyle name="Total 2 5 2 2 2 2 2 2 2" xfId="47968"/>
    <cellStyle name="Total 2 5 2 2 2 2 2 2 3" xfId="47969"/>
    <cellStyle name="Total 2 5 2 2 2 2 3" xfId="47970"/>
    <cellStyle name="Total 2 5 2 2 2 2 3 2" xfId="47971"/>
    <cellStyle name="Total 2 5 2 2 2 2 3 3" xfId="47972"/>
    <cellStyle name="Total 2 5 2 2 2 3" xfId="6536"/>
    <cellStyle name="Total 2 5 2 2 2 3 2" xfId="47973"/>
    <cellStyle name="Total 2 5 2 2 2 3 2 2" xfId="47974"/>
    <cellStyle name="Total 2 5 2 2 2 3 2 3" xfId="47975"/>
    <cellStyle name="Total 2 5 2 2 2 4" xfId="47976"/>
    <cellStyle name="Total 2 5 2 2 2 4 2" xfId="47977"/>
    <cellStyle name="Total 2 5 2 2 2 4 3" xfId="47978"/>
    <cellStyle name="Total 2 5 2 2 3" xfId="6537"/>
    <cellStyle name="Total 2 5 2 2 3 2" xfId="6538"/>
    <cellStyle name="Total 2 5 2 2 3 2 2" xfId="47979"/>
    <cellStyle name="Total 2 5 2 2 3 2 2 2" xfId="47980"/>
    <cellStyle name="Total 2 5 2 2 3 2 2 3" xfId="47981"/>
    <cellStyle name="Total 2 5 2 2 3 3" xfId="47982"/>
    <cellStyle name="Total 2 5 2 2 3 3 2" xfId="47983"/>
    <cellStyle name="Total 2 5 2 2 3 3 3" xfId="47984"/>
    <cellStyle name="Total 2 5 2 2 4" xfId="6539"/>
    <cellStyle name="Total 2 5 2 2 4 2" xfId="47985"/>
    <cellStyle name="Total 2 5 2 2 4 2 2" xfId="47986"/>
    <cellStyle name="Total 2 5 2 2 4 2 3" xfId="47987"/>
    <cellStyle name="Total 2 5 2 2 5" xfId="47988"/>
    <cellStyle name="Total 2 5 2 2 5 2" xfId="47989"/>
    <cellStyle name="Total 2 5 2 2 5 3" xfId="47990"/>
    <cellStyle name="Total 2 5 2 2 6" xfId="47991"/>
    <cellStyle name="Total 2 5 2 2 7" xfId="47992"/>
    <cellStyle name="Total 2 5 2 2 8" xfId="47993"/>
    <cellStyle name="Total 2 5 2 2 9" xfId="47994"/>
    <cellStyle name="Total 2 5 2 3" xfId="6540"/>
    <cellStyle name="Total 2 5 2 3 2" xfId="6541"/>
    <cellStyle name="Total 2 5 2 3 2 2" xfId="6542"/>
    <cellStyle name="Total 2 5 2 3 2 2 2" xfId="47995"/>
    <cellStyle name="Total 2 5 2 3 2 2 2 2" xfId="47996"/>
    <cellStyle name="Total 2 5 2 3 2 2 2 3" xfId="47997"/>
    <cellStyle name="Total 2 5 2 3 2 3" xfId="47998"/>
    <cellStyle name="Total 2 5 2 3 2 3 2" xfId="47999"/>
    <cellStyle name="Total 2 5 2 3 2 3 3" xfId="48000"/>
    <cellStyle name="Total 2 5 2 3 3" xfId="6543"/>
    <cellStyle name="Total 2 5 2 3 3 2" xfId="48001"/>
    <cellStyle name="Total 2 5 2 3 3 2 2" xfId="48002"/>
    <cellStyle name="Total 2 5 2 3 3 2 3" xfId="48003"/>
    <cellStyle name="Total 2 5 2 3 4" xfId="6544"/>
    <cellStyle name="Total 2 5 2 3 4 2" xfId="48004"/>
    <cellStyle name="Total 2 5 2 3 4 2 2" xfId="48005"/>
    <cellStyle name="Total 2 5 2 3 4 2 3" xfId="48006"/>
    <cellStyle name="Total 2 5 2 3 5" xfId="48007"/>
    <cellStyle name="Total 2 5 2 3 5 2" xfId="48008"/>
    <cellStyle name="Total 2 5 2 3 5 3" xfId="48009"/>
    <cellStyle name="Total 2 5 2 4" xfId="6545"/>
    <cellStyle name="Total 2 5 2 4 2" xfId="6546"/>
    <cellStyle name="Total 2 5 2 4 2 2" xfId="6547"/>
    <cellStyle name="Total 2 5 2 4 2 2 2" xfId="48010"/>
    <cellStyle name="Total 2 5 2 4 2 2 2 2" xfId="48011"/>
    <cellStyle name="Total 2 5 2 4 2 2 2 3" xfId="48012"/>
    <cellStyle name="Total 2 5 2 4 2 3" xfId="48013"/>
    <cellStyle name="Total 2 5 2 4 2 3 2" xfId="48014"/>
    <cellStyle name="Total 2 5 2 4 2 3 3" xfId="48015"/>
    <cellStyle name="Total 2 5 2 4 3" xfId="6548"/>
    <cellStyle name="Total 2 5 2 4 3 2" xfId="48016"/>
    <cellStyle name="Total 2 5 2 4 3 2 2" xfId="48017"/>
    <cellStyle name="Total 2 5 2 4 3 2 3" xfId="48018"/>
    <cellStyle name="Total 2 5 2 4 4" xfId="48019"/>
    <cellStyle name="Total 2 5 2 4 4 2" xfId="48020"/>
    <cellStyle name="Total 2 5 2 4 4 3" xfId="48021"/>
    <cellStyle name="Total 2 5 2 5" xfId="6549"/>
    <cellStyle name="Total 2 5 2 5 2" xfId="6550"/>
    <cellStyle name="Total 2 5 2 5 2 2" xfId="48022"/>
    <cellStyle name="Total 2 5 2 5 2 2 2" xfId="48023"/>
    <cellStyle name="Total 2 5 2 5 2 2 3" xfId="48024"/>
    <cellStyle name="Total 2 5 2 5 3" xfId="48025"/>
    <cellStyle name="Total 2 5 2 5 3 2" xfId="48026"/>
    <cellStyle name="Total 2 5 2 5 3 3" xfId="48027"/>
    <cellStyle name="Total 2 5 2 6" xfId="6551"/>
    <cellStyle name="Total 2 5 2 6 2" xfId="48028"/>
    <cellStyle name="Total 2 5 2 6 2 2" xfId="48029"/>
    <cellStyle name="Total 2 5 2 6 2 3" xfId="48030"/>
    <cellStyle name="Total 2 5 2 7" xfId="48031"/>
    <cellStyle name="Total 2 5 2 7 2" xfId="48032"/>
    <cellStyle name="Total 2 5 2 7 3" xfId="48033"/>
    <cellStyle name="Total 2 5 2 8" xfId="48034"/>
    <cellStyle name="Total 2 5 2 9" xfId="48035"/>
    <cellStyle name="Total 2 5 3" xfId="6552"/>
    <cellStyle name="Total 2 5 3 10" xfId="48036"/>
    <cellStyle name="Total 2 5 3 11" xfId="48037"/>
    <cellStyle name="Total 2 5 3 12" xfId="48038"/>
    <cellStyle name="Total 2 5 3 13" xfId="48039"/>
    <cellStyle name="Total 2 5 3 14" xfId="48040"/>
    <cellStyle name="Total 2 5 3 15" xfId="48041"/>
    <cellStyle name="Total 2 5 3 16" xfId="48042"/>
    <cellStyle name="Total 2 5 3 2" xfId="6553"/>
    <cellStyle name="Total 2 5 3 2 2" xfId="6554"/>
    <cellStyle name="Total 2 5 3 2 2 2" xfId="6555"/>
    <cellStyle name="Total 2 5 3 2 2 2 2" xfId="6556"/>
    <cellStyle name="Total 2 5 3 2 2 2 2 2" xfId="48043"/>
    <cellStyle name="Total 2 5 3 2 2 2 2 2 2" xfId="48044"/>
    <cellStyle name="Total 2 5 3 2 2 2 2 2 3" xfId="48045"/>
    <cellStyle name="Total 2 5 3 2 2 2 3" xfId="48046"/>
    <cellStyle name="Total 2 5 3 2 2 2 3 2" xfId="48047"/>
    <cellStyle name="Total 2 5 3 2 2 2 3 3" xfId="48048"/>
    <cellStyle name="Total 2 5 3 2 2 3" xfId="6557"/>
    <cellStyle name="Total 2 5 3 2 2 3 2" xfId="48049"/>
    <cellStyle name="Total 2 5 3 2 2 3 2 2" xfId="48050"/>
    <cellStyle name="Total 2 5 3 2 2 3 2 3" xfId="48051"/>
    <cellStyle name="Total 2 5 3 2 2 4" xfId="48052"/>
    <cellStyle name="Total 2 5 3 2 2 4 2" xfId="48053"/>
    <cellStyle name="Total 2 5 3 2 2 4 3" xfId="48054"/>
    <cellStyle name="Total 2 5 3 2 3" xfId="6558"/>
    <cellStyle name="Total 2 5 3 2 3 2" xfId="6559"/>
    <cellStyle name="Total 2 5 3 2 3 2 2" xfId="48055"/>
    <cellStyle name="Total 2 5 3 2 3 2 2 2" xfId="48056"/>
    <cellStyle name="Total 2 5 3 2 3 2 2 3" xfId="48057"/>
    <cellStyle name="Total 2 5 3 2 3 3" xfId="48058"/>
    <cellStyle name="Total 2 5 3 2 3 3 2" xfId="48059"/>
    <cellStyle name="Total 2 5 3 2 3 3 3" xfId="48060"/>
    <cellStyle name="Total 2 5 3 2 4" xfId="6560"/>
    <cellStyle name="Total 2 5 3 2 4 2" xfId="48061"/>
    <cellStyle name="Total 2 5 3 2 4 2 2" xfId="48062"/>
    <cellStyle name="Total 2 5 3 2 4 2 3" xfId="48063"/>
    <cellStyle name="Total 2 5 3 2 5" xfId="48064"/>
    <cellStyle name="Total 2 5 3 2 5 2" xfId="48065"/>
    <cellStyle name="Total 2 5 3 2 5 3" xfId="48066"/>
    <cellStyle name="Total 2 5 3 3" xfId="6561"/>
    <cellStyle name="Total 2 5 3 3 2" xfId="6562"/>
    <cellStyle name="Total 2 5 3 3 2 2" xfId="6563"/>
    <cellStyle name="Total 2 5 3 3 2 2 2" xfId="48067"/>
    <cellStyle name="Total 2 5 3 3 2 2 2 2" xfId="48068"/>
    <cellStyle name="Total 2 5 3 3 2 2 2 3" xfId="48069"/>
    <cellStyle name="Total 2 5 3 3 2 3" xfId="48070"/>
    <cellStyle name="Total 2 5 3 3 2 3 2" xfId="48071"/>
    <cellStyle name="Total 2 5 3 3 2 3 3" xfId="48072"/>
    <cellStyle name="Total 2 5 3 3 3" xfId="6564"/>
    <cellStyle name="Total 2 5 3 3 3 2" xfId="48073"/>
    <cellStyle name="Total 2 5 3 3 3 2 2" xfId="48074"/>
    <cellStyle name="Total 2 5 3 3 3 2 3" xfId="48075"/>
    <cellStyle name="Total 2 5 3 3 4" xfId="6565"/>
    <cellStyle name="Total 2 5 3 3 4 2" xfId="48076"/>
    <cellStyle name="Total 2 5 3 3 4 2 2" xfId="48077"/>
    <cellStyle name="Total 2 5 3 3 4 2 3" xfId="48078"/>
    <cellStyle name="Total 2 5 3 3 5" xfId="48079"/>
    <cellStyle name="Total 2 5 3 3 5 2" xfId="48080"/>
    <cellStyle name="Total 2 5 3 3 5 3" xfId="48081"/>
    <cellStyle name="Total 2 5 3 4" xfId="6566"/>
    <cellStyle name="Total 2 5 3 4 2" xfId="6567"/>
    <cellStyle name="Total 2 5 3 4 2 2" xfId="6568"/>
    <cellStyle name="Total 2 5 3 4 2 2 2" xfId="48082"/>
    <cellStyle name="Total 2 5 3 4 2 2 2 2" xfId="48083"/>
    <cellStyle name="Total 2 5 3 4 2 2 2 3" xfId="48084"/>
    <cellStyle name="Total 2 5 3 4 2 3" xfId="48085"/>
    <cellStyle name="Total 2 5 3 4 2 3 2" xfId="48086"/>
    <cellStyle name="Total 2 5 3 4 2 3 3" xfId="48087"/>
    <cellStyle name="Total 2 5 3 4 3" xfId="6569"/>
    <cellStyle name="Total 2 5 3 4 3 2" xfId="48088"/>
    <cellStyle name="Total 2 5 3 4 3 2 2" xfId="48089"/>
    <cellStyle name="Total 2 5 3 4 3 2 3" xfId="48090"/>
    <cellStyle name="Total 2 5 3 4 4" xfId="48091"/>
    <cellStyle name="Total 2 5 3 4 4 2" xfId="48092"/>
    <cellStyle name="Total 2 5 3 4 4 3" xfId="48093"/>
    <cellStyle name="Total 2 5 3 5" xfId="6570"/>
    <cellStyle name="Total 2 5 3 5 2" xfId="6571"/>
    <cellStyle name="Total 2 5 3 5 2 2" xfId="48094"/>
    <cellStyle name="Total 2 5 3 5 2 2 2" xfId="48095"/>
    <cellStyle name="Total 2 5 3 5 2 2 3" xfId="48096"/>
    <cellStyle name="Total 2 5 3 5 3" xfId="48097"/>
    <cellStyle name="Total 2 5 3 5 3 2" xfId="48098"/>
    <cellStyle name="Total 2 5 3 5 3 3" xfId="48099"/>
    <cellStyle name="Total 2 5 3 6" xfId="6572"/>
    <cellStyle name="Total 2 5 3 6 2" xfId="48100"/>
    <cellStyle name="Total 2 5 3 6 2 2" xfId="48101"/>
    <cellStyle name="Total 2 5 3 6 2 3" xfId="48102"/>
    <cellStyle name="Total 2 5 3 7" xfId="48103"/>
    <cellStyle name="Total 2 5 3 7 2" xfId="48104"/>
    <cellStyle name="Total 2 5 3 7 3" xfId="48105"/>
    <cellStyle name="Total 2 5 3 8" xfId="48106"/>
    <cellStyle name="Total 2 5 3 9" xfId="48107"/>
    <cellStyle name="Total 2 5 4" xfId="6573"/>
    <cellStyle name="Total 2 5 4 2" xfId="6574"/>
    <cellStyle name="Total 2 5 4 2 2" xfId="6575"/>
    <cellStyle name="Total 2 5 4 2 2 2" xfId="6576"/>
    <cellStyle name="Total 2 5 4 2 2 2 2" xfId="48108"/>
    <cellStyle name="Total 2 5 4 2 2 2 2 2" xfId="48109"/>
    <cellStyle name="Total 2 5 4 2 2 2 2 3" xfId="48110"/>
    <cellStyle name="Total 2 5 4 2 2 3" xfId="48111"/>
    <cellStyle name="Total 2 5 4 2 2 3 2" xfId="48112"/>
    <cellStyle name="Total 2 5 4 2 2 3 3" xfId="48113"/>
    <cellStyle name="Total 2 5 4 2 3" xfId="6577"/>
    <cellStyle name="Total 2 5 4 2 3 2" xfId="48114"/>
    <cellStyle name="Total 2 5 4 2 3 2 2" xfId="48115"/>
    <cellStyle name="Total 2 5 4 2 3 2 3" xfId="48116"/>
    <cellStyle name="Total 2 5 4 2 4" xfId="48117"/>
    <cellStyle name="Total 2 5 4 2 4 2" xfId="48118"/>
    <cellStyle name="Total 2 5 4 2 4 3" xfId="48119"/>
    <cellStyle name="Total 2 5 4 3" xfId="6578"/>
    <cellStyle name="Total 2 5 4 3 2" xfId="6579"/>
    <cellStyle name="Total 2 5 4 3 2 2" xfId="48120"/>
    <cellStyle name="Total 2 5 4 3 2 2 2" xfId="48121"/>
    <cellStyle name="Total 2 5 4 3 2 2 3" xfId="48122"/>
    <cellStyle name="Total 2 5 4 3 3" xfId="48123"/>
    <cellStyle name="Total 2 5 4 3 3 2" xfId="48124"/>
    <cellStyle name="Total 2 5 4 3 3 3" xfId="48125"/>
    <cellStyle name="Total 2 5 4 4" xfId="6580"/>
    <cellStyle name="Total 2 5 4 4 2" xfId="48126"/>
    <cellStyle name="Total 2 5 4 4 2 2" xfId="48127"/>
    <cellStyle name="Total 2 5 4 4 2 3" xfId="48128"/>
    <cellStyle name="Total 2 5 4 5" xfId="48129"/>
    <cellStyle name="Total 2 5 4 5 2" xfId="48130"/>
    <cellStyle name="Total 2 5 4 5 3" xfId="48131"/>
    <cellStyle name="Total 2 5 5" xfId="6581"/>
    <cellStyle name="Total 2 5 5 2" xfId="6582"/>
    <cellStyle name="Total 2 5 5 2 2" xfId="6583"/>
    <cellStyle name="Total 2 5 5 2 2 2" xfId="48132"/>
    <cellStyle name="Total 2 5 5 2 2 2 2" xfId="48133"/>
    <cellStyle name="Total 2 5 5 2 2 2 3" xfId="48134"/>
    <cellStyle name="Total 2 5 5 2 3" xfId="48135"/>
    <cellStyle name="Total 2 5 5 2 3 2" xfId="48136"/>
    <cellStyle name="Total 2 5 5 2 3 3" xfId="48137"/>
    <cellStyle name="Total 2 5 5 3" xfId="6584"/>
    <cellStyle name="Total 2 5 5 3 2" xfId="48138"/>
    <cellStyle name="Total 2 5 5 3 2 2" xfId="48139"/>
    <cellStyle name="Total 2 5 5 3 2 3" xfId="48140"/>
    <cellStyle name="Total 2 5 5 4" xfId="6585"/>
    <cellStyle name="Total 2 5 5 4 2" xfId="48141"/>
    <cellStyle name="Total 2 5 5 4 2 2" xfId="48142"/>
    <cellStyle name="Total 2 5 5 4 2 3" xfId="48143"/>
    <cellStyle name="Total 2 5 5 5" xfId="48144"/>
    <cellStyle name="Total 2 5 5 5 2" xfId="48145"/>
    <cellStyle name="Total 2 5 5 5 3" xfId="48146"/>
    <cellStyle name="Total 2 5 6" xfId="6586"/>
    <cellStyle name="Total 2 5 6 2" xfId="6587"/>
    <cellStyle name="Total 2 5 6 2 2" xfId="6588"/>
    <cellStyle name="Total 2 5 6 2 2 2" xfId="48147"/>
    <cellStyle name="Total 2 5 6 2 2 2 2" xfId="48148"/>
    <cellStyle name="Total 2 5 6 2 2 2 3" xfId="48149"/>
    <cellStyle name="Total 2 5 6 2 3" xfId="48150"/>
    <cellStyle name="Total 2 5 6 2 3 2" xfId="48151"/>
    <cellStyle name="Total 2 5 6 2 3 3" xfId="48152"/>
    <cellStyle name="Total 2 5 6 3" xfId="6589"/>
    <cellStyle name="Total 2 5 6 3 2" xfId="48153"/>
    <cellStyle name="Total 2 5 6 3 2 2" xfId="48154"/>
    <cellStyle name="Total 2 5 6 3 2 3" xfId="48155"/>
    <cellStyle name="Total 2 5 6 4" xfId="48156"/>
    <cellStyle name="Total 2 5 6 4 2" xfId="48157"/>
    <cellStyle name="Total 2 5 6 4 3" xfId="48158"/>
    <cellStyle name="Total 2 5 7" xfId="6590"/>
    <cellStyle name="Total 2 5 7 2" xfId="6591"/>
    <cellStyle name="Total 2 5 7 2 2" xfId="48159"/>
    <cellStyle name="Total 2 5 7 2 2 2" xfId="48160"/>
    <cellStyle name="Total 2 5 7 2 2 3" xfId="48161"/>
    <cellStyle name="Total 2 5 7 3" xfId="48162"/>
    <cellStyle name="Total 2 5 7 3 2" xfId="48163"/>
    <cellStyle name="Total 2 5 7 3 3" xfId="48164"/>
    <cellStyle name="Total 2 5 8" xfId="6592"/>
    <cellStyle name="Total 2 5 8 2" xfId="48165"/>
    <cellStyle name="Total 2 5 8 2 2" xfId="48166"/>
    <cellStyle name="Total 2 5 8 2 3" xfId="48167"/>
    <cellStyle name="Total 2 5 9" xfId="48168"/>
    <cellStyle name="Total 2 5 9 2" xfId="48169"/>
    <cellStyle name="Total 2 5 9 3" xfId="48170"/>
    <cellStyle name="Total 2 6" xfId="6593"/>
    <cellStyle name="Total 2 6 10" xfId="48171"/>
    <cellStyle name="Total 2 6 11" xfId="48172"/>
    <cellStyle name="Total 2 6 12" xfId="48173"/>
    <cellStyle name="Total 2 6 13" xfId="48174"/>
    <cellStyle name="Total 2 6 14" xfId="48175"/>
    <cellStyle name="Total 2 6 2" xfId="6594"/>
    <cellStyle name="Total 2 6 2 10" xfId="48176"/>
    <cellStyle name="Total 2 6 2 11" xfId="48177"/>
    <cellStyle name="Total 2 6 2 12" xfId="48178"/>
    <cellStyle name="Total 2 6 2 13" xfId="48179"/>
    <cellStyle name="Total 2 6 2 14" xfId="48180"/>
    <cellStyle name="Total 2 6 2 15" xfId="48181"/>
    <cellStyle name="Total 2 6 2 16" xfId="48182"/>
    <cellStyle name="Total 2 6 2 17" xfId="48183"/>
    <cellStyle name="Total 2 6 2 2" xfId="6595"/>
    <cellStyle name="Total 2 6 2 2 10" xfId="48184"/>
    <cellStyle name="Total 2 6 2 2 11" xfId="48185"/>
    <cellStyle name="Total 2 6 2 2 12" xfId="48186"/>
    <cellStyle name="Total 2 6 2 2 13" xfId="48187"/>
    <cellStyle name="Total 2 6 2 2 14" xfId="48188"/>
    <cellStyle name="Total 2 6 2 2 15" xfId="48189"/>
    <cellStyle name="Total 2 6 2 2 2" xfId="6596"/>
    <cellStyle name="Total 2 6 2 2 2 2" xfId="6597"/>
    <cellStyle name="Total 2 6 2 2 2 2 2" xfId="48190"/>
    <cellStyle name="Total 2 6 2 2 2 2 2 2" xfId="48191"/>
    <cellStyle name="Total 2 6 2 2 2 2 2 3" xfId="48192"/>
    <cellStyle name="Total 2 6 2 2 2 3" xfId="48193"/>
    <cellStyle name="Total 2 6 2 2 2 3 2" xfId="48194"/>
    <cellStyle name="Total 2 6 2 2 2 3 3" xfId="48195"/>
    <cellStyle name="Total 2 6 2 2 3" xfId="6598"/>
    <cellStyle name="Total 2 6 2 2 3 2" xfId="48196"/>
    <cellStyle name="Total 2 6 2 2 3 2 2" xfId="48197"/>
    <cellStyle name="Total 2 6 2 2 3 2 3" xfId="48198"/>
    <cellStyle name="Total 2 6 2 2 4" xfId="48199"/>
    <cellStyle name="Total 2 6 2 2 4 2" xfId="48200"/>
    <cellStyle name="Total 2 6 2 2 4 3" xfId="48201"/>
    <cellStyle name="Total 2 6 2 2 5" xfId="48202"/>
    <cellStyle name="Total 2 6 2 2 6" xfId="48203"/>
    <cellStyle name="Total 2 6 2 2 7" xfId="48204"/>
    <cellStyle name="Total 2 6 2 2 8" xfId="48205"/>
    <cellStyle name="Total 2 6 2 2 9" xfId="48206"/>
    <cellStyle name="Total 2 6 2 3" xfId="6599"/>
    <cellStyle name="Total 2 6 2 3 2" xfId="6600"/>
    <cellStyle name="Total 2 6 2 3 2 2" xfId="48207"/>
    <cellStyle name="Total 2 6 2 3 2 2 2" xfId="48208"/>
    <cellStyle name="Total 2 6 2 3 2 2 3" xfId="48209"/>
    <cellStyle name="Total 2 6 2 3 3" xfId="48210"/>
    <cellStyle name="Total 2 6 2 3 3 2" xfId="48211"/>
    <cellStyle name="Total 2 6 2 3 3 3" xfId="48212"/>
    <cellStyle name="Total 2 6 2 4" xfId="6601"/>
    <cellStyle name="Total 2 6 2 4 2" xfId="48213"/>
    <cellStyle name="Total 2 6 2 4 2 2" xfId="48214"/>
    <cellStyle name="Total 2 6 2 4 2 3" xfId="48215"/>
    <cellStyle name="Total 2 6 2 5" xfId="48216"/>
    <cellStyle name="Total 2 6 2 5 2" xfId="48217"/>
    <cellStyle name="Total 2 6 2 5 3" xfId="48218"/>
    <cellStyle name="Total 2 6 2 6" xfId="48219"/>
    <cellStyle name="Total 2 6 2 7" xfId="48220"/>
    <cellStyle name="Total 2 6 2 8" xfId="48221"/>
    <cellStyle name="Total 2 6 2 9" xfId="48222"/>
    <cellStyle name="Total 2 6 3" xfId="6602"/>
    <cellStyle name="Total 2 6 3 10" xfId="48223"/>
    <cellStyle name="Total 2 6 3 11" xfId="48224"/>
    <cellStyle name="Total 2 6 3 12" xfId="48225"/>
    <cellStyle name="Total 2 6 3 13" xfId="48226"/>
    <cellStyle name="Total 2 6 3 14" xfId="48227"/>
    <cellStyle name="Total 2 6 3 15" xfId="48228"/>
    <cellStyle name="Total 2 6 3 16" xfId="48229"/>
    <cellStyle name="Total 2 6 3 2" xfId="6603"/>
    <cellStyle name="Total 2 6 3 2 2" xfId="6604"/>
    <cellStyle name="Total 2 6 3 2 2 2" xfId="48230"/>
    <cellStyle name="Total 2 6 3 2 2 2 2" xfId="48231"/>
    <cellStyle name="Total 2 6 3 2 2 2 3" xfId="48232"/>
    <cellStyle name="Total 2 6 3 2 3" xfId="48233"/>
    <cellStyle name="Total 2 6 3 2 3 2" xfId="48234"/>
    <cellStyle name="Total 2 6 3 2 3 3" xfId="48235"/>
    <cellStyle name="Total 2 6 3 3" xfId="6605"/>
    <cellStyle name="Total 2 6 3 3 2" xfId="48236"/>
    <cellStyle name="Total 2 6 3 3 2 2" xfId="48237"/>
    <cellStyle name="Total 2 6 3 3 2 3" xfId="48238"/>
    <cellStyle name="Total 2 6 3 4" xfId="6606"/>
    <cellStyle name="Total 2 6 3 4 2" xfId="48239"/>
    <cellStyle name="Total 2 6 3 4 2 2" xfId="48240"/>
    <cellStyle name="Total 2 6 3 4 2 3" xfId="48241"/>
    <cellStyle name="Total 2 6 3 5" xfId="48242"/>
    <cellStyle name="Total 2 6 3 5 2" xfId="48243"/>
    <cellStyle name="Total 2 6 3 5 3" xfId="48244"/>
    <cellStyle name="Total 2 6 3 6" xfId="48245"/>
    <cellStyle name="Total 2 6 3 7" xfId="48246"/>
    <cellStyle name="Total 2 6 3 8" xfId="48247"/>
    <cellStyle name="Total 2 6 3 9" xfId="48248"/>
    <cellStyle name="Total 2 6 4" xfId="6607"/>
    <cellStyle name="Total 2 6 4 2" xfId="6608"/>
    <cellStyle name="Total 2 6 4 2 2" xfId="6609"/>
    <cellStyle name="Total 2 6 4 2 2 2" xfId="48249"/>
    <cellStyle name="Total 2 6 4 2 2 2 2" xfId="48250"/>
    <cellStyle name="Total 2 6 4 2 2 2 3" xfId="48251"/>
    <cellStyle name="Total 2 6 4 2 3" xfId="48252"/>
    <cellStyle name="Total 2 6 4 2 3 2" xfId="48253"/>
    <cellStyle name="Total 2 6 4 2 3 3" xfId="48254"/>
    <cellStyle name="Total 2 6 4 3" xfId="6610"/>
    <cellStyle name="Total 2 6 4 3 2" xfId="48255"/>
    <cellStyle name="Total 2 6 4 3 2 2" xfId="48256"/>
    <cellStyle name="Total 2 6 4 3 2 3" xfId="48257"/>
    <cellStyle name="Total 2 6 4 4" xfId="48258"/>
    <cellStyle name="Total 2 6 4 4 2" xfId="48259"/>
    <cellStyle name="Total 2 6 4 4 3" xfId="48260"/>
    <cellStyle name="Total 2 6 5" xfId="6611"/>
    <cellStyle name="Total 2 6 5 2" xfId="6612"/>
    <cellStyle name="Total 2 6 5 2 2" xfId="48261"/>
    <cellStyle name="Total 2 6 5 2 2 2" xfId="48262"/>
    <cellStyle name="Total 2 6 5 2 2 3" xfId="48263"/>
    <cellStyle name="Total 2 6 5 3" xfId="48264"/>
    <cellStyle name="Total 2 6 5 3 2" xfId="48265"/>
    <cellStyle name="Total 2 6 5 3 3" xfId="48266"/>
    <cellStyle name="Total 2 6 6" xfId="6613"/>
    <cellStyle name="Total 2 6 6 2" xfId="48267"/>
    <cellStyle name="Total 2 6 6 2 2" xfId="48268"/>
    <cellStyle name="Total 2 6 6 2 3" xfId="48269"/>
    <cellStyle name="Total 2 6 7" xfId="48270"/>
    <cellStyle name="Total 2 6 7 2" xfId="48271"/>
    <cellStyle name="Total 2 6 7 3" xfId="48272"/>
    <cellStyle name="Total 2 6 8" xfId="48273"/>
    <cellStyle name="Total 2 6 9" xfId="48274"/>
    <cellStyle name="Total 2 7" xfId="48275"/>
    <cellStyle name="Total 2 8" xfId="48276"/>
    <cellStyle name="Total 2 8 10" xfId="48277"/>
    <cellStyle name="Total 2 8 11" xfId="48278"/>
    <cellStyle name="Total 2 8 12" xfId="48279"/>
    <cellStyle name="Total 2 8 13" xfId="48280"/>
    <cellStyle name="Total 2 8 2" xfId="48281"/>
    <cellStyle name="Total 2 8 2 10" xfId="48282"/>
    <cellStyle name="Total 2 8 2 11" xfId="48283"/>
    <cellStyle name="Total 2 8 2 12" xfId="48284"/>
    <cellStyle name="Total 2 8 2 13" xfId="48285"/>
    <cellStyle name="Total 2 8 2 14" xfId="48286"/>
    <cellStyle name="Total 2 8 2 15" xfId="48287"/>
    <cellStyle name="Total 2 8 2 16" xfId="48288"/>
    <cellStyle name="Total 2 8 2 2" xfId="48289"/>
    <cellStyle name="Total 2 8 2 2 10" xfId="48290"/>
    <cellStyle name="Total 2 8 2 2 11" xfId="48291"/>
    <cellStyle name="Total 2 8 2 2 12" xfId="48292"/>
    <cellStyle name="Total 2 8 2 2 13" xfId="48293"/>
    <cellStyle name="Total 2 8 2 2 14" xfId="48294"/>
    <cellStyle name="Total 2 8 2 2 2" xfId="48295"/>
    <cellStyle name="Total 2 8 2 2 3" xfId="48296"/>
    <cellStyle name="Total 2 8 2 2 4" xfId="48297"/>
    <cellStyle name="Total 2 8 2 2 5" xfId="48298"/>
    <cellStyle name="Total 2 8 2 2 6" xfId="48299"/>
    <cellStyle name="Total 2 8 2 2 7" xfId="48300"/>
    <cellStyle name="Total 2 8 2 2 8" xfId="48301"/>
    <cellStyle name="Total 2 8 2 2 9" xfId="48302"/>
    <cellStyle name="Total 2 8 2 3" xfId="48303"/>
    <cellStyle name="Total 2 8 2 4" xfId="48304"/>
    <cellStyle name="Total 2 8 2 5" xfId="48305"/>
    <cellStyle name="Total 2 8 2 6" xfId="48306"/>
    <cellStyle name="Total 2 8 2 7" xfId="48307"/>
    <cellStyle name="Total 2 8 2 8" xfId="48308"/>
    <cellStyle name="Total 2 8 2 9" xfId="48309"/>
    <cellStyle name="Total 2 8 3" xfId="48310"/>
    <cellStyle name="Total 2 8 3 10" xfId="48311"/>
    <cellStyle name="Total 2 8 3 11" xfId="48312"/>
    <cellStyle name="Total 2 8 3 12" xfId="48313"/>
    <cellStyle name="Total 2 8 3 13" xfId="48314"/>
    <cellStyle name="Total 2 8 3 14" xfId="48315"/>
    <cellStyle name="Total 2 8 3 15" xfId="48316"/>
    <cellStyle name="Total 2 8 3 2" xfId="48317"/>
    <cellStyle name="Total 2 8 3 3" xfId="48318"/>
    <cellStyle name="Total 2 8 3 4" xfId="48319"/>
    <cellStyle name="Total 2 8 3 5" xfId="48320"/>
    <cellStyle name="Total 2 8 3 6" xfId="48321"/>
    <cellStyle name="Total 2 8 3 7" xfId="48322"/>
    <cellStyle name="Total 2 8 3 8" xfId="48323"/>
    <cellStyle name="Total 2 8 3 9" xfId="48324"/>
    <cellStyle name="Total 2 8 4" xfId="48325"/>
    <cellStyle name="Total 2 8 5" xfId="48326"/>
    <cellStyle name="Total 2 8 6" xfId="48327"/>
    <cellStyle name="Total 2 8 7" xfId="48328"/>
    <cellStyle name="Total 2 8 8" xfId="48329"/>
    <cellStyle name="Total 2 8 9" xfId="48330"/>
    <cellStyle name="Total 2 9" xfId="48331"/>
    <cellStyle name="Total 2 9 10" xfId="48332"/>
    <cellStyle name="Total 2 9 11" xfId="48333"/>
    <cellStyle name="Total 2 9 12" xfId="48334"/>
    <cellStyle name="Total 2 9 13" xfId="48335"/>
    <cellStyle name="Total 2 9 14" xfId="48336"/>
    <cellStyle name="Total 2 9 15" xfId="48337"/>
    <cellStyle name="Total 2 9 16" xfId="48338"/>
    <cellStyle name="Total 2 9 2" xfId="48339"/>
    <cellStyle name="Total 2 9 2 10" xfId="48340"/>
    <cellStyle name="Total 2 9 2 11" xfId="48341"/>
    <cellStyle name="Total 2 9 2 12" xfId="48342"/>
    <cellStyle name="Total 2 9 2 13" xfId="48343"/>
    <cellStyle name="Total 2 9 2 14" xfId="48344"/>
    <cellStyle name="Total 2 9 2 2" xfId="48345"/>
    <cellStyle name="Total 2 9 2 3" xfId="48346"/>
    <cellStyle name="Total 2 9 2 4" xfId="48347"/>
    <cellStyle name="Total 2 9 2 5" xfId="48348"/>
    <cellStyle name="Total 2 9 2 6" xfId="48349"/>
    <cellStyle name="Total 2 9 2 7" xfId="48350"/>
    <cellStyle name="Total 2 9 2 8" xfId="48351"/>
    <cellStyle name="Total 2 9 2 9" xfId="48352"/>
    <cellStyle name="Total 2 9 3" xfId="48353"/>
    <cellStyle name="Total 2 9 4" xfId="48354"/>
    <cellStyle name="Total 2 9 5" xfId="48355"/>
    <cellStyle name="Total 2 9 6" xfId="48356"/>
    <cellStyle name="Total 2 9 7" xfId="48357"/>
    <cellStyle name="Total 2 9 8" xfId="48358"/>
    <cellStyle name="Total 2 9 9" xfId="48359"/>
    <cellStyle name="Total 3" xfId="6614"/>
    <cellStyle name="Total 3 10" xfId="48360"/>
    <cellStyle name="Total 3 11" xfId="48361"/>
    <cellStyle name="Total 3 12" xfId="48362"/>
    <cellStyle name="Total 3 13" xfId="48363"/>
    <cellStyle name="Total 3 14" xfId="48364"/>
    <cellStyle name="Total 3 15" xfId="48365"/>
    <cellStyle name="Total 3 16" xfId="48366"/>
    <cellStyle name="Total 3 2" xfId="6615"/>
    <cellStyle name="Total 3 2 10" xfId="48367"/>
    <cellStyle name="Total 3 2 11" xfId="48368"/>
    <cellStyle name="Total 3 2 12" xfId="48369"/>
    <cellStyle name="Total 3 2 13" xfId="48370"/>
    <cellStyle name="Total 3 2 2" xfId="6616"/>
    <cellStyle name="Total 3 2 2 10" xfId="48371"/>
    <cellStyle name="Total 3 2 2 11" xfId="48372"/>
    <cellStyle name="Total 3 2 2 12" xfId="48373"/>
    <cellStyle name="Total 3 2 2 13" xfId="48374"/>
    <cellStyle name="Total 3 2 2 14" xfId="48375"/>
    <cellStyle name="Total 3 2 2 15" xfId="48376"/>
    <cellStyle name="Total 3 2 2 16" xfId="48377"/>
    <cellStyle name="Total 3 2 2 2" xfId="6617"/>
    <cellStyle name="Total 3 2 2 2 10" xfId="48378"/>
    <cellStyle name="Total 3 2 2 2 11" xfId="48379"/>
    <cellStyle name="Total 3 2 2 2 12" xfId="48380"/>
    <cellStyle name="Total 3 2 2 2 13" xfId="48381"/>
    <cellStyle name="Total 3 2 2 2 14" xfId="48382"/>
    <cellStyle name="Total 3 2 2 2 2" xfId="6618"/>
    <cellStyle name="Total 3 2 2 2 2 2" xfId="6619"/>
    <cellStyle name="Total 3 2 2 2 2 2 2" xfId="6620"/>
    <cellStyle name="Total 3 2 2 2 2 2 2 2" xfId="6621"/>
    <cellStyle name="Total 3 2 2 2 2 2 2 2 2" xfId="48383"/>
    <cellStyle name="Total 3 2 2 2 2 2 2 2 2 2" xfId="48384"/>
    <cellStyle name="Total 3 2 2 2 2 2 2 2 2 3" xfId="48385"/>
    <cellStyle name="Total 3 2 2 2 2 2 2 3" xfId="48386"/>
    <cellStyle name="Total 3 2 2 2 2 2 2 3 2" xfId="48387"/>
    <cellStyle name="Total 3 2 2 2 2 2 2 3 3" xfId="48388"/>
    <cellStyle name="Total 3 2 2 2 2 2 3" xfId="6622"/>
    <cellStyle name="Total 3 2 2 2 2 2 3 2" xfId="48389"/>
    <cellStyle name="Total 3 2 2 2 2 2 3 2 2" xfId="48390"/>
    <cellStyle name="Total 3 2 2 2 2 2 3 2 3" xfId="48391"/>
    <cellStyle name="Total 3 2 2 2 2 2 4" xfId="48392"/>
    <cellStyle name="Total 3 2 2 2 2 2 4 2" xfId="48393"/>
    <cellStyle name="Total 3 2 2 2 2 2 4 3" xfId="48394"/>
    <cellStyle name="Total 3 2 2 2 2 3" xfId="6623"/>
    <cellStyle name="Total 3 2 2 2 2 3 2" xfId="6624"/>
    <cellStyle name="Total 3 2 2 2 2 3 2 2" xfId="48395"/>
    <cellStyle name="Total 3 2 2 2 2 3 2 2 2" xfId="48396"/>
    <cellStyle name="Total 3 2 2 2 2 3 2 2 3" xfId="48397"/>
    <cellStyle name="Total 3 2 2 2 2 3 3" xfId="48398"/>
    <cellStyle name="Total 3 2 2 2 2 3 3 2" xfId="48399"/>
    <cellStyle name="Total 3 2 2 2 2 3 3 3" xfId="48400"/>
    <cellStyle name="Total 3 2 2 2 2 4" xfId="6625"/>
    <cellStyle name="Total 3 2 2 2 2 4 2" xfId="48401"/>
    <cellStyle name="Total 3 2 2 2 2 4 2 2" xfId="48402"/>
    <cellStyle name="Total 3 2 2 2 2 4 2 3" xfId="48403"/>
    <cellStyle name="Total 3 2 2 2 2 5" xfId="48404"/>
    <cellStyle name="Total 3 2 2 2 2 5 2" xfId="48405"/>
    <cellStyle name="Total 3 2 2 2 2 5 3" xfId="48406"/>
    <cellStyle name="Total 3 2 2 2 3" xfId="6626"/>
    <cellStyle name="Total 3 2 2 2 3 2" xfId="6627"/>
    <cellStyle name="Total 3 2 2 2 3 2 2" xfId="6628"/>
    <cellStyle name="Total 3 2 2 2 3 2 2 2" xfId="48407"/>
    <cellStyle name="Total 3 2 2 2 3 2 2 2 2" xfId="48408"/>
    <cellStyle name="Total 3 2 2 2 3 2 2 2 3" xfId="48409"/>
    <cellStyle name="Total 3 2 2 2 3 2 3" xfId="48410"/>
    <cellStyle name="Total 3 2 2 2 3 2 3 2" xfId="48411"/>
    <cellStyle name="Total 3 2 2 2 3 2 3 3" xfId="48412"/>
    <cellStyle name="Total 3 2 2 2 3 3" xfId="6629"/>
    <cellStyle name="Total 3 2 2 2 3 3 2" xfId="48413"/>
    <cellStyle name="Total 3 2 2 2 3 3 2 2" xfId="48414"/>
    <cellStyle name="Total 3 2 2 2 3 3 2 3" xfId="48415"/>
    <cellStyle name="Total 3 2 2 2 3 4" xfId="6630"/>
    <cellStyle name="Total 3 2 2 2 3 4 2" xfId="48416"/>
    <cellStyle name="Total 3 2 2 2 3 4 2 2" xfId="48417"/>
    <cellStyle name="Total 3 2 2 2 3 4 2 3" xfId="48418"/>
    <cellStyle name="Total 3 2 2 2 3 5" xfId="48419"/>
    <cellStyle name="Total 3 2 2 2 3 5 2" xfId="48420"/>
    <cellStyle name="Total 3 2 2 2 3 5 3" xfId="48421"/>
    <cellStyle name="Total 3 2 2 2 4" xfId="6631"/>
    <cellStyle name="Total 3 2 2 2 4 2" xfId="6632"/>
    <cellStyle name="Total 3 2 2 2 4 2 2" xfId="6633"/>
    <cellStyle name="Total 3 2 2 2 4 2 2 2" xfId="48422"/>
    <cellStyle name="Total 3 2 2 2 4 2 2 2 2" xfId="48423"/>
    <cellStyle name="Total 3 2 2 2 4 2 2 2 3" xfId="48424"/>
    <cellStyle name="Total 3 2 2 2 4 2 3" xfId="48425"/>
    <cellStyle name="Total 3 2 2 2 4 2 3 2" xfId="48426"/>
    <cellStyle name="Total 3 2 2 2 4 2 3 3" xfId="48427"/>
    <cellStyle name="Total 3 2 2 2 4 3" xfId="6634"/>
    <cellStyle name="Total 3 2 2 2 4 3 2" xfId="48428"/>
    <cellStyle name="Total 3 2 2 2 4 3 2 2" xfId="48429"/>
    <cellStyle name="Total 3 2 2 2 4 3 2 3" xfId="48430"/>
    <cellStyle name="Total 3 2 2 2 4 4" xfId="48431"/>
    <cellStyle name="Total 3 2 2 2 4 4 2" xfId="48432"/>
    <cellStyle name="Total 3 2 2 2 4 4 3" xfId="48433"/>
    <cellStyle name="Total 3 2 2 2 5" xfId="6635"/>
    <cellStyle name="Total 3 2 2 2 5 2" xfId="6636"/>
    <cellStyle name="Total 3 2 2 2 5 2 2" xfId="48434"/>
    <cellStyle name="Total 3 2 2 2 5 2 2 2" xfId="48435"/>
    <cellStyle name="Total 3 2 2 2 5 2 2 3" xfId="48436"/>
    <cellStyle name="Total 3 2 2 2 5 3" xfId="48437"/>
    <cellStyle name="Total 3 2 2 2 5 3 2" xfId="48438"/>
    <cellStyle name="Total 3 2 2 2 5 3 3" xfId="48439"/>
    <cellStyle name="Total 3 2 2 2 6" xfId="6637"/>
    <cellStyle name="Total 3 2 2 2 6 2" xfId="48440"/>
    <cellStyle name="Total 3 2 2 2 6 2 2" xfId="48441"/>
    <cellStyle name="Total 3 2 2 2 6 2 3" xfId="48442"/>
    <cellStyle name="Total 3 2 2 2 7" xfId="48443"/>
    <cellStyle name="Total 3 2 2 2 7 2" xfId="48444"/>
    <cellStyle name="Total 3 2 2 2 7 3" xfId="48445"/>
    <cellStyle name="Total 3 2 2 2 8" xfId="48446"/>
    <cellStyle name="Total 3 2 2 2 9" xfId="48447"/>
    <cellStyle name="Total 3 2 2 3" xfId="6638"/>
    <cellStyle name="Total 3 2 2 3 2" xfId="6639"/>
    <cellStyle name="Total 3 2 2 3 2 2" xfId="6640"/>
    <cellStyle name="Total 3 2 2 3 2 2 2" xfId="6641"/>
    <cellStyle name="Total 3 2 2 3 2 2 2 2" xfId="6642"/>
    <cellStyle name="Total 3 2 2 3 2 2 2 2 2" xfId="48448"/>
    <cellStyle name="Total 3 2 2 3 2 2 2 2 2 2" xfId="48449"/>
    <cellStyle name="Total 3 2 2 3 2 2 2 2 2 3" xfId="48450"/>
    <cellStyle name="Total 3 2 2 3 2 2 2 3" xfId="48451"/>
    <cellStyle name="Total 3 2 2 3 2 2 2 3 2" xfId="48452"/>
    <cellStyle name="Total 3 2 2 3 2 2 2 3 3" xfId="48453"/>
    <cellStyle name="Total 3 2 2 3 2 2 3" xfId="6643"/>
    <cellStyle name="Total 3 2 2 3 2 2 3 2" xfId="48454"/>
    <cellStyle name="Total 3 2 2 3 2 2 3 2 2" xfId="48455"/>
    <cellStyle name="Total 3 2 2 3 2 2 3 2 3" xfId="48456"/>
    <cellStyle name="Total 3 2 2 3 2 2 4" xfId="48457"/>
    <cellStyle name="Total 3 2 2 3 2 2 4 2" xfId="48458"/>
    <cellStyle name="Total 3 2 2 3 2 2 4 3" xfId="48459"/>
    <cellStyle name="Total 3 2 2 3 2 3" xfId="6644"/>
    <cellStyle name="Total 3 2 2 3 2 3 2" xfId="6645"/>
    <cellStyle name="Total 3 2 2 3 2 3 2 2" xfId="48460"/>
    <cellStyle name="Total 3 2 2 3 2 3 2 2 2" xfId="48461"/>
    <cellStyle name="Total 3 2 2 3 2 3 2 2 3" xfId="48462"/>
    <cellStyle name="Total 3 2 2 3 2 3 3" xfId="48463"/>
    <cellStyle name="Total 3 2 2 3 2 3 3 2" xfId="48464"/>
    <cellStyle name="Total 3 2 2 3 2 3 3 3" xfId="48465"/>
    <cellStyle name="Total 3 2 2 3 2 4" xfId="6646"/>
    <cellStyle name="Total 3 2 2 3 2 4 2" xfId="48466"/>
    <cellStyle name="Total 3 2 2 3 2 4 2 2" xfId="48467"/>
    <cellStyle name="Total 3 2 2 3 2 4 2 3" xfId="48468"/>
    <cellStyle name="Total 3 2 2 3 2 5" xfId="48469"/>
    <cellStyle name="Total 3 2 2 3 2 5 2" xfId="48470"/>
    <cellStyle name="Total 3 2 2 3 2 5 3" xfId="48471"/>
    <cellStyle name="Total 3 2 2 3 3" xfId="6647"/>
    <cellStyle name="Total 3 2 2 3 3 2" xfId="6648"/>
    <cellStyle name="Total 3 2 2 3 3 2 2" xfId="6649"/>
    <cellStyle name="Total 3 2 2 3 3 2 2 2" xfId="48472"/>
    <cellStyle name="Total 3 2 2 3 3 2 2 2 2" xfId="48473"/>
    <cellStyle name="Total 3 2 2 3 3 2 2 2 3" xfId="48474"/>
    <cellStyle name="Total 3 2 2 3 3 2 3" xfId="48475"/>
    <cellStyle name="Total 3 2 2 3 3 2 3 2" xfId="48476"/>
    <cellStyle name="Total 3 2 2 3 3 2 3 3" xfId="48477"/>
    <cellStyle name="Total 3 2 2 3 3 3" xfId="6650"/>
    <cellStyle name="Total 3 2 2 3 3 3 2" xfId="48478"/>
    <cellStyle name="Total 3 2 2 3 3 3 2 2" xfId="48479"/>
    <cellStyle name="Total 3 2 2 3 3 3 2 3" xfId="48480"/>
    <cellStyle name="Total 3 2 2 3 3 4" xfId="6651"/>
    <cellStyle name="Total 3 2 2 3 3 4 2" xfId="48481"/>
    <cellStyle name="Total 3 2 2 3 3 4 2 2" xfId="48482"/>
    <cellStyle name="Total 3 2 2 3 3 4 2 3" xfId="48483"/>
    <cellStyle name="Total 3 2 2 3 3 5" xfId="48484"/>
    <cellStyle name="Total 3 2 2 3 3 5 2" xfId="48485"/>
    <cellStyle name="Total 3 2 2 3 3 5 3" xfId="48486"/>
    <cellStyle name="Total 3 2 2 3 4" xfId="6652"/>
    <cellStyle name="Total 3 2 2 3 4 2" xfId="6653"/>
    <cellStyle name="Total 3 2 2 3 4 2 2" xfId="6654"/>
    <cellStyle name="Total 3 2 2 3 4 2 2 2" xfId="48487"/>
    <cellStyle name="Total 3 2 2 3 4 2 2 2 2" xfId="48488"/>
    <cellStyle name="Total 3 2 2 3 4 2 2 2 3" xfId="48489"/>
    <cellStyle name="Total 3 2 2 3 4 2 3" xfId="48490"/>
    <cellStyle name="Total 3 2 2 3 4 2 3 2" xfId="48491"/>
    <cellStyle name="Total 3 2 2 3 4 2 3 3" xfId="48492"/>
    <cellStyle name="Total 3 2 2 3 4 3" xfId="6655"/>
    <cellStyle name="Total 3 2 2 3 4 3 2" xfId="48493"/>
    <cellStyle name="Total 3 2 2 3 4 3 2 2" xfId="48494"/>
    <cellStyle name="Total 3 2 2 3 4 3 2 3" xfId="48495"/>
    <cellStyle name="Total 3 2 2 3 4 4" xfId="48496"/>
    <cellStyle name="Total 3 2 2 3 4 4 2" xfId="48497"/>
    <cellStyle name="Total 3 2 2 3 4 4 3" xfId="48498"/>
    <cellStyle name="Total 3 2 2 3 5" xfId="6656"/>
    <cellStyle name="Total 3 2 2 3 5 2" xfId="6657"/>
    <cellStyle name="Total 3 2 2 3 5 2 2" xfId="48499"/>
    <cellStyle name="Total 3 2 2 3 5 2 2 2" xfId="48500"/>
    <cellStyle name="Total 3 2 2 3 5 2 2 3" xfId="48501"/>
    <cellStyle name="Total 3 2 2 3 5 3" xfId="48502"/>
    <cellStyle name="Total 3 2 2 3 5 3 2" xfId="48503"/>
    <cellStyle name="Total 3 2 2 3 5 3 3" xfId="48504"/>
    <cellStyle name="Total 3 2 2 3 6" xfId="6658"/>
    <cellStyle name="Total 3 2 2 3 6 2" xfId="48505"/>
    <cellStyle name="Total 3 2 2 3 6 2 2" xfId="48506"/>
    <cellStyle name="Total 3 2 2 3 6 2 3" xfId="48507"/>
    <cellStyle name="Total 3 2 2 3 7" xfId="48508"/>
    <cellStyle name="Total 3 2 2 3 7 2" xfId="48509"/>
    <cellStyle name="Total 3 2 2 3 7 3" xfId="48510"/>
    <cellStyle name="Total 3 2 2 4" xfId="6659"/>
    <cellStyle name="Total 3 2 2 4 2" xfId="6660"/>
    <cellStyle name="Total 3 2 2 4 2 2" xfId="6661"/>
    <cellStyle name="Total 3 2 2 4 2 2 2" xfId="6662"/>
    <cellStyle name="Total 3 2 2 4 2 2 2 2" xfId="6663"/>
    <cellStyle name="Total 3 2 2 4 2 2 2 2 2" xfId="48511"/>
    <cellStyle name="Total 3 2 2 4 2 2 2 2 2 2" xfId="48512"/>
    <cellStyle name="Total 3 2 2 4 2 2 2 2 2 3" xfId="48513"/>
    <cellStyle name="Total 3 2 2 4 2 2 2 3" xfId="48514"/>
    <cellStyle name="Total 3 2 2 4 2 2 2 3 2" xfId="48515"/>
    <cellStyle name="Total 3 2 2 4 2 2 2 3 3" xfId="48516"/>
    <cellStyle name="Total 3 2 2 4 2 2 3" xfId="6664"/>
    <cellStyle name="Total 3 2 2 4 2 2 3 2" xfId="48517"/>
    <cellStyle name="Total 3 2 2 4 2 2 3 2 2" xfId="48518"/>
    <cellStyle name="Total 3 2 2 4 2 2 3 2 3" xfId="48519"/>
    <cellStyle name="Total 3 2 2 4 2 2 4" xfId="48520"/>
    <cellStyle name="Total 3 2 2 4 2 2 4 2" xfId="48521"/>
    <cellStyle name="Total 3 2 2 4 2 2 4 3" xfId="48522"/>
    <cellStyle name="Total 3 2 2 4 2 3" xfId="6665"/>
    <cellStyle name="Total 3 2 2 4 2 3 2" xfId="6666"/>
    <cellStyle name="Total 3 2 2 4 2 3 2 2" xfId="48523"/>
    <cellStyle name="Total 3 2 2 4 2 3 2 2 2" xfId="48524"/>
    <cellStyle name="Total 3 2 2 4 2 3 2 2 3" xfId="48525"/>
    <cellStyle name="Total 3 2 2 4 2 3 3" xfId="48526"/>
    <cellStyle name="Total 3 2 2 4 2 3 3 2" xfId="48527"/>
    <cellStyle name="Total 3 2 2 4 2 3 3 3" xfId="48528"/>
    <cellStyle name="Total 3 2 2 4 2 4" xfId="6667"/>
    <cellStyle name="Total 3 2 2 4 2 4 2" xfId="48529"/>
    <cellStyle name="Total 3 2 2 4 2 4 2 2" xfId="48530"/>
    <cellStyle name="Total 3 2 2 4 2 4 2 3" xfId="48531"/>
    <cellStyle name="Total 3 2 2 4 2 5" xfId="48532"/>
    <cellStyle name="Total 3 2 2 4 2 5 2" xfId="48533"/>
    <cellStyle name="Total 3 2 2 4 2 5 3" xfId="48534"/>
    <cellStyle name="Total 3 2 2 4 3" xfId="6668"/>
    <cellStyle name="Total 3 2 2 4 3 2" xfId="6669"/>
    <cellStyle name="Total 3 2 2 4 3 2 2" xfId="6670"/>
    <cellStyle name="Total 3 2 2 4 3 2 2 2" xfId="48535"/>
    <cellStyle name="Total 3 2 2 4 3 2 2 2 2" xfId="48536"/>
    <cellStyle name="Total 3 2 2 4 3 2 2 2 3" xfId="48537"/>
    <cellStyle name="Total 3 2 2 4 3 2 3" xfId="48538"/>
    <cellStyle name="Total 3 2 2 4 3 2 3 2" xfId="48539"/>
    <cellStyle name="Total 3 2 2 4 3 2 3 3" xfId="48540"/>
    <cellStyle name="Total 3 2 2 4 3 3" xfId="6671"/>
    <cellStyle name="Total 3 2 2 4 3 3 2" xfId="48541"/>
    <cellStyle name="Total 3 2 2 4 3 3 2 2" xfId="48542"/>
    <cellStyle name="Total 3 2 2 4 3 3 2 3" xfId="48543"/>
    <cellStyle name="Total 3 2 2 4 3 4" xfId="6672"/>
    <cellStyle name="Total 3 2 2 4 3 4 2" xfId="48544"/>
    <cellStyle name="Total 3 2 2 4 3 4 2 2" xfId="48545"/>
    <cellStyle name="Total 3 2 2 4 3 4 2 3" xfId="48546"/>
    <cellStyle name="Total 3 2 2 4 3 5" xfId="48547"/>
    <cellStyle name="Total 3 2 2 4 3 5 2" xfId="48548"/>
    <cellStyle name="Total 3 2 2 4 3 5 3" xfId="48549"/>
    <cellStyle name="Total 3 2 2 4 4" xfId="6673"/>
    <cellStyle name="Total 3 2 2 4 4 2" xfId="6674"/>
    <cellStyle name="Total 3 2 2 4 4 2 2" xfId="6675"/>
    <cellStyle name="Total 3 2 2 4 4 2 2 2" xfId="48550"/>
    <cellStyle name="Total 3 2 2 4 4 2 2 2 2" xfId="48551"/>
    <cellStyle name="Total 3 2 2 4 4 2 2 2 3" xfId="48552"/>
    <cellStyle name="Total 3 2 2 4 4 2 3" xfId="48553"/>
    <cellStyle name="Total 3 2 2 4 4 2 3 2" xfId="48554"/>
    <cellStyle name="Total 3 2 2 4 4 2 3 3" xfId="48555"/>
    <cellStyle name="Total 3 2 2 4 4 3" xfId="6676"/>
    <cellStyle name="Total 3 2 2 4 4 3 2" xfId="48556"/>
    <cellStyle name="Total 3 2 2 4 4 3 2 2" xfId="48557"/>
    <cellStyle name="Total 3 2 2 4 4 3 2 3" xfId="48558"/>
    <cellStyle name="Total 3 2 2 4 4 4" xfId="48559"/>
    <cellStyle name="Total 3 2 2 4 4 4 2" xfId="48560"/>
    <cellStyle name="Total 3 2 2 4 4 4 3" xfId="48561"/>
    <cellStyle name="Total 3 2 2 4 5" xfId="6677"/>
    <cellStyle name="Total 3 2 2 4 5 2" xfId="6678"/>
    <cellStyle name="Total 3 2 2 4 5 2 2" xfId="48562"/>
    <cellStyle name="Total 3 2 2 4 5 2 2 2" xfId="48563"/>
    <cellStyle name="Total 3 2 2 4 5 2 2 3" xfId="48564"/>
    <cellStyle name="Total 3 2 2 4 5 3" xfId="48565"/>
    <cellStyle name="Total 3 2 2 4 5 3 2" xfId="48566"/>
    <cellStyle name="Total 3 2 2 4 5 3 3" xfId="48567"/>
    <cellStyle name="Total 3 2 2 4 6" xfId="6679"/>
    <cellStyle name="Total 3 2 2 4 6 2" xfId="48568"/>
    <cellStyle name="Total 3 2 2 4 6 2 2" xfId="48569"/>
    <cellStyle name="Total 3 2 2 4 6 2 3" xfId="48570"/>
    <cellStyle name="Total 3 2 2 4 7" xfId="48571"/>
    <cellStyle name="Total 3 2 2 4 7 2" xfId="48572"/>
    <cellStyle name="Total 3 2 2 4 7 3" xfId="48573"/>
    <cellStyle name="Total 3 2 2 5" xfId="6680"/>
    <cellStyle name="Total 3 2 2 5 2" xfId="6681"/>
    <cellStyle name="Total 3 2 2 5 2 2" xfId="48574"/>
    <cellStyle name="Total 3 2 2 5 2 2 2" xfId="48575"/>
    <cellStyle name="Total 3 2 2 5 2 2 3" xfId="48576"/>
    <cellStyle name="Total 3 2 2 5 3" xfId="48577"/>
    <cellStyle name="Total 3 2 2 5 3 2" xfId="48578"/>
    <cellStyle name="Total 3 2 2 5 3 3" xfId="48579"/>
    <cellStyle name="Total 3 2 2 6" xfId="48580"/>
    <cellStyle name="Total 3 2 2 6 2" xfId="48581"/>
    <cellStyle name="Total 3 2 2 6 3" xfId="48582"/>
    <cellStyle name="Total 3 2 2 7" xfId="48583"/>
    <cellStyle name="Total 3 2 2 8" xfId="48584"/>
    <cellStyle name="Total 3 2 2 9" xfId="48585"/>
    <cellStyle name="Total 3 2 3" xfId="6682"/>
    <cellStyle name="Total 3 2 3 10" xfId="48586"/>
    <cellStyle name="Total 3 2 3 11" xfId="48587"/>
    <cellStyle name="Total 3 2 3 12" xfId="48588"/>
    <cellStyle name="Total 3 2 3 13" xfId="48589"/>
    <cellStyle name="Total 3 2 3 14" xfId="48590"/>
    <cellStyle name="Total 3 2 3 15" xfId="48591"/>
    <cellStyle name="Total 3 2 3 2" xfId="6683"/>
    <cellStyle name="Total 3 2 3 2 2" xfId="6684"/>
    <cellStyle name="Total 3 2 3 2 2 2" xfId="6685"/>
    <cellStyle name="Total 3 2 3 2 2 2 2" xfId="6686"/>
    <cellStyle name="Total 3 2 3 2 2 2 2 2" xfId="48592"/>
    <cellStyle name="Total 3 2 3 2 2 2 2 2 2" xfId="48593"/>
    <cellStyle name="Total 3 2 3 2 2 2 2 2 3" xfId="48594"/>
    <cellStyle name="Total 3 2 3 2 2 2 3" xfId="48595"/>
    <cellStyle name="Total 3 2 3 2 2 2 3 2" xfId="48596"/>
    <cellStyle name="Total 3 2 3 2 2 2 3 3" xfId="48597"/>
    <cellStyle name="Total 3 2 3 2 2 3" xfId="6687"/>
    <cellStyle name="Total 3 2 3 2 2 3 2" xfId="48598"/>
    <cellStyle name="Total 3 2 3 2 2 3 2 2" xfId="48599"/>
    <cellStyle name="Total 3 2 3 2 2 3 2 3" xfId="48600"/>
    <cellStyle name="Total 3 2 3 2 2 4" xfId="48601"/>
    <cellStyle name="Total 3 2 3 2 2 4 2" xfId="48602"/>
    <cellStyle name="Total 3 2 3 2 2 4 3" xfId="48603"/>
    <cellStyle name="Total 3 2 3 2 3" xfId="6688"/>
    <cellStyle name="Total 3 2 3 2 3 2" xfId="6689"/>
    <cellStyle name="Total 3 2 3 2 3 2 2" xfId="48604"/>
    <cellStyle name="Total 3 2 3 2 3 2 2 2" xfId="48605"/>
    <cellStyle name="Total 3 2 3 2 3 2 2 3" xfId="48606"/>
    <cellStyle name="Total 3 2 3 2 3 3" xfId="48607"/>
    <cellStyle name="Total 3 2 3 2 3 3 2" xfId="48608"/>
    <cellStyle name="Total 3 2 3 2 3 3 3" xfId="48609"/>
    <cellStyle name="Total 3 2 3 2 4" xfId="6690"/>
    <cellStyle name="Total 3 2 3 2 4 2" xfId="48610"/>
    <cellStyle name="Total 3 2 3 2 4 2 2" xfId="48611"/>
    <cellStyle name="Total 3 2 3 2 4 2 3" xfId="48612"/>
    <cellStyle name="Total 3 2 3 2 5" xfId="48613"/>
    <cellStyle name="Total 3 2 3 2 5 2" xfId="48614"/>
    <cellStyle name="Total 3 2 3 2 5 3" xfId="48615"/>
    <cellStyle name="Total 3 2 3 3" xfId="6691"/>
    <cellStyle name="Total 3 2 3 3 2" xfId="6692"/>
    <cellStyle name="Total 3 2 3 3 2 2" xfId="6693"/>
    <cellStyle name="Total 3 2 3 3 2 2 2" xfId="48616"/>
    <cellStyle name="Total 3 2 3 3 2 2 2 2" xfId="48617"/>
    <cellStyle name="Total 3 2 3 3 2 2 2 3" xfId="48618"/>
    <cellStyle name="Total 3 2 3 3 2 3" xfId="48619"/>
    <cellStyle name="Total 3 2 3 3 2 3 2" xfId="48620"/>
    <cellStyle name="Total 3 2 3 3 2 3 3" xfId="48621"/>
    <cellStyle name="Total 3 2 3 3 3" xfId="6694"/>
    <cellStyle name="Total 3 2 3 3 3 2" xfId="48622"/>
    <cellStyle name="Total 3 2 3 3 3 2 2" xfId="48623"/>
    <cellStyle name="Total 3 2 3 3 3 2 3" xfId="48624"/>
    <cellStyle name="Total 3 2 3 3 4" xfId="6695"/>
    <cellStyle name="Total 3 2 3 3 4 2" xfId="48625"/>
    <cellStyle name="Total 3 2 3 3 4 2 2" xfId="48626"/>
    <cellStyle name="Total 3 2 3 3 4 2 3" xfId="48627"/>
    <cellStyle name="Total 3 2 3 3 5" xfId="48628"/>
    <cellStyle name="Total 3 2 3 3 5 2" xfId="48629"/>
    <cellStyle name="Total 3 2 3 3 5 3" xfId="48630"/>
    <cellStyle name="Total 3 2 3 4" xfId="6696"/>
    <cellStyle name="Total 3 2 3 4 2" xfId="6697"/>
    <cellStyle name="Total 3 2 3 4 2 2" xfId="6698"/>
    <cellStyle name="Total 3 2 3 4 2 2 2" xfId="48631"/>
    <cellStyle name="Total 3 2 3 4 2 2 2 2" xfId="48632"/>
    <cellStyle name="Total 3 2 3 4 2 2 2 3" xfId="48633"/>
    <cellStyle name="Total 3 2 3 4 2 3" xfId="48634"/>
    <cellStyle name="Total 3 2 3 4 2 3 2" xfId="48635"/>
    <cellStyle name="Total 3 2 3 4 2 3 3" xfId="48636"/>
    <cellStyle name="Total 3 2 3 4 3" xfId="6699"/>
    <cellStyle name="Total 3 2 3 4 3 2" xfId="48637"/>
    <cellStyle name="Total 3 2 3 4 3 2 2" xfId="48638"/>
    <cellStyle name="Total 3 2 3 4 3 2 3" xfId="48639"/>
    <cellStyle name="Total 3 2 3 4 4" xfId="48640"/>
    <cellStyle name="Total 3 2 3 4 4 2" xfId="48641"/>
    <cellStyle name="Total 3 2 3 4 4 3" xfId="48642"/>
    <cellStyle name="Total 3 2 3 5" xfId="6700"/>
    <cellStyle name="Total 3 2 3 5 2" xfId="6701"/>
    <cellStyle name="Total 3 2 3 5 2 2" xfId="48643"/>
    <cellStyle name="Total 3 2 3 5 2 2 2" xfId="48644"/>
    <cellStyle name="Total 3 2 3 5 2 2 3" xfId="48645"/>
    <cellStyle name="Total 3 2 3 5 3" xfId="48646"/>
    <cellStyle name="Total 3 2 3 5 3 2" xfId="48647"/>
    <cellStyle name="Total 3 2 3 5 3 3" xfId="48648"/>
    <cellStyle name="Total 3 2 3 6" xfId="6702"/>
    <cellStyle name="Total 3 2 3 6 2" xfId="48649"/>
    <cellStyle name="Total 3 2 3 6 2 2" xfId="48650"/>
    <cellStyle name="Total 3 2 3 6 2 3" xfId="48651"/>
    <cellStyle name="Total 3 2 3 7" xfId="48652"/>
    <cellStyle name="Total 3 2 3 7 2" xfId="48653"/>
    <cellStyle name="Total 3 2 3 7 3" xfId="48654"/>
    <cellStyle name="Total 3 2 3 8" xfId="48655"/>
    <cellStyle name="Total 3 2 3 9" xfId="48656"/>
    <cellStyle name="Total 3 2 4" xfId="6703"/>
    <cellStyle name="Total 3 2 4 2" xfId="6704"/>
    <cellStyle name="Total 3 2 4 2 2" xfId="6705"/>
    <cellStyle name="Total 3 2 4 2 2 2" xfId="6706"/>
    <cellStyle name="Total 3 2 4 2 2 2 2" xfId="6707"/>
    <cellStyle name="Total 3 2 4 2 2 2 2 2" xfId="48657"/>
    <cellStyle name="Total 3 2 4 2 2 2 2 2 2" xfId="48658"/>
    <cellStyle name="Total 3 2 4 2 2 2 2 2 3" xfId="48659"/>
    <cellStyle name="Total 3 2 4 2 2 2 3" xfId="48660"/>
    <cellStyle name="Total 3 2 4 2 2 2 3 2" xfId="48661"/>
    <cellStyle name="Total 3 2 4 2 2 2 3 3" xfId="48662"/>
    <cellStyle name="Total 3 2 4 2 2 3" xfId="6708"/>
    <cellStyle name="Total 3 2 4 2 2 3 2" xfId="48663"/>
    <cellStyle name="Total 3 2 4 2 2 3 2 2" xfId="48664"/>
    <cellStyle name="Total 3 2 4 2 2 3 2 3" xfId="48665"/>
    <cellStyle name="Total 3 2 4 2 2 4" xfId="48666"/>
    <cellStyle name="Total 3 2 4 2 2 4 2" xfId="48667"/>
    <cellStyle name="Total 3 2 4 2 2 4 3" xfId="48668"/>
    <cellStyle name="Total 3 2 4 2 3" xfId="6709"/>
    <cellStyle name="Total 3 2 4 2 3 2" xfId="6710"/>
    <cellStyle name="Total 3 2 4 2 3 2 2" xfId="48669"/>
    <cellStyle name="Total 3 2 4 2 3 2 2 2" xfId="48670"/>
    <cellStyle name="Total 3 2 4 2 3 2 2 3" xfId="48671"/>
    <cellStyle name="Total 3 2 4 2 3 3" xfId="48672"/>
    <cellStyle name="Total 3 2 4 2 3 3 2" xfId="48673"/>
    <cellStyle name="Total 3 2 4 2 3 3 3" xfId="48674"/>
    <cellStyle name="Total 3 2 4 2 4" xfId="6711"/>
    <cellStyle name="Total 3 2 4 2 4 2" xfId="48675"/>
    <cellStyle name="Total 3 2 4 2 4 2 2" xfId="48676"/>
    <cellStyle name="Total 3 2 4 2 4 2 3" xfId="48677"/>
    <cellStyle name="Total 3 2 4 2 5" xfId="48678"/>
    <cellStyle name="Total 3 2 4 2 5 2" xfId="48679"/>
    <cellStyle name="Total 3 2 4 2 5 3" xfId="48680"/>
    <cellStyle name="Total 3 2 4 3" xfId="6712"/>
    <cellStyle name="Total 3 2 4 3 2" xfId="6713"/>
    <cellStyle name="Total 3 2 4 3 2 2" xfId="6714"/>
    <cellStyle name="Total 3 2 4 3 2 2 2" xfId="48681"/>
    <cellStyle name="Total 3 2 4 3 2 2 2 2" xfId="48682"/>
    <cellStyle name="Total 3 2 4 3 2 2 2 3" xfId="48683"/>
    <cellStyle name="Total 3 2 4 3 2 3" xfId="48684"/>
    <cellStyle name="Total 3 2 4 3 2 3 2" xfId="48685"/>
    <cellStyle name="Total 3 2 4 3 2 3 3" xfId="48686"/>
    <cellStyle name="Total 3 2 4 3 3" xfId="6715"/>
    <cellStyle name="Total 3 2 4 3 3 2" xfId="48687"/>
    <cellStyle name="Total 3 2 4 3 3 2 2" xfId="48688"/>
    <cellStyle name="Total 3 2 4 3 3 2 3" xfId="48689"/>
    <cellStyle name="Total 3 2 4 3 4" xfId="6716"/>
    <cellStyle name="Total 3 2 4 3 4 2" xfId="48690"/>
    <cellStyle name="Total 3 2 4 3 4 2 2" xfId="48691"/>
    <cellStyle name="Total 3 2 4 3 4 2 3" xfId="48692"/>
    <cellStyle name="Total 3 2 4 3 5" xfId="48693"/>
    <cellStyle name="Total 3 2 4 3 5 2" xfId="48694"/>
    <cellStyle name="Total 3 2 4 3 5 3" xfId="48695"/>
    <cellStyle name="Total 3 2 4 4" xfId="6717"/>
    <cellStyle name="Total 3 2 4 4 2" xfId="6718"/>
    <cellStyle name="Total 3 2 4 4 2 2" xfId="6719"/>
    <cellStyle name="Total 3 2 4 4 2 2 2" xfId="48696"/>
    <cellStyle name="Total 3 2 4 4 2 2 2 2" xfId="48697"/>
    <cellStyle name="Total 3 2 4 4 2 2 2 3" xfId="48698"/>
    <cellStyle name="Total 3 2 4 4 2 3" xfId="48699"/>
    <cellStyle name="Total 3 2 4 4 2 3 2" xfId="48700"/>
    <cellStyle name="Total 3 2 4 4 2 3 3" xfId="48701"/>
    <cellStyle name="Total 3 2 4 4 3" xfId="6720"/>
    <cellStyle name="Total 3 2 4 4 3 2" xfId="48702"/>
    <cellStyle name="Total 3 2 4 4 3 2 2" xfId="48703"/>
    <cellStyle name="Total 3 2 4 4 3 2 3" xfId="48704"/>
    <cellStyle name="Total 3 2 4 4 4" xfId="48705"/>
    <cellStyle name="Total 3 2 4 4 4 2" xfId="48706"/>
    <cellStyle name="Total 3 2 4 4 4 3" xfId="48707"/>
    <cellStyle name="Total 3 2 4 5" xfId="6721"/>
    <cellStyle name="Total 3 2 4 5 2" xfId="6722"/>
    <cellStyle name="Total 3 2 4 5 2 2" xfId="48708"/>
    <cellStyle name="Total 3 2 4 5 2 2 2" xfId="48709"/>
    <cellStyle name="Total 3 2 4 5 2 2 3" xfId="48710"/>
    <cellStyle name="Total 3 2 4 5 3" xfId="48711"/>
    <cellStyle name="Total 3 2 4 5 3 2" xfId="48712"/>
    <cellStyle name="Total 3 2 4 5 3 3" xfId="48713"/>
    <cellStyle name="Total 3 2 4 6" xfId="6723"/>
    <cellStyle name="Total 3 2 4 6 2" xfId="48714"/>
    <cellStyle name="Total 3 2 4 6 2 2" xfId="48715"/>
    <cellStyle name="Total 3 2 4 6 2 3" xfId="48716"/>
    <cellStyle name="Total 3 2 4 7" xfId="48717"/>
    <cellStyle name="Total 3 2 4 7 2" xfId="48718"/>
    <cellStyle name="Total 3 2 4 7 3" xfId="48719"/>
    <cellStyle name="Total 3 2 5" xfId="6724"/>
    <cellStyle name="Total 3 2 5 2" xfId="6725"/>
    <cellStyle name="Total 3 2 5 2 2" xfId="6726"/>
    <cellStyle name="Total 3 2 5 2 2 2" xfId="6727"/>
    <cellStyle name="Total 3 2 5 2 2 2 2" xfId="6728"/>
    <cellStyle name="Total 3 2 5 2 2 2 2 2" xfId="48720"/>
    <cellStyle name="Total 3 2 5 2 2 2 2 2 2" xfId="48721"/>
    <cellStyle name="Total 3 2 5 2 2 2 2 2 3" xfId="48722"/>
    <cellStyle name="Total 3 2 5 2 2 2 3" xfId="48723"/>
    <cellStyle name="Total 3 2 5 2 2 2 3 2" xfId="48724"/>
    <cellStyle name="Total 3 2 5 2 2 2 3 3" xfId="48725"/>
    <cellStyle name="Total 3 2 5 2 2 3" xfId="6729"/>
    <cellStyle name="Total 3 2 5 2 2 3 2" xfId="48726"/>
    <cellStyle name="Total 3 2 5 2 2 3 2 2" xfId="48727"/>
    <cellStyle name="Total 3 2 5 2 2 3 2 3" xfId="48728"/>
    <cellStyle name="Total 3 2 5 2 2 4" xfId="48729"/>
    <cellStyle name="Total 3 2 5 2 2 4 2" xfId="48730"/>
    <cellStyle name="Total 3 2 5 2 2 4 3" xfId="48731"/>
    <cellStyle name="Total 3 2 5 2 3" xfId="6730"/>
    <cellStyle name="Total 3 2 5 2 3 2" xfId="6731"/>
    <cellStyle name="Total 3 2 5 2 3 2 2" xfId="48732"/>
    <cellStyle name="Total 3 2 5 2 3 2 2 2" xfId="48733"/>
    <cellStyle name="Total 3 2 5 2 3 2 2 3" xfId="48734"/>
    <cellStyle name="Total 3 2 5 2 3 3" xfId="48735"/>
    <cellStyle name="Total 3 2 5 2 3 3 2" xfId="48736"/>
    <cellStyle name="Total 3 2 5 2 3 3 3" xfId="48737"/>
    <cellStyle name="Total 3 2 5 2 4" xfId="6732"/>
    <cellStyle name="Total 3 2 5 2 4 2" xfId="48738"/>
    <cellStyle name="Total 3 2 5 2 4 2 2" xfId="48739"/>
    <cellStyle name="Total 3 2 5 2 4 2 3" xfId="48740"/>
    <cellStyle name="Total 3 2 5 2 5" xfId="48741"/>
    <cellStyle name="Total 3 2 5 2 5 2" xfId="48742"/>
    <cellStyle name="Total 3 2 5 2 5 3" xfId="48743"/>
    <cellStyle name="Total 3 2 5 3" xfId="6733"/>
    <cellStyle name="Total 3 2 5 3 2" xfId="6734"/>
    <cellStyle name="Total 3 2 5 3 2 2" xfId="6735"/>
    <cellStyle name="Total 3 2 5 3 2 2 2" xfId="48744"/>
    <cellStyle name="Total 3 2 5 3 2 2 2 2" xfId="48745"/>
    <cellStyle name="Total 3 2 5 3 2 2 2 3" xfId="48746"/>
    <cellStyle name="Total 3 2 5 3 2 3" xfId="48747"/>
    <cellStyle name="Total 3 2 5 3 2 3 2" xfId="48748"/>
    <cellStyle name="Total 3 2 5 3 2 3 3" xfId="48749"/>
    <cellStyle name="Total 3 2 5 3 3" xfId="6736"/>
    <cellStyle name="Total 3 2 5 3 3 2" xfId="48750"/>
    <cellStyle name="Total 3 2 5 3 3 2 2" xfId="48751"/>
    <cellStyle name="Total 3 2 5 3 3 2 3" xfId="48752"/>
    <cellStyle name="Total 3 2 5 3 4" xfId="6737"/>
    <cellStyle name="Total 3 2 5 3 4 2" xfId="48753"/>
    <cellStyle name="Total 3 2 5 3 4 2 2" xfId="48754"/>
    <cellStyle name="Total 3 2 5 3 4 2 3" xfId="48755"/>
    <cellStyle name="Total 3 2 5 3 5" xfId="48756"/>
    <cellStyle name="Total 3 2 5 3 5 2" xfId="48757"/>
    <cellStyle name="Total 3 2 5 3 5 3" xfId="48758"/>
    <cellStyle name="Total 3 2 5 4" xfId="6738"/>
    <cellStyle name="Total 3 2 5 4 2" xfId="6739"/>
    <cellStyle name="Total 3 2 5 4 2 2" xfId="6740"/>
    <cellStyle name="Total 3 2 5 4 2 2 2" xfId="48759"/>
    <cellStyle name="Total 3 2 5 4 2 2 2 2" xfId="48760"/>
    <cellStyle name="Total 3 2 5 4 2 2 2 3" xfId="48761"/>
    <cellStyle name="Total 3 2 5 4 2 3" xfId="48762"/>
    <cellStyle name="Total 3 2 5 4 2 3 2" xfId="48763"/>
    <cellStyle name="Total 3 2 5 4 2 3 3" xfId="48764"/>
    <cellStyle name="Total 3 2 5 4 3" xfId="6741"/>
    <cellStyle name="Total 3 2 5 4 3 2" xfId="48765"/>
    <cellStyle name="Total 3 2 5 4 3 2 2" xfId="48766"/>
    <cellStyle name="Total 3 2 5 4 3 2 3" xfId="48767"/>
    <cellStyle name="Total 3 2 5 4 4" xfId="48768"/>
    <cellStyle name="Total 3 2 5 4 4 2" xfId="48769"/>
    <cellStyle name="Total 3 2 5 4 4 3" xfId="48770"/>
    <cellStyle name="Total 3 2 5 5" xfId="6742"/>
    <cellStyle name="Total 3 2 5 5 2" xfId="6743"/>
    <cellStyle name="Total 3 2 5 5 2 2" xfId="48771"/>
    <cellStyle name="Total 3 2 5 5 2 2 2" xfId="48772"/>
    <cellStyle name="Total 3 2 5 5 2 2 3" xfId="48773"/>
    <cellStyle name="Total 3 2 5 5 3" xfId="48774"/>
    <cellStyle name="Total 3 2 5 5 3 2" xfId="48775"/>
    <cellStyle name="Total 3 2 5 5 3 3" xfId="48776"/>
    <cellStyle name="Total 3 2 5 6" xfId="6744"/>
    <cellStyle name="Total 3 2 5 6 2" xfId="48777"/>
    <cellStyle name="Total 3 2 5 6 2 2" xfId="48778"/>
    <cellStyle name="Total 3 2 5 6 2 3" xfId="48779"/>
    <cellStyle name="Total 3 2 5 7" xfId="48780"/>
    <cellStyle name="Total 3 2 5 7 2" xfId="48781"/>
    <cellStyle name="Total 3 2 5 7 3" xfId="48782"/>
    <cellStyle name="Total 3 2 6" xfId="6745"/>
    <cellStyle name="Total 3 2 6 2" xfId="6746"/>
    <cellStyle name="Total 3 2 6 2 2" xfId="48783"/>
    <cellStyle name="Total 3 2 6 2 2 2" xfId="48784"/>
    <cellStyle name="Total 3 2 6 2 2 3" xfId="48785"/>
    <cellStyle name="Total 3 2 6 3" xfId="48786"/>
    <cellStyle name="Total 3 2 6 3 2" xfId="48787"/>
    <cellStyle name="Total 3 2 6 3 3" xfId="48788"/>
    <cellStyle name="Total 3 2 7" xfId="48789"/>
    <cellStyle name="Total 3 2 8" xfId="48790"/>
    <cellStyle name="Total 3 2 9" xfId="48791"/>
    <cellStyle name="Total 3 3" xfId="6747"/>
    <cellStyle name="Total 3 3 2" xfId="6748"/>
    <cellStyle name="Total 3 3 2 2" xfId="6749"/>
    <cellStyle name="Total 3 3 2 2 2" xfId="6750"/>
    <cellStyle name="Total 3 3 2 2 2 2" xfId="6751"/>
    <cellStyle name="Total 3 3 2 2 2 2 2" xfId="6752"/>
    <cellStyle name="Total 3 3 2 2 2 2 2 2" xfId="48792"/>
    <cellStyle name="Total 3 3 2 2 2 2 2 2 2" xfId="48793"/>
    <cellStyle name="Total 3 3 2 2 2 2 2 2 3" xfId="48794"/>
    <cellStyle name="Total 3 3 2 2 2 2 3" xfId="48795"/>
    <cellStyle name="Total 3 3 2 2 2 2 3 2" xfId="48796"/>
    <cellStyle name="Total 3 3 2 2 2 2 3 3" xfId="48797"/>
    <cellStyle name="Total 3 3 2 2 2 3" xfId="6753"/>
    <cellStyle name="Total 3 3 2 2 2 3 2" xfId="48798"/>
    <cellStyle name="Total 3 3 2 2 2 3 2 2" xfId="48799"/>
    <cellStyle name="Total 3 3 2 2 2 3 2 3" xfId="48800"/>
    <cellStyle name="Total 3 3 2 2 2 4" xfId="48801"/>
    <cellStyle name="Total 3 3 2 2 2 4 2" xfId="48802"/>
    <cellStyle name="Total 3 3 2 2 2 4 3" xfId="48803"/>
    <cellStyle name="Total 3 3 2 2 3" xfId="6754"/>
    <cellStyle name="Total 3 3 2 2 3 2" xfId="6755"/>
    <cellStyle name="Total 3 3 2 2 3 2 2" xfId="48804"/>
    <cellStyle name="Total 3 3 2 2 3 2 2 2" xfId="48805"/>
    <cellStyle name="Total 3 3 2 2 3 2 2 3" xfId="48806"/>
    <cellStyle name="Total 3 3 2 2 3 3" xfId="48807"/>
    <cellStyle name="Total 3 3 2 2 3 3 2" xfId="48808"/>
    <cellStyle name="Total 3 3 2 2 3 3 3" xfId="48809"/>
    <cellStyle name="Total 3 3 2 2 4" xfId="6756"/>
    <cellStyle name="Total 3 3 2 2 4 2" xfId="48810"/>
    <cellStyle name="Total 3 3 2 2 4 2 2" xfId="48811"/>
    <cellStyle name="Total 3 3 2 2 4 2 3" xfId="48812"/>
    <cellStyle name="Total 3 3 2 2 5" xfId="48813"/>
    <cellStyle name="Total 3 3 2 2 5 2" xfId="48814"/>
    <cellStyle name="Total 3 3 2 2 5 3" xfId="48815"/>
    <cellStyle name="Total 3 3 2 3" xfId="6757"/>
    <cellStyle name="Total 3 3 2 3 2" xfId="6758"/>
    <cellStyle name="Total 3 3 2 3 2 2" xfId="6759"/>
    <cellStyle name="Total 3 3 2 3 2 2 2" xfId="48816"/>
    <cellStyle name="Total 3 3 2 3 2 2 2 2" xfId="48817"/>
    <cellStyle name="Total 3 3 2 3 2 2 2 3" xfId="48818"/>
    <cellStyle name="Total 3 3 2 3 2 3" xfId="48819"/>
    <cellStyle name="Total 3 3 2 3 2 3 2" xfId="48820"/>
    <cellStyle name="Total 3 3 2 3 2 3 3" xfId="48821"/>
    <cellStyle name="Total 3 3 2 3 3" xfId="6760"/>
    <cellStyle name="Total 3 3 2 3 3 2" xfId="48822"/>
    <cellStyle name="Total 3 3 2 3 3 2 2" xfId="48823"/>
    <cellStyle name="Total 3 3 2 3 3 2 3" xfId="48824"/>
    <cellStyle name="Total 3 3 2 3 4" xfId="6761"/>
    <cellStyle name="Total 3 3 2 3 4 2" xfId="48825"/>
    <cellStyle name="Total 3 3 2 3 4 2 2" xfId="48826"/>
    <cellStyle name="Total 3 3 2 3 4 2 3" xfId="48827"/>
    <cellStyle name="Total 3 3 2 3 5" xfId="48828"/>
    <cellStyle name="Total 3 3 2 3 5 2" xfId="48829"/>
    <cellStyle name="Total 3 3 2 3 5 3" xfId="48830"/>
    <cellStyle name="Total 3 3 2 4" xfId="6762"/>
    <cellStyle name="Total 3 3 2 4 2" xfId="6763"/>
    <cellStyle name="Total 3 3 2 4 2 2" xfId="6764"/>
    <cellStyle name="Total 3 3 2 4 2 2 2" xfId="48831"/>
    <cellStyle name="Total 3 3 2 4 2 2 2 2" xfId="48832"/>
    <cellStyle name="Total 3 3 2 4 2 2 2 3" xfId="48833"/>
    <cellStyle name="Total 3 3 2 4 2 3" xfId="48834"/>
    <cellStyle name="Total 3 3 2 4 2 3 2" xfId="48835"/>
    <cellStyle name="Total 3 3 2 4 2 3 3" xfId="48836"/>
    <cellStyle name="Total 3 3 2 4 3" xfId="6765"/>
    <cellStyle name="Total 3 3 2 4 3 2" xfId="48837"/>
    <cellStyle name="Total 3 3 2 4 3 2 2" xfId="48838"/>
    <cellStyle name="Total 3 3 2 4 3 2 3" xfId="48839"/>
    <cellStyle name="Total 3 3 2 4 4" xfId="48840"/>
    <cellStyle name="Total 3 3 2 4 4 2" xfId="48841"/>
    <cellStyle name="Total 3 3 2 4 4 3" xfId="48842"/>
    <cellStyle name="Total 3 3 2 5" xfId="6766"/>
    <cellStyle name="Total 3 3 2 5 2" xfId="6767"/>
    <cellStyle name="Total 3 3 2 5 2 2" xfId="48843"/>
    <cellStyle name="Total 3 3 2 5 2 2 2" xfId="48844"/>
    <cellStyle name="Total 3 3 2 5 2 2 3" xfId="48845"/>
    <cellStyle name="Total 3 3 2 5 3" xfId="48846"/>
    <cellStyle name="Total 3 3 2 5 3 2" xfId="48847"/>
    <cellStyle name="Total 3 3 2 5 3 3" xfId="48848"/>
    <cellStyle name="Total 3 3 2 6" xfId="6768"/>
    <cellStyle name="Total 3 3 2 6 2" xfId="48849"/>
    <cellStyle name="Total 3 3 2 6 2 2" xfId="48850"/>
    <cellStyle name="Total 3 3 2 6 2 3" xfId="48851"/>
    <cellStyle name="Total 3 3 2 7" xfId="48852"/>
    <cellStyle name="Total 3 3 2 7 2" xfId="48853"/>
    <cellStyle name="Total 3 3 2 7 3" xfId="48854"/>
    <cellStyle name="Total 3 3 3" xfId="6769"/>
    <cellStyle name="Total 3 3 3 2" xfId="6770"/>
    <cellStyle name="Total 3 3 3 2 2" xfId="6771"/>
    <cellStyle name="Total 3 3 3 2 2 2" xfId="6772"/>
    <cellStyle name="Total 3 3 3 2 2 2 2" xfId="6773"/>
    <cellStyle name="Total 3 3 3 2 2 2 2 2" xfId="48855"/>
    <cellStyle name="Total 3 3 3 2 2 2 2 2 2" xfId="48856"/>
    <cellStyle name="Total 3 3 3 2 2 2 2 2 3" xfId="48857"/>
    <cellStyle name="Total 3 3 3 2 2 2 3" xfId="48858"/>
    <cellStyle name="Total 3 3 3 2 2 2 3 2" xfId="48859"/>
    <cellStyle name="Total 3 3 3 2 2 2 3 3" xfId="48860"/>
    <cellStyle name="Total 3 3 3 2 2 3" xfId="6774"/>
    <cellStyle name="Total 3 3 3 2 2 3 2" xfId="48861"/>
    <cellStyle name="Total 3 3 3 2 2 3 2 2" xfId="48862"/>
    <cellStyle name="Total 3 3 3 2 2 3 2 3" xfId="48863"/>
    <cellStyle name="Total 3 3 3 2 2 4" xfId="48864"/>
    <cellStyle name="Total 3 3 3 2 2 4 2" xfId="48865"/>
    <cellStyle name="Total 3 3 3 2 2 4 3" xfId="48866"/>
    <cellStyle name="Total 3 3 3 2 3" xfId="6775"/>
    <cellStyle name="Total 3 3 3 2 3 2" xfId="6776"/>
    <cellStyle name="Total 3 3 3 2 3 2 2" xfId="48867"/>
    <cellStyle name="Total 3 3 3 2 3 2 2 2" xfId="48868"/>
    <cellStyle name="Total 3 3 3 2 3 2 2 3" xfId="48869"/>
    <cellStyle name="Total 3 3 3 2 3 3" xfId="48870"/>
    <cellStyle name="Total 3 3 3 2 3 3 2" xfId="48871"/>
    <cellStyle name="Total 3 3 3 2 3 3 3" xfId="48872"/>
    <cellStyle name="Total 3 3 3 2 4" xfId="6777"/>
    <cellStyle name="Total 3 3 3 2 4 2" xfId="48873"/>
    <cellStyle name="Total 3 3 3 2 4 2 2" xfId="48874"/>
    <cellStyle name="Total 3 3 3 2 4 2 3" xfId="48875"/>
    <cellStyle name="Total 3 3 3 2 5" xfId="48876"/>
    <cellStyle name="Total 3 3 3 2 5 2" xfId="48877"/>
    <cellStyle name="Total 3 3 3 2 5 3" xfId="48878"/>
    <cellStyle name="Total 3 3 3 3" xfId="6778"/>
    <cellStyle name="Total 3 3 3 3 2" xfId="6779"/>
    <cellStyle name="Total 3 3 3 3 2 2" xfId="6780"/>
    <cellStyle name="Total 3 3 3 3 2 2 2" xfId="48879"/>
    <cellStyle name="Total 3 3 3 3 2 2 2 2" xfId="48880"/>
    <cellStyle name="Total 3 3 3 3 2 2 2 3" xfId="48881"/>
    <cellStyle name="Total 3 3 3 3 2 3" xfId="48882"/>
    <cellStyle name="Total 3 3 3 3 2 3 2" xfId="48883"/>
    <cellStyle name="Total 3 3 3 3 2 3 3" xfId="48884"/>
    <cellStyle name="Total 3 3 3 3 3" xfId="6781"/>
    <cellStyle name="Total 3 3 3 3 3 2" xfId="48885"/>
    <cellStyle name="Total 3 3 3 3 3 2 2" xfId="48886"/>
    <cellStyle name="Total 3 3 3 3 3 2 3" xfId="48887"/>
    <cellStyle name="Total 3 3 3 3 4" xfId="6782"/>
    <cellStyle name="Total 3 3 3 3 4 2" xfId="48888"/>
    <cellStyle name="Total 3 3 3 3 4 2 2" xfId="48889"/>
    <cellStyle name="Total 3 3 3 3 4 2 3" xfId="48890"/>
    <cellStyle name="Total 3 3 3 3 5" xfId="48891"/>
    <cellStyle name="Total 3 3 3 3 5 2" xfId="48892"/>
    <cellStyle name="Total 3 3 3 3 5 3" xfId="48893"/>
    <cellStyle name="Total 3 3 3 4" xfId="6783"/>
    <cellStyle name="Total 3 3 3 4 2" xfId="6784"/>
    <cellStyle name="Total 3 3 3 4 2 2" xfId="6785"/>
    <cellStyle name="Total 3 3 3 4 2 2 2" xfId="48894"/>
    <cellStyle name="Total 3 3 3 4 2 2 2 2" xfId="48895"/>
    <cellStyle name="Total 3 3 3 4 2 2 2 3" xfId="48896"/>
    <cellStyle name="Total 3 3 3 4 2 3" xfId="48897"/>
    <cellStyle name="Total 3 3 3 4 2 3 2" xfId="48898"/>
    <cellStyle name="Total 3 3 3 4 2 3 3" xfId="48899"/>
    <cellStyle name="Total 3 3 3 4 3" xfId="6786"/>
    <cellStyle name="Total 3 3 3 4 3 2" xfId="48900"/>
    <cellStyle name="Total 3 3 3 4 3 2 2" xfId="48901"/>
    <cellStyle name="Total 3 3 3 4 3 2 3" xfId="48902"/>
    <cellStyle name="Total 3 3 3 4 4" xfId="48903"/>
    <cellStyle name="Total 3 3 3 4 4 2" xfId="48904"/>
    <cellStyle name="Total 3 3 3 4 4 3" xfId="48905"/>
    <cellStyle name="Total 3 3 3 5" xfId="6787"/>
    <cellStyle name="Total 3 3 3 5 2" xfId="6788"/>
    <cellStyle name="Total 3 3 3 5 2 2" xfId="48906"/>
    <cellStyle name="Total 3 3 3 5 2 2 2" xfId="48907"/>
    <cellStyle name="Total 3 3 3 5 2 2 3" xfId="48908"/>
    <cellStyle name="Total 3 3 3 5 3" xfId="48909"/>
    <cellStyle name="Total 3 3 3 5 3 2" xfId="48910"/>
    <cellStyle name="Total 3 3 3 5 3 3" xfId="48911"/>
    <cellStyle name="Total 3 3 3 6" xfId="6789"/>
    <cellStyle name="Total 3 3 3 6 2" xfId="48912"/>
    <cellStyle name="Total 3 3 3 6 2 2" xfId="48913"/>
    <cellStyle name="Total 3 3 3 6 2 3" xfId="48914"/>
    <cellStyle name="Total 3 3 3 7" xfId="48915"/>
    <cellStyle name="Total 3 3 3 7 2" xfId="48916"/>
    <cellStyle name="Total 3 3 3 7 3" xfId="48917"/>
    <cellStyle name="Total 3 3 4" xfId="6790"/>
    <cellStyle name="Total 3 3 4 2" xfId="6791"/>
    <cellStyle name="Total 3 3 4 2 2" xfId="6792"/>
    <cellStyle name="Total 3 3 4 2 2 2" xfId="6793"/>
    <cellStyle name="Total 3 3 4 2 2 2 2" xfId="6794"/>
    <cellStyle name="Total 3 3 4 2 2 2 2 2" xfId="48918"/>
    <cellStyle name="Total 3 3 4 2 2 2 2 2 2" xfId="48919"/>
    <cellStyle name="Total 3 3 4 2 2 2 2 2 3" xfId="48920"/>
    <cellStyle name="Total 3 3 4 2 2 2 3" xfId="48921"/>
    <cellStyle name="Total 3 3 4 2 2 2 3 2" xfId="48922"/>
    <cellStyle name="Total 3 3 4 2 2 2 3 3" xfId="48923"/>
    <cellStyle name="Total 3 3 4 2 2 3" xfId="6795"/>
    <cellStyle name="Total 3 3 4 2 2 3 2" xfId="48924"/>
    <cellStyle name="Total 3 3 4 2 2 3 2 2" xfId="48925"/>
    <cellStyle name="Total 3 3 4 2 2 3 2 3" xfId="48926"/>
    <cellStyle name="Total 3 3 4 2 2 4" xfId="48927"/>
    <cellStyle name="Total 3 3 4 2 2 4 2" xfId="48928"/>
    <cellStyle name="Total 3 3 4 2 2 4 3" xfId="48929"/>
    <cellStyle name="Total 3 3 4 2 3" xfId="6796"/>
    <cellStyle name="Total 3 3 4 2 3 2" xfId="6797"/>
    <cellStyle name="Total 3 3 4 2 3 2 2" xfId="48930"/>
    <cellStyle name="Total 3 3 4 2 3 2 2 2" xfId="48931"/>
    <cellStyle name="Total 3 3 4 2 3 2 2 3" xfId="48932"/>
    <cellStyle name="Total 3 3 4 2 3 3" xfId="48933"/>
    <cellStyle name="Total 3 3 4 2 3 3 2" xfId="48934"/>
    <cellStyle name="Total 3 3 4 2 3 3 3" xfId="48935"/>
    <cellStyle name="Total 3 3 4 2 4" xfId="6798"/>
    <cellStyle name="Total 3 3 4 2 4 2" xfId="48936"/>
    <cellStyle name="Total 3 3 4 2 4 2 2" xfId="48937"/>
    <cellStyle name="Total 3 3 4 2 4 2 3" xfId="48938"/>
    <cellStyle name="Total 3 3 4 2 5" xfId="48939"/>
    <cellStyle name="Total 3 3 4 2 5 2" xfId="48940"/>
    <cellStyle name="Total 3 3 4 2 5 3" xfId="48941"/>
    <cellStyle name="Total 3 3 4 3" xfId="6799"/>
    <cellStyle name="Total 3 3 4 3 2" xfId="6800"/>
    <cellStyle name="Total 3 3 4 3 2 2" xfId="6801"/>
    <cellStyle name="Total 3 3 4 3 2 2 2" xfId="48942"/>
    <cellStyle name="Total 3 3 4 3 2 2 2 2" xfId="48943"/>
    <cellStyle name="Total 3 3 4 3 2 2 2 3" xfId="48944"/>
    <cellStyle name="Total 3 3 4 3 2 3" xfId="48945"/>
    <cellStyle name="Total 3 3 4 3 2 3 2" xfId="48946"/>
    <cellStyle name="Total 3 3 4 3 2 3 3" xfId="48947"/>
    <cellStyle name="Total 3 3 4 3 3" xfId="6802"/>
    <cellStyle name="Total 3 3 4 3 3 2" xfId="48948"/>
    <cellStyle name="Total 3 3 4 3 3 2 2" xfId="48949"/>
    <cellStyle name="Total 3 3 4 3 3 2 3" xfId="48950"/>
    <cellStyle name="Total 3 3 4 3 4" xfId="6803"/>
    <cellStyle name="Total 3 3 4 3 4 2" xfId="48951"/>
    <cellStyle name="Total 3 3 4 3 4 2 2" xfId="48952"/>
    <cellStyle name="Total 3 3 4 3 4 2 3" xfId="48953"/>
    <cellStyle name="Total 3 3 4 3 5" xfId="48954"/>
    <cellStyle name="Total 3 3 4 3 5 2" xfId="48955"/>
    <cellStyle name="Total 3 3 4 3 5 3" xfId="48956"/>
    <cellStyle name="Total 3 3 4 4" xfId="6804"/>
    <cellStyle name="Total 3 3 4 4 2" xfId="6805"/>
    <cellStyle name="Total 3 3 4 4 2 2" xfId="6806"/>
    <cellStyle name="Total 3 3 4 4 2 2 2" xfId="48957"/>
    <cellStyle name="Total 3 3 4 4 2 2 2 2" xfId="48958"/>
    <cellStyle name="Total 3 3 4 4 2 2 2 3" xfId="48959"/>
    <cellStyle name="Total 3 3 4 4 2 3" xfId="48960"/>
    <cellStyle name="Total 3 3 4 4 2 3 2" xfId="48961"/>
    <cellStyle name="Total 3 3 4 4 2 3 3" xfId="48962"/>
    <cellStyle name="Total 3 3 4 4 3" xfId="6807"/>
    <cellStyle name="Total 3 3 4 4 3 2" xfId="48963"/>
    <cellStyle name="Total 3 3 4 4 3 2 2" xfId="48964"/>
    <cellStyle name="Total 3 3 4 4 3 2 3" xfId="48965"/>
    <cellStyle name="Total 3 3 4 4 4" xfId="48966"/>
    <cellStyle name="Total 3 3 4 4 4 2" xfId="48967"/>
    <cellStyle name="Total 3 3 4 4 4 3" xfId="48968"/>
    <cellStyle name="Total 3 3 4 5" xfId="6808"/>
    <cellStyle name="Total 3 3 4 5 2" xfId="6809"/>
    <cellStyle name="Total 3 3 4 5 2 2" xfId="48969"/>
    <cellStyle name="Total 3 3 4 5 2 2 2" xfId="48970"/>
    <cellStyle name="Total 3 3 4 5 2 2 3" xfId="48971"/>
    <cellStyle name="Total 3 3 4 5 3" xfId="48972"/>
    <cellStyle name="Total 3 3 4 5 3 2" xfId="48973"/>
    <cellStyle name="Total 3 3 4 5 3 3" xfId="48974"/>
    <cellStyle name="Total 3 3 4 6" xfId="6810"/>
    <cellStyle name="Total 3 3 4 6 2" xfId="48975"/>
    <cellStyle name="Total 3 3 4 6 2 2" xfId="48976"/>
    <cellStyle name="Total 3 3 4 6 2 3" xfId="48977"/>
    <cellStyle name="Total 3 3 4 7" xfId="48978"/>
    <cellStyle name="Total 3 3 4 7 2" xfId="48979"/>
    <cellStyle name="Total 3 3 4 7 3" xfId="48980"/>
    <cellStyle name="Total 3 3 5" xfId="6811"/>
    <cellStyle name="Total 3 3 5 2" xfId="6812"/>
    <cellStyle name="Total 3 3 5 2 2" xfId="48981"/>
    <cellStyle name="Total 3 3 5 2 2 2" xfId="48982"/>
    <cellStyle name="Total 3 3 5 2 2 3" xfId="48983"/>
    <cellStyle name="Total 3 3 5 3" xfId="48984"/>
    <cellStyle name="Total 3 3 5 3 2" xfId="48985"/>
    <cellStyle name="Total 3 3 5 3 3" xfId="48986"/>
    <cellStyle name="Total 3 3 6" xfId="48987"/>
    <cellStyle name="Total 3 3 6 2" xfId="48988"/>
    <cellStyle name="Total 3 3 6 3" xfId="48989"/>
    <cellStyle name="Total 3 4" xfId="6813"/>
    <cellStyle name="Total 3 4 10" xfId="48990"/>
    <cellStyle name="Total 3 4 11" xfId="48991"/>
    <cellStyle name="Total 3 4 12" xfId="48992"/>
    <cellStyle name="Total 3 4 13" xfId="48993"/>
    <cellStyle name="Total 3 4 2" xfId="6814"/>
    <cellStyle name="Total 3 4 2 10" xfId="48994"/>
    <cellStyle name="Total 3 4 2 11" xfId="48995"/>
    <cellStyle name="Total 3 4 2 12" xfId="48996"/>
    <cellStyle name="Total 3 4 2 13" xfId="48997"/>
    <cellStyle name="Total 3 4 2 14" xfId="48998"/>
    <cellStyle name="Total 3 4 2 15" xfId="48999"/>
    <cellStyle name="Total 3 4 2 16" xfId="49000"/>
    <cellStyle name="Total 3 4 2 2" xfId="6815"/>
    <cellStyle name="Total 3 4 2 2 10" xfId="49001"/>
    <cellStyle name="Total 3 4 2 2 11" xfId="49002"/>
    <cellStyle name="Total 3 4 2 2 12" xfId="49003"/>
    <cellStyle name="Total 3 4 2 2 13" xfId="49004"/>
    <cellStyle name="Total 3 4 2 2 14" xfId="49005"/>
    <cellStyle name="Total 3 4 2 2 2" xfId="6816"/>
    <cellStyle name="Total 3 4 2 2 2 2" xfId="6817"/>
    <cellStyle name="Total 3 4 2 2 2 2 2" xfId="6818"/>
    <cellStyle name="Total 3 4 2 2 2 2 2 2" xfId="49006"/>
    <cellStyle name="Total 3 4 2 2 2 2 2 2 2" xfId="49007"/>
    <cellStyle name="Total 3 4 2 2 2 2 2 2 3" xfId="49008"/>
    <cellStyle name="Total 3 4 2 2 2 2 3" xfId="49009"/>
    <cellStyle name="Total 3 4 2 2 2 2 3 2" xfId="49010"/>
    <cellStyle name="Total 3 4 2 2 2 2 3 3" xfId="49011"/>
    <cellStyle name="Total 3 4 2 2 2 3" xfId="6819"/>
    <cellStyle name="Total 3 4 2 2 2 3 2" xfId="49012"/>
    <cellStyle name="Total 3 4 2 2 2 3 2 2" xfId="49013"/>
    <cellStyle name="Total 3 4 2 2 2 3 2 3" xfId="49014"/>
    <cellStyle name="Total 3 4 2 2 2 4" xfId="49015"/>
    <cellStyle name="Total 3 4 2 2 2 4 2" xfId="49016"/>
    <cellStyle name="Total 3 4 2 2 2 4 3" xfId="49017"/>
    <cellStyle name="Total 3 4 2 2 3" xfId="6820"/>
    <cellStyle name="Total 3 4 2 2 3 2" xfId="6821"/>
    <cellStyle name="Total 3 4 2 2 3 2 2" xfId="49018"/>
    <cellStyle name="Total 3 4 2 2 3 2 2 2" xfId="49019"/>
    <cellStyle name="Total 3 4 2 2 3 2 2 3" xfId="49020"/>
    <cellStyle name="Total 3 4 2 2 3 3" xfId="49021"/>
    <cellStyle name="Total 3 4 2 2 3 3 2" xfId="49022"/>
    <cellStyle name="Total 3 4 2 2 3 3 3" xfId="49023"/>
    <cellStyle name="Total 3 4 2 2 4" xfId="6822"/>
    <cellStyle name="Total 3 4 2 2 4 2" xfId="49024"/>
    <cellStyle name="Total 3 4 2 2 4 2 2" xfId="49025"/>
    <cellStyle name="Total 3 4 2 2 4 2 3" xfId="49026"/>
    <cellStyle name="Total 3 4 2 2 5" xfId="49027"/>
    <cellStyle name="Total 3 4 2 2 5 2" xfId="49028"/>
    <cellStyle name="Total 3 4 2 2 5 3" xfId="49029"/>
    <cellStyle name="Total 3 4 2 2 6" xfId="49030"/>
    <cellStyle name="Total 3 4 2 2 7" xfId="49031"/>
    <cellStyle name="Total 3 4 2 2 8" xfId="49032"/>
    <cellStyle name="Total 3 4 2 2 9" xfId="49033"/>
    <cellStyle name="Total 3 4 2 3" xfId="6823"/>
    <cellStyle name="Total 3 4 2 3 2" xfId="6824"/>
    <cellStyle name="Total 3 4 2 3 2 2" xfId="6825"/>
    <cellStyle name="Total 3 4 2 3 2 2 2" xfId="49034"/>
    <cellStyle name="Total 3 4 2 3 2 2 2 2" xfId="49035"/>
    <cellStyle name="Total 3 4 2 3 2 2 2 3" xfId="49036"/>
    <cellStyle name="Total 3 4 2 3 2 3" xfId="49037"/>
    <cellStyle name="Total 3 4 2 3 2 3 2" xfId="49038"/>
    <cellStyle name="Total 3 4 2 3 2 3 3" xfId="49039"/>
    <cellStyle name="Total 3 4 2 3 3" xfId="6826"/>
    <cellStyle name="Total 3 4 2 3 3 2" xfId="49040"/>
    <cellStyle name="Total 3 4 2 3 3 2 2" xfId="49041"/>
    <cellStyle name="Total 3 4 2 3 3 2 3" xfId="49042"/>
    <cellStyle name="Total 3 4 2 3 4" xfId="6827"/>
    <cellStyle name="Total 3 4 2 3 4 2" xfId="49043"/>
    <cellStyle name="Total 3 4 2 3 4 2 2" xfId="49044"/>
    <cellStyle name="Total 3 4 2 3 4 2 3" xfId="49045"/>
    <cellStyle name="Total 3 4 2 3 5" xfId="49046"/>
    <cellStyle name="Total 3 4 2 3 5 2" xfId="49047"/>
    <cellStyle name="Total 3 4 2 3 5 3" xfId="49048"/>
    <cellStyle name="Total 3 4 2 4" xfId="6828"/>
    <cellStyle name="Total 3 4 2 4 2" xfId="6829"/>
    <cellStyle name="Total 3 4 2 4 2 2" xfId="6830"/>
    <cellStyle name="Total 3 4 2 4 2 2 2" xfId="49049"/>
    <cellStyle name="Total 3 4 2 4 2 2 2 2" xfId="49050"/>
    <cellStyle name="Total 3 4 2 4 2 2 2 3" xfId="49051"/>
    <cellStyle name="Total 3 4 2 4 2 3" xfId="49052"/>
    <cellStyle name="Total 3 4 2 4 2 3 2" xfId="49053"/>
    <cellStyle name="Total 3 4 2 4 2 3 3" xfId="49054"/>
    <cellStyle name="Total 3 4 2 4 3" xfId="6831"/>
    <cellStyle name="Total 3 4 2 4 3 2" xfId="49055"/>
    <cellStyle name="Total 3 4 2 4 3 2 2" xfId="49056"/>
    <cellStyle name="Total 3 4 2 4 3 2 3" xfId="49057"/>
    <cellStyle name="Total 3 4 2 4 4" xfId="49058"/>
    <cellStyle name="Total 3 4 2 4 4 2" xfId="49059"/>
    <cellStyle name="Total 3 4 2 4 4 3" xfId="49060"/>
    <cellStyle name="Total 3 4 2 5" xfId="6832"/>
    <cellStyle name="Total 3 4 2 5 2" xfId="6833"/>
    <cellStyle name="Total 3 4 2 5 2 2" xfId="49061"/>
    <cellStyle name="Total 3 4 2 5 2 2 2" xfId="49062"/>
    <cellStyle name="Total 3 4 2 5 2 2 3" xfId="49063"/>
    <cellStyle name="Total 3 4 2 5 3" xfId="49064"/>
    <cellStyle name="Total 3 4 2 5 3 2" xfId="49065"/>
    <cellStyle name="Total 3 4 2 5 3 3" xfId="49066"/>
    <cellStyle name="Total 3 4 2 6" xfId="6834"/>
    <cellStyle name="Total 3 4 2 6 2" xfId="49067"/>
    <cellStyle name="Total 3 4 2 6 2 2" xfId="49068"/>
    <cellStyle name="Total 3 4 2 6 2 3" xfId="49069"/>
    <cellStyle name="Total 3 4 2 7" xfId="49070"/>
    <cellStyle name="Total 3 4 2 7 2" xfId="49071"/>
    <cellStyle name="Total 3 4 2 7 3" xfId="49072"/>
    <cellStyle name="Total 3 4 2 8" xfId="49073"/>
    <cellStyle name="Total 3 4 2 9" xfId="49074"/>
    <cellStyle name="Total 3 4 3" xfId="6835"/>
    <cellStyle name="Total 3 4 3 10" xfId="49075"/>
    <cellStyle name="Total 3 4 3 11" xfId="49076"/>
    <cellStyle name="Total 3 4 3 12" xfId="49077"/>
    <cellStyle name="Total 3 4 3 13" xfId="49078"/>
    <cellStyle name="Total 3 4 3 14" xfId="49079"/>
    <cellStyle name="Total 3 4 3 15" xfId="49080"/>
    <cellStyle name="Total 3 4 3 2" xfId="6836"/>
    <cellStyle name="Total 3 4 3 2 2" xfId="6837"/>
    <cellStyle name="Total 3 4 3 2 2 2" xfId="6838"/>
    <cellStyle name="Total 3 4 3 2 2 2 2" xfId="6839"/>
    <cellStyle name="Total 3 4 3 2 2 2 2 2" xfId="49081"/>
    <cellStyle name="Total 3 4 3 2 2 2 2 2 2" xfId="49082"/>
    <cellStyle name="Total 3 4 3 2 2 2 2 2 3" xfId="49083"/>
    <cellStyle name="Total 3 4 3 2 2 2 3" xfId="49084"/>
    <cellStyle name="Total 3 4 3 2 2 2 3 2" xfId="49085"/>
    <cellStyle name="Total 3 4 3 2 2 2 3 3" xfId="49086"/>
    <cellStyle name="Total 3 4 3 2 2 3" xfId="6840"/>
    <cellStyle name="Total 3 4 3 2 2 3 2" xfId="49087"/>
    <cellStyle name="Total 3 4 3 2 2 3 2 2" xfId="49088"/>
    <cellStyle name="Total 3 4 3 2 2 3 2 3" xfId="49089"/>
    <cellStyle name="Total 3 4 3 2 2 4" xfId="49090"/>
    <cellStyle name="Total 3 4 3 2 2 4 2" xfId="49091"/>
    <cellStyle name="Total 3 4 3 2 2 4 3" xfId="49092"/>
    <cellStyle name="Total 3 4 3 2 3" xfId="6841"/>
    <cellStyle name="Total 3 4 3 2 3 2" xfId="6842"/>
    <cellStyle name="Total 3 4 3 2 3 2 2" xfId="49093"/>
    <cellStyle name="Total 3 4 3 2 3 2 2 2" xfId="49094"/>
    <cellStyle name="Total 3 4 3 2 3 2 2 3" xfId="49095"/>
    <cellStyle name="Total 3 4 3 2 3 3" xfId="49096"/>
    <cellStyle name="Total 3 4 3 2 3 3 2" xfId="49097"/>
    <cellStyle name="Total 3 4 3 2 3 3 3" xfId="49098"/>
    <cellStyle name="Total 3 4 3 2 4" xfId="6843"/>
    <cellStyle name="Total 3 4 3 2 4 2" xfId="49099"/>
    <cellStyle name="Total 3 4 3 2 4 2 2" xfId="49100"/>
    <cellStyle name="Total 3 4 3 2 4 2 3" xfId="49101"/>
    <cellStyle name="Total 3 4 3 2 5" xfId="49102"/>
    <cellStyle name="Total 3 4 3 2 5 2" xfId="49103"/>
    <cellStyle name="Total 3 4 3 2 5 3" xfId="49104"/>
    <cellStyle name="Total 3 4 3 3" xfId="6844"/>
    <cellStyle name="Total 3 4 3 3 2" xfId="6845"/>
    <cellStyle name="Total 3 4 3 3 2 2" xfId="6846"/>
    <cellStyle name="Total 3 4 3 3 2 2 2" xfId="49105"/>
    <cellStyle name="Total 3 4 3 3 2 2 2 2" xfId="49106"/>
    <cellStyle name="Total 3 4 3 3 2 2 2 3" xfId="49107"/>
    <cellStyle name="Total 3 4 3 3 2 3" xfId="49108"/>
    <cellStyle name="Total 3 4 3 3 2 3 2" xfId="49109"/>
    <cellStyle name="Total 3 4 3 3 2 3 3" xfId="49110"/>
    <cellStyle name="Total 3 4 3 3 3" xfId="6847"/>
    <cellStyle name="Total 3 4 3 3 3 2" xfId="49111"/>
    <cellStyle name="Total 3 4 3 3 3 2 2" xfId="49112"/>
    <cellStyle name="Total 3 4 3 3 3 2 3" xfId="49113"/>
    <cellStyle name="Total 3 4 3 3 4" xfId="6848"/>
    <cellStyle name="Total 3 4 3 3 4 2" xfId="49114"/>
    <cellStyle name="Total 3 4 3 3 4 2 2" xfId="49115"/>
    <cellStyle name="Total 3 4 3 3 4 2 3" xfId="49116"/>
    <cellStyle name="Total 3 4 3 3 5" xfId="49117"/>
    <cellStyle name="Total 3 4 3 3 5 2" xfId="49118"/>
    <cellStyle name="Total 3 4 3 3 5 3" xfId="49119"/>
    <cellStyle name="Total 3 4 3 4" xfId="6849"/>
    <cellStyle name="Total 3 4 3 4 2" xfId="6850"/>
    <cellStyle name="Total 3 4 3 4 2 2" xfId="6851"/>
    <cellStyle name="Total 3 4 3 4 2 2 2" xfId="49120"/>
    <cellStyle name="Total 3 4 3 4 2 2 2 2" xfId="49121"/>
    <cellStyle name="Total 3 4 3 4 2 2 2 3" xfId="49122"/>
    <cellStyle name="Total 3 4 3 4 2 3" xfId="49123"/>
    <cellStyle name="Total 3 4 3 4 2 3 2" xfId="49124"/>
    <cellStyle name="Total 3 4 3 4 2 3 3" xfId="49125"/>
    <cellStyle name="Total 3 4 3 4 3" xfId="6852"/>
    <cellStyle name="Total 3 4 3 4 3 2" xfId="49126"/>
    <cellStyle name="Total 3 4 3 4 3 2 2" xfId="49127"/>
    <cellStyle name="Total 3 4 3 4 3 2 3" xfId="49128"/>
    <cellStyle name="Total 3 4 3 4 4" xfId="49129"/>
    <cellStyle name="Total 3 4 3 4 4 2" xfId="49130"/>
    <cellStyle name="Total 3 4 3 4 4 3" xfId="49131"/>
    <cellStyle name="Total 3 4 3 5" xfId="6853"/>
    <cellStyle name="Total 3 4 3 5 2" xfId="6854"/>
    <cellStyle name="Total 3 4 3 5 2 2" xfId="49132"/>
    <cellStyle name="Total 3 4 3 5 2 2 2" xfId="49133"/>
    <cellStyle name="Total 3 4 3 5 2 2 3" xfId="49134"/>
    <cellStyle name="Total 3 4 3 5 3" xfId="49135"/>
    <cellStyle name="Total 3 4 3 5 3 2" xfId="49136"/>
    <cellStyle name="Total 3 4 3 5 3 3" xfId="49137"/>
    <cellStyle name="Total 3 4 3 6" xfId="6855"/>
    <cellStyle name="Total 3 4 3 6 2" xfId="49138"/>
    <cellStyle name="Total 3 4 3 6 2 2" xfId="49139"/>
    <cellStyle name="Total 3 4 3 6 2 3" xfId="49140"/>
    <cellStyle name="Total 3 4 3 7" xfId="49141"/>
    <cellStyle name="Total 3 4 3 7 2" xfId="49142"/>
    <cellStyle name="Total 3 4 3 7 3" xfId="49143"/>
    <cellStyle name="Total 3 4 3 8" xfId="49144"/>
    <cellStyle name="Total 3 4 3 9" xfId="49145"/>
    <cellStyle name="Total 3 4 4" xfId="6856"/>
    <cellStyle name="Total 3 4 4 2" xfId="6857"/>
    <cellStyle name="Total 3 4 4 2 2" xfId="6858"/>
    <cellStyle name="Total 3 4 4 2 2 2" xfId="6859"/>
    <cellStyle name="Total 3 4 4 2 2 2 2" xfId="49146"/>
    <cellStyle name="Total 3 4 4 2 2 2 2 2" xfId="49147"/>
    <cellStyle name="Total 3 4 4 2 2 2 2 3" xfId="49148"/>
    <cellStyle name="Total 3 4 4 2 2 3" xfId="49149"/>
    <cellStyle name="Total 3 4 4 2 2 3 2" xfId="49150"/>
    <cellStyle name="Total 3 4 4 2 2 3 3" xfId="49151"/>
    <cellStyle name="Total 3 4 4 2 3" xfId="6860"/>
    <cellStyle name="Total 3 4 4 2 3 2" xfId="49152"/>
    <cellStyle name="Total 3 4 4 2 3 2 2" xfId="49153"/>
    <cellStyle name="Total 3 4 4 2 3 2 3" xfId="49154"/>
    <cellStyle name="Total 3 4 4 2 4" xfId="49155"/>
    <cellStyle name="Total 3 4 4 2 4 2" xfId="49156"/>
    <cellStyle name="Total 3 4 4 2 4 3" xfId="49157"/>
    <cellStyle name="Total 3 4 4 3" xfId="6861"/>
    <cellStyle name="Total 3 4 4 3 2" xfId="6862"/>
    <cellStyle name="Total 3 4 4 3 2 2" xfId="49158"/>
    <cellStyle name="Total 3 4 4 3 2 2 2" xfId="49159"/>
    <cellStyle name="Total 3 4 4 3 2 2 3" xfId="49160"/>
    <cellStyle name="Total 3 4 4 3 3" xfId="49161"/>
    <cellStyle name="Total 3 4 4 3 3 2" xfId="49162"/>
    <cellStyle name="Total 3 4 4 3 3 3" xfId="49163"/>
    <cellStyle name="Total 3 4 4 4" xfId="6863"/>
    <cellStyle name="Total 3 4 4 4 2" xfId="49164"/>
    <cellStyle name="Total 3 4 4 4 2 2" xfId="49165"/>
    <cellStyle name="Total 3 4 4 4 2 3" xfId="49166"/>
    <cellStyle name="Total 3 4 4 5" xfId="49167"/>
    <cellStyle name="Total 3 4 4 5 2" xfId="49168"/>
    <cellStyle name="Total 3 4 4 5 3" xfId="49169"/>
    <cellStyle name="Total 3 4 5" xfId="6864"/>
    <cellStyle name="Total 3 4 5 2" xfId="6865"/>
    <cellStyle name="Total 3 4 5 2 2" xfId="6866"/>
    <cellStyle name="Total 3 4 5 2 2 2" xfId="49170"/>
    <cellStyle name="Total 3 4 5 2 2 2 2" xfId="49171"/>
    <cellStyle name="Total 3 4 5 2 2 2 3" xfId="49172"/>
    <cellStyle name="Total 3 4 5 2 3" xfId="49173"/>
    <cellStyle name="Total 3 4 5 2 3 2" xfId="49174"/>
    <cellStyle name="Total 3 4 5 2 3 3" xfId="49175"/>
    <cellStyle name="Total 3 4 5 3" xfId="6867"/>
    <cellStyle name="Total 3 4 5 3 2" xfId="49176"/>
    <cellStyle name="Total 3 4 5 3 2 2" xfId="49177"/>
    <cellStyle name="Total 3 4 5 3 2 3" xfId="49178"/>
    <cellStyle name="Total 3 4 5 4" xfId="6868"/>
    <cellStyle name="Total 3 4 5 4 2" xfId="49179"/>
    <cellStyle name="Total 3 4 5 4 2 2" xfId="49180"/>
    <cellStyle name="Total 3 4 5 4 2 3" xfId="49181"/>
    <cellStyle name="Total 3 4 5 5" xfId="49182"/>
    <cellStyle name="Total 3 4 5 5 2" xfId="49183"/>
    <cellStyle name="Total 3 4 5 5 3" xfId="49184"/>
    <cellStyle name="Total 3 4 6" xfId="6869"/>
    <cellStyle name="Total 3 4 6 2" xfId="6870"/>
    <cellStyle name="Total 3 4 6 2 2" xfId="6871"/>
    <cellStyle name="Total 3 4 6 2 2 2" xfId="49185"/>
    <cellStyle name="Total 3 4 6 2 2 2 2" xfId="49186"/>
    <cellStyle name="Total 3 4 6 2 2 2 3" xfId="49187"/>
    <cellStyle name="Total 3 4 6 2 3" xfId="49188"/>
    <cellStyle name="Total 3 4 6 2 3 2" xfId="49189"/>
    <cellStyle name="Total 3 4 6 2 3 3" xfId="49190"/>
    <cellStyle name="Total 3 4 6 3" xfId="6872"/>
    <cellStyle name="Total 3 4 6 3 2" xfId="49191"/>
    <cellStyle name="Total 3 4 6 3 2 2" xfId="49192"/>
    <cellStyle name="Total 3 4 6 3 2 3" xfId="49193"/>
    <cellStyle name="Total 3 4 6 4" xfId="49194"/>
    <cellStyle name="Total 3 4 6 4 2" xfId="49195"/>
    <cellStyle name="Total 3 4 6 4 3" xfId="49196"/>
    <cellStyle name="Total 3 4 7" xfId="6873"/>
    <cellStyle name="Total 3 4 7 2" xfId="6874"/>
    <cellStyle name="Total 3 4 7 2 2" xfId="49197"/>
    <cellStyle name="Total 3 4 7 2 2 2" xfId="49198"/>
    <cellStyle name="Total 3 4 7 2 2 3" xfId="49199"/>
    <cellStyle name="Total 3 4 7 3" xfId="49200"/>
    <cellStyle name="Total 3 4 7 3 2" xfId="49201"/>
    <cellStyle name="Total 3 4 7 3 3" xfId="49202"/>
    <cellStyle name="Total 3 4 8" xfId="6875"/>
    <cellStyle name="Total 3 4 8 2" xfId="49203"/>
    <cellStyle name="Total 3 4 8 2 2" xfId="49204"/>
    <cellStyle name="Total 3 4 8 2 3" xfId="49205"/>
    <cellStyle name="Total 3 4 9" xfId="49206"/>
    <cellStyle name="Total 3 4 9 2" xfId="49207"/>
    <cellStyle name="Total 3 4 9 3" xfId="49208"/>
    <cellStyle name="Total 3 5" xfId="6876"/>
    <cellStyle name="Total 3 5 10" xfId="49209"/>
    <cellStyle name="Total 3 5 11" xfId="49210"/>
    <cellStyle name="Total 3 5 12" xfId="49211"/>
    <cellStyle name="Total 3 5 13" xfId="49212"/>
    <cellStyle name="Total 3 5 14" xfId="49213"/>
    <cellStyle name="Total 3 5 15" xfId="49214"/>
    <cellStyle name="Total 3 5 16" xfId="49215"/>
    <cellStyle name="Total 3 5 2" xfId="6877"/>
    <cellStyle name="Total 3 5 2 10" xfId="49216"/>
    <cellStyle name="Total 3 5 2 11" xfId="49217"/>
    <cellStyle name="Total 3 5 2 12" xfId="49218"/>
    <cellStyle name="Total 3 5 2 13" xfId="49219"/>
    <cellStyle name="Total 3 5 2 14" xfId="49220"/>
    <cellStyle name="Total 3 5 2 2" xfId="6878"/>
    <cellStyle name="Total 3 5 2 2 2" xfId="6879"/>
    <cellStyle name="Total 3 5 2 2 2 2" xfId="6880"/>
    <cellStyle name="Total 3 5 2 2 2 2 2" xfId="49221"/>
    <cellStyle name="Total 3 5 2 2 2 2 2 2" xfId="49222"/>
    <cellStyle name="Total 3 5 2 2 2 2 2 3" xfId="49223"/>
    <cellStyle name="Total 3 5 2 2 2 3" xfId="49224"/>
    <cellStyle name="Total 3 5 2 2 2 3 2" xfId="49225"/>
    <cellStyle name="Total 3 5 2 2 2 3 3" xfId="49226"/>
    <cellStyle name="Total 3 5 2 2 3" xfId="6881"/>
    <cellStyle name="Total 3 5 2 2 3 2" xfId="49227"/>
    <cellStyle name="Total 3 5 2 2 3 2 2" xfId="49228"/>
    <cellStyle name="Total 3 5 2 2 3 2 3" xfId="49229"/>
    <cellStyle name="Total 3 5 2 2 4" xfId="49230"/>
    <cellStyle name="Total 3 5 2 2 4 2" xfId="49231"/>
    <cellStyle name="Total 3 5 2 2 4 3" xfId="49232"/>
    <cellStyle name="Total 3 5 2 3" xfId="6882"/>
    <cellStyle name="Total 3 5 2 3 2" xfId="6883"/>
    <cellStyle name="Total 3 5 2 3 2 2" xfId="49233"/>
    <cellStyle name="Total 3 5 2 3 2 2 2" xfId="49234"/>
    <cellStyle name="Total 3 5 2 3 2 2 3" xfId="49235"/>
    <cellStyle name="Total 3 5 2 3 3" xfId="49236"/>
    <cellStyle name="Total 3 5 2 3 3 2" xfId="49237"/>
    <cellStyle name="Total 3 5 2 3 3 3" xfId="49238"/>
    <cellStyle name="Total 3 5 2 4" xfId="6884"/>
    <cellStyle name="Total 3 5 2 4 2" xfId="49239"/>
    <cellStyle name="Total 3 5 2 4 2 2" xfId="49240"/>
    <cellStyle name="Total 3 5 2 4 2 3" xfId="49241"/>
    <cellStyle name="Total 3 5 2 5" xfId="49242"/>
    <cellStyle name="Total 3 5 2 5 2" xfId="49243"/>
    <cellStyle name="Total 3 5 2 5 3" xfId="49244"/>
    <cellStyle name="Total 3 5 2 6" xfId="49245"/>
    <cellStyle name="Total 3 5 2 7" xfId="49246"/>
    <cellStyle name="Total 3 5 2 8" xfId="49247"/>
    <cellStyle name="Total 3 5 2 9" xfId="49248"/>
    <cellStyle name="Total 3 5 3" xfId="6885"/>
    <cellStyle name="Total 3 5 3 2" xfId="6886"/>
    <cellStyle name="Total 3 5 3 2 2" xfId="6887"/>
    <cellStyle name="Total 3 5 3 2 2 2" xfId="49249"/>
    <cellStyle name="Total 3 5 3 2 2 2 2" xfId="49250"/>
    <cellStyle name="Total 3 5 3 2 2 2 3" xfId="49251"/>
    <cellStyle name="Total 3 5 3 2 3" xfId="49252"/>
    <cellStyle name="Total 3 5 3 2 3 2" xfId="49253"/>
    <cellStyle name="Total 3 5 3 2 3 3" xfId="49254"/>
    <cellStyle name="Total 3 5 3 3" xfId="6888"/>
    <cellStyle name="Total 3 5 3 3 2" xfId="49255"/>
    <cellStyle name="Total 3 5 3 3 2 2" xfId="49256"/>
    <cellStyle name="Total 3 5 3 3 2 3" xfId="49257"/>
    <cellStyle name="Total 3 5 3 4" xfId="6889"/>
    <cellStyle name="Total 3 5 3 4 2" xfId="49258"/>
    <cellStyle name="Total 3 5 3 4 2 2" xfId="49259"/>
    <cellStyle name="Total 3 5 3 4 2 3" xfId="49260"/>
    <cellStyle name="Total 3 5 3 5" xfId="49261"/>
    <cellStyle name="Total 3 5 3 5 2" xfId="49262"/>
    <cellStyle name="Total 3 5 3 5 3" xfId="49263"/>
    <cellStyle name="Total 3 5 4" xfId="6890"/>
    <cellStyle name="Total 3 5 4 2" xfId="6891"/>
    <cellStyle name="Total 3 5 4 2 2" xfId="6892"/>
    <cellStyle name="Total 3 5 4 2 2 2" xfId="49264"/>
    <cellStyle name="Total 3 5 4 2 2 2 2" xfId="49265"/>
    <cellStyle name="Total 3 5 4 2 2 2 3" xfId="49266"/>
    <cellStyle name="Total 3 5 4 2 3" xfId="49267"/>
    <cellStyle name="Total 3 5 4 2 3 2" xfId="49268"/>
    <cellStyle name="Total 3 5 4 2 3 3" xfId="49269"/>
    <cellStyle name="Total 3 5 4 3" xfId="6893"/>
    <cellStyle name="Total 3 5 4 3 2" xfId="49270"/>
    <cellStyle name="Total 3 5 4 3 2 2" xfId="49271"/>
    <cellStyle name="Total 3 5 4 3 2 3" xfId="49272"/>
    <cellStyle name="Total 3 5 4 4" xfId="49273"/>
    <cellStyle name="Total 3 5 4 4 2" xfId="49274"/>
    <cellStyle name="Total 3 5 4 4 3" xfId="49275"/>
    <cellStyle name="Total 3 5 5" xfId="6894"/>
    <cellStyle name="Total 3 5 5 2" xfId="6895"/>
    <cellStyle name="Total 3 5 5 2 2" xfId="49276"/>
    <cellStyle name="Total 3 5 5 2 2 2" xfId="49277"/>
    <cellStyle name="Total 3 5 5 2 2 3" xfId="49278"/>
    <cellStyle name="Total 3 5 5 3" xfId="49279"/>
    <cellStyle name="Total 3 5 5 3 2" xfId="49280"/>
    <cellStyle name="Total 3 5 5 3 3" xfId="49281"/>
    <cellStyle name="Total 3 5 6" xfId="6896"/>
    <cellStyle name="Total 3 5 6 2" xfId="49282"/>
    <cellStyle name="Total 3 5 6 2 2" xfId="49283"/>
    <cellStyle name="Total 3 5 6 2 3" xfId="49284"/>
    <cellStyle name="Total 3 5 7" xfId="49285"/>
    <cellStyle name="Total 3 5 7 2" xfId="49286"/>
    <cellStyle name="Total 3 5 7 3" xfId="49287"/>
    <cellStyle name="Total 3 5 8" xfId="49288"/>
    <cellStyle name="Total 3 5 9" xfId="49289"/>
    <cellStyle name="Total 3 6" xfId="49290"/>
    <cellStyle name="Total 3 6 10" xfId="49291"/>
    <cellStyle name="Total 3 6 11" xfId="49292"/>
    <cellStyle name="Total 3 6 12" xfId="49293"/>
    <cellStyle name="Total 3 6 13" xfId="49294"/>
    <cellStyle name="Total 3 6 14" xfId="49295"/>
    <cellStyle name="Total 3 6 15" xfId="49296"/>
    <cellStyle name="Total 3 6 2" xfId="49297"/>
    <cellStyle name="Total 3 6 3" xfId="49298"/>
    <cellStyle name="Total 3 6 4" xfId="49299"/>
    <cellStyle name="Total 3 6 5" xfId="49300"/>
    <cellStyle name="Total 3 6 6" xfId="49301"/>
    <cellStyle name="Total 3 6 7" xfId="49302"/>
    <cellStyle name="Total 3 6 8" xfId="49303"/>
    <cellStyle name="Total 3 6 9" xfId="49304"/>
    <cellStyle name="Total 3 7" xfId="49305"/>
    <cellStyle name="Total 3 8" xfId="49306"/>
    <cellStyle name="Total 3 9" xfId="49307"/>
    <cellStyle name="Total 4" xfId="6897"/>
    <cellStyle name="Total 4 10" xfId="49308"/>
    <cellStyle name="Total 4 11" xfId="49309"/>
    <cellStyle name="Total 4 12" xfId="49310"/>
    <cellStyle name="Total 4 13" xfId="49311"/>
    <cellStyle name="Total 4 14" xfId="49312"/>
    <cellStyle name="Total 4 2" xfId="6898"/>
    <cellStyle name="Total 4 2 10" xfId="49313"/>
    <cellStyle name="Total 4 2 11" xfId="49314"/>
    <cellStyle name="Total 4 2 12" xfId="49315"/>
    <cellStyle name="Total 4 2 13" xfId="49316"/>
    <cellStyle name="Total 4 2 2" xfId="6899"/>
    <cellStyle name="Total 4 2 2 10" xfId="49317"/>
    <cellStyle name="Total 4 2 2 11" xfId="49318"/>
    <cellStyle name="Total 4 2 2 12" xfId="49319"/>
    <cellStyle name="Total 4 2 2 13" xfId="49320"/>
    <cellStyle name="Total 4 2 2 14" xfId="49321"/>
    <cellStyle name="Total 4 2 2 15" xfId="49322"/>
    <cellStyle name="Total 4 2 2 16" xfId="49323"/>
    <cellStyle name="Total 4 2 2 2" xfId="6900"/>
    <cellStyle name="Total 4 2 2 2 10" xfId="49324"/>
    <cellStyle name="Total 4 2 2 2 11" xfId="49325"/>
    <cellStyle name="Total 4 2 2 2 12" xfId="49326"/>
    <cellStyle name="Total 4 2 2 2 13" xfId="49327"/>
    <cellStyle name="Total 4 2 2 2 14" xfId="49328"/>
    <cellStyle name="Total 4 2 2 2 2" xfId="6901"/>
    <cellStyle name="Total 4 2 2 2 2 2" xfId="6902"/>
    <cellStyle name="Total 4 2 2 2 2 2 2" xfId="6903"/>
    <cellStyle name="Total 4 2 2 2 2 2 2 2" xfId="49329"/>
    <cellStyle name="Total 4 2 2 2 2 2 2 2 2" xfId="49330"/>
    <cellStyle name="Total 4 2 2 2 2 2 2 2 3" xfId="49331"/>
    <cellStyle name="Total 4 2 2 2 2 2 3" xfId="49332"/>
    <cellStyle name="Total 4 2 2 2 2 2 3 2" xfId="49333"/>
    <cellStyle name="Total 4 2 2 2 2 2 3 3" xfId="49334"/>
    <cellStyle name="Total 4 2 2 2 2 3" xfId="6904"/>
    <cellStyle name="Total 4 2 2 2 2 3 2" xfId="49335"/>
    <cellStyle name="Total 4 2 2 2 2 3 2 2" xfId="49336"/>
    <cellStyle name="Total 4 2 2 2 2 3 2 3" xfId="49337"/>
    <cellStyle name="Total 4 2 2 2 2 4" xfId="49338"/>
    <cellStyle name="Total 4 2 2 2 2 4 2" xfId="49339"/>
    <cellStyle name="Total 4 2 2 2 2 4 3" xfId="49340"/>
    <cellStyle name="Total 4 2 2 2 3" xfId="6905"/>
    <cellStyle name="Total 4 2 2 2 3 2" xfId="6906"/>
    <cellStyle name="Total 4 2 2 2 3 2 2" xfId="49341"/>
    <cellStyle name="Total 4 2 2 2 3 2 2 2" xfId="49342"/>
    <cellStyle name="Total 4 2 2 2 3 2 2 3" xfId="49343"/>
    <cellStyle name="Total 4 2 2 2 3 3" xfId="49344"/>
    <cellStyle name="Total 4 2 2 2 3 3 2" xfId="49345"/>
    <cellStyle name="Total 4 2 2 2 3 3 3" xfId="49346"/>
    <cellStyle name="Total 4 2 2 2 4" xfId="6907"/>
    <cellStyle name="Total 4 2 2 2 4 2" xfId="49347"/>
    <cellStyle name="Total 4 2 2 2 4 2 2" xfId="49348"/>
    <cellStyle name="Total 4 2 2 2 4 2 3" xfId="49349"/>
    <cellStyle name="Total 4 2 2 2 5" xfId="49350"/>
    <cellStyle name="Total 4 2 2 2 5 2" xfId="49351"/>
    <cellStyle name="Total 4 2 2 2 5 3" xfId="49352"/>
    <cellStyle name="Total 4 2 2 2 6" xfId="49353"/>
    <cellStyle name="Total 4 2 2 2 7" xfId="49354"/>
    <cellStyle name="Total 4 2 2 2 8" xfId="49355"/>
    <cellStyle name="Total 4 2 2 2 9" xfId="49356"/>
    <cellStyle name="Total 4 2 2 3" xfId="6908"/>
    <cellStyle name="Total 4 2 2 3 2" xfId="6909"/>
    <cellStyle name="Total 4 2 2 3 2 2" xfId="6910"/>
    <cellStyle name="Total 4 2 2 3 2 2 2" xfId="49357"/>
    <cellStyle name="Total 4 2 2 3 2 2 2 2" xfId="49358"/>
    <cellStyle name="Total 4 2 2 3 2 2 2 3" xfId="49359"/>
    <cellStyle name="Total 4 2 2 3 2 3" xfId="49360"/>
    <cellStyle name="Total 4 2 2 3 2 3 2" xfId="49361"/>
    <cellStyle name="Total 4 2 2 3 2 3 3" xfId="49362"/>
    <cellStyle name="Total 4 2 2 3 3" xfId="6911"/>
    <cellStyle name="Total 4 2 2 3 3 2" xfId="49363"/>
    <cellStyle name="Total 4 2 2 3 3 2 2" xfId="49364"/>
    <cellStyle name="Total 4 2 2 3 3 2 3" xfId="49365"/>
    <cellStyle name="Total 4 2 2 3 4" xfId="6912"/>
    <cellStyle name="Total 4 2 2 3 4 2" xfId="49366"/>
    <cellStyle name="Total 4 2 2 3 4 2 2" xfId="49367"/>
    <cellStyle name="Total 4 2 2 3 4 2 3" xfId="49368"/>
    <cellStyle name="Total 4 2 2 3 5" xfId="49369"/>
    <cellStyle name="Total 4 2 2 3 5 2" xfId="49370"/>
    <cellStyle name="Total 4 2 2 3 5 3" xfId="49371"/>
    <cellStyle name="Total 4 2 2 4" xfId="6913"/>
    <cellStyle name="Total 4 2 2 4 2" xfId="6914"/>
    <cellStyle name="Total 4 2 2 4 2 2" xfId="6915"/>
    <cellStyle name="Total 4 2 2 4 2 2 2" xfId="49372"/>
    <cellStyle name="Total 4 2 2 4 2 2 2 2" xfId="49373"/>
    <cellStyle name="Total 4 2 2 4 2 2 2 3" xfId="49374"/>
    <cellStyle name="Total 4 2 2 4 2 3" xfId="49375"/>
    <cellStyle name="Total 4 2 2 4 2 3 2" xfId="49376"/>
    <cellStyle name="Total 4 2 2 4 2 3 3" xfId="49377"/>
    <cellStyle name="Total 4 2 2 4 3" xfId="6916"/>
    <cellStyle name="Total 4 2 2 4 3 2" xfId="49378"/>
    <cellStyle name="Total 4 2 2 4 3 2 2" xfId="49379"/>
    <cellStyle name="Total 4 2 2 4 3 2 3" xfId="49380"/>
    <cellStyle name="Total 4 2 2 4 4" xfId="49381"/>
    <cellStyle name="Total 4 2 2 4 4 2" xfId="49382"/>
    <cellStyle name="Total 4 2 2 4 4 3" xfId="49383"/>
    <cellStyle name="Total 4 2 2 5" xfId="6917"/>
    <cellStyle name="Total 4 2 2 5 2" xfId="6918"/>
    <cellStyle name="Total 4 2 2 5 2 2" xfId="49384"/>
    <cellStyle name="Total 4 2 2 5 2 2 2" xfId="49385"/>
    <cellStyle name="Total 4 2 2 5 2 2 3" xfId="49386"/>
    <cellStyle name="Total 4 2 2 5 3" xfId="49387"/>
    <cellStyle name="Total 4 2 2 5 3 2" xfId="49388"/>
    <cellStyle name="Total 4 2 2 5 3 3" xfId="49389"/>
    <cellStyle name="Total 4 2 2 6" xfId="6919"/>
    <cellStyle name="Total 4 2 2 6 2" xfId="49390"/>
    <cellStyle name="Total 4 2 2 6 2 2" xfId="49391"/>
    <cellStyle name="Total 4 2 2 6 2 3" xfId="49392"/>
    <cellStyle name="Total 4 2 2 7" xfId="49393"/>
    <cellStyle name="Total 4 2 2 7 2" xfId="49394"/>
    <cellStyle name="Total 4 2 2 7 3" xfId="49395"/>
    <cellStyle name="Total 4 2 2 8" xfId="49396"/>
    <cellStyle name="Total 4 2 2 9" xfId="49397"/>
    <cellStyle name="Total 4 2 3" xfId="6920"/>
    <cellStyle name="Total 4 2 3 10" xfId="49398"/>
    <cellStyle name="Total 4 2 3 11" xfId="49399"/>
    <cellStyle name="Total 4 2 3 12" xfId="49400"/>
    <cellStyle name="Total 4 2 3 13" xfId="49401"/>
    <cellStyle name="Total 4 2 3 14" xfId="49402"/>
    <cellStyle name="Total 4 2 3 15" xfId="49403"/>
    <cellStyle name="Total 4 2 3 2" xfId="6921"/>
    <cellStyle name="Total 4 2 3 2 2" xfId="6922"/>
    <cellStyle name="Total 4 2 3 2 2 2" xfId="6923"/>
    <cellStyle name="Total 4 2 3 2 2 2 2" xfId="6924"/>
    <cellStyle name="Total 4 2 3 2 2 2 2 2" xfId="49404"/>
    <cellStyle name="Total 4 2 3 2 2 2 2 2 2" xfId="49405"/>
    <cellStyle name="Total 4 2 3 2 2 2 2 2 3" xfId="49406"/>
    <cellStyle name="Total 4 2 3 2 2 2 3" xfId="49407"/>
    <cellStyle name="Total 4 2 3 2 2 2 3 2" xfId="49408"/>
    <cellStyle name="Total 4 2 3 2 2 2 3 3" xfId="49409"/>
    <cellStyle name="Total 4 2 3 2 2 3" xfId="6925"/>
    <cellStyle name="Total 4 2 3 2 2 3 2" xfId="49410"/>
    <cellStyle name="Total 4 2 3 2 2 3 2 2" xfId="49411"/>
    <cellStyle name="Total 4 2 3 2 2 3 2 3" xfId="49412"/>
    <cellStyle name="Total 4 2 3 2 2 4" xfId="49413"/>
    <cellStyle name="Total 4 2 3 2 2 4 2" xfId="49414"/>
    <cellStyle name="Total 4 2 3 2 2 4 3" xfId="49415"/>
    <cellStyle name="Total 4 2 3 2 3" xfId="6926"/>
    <cellStyle name="Total 4 2 3 2 3 2" xfId="6927"/>
    <cellStyle name="Total 4 2 3 2 3 2 2" xfId="49416"/>
    <cellStyle name="Total 4 2 3 2 3 2 2 2" xfId="49417"/>
    <cellStyle name="Total 4 2 3 2 3 2 2 3" xfId="49418"/>
    <cellStyle name="Total 4 2 3 2 3 3" xfId="49419"/>
    <cellStyle name="Total 4 2 3 2 3 3 2" xfId="49420"/>
    <cellStyle name="Total 4 2 3 2 3 3 3" xfId="49421"/>
    <cellStyle name="Total 4 2 3 2 4" xfId="6928"/>
    <cellStyle name="Total 4 2 3 2 4 2" xfId="49422"/>
    <cellStyle name="Total 4 2 3 2 4 2 2" xfId="49423"/>
    <cellStyle name="Total 4 2 3 2 4 2 3" xfId="49424"/>
    <cellStyle name="Total 4 2 3 2 5" xfId="49425"/>
    <cellStyle name="Total 4 2 3 2 5 2" xfId="49426"/>
    <cellStyle name="Total 4 2 3 2 5 3" xfId="49427"/>
    <cellStyle name="Total 4 2 3 3" xfId="6929"/>
    <cellStyle name="Total 4 2 3 3 2" xfId="6930"/>
    <cellStyle name="Total 4 2 3 3 2 2" xfId="6931"/>
    <cellStyle name="Total 4 2 3 3 2 2 2" xfId="49428"/>
    <cellStyle name="Total 4 2 3 3 2 2 2 2" xfId="49429"/>
    <cellStyle name="Total 4 2 3 3 2 2 2 3" xfId="49430"/>
    <cellStyle name="Total 4 2 3 3 2 3" xfId="49431"/>
    <cellStyle name="Total 4 2 3 3 2 3 2" xfId="49432"/>
    <cellStyle name="Total 4 2 3 3 2 3 3" xfId="49433"/>
    <cellStyle name="Total 4 2 3 3 3" xfId="6932"/>
    <cellStyle name="Total 4 2 3 3 3 2" xfId="49434"/>
    <cellStyle name="Total 4 2 3 3 3 2 2" xfId="49435"/>
    <cellStyle name="Total 4 2 3 3 3 2 3" xfId="49436"/>
    <cellStyle name="Total 4 2 3 3 4" xfId="6933"/>
    <cellStyle name="Total 4 2 3 3 4 2" xfId="49437"/>
    <cellStyle name="Total 4 2 3 3 4 2 2" xfId="49438"/>
    <cellStyle name="Total 4 2 3 3 4 2 3" xfId="49439"/>
    <cellStyle name="Total 4 2 3 3 5" xfId="49440"/>
    <cellStyle name="Total 4 2 3 3 5 2" xfId="49441"/>
    <cellStyle name="Total 4 2 3 3 5 3" xfId="49442"/>
    <cellStyle name="Total 4 2 3 4" xfId="6934"/>
    <cellStyle name="Total 4 2 3 4 2" xfId="6935"/>
    <cellStyle name="Total 4 2 3 4 2 2" xfId="6936"/>
    <cellStyle name="Total 4 2 3 4 2 2 2" xfId="49443"/>
    <cellStyle name="Total 4 2 3 4 2 2 2 2" xfId="49444"/>
    <cellStyle name="Total 4 2 3 4 2 2 2 3" xfId="49445"/>
    <cellStyle name="Total 4 2 3 4 2 3" xfId="49446"/>
    <cellStyle name="Total 4 2 3 4 2 3 2" xfId="49447"/>
    <cellStyle name="Total 4 2 3 4 2 3 3" xfId="49448"/>
    <cellStyle name="Total 4 2 3 4 3" xfId="6937"/>
    <cellStyle name="Total 4 2 3 4 3 2" xfId="49449"/>
    <cellStyle name="Total 4 2 3 4 3 2 2" xfId="49450"/>
    <cellStyle name="Total 4 2 3 4 3 2 3" xfId="49451"/>
    <cellStyle name="Total 4 2 3 4 4" xfId="49452"/>
    <cellStyle name="Total 4 2 3 4 4 2" xfId="49453"/>
    <cellStyle name="Total 4 2 3 4 4 3" xfId="49454"/>
    <cellStyle name="Total 4 2 3 5" xfId="6938"/>
    <cellStyle name="Total 4 2 3 5 2" xfId="6939"/>
    <cellStyle name="Total 4 2 3 5 2 2" xfId="49455"/>
    <cellStyle name="Total 4 2 3 5 2 2 2" xfId="49456"/>
    <cellStyle name="Total 4 2 3 5 2 2 3" xfId="49457"/>
    <cellStyle name="Total 4 2 3 5 3" xfId="49458"/>
    <cellStyle name="Total 4 2 3 5 3 2" xfId="49459"/>
    <cellStyle name="Total 4 2 3 5 3 3" xfId="49460"/>
    <cellStyle name="Total 4 2 3 6" xfId="6940"/>
    <cellStyle name="Total 4 2 3 6 2" xfId="49461"/>
    <cellStyle name="Total 4 2 3 6 2 2" xfId="49462"/>
    <cellStyle name="Total 4 2 3 6 2 3" xfId="49463"/>
    <cellStyle name="Total 4 2 3 7" xfId="49464"/>
    <cellStyle name="Total 4 2 3 7 2" xfId="49465"/>
    <cellStyle name="Total 4 2 3 7 3" xfId="49466"/>
    <cellStyle name="Total 4 2 3 8" xfId="49467"/>
    <cellStyle name="Total 4 2 3 9" xfId="49468"/>
    <cellStyle name="Total 4 2 4" xfId="6941"/>
    <cellStyle name="Total 4 2 4 2" xfId="6942"/>
    <cellStyle name="Total 4 2 4 2 2" xfId="6943"/>
    <cellStyle name="Total 4 2 4 2 2 2" xfId="6944"/>
    <cellStyle name="Total 4 2 4 2 2 2 2" xfId="6945"/>
    <cellStyle name="Total 4 2 4 2 2 2 2 2" xfId="49469"/>
    <cellStyle name="Total 4 2 4 2 2 2 2 2 2" xfId="49470"/>
    <cellStyle name="Total 4 2 4 2 2 2 2 2 3" xfId="49471"/>
    <cellStyle name="Total 4 2 4 2 2 2 3" xfId="49472"/>
    <cellStyle name="Total 4 2 4 2 2 2 3 2" xfId="49473"/>
    <cellStyle name="Total 4 2 4 2 2 2 3 3" xfId="49474"/>
    <cellStyle name="Total 4 2 4 2 2 3" xfId="6946"/>
    <cellStyle name="Total 4 2 4 2 2 3 2" xfId="49475"/>
    <cellStyle name="Total 4 2 4 2 2 3 2 2" xfId="49476"/>
    <cellStyle name="Total 4 2 4 2 2 3 2 3" xfId="49477"/>
    <cellStyle name="Total 4 2 4 2 2 4" xfId="49478"/>
    <cellStyle name="Total 4 2 4 2 2 4 2" xfId="49479"/>
    <cellStyle name="Total 4 2 4 2 2 4 3" xfId="49480"/>
    <cellStyle name="Total 4 2 4 2 3" xfId="6947"/>
    <cellStyle name="Total 4 2 4 2 3 2" xfId="6948"/>
    <cellStyle name="Total 4 2 4 2 3 2 2" xfId="49481"/>
    <cellStyle name="Total 4 2 4 2 3 2 2 2" xfId="49482"/>
    <cellStyle name="Total 4 2 4 2 3 2 2 3" xfId="49483"/>
    <cellStyle name="Total 4 2 4 2 3 3" xfId="49484"/>
    <cellStyle name="Total 4 2 4 2 3 3 2" xfId="49485"/>
    <cellStyle name="Total 4 2 4 2 3 3 3" xfId="49486"/>
    <cellStyle name="Total 4 2 4 2 4" xfId="6949"/>
    <cellStyle name="Total 4 2 4 2 4 2" xfId="49487"/>
    <cellStyle name="Total 4 2 4 2 4 2 2" xfId="49488"/>
    <cellStyle name="Total 4 2 4 2 4 2 3" xfId="49489"/>
    <cellStyle name="Total 4 2 4 2 5" xfId="49490"/>
    <cellStyle name="Total 4 2 4 2 5 2" xfId="49491"/>
    <cellStyle name="Total 4 2 4 2 5 3" xfId="49492"/>
    <cellStyle name="Total 4 2 4 3" xfId="6950"/>
    <cellStyle name="Total 4 2 4 3 2" xfId="6951"/>
    <cellStyle name="Total 4 2 4 3 2 2" xfId="6952"/>
    <cellStyle name="Total 4 2 4 3 2 2 2" xfId="49493"/>
    <cellStyle name="Total 4 2 4 3 2 2 2 2" xfId="49494"/>
    <cellStyle name="Total 4 2 4 3 2 2 2 3" xfId="49495"/>
    <cellStyle name="Total 4 2 4 3 2 3" xfId="49496"/>
    <cellStyle name="Total 4 2 4 3 2 3 2" xfId="49497"/>
    <cellStyle name="Total 4 2 4 3 2 3 3" xfId="49498"/>
    <cellStyle name="Total 4 2 4 3 3" xfId="6953"/>
    <cellStyle name="Total 4 2 4 3 3 2" xfId="49499"/>
    <cellStyle name="Total 4 2 4 3 3 2 2" xfId="49500"/>
    <cellStyle name="Total 4 2 4 3 3 2 3" xfId="49501"/>
    <cellStyle name="Total 4 2 4 3 4" xfId="6954"/>
    <cellStyle name="Total 4 2 4 3 4 2" xfId="49502"/>
    <cellStyle name="Total 4 2 4 3 4 2 2" xfId="49503"/>
    <cellStyle name="Total 4 2 4 3 4 2 3" xfId="49504"/>
    <cellStyle name="Total 4 2 4 3 5" xfId="49505"/>
    <cellStyle name="Total 4 2 4 3 5 2" xfId="49506"/>
    <cellStyle name="Total 4 2 4 3 5 3" xfId="49507"/>
    <cellStyle name="Total 4 2 4 4" xfId="6955"/>
    <cellStyle name="Total 4 2 4 4 2" xfId="6956"/>
    <cellStyle name="Total 4 2 4 4 2 2" xfId="6957"/>
    <cellStyle name="Total 4 2 4 4 2 2 2" xfId="49508"/>
    <cellStyle name="Total 4 2 4 4 2 2 2 2" xfId="49509"/>
    <cellStyle name="Total 4 2 4 4 2 2 2 3" xfId="49510"/>
    <cellStyle name="Total 4 2 4 4 2 3" xfId="49511"/>
    <cellStyle name="Total 4 2 4 4 2 3 2" xfId="49512"/>
    <cellStyle name="Total 4 2 4 4 2 3 3" xfId="49513"/>
    <cellStyle name="Total 4 2 4 4 3" xfId="6958"/>
    <cellStyle name="Total 4 2 4 4 3 2" xfId="49514"/>
    <cellStyle name="Total 4 2 4 4 3 2 2" xfId="49515"/>
    <cellStyle name="Total 4 2 4 4 3 2 3" xfId="49516"/>
    <cellStyle name="Total 4 2 4 4 4" xfId="49517"/>
    <cellStyle name="Total 4 2 4 4 4 2" xfId="49518"/>
    <cellStyle name="Total 4 2 4 4 4 3" xfId="49519"/>
    <cellStyle name="Total 4 2 4 5" xfId="6959"/>
    <cellStyle name="Total 4 2 4 5 2" xfId="6960"/>
    <cellStyle name="Total 4 2 4 5 2 2" xfId="49520"/>
    <cellStyle name="Total 4 2 4 5 2 2 2" xfId="49521"/>
    <cellStyle name="Total 4 2 4 5 2 2 3" xfId="49522"/>
    <cellStyle name="Total 4 2 4 5 3" xfId="49523"/>
    <cellStyle name="Total 4 2 4 5 3 2" xfId="49524"/>
    <cellStyle name="Total 4 2 4 5 3 3" xfId="49525"/>
    <cellStyle name="Total 4 2 4 6" xfId="6961"/>
    <cellStyle name="Total 4 2 4 6 2" xfId="49526"/>
    <cellStyle name="Total 4 2 4 6 2 2" xfId="49527"/>
    <cellStyle name="Total 4 2 4 6 2 3" xfId="49528"/>
    <cellStyle name="Total 4 2 4 7" xfId="49529"/>
    <cellStyle name="Total 4 2 4 7 2" xfId="49530"/>
    <cellStyle name="Total 4 2 4 7 3" xfId="49531"/>
    <cellStyle name="Total 4 2 5" xfId="6962"/>
    <cellStyle name="Total 4 2 5 2" xfId="6963"/>
    <cellStyle name="Total 4 2 5 2 2" xfId="49532"/>
    <cellStyle name="Total 4 2 5 2 2 2" xfId="49533"/>
    <cellStyle name="Total 4 2 5 2 2 3" xfId="49534"/>
    <cellStyle name="Total 4 2 5 3" xfId="49535"/>
    <cellStyle name="Total 4 2 5 3 2" xfId="49536"/>
    <cellStyle name="Total 4 2 5 3 3" xfId="49537"/>
    <cellStyle name="Total 4 2 6" xfId="49538"/>
    <cellStyle name="Total 4 2 7" xfId="49539"/>
    <cellStyle name="Total 4 2 8" xfId="49540"/>
    <cellStyle name="Total 4 2 9" xfId="49541"/>
    <cellStyle name="Total 4 3" xfId="6964"/>
    <cellStyle name="Total 4 3 10" xfId="49542"/>
    <cellStyle name="Total 4 3 11" xfId="49543"/>
    <cellStyle name="Total 4 3 12" xfId="49544"/>
    <cellStyle name="Total 4 3 13" xfId="49545"/>
    <cellStyle name="Total 4 3 14" xfId="49546"/>
    <cellStyle name="Total 4 3 15" xfId="49547"/>
    <cellStyle name="Total 4 3 16" xfId="49548"/>
    <cellStyle name="Total 4 3 2" xfId="6965"/>
    <cellStyle name="Total 4 3 2 10" xfId="49549"/>
    <cellStyle name="Total 4 3 2 11" xfId="49550"/>
    <cellStyle name="Total 4 3 2 12" xfId="49551"/>
    <cellStyle name="Total 4 3 2 13" xfId="49552"/>
    <cellStyle name="Total 4 3 2 14" xfId="49553"/>
    <cellStyle name="Total 4 3 2 2" xfId="6966"/>
    <cellStyle name="Total 4 3 2 2 2" xfId="6967"/>
    <cellStyle name="Total 4 3 2 2 2 2" xfId="6968"/>
    <cellStyle name="Total 4 3 2 2 2 2 2" xfId="6969"/>
    <cellStyle name="Total 4 3 2 2 2 2 2 2" xfId="49554"/>
    <cellStyle name="Total 4 3 2 2 2 2 2 2 2" xfId="49555"/>
    <cellStyle name="Total 4 3 2 2 2 2 2 2 3" xfId="49556"/>
    <cellStyle name="Total 4 3 2 2 2 2 3" xfId="49557"/>
    <cellStyle name="Total 4 3 2 2 2 2 3 2" xfId="49558"/>
    <cellStyle name="Total 4 3 2 2 2 2 3 3" xfId="49559"/>
    <cellStyle name="Total 4 3 2 2 2 3" xfId="6970"/>
    <cellStyle name="Total 4 3 2 2 2 3 2" xfId="49560"/>
    <cellStyle name="Total 4 3 2 2 2 3 2 2" xfId="49561"/>
    <cellStyle name="Total 4 3 2 2 2 3 2 3" xfId="49562"/>
    <cellStyle name="Total 4 3 2 2 2 4" xfId="49563"/>
    <cellStyle name="Total 4 3 2 2 2 4 2" xfId="49564"/>
    <cellStyle name="Total 4 3 2 2 2 4 3" xfId="49565"/>
    <cellStyle name="Total 4 3 2 2 3" xfId="6971"/>
    <cellStyle name="Total 4 3 2 2 3 2" xfId="6972"/>
    <cellStyle name="Total 4 3 2 2 3 2 2" xfId="49566"/>
    <cellStyle name="Total 4 3 2 2 3 2 2 2" xfId="49567"/>
    <cellStyle name="Total 4 3 2 2 3 2 2 3" xfId="49568"/>
    <cellStyle name="Total 4 3 2 2 3 3" xfId="49569"/>
    <cellStyle name="Total 4 3 2 2 3 3 2" xfId="49570"/>
    <cellStyle name="Total 4 3 2 2 3 3 3" xfId="49571"/>
    <cellStyle name="Total 4 3 2 2 4" xfId="6973"/>
    <cellStyle name="Total 4 3 2 2 4 2" xfId="49572"/>
    <cellStyle name="Total 4 3 2 2 4 2 2" xfId="49573"/>
    <cellStyle name="Total 4 3 2 2 4 2 3" xfId="49574"/>
    <cellStyle name="Total 4 3 2 2 5" xfId="49575"/>
    <cellStyle name="Total 4 3 2 2 5 2" xfId="49576"/>
    <cellStyle name="Total 4 3 2 2 5 3" xfId="49577"/>
    <cellStyle name="Total 4 3 2 3" xfId="6974"/>
    <cellStyle name="Total 4 3 2 3 2" xfId="6975"/>
    <cellStyle name="Total 4 3 2 3 2 2" xfId="6976"/>
    <cellStyle name="Total 4 3 2 3 2 2 2" xfId="49578"/>
    <cellStyle name="Total 4 3 2 3 2 2 2 2" xfId="49579"/>
    <cellStyle name="Total 4 3 2 3 2 2 2 3" xfId="49580"/>
    <cellStyle name="Total 4 3 2 3 2 3" xfId="49581"/>
    <cellStyle name="Total 4 3 2 3 2 3 2" xfId="49582"/>
    <cellStyle name="Total 4 3 2 3 2 3 3" xfId="49583"/>
    <cellStyle name="Total 4 3 2 3 3" xfId="6977"/>
    <cellStyle name="Total 4 3 2 3 3 2" xfId="49584"/>
    <cellStyle name="Total 4 3 2 3 3 2 2" xfId="49585"/>
    <cellStyle name="Total 4 3 2 3 3 2 3" xfId="49586"/>
    <cellStyle name="Total 4 3 2 3 4" xfId="6978"/>
    <cellStyle name="Total 4 3 2 3 4 2" xfId="49587"/>
    <cellStyle name="Total 4 3 2 3 4 2 2" xfId="49588"/>
    <cellStyle name="Total 4 3 2 3 4 2 3" xfId="49589"/>
    <cellStyle name="Total 4 3 2 3 5" xfId="49590"/>
    <cellStyle name="Total 4 3 2 3 5 2" xfId="49591"/>
    <cellStyle name="Total 4 3 2 3 5 3" xfId="49592"/>
    <cellStyle name="Total 4 3 2 4" xfId="6979"/>
    <cellStyle name="Total 4 3 2 4 2" xfId="6980"/>
    <cellStyle name="Total 4 3 2 4 2 2" xfId="6981"/>
    <cellStyle name="Total 4 3 2 4 2 2 2" xfId="49593"/>
    <cellStyle name="Total 4 3 2 4 2 2 2 2" xfId="49594"/>
    <cellStyle name="Total 4 3 2 4 2 2 2 3" xfId="49595"/>
    <cellStyle name="Total 4 3 2 4 2 3" xfId="49596"/>
    <cellStyle name="Total 4 3 2 4 2 3 2" xfId="49597"/>
    <cellStyle name="Total 4 3 2 4 2 3 3" xfId="49598"/>
    <cellStyle name="Total 4 3 2 4 3" xfId="6982"/>
    <cellStyle name="Total 4 3 2 4 3 2" xfId="49599"/>
    <cellStyle name="Total 4 3 2 4 3 2 2" xfId="49600"/>
    <cellStyle name="Total 4 3 2 4 3 2 3" xfId="49601"/>
    <cellStyle name="Total 4 3 2 4 4" xfId="49602"/>
    <cellStyle name="Total 4 3 2 4 4 2" xfId="49603"/>
    <cellStyle name="Total 4 3 2 4 4 3" xfId="49604"/>
    <cellStyle name="Total 4 3 2 5" xfId="6983"/>
    <cellStyle name="Total 4 3 2 5 2" xfId="6984"/>
    <cellStyle name="Total 4 3 2 5 2 2" xfId="49605"/>
    <cellStyle name="Total 4 3 2 5 2 2 2" xfId="49606"/>
    <cellStyle name="Total 4 3 2 5 2 2 3" xfId="49607"/>
    <cellStyle name="Total 4 3 2 5 3" xfId="49608"/>
    <cellStyle name="Total 4 3 2 5 3 2" xfId="49609"/>
    <cellStyle name="Total 4 3 2 5 3 3" xfId="49610"/>
    <cellStyle name="Total 4 3 2 6" xfId="6985"/>
    <cellStyle name="Total 4 3 2 6 2" xfId="49611"/>
    <cellStyle name="Total 4 3 2 6 2 2" xfId="49612"/>
    <cellStyle name="Total 4 3 2 6 2 3" xfId="49613"/>
    <cellStyle name="Total 4 3 2 7" xfId="49614"/>
    <cellStyle name="Total 4 3 2 7 2" xfId="49615"/>
    <cellStyle name="Total 4 3 2 7 3" xfId="49616"/>
    <cellStyle name="Total 4 3 2 8" xfId="49617"/>
    <cellStyle name="Total 4 3 2 9" xfId="49618"/>
    <cellStyle name="Total 4 3 3" xfId="6986"/>
    <cellStyle name="Total 4 3 3 2" xfId="6987"/>
    <cellStyle name="Total 4 3 3 2 2" xfId="6988"/>
    <cellStyle name="Total 4 3 3 2 2 2" xfId="6989"/>
    <cellStyle name="Total 4 3 3 2 2 2 2" xfId="6990"/>
    <cellStyle name="Total 4 3 3 2 2 2 2 2" xfId="49619"/>
    <cellStyle name="Total 4 3 3 2 2 2 2 2 2" xfId="49620"/>
    <cellStyle name="Total 4 3 3 2 2 2 2 2 3" xfId="49621"/>
    <cellStyle name="Total 4 3 3 2 2 2 3" xfId="49622"/>
    <cellStyle name="Total 4 3 3 2 2 2 3 2" xfId="49623"/>
    <cellStyle name="Total 4 3 3 2 2 2 3 3" xfId="49624"/>
    <cellStyle name="Total 4 3 3 2 2 3" xfId="6991"/>
    <cellStyle name="Total 4 3 3 2 2 3 2" xfId="49625"/>
    <cellStyle name="Total 4 3 3 2 2 3 2 2" xfId="49626"/>
    <cellStyle name="Total 4 3 3 2 2 3 2 3" xfId="49627"/>
    <cellStyle name="Total 4 3 3 2 2 4" xfId="49628"/>
    <cellStyle name="Total 4 3 3 2 2 4 2" xfId="49629"/>
    <cellStyle name="Total 4 3 3 2 2 4 3" xfId="49630"/>
    <cellStyle name="Total 4 3 3 2 3" xfId="6992"/>
    <cellStyle name="Total 4 3 3 2 3 2" xfId="6993"/>
    <cellStyle name="Total 4 3 3 2 3 2 2" xfId="49631"/>
    <cellStyle name="Total 4 3 3 2 3 2 2 2" xfId="49632"/>
    <cellStyle name="Total 4 3 3 2 3 2 2 3" xfId="49633"/>
    <cellStyle name="Total 4 3 3 2 3 3" xfId="49634"/>
    <cellStyle name="Total 4 3 3 2 3 3 2" xfId="49635"/>
    <cellStyle name="Total 4 3 3 2 3 3 3" xfId="49636"/>
    <cellStyle name="Total 4 3 3 2 4" xfId="6994"/>
    <cellStyle name="Total 4 3 3 2 4 2" xfId="49637"/>
    <cellStyle name="Total 4 3 3 2 4 2 2" xfId="49638"/>
    <cellStyle name="Total 4 3 3 2 4 2 3" xfId="49639"/>
    <cellStyle name="Total 4 3 3 2 5" xfId="49640"/>
    <cellStyle name="Total 4 3 3 2 5 2" xfId="49641"/>
    <cellStyle name="Total 4 3 3 2 5 3" xfId="49642"/>
    <cellStyle name="Total 4 3 3 3" xfId="6995"/>
    <cellStyle name="Total 4 3 3 3 2" xfId="6996"/>
    <cellStyle name="Total 4 3 3 3 2 2" xfId="6997"/>
    <cellStyle name="Total 4 3 3 3 2 2 2" xfId="49643"/>
    <cellStyle name="Total 4 3 3 3 2 2 2 2" xfId="49644"/>
    <cellStyle name="Total 4 3 3 3 2 2 2 3" xfId="49645"/>
    <cellStyle name="Total 4 3 3 3 2 3" xfId="49646"/>
    <cellStyle name="Total 4 3 3 3 2 3 2" xfId="49647"/>
    <cellStyle name="Total 4 3 3 3 2 3 3" xfId="49648"/>
    <cellStyle name="Total 4 3 3 3 3" xfId="6998"/>
    <cellStyle name="Total 4 3 3 3 3 2" xfId="49649"/>
    <cellStyle name="Total 4 3 3 3 3 2 2" xfId="49650"/>
    <cellStyle name="Total 4 3 3 3 3 2 3" xfId="49651"/>
    <cellStyle name="Total 4 3 3 3 4" xfId="6999"/>
    <cellStyle name="Total 4 3 3 3 4 2" xfId="49652"/>
    <cellStyle name="Total 4 3 3 3 4 2 2" xfId="49653"/>
    <cellStyle name="Total 4 3 3 3 4 2 3" xfId="49654"/>
    <cellStyle name="Total 4 3 3 3 5" xfId="49655"/>
    <cellStyle name="Total 4 3 3 3 5 2" xfId="49656"/>
    <cellStyle name="Total 4 3 3 3 5 3" xfId="49657"/>
    <cellStyle name="Total 4 3 3 4" xfId="7000"/>
    <cellStyle name="Total 4 3 3 4 2" xfId="7001"/>
    <cellStyle name="Total 4 3 3 4 2 2" xfId="7002"/>
    <cellStyle name="Total 4 3 3 4 2 2 2" xfId="49658"/>
    <cellStyle name="Total 4 3 3 4 2 2 2 2" xfId="49659"/>
    <cellStyle name="Total 4 3 3 4 2 2 2 3" xfId="49660"/>
    <cellStyle name="Total 4 3 3 4 2 3" xfId="49661"/>
    <cellStyle name="Total 4 3 3 4 2 3 2" xfId="49662"/>
    <cellStyle name="Total 4 3 3 4 2 3 3" xfId="49663"/>
    <cellStyle name="Total 4 3 3 4 3" xfId="7003"/>
    <cellStyle name="Total 4 3 3 4 3 2" xfId="49664"/>
    <cellStyle name="Total 4 3 3 4 3 2 2" xfId="49665"/>
    <cellStyle name="Total 4 3 3 4 3 2 3" xfId="49666"/>
    <cellStyle name="Total 4 3 3 4 4" xfId="49667"/>
    <cellStyle name="Total 4 3 3 4 4 2" xfId="49668"/>
    <cellStyle name="Total 4 3 3 4 4 3" xfId="49669"/>
    <cellStyle name="Total 4 3 3 5" xfId="7004"/>
    <cellStyle name="Total 4 3 3 5 2" xfId="7005"/>
    <cellStyle name="Total 4 3 3 5 2 2" xfId="49670"/>
    <cellStyle name="Total 4 3 3 5 2 2 2" xfId="49671"/>
    <cellStyle name="Total 4 3 3 5 2 2 3" xfId="49672"/>
    <cellStyle name="Total 4 3 3 5 3" xfId="49673"/>
    <cellStyle name="Total 4 3 3 5 3 2" xfId="49674"/>
    <cellStyle name="Total 4 3 3 5 3 3" xfId="49675"/>
    <cellStyle name="Total 4 3 3 6" xfId="7006"/>
    <cellStyle name="Total 4 3 3 6 2" xfId="49676"/>
    <cellStyle name="Total 4 3 3 6 2 2" xfId="49677"/>
    <cellStyle name="Total 4 3 3 6 2 3" xfId="49678"/>
    <cellStyle name="Total 4 3 3 7" xfId="49679"/>
    <cellStyle name="Total 4 3 3 7 2" xfId="49680"/>
    <cellStyle name="Total 4 3 3 7 3" xfId="49681"/>
    <cellStyle name="Total 4 3 4" xfId="7007"/>
    <cellStyle name="Total 4 3 4 2" xfId="7008"/>
    <cellStyle name="Total 4 3 4 2 2" xfId="7009"/>
    <cellStyle name="Total 4 3 4 2 2 2" xfId="7010"/>
    <cellStyle name="Total 4 3 4 2 2 2 2" xfId="49682"/>
    <cellStyle name="Total 4 3 4 2 2 2 2 2" xfId="49683"/>
    <cellStyle name="Total 4 3 4 2 2 2 2 3" xfId="49684"/>
    <cellStyle name="Total 4 3 4 2 2 3" xfId="49685"/>
    <cellStyle name="Total 4 3 4 2 2 3 2" xfId="49686"/>
    <cellStyle name="Total 4 3 4 2 2 3 3" xfId="49687"/>
    <cellStyle name="Total 4 3 4 2 3" xfId="7011"/>
    <cellStyle name="Total 4 3 4 2 3 2" xfId="49688"/>
    <cellStyle name="Total 4 3 4 2 3 2 2" xfId="49689"/>
    <cellStyle name="Total 4 3 4 2 3 2 3" xfId="49690"/>
    <cellStyle name="Total 4 3 4 2 4" xfId="49691"/>
    <cellStyle name="Total 4 3 4 2 4 2" xfId="49692"/>
    <cellStyle name="Total 4 3 4 2 4 3" xfId="49693"/>
    <cellStyle name="Total 4 3 4 3" xfId="7012"/>
    <cellStyle name="Total 4 3 4 3 2" xfId="7013"/>
    <cellStyle name="Total 4 3 4 3 2 2" xfId="49694"/>
    <cellStyle name="Total 4 3 4 3 2 2 2" xfId="49695"/>
    <cellStyle name="Total 4 3 4 3 2 2 3" xfId="49696"/>
    <cellStyle name="Total 4 3 4 3 3" xfId="49697"/>
    <cellStyle name="Total 4 3 4 3 3 2" xfId="49698"/>
    <cellStyle name="Total 4 3 4 3 3 3" xfId="49699"/>
    <cellStyle name="Total 4 3 4 4" xfId="7014"/>
    <cellStyle name="Total 4 3 4 4 2" xfId="49700"/>
    <cellStyle name="Total 4 3 4 4 2 2" xfId="49701"/>
    <cellStyle name="Total 4 3 4 4 2 3" xfId="49702"/>
    <cellStyle name="Total 4 3 4 5" xfId="49703"/>
    <cellStyle name="Total 4 3 4 5 2" xfId="49704"/>
    <cellStyle name="Total 4 3 4 5 3" xfId="49705"/>
    <cellStyle name="Total 4 3 5" xfId="7015"/>
    <cellStyle name="Total 4 3 5 2" xfId="7016"/>
    <cellStyle name="Total 4 3 5 2 2" xfId="7017"/>
    <cellStyle name="Total 4 3 5 2 2 2" xfId="49706"/>
    <cellStyle name="Total 4 3 5 2 2 2 2" xfId="49707"/>
    <cellStyle name="Total 4 3 5 2 2 2 3" xfId="49708"/>
    <cellStyle name="Total 4 3 5 2 3" xfId="49709"/>
    <cellStyle name="Total 4 3 5 2 3 2" xfId="49710"/>
    <cellStyle name="Total 4 3 5 2 3 3" xfId="49711"/>
    <cellStyle name="Total 4 3 5 3" xfId="7018"/>
    <cellStyle name="Total 4 3 5 3 2" xfId="49712"/>
    <cellStyle name="Total 4 3 5 3 2 2" xfId="49713"/>
    <cellStyle name="Total 4 3 5 3 2 3" xfId="49714"/>
    <cellStyle name="Total 4 3 5 4" xfId="7019"/>
    <cellStyle name="Total 4 3 5 4 2" xfId="49715"/>
    <cellStyle name="Total 4 3 5 4 2 2" xfId="49716"/>
    <cellStyle name="Total 4 3 5 4 2 3" xfId="49717"/>
    <cellStyle name="Total 4 3 5 5" xfId="49718"/>
    <cellStyle name="Total 4 3 5 5 2" xfId="49719"/>
    <cellStyle name="Total 4 3 5 5 3" xfId="49720"/>
    <cellStyle name="Total 4 3 6" xfId="7020"/>
    <cellStyle name="Total 4 3 6 2" xfId="7021"/>
    <cellStyle name="Total 4 3 6 2 2" xfId="7022"/>
    <cellStyle name="Total 4 3 6 2 2 2" xfId="49721"/>
    <cellStyle name="Total 4 3 6 2 2 2 2" xfId="49722"/>
    <cellStyle name="Total 4 3 6 2 2 2 3" xfId="49723"/>
    <cellStyle name="Total 4 3 6 2 3" xfId="49724"/>
    <cellStyle name="Total 4 3 6 2 3 2" xfId="49725"/>
    <cellStyle name="Total 4 3 6 2 3 3" xfId="49726"/>
    <cellStyle name="Total 4 3 6 3" xfId="7023"/>
    <cellStyle name="Total 4 3 6 3 2" xfId="49727"/>
    <cellStyle name="Total 4 3 6 3 2 2" xfId="49728"/>
    <cellStyle name="Total 4 3 6 3 2 3" xfId="49729"/>
    <cellStyle name="Total 4 3 6 4" xfId="49730"/>
    <cellStyle name="Total 4 3 6 4 2" xfId="49731"/>
    <cellStyle name="Total 4 3 6 4 3" xfId="49732"/>
    <cellStyle name="Total 4 3 7" xfId="7024"/>
    <cellStyle name="Total 4 3 7 2" xfId="7025"/>
    <cellStyle name="Total 4 3 7 2 2" xfId="49733"/>
    <cellStyle name="Total 4 3 7 2 2 2" xfId="49734"/>
    <cellStyle name="Total 4 3 7 2 2 3" xfId="49735"/>
    <cellStyle name="Total 4 3 7 3" xfId="49736"/>
    <cellStyle name="Total 4 3 7 3 2" xfId="49737"/>
    <cellStyle name="Total 4 3 7 3 3" xfId="49738"/>
    <cellStyle name="Total 4 3 8" xfId="7026"/>
    <cellStyle name="Total 4 3 8 2" xfId="49739"/>
    <cellStyle name="Total 4 3 8 2 2" xfId="49740"/>
    <cellStyle name="Total 4 3 8 2 3" xfId="49741"/>
    <cellStyle name="Total 4 3 9" xfId="49742"/>
    <cellStyle name="Total 4 3 9 2" xfId="49743"/>
    <cellStyle name="Total 4 3 9 3" xfId="49744"/>
    <cellStyle name="Total 4 4" xfId="7027"/>
    <cellStyle name="Total 4 4 10" xfId="49745"/>
    <cellStyle name="Total 4 4 11" xfId="49746"/>
    <cellStyle name="Total 4 4 12" xfId="49747"/>
    <cellStyle name="Total 4 4 13" xfId="49748"/>
    <cellStyle name="Total 4 4 14" xfId="49749"/>
    <cellStyle name="Total 4 4 15" xfId="49750"/>
    <cellStyle name="Total 4 4 2" xfId="7028"/>
    <cellStyle name="Total 4 4 2 2" xfId="7029"/>
    <cellStyle name="Total 4 4 2 2 2" xfId="7030"/>
    <cellStyle name="Total 4 4 2 2 2 2" xfId="7031"/>
    <cellStyle name="Total 4 4 2 2 2 2 2" xfId="49751"/>
    <cellStyle name="Total 4 4 2 2 2 2 2 2" xfId="49752"/>
    <cellStyle name="Total 4 4 2 2 2 2 2 3" xfId="49753"/>
    <cellStyle name="Total 4 4 2 2 2 3" xfId="49754"/>
    <cellStyle name="Total 4 4 2 2 2 3 2" xfId="49755"/>
    <cellStyle name="Total 4 4 2 2 2 3 3" xfId="49756"/>
    <cellStyle name="Total 4 4 2 2 3" xfId="7032"/>
    <cellStyle name="Total 4 4 2 2 3 2" xfId="49757"/>
    <cellStyle name="Total 4 4 2 2 3 2 2" xfId="49758"/>
    <cellStyle name="Total 4 4 2 2 3 2 3" xfId="49759"/>
    <cellStyle name="Total 4 4 2 2 4" xfId="49760"/>
    <cellStyle name="Total 4 4 2 2 4 2" xfId="49761"/>
    <cellStyle name="Total 4 4 2 2 4 3" xfId="49762"/>
    <cellStyle name="Total 4 4 2 3" xfId="7033"/>
    <cellStyle name="Total 4 4 2 3 2" xfId="7034"/>
    <cellStyle name="Total 4 4 2 3 2 2" xfId="49763"/>
    <cellStyle name="Total 4 4 2 3 2 2 2" xfId="49764"/>
    <cellStyle name="Total 4 4 2 3 2 2 3" xfId="49765"/>
    <cellStyle name="Total 4 4 2 3 3" xfId="49766"/>
    <cellStyle name="Total 4 4 2 3 3 2" xfId="49767"/>
    <cellStyle name="Total 4 4 2 3 3 3" xfId="49768"/>
    <cellStyle name="Total 4 4 2 4" xfId="7035"/>
    <cellStyle name="Total 4 4 2 4 2" xfId="49769"/>
    <cellStyle name="Total 4 4 2 4 2 2" xfId="49770"/>
    <cellStyle name="Total 4 4 2 4 2 3" xfId="49771"/>
    <cellStyle name="Total 4 4 2 5" xfId="49772"/>
    <cellStyle name="Total 4 4 2 5 2" xfId="49773"/>
    <cellStyle name="Total 4 4 2 5 3" xfId="49774"/>
    <cellStyle name="Total 4 4 3" xfId="7036"/>
    <cellStyle name="Total 4 4 3 2" xfId="7037"/>
    <cellStyle name="Total 4 4 3 2 2" xfId="7038"/>
    <cellStyle name="Total 4 4 3 2 2 2" xfId="49775"/>
    <cellStyle name="Total 4 4 3 2 2 2 2" xfId="49776"/>
    <cellStyle name="Total 4 4 3 2 2 2 3" xfId="49777"/>
    <cellStyle name="Total 4 4 3 2 3" xfId="49778"/>
    <cellStyle name="Total 4 4 3 2 3 2" xfId="49779"/>
    <cellStyle name="Total 4 4 3 2 3 3" xfId="49780"/>
    <cellStyle name="Total 4 4 3 3" xfId="7039"/>
    <cellStyle name="Total 4 4 3 3 2" xfId="49781"/>
    <cellStyle name="Total 4 4 3 3 2 2" xfId="49782"/>
    <cellStyle name="Total 4 4 3 3 2 3" xfId="49783"/>
    <cellStyle name="Total 4 4 3 4" xfId="7040"/>
    <cellStyle name="Total 4 4 3 4 2" xfId="49784"/>
    <cellStyle name="Total 4 4 3 4 2 2" xfId="49785"/>
    <cellStyle name="Total 4 4 3 4 2 3" xfId="49786"/>
    <cellStyle name="Total 4 4 3 5" xfId="49787"/>
    <cellStyle name="Total 4 4 3 5 2" xfId="49788"/>
    <cellStyle name="Total 4 4 3 5 3" xfId="49789"/>
    <cellStyle name="Total 4 4 4" xfId="7041"/>
    <cellStyle name="Total 4 4 4 2" xfId="7042"/>
    <cellStyle name="Total 4 4 4 2 2" xfId="7043"/>
    <cellStyle name="Total 4 4 4 2 2 2" xfId="49790"/>
    <cellStyle name="Total 4 4 4 2 2 2 2" xfId="49791"/>
    <cellStyle name="Total 4 4 4 2 2 2 3" xfId="49792"/>
    <cellStyle name="Total 4 4 4 2 3" xfId="49793"/>
    <cellStyle name="Total 4 4 4 2 3 2" xfId="49794"/>
    <cellStyle name="Total 4 4 4 2 3 3" xfId="49795"/>
    <cellStyle name="Total 4 4 4 3" xfId="7044"/>
    <cellStyle name="Total 4 4 4 3 2" xfId="49796"/>
    <cellStyle name="Total 4 4 4 3 2 2" xfId="49797"/>
    <cellStyle name="Total 4 4 4 3 2 3" xfId="49798"/>
    <cellStyle name="Total 4 4 4 4" xfId="49799"/>
    <cellStyle name="Total 4 4 4 4 2" xfId="49800"/>
    <cellStyle name="Total 4 4 4 4 3" xfId="49801"/>
    <cellStyle name="Total 4 4 5" xfId="7045"/>
    <cellStyle name="Total 4 4 5 2" xfId="7046"/>
    <cellStyle name="Total 4 4 5 2 2" xfId="49802"/>
    <cellStyle name="Total 4 4 5 2 2 2" xfId="49803"/>
    <cellStyle name="Total 4 4 5 2 2 3" xfId="49804"/>
    <cellStyle name="Total 4 4 5 3" xfId="49805"/>
    <cellStyle name="Total 4 4 5 3 2" xfId="49806"/>
    <cellStyle name="Total 4 4 5 3 3" xfId="49807"/>
    <cellStyle name="Total 4 4 6" xfId="7047"/>
    <cellStyle name="Total 4 4 6 2" xfId="49808"/>
    <cellStyle name="Total 4 4 6 2 2" xfId="49809"/>
    <cellStyle name="Total 4 4 6 2 3" xfId="49810"/>
    <cellStyle name="Total 4 4 7" xfId="49811"/>
    <cellStyle name="Total 4 4 7 2" xfId="49812"/>
    <cellStyle name="Total 4 4 7 3" xfId="49813"/>
    <cellStyle name="Total 4 4 8" xfId="49814"/>
    <cellStyle name="Total 4 4 9" xfId="49815"/>
    <cellStyle name="Total 4 5" xfId="49816"/>
    <cellStyle name="Total 4 6" xfId="49817"/>
    <cellStyle name="Total 4 7" xfId="49818"/>
    <cellStyle name="Total 4 8" xfId="49819"/>
    <cellStyle name="Total 4 9" xfId="49820"/>
    <cellStyle name="Total 5" xfId="7048"/>
    <cellStyle name="Total 5 10" xfId="49821"/>
    <cellStyle name="Total 5 11" xfId="49822"/>
    <cellStyle name="Total 5 12" xfId="49823"/>
    <cellStyle name="Total 5 13" xfId="49824"/>
    <cellStyle name="Total 5 14" xfId="49825"/>
    <cellStyle name="Total 5 15" xfId="49826"/>
    <cellStyle name="Total 5 2" xfId="7049"/>
    <cellStyle name="Total 5 2 10" xfId="49827"/>
    <cellStyle name="Total 5 2 11" xfId="49828"/>
    <cellStyle name="Total 5 2 12" xfId="49829"/>
    <cellStyle name="Total 5 2 13" xfId="49830"/>
    <cellStyle name="Total 5 2 14" xfId="49831"/>
    <cellStyle name="Total 5 2 2" xfId="7050"/>
    <cellStyle name="Total 5 2 2 10" xfId="49832"/>
    <cellStyle name="Total 5 2 2 11" xfId="49833"/>
    <cellStyle name="Total 5 2 2 12" xfId="49834"/>
    <cellStyle name="Total 5 2 2 13" xfId="49835"/>
    <cellStyle name="Total 5 2 2 14" xfId="49836"/>
    <cellStyle name="Total 5 2 2 15" xfId="49837"/>
    <cellStyle name="Total 5 2 2 16" xfId="49838"/>
    <cellStyle name="Total 5 2 2 17" xfId="49839"/>
    <cellStyle name="Total 5 2 2 2" xfId="7051"/>
    <cellStyle name="Total 5 2 2 2 10" xfId="49840"/>
    <cellStyle name="Total 5 2 2 2 11" xfId="49841"/>
    <cellStyle name="Total 5 2 2 2 12" xfId="49842"/>
    <cellStyle name="Total 5 2 2 2 13" xfId="49843"/>
    <cellStyle name="Total 5 2 2 2 14" xfId="49844"/>
    <cellStyle name="Total 5 2 2 2 15" xfId="49845"/>
    <cellStyle name="Total 5 2 2 2 2" xfId="7052"/>
    <cellStyle name="Total 5 2 2 2 2 2" xfId="7053"/>
    <cellStyle name="Total 5 2 2 2 2 2 2" xfId="7054"/>
    <cellStyle name="Total 5 2 2 2 2 2 2 2" xfId="49846"/>
    <cellStyle name="Total 5 2 2 2 2 2 2 2 2" xfId="49847"/>
    <cellStyle name="Total 5 2 2 2 2 2 2 2 3" xfId="49848"/>
    <cellStyle name="Total 5 2 2 2 2 2 3" xfId="49849"/>
    <cellStyle name="Total 5 2 2 2 2 2 3 2" xfId="49850"/>
    <cellStyle name="Total 5 2 2 2 2 2 3 3" xfId="49851"/>
    <cellStyle name="Total 5 2 2 2 2 3" xfId="7055"/>
    <cellStyle name="Total 5 2 2 2 2 3 2" xfId="49852"/>
    <cellStyle name="Total 5 2 2 2 2 3 2 2" xfId="49853"/>
    <cellStyle name="Total 5 2 2 2 2 3 2 3" xfId="49854"/>
    <cellStyle name="Total 5 2 2 2 2 4" xfId="49855"/>
    <cellStyle name="Total 5 2 2 2 2 4 2" xfId="49856"/>
    <cellStyle name="Total 5 2 2 2 2 4 3" xfId="49857"/>
    <cellStyle name="Total 5 2 2 2 3" xfId="7056"/>
    <cellStyle name="Total 5 2 2 2 3 2" xfId="7057"/>
    <cellStyle name="Total 5 2 2 2 3 2 2" xfId="49858"/>
    <cellStyle name="Total 5 2 2 2 3 2 2 2" xfId="49859"/>
    <cellStyle name="Total 5 2 2 2 3 2 2 3" xfId="49860"/>
    <cellStyle name="Total 5 2 2 2 3 3" xfId="49861"/>
    <cellStyle name="Total 5 2 2 2 3 3 2" xfId="49862"/>
    <cellStyle name="Total 5 2 2 2 3 3 3" xfId="49863"/>
    <cellStyle name="Total 5 2 2 2 4" xfId="7058"/>
    <cellStyle name="Total 5 2 2 2 4 2" xfId="49864"/>
    <cellStyle name="Total 5 2 2 2 4 2 2" xfId="49865"/>
    <cellStyle name="Total 5 2 2 2 4 2 3" xfId="49866"/>
    <cellStyle name="Total 5 2 2 2 5" xfId="49867"/>
    <cellStyle name="Total 5 2 2 2 5 2" xfId="49868"/>
    <cellStyle name="Total 5 2 2 2 5 3" xfId="49869"/>
    <cellStyle name="Total 5 2 2 2 6" xfId="49870"/>
    <cellStyle name="Total 5 2 2 2 7" xfId="49871"/>
    <cellStyle name="Total 5 2 2 2 8" xfId="49872"/>
    <cellStyle name="Total 5 2 2 2 9" xfId="49873"/>
    <cellStyle name="Total 5 2 2 3" xfId="7059"/>
    <cellStyle name="Total 5 2 2 3 2" xfId="7060"/>
    <cellStyle name="Total 5 2 2 3 2 2" xfId="7061"/>
    <cellStyle name="Total 5 2 2 3 2 2 2" xfId="49874"/>
    <cellStyle name="Total 5 2 2 3 2 2 2 2" xfId="49875"/>
    <cellStyle name="Total 5 2 2 3 2 2 2 3" xfId="49876"/>
    <cellStyle name="Total 5 2 2 3 2 3" xfId="49877"/>
    <cellStyle name="Total 5 2 2 3 2 3 2" xfId="49878"/>
    <cellStyle name="Total 5 2 2 3 2 3 3" xfId="49879"/>
    <cellStyle name="Total 5 2 2 3 3" xfId="7062"/>
    <cellStyle name="Total 5 2 2 3 3 2" xfId="49880"/>
    <cellStyle name="Total 5 2 2 3 3 2 2" xfId="49881"/>
    <cellStyle name="Total 5 2 2 3 3 2 3" xfId="49882"/>
    <cellStyle name="Total 5 2 2 3 4" xfId="7063"/>
    <cellStyle name="Total 5 2 2 3 4 2" xfId="49883"/>
    <cellStyle name="Total 5 2 2 3 4 2 2" xfId="49884"/>
    <cellStyle name="Total 5 2 2 3 4 2 3" xfId="49885"/>
    <cellStyle name="Total 5 2 2 3 5" xfId="49886"/>
    <cellStyle name="Total 5 2 2 3 5 2" xfId="49887"/>
    <cellStyle name="Total 5 2 2 3 5 3" xfId="49888"/>
    <cellStyle name="Total 5 2 2 4" xfId="7064"/>
    <cellStyle name="Total 5 2 2 4 2" xfId="7065"/>
    <cellStyle name="Total 5 2 2 4 2 2" xfId="7066"/>
    <cellStyle name="Total 5 2 2 4 2 2 2" xfId="49889"/>
    <cellStyle name="Total 5 2 2 4 2 2 2 2" xfId="49890"/>
    <cellStyle name="Total 5 2 2 4 2 2 2 3" xfId="49891"/>
    <cellStyle name="Total 5 2 2 4 2 3" xfId="49892"/>
    <cellStyle name="Total 5 2 2 4 2 3 2" xfId="49893"/>
    <cellStyle name="Total 5 2 2 4 2 3 3" xfId="49894"/>
    <cellStyle name="Total 5 2 2 4 3" xfId="7067"/>
    <cellStyle name="Total 5 2 2 4 3 2" xfId="49895"/>
    <cellStyle name="Total 5 2 2 4 3 2 2" xfId="49896"/>
    <cellStyle name="Total 5 2 2 4 3 2 3" xfId="49897"/>
    <cellStyle name="Total 5 2 2 4 4" xfId="49898"/>
    <cellStyle name="Total 5 2 2 4 4 2" xfId="49899"/>
    <cellStyle name="Total 5 2 2 4 4 3" xfId="49900"/>
    <cellStyle name="Total 5 2 2 5" xfId="7068"/>
    <cellStyle name="Total 5 2 2 5 2" xfId="7069"/>
    <cellStyle name="Total 5 2 2 5 2 2" xfId="49901"/>
    <cellStyle name="Total 5 2 2 5 2 2 2" xfId="49902"/>
    <cellStyle name="Total 5 2 2 5 2 2 3" xfId="49903"/>
    <cellStyle name="Total 5 2 2 5 3" xfId="49904"/>
    <cellStyle name="Total 5 2 2 5 3 2" xfId="49905"/>
    <cellStyle name="Total 5 2 2 5 3 3" xfId="49906"/>
    <cellStyle name="Total 5 2 2 6" xfId="7070"/>
    <cellStyle name="Total 5 2 2 6 2" xfId="49907"/>
    <cellStyle name="Total 5 2 2 6 2 2" xfId="49908"/>
    <cellStyle name="Total 5 2 2 6 2 3" xfId="49909"/>
    <cellStyle name="Total 5 2 2 7" xfId="49910"/>
    <cellStyle name="Total 5 2 2 7 2" xfId="49911"/>
    <cellStyle name="Total 5 2 2 7 3" xfId="49912"/>
    <cellStyle name="Total 5 2 2 8" xfId="49913"/>
    <cellStyle name="Total 5 2 2 9" xfId="49914"/>
    <cellStyle name="Total 5 2 3" xfId="7071"/>
    <cellStyle name="Total 5 2 3 10" xfId="49915"/>
    <cellStyle name="Total 5 2 3 11" xfId="49916"/>
    <cellStyle name="Total 5 2 3 12" xfId="49917"/>
    <cellStyle name="Total 5 2 3 13" xfId="49918"/>
    <cellStyle name="Total 5 2 3 14" xfId="49919"/>
    <cellStyle name="Total 5 2 3 15" xfId="49920"/>
    <cellStyle name="Total 5 2 3 16" xfId="49921"/>
    <cellStyle name="Total 5 2 3 2" xfId="7072"/>
    <cellStyle name="Total 5 2 3 2 2" xfId="7073"/>
    <cellStyle name="Total 5 2 3 2 2 2" xfId="7074"/>
    <cellStyle name="Total 5 2 3 2 2 2 2" xfId="7075"/>
    <cellStyle name="Total 5 2 3 2 2 2 2 2" xfId="49922"/>
    <cellStyle name="Total 5 2 3 2 2 2 2 2 2" xfId="49923"/>
    <cellStyle name="Total 5 2 3 2 2 2 2 2 3" xfId="49924"/>
    <cellStyle name="Total 5 2 3 2 2 2 3" xfId="49925"/>
    <cellStyle name="Total 5 2 3 2 2 2 3 2" xfId="49926"/>
    <cellStyle name="Total 5 2 3 2 2 2 3 3" xfId="49927"/>
    <cellStyle name="Total 5 2 3 2 2 3" xfId="7076"/>
    <cellStyle name="Total 5 2 3 2 2 3 2" xfId="49928"/>
    <cellStyle name="Total 5 2 3 2 2 3 2 2" xfId="49929"/>
    <cellStyle name="Total 5 2 3 2 2 3 2 3" xfId="49930"/>
    <cellStyle name="Total 5 2 3 2 2 4" xfId="49931"/>
    <cellStyle name="Total 5 2 3 2 2 4 2" xfId="49932"/>
    <cellStyle name="Total 5 2 3 2 2 4 3" xfId="49933"/>
    <cellStyle name="Total 5 2 3 2 3" xfId="7077"/>
    <cellStyle name="Total 5 2 3 2 3 2" xfId="7078"/>
    <cellStyle name="Total 5 2 3 2 3 2 2" xfId="49934"/>
    <cellStyle name="Total 5 2 3 2 3 2 2 2" xfId="49935"/>
    <cellStyle name="Total 5 2 3 2 3 2 2 3" xfId="49936"/>
    <cellStyle name="Total 5 2 3 2 3 3" xfId="49937"/>
    <cellStyle name="Total 5 2 3 2 3 3 2" xfId="49938"/>
    <cellStyle name="Total 5 2 3 2 3 3 3" xfId="49939"/>
    <cellStyle name="Total 5 2 3 2 4" xfId="7079"/>
    <cellStyle name="Total 5 2 3 2 4 2" xfId="49940"/>
    <cellStyle name="Total 5 2 3 2 4 2 2" xfId="49941"/>
    <cellStyle name="Total 5 2 3 2 4 2 3" xfId="49942"/>
    <cellStyle name="Total 5 2 3 2 5" xfId="49943"/>
    <cellStyle name="Total 5 2 3 2 5 2" xfId="49944"/>
    <cellStyle name="Total 5 2 3 2 5 3" xfId="49945"/>
    <cellStyle name="Total 5 2 3 3" xfId="7080"/>
    <cellStyle name="Total 5 2 3 3 2" xfId="7081"/>
    <cellStyle name="Total 5 2 3 3 2 2" xfId="7082"/>
    <cellStyle name="Total 5 2 3 3 2 2 2" xfId="49946"/>
    <cellStyle name="Total 5 2 3 3 2 2 2 2" xfId="49947"/>
    <cellStyle name="Total 5 2 3 3 2 2 2 3" xfId="49948"/>
    <cellStyle name="Total 5 2 3 3 2 3" xfId="49949"/>
    <cellStyle name="Total 5 2 3 3 2 3 2" xfId="49950"/>
    <cellStyle name="Total 5 2 3 3 2 3 3" xfId="49951"/>
    <cellStyle name="Total 5 2 3 3 3" xfId="7083"/>
    <cellStyle name="Total 5 2 3 3 3 2" xfId="49952"/>
    <cellStyle name="Total 5 2 3 3 3 2 2" xfId="49953"/>
    <cellStyle name="Total 5 2 3 3 3 2 3" xfId="49954"/>
    <cellStyle name="Total 5 2 3 3 4" xfId="7084"/>
    <cellStyle name="Total 5 2 3 3 4 2" xfId="49955"/>
    <cellStyle name="Total 5 2 3 3 4 2 2" xfId="49956"/>
    <cellStyle name="Total 5 2 3 3 4 2 3" xfId="49957"/>
    <cellStyle name="Total 5 2 3 3 5" xfId="49958"/>
    <cellStyle name="Total 5 2 3 3 5 2" xfId="49959"/>
    <cellStyle name="Total 5 2 3 3 5 3" xfId="49960"/>
    <cellStyle name="Total 5 2 3 4" xfId="7085"/>
    <cellStyle name="Total 5 2 3 4 2" xfId="7086"/>
    <cellStyle name="Total 5 2 3 4 2 2" xfId="7087"/>
    <cellStyle name="Total 5 2 3 4 2 2 2" xfId="49961"/>
    <cellStyle name="Total 5 2 3 4 2 2 2 2" xfId="49962"/>
    <cellStyle name="Total 5 2 3 4 2 2 2 3" xfId="49963"/>
    <cellStyle name="Total 5 2 3 4 2 3" xfId="49964"/>
    <cellStyle name="Total 5 2 3 4 2 3 2" xfId="49965"/>
    <cellStyle name="Total 5 2 3 4 2 3 3" xfId="49966"/>
    <cellStyle name="Total 5 2 3 4 3" xfId="7088"/>
    <cellStyle name="Total 5 2 3 4 3 2" xfId="49967"/>
    <cellStyle name="Total 5 2 3 4 3 2 2" xfId="49968"/>
    <cellStyle name="Total 5 2 3 4 3 2 3" xfId="49969"/>
    <cellStyle name="Total 5 2 3 4 4" xfId="49970"/>
    <cellStyle name="Total 5 2 3 4 4 2" xfId="49971"/>
    <cellStyle name="Total 5 2 3 4 4 3" xfId="49972"/>
    <cellStyle name="Total 5 2 3 5" xfId="7089"/>
    <cellStyle name="Total 5 2 3 5 2" xfId="7090"/>
    <cellStyle name="Total 5 2 3 5 2 2" xfId="49973"/>
    <cellStyle name="Total 5 2 3 5 2 2 2" xfId="49974"/>
    <cellStyle name="Total 5 2 3 5 2 2 3" xfId="49975"/>
    <cellStyle name="Total 5 2 3 5 3" xfId="49976"/>
    <cellStyle name="Total 5 2 3 5 3 2" xfId="49977"/>
    <cellStyle name="Total 5 2 3 5 3 3" xfId="49978"/>
    <cellStyle name="Total 5 2 3 6" xfId="7091"/>
    <cellStyle name="Total 5 2 3 6 2" xfId="49979"/>
    <cellStyle name="Total 5 2 3 6 2 2" xfId="49980"/>
    <cellStyle name="Total 5 2 3 6 2 3" xfId="49981"/>
    <cellStyle name="Total 5 2 3 7" xfId="49982"/>
    <cellStyle name="Total 5 2 3 7 2" xfId="49983"/>
    <cellStyle name="Total 5 2 3 7 3" xfId="49984"/>
    <cellStyle name="Total 5 2 3 8" xfId="49985"/>
    <cellStyle name="Total 5 2 3 9" xfId="49986"/>
    <cellStyle name="Total 5 2 4" xfId="7092"/>
    <cellStyle name="Total 5 2 4 2" xfId="7093"/>
    <cellStyle name="Total 5 2 4 2 2" xfId="7094"/>
    <cellStyle name="Total 5 2 4 2 2 2" xfId="7095"/>
    <cellStyle name="Total 5 2 4 2 2 2 2" xfId="7096"/>
    <cellStyle name="Total 5 2 4 2 2 2 2 2" xfId="49987"/>
    <cellStyle name="Total 5 2 4 2 2 2 2 2 2" xfId="49988"/>
    <cellStyle name="Total 5 2 4 2 2 2 2 2 3" xfId="49989"/>
    <cellStyle name="Total 5 2 4 2 2 2 3" xfId="49990"/>
    <cellStyle name="Total 5 2 4 2 2 2 3 2" xfId="49991"/>
    <cellStyle name="Total 5 2 4 2 2 2 3 3" xfId="49992"/>
    <cellStyle name="Total 5 2 4 2 2 3" xfId="7097"/>
    <cellStyle name="Total 5 2 4 2 2 3 2" xfId="49993"/>
    <cellStyle name="Total 5 2 4 2 2 3 2 2" xfId="49994"/>
    <cellStyle name="Total 5 2 4 2 2 3 2 3" xfId="49995"/>
    <cellStyle name="Total 5 2 4 2 2 4" xfId="49996"/>
    <cellStyle name="Total 5 2 4 2 2 4 2" xfId="49997"/>
    <cellStyle name="Total 5 2 4 2 2 4 3" xfId="49998"/>
    <cellStyle name="Total 5 2 4 2 3" xfId="7098"/>
    <cellStyle name="Total 5 2 4 2 3 2" xfId="7099"/>
    <cellStyle name="Total 5 2 4 2 3 2 2" xfId="49999"/>
    <cellStyle name="Total 5 2 4 2 3 2 2 2" xfId="50000"/>
    <cellStyle name="Total 5 2 4 2 3 2 2 3" xfId="50001"/>
    <cellStyle name="Total 5 2 4 2 3 3" xfId="50002"/>
    <cellStyle name="Total 5 2 4 2 3 3 2" xfId="50003"/>
    <cellStyle name="Total 5 2 4 2 3 3 3" xfId="50004"/>
    <cellStyle name="Total 5 2 4 2 4" xfId="7100"/>
    <cellStyle name="Total 5 2 4 2 4 2" xfId="50005"/>
    <cellStyle name="Total 5 2 4 2 4 2 2" xfId="50006"/>
    <cellStyle name="Total 5 2 4 2 4 2 3" xfId="50007"/>
    <cellStyle name="Total 5 2 4 2 5" xfId="50008"/>
    <cellStyle name="Total 5 2 4 2 5 2" xfId="50009"/>
    <cellStyle name="Total 5 2 4 2 5 3" xfId="50010"/>
    <cellStyle name="Total 5 2 4 3" xfId="7101"/>
    <cellStyle name="Total 5 2 4 3 2" xfId="7102"/>
    <cellStyle name="Total 5 2 4 3 2 2" xfId="7103"/>
    <cellStyle name="Total 5 2 4 3 2 2 2" xfId="50011"/>
    <cellStyle name="Total 5 2 4 3 2 2 2 2" xfId="50012"/>
    <cellStyle name="Total 5 2 4 3 2 2 2 3" xfId="50013"/>
    <cellStyle name="Total 5 2 4 3 2 3" xfId="50014"/>
    <cellStyle name="Total 5 2 4 3 2 3 2" xfId="50015"/>
    <cellStyle name="Total 5 2 4 3 2 3 3" xfId="50016"/>
    <cellStyle name="Total 5 2 4 3 3" xfId="7104"/>
    <cellStyle name="Total 5 2 4 3 3 2" xfId="50017"/>
    <cellStyle name="Total 5 2 4 3 3 2 2" xfId="50018"/>
    <cellStyle name="Total 5 2 4 3 3 2 3" xfId="50019"/>
    <cellStyle name="Total 5 2 4 3 4" xfId="7105"/>
    <cellStyle name="Total 5 2 4 3 4 2" xfId="50020"/>
    <cellStyle name="Total 5 2 4 3 4 2 2" xfId="50021"/>
    <cellStyle name="Total 5 2 4 3 4 2 3" xfId="50022"/>
    <cellStyle name="Total 5 2 4 3 5" xfId="50023"/>
    <cellStyle name="Total 5 2 4 3 5 2" xfId="50024"/>
    <cellStyle name="Total 5 2 4 3 5 3" xfId="50025"/>
    <cellStyle name="Total 5 2 4 4" xfId="7106"/>
    <cellStyle name="Total 5 2 4 4 2" xfId="7107"/>
    <cellStyle name="Total 5 2 4 4 2 2" xfId="7108"/>
    <cellStyle name="Total 5 2 4 4 2 2 2" xfId="50026"/>
    <cellStyle name="Total 5 2 4 4 2 2 2 2" xfId="50027"/>
    <cellStyle name="Total 5 2 4 4 2 2 2 3" xfId="50028"/>
    <cellStyle name="Total 5 2 4 4 2 3" xfId="50029"/>
    <cellStyle name="Total 5 2 4 4 2 3 2" xfId="50030"/>
    <cellStyle name="Total 5 2 4 4 2 3 3" xfId="50031"/>
    <cellStyle name="Total 5 2 4 4 3" xfId="7109"/>
    <cellStyle name="Total 5 2 4 4 3 2" xfId="50032"/>
    <cellStyle name="Total 5 2 4 4 3 2 2" xfId="50033"/>
    <cellStyle name="Total 5 2 4 4 3 2 3" xfId="50034"/>
    <cellStyle name="Total 5 2 4 4 4" xfId="50035"/>
    <cellStyle name="Total 5 2 4 4 4 2" xfId="50036"/>
    <cellStyle name="Total 5 2 4 4 4 3" xfId="50037"/>
    <cellStyle name="Total 5 2 4 5" xfId="7110"/>
    <cellStyle name="Total 5 2 4 5 2" xfId="7111"/>
    <cellStyle name="Total 5 2 4 5 2 2" xfId="50038"/>
    <cellStyle name="Total 5 2 4 5 2 2 2" xfId="50039"/>
    <cellStyle name="Total 5 2 4 5 2 2 3" xfId="50040"/>
    <cellStyle name="Total 5 2 4 5 3" xfId="50041"/>
    <cellStyle name="Total 5 2 4 5 3 2" xfId="50042"/>
    <cellStyle name="Total 5 2 4 5 3 3" xfId="50043"/>
    <cellStyle name="Total 5 2 4 6" xfId="7112"/>
    <cellStyle name="Total 5 2 4 6 2" xfId="50044"/>
    <cellStyle name="Total 5 2 4 6 2 2" xfId="50045"/>
    <cellStyle name="Total 5 2 4 6 2 3" xfId="50046"/>
    <cellStyle name="Total 5 2 4 7" xfId="50047"/>
    <cellStyle name="Total 5 2 4 7 2" xfId="50048"/>
    <cellStyle name="Total 5 2 4 7 3" xfId="50049"/>
    <cellStyle name="Total 5 2 5" xfId="7113"/>
    <cellStyle name="Total 5 2 5 2" xfId="7114"/>
    <cellStyle name="Total 5 2 5 2 2" xfId="50050"/>
    <cellStyle name="Total 5 2 5 2 2 2" xfId="50051"/>
    <cellStyle name="Total 5 2 5 2 2 3" xfId="50052"/>
    <cellStyle name="Total 5 2 5 3" xfId="50053"/>
    <cellStyle name="Total 5 2 5 3 2" xfId="50054"/>
    <cellStyle name="Total 5 2 5 3 3" xfId="50055"/>
    <cellStyle name="Total 5 2 6" xfId="50056"/>
    <cellStyle name="Total 5 2 6 2" xfId="50057"/>
    <cellStyle name="Total 5 2 7" xfId="50058"/>
    <cellStyle name="Total 5 2 8" xfId="50059"/>
    <cellStyle name="Total 5 2 9" xfId="50060"/>
    <cellStyle name="Total 5 3" xfId="7115"/>
    <cellStyle name="Total 5 3 10" xfId="50061"/>
    <cellStyle name="Total 5 3 11" xfId="50062"/>
    <cellStyle name="Total 5 3 12" xfId="50063"/>
    <cellStyle name="Total 5 3 13" xfId="50064"/>
    <cellStyle name="Total 5 3 14" xfId="50065"/>
    <cellStyle name="Total 5 3 15" xfId="50066"/>
    <cellStyle name="Total 5 3 16" xfId="50067"/>
    <cellStyle name="Total 5 3 17" xfId="50068"/>
    <cellStyle name="Total 5 3 2" xfId="7116"/>
    <cellStyle name="Total 5 3 2 10" xfId="50069"/>
    <cellStyle name="Total 5 3 2 11" xfId="50070"/>
    <cellStyle name="Total 5 3 2 12" xfId="50071"/>
    <cellStyle name="Total 5 3 2 13" xfId="50072"/>
    <cellStyle name="Total 5 3 2 14" xfId="50073"/>
    <cellStyle name="Total 5 3 2 15" xfId="50074"/>
    <cellStyle name="Total 5 3 2 2" xfId="7117"/>
    <cellStyle name="Total 5 3 2 2 2" xfId="7118"/>
    <cellStyle name="Total 5 3 2 2 2 2" xfId="7119"/>
    <cellStyle name="Total 5 3 2 2 2 2 2" xfId="7120"/>
    <cellStyle name="Total 5 3 2 2 2 2 2 2" xfId="50075"/>
    <cellStyle name="Total 5 3 2 2 2 2 2 2 2" xfId="50076"/>
    <cellStyle name="Total 5 3 2 2 2 2 2 2 3" xfId="50077"/>
    <cellStyle name="Total 5 3 2 2 2 2 3" xfId="50078"/>
    <cellStyle name="Total 5 3 2 2 2 2 3 2" xfId="50079"/>
    <cellStyle name="Total 5 3 2 2 2 2 3 3" xfId="50080"/>
    <cellStyle name="Total 5 3 2 2 2 3" xfId="7121"/>
    <cellStyle name="Total 5 3 2 2 2 3 2" xfId="50081"/>
    <cellStyle name="Total 5 3 2 2 2 3 2 2" xfId="50082"/>
    <cellStyle name="Total 5 3 2 2 2 3 2 3" xfId="50083"/>
    <cellStyle name="Total 5 3 2 2 2 4" xfId="50084"/>
    <cellStyle name="Total 5 3 2 2 2 4 2" xfId="50085"/>
    <cellStyle name="Total 5 3 2 2 2 4 3" xfId="50086"/>
    <cellStyle name="Total 5 3 2 2 3" xfId="7122"/>
    <cellStyle name="Total 5 3 2 2 3 2" xfId="7123"/>
    <cellStyle name="Total 5 3 2 2 3 2 2" xfId="50087"/>
    <cellStyle name="Total 5 3 2 2 3 2 2 2" xfId="50088"/>
    <cellStyle name="Total 5 3 2 2 3 2 2 3" xfId="50089"/>
    <cellStyle name="Total 5 3 2 2 3 3" xfId="50090"/>
    <cellStyle name="Total 5 3 2 2 3 3 2" xfId="50091"/>
    <cellStyle name="Total 5 3 2 2 3 3 3" xfId="50092"/>
    <cellStyle name="Total 5 3 2 2 4" xfId="7124"/>
    <cellStyle name="Total 5 3 2 2 4 2" xfId="50093"/>
    <cellStyle name="Total 5 3 2 2 4 2 2" xfId="50094"/>
    <cellStyle name="Total 5 3 2 2 4 2 3" xfId="50095"/>
    <cellStyle name="Total 5 3 2 2 5" xfId="50096"/>
    <cellStyle name="Total 5 3 2 2 5 2" xfId="50097"/>
    <cellStyle name="Total 5 3 2 2 5 3" xfId="50098"/>
    <cellStyle name="Total 5 3 2 3" xfId="7125"/>
    <cellStyle name="Total 5 3 2 3 2" xfId="7126"/>
    <cellStyle name="Total 5 3 2 3 2 2" xfId="7127"/>
    <cellStyle name="Total 5 3 2 3 2 2 2" xfId="50099"/>
    <cellStyle name="Total 5 3 2 3 2 2 2 2" xfId="50100"/>
    <cellStyle name="Total 5 3 2 3 2 2 2 3" xfId="50101"/>
    <cellStyle name="Total 5 3 2 3 2 3" xfId="50102"/>
    <cellStyle name="Total 5 3 2 3 2 3 2" xfId="50103"/>
    <cellStyle name="Total 5 3 2 3 2 3 3" xfId="50104"/>
    <cellStyle name="Total 5 3 2 3 3" xfId="7128"/>
    <cellStyle name="Total 5 3 2 3 3 2" xfId="50105"/>
    <cellStyle name="Total 5 3 2 3 3 2 2" xfId="50106"/>
    <cellStyle name="Total 5 3 2 3 3 2 3" xfId="50107"/>
    <cellStyle name="Total 5 3 2 3 4" xfId="7129"/>
    <cellStyle name="Total 5 3 2 3 4 2" xfId="50108"/>
    <cellStyle name="Total 5 3 2 3 4 2 2" xfId="50109"/>
    <cellStyle name="Total 5 3 2 3 4 2 3" xfId="50110"/>
    <cellStyle name="Total 5 3 2 3 5" xfId="50111"/>
    <cellStyle name="Total 5 3 2 3 5 2" xfId="50112"/>
    <cellStyle name="Total 5 3 2 3 5 3" xfId="50113"/>
    <cellStyle name="Total 5 3 2 4" xfId="7130"/>
    <cellStyle name="Total 5 3 2 4 2" xfId="7131"/>
    <cellStyle name="Total 5 3 2 4 2 2" xfId="7132"/>
    <cellStyle name="Total 5 3 2 4 2 2 2" xfId="50114"/>
    <cellStyle name="Total 5 3 2 4 2 2 2 2" xfId="50115"/>
    <cellStyle name="Total 5 3 2 4 2 2 2 3" xfId="50116"/>
    <cellStyle name="Total 5 3 2 4 2 3" xfId="50117"/>
    <cellStyle name="Total 5 3 2 4 2 3 2" xfId="50118"/>
    <cellStyle name="Total 5 3 2 4 2 3 3" xfId="50119"/>
    <cellStyle name="Total 5 3 2 4 3" xfId="7133"/>
    <cellStyle name="Total 5 3 2 4 3 2" xfId="50120"/>
    <cellStyle name="Total 5 3 2 4 3 2 2" xfId="50121"/>
    <cellStyle name="Total 5 3 2 4 3 2 3" xfId="50122"/>
    <cellStyle name="Total 5 3 2 4 4" xfId="50123"/>
    <cellStyle name="Total 5 3 2 4 4 2" xfId="50124"/>
    <cellStyle name="Total 5 3 2 4 4 3" xfId="50125"/>
    <cellStyle name="Total 5 3 2 5" xfId="7134"/>
    <cellStyle name="Total 5 3 2 5 2" xfId="7135"/>
    <cellStyle name="Total 5 3 2 5 2 2" xfId="50126"/>
    <cellStyle name="Total 5 3 2 5 2 2 2" xfId="50127"/>
    <cellStyle name="Total 5 3 2 5 2 2 3" xfId="50128"/>
    <cellStyle name="Total 5 3 2 5 3" xfId="50129"/>
    <cellStyle name="Total 5 3 2 5 3 2" xfId="50130"/>
    <cellStyle name="Total 5 3 2 5 3 3" xfId="50131"/>
    <cellStyle name="Total 5 3 2 6" xfId="7136"/>
    <cellStyle name="Total 5 3 2 6 2" xfId="50132"/>
    <cellStyle name="Total 5 3 2 6 2 2" xfId="50133"/>
    <cellStyle name="Total 5 3 2 6 2 3" xfId="50134"/>
    <cellStyle name="Total 5 3 2 7" xfId="50135"/>
    <cellStyle name="Total 5 3 2 7 2" xfId="50136"/>
    <cellStyle name="Total 5 3 2 7 3" xfId="50137"/>
    <cellStyle name="Total 5 3 2 8" xfId="50138"/>
    <cellStyle name="Total 5 3 2 9" xfId="50139"/>
    <cellStyle name="Total 5 3 3" xfId="7137"/>
    <cellStyle name="Total 5 3 3 2" xfId="7138"/>
    <cellStyle name="Total 5 3 3 2 2" xfId="7139"/>
    <cellStyle name="Total 5 3 3 2 2 2" xfId="7140"/>
    <cellStyle name="Total 5 3 3 2 2 2 2" xfId="7141"/>
    <cellStyle name="Total 5 3 3 2 2 2 2 2" xfId="50140"/>
    <cellStyle name="Total 5 3 3 2 2 2 2 2 2" xfId="50141"/>
    <cellStyle name="Total 5 3 3 2 2 2 2 2 3" xfId="50142"/>
    <cellStyle name="Total 5 3 3 2 2 2 3" xfId="50143"/>
    <cellStyle name="Total 5 3 3 2 2 2 3 2" xfId="50144"/>
    <cellStyle name="Total 5 3 3 2 2 2 3 3" xfId="50145"/>
    <cellStyle name="Total 5 3 3 2 2 3" xfId="7142"/>
    <cellStyle name="Total 5 3 3 2 2 3 2" xfId="50146"/>
    <cellStyle name="Total 5 3 3 2 2 3 2 2" xfId="50147"/>
    <cellStyle name="Total 5 3 3 2 2 3 2 3" xfId="50148"/>
    <cellStyle name="Total 5 3 3 2 2 4" xfId="50149"/>
    <cellStyle name="Total 5 3 3 2 2 4 2" xfId="50150"/>
    <cellStyle name="Total 5 3 3 2 2 4 3" xfId="50151"/>
    <cellStyle name="Total 5 3 3 2 3" xfId="7143"/>
    <cellStyle name="Total 5 3 3 2 3 2" xfId="7144"/>
    <cellStyle name="Total 5 3 3 2 3 2 2" xfId="50152"/>
    <cellStyle name="Total 5 3 3 2 3 2 2 2" xfId="50153"/>
    <cellStyle name="Total 5 3 3 2 3 2 2 3" xfId="50154"/>
    <cellStyle name="Total 5 3 3 2 3 3" xfId="50155"/>
    <cellStyle name="Total 5 3 3 2 3 3 2" xfId="50156"/>
    <cellStyle name="Total 5 3 3 2 3 3 3" xfId="50157"/>
    <cellStyle name="Total 5 3 3 2 4" xfId="7145"/>
    <cellStyle name="Total 5 3 3 2 4 2" xfId="50158"/>
    <cellStyle name="Total 5 3 3 2 4 2 2" xfId="50159"/>
    <cellStyle name="Total 5 3 3 2 4 2 3" xfId="50160"/>
    <cellStyle name="Total 5 3 3 2 5" xfId="50161"/>
    <cellStyle name="Total 5 3 3 2 5 2" xfId="50162"/>
    <cellStyle name="Total 5 3 3 2 5 3" xfId="50163"/>
    <cellStyle name="Total 5 3 3 3" xfId="7146"/>
    <cellStyle name="Total 5 3 3 3 2" xfId="7147"/>
    <cellStyle name="Total 5 3 3 3 2 2" xfId="7148"/>
    <cellStyle name="Total 5 3 3 3 2 2 2" xfId="50164"/>
    <cellStyle name="Total 5 3 3 3 2 2 2 2" xfId="50165"/>
    <cellStyle name="Total 5 3 3 3 2 2 2 3" xfId="50166"/>
    <cellStyle name="Total 5 3 3 3 2 3" xfId="50167"/>
    <cellStyle name="Total 5 3 3 3 2 3 2" xfId="50168"/>
    <cellStyle name="Total 5 3 3 3 2 3 3" xfId="50169"/>
    <cellStyle name="Total 5 3 3 3 3" xfId="7149"/>
    <cellStyle name="Total 5 3 3 3 3 2" xfId="50170"/>
    <cellStyle name="Total 5 3 3 3 3 2 2" xfId="50171"/>
    <cellStyle name="Total 5 3 3 3 3 2 3" xfId="50172"/>
    <cellStyle name="Total 5 3 3 3 4" xfId="7150"/>
    <cellStyle name="Total 5 3 3 3 4 2" xfId="50173"/>
    <cellStyle name="Total 5 3 3 3 4 2 2" xfId="50174"/>
    <cellStyle name="Total 5 3 3 3 4 2 3" xfId="50175"/>
    <cellStyle name="Total 5 3 3 3 5" xfId="50176"/>
    <cellStyle name="Total 5 3 3 3 5 2" xfId="50177"/>
    <cellStyle name="Total 5 3 3 3 5 3" xfId="50178"/>
    <cellStyle name="Total 5 3 3 4" xfId="7151"/>
    <cellStyle name="Total 5 3 3 4 2" xfId="7152"/>
    <cellStyle name="Total 5 3 3 4 2 2" xfId="7153"/>
    <cellStyle name="Total 5 3 3 4 2 2 2" xfId="50179"/>
    <cellStyle name="Total 5 3 3 4 2 2 2 2" xfId="50180"/>
    <cellStyle name="Total 5 3 3 4 2 2 2 3" xfId="50181"/>
    <cellStyle name="Total 5 3 3 4 2 3" xfId="50182"/>
    <cellStyle name="Total 5 3 3 4 2 3 2" xfId="50183"/>
    <cellStyle name="Total 5 3 3 4 2 3 3" xfId="50184"/>
    <cellStyle name="Total 5 3 3 4 3" xfId="7154"/>
    <cellStyle name="Total 5 3 3 4 3 2" xfId="50185"/>
    <cellStyle name="Total 5 3 3 4 3 2 2" xfId="50186"/>
    <cellStyle name="Total 5 3 3 4 3 2 3" xfId="50187"/>
    <cellStyle name="Total 5 3 3 4 4" xfId="50188"/>
    <cellStyle name="Total 5 3 3 4 4 2" xfId="50189"/>
    <cellStyle name="Total 5 3 3 4 4 3" xfId="50190"/>
    <cellStyle name="Total 5 3 3 5" xfId="7155"/>
    <cellStyle name="Total 5 3 3 5 2" xfId="7156"/>
    <cellStyle name="Total 5 3 3 5 2 2" xfId="50191"/>
    <cellStyle name="Total 5 3 3 5 2 2 2" xfId="50192"/>
    <cellStyle name="Total 5 3 3 5 2 2 3" xfId="50193"/>
    <cellStyle name="Total 5 3 3 5 3" xfId="50194"/>
    <cellStyle name="Total 5 3 3 5 3 2" xfId="50195"/>
    <cellStyle name="Total 5 3 3 5 3 3" xfId="50196"/>
    <cellStyle name="Total 5 3 3 6" xfId="7157"/>
    <cellStyle name="Total 5 3 3 6 2" xfId="50197"/>
    <cellStyle name="Total 5 3 3 6 2 2" xfId="50198"/>
    <cellStyle name="Total 5 3 3 6 2 3" xfId="50199"/>
    <cellStyle name="Total 5 3 3 7" xfId="50200"/>
    <cellStyle name="Total 5 3 3 7 2" xfId="50201"/>
    <cellStyle name="Total 5 3 3 7 3" xfId="50202"/>
    <cellStyle name="Total 5 3 4" xfId="7158"/>
    <cellStyle name="Total 5 3 4 2" xfId="7159"/>
    <cellStyle name="Total 5 3 4 2 2" xfId="7160"/>
    <cellStyle name="Total 5 3 4 2 2 2" xfId="7161"/>
    <cellStyle name="Total 5 3 4 2 2 2 2" xfId="50203"/>
    <cellStyle name="Total 5 3 4 2 2 2 2 2" xfId="50204"/>
    <cellStyle name="Total 5 3 4 2 2 2 2 3" xfId="50205"/>
    <cellStyle name="Total 5 3 4 2 2 3" xfId="50206"/>
    <cellStyle name="Total 5 3 4 2 2 3 2" xfId="50207"/>
    <cellStyle name="Total 5 3 4 2 2 3 3" xfId="50208"/>
    <cellStyle name="Total 5 3 4 2 3" xfId="7162"/>
    <cellStyle name="Total 5 3 4 2 3 2" xfId="50209"/>
    <cellStyle name="Total 5 3 4 2 3 2 2" xfId="50210"/>
    <cellStyle name="Total 5 3 4 2 3 2 3" xfId="50211"/>
    <cellStyle name="Total 5 3 4 2 4" xfId="50212"/>
    <cellStyle name="Total 5 3 4 2 4 2" xfId="50213"/>
    <cellStyle name="Total 5 3 4 2 4 3" xfId="50214"/>
    <cellStyle name="Total 5 3 4 3" xfId="7163"/>
    <cellStyle name="Total 5 3 4 3 2" xfId="7164"/>
    <cellStyle name="Total 5 3 4 3 2 2" xfId="50215"/>
    <cellStyle name="Total 5 3 4 3 2 2 2" xfId="50216"/>
    <cellStyle name="Total 5 3 4 3 2 2 3" xfId="50217"/>
    <cellStyle name="Total 5 3 4 3 3" xfId="50218"/>
    <cellStyle name="Total 5 3 4 3 3 2" xfId="50219"/>
    <cellStyle name="Total 5 3 4 3 3 3" xfId="50220"/>
    <cellStyle name="Total 5 3 4 4" xfId="7165"/>
    <cellStyle name="Total 5 3 4 4 2" xfId="50221"/>
    <cellStyle name="Total 5 3 4 4 2 2" xfId="50222"/>
    <cellStyle name="Total 5 3 4 4 2 3" xfId="50223"/>
    <cellStyle name="Total 5 3 4 5" xfId="50224"/>
    <cellStyle name="Total 5 3 4 5 2" xfId="50225"/>
    <cellStyle name="Total 5 3 4 5 3" xfId="50226"/>
    <cellStyle name="Total 5 3 5" xfId="7166"/>
    <cellStyle name="Total 5 3 5 2" xfId="7167"/>
    <cellStyle name="Total 5 3 5 2 2" xfId="7168"/>
    <cellStyle name="Total 5 3 5 2 2 2" xfId="50227"/>
    <cellStyle name="Total 5 3 5 2 2 2 2" xfId="50228"/>
    <cellStyle name="Total 5 3 5 2 2 2 3" xfId="50229"/>
    <cellStyle name="Total 5 3 5 2 3" xfId="50230"/>
    <cellStyle name="Total 5 3 5 2 3 2" xfId="50231"/>
    <cellStyle name="Total 5 3 5 2 3 3" xfId="50232"/>
    <cellStyle name="Total 5 3 5 3" xfId="7169"/>
    <cellStyle name="Total 5 3 5 3 2" xfId="50233"/>
    <cellStyle name="Total 5 3 5 3 2 2" xfId="50234"/>
    <cellStyle name="Total 5 3 5 3 2 3" xfId="50235"/>
    <cellStyle name="Total 5 3 5 4" xfId="7170"/>
    <cellStyle name="Total 5 3 5 4 2" xfId="50236"/>
    <cellStyle name="Total 5 3 5 4 2 2" xfId="50237"/>
    <cellStyle name="Total 5 3 5 4 2 3" xfId="50238"/>
    <cellStyle name="Total 5 3 5 5" xfId="50239"/>
    <cellStyle name="Total 5 3 5 5 2" xfId="50240"/>
    <cellStyle name="Total 5 3 5 5 3" xfId="50241"/>
    <cellStyle name="Total 5 3 6" xfId="7171"/>
    <cellStyle name="Total 5 3 6 2" xfId="7172"/>
    <cellStyle name="Total 5 3 6 2 2" xfId="7173"/>
    <cellStyle name="Total 5 3 6 2 2 2" xfId="50242"/>
    <cellStyle name="Total 5 3 6 2 2 2 2" xfId="50243"/>
    <cellStyle name="Total 5 3 6 2 2 2 3" xfId="50244"/>
    <cellStyle name="Total 5 3 6 2 3" xfId="50245"/>
    <cellStyle name="Total 5 3 6 2 3 2" xfId="50246"/>
    <cellStyle name="Total 5 3 6 2 3 3" xfId="50247"/>
    <cellStyle name="Total 5 3 6 3" xfId="7174"/>
    <cellStyle name="Total 5 3 6 3 2" xfId="50248"/>
    <cellStyle name="Total 5 3 6 3 2 2" xfId="50249"/>
    <cellStyle name="Total 5 3 6 3 2 3" xfId="50250"/>
    <cellStyle name="Total 5 3 6 4" xfId="50251"/>
    <cellStyle name="Total 5 3 6 4 2" xfId="50252"/>
    <cellStyle name="Total 5 3 6 4 3" xfId="50253"/>
    <cellStyle name="Total 5 3 7" xfId="7175"/>
    <cellStyle name="Total 5 3 7 2" xfId="7176"/>
    <cellStyle name="Total 5 3 7 2 2" xfId="50254"/>
    <cellStyle name="Total 5 3 7 2 2 2" xfId="50255"/>
    <cellStyle name="Total 5 3 7 2 2 3" xfId="50256"/>
    <cellStyle name="Total 5 3 7 3" xfId="50257"/>
    <cellStyle name="Total 5 3 7 3 2" xfId="50258"/>
    <cellStyle name="Total 5 3 7 3 3" xfId="50259"/>
    <cellStyle name="Total 5 3 8" xfId="7177"/>
    <cellStyle name="Total 5 3 8 2" xfId="50260"/>
    <cellStyle name="Total 5 3 8 2 2" xfId="50261"/>
    <cellStyle name="Total 5 3 8 2 3" xfId="50262"/>
    <cellStyle name="Total 5 3 9" xfId="50263"/>
    <cellStyle name="Total 5 3 9 2" xfId="50264"/>
    <cellStyle name="Total 5 3 9 3" xfId="50265"/>
    <cellStyle name="Total 5 4" xfId="7178"/>
    <cellStyle name="Total 5 4 10" xfId="50266"/>
    <cellStyle name="Total 5 4 11" xfId="50267"/>
    <cellStyle name="Total 5 4 12" xfId="50268"/>
    <cellStyle name="Total 5 4 13" xfId="50269"/>
    <cellStyle name="Total 5 4 14" xfId="50270"/>
    <cellStyle name="Total 5 4 15" xfId="50271"/>
    <cellStyle name="Total 5 4 16" xfId="50272"/>
    <cellStyle name="Total 5 4 2" xfId="7179"/>
    <cellStyle name="Total 5 4 2 2" xfId="7180"/>
    <cellStyle name="Total 5 4 2 2 2" xfId="7181"/>
    <cellStyle name="Total 5 4 2 2 2 2" xfId="7182"/>
    <cellStyle name="Total 5 4 2 2 2 2 2" xfId="50273"/>
    <cellStyle name="Total 5 4 2 2 2 2 2 2" xfId="50274"/>
    <cellStyle name="Total 5 4 2 2 2 2 2 3" xfId="50275"/>
    <cellStyle name="Total 5 4 2 2 2 3" xfId="50276"/>
    <cellStyle name="Total 5 4 2 2 2 3 2" xfId="50277"/>
    <cellStyle name="Total 5 4 2 2 2 3 3" xfId="50278"/>
    <cellStyle name="Total 5 4 2 2 3" xfId="7183"/>
    <cellStyle name="Total 5 4 2 2 3 2" xfId="50279"/>
    <cellStyle name="Total 5 4 2 2 3 2 2" xfId="50280"/>
    <cellStyle name="Total 5 4 2 2 3 2 3" xfId="50281"/>
    <cellStyle name="Total 5 4 2 2 4" xfId="50282"/>
    <cellStyle name="Total 5 4 2 2 4 2" xfId="50283"/>
    <cellStyle name="Total 5 4 2 2 4 3" xfId="50284"/>
    <cellStyle name="Total 5 4 2 3" xfId="7184"/>
    <cellStyle name="Total 5 4 2 3 2" xfId="7185"/>
    <cellStyle name="Total 5 4 2 3 2 2" xfId="50285"/>
    <cellStyle name="Total 5 4 2 3 2 2 2" xfId="50286"/>
    <cellStyle name="Total 5 4 2 3 2 2 3" xfId="50287"/>
    <cellStyle name="Total 5 4 2 3 3" xfId="50288"/>
    <cellStyle name="Total 5 4 2 3 3 2" xfId="50289"/>
    <cellStyle name="Total 5 4 2 3 3 3" xfId="50290"/>
    <cellStyle name="Total 5 4 2 4" xfId="7186"/>
    <cellStyle name="Total 5 4 2 4 2" xfId="50291"/>
    <cellStyle name="Total 5 4 2 4 2 2" xfId="50292"/>
    <cellStyle name="Total 5 4 2 4 2 3" xfId="50293"/>
    <cellStyle name="Total 5 4 2 5" xfId="50294"/>
    <cellStyle name="Total 5 4 2 5 2" xfId="50295"/>
    <cellStyle name="Total 5 4 2 5 3" xfId="50296"/>
    <cellStyle name="Total 5 4 3" xfId="7187"/>
    <cellStyle name="Total 5 4 3 2" xfId="7188"/>
    <cellStyle name="Total 5 4 3 2 2" xfId="7189"/>
    <cellStyle name="Total 5 4 3 2 2 2" xfId="50297"/>
    <cellStyle name="Total 5 4 3 2 2 2 2" xfId="50298"/>
    <cellStyle name="Total 5 4 3 2 2 2 3" xfId="50299"/>
    <cellStyle name="Total 5 4 3 2 3" xfId="50300"/>
    <cellStyle name="Total 5 4 3 2 3 2" xfId="50301"/>
    <cellStyle name="Total 5 4 3 2 3 3" xfId="50302"/>
    <cellStyle name="Total 5 4 3 3" xfId="7190"/>
    <cellStyle name="Total 5 4 3 3 2" xfId="50303"/>
    <cellStyle name="Total 5 4 3 3 2 2" xfId="50304"/>
    <cellStyle name="Total 5 4 3 3 2 3" xfId="50305"/>
    <cellStyle name="Total 5 4 3 4" xfId="7191"/>
    <cellStyle name="Total 5 4 3 4 2" xfId="50306"/>
    <cellStyle name="Total 5 4 3 4 2 2" xfId="50307"/>
    <cellStyle name="Total 5 4 3 4 2 3" xfId="50308"/>
    <cellStyle name="Total 5 4 3 5" xfId="50309"/>
    <cellStyle name="Total 5 4 3 5 2" xfId="50310"/>
    <cellStyle name="Total 5 4 3 5 3" xfId="50311"/>
    <cellStyle name="Total 5 4 4" xfId="7192"/>
    <cellStyle name="Total 5 4 4 2" xfId="7193"/>
    <cellStyle name="Total 5 4 4 2 2" xfId="7194"/>
    <cellStyle name="Total 5 4 4 2 2 2" xfId="50312"/>
    <cellStyle name="Total 5 4 4 2 2 2 2" xfId="50313"/>
    <cellStyle name="Total 5 4 4 2 2 2 3" xfId="50314"/>
    <cellStyle name="Total 5 4 4 2 3" xfId="50315"/>
    <cellStyle name="Total 5 4 4 2 3 2" xfId="50316"/>
    <cellStyle name="Total 5 4 4 2 3 3" xfId="50317"/>
    <cellStyle name="Total 5 4 4 3" xfId="7195"/>
    <cellStyle name="Total 5 4 4 3 2" xfId="50318"/>
    <cellStyle name="Total 5 4 4 3 2 2" xfId="50319"/>
    <cellStyle name="Total 5 4 4 3 2 3" xfId="50320"/>
    <cellStyle name="Total 5 4 4 4" xfId="50321"/>
    <cellStyle name="Total 5 4 4 4 2" xfId="50322"/>
    <cellStyle name="Total 5 4 4 4 3" xfId="50323"/>
    <cellStyle name="Total 5 4 5" xfId="7196"/>
    <cellStyle name="Total 5 4 5 2" xfId="7197"/>
    <cellStyle name="Total 5 4 5 2 2" xfId="50324"/>
    <cellStyle name="Total 5 4 5 2 2 2" xfId="50325"/>
    <cellStyle name="Total 5 4 5 2 2 3" xfId="50326"/>
    <cellStyle name="Total 5 4 5 3" xfId="50327"/>
    <cellStyle name="Total 5 4 5 3 2" xfId="50328"/>
    <cellStyle name="Total 5 4 5 3 3" xfId="50329"/>
    <cellStyle name="Total 5 4 6" xfId="7198"/>
    <cellStyle name="Total 5 4 6 2" xfId="50330"/>
    <cellStyle name="Total 5 4 6 2 2" xfId="50331"/>
    <cellStyle name="Total 5 4 6 2 3" xfId="50332"/>
    <cellStyle name="Total 5 4 7" xfId="50333"/>
    <cellStyle name="Total 5 4 7 2" xfId="50334"/>
    <cellStyle name="Total 5 4 7 3" xfId="50335"/>
    <cellStyle name="Total 5 4 8" xfId="50336"/>
    <cellStyle name="Total 5 4 9" xfId="50337"/>
    <cellStyle name="Total 5 5" xfId="7199"/>
    <cellStyle name="Total 5 5 2" xfId="7200"/>
    <cellStyle name="Total 5 5 2 2" xfId="50338"/>
    <cellStyle name="Total 5 5 2 2 2" xfId="50339"/>
    <cellStyle name="Total 5 5 2 2 3" xfId="50340"/>
    <cellStyle name="Total 5 5 3" xfId="50341"/>
    <cellStyle name="Total 5 5 3 2" xfId="50342"/>
    <cellStyle name="Total 5 5 3 3" xfId="50343"/>
    <cellStyle name="Total 5 6" xfId="50344"/>
    <cellStyle name="Total 5 6 2" xfId="50345"/>
    <cellStyle name="Total 5 7" xfId="50346"/>
    <cellStyle name="Total 5 8" xfId="50347"/>
    <cellStyle name="Total 5 9" xfId="50348"/>
    <cellStyle name="Total 6" xfId="7201"/>
    <cellStyle name="Total 6 2" xfId="7202"/>
    <cellStyle name="Total 6 2 2" xfId="7203"/>
    <cellStyle name="Total 6 2 2 2" xfId="7204"/>
    <cellStyle name="Total 6 2 2 2 2" xfId="7205"/>
    <cellStyle name="Total 6 2 2 2 2 2" xfId="7206"/>
    <cellStyle name="Total 6 2 2 2 2 2 2" xfId="7207"/>
    <cellStyle name="Total 6 2 2 2 2 2 2 2" xfId="50349"/>
    <cellStyle name="Total 6 2 2 2 2 2 2 2 2" xfId="50350"/>
    <cellStyle name="Total 6 2 2 2 2 2 2 2 3" xfId="50351"/>
    <cellStyle name="Total 6 2 2 2 2 2 3" xfId="50352"/>
    <cellStyle name="Total 6 2 2 2 2 2 3 2" xfId="50353"/>
    <cellStyle name="Total 6 2 2 2 2 2 3 3" xfId="50354"/>
    <cellStyle name="Total 6 2 2 2 2 3" xfId="7208"/>
    <cellStyle name="Total 6 2 2 2 2 3 2" xfId="50355"/>
    <cellStyle name="Total 6 2 2 2 2 3 2 2" xfId="50356"/>
    <cellStyle name="Total 6 2 2 2 2 3 2 3" xfId="50357"/>
    <cellStyle name="Total 6 2 2 2 2 4" xfId="50358"/>
    <cellStyle name="Total 6 2 2 2 2 4 2" xfId="50359"/>
    <cellStyle name="Total 6 2 2 2 2 4 3" xfId="50360"/>
    <cellStyle name="Total 6 2 2 2 3" xfId="7209"/>
    <cellStyle name="Total 6 2 2 2 3 2" xfId="7210"/>
    <cellStyle name="Total 6 2 2 2 3 2 2" xfId="50361"/>
    <cellStyle name="Total 6 2 2 2 3 2 2 2" xfId="50362"/>
    <cellStyle name="Total 6 2 2 2 3 2 2 3" xfId="50363"/>
    <cellStyle name="Total 6 2 2 2 3 3" xfId="50364"/>
    <cellStyle name="Total 6 2 2 2 3 3 2" xfId="50365"/>
    <cellStyle name="Total 6 2 2 2 3 3 3" xfId="50366"/>
    <cellStyle name="Total 6 2 2 2 4" xfId="7211"/>
    <cellStyle name="Total 6 2 2 2 4 2" xfId="50367"/>
    <cellStyle name="Total 6 2 2 2 4 2 2" xfId="50368"/>
    <cellStyle name="Total 6 2 2 2 4 2 3" xfId="50369"/>
    <cellStyle name="Total 6 2 2 2 5" xfId="50370"/>
    <cellStyle name="Total 6 2 2 2 5 2" xfId="50371"/>
    <cellStyle name="Total 6 2 2 2 5 3" xfId="50372"/>
    <cellStyle name="Total 6 2 2 3" xfId="7212"/>
    <cellStyle name="Total 6 2 2 3 2" xfId="7213"/>
    <cellStyle name="Total 6 2 2 3 2 2" xfId="7214"/>
    <cellStyle name="Total 6 2 2 3 2 2 2" xfId="50373"/>
    <cellStyle name="Total 6 2 2 3 2 2 2 2" xfId="50374"/>
    <cellStyle name="Total 6 2 2 3 2 2 2 3" xfId="50375"/>
    <cellStyle name="Total 6 2 2 3 2 3" xfId="50376"/>
    <cellStyle name="Total 6 2 2 3 2 3 2" xfId="50377"/>
    <cellStyle name="Total 6 2 2 3 2 3 3" xfId="50378"/>
    <cellStyle name="Total 6 2 2 3 3" xfId="7215"/>
    <cellStyle name="Total 6 2 2 3 3 2" xfId="50379"/>
    <cellStyle name="Total 6 2 2 3 3 2 2" xfId="50380"/>
    <cellStyle name="Total 6 2 2 3 3 2 3" xfId="50381"/>
    <cellStyle name="Total 6 2 2 3 4" xfId="7216"/>
    <cellStyle name="Total 6 2 2 3 4 2" xfId="50382"/>
    <cellStyle name="Total 6 2 2 3 4 2 2" xfId="50383"/>
    <cellStyle name="Total 6 2 2 3 4 2 3" xfId="50384"/>
    <cellStyle name="Total 6 2 2 3 5" xfId="50385"/>
    <cellStyle name="Total 6 2 2 3 5 2" xfId="50386"/>
    <cellStyle name="Total 6 2 2 3 5 3" xfId="50387"/>
    <cellStyle name="Total 6 2 2 4" xfId="7217"/>
    <cellStyle name="Total 6 2 2 4 2" xfId="7218"/>
    <cellStyle name="Total 6 2 2 4 2 2" xfId="7219"/>
    <cellStyle name="Total 6 2 2 4 2 2 2" xfId="50388"/>
    <cellStyle name="Total 6 2 2 4 2 2 2 2" xfId="50389"/>
    <cellStyle name="Total 6 2 2 4 2 2 2 3" xfId="50390"/>
    <cellStyle name="Total 6 2 2 4 2 3" xfId="50391"/>
    <cellStyle name="Total 6 2 2 4 2 3 2" xfId="50392"/>
    <cellStyle name="Total 6 2 2 4 2 3 3" xfId="50393"/>
    <cellStyle name="Total 6 2 2 4 3" xfId="7220"/>
    <cellStyle name="Total 6 2 2 4 3 2" xfId="50394"/>
    <cellStyle name="Total 6 2 2 4 3 2 2" xfId="50395"/>
    <cellStyle name="Total 6 2 2 4 3 2 3" xfId="50396"/>
    <cellStyle name="Total 6 2 2 4 4" xfId="50397"/>
    <cellStyle name="Total 6 2 2 4 4 2" xfId="50398"/>
    <cellStyle name="Total 6 2 2 4 4 3" xfId="50399"/>
    <cellStyle name="Total 6 2 2 5" xfId="7221"/>
    <cellStyle name="Total 6 2 2 5 2" xfId="7222"/>
    <cellStyle name="Total 6 2 2 5 2 2" xfId="50400"/>
    <cellStyle name="Total 6 2 2 5 2 2 2" xfId="50401"/>
    <cellStyle name="Total 6 2 2 5 2 2 3" xfId="50402"/>
    <cellStyle name="Total 6 2 2 5 3" xfId="50403"/>
    <cellStyle name="Total 6 2 2 5 3 2" xfId="50404"/>
    <cellStyle name="Total 6 2 2 5 3 3" xfId="50405"/>
    <cellStyle name="Total 6 2 2 6" xfId="7223"/>
    <cellStyle name="Total 6 2 2 6 2" xfId="50406"/>
    <cellStyle name="Total 6 2 2 6 2 2" xfId="50407"/>
    <cellStyle name="Total 6 2 2 6 2 3" xfId="50408"/>
    <cellStyle name="Total 6 2 2 7" xfId="50409"/>
    <cellStyle name="Total 6 2 2 7 2" xfId="50410"/>
    <cellStyle name="Total 6 2 2 7 3" xfId="50411"/>
    <cellStyle name="Total 6 2 3" xfId="7224"/>
    <cellStyle name="Total 6 2 3 2" xfId="7225"/>
    <cellStyle name="Total 6 2 3 2 2" xfId="7226"/>
    <cellStyle name="Total 6 2 3 2 2 2" xfId="7227"/>
    <cellStyle name="Total 6 2 3 2 2 2 2" xfId="7228"/>
    <cellStyle name="Total 6 2 3 2 2 2 2 2" xfId="50412"/>
    <cellStyle name="Total 6 2 3 2 2 2 2 2 2" xfId="50413"/>
    <cellStyle name="Total 6 2 3 2 2 2 2 2 3" xfId="50414"/>
    <cellStyle name="Total 6 2 3 2 2 2 3" xfId="50415"/>
    <cellStyle name="Total 6 2 3 2 2 2 3 2" xfId="50416"/>
    <cellStyle name="Total 6 2 3 2 2 2 3 3" xfId="50417"/>
    <cellStyle name="Total 6 2 3 2 2 3" xfId="7229"/>
    <cellStyle name="Total 6 2 3 2 2 3 2" xfId="50418"/>
    <cellStyle name="Total 6 2 3 2 2 3 2 2" xfId="50419"/>
    <cellStyle name="Total 6 2 3 2 2 3 2 3" xfId="50420"/>
    <cellStyle name="Total 6 2 3 2 2 4" xfId="50421"/>
    <cellStyle name="Total 6 2 3 2 2 4 2" xfId="50422"/>
    <cellStyle name="Total 6 2 3 2 2 4 3" xfId="50423"/>
    <cellStyle name="Total 6 2 3 2 3" xfId="7230"/>
    <cellStyle name="Total 6 2 3 2 3 2" xfId="7231"/>
    <cellStyle name="Total 6 2 3 2 3 2 2" xfId="50424"/>
    <cellStyle name="Total 6 2 3 2 3 2 2 2" xfId="50425"/>
    <cellStyle name="Total 6 2 3 2 3 2 2 3" xfId="50426"/>
    <cellStyle name="Total 6 2 3 2 3 3" xfId="50427"/>
    <cellStyle name="Total 6 2 3 2 3 3 2" xfId="50428"/>
    <cellStyle name="Total 6 2 3 2 3 3 3" xfId="50429"/>
    <cellStyle name="Total 6 2 3 2 4" xfId="7232"/>
    <cellStyle name="Total 6 2 3 2 4 2" xfId="50430"/>
    <cellStyle name="Total 6 2 3 2 4 2 2" xfId="50431"/>
    <cellStyle name="Total 6 2 3 2 4 2 3" xfId="50432"/>
    <cellStyle name="Total 6 2 3 2 5" xfId="50433"/>
    <cellStyle name="Total 6 2 3 2 5 2" xfId="50434"/>
    <cellStyle name="Total 6 2 3 2 5 3" xfId="50435"/>
    <cellStyle name="Total 6 2 3 3" xfId="7233"/>
    <cellStyle name="Total 6 2 3 3 2" xfId="7234"/>
    <cellStyle name="Total 6 2 3 3 2 2" xfId="7235"/>
    <cellStyle name="Total 6 2 3 3 2 2 2" xfId="50436"/>
    <cellStyle name="Total 6 2 3 3 2 2 2 2" xfId="50437"/>
    <cellStyle name="Total 6 2 3 3 2 2 2 3" xfId="50438"/>
    <cellStyle name="Total 6 2 3 3 2 3" xfId="50439"/>
    <cellStyle name="Total 6 2 3 3 2 3 2" xfId="50440"/>
    <cellStyle name="Total 6 2 3 3 2 3 3" xfId="50441"/>
    <cellStyle name="Total 6 2 3 3 3" xfId="7236"/>
    <cellStyle name="Total 6 2 3 3 3 2" xfId="50442"/>
    <cellStyle name="Total 6 2 3 3 3 2 2" xfId="50443"/>
    <cellStyle name="Total 6 2 3 3 3 2 3" xfId="50444"/>
    <cellStyle name="Total 6 2 3 3 4" xfId="7237"/>
    <cellStyle name="Total 6 2 3 3 4 2" xfId="50445"/>
    <cellStyle name="Total 6 2 3 3 4 2 2" xfId="50446"/>
    <cellStyle name="Total 6 2 3 3 4 2 3" xfId="50447"/>
    <cellStyle name="Total 6 2 3 3 5" xfId="50448"/>
    <cellStyle name="Total 6 2 3 3 5 2" xfId="50449"/>
    <cellStyle name="Total 6 2 3 3 5 3" xfId="50450"/>
    <cellStyle name="Total 6 2 3 4" xfId="7238"/>
    <cellStyle name="Total 6 2 3 4 2" xfId="7239"/>
    <cellStyle name="Total 6 2 3 4 2 2" xfId="7240"/>
    <cellStyle name="Total 6 2 3 4 2 2 2" xfId="50451"/>
    <cellStyle name="Total 6 2 3 4 2 2 2 2" xfId="50452"/>
    <cellStyle name="Total 6 2 3 4 2 2 2 3" xfId="50453"/>
    <cellStyle name="Total 6 2 3 4 2 3" xfId="50454"/>
    <cellStyle name="Total 6 2 3 4 2 3 2" xfId="50455"/>
    <cellStyle name="Total 6 2 3 4 2 3 3" xfId="50456"/>
    <cellStyle name="Total 6 2 3 4 3" xfId="7241"/>
    <cellStyle name="Total 6 2 3 4 3 2" xfId="50457"/>
    <cellStyle name="Total 6 2 3 4 3 2 2" xfId="50458"/>
    <cellStyle name="Total 6 2 3 4 3 2 3" xfId="50459"/>
    <cellStyle name="Total 6 2 3 4 4" xfId="50460"/>
    <cellStyle name="Total 6 2 3 4 4 2" xfId="50461"/>
    <cellStyle name="Total 6 2 3 4 4 3" xfId="50462"/>
    <cellStyle name="Total 6 2 3 5" xfId="7242"/>
    <cellStyle name="Total 6 2 3 5 2" xfId="7243"/>
    <cellStyle name="Total 6 2 3 5 2 2" xfId="50463"/>
    <cellStyle name="Total 6 2 3 5 2 2 2" xfId="50464"/>
    <cellStyle name="Total 6 2 3 5 2 2 3" xfId="50465"/>
    <cellStyle name="Total 6 2 3 5 3" xfId="50466"/>
    <cellStyle name="Total 6 2 3 5 3 2" xfId="50467"/>
    <cellStyle name="Total 6 2 3 5 3 3" xfId="50468"/>
    <cellStyle name="Total 6 2 3 6" xfId="7244"/>
    <cellStyle name="Total 6 2 3 6 2" xfId="50469"/>
    <cellStyle name="Total 6 2 3 6 2 2" xfId="50470"/>
    <cellStyle name="Total 6 2 3 6 2 3" xfId="50471"/>
    <cellStyle name="Total 6 2 3 7" xfId="50472"/>
    <cellStyle name="Total 6 2 3 7 2" xfId="50473"/>
    <cellStyle name="Total 6 2 3 7 3" xfId="50474"/>
    <cellStyle name="Total 6 2 4" xfId="7245"/>
    <cellStyle name="Total 6 2 4 2" xfId="7246"/>
    <cellStyle name="Total 6 2 4 2 2" xfId="7247"/>
    <cellStyle name="Total 6 2 4 2 2 2" xfId="7248"/>
    <cellStyle name="Total 6 2 4 2 2 2 2" xfId="50475"/>
    <cellStyle name="Total 6 2 4 2 2 2 2 2" xfId="50476"/>
    <cellStyle name="Total 6 2 4 2 2 2 2 3" xfId="50477"/>
    <cellStyle name="Total 6 2 4 2 2 3" xfId="50478"/>
    <cellStyle name="Total 6 2 4 2 2 3 2" xfId="50479"/>
    <cellStyle name="Total 6 2 4 2 2 3 3" xfId="50480"/>
    <cellStyle name="Total 6 2 4 2 3" xfId="7249"/>
    <cellStyle name="Total 6 2 4 2 3 2" xfId="50481"/>
    <cellStyle name="Total 6 2 4 2 3 2 2" xfId="50482"/>
    <cellStyle name="Total 6 2 4 2 3 2 3" xfId="50483"/>
    <cellStyle name="Total 6 2 4 2 4" xfId="50484"/>
    <cellStyle name="Total 6 2 4 2 4 2" xfId="50485"/>
    <cellStyle name="Total 6 2 4 2 4 3" xfId="50486"/>
    <cellStyle name="Total 6 2 4 3" xfId="7250"/>
    <cellStyle name="Total 6 2 4 3 2" xfId="7251"/>
    <cellStyle name="Total 6 2 4 3 2 2" xfId="50487"/>
    <cellStyle name="Total 6 2 4 3 2 2 2" xfId="50488"/>
    <cellStyle name="Total 6 2 4 3 2 2 3" xfId="50489"/>
    <cellStyle name="Total 6 2 4 3 3" xfId="50490"/>
    <cellStyle name="Total 6 2 4 3 3 2" xfId="50491"/>
    <cellStyle name="Total 6 2 4 3 3 3" xfId="50492"/>
    <cellStyle name="Total 6 2 4 4" xfId="7252"/>
    <cellStyle name="Total 6 2 4 4 2" xfId="50493"/>
    <cellStyle name="Total 6 2 4 4 2 2" xfId="50494"/>
    <cellStyle name="Total 6 2 4 4 2 3" xfId="50495"/>
    <cellStyle name="Total 6 2 4 5" xfId="50496"/>
    <cellStyle name="Total 6 2 4 5 2" xfId="50497"/>
    <cellStyle name="Total 6 2 4 5 3" xfId="50498"/>
    <cellStyle name="Total 6 2 5" xfId="7253"/>
    <cellStyle name="Total 6 2 5 2" xfId="7254"/>
    <cellStyle name="Total 6 2 5 2 2" xfId="7255"/>
    <cellStyle name="Total 6 2 5 2 2 2" xfId="50499"/>
    <cellStyle name="Total 6 2 5 2 2 2 2" xfId="50500"/>
    <cellStyle name="Total 6 2 5 2 2 2 3" xfId="50501"/>
    <cellStyle name="Total 6 2 5 2 3" xfId="50502"/>
    <cellStyle name="Total 6 2 5 2 3 2" xfId="50503"/>
    <cellStyle name="Total 6 2 5 2 3 3" xfId="50504"/>
    <cellStyle name="Total 6 2 5 3" xfId="7256"/>
    <cellStyle name="Total 6 2 5 3 2" xfId="50505"/>
    <cellStyle name="Total 6 2 5 3 2 2" xfId="50506"/>
    <cellStyle name="Total 6 2 5 3 2 3" xfId="50507"/>
    <cellStyle name="Total 6 2 5 4" xfId="7257"/>
    <cellStyle name="Total 6 2 5 4 2" xfId="50508"/>
    <cellStyle name="Total 6 2 5 4 2 2" xfId="50509"/>
    <cellStyle name="Total 6 2 5 4 2 3" xfId="50510"/>
    <cellStyle name="Total 6 2 5 5" xfId="50511"/>
    <cellStyle name="Total 6 2 5 5 2" xfId="50512"/>
    <cellStyle name="Total 6 2 5 5 3" xfId="50513"/>
    <cellStyle name="Total 6 2 6" xfId="7258"/>
    <cellStyle name="Total 6 2 6 2" xfId="7259"/>
    <cellStyle name="Total 6 2 6 2 2" xfId="7260"/>
    <cellStyle name="Total 6 2 6 2 2 2" xfId="50514"/>
    <cellStyle name="Total 6 2 6 2 2 2 2" xfId="50515"/>
    <cellStyle name="Total 6 2 6 2 2 2 3" xfId="50516"/>
    <cellStyle name="Total 6 2 6 2 3" xfId="50517"/>
    <cellStyle name="Total 6 2 6 2 3 2" xfId="50518"/>
    <cellStyle name="Total 6 2 6 2 3 3" xfId="50519"/>
    <cellStyle name="Total 6 2 6 3" xfId="7261"/>
    <cellStyle name="Total 6 2 6 3 2" xfId="50520"/>
    <cellStyle name="Total 6 2 6 3 2 2" xfId="50521"/>
    <cellStyle name="Total 6 2 6 3 2 3" xfId="50522"/>
    <cellStyle name="Total 6 2 6 4" xfId="50523"/>
    <cellStyle name="Total 6 2 6 4 2" xfId="50524"/>
    <cellStyle name="Total 6 2 6 4 3" xfId="50525"/>
    <cellStyle name="Total 6 2 7" xfId="7262"/>
    <cellStyle name="Total 6 2 7 2" xfId="7263"/>
    <cellStyle name="Total 6 2 7 2 2" xfId="50526"/>
    <cellStyle name="Total 6 2 7 2 2 2" xfId="50527"/>
    <cellStyle name="Total 6 2 7 2 2 3" xfId="50528"/>
    <cellStyle name="Total 6 2 7 3" xfId="50529"/>
    <cellStyle name="Total 6 2 7 3 2" xfId="50530"/>
    <cellStyle name="Total 6 2 7 3 3" xfId="50531"/>
    <cellStyle name="Total 6 2 8" xfId="7264"/>
    <cellStyle name="Total 6 2 8 2" xfId="50532"/>
    <cellStyle name="Total 6 2 8 2 2" xfId="50533"/>
    <cellStyle name="Total 6 2 8 2 3" xfId="50534"/>
    <cellStyle name="Total 6 2 9" xfId="50535"/>
    <cellStyle name="Total 6 2 9 2" xfId="50536"/>
    <cellStyle name="Total 6 2 9 3" xfId="50537"/>
    <cellStyle name="Total 6 3" xfId="7265"/>
    <cellStyle name="Total 6 3 2" xfId="7266"/>
    <cellStyle name="Total 6 3 2 2" xfId="7267"/>
    <cellStyle name="Total 6 3 2 2 2" xfId="7268"/>
    <cellStyle name="Total 6 3 2 2 2 2" xfId="7269"/>
    <cellStyle name="Total 6 3 2 2 2 2 2" xfId="50538"/>
    <cellStyle name="Total 6 3 2 2 2 2 2 2" xfId="50539"/>
    <cellStyle name="Total 6 3 2 2 2 2 2 3" xfId="50540"/>
    <cellStyle name="Total 6 3 2 2 2 3" xfId="50541"/>
    <cellStyle name="Total 6 3 2 2 2 3 2" xfId="50542"/>
    <cellStyle name="Total 6 3 2 2 2 3 3" xfId="50543"/>
    <cellStyle name="Total 6 3 2 2 3" xfId="7270"/>
    <cellStyle name="Total 6 3 2 2 3 2" xfId="50544"/>
    <cellStyle name="Total 6 3 2 2 3 2 2" xfId="50545"/>
    <cellStyle name="Total 6 3 2 2 3 2 3" xfId="50546"/>
    <cellStyle name="Total 6 3 2 2 4" xfId="50547"/>
    <cellStyle name="Total 6 3 2 2 4 2" xfId="50548"/>
    <cellStyle name="Total 6 3 2 2 4 3" xfId="50549"/>
    <cellStyle name="Total 6 3 2 3" xfId="7271"/>
    <cellStyle name="Total 6 3 2 3 2" xfId="7272"/>
    <cellStyle name="Total 6 3 2 3 2 2" xfId="50550"/>
    <cellStyle name="Total 6 3 2 3 2 2 2" xfId="50551"/>
    <cellStyle name="Total 6 3 2 3 2 2 3" xfId="50552"/>
    <cellStyle name="Total 6 3 2 3 3" xfId="50553"/>
    <cellStyle name="Total 6 3 2 3 3 2" xfId="50554"/>
    <cellStyle name="Total 6 3 2 3 3 3" xfId="50555"/>
    <cellStyle name="Total 6 3 2 4" xfId="7273"/>
    <cellStyle name="Total 6 3 2 4 2" xfId="50556"/>
    <cellStyle name="Total 6 3 2 4 2 2" xfId="50557"/>
    <cellStyle name="Total 6 3 2 4 2 3" xfId="50558"/>
    <cellStyle name="Total 6 3 2 5" xfId="50559"/>
    <cellStyle name="Total 6 3 2 5 2" xfId="50560"/>
    <cellStyle name="Total 6 3 2 5 3" xfId="50561"/>
    <cellStyle name="Total 6 3 3" xfId="7274"/>
    <cellStyle name="Total 6 3 3 2" xfId="7275"/>
    <cellStyle name="Total 6 3 3 2 2" xfId="7276"/>
    <cellStyle name="Total 6 3 3 2 2 2" xfId="50562"/>
    <cellStyle name="Total 6 3 3 2 2 2 2" xfId="50563"/>
    <cellStyle name="Total 6 3 3 2 2 2 3" xfId="50564"/>
    <cellStyle name="Total 6 3 3 2 3" xfId="50565"/>
    <cellStyle name="Total 6 3 3 2 3 2" xfId="50566"/>
    <cellStyle name="Total 6 3 3 2 3 3" xfId="50567"/>
    <cellStyle name="Total 6 3 3 3" xfId="7277"/>
    <cellStyle name="Total 6 3 3 3 2" xfId="50568"/>
    <cellStyle name="Total 6 3 3 3 2 2" xfId="50569"/>
    <cellStyle name="Total 6 3 3 3 2 3" xfId="50570"/>
    <cellStyle name="Total 6 3 3 4" xfId="7278"/>
    <cellStyle name="Total 6 3 3 4 2" xfId="50571"/>
    <cellStyle name="Total 6 3 3 4 2 2" xfId="50572"/>
    <cellStyle name="Total 6 3 3 4 2 3" xfId="50573"/>
    <cellStyle name="Total 6 3 3 5" xfId="50574"/>
    <cellStyle name="Total 6 3 3 5 2" xfId="50575"/>
    <cellStyle name="Total 6 3 3 5 3" xfId="50576"/>
    <cellStyle name="Total 6 3 4" xfId="7279"/>
    <cellStyle name="Total 6 3 4 2" xfId="7280"/>
    <cellStyle name="Total 6 3 4 2 2" xfId="7281"/>
    <cellStyle name="Total 6 3 4 2 2 2" xfId="50577"/>
    <cellStyle name="Total 6 3 4 2 2 2 2" xfId="50578"/>
    <cellStyle name="Total 6 3 4 2 2 2 3" xfId="50579"/>
    <cellStyle name="Total 6 3 4 2 3" xfId="50580"/>
    <cellStyle name="Total 6 3 4 2 3 2" xfId="50581"/>
    <cellStyle name="Total 6 3 4 2 3 3" xfId="50582"/>
    <cellStyle name="Total 6 3 4 3" xfId="7282"/>
    <cellStyle name="Total 6 3 4 3 2" xfId="50583"/>
    <cellStyle name="Total 6 3 4 3 2 2" xfId="50584"/>
    <cellStyle name="Total 6 3 4 3 2 3" xfId="50585"/>
    <cellStyle name="Total 6 3 4 4" xfId="50586"/>
    <cellStyle name="Total 6 3 4 4 2" xfId="50587"/>
    <cellStyle name="Total 6 3 4 4 3" xfId="50588"/>
    <cellStyle name="Total 6 3 5" xfId="7283"/>
    <cellStyle name="Total 6 3 5 2" xfId="7284"/>
    <cellStyle name="Total 6 3 5 2 2" xfId="50589"/>
    <cellStyle name="Total 6 3 5 2 2 2" xfId="50590"/>
    <cellStyle name="Total 6 3 5 2 2 3" xfId="50591"/>
    <cellStyle name="Total 6 3 5 3" xfId="50592"/>
    <cellStyle name="Total 6 3 5 3 2" xfId="50593"/>
    <cellStyle name="Total 6 3 5 3 3" xfId="50594"/>
    <cellStyle name="Total 6 3 6" xfId="7285"/>
    <cellStyle name="Total 6 3 6 2" xfId="50595"/>
    <cellStyle name="Total 6 3 6 2 2" xfId="50596"/>
    <cellStyle name="Total 6 3 6 2 3" xfId="50597"/>
    <cellStyle name="Total 6 3 7" xfId="50598"/>
    <cellStyle name="Total 6 3 7 2" xfId="50599"/>
    <cellStyle name="Total 6 3 7 3" xfId="50600"/>
    <cellStyle name="Total 6 4" xfId="7286"/>
    <cellStyle name="Total 6 4 2" xfId="7287"/>
    <cellStyle name="Total 6 4 2 2" xfId="50601"/>
    <cellStyle name="Total 6 4 2 2 2" xfId="50602"/>
    <cellStyle name="Total 6 4 2 2 3" xfId="50603"/>
    <cellStyle name="Total 6 4 3" xfId="50604"/>
    <cellStyle name="Total 6 4 3 2" xfId="50605"/>
    <cellStyle name="Total 6 4 3 3" xfId="50606"/>
    <cellStyle name="Total 6 5" xfId="50607"/>
    <cellStyle name="Total 6 5 2" xfId="50608"/>
    <cellStyle name="Total 6 5 3" xfId="50609"/>
    <cellStyle name="Total 7" xfId="7288"/>
    <cellStyle name="Total 7 2" xfId="7289"/>
    <cellStyle name="Total 7 2 2" xfId="7290"/>
    <cellStyle name="Total 7 2 2 2" xfId="7291"/>
    <cellStyle name="Total 7 2 2 2 2" xfId="7292"/>
    <cellStyle name="Total 7 2 2 2 2 2" xfId="7293"/>
    <cellStyle name="Total 7 2 2 2 2 2 2" xfId="50610"/>
    <cellStyle name="Total 7 2 2 2 2 2 2 2" xfId="50611"/>
    <cellStyle name="Total 7 2 2 2 2 2 2 3" xfId="50612"/>
    <cellStyle name="Total 7 2 2 2 2 3" xfId="50613"/>
    <cellStyle name="Total 7 2 2 2 2 3 2" xfId="50614"/>
    <cellStyle name="Total 7 2 2 2 2 3 3" xfId="50615"/>
    <cellStyle name="Total 7 2 2 2 3" xfId="7294"/>
    <cellStyle name="Total 7 2 2 2 3 2" xfId="50616"/>
    <cellStyle name="Total 7 2 2 2 3 2 2" xfId="50617"/>
    <cellStyle name="Total 7 2 2 2 3 2 3" xfId="50618"/>
    <cellStyle name="Total 7 2 2 2 4" xfId="50619"/>
    <cellStyle name="Total 7 2 2 2 4 2" xfId="50620"/>
    <cellStyle name="Total 7 2 2 2 4 3" xfId="50621"/>
    <cellStyle name="Total 7 2 2 3" xfId="7295"/>
    <cellStyle name="Total 7 2 2 3 2" xfId="7296"/>
    <cellStyle name="Total 7 2 2 3 2 2" xfId="50622"/>
    <cellStyle name="Total 7 2 2 3 2 2 2" xfId="50623"/>
    <cellStyle name="Total 7 2 2 3 2 2 3" xfId="50624"/>
    <cellStyle name="Total 7 2 2 3 3" xfId="50625"/>
    <cellStyle name="Total 7 2 2 3 3 2" xfId="50626"/>
    <cellStyle name="Total 7 2 2 3 3 3" xfId="50627"/>
    <cellStyle name="Total 7 2 2 4" xfId="7297"/>
    <cellStyle name="Total 7 2 2 4 2" xfId="50628"/>
    <cellStyle name="Total 7 2 2 4 2 2" xfId="50629"/>
    <cellStyle name="Total 7 2 2 4 2 3" xfId="50630"/>
    <cellStyle name="Total 7 2 2 5" xfId="50631"/>
    <cellStyle name="Total 7 2 2 5 2" xfId="50632"/>
    <cellStyle name="Total 7 2 2 5 3" xfId="50633"/>
    <cellStyle name="Total 7 2 3" xfId="7298"/>
    <cellStyle name="Total 7 2 3 2" xfId="7299"/>
    <cellStyle name="Total 7 2 3 2 2" xfId="7300"/>
    <cellStyle name="Total 7 2 3 2 2 2" xfId="50634"/>
    <cellStyle name="Total 7 2 3 2 2 2 2" xfId="50635"/>
    <cellStyle name="Total 7 2 3 2 2 2 3" xfId="50636"/>
    <cellStyle name="Total 7 2 3 2 3" xfId="50637"/>
    <cellStyle name="Total 7 2 3 2 3 2" xfId="50638"/>
    <cellStyle name="Total 7 2 3 2 3 3" xfId="50639"/>
    <cellStyle name="Total 7 2 3 3" xfId="7301"/>
    <cellStyle name="Total 7 2 3 3 2" xfId="50640"/>
    <cellStyle name="Total 7 2 3 3 2 2" xfId="50641"/>
    <cellStyle name="Total 7 2 3 3 2 3" xfId="50642"/>
    <cellStyle name="Total 7 2 3 4" xfId="7302"/>
    <cellStyle name="Total 7 2 3 4 2" xfId="50643"/>
    <cellStyle name="Total 7 2 3 4 2 2" xfId="50644"/>
    <cellStyle name="Total 7 2 3 4 2 3" xfId="50645"/>
    <cellStyle name="Total 7 2 3 5" xfId="50646"/>
    <cellStyle name="Total 7 2 3 5 2" xfId="50647"/>
    <cellStyle name="Total 7 2 3 5 3" xfId="50648"/>
    <cellStyle name="Total 7 2 4" xfId="7303"/>
    <cellStyle name="Total 7 2 4 2" xfId="7304"/>
    <cellStyle name="Total 7 2 4 2 2" xfId="7305"/>
    <cellStyle name="Total 7 2 4 2 2 2" xfId="50649"/>
    <cellStyle name="Total 7 2 4 2 2 2 2" xfId="50650"/>
    <cellStyle name="Total 7 2 4 2 2 2 3" xfId="50651"/>
    <cellStyle name="Total 7 2 4 2 3" xfId="50652"/>
    <cellStyle name="Total 7 2 4 2 3 2" xfId="50653"/>
    <cellStyle name="Total 7 2 4 2 3 3" xfId="50654"/>
    <cellStyle name="Total 7 2 4 3" xfId="7306"/>
    <cellStyle name="Total 7 2 4 3 2" xfId="50655"/>
    <cellStyle name="Total 7 2 4 3 2 2" xfId="50656"/>
    <cellStyle name="Total 7 2 4 3 2 3" xfId="50657"/>
    <cellStyle name="Total 7 2 4 4" xfId="50658"/>
    <cellStyle name="Total 7 2 4 4 2" xfId="50659"/>
    <cellStyle name="Total 7 2 4 4 3" xfId="50660"/>
    <cellStyle name="Total 7 2 5" xfId="7307"/>
    <cellStyle name="Total 7 2 5 2" xfId="7308"/>
    <cellStyle name="Total 7 2 5 2 2" xfId="50661"/>
    <cellStyle name="Total 7 2 5 2 2 2" xfId="50662"/>
    <cellStyle name="Total 7 2 5 2 2 3" xfId="50663"/>
    <cellStyle name="Total 7 2 5 3" xfId="50664"/>
    <cellStyle name="Total 7 2 5 3 2" xfId="50665"/>
    <cellStyle name="Total 7 2 5 3 3" xfId="50666"/>
    <cellStyle name="Total 7 2 6" xfId="7309"/>
    <cellStyle name="Total 7 2 6 2" xfId="50667"/>
    <cellStyle name="Total 7 2 6 2 2" xfId="50668"/>
    <cellStyle name="Total 7 2 6 2 3" xfId="50669"/>
    <cellStyle name="Total 7 2 7" xfId="50670"/>
    <cellStyle name="Total 7 2 7 2" xfId="50671"/>
    <cellStyle name="Total 7 2 7 3" xfId="50672"/>
    <cellStyle name="Total 7 3" xfId="7310"/>
    <cellStyle name="Total 7 3 2" xfId="7311"/>
    <cellStyle name="Total 7 3 2 2" xfId="7312"/>
    <cellStyle name="Total 7 3 2 2 2" xfId="7313"/>
    <cellStyle name="Total 7 3 2 2 2 2" xfId="7314"/>
    <cellStyle name="Total 7 3 2 2 2 2 2" xfId="50673"/>
    <cellStyle name="Total 7 3 2 2 2 2 2 2" xfId="50674"/>
    <cellStyle name="Total 7 3 2 2 2 2 2 3" xfId="50675"/>
    <cellStyle name="Total 7 3 2 2 2 3" xfId="50676"/>
    <cellStyle name="Total 7 3 2 2 2 3 2" xfId="50677"/>
    <cellStyle name="Total 7 3 2 2 2 3 3" xfId="50678"/>
    <cellStyle name="Total 7 3 2 2 3" xfId="7315"/>
    <cellStyle name="Total 7 3 2 2 3 2" xfId="50679"/>
    <cellStyle name="Total 7 3 2 2 3 2 2" xfId="50680"/>
    <cellStyle name="Total 7 3 2 2 3 2 3" xfId="50681"/>
    <cellStyle name="Total 7 3 2 2 4" xfId="50682"/>
    <cellStyle name="Total 7 3 2 2 4 2" xfId="50683"/>
    <cellStyle name="Total 7 3 2 2 4 3" xfId="50684"/>
    <cellStyle name="Total 7 3 2 3" xfId="7316"/>
    <cellStyle name="Total 7 3 2 3 2" xfId="7317"/>
    <cellStyle name="Total 7 3 2 3 2 2" xfId="50685"/>
    <cellStyle name="Total 7 3 2 3 2 2 2" xfId="50686"/>
    <cellStyle name="Total 7 3 2 3 2 2 3" xfId="50687"/>
    <cellStyle name="Total 7 3 2 3 3" xfId="50688"/>
    <cellStyle name="Total 7 3 2 3 3 2" xfId="50689"/>
    <cellStyle name="Total 7 3 2 3 3 3" xfId="50690"/>
    <cellStyle name="Total 7 3 2 4" xfId="7318"/>
    <cellStyle name="Total 7 3 2 4 2" xfId="50691"/>
    <cellStyle name="Total 7 3 2 4 2 2" xfId="50692"/>
    <cellStyle name="Total 7 3 2 4 2 3" xfId="50693"/>
    <cellStyle name="Total 7 3 2 5" xfId="50694"/>
    <cellStyle name="Total 7 3 2 5 2" xfId="50695"/>
    <cellStyle name="Total 7 3 2 5 3" xfId="50696"/>
    <cellStyle name="Total 7 3 3" xfId="7319"/>
    <cellStyle name="Total 7 3 3 2" xfId="7320"/>
    <cellStyle name="Total 7 3 3 2 2" xfId="7321"/>
    <cellStyle name="Total 7 3 3 2 2 2" xfId="50697"/>
    <cellStyle name="Total 7 3 3 2 2 2 2" xfId="50698"/>
    <cellStyle name="Total 7 3 3 2 2 2 3" xfId="50699"/>
    <cellStyle name="Total 7 3 3 2 3" xfId="50700"/>
    <cellStyle name="Total 7 3 3 2 3 2" xfId="50701"/>
    <cellStyle name="Total 7 3 3 2 3 3" xfId="50702"/>
    <cellStyle name="Total 7 3 3 3" xfId="7322"/>
    <cellStyle name="Total 7 3 3 3 2" xfId="50703"/>
    <cellStyle name="Total 7 3 3 3 2 2" xfId="50704"/>
    <cellStyle name="Total 7 3 3 3 2 3" xfId="50705"/>
    <cellStyle name="Total 7 3 3 4" xfId="7323"/>
    <cellStyle name="Total 7 3 3 4 2" xfId="50706"/>
    <cellStyle name="Total 7 3 3 4 2 2" xfId="50707"/>
    <cellStyle name="Total 7 3 3 4 2 3" xfId="50708"/>
    <cellStyle name="Total 7 3 3 5" xfId="50709"/>
    <cellStyle name="Total 7 3 3 5 2" xfId="50710"/>
    <cellStyle name="Total 7 3 3 5 3" xfId="50711"/>
    <cellStyle name="Total 7 3 4" xfId="7324"/>
    <cellStyle name="Total 7 3 4 2" xfId="7325"/>
    <cellStyle name="Total 7 3 4 2 2" xfId="7326"/>
    <cellStyle name="Total 7 3 4 2 2 2" xfId="50712"/>
    <cellStyle name="Total 7 3 4 2 2 2 2" xfId="50713"/>
    <cellStyle name="Total 7 3 4 2 2 2 3" xfId="50714"/>
    <cellStyle name="Total 7 3 4 2 3" xfId="50715"/>
    <cellStyle name="Total 7 3 4 2 3 2" xfId="50716"/>
    <cellStyle name="Total 7 3 4 2 3 3" xfId="50717"/>
    <cellStyle name="Total 7 3 4 3" xfId="7327"/>
    <cellStyle name="Total 7 3 4 3 2" xfId="50718"/>
    <cellStyle name="Total 7 3 4 3 2 2" xfId="50719"/>
    <cellStyle name="Total 7 3 4 3 2 3" xfId="50720"/>
    <cellStyle name="Total 7 3 4 4" xfId="50721"/>
    <cellStyle name="Total 7 3 4 4 2" xfId="50722"/>
    <cellStyle name="Total 7 3 4 4 3" xfId="50723"/>
    <cellStyle name="Total 7 3 5" xfId="7328"/>
    <cellStyle name="Total 7 3 5 2" xfId="7329"/>
    <cellStyle name="Total 7 3 5 2 2" xfId="50724"/>
    <cellStyle name="Total 7 3 5 2 2 2" xfId="50725"/>
    <cellStyle name="Total 7 3 5 2 2 3" xfId="50726"/>
    <cellStyle name="Total 7 3 5 3" xfId="50727"/>
    <cellStyle name="Total 7 3 5 3 2" xfId="50728"/>
    <cellStyle name="Total 7 3 5 3 3" xfId="50729"/>
    <cellStyle name="Total 7 3 6" xfId="7330"/>
    <cellStyle name="Total 7 3 6 2" xfId="50730"/>
    <cellStyle name="Total 7 3 6 2 2" xfId="50731"/>
    <cellStyle name="Total 7 3 6 2 3" xfId="50732"/>
    <cellStyle name="Total 7 3 7" xfId="50733"/>
    <cellStyle name="Total 7 3 7 2" xfId="50734"/>
    <cellStyle name="Total 7 3 7 3" xfId="50735"/>
    <cellStyle name="Total 7 4" xfId="7331"/>
    <cellStyle name="Total 7 4 2" xfId="7332"/>
    <cellStyle name="Total 7 4 2 2" xfId="7333"/>
    <cellStyle name="Total 7 4 2 2 2" xfId="7334"/>
    <cellStyle name="Total 7 4 2 2 2 2" xfId="50736"/>
    <cellStyle name="Total 7 4 2 2 2 2 2" xfId="50737"/>
    <cellStyle name="Total 7 4 2 2 2 2 3" xfId="50738"/>
    <cellStyle name="Total 7 4 2 2 3" xfId="50739"/>
    <cellStyle name="Total 7 4 2 2 3 2" xfId="50740"/>
    <cellStyle name="Total 7 4 2 2 3 3" xfId="50741"/>
    <cellStyle name="Total 7 4 2 3" xfId="7335"/>
    <cellStyle name="Total 7 4 2 3 2" xfId="50742"/>
    <cellStyle name="Total 7 4 2 3 2 2" xfId="50743"/>
    <cellStyle name="Total 7 4 2 3 2 3" xfId="50744"/>
    <cellStyle name="Total 7 4 2 4" xfId="50745"/>
    <cellStyle name="Total 7 4 2 4 2" xfId="50746"/>
    <cellStyle name="Total 7 4 2 4 3" xfId="50747"/>
    <cellStyle name="Total 7 4 3" xfId="7336"/>
    <cellStyle name="Total 7 4 3 2" xfId="7337"/>
    <cellStyle name="Total 7 4 3 2 2" xfId="50748"/>
    <cellStyle name="Total 7 4 3 2 2 2" xfId="50749"/>
    <cellStyle name="Total 7 4 3 2 2 3" xfId="50750"/>
    <cellStyle name="Total 7 4 3 3" xfId="50751"/>
    <cellStyle name="Total 7 4 3 3 2" xfId="50752"/>
    <cellStyle name="Total 7 4 3 3 3" xfId="50753"/>
    <cellStyle name="Total 7 4 4" xfId="7338"/>
    <cellStyle name="Total 7 4 4 2" xfId="50754"/>
    <cellStyle name="Total 7 4 4 2 2" xfId="50755"/>
    <cellStyle name="Total 7 4 4 2 3" xfId="50756"/>
    <cellStyle name="Total 7 4 5" xfId="50757"/>
    <cellStyle name="Total 7 4 5 2" xfId="50758"/>
    <cellStyle name="Total 7 4 5 3" xfId="50759"/>
    <cellStyle name="Total 7 5" xfId="7339"/>
    <cellStyle name="Total 7 5 2" xfId="7340"/>
    <cellStyle name="Total 7 5 2 2" xfId="7341"/>
    <cellStyle name="Total 7 5 2 2 2" xfId="50760"/>
    <cellStyle name="Total 7 5 2 2 2 2" xfId="50761"/>
    <cellStyle name="Total 7 5 2 2 2 3" xfId="50762"/>
    <cellStyle name="Total 7 5 2 3" xfId="50763"/>
    <cellStyle name="Total 7 5 2 3 2" xfId="50764"/>
    <cellStyle name="Total 7 5 2 3 3" xfId="50765"/>
    <cellStyle name="Total 7 5 3" xfId="7342"/>
    <cellStyle name="Total 7 5 3 2" xfId="50766"/>
    <cellStyle name="Total 7 5 3 2 2" xfId="50767"/>
    <cellStyle name="Total 7 5 3 2 3" xfId="50768"/>
    <cellStyle name="Total 7 5 4" xfId="7343"/>
    <cellStyle name="Total 7 5 4 2" xfId="50769"/>
    <cellStyle name="Total 7 5 4 2 2" xfId="50770"/>
    <cellStyle name="Total 7 5 4 2 3" xfId="50771"/>
    <cellStyle name="Total 7 5 5" xfId="50772"/>
    <cellStyle name="Total 7 5 5 2" xfId="50773"/>
    <cellStyle name="Total 7 5 5 3" xfId="50774"/>
    <cellStyle name="Total 7 6" xfId="7344"/>
    <cellStyle name="Total 7 6 2" xfId="7345"/>
    <cellStyle name="Total 7 6 2 2" xfId="7346"/>
    <cellStyle name="Total 7 6 2 2 2" xfId="50775"/>
    <cellStyle name="Total 7 6 2 2 2 2" xfId="50776"/>
    <cellStyle name="Total 7 6 2 2 2 3" xfId="50777"/>
    <cellStyle name="Total 7 6 2 3" xfId="50778"/>
    <cellStyle name="Total 7 6 2 3 2" xfId="50779"/>
    <cellStyle name="Total 7 6 2 3 3" xfId="50780"/>
    <cellStyle name="Total 7 6 3" xfId="7347"/>
    <cellStyle name="Total 7 6 3 2" xfId="50781"/>
    <cellStyle name="Total 7 6 3 2 2" xfId="50782"/>
    <cellStyle name="Total 7 6 3 2 3" xfId="50783"/>
    <cellStyle name="Total 7 6 4" xfId="50784"/>
    <cellStyle name="Total 7 6 4 2" xfId="50785"/>
    <cellStyle name="Total 7 6 4 3" xfId="50786"/>
    <cellStyle name="Total 7 7" xfId="7348"/>
    <cellStyle name="Total 7 7 2" xfId="7349"/>
    <cellStyle name="Total 7 7 2 2" xfId="50787"/>
    <cellStyle name="Total 7 7 2 2 2" xfId="50788"/>
    <cellStyle name="Total 7 7 2 2 3" xfId="50789"/>
    <cellStyle name="Total 7 7 3" xfId="50790"/>
    <cellStyle name="Total 7 7 3 2" xfId="50791"/>
    <cellStyle name="Total 7 7 3 3" xfId="50792"/>
    <cellStyle name="Total 7 8" xfId="7350"/>
    <cellStyle name="Total 7 8 2" xfId="50793"/>
    <cellStyle name="Total 7 8 2 2" xfId="50794"/>
    <cellStyle name="Total 7 8 2 3" xfId="50795"/>
    <cellStyle name="Total 7 9" xfId="50796"/>
    <cellStyle name="Total 7 9 2" xfId="50797"/>
    <cellStyle name="Total 7 9 3" xfId="50798"/>
    <cellStyle name="toto" xfId="7351"/>
    <cellStyle name="Warning Text 2" xfId="7352"/>
    <cellStyle name="Warning Text 2 2" xfId="50799"/>
    <cellStyle name="Warning Text 2 3" xfId="50800"/>
    <cellStyle name="Warning Text 3" xfId="7353"/>
    <cellStyle name="Warning Text 3 2" xfId="50801"/>
    <cellStyle name="Warning Text 3 3" xfId="50802"/>
    <cellStyle name="Warning Text 4" xfId="50803"/>
    <cellStyle name="Warning Text 5" xfId="50804"/>
    <cellStyle name="アクセント 1" xfId="50805"/>
    <cellStyle name="アクセント 1 2" xfId="50806"/>
    <cellStyle name="アクセント 1 3" xfId="50807"/>
    <cellStyle name="アクセント 2" xfId="50808"/>
    <cellStyle name="アクセント 2 2" xfId="50809"/>
    <cellStyle name="アクセント 2 3" xfId="50810"/>
    <cellStyle name="アクセント 3" xfId="50811"/>
    <cellStyle name="アクセント 3 2" xfId="50812"/>
    <cellStyle name="アクセント 3 3" xfId="50813"/>
    <cellStyle name="アクセント 4" xfId="50814"/>
    <cellStyle name="アクセント 4 2" xfId="50815"/>
    <cellStyle name="アクセント 4 3" xfId="50816"/>
    <cellStyle name="アクセント 5" xfId="50817"/>
    <cellStyle name="アクセント 5 2" xfId="50818"/>
    <cellStyle name="アクセント 5 3" xfId="50819"/>
    <cellStyle name="アクセント 6" xfId="50820"/>
    <cellStyle name="アクセント 6 2" xfId="50821"/>
    <cellStyle name="アクセント 6 3" xfId="50822"/>
    <cellStyle name="タイトル" xfId="50823"/>
    <cellStyle name="タイトル 2" xfId="50824"/>
    <cellStyle name="タイトル 3" xfId="50825"/>
    <cellStyle name="チェック セル" xfId="50826"/>
    <cellStyle name="チェック セル 2" xfId="50827"/>
    <cellStyle name="チェック セル 3" xfId="50828"/>
    <cellStyle name="どちらでもない" xfId="50829"/>
    <cellStyle name="どちらでもない 2" xfId="50830"/>
    <cellStyle name="どちらでもない 3" xfId="50831"/>
    <cellStyle name="パーセント 2" xfId="7354"/>
    <cellStyle name="パーセント 3" xfId="50832"/>
    <cellStyle name="メモ" xfId="50833"/>
    <cellStyle name="メモ 10" xfId="50834"/>
    <cellStyle name="メモ 11" xfId="50835"/>
    <cellStyle name="メモ 12" xfId="50836"/>
    <cellStyle name="メモ 13" xfId="50837"/>
    <cellStyle name="メモ 14" xfId="50838"/>
    <cellStyle name="メモ 2" xfId="50839"/>
    <cellStyle name="メモ 2 10" xfId="50840"/>
    <cellStyle name="メモ 2 11" xfId="50841"/>
    <cellStyle name="メモ 2 12" xfId="50842"/>
    <cellStyle name="メモ 2 13" xfId="50843"/>
    <cellStyle name="メモ 2 2" xfId="50844"/>
    <cellStyle name="メモ 2 2 10" xfId="50845"/>
    <cellStyle name="メモ 2 2 11" xfId="50846"/>
    <cellStyle name="メモ 2 2 12" xfId="50847"/>
    <cellStyle name="メモ 2 2 13" xfId="50848"/>
    <cellStyle name="メモ 2 2 14" xfId="50849"/>
    <cellStyle name="メモ 2 2 15" xfId="50850"/>
    <cellStyle name="メモ 2 2 16" xfId="50851"/>
    <cellStyle name="メモ 2 2 2" xfId="50852"/>
    <cellStyle name="メモ 2 2 2 10" xfId="50853"/>
    <cellStyle name="メモ 2 2 2 11" xfId="50854"/>
    <cellStyle name="メモ 2 2 2 12" xfId="50855"/>
    <cellStyle name="メモ 2 2 2 13" xfId="50856"/>
    <cellStyle name="メモ 2 2 2 14" xfId="50857"/>
    <cellStyle name="メモ 2 2 2 2" xfId="50858"/>
    <cellStyle name="メモ 2 2 2 3" xfId="50859"/>
    <cellStyle name="メモ 2 2 2 4" xfId="50860"/>
    <cellStyle name="メモ 2 2 2 5" xfId="50861"/>
    <cellStyle name="メモ 2 2 2 6" xfId="50862"/>
    <cellStyle name="メモ 2 2 2 7" xfId="50863"/>
    <cellStyle name="メモ 2 2 2 8" xfId="50864"/>
    <cellStyle name="メモ 2 2 2 9" xfId="50865"/>
    <cellStyle name="メモ 2 2 3" xfId="50866"/>
    <cellStyle name="メモ 2 2 4" xfId="50867"/>
    <cellStyle name="メモ 2 2 5" xfId="50868"/>
    <cellStyle name="メモ 2 2 6" xfId="50869"/>
    <cellStyle name="メモ 2 2 7" xfId="50870"/>
    <cellStyle name="メモ 2 2 8" xfId="50871"/>
    <cellStyle name="メモ 2 2 9" xfId="50872"/>
    <cellStyle name="メモ 2 3" xfId="50873"/>
    <cellStyle name="メモ 2 3 10" xfId="50874"/>
    <cellStyle name="メモ 2 3 11" xfId="50875"/>
    <cellStyle name="メモ 2 3 12" xfId="50876"/>
    <cellStyle name="メモ 2 3 13" xfId="50877"/>
    <cellStyle name="メモ 2 3 14" xfId="50878"/>
    <cellStyle name="メモ 2 3 15" xfId="50879"/>
    <cellStyle name="メモ 2 3 2" xfId="50880"/>
    <cellStyle name="メモ 2 3 2 2" xfId="50881"/>
    <cellStyle name="メモ 2 3 2 3" xfId="50882"/>
    <cellStyle name="メモ 2 3 3" xfId="50883"/>
    <cellStyle name="メモ 2 3 4" xfId="50884"/>
    <cellStyle name="メモ 2 3 5" xfId="50885"/>
    <cellStyle name="メモ 2 3 6" xfId="50886"/>
    <cellStyle name="メモ 2 3 7" xfId="50887"/>
    <cellStyle name="メモ 2 3 8" xfId="50888"/>
    <cellStyle name="メモ 2 3 9" xfId="50889"/>
    <cellStyle name="メモ 2 4" xfId="50890"/>
    <cellStyle name="メモ 2 5" xfId="50891"/>
    <cellStyle name="メモ 2 6" xfId="50892"/>
    <cellStyle name="メモ 2 7" xfId="50893"/>
    <cellStyle name="メモ 2 8" xfId="50894"/>
    <cellStyle name="メモ 2 9" xfId="50895"/>
    <cellStyle name="メモ 3" xfId="50896"/>
    <cellStyle name="メモ 3 10" xfId="50897"/>
    <cellStyle name="メモ 3 11" xfId="50898"/>
    <cellStyle name="メモ 3 12" xfId="50899"/>
    <cellStyle name="メモ 3 13" xfId="50900"/>
    <cellStyle name="メモ 3 14" xfId="50901"/>
    <cellStyle name="メモ 3 15" xfId="50902"/>
    <cellStyle name="メモ 3 16" xfId="50903"/>
    <cellStyle name="メモ 3 2" xfId="50904"/>
    <cellStyle name="メモ 3 2 10" xfId="50905"/>
    <cellStyle name="メモ 3 2 11" xfId="50906"/>
    <cellStyle name="メモ 3 2 12" xfId="50907"/>
    <cellStyle name="メモ 3 2 13" xfId="50908"/>
    <cellStyle name="メモ 3 2 14" xfId="50909"/>
    <cellStyle name="メモ 3 2 2" xfId="50910"/>
    <cellStyle name="メモ 3 2 3" xfId="50911"/>
    <cellStyle name="メモ 3 2 4" xfId="50912"/>
    <cellStyle name="メモ 3 2 5" xfId="50913"/>
    <cellStyle name="メモ 3 2 6" xfId="50914"/>
    <cellStyle name="メモ 3 2 7" xfId="50915"/>
    <cellStyle name="メモ 3 2 8" xfId="50916"/>
    <cellStyle name="メモ 3 2 9" xfId="50917"/>
    <cellStyle name="メモ 3 3" xfId="50918"/>
    <cellStyle name="メモ 3 4" xfId="50919"/>
    <cellStyle name="メモ 3 5" xfId="50920"/>
    <cellStyle name="メモ 3 6" xfId="50921"/>
    <cellStyle name="メモ 3 7" xfId="50922"/>
    <cellStyle name="メモ 3 8" xfId="50923"/>
    <cellStyle name="メモ 3 9" xfId="50924"/>
    <cellStyle name="メモ 4" xfId="50925"/>
    <cellStyle name="メモ 4 10" xfId="50926"/>
    <cellStyle name="メモ 4 11" xfId="50927"/>
    <cellStyle name="メモ 4 12" xfId="50928"/>
    <cellStyle name="メモ 4 13" xfId="50929"/>
    <cellStyle name="メモ 4 14" xfId="50930"/>
    <cellStyle name="メモ 4 15" xfId="50931"/>
    <cellStyle name="メモ 4 2" xfId="50932"/>
    <cellStyle name="メモ 4 2 2" xfId="50933"/>
    <cellStyle name="メモ 4 2 3" xfId="50934"/>
    <cellStyle name="メモ 4 3" xfId="50935"/>
    <cellStyle name="メモ 4 4" xfId="50936"/>
    <cellStyle name="メモ 4 5" xfId="50937"/>
    <cellStyle name="メモ 4 6" xfId="50938"/>
    <cellStyle name="メモ 4 7" xfId="50939"/>
    <cellStyle name="メモ 4 8" xfId="50940"/>
    <cellStyle name="メモ 4 9" xfId="50941"/>
    <cellStyle name="メモ 5" xfId="50942"/>
    <cellStyle name="メモ 6" xfId="50943"/>
    <cellStyle name="メモ 7" xfId="50944"/>
    <cellStyle name="メモ 8" xfId="50945"/>
    <cellStyle name="メモ 9" xfId="50946"/>
    <cellStyle name="リンク セル" xfId="50947"/>
    <cellStyle name="リンク セル 2" xfId="50948"/>
    <cellStyle name="リンク セル 3" xfId="50949"/>
    <cellStyle name="入力" xfId="50950"/>
    <cellStyle name="入力 10" xfId="50951"/>
    <cellStyle name="入力 11" xfId="50952"/>
    <cellStyle name="入力 12" xfId="50953"/>
    <cellStyle name="入力 13" xfId="50954"/>
    <cellStyle name="入力 14" xfId="50955"/>
    <cellStyle name="入力 15" xfId="50956"/>
    <cellStyle name="入力 2" xfId="50957"/>
    <cellStyle name="入力 2 10" xfId="50958"/>
    <cellStyle name="入力 2 11" xfId="50959"/>
    <cellStyle name="入力 2 12" xfId="50960"/>
    <cellStyle name="入力 2 13" xfId="50961"/>
    <cellStyle name="入力 2 2" xfId="50962"/>
    <cellStyle name="入力 2 2 10" xfId="50963"/>
    <cellStyle name="入力 2 2 11" xfId="50964"/>
    <cellStyle name="入力 2 2 12" xfId="50965"/>
    <cellStyle name="入力 2 2 13" xfId="50966"/>
    <cellStyle name="入力 2 2 14" xfId="50967"/>
    <cellStyle name="入力 2 2 15" xfId="50968"/>
    <cellStyle name="入力 2 2 16" xfId="50969"/>
    <cellStyle name="入力 2 2 2" xfId="50970"/>
    <cellStyle name="入力 2 2 2 10" xfId="50971"/>
    <cellStyle name="入力 2 2 2 11" xfId="50972"/>
    <cellStyle name="入力 2 2 2 12" xfId="50973"/>
    <cellStyle name="入力 2 2 2 13" xfId="50974"/>
    <cellStyle name="入力 2 2 2 14" xfId="50975"/>
    <cellStyle name="入力 2 2 2 2" xfId="50976"/>
    <cellStyle name="入力 2 2 2 3" xfId="50977"/>
    <cellStyle name="入力 2 2 2 4" xfId="50978"/>
    <cellStyle name="入力 2 2 2 5" xfId="50979"/>
    <cellStyle name="入力 2 2 2 6" xfId="50980"/>
    <cellStyle name="入力 2 2 2 7" xfId="50981"/>
    <cellStyle name="入力 2 2 2 8" xfId="50982"/>
    <cellStyle name="入力 2 2 2 9" xfId="50983"/>
    <cellStyle name="入力 2 2 3" xfId="50984"/>
    <cellStyle name="入力 2 2 4" xfId="50985"/>
    <cellStyle name="入力 2 2 5" xfId="50986"/>
    <cellStyle name="入力 2 2 6" xfId="50987"/>
    <cellStyle name="入力 2 2 7" xfId="50988"/>
    <cellStyle name="入力 2 2 8" xfId="50989"/>
    <cellStyle name="入力 2 2 9" xfId="50990"/>
    <cellStyle name="入力 2 3" xfId="50991"/>
    <cellStyle name="入力 2 3 10" xfId="50992"/>
    <cellStyle name="入力 2 3 11" xfId="50993"/>
    <cellStyle name="入力 2 3 12" xfId="50994"/>
    <cellStyle name="入力 2 3 13" xfId="50995"/>
    <cellStyle name="入力 2 3 14" xfId="50996"/>
    <cellStyle name="入力 2 3 15" xfId="50997"/>
    <cellStyle name="入力 2 3 2" xfId="50998"/>
    <cellStyle name="入力 2 3 2 2" xfId="50999"/>
    <cellStyle name="入力 2 3 2 3" xfId="51000"/>
    <cellStyle name="入力 2 3 3" xfId="51001"/>
    <cellStyle name="入力 2 3 4" xfId="51002"/>
    <cellStyle name="入力 2 3 5" xfId="51003"/>
    <cellStyle name="入力 2 3 6" xfId="51004"/>
    <cellStyle name="入力 2 3 7" xfId="51005"/>
    <cellStyle name="入力 2 3 8" xfId="51006"/>
    <cellStyle name="入力 2 3 9" xfId="51007"/>
    <cellStyle name="入力 2 4" xfId="51008"/>
    <cellStyle name="入力 2 5" xfId="51009"/>
    <cellStyle name="入力 2 6" xfId="51010"/>
    <cellStyle name="入力 2 7" xfId="51011"/>
    <cellStyle name="入力 2 8" xfId="51012"/>
    <cellStyle name="入力 2 9" xfId="51013"/>
    <cellStyle name="入力 3" xfId="51014"/>
    <cellStyle name="入力 3 10" xfId="51015"/>
    <cellStyle name="入力 3 11" xfId="51016"/>
    <cellStyle name="入力 3 12" xfId="51017"/>
    <cellStyle name="入力 3 13" xfId="51018"/>
    <cellStyle name="入力 3 14" xfId="51019"/>
    <cellStyle name="入力 3 15" xfId="51020"/>
    <cellStyle name="入力 3 16" xfId="51021"/>
    <cellStyle name="入力 3 2" xfId="51022"/>
    <cellStyle name="入力 3 2 10" xfId="51023"/>
    <cellStyle name="入力 3 2 11" xfId="51024"/>
    <cellStyle name="入力 3 2 12" xfId="51025"/>
    <cellStyle name="入力 3 2 13" xfId="51026"/>
    <cellStyle name="入力 3 2 14" xfId="51027"/>
    <cellStyle name="入力 3 2 2" xfId="51028"/>
    <cellStyle name="入力 3 2 3" xfId="51029"/>
    <cellStyle name="入力 3 2 4" xfId="51030"/>
    <cellStyle name="入力 3 2 5" xfId="51031"/>
    <cellStyle name="入力 3 2 6" xfId="51032"/>
    <cellStyle name="入力 3 2 7" xfId="51033"/>
    <cellStyle name="入力 3 2 8" xfId="51034"/>
    <cellStyle name="入力 3 2 9" xfId="51035"/>
    <cellStyle name="入力 3 3" xfId="51036"/>
    <cellStyle name="入力 3 4" xfId="51037"/>
    <cellStyle name="入力 3 5" xfId="51038"/>
    <cellStyle name="入力 3 6" xfId="51039"/>
    <cellStyle name="入力 3 7" xfId="51040"/>
    <cellStyle name="入力 3 8" xfId="51041"/>
    <cellStyle name="入力 3 9" xfId="51042"/>
    <cellStyle name="入力 4" xfId="51043"/>
    <cellStyle name="入力 4 10" xfId="51044"/>
    <cellStyle name="入力 4 11" xfId="51045"/>
    <cellStyle name="入力 4 12" xfId="51046"/>
    <cellStyle name="入力 4 13" xfId="51047"/>
    <cellStyle name="入力 4 14" xfId="51048"/>
    <cellStyle name="入力 4 15" xfId="51049"/>
    <cellStyle name="入力 4 2" xfId="51050"/>
    <cellStyle name="入力 4 2 2" xfId="51051"/>
    <cellStyle name="入力 4 2 3" xfId="51052"/>
    <cellStyle name="入力 4 3" xfId="51053"/>
    <cellStyle name="入力 4 4" xfId="51054"/>
    <cellStyle name="入力 4 5" xfId="51055"/>
    <cellStyle name="入力 4 6" xfId="51056"/>
    <cellStyle name="入力 4 7" xfId="51057"/>
    <cellStyle name="入力 4 8" xfId="51058"/>
    <cellStyle name="入力 4 9" xfId="51059"/>
    <cellStyle name="入力 5" xfId="51060"/>
    <cellStyle name="入力 6" xfId="51061"/>
    <cellStyle name="入力 7" xfId="51062"/>
    <cellStyle name="入力 8" xfId="51063"/>
    <cellStyle name="入力 9" xfId="51064"/>
    <cellStyle name="出力" xfId="51065"/>
    <cellStyle name="出力 10" xfId="51066"/>
    <cellStyle name="出力 11" xfId="51067"/>
    <cellStyle name="出力 12" xfId="51068"/>
    <cellStyle name="出力 13" xfId="51069"/>
    <cellStyle name="出力 14" xfId="51070"/>
    <cellStyle name="出力 15" xfId="51071"/>
    <cellStyle name="出力 2" xfId="51072"/>
    <cellStyle name="出力 2 10" xfId="51073"/>
    <cellStyle name="出力 2 11" xfId="51074"/>
    <cellStyle name="出力 2 12" xfId="51075"/>
    <cellStyle name="出力 2 13" xfId="51076"/>
    <cellStyle name="出力 2 2" xfId="51077"/>
    <cellStyle name="出力 2 2 10" xfId="51078"/>
    <cellStyle name="出力 2 2 11" xfId="51079"/>
    <cellStyle name="出力 2 2 12" xfId="51080"/>
    <cellStyle name="出力 2 2 13" xfId="51081"/>
    <cellStyle name="出力 2 2 14" xfId="51082"/>
    <cellStyle name="出力 2 2 15" xfId="51083"/>
    <cellStyle name="出力 2 2 16" xfId="51084"/>
    <cellStyle name="出力 2 2 2" xfId="51085"/>
    <cellStyle name="出力 2 2 2 10" xfId="51086"/>
    <cellStyle name="出力 2 2 2 11" xfId="51087"/>
    <cellStyle name="出力 2 2 2 12" xfId="51088"/>
    <cellStyle name="出力 2 2 2 13" xfId="51089"/>
    <cellStyle name="出力 2 2 2 14" xfId="51090"/>
    <cellStyle name="出力 2 2 2 2" xfId="51091"/>
    <cellStyle name="出力 2 2 2 3" xfId="51092"/>
    <cellStyle name="出力 2 2 2 4" xfId="51093"/>
    <cellStyle name="出力 2 2 2 5" xfId="51094"/>
    <cellStyle name="出力 2 2 2 6" xfId="51095"/>
    <cellStyle name="出力 2 2 2 7" xfId="51096"/>
    <cellStyle name="出力 2 2 2 8" xfId="51097"/>
    <cellStyle name="出力 2 2 2 9" xfId="51098"/>
    <cellStyle name="出力 2 2 3" xfId="51099"/>
    <cellStyle name="出力 2 2 4" xfId="51100"/>
    <cellStyle name="出力 2 2 5" xfId="51101"/>
    <cellStyle name="出力 2 2 6" xfId="51102"/>
    <cellStyle name="出力 2 2 7" xfId="51103"/>
    <cellStyle name="出力 2 2 8" xfId="51104"/>
    <cellStyle name="出力 2 2 9" xfId="51105"/>
    <cellStyle name="出力 2 3" xfId="51106"/>
    <cellStyle name="出力 2 3 10" xfId="51107"/>
    <cellStyle name="出力 2 3 11" xfId="51108"/>
    <cellStyle name="出力 2 3 12" xfId="51109"/>
    <cellStyle name="出力 2 3 13" xfId="51110"/>
    <cellStyle name="出力 2 3 14" xfId="51111"/>
    <cellStyle name="出力 2 3 15" xfId="51112"/>
    <cellStyle name="出力 2 3 2" xfId="51113"/>
    <cellStyle name="出力 2 3 2 2" xfId="51114"/>
    <cellStyle name="出力 2 3 2 3" xfId="51115"/>
    <cellStyle name="出力 2 3 3" xfId="51116"/>
    <cellStyle name="出力 2 3 4" xfId="51117"/>
    <cellStyle name="出力 2 3 5" xfId="51118"/>
    <cellStyle name="出力 2 3 6" xfId="51119"/>
    <cellStyle name="出力 2 3 7" xfId="51120"/>
    <cellStyle name="出力 2 3 8" xfId="51121"/>
    <cellStyle name="出力 2 3 9" xfId="51122"/>
    <cellStyle name="出力 2 4" xfId="51123"/>
    <cellStyle name="出力 2 5" xfId="51124"/>
    <cellStyle name="出力 2 6" xfId="51125"/>
    <cellStyle name="出力 2 7" xfId="51126"/>
    <cellStyle name="出力 2 8" xfId="51127"/>
    <cellStyle name="出力 2 9" xfId="51128"/>
    <cellStyle name="出力 3" xfId="51129"/>
    <cellStyle name="出力 3 10" xfId="51130"/>
    <cellStyle name="出力 3 11" xfId="51131"/>
    <cellStyle name="出力 3 12" xfId="51132"/>
    <cellStyle name="出力 3 13" xfId="51133"/>
    <cellStyle name="出力 3 14" xfId="51134"/>
    <cellStyle name="出力 3 15" xfId="51135"/>
    <cellStyle name="出力 3 16" xfId="51136"/>
    <cellStyle name="出力 3 2" xfId="51137"/>
    <cellStyle name="出力 3 2 10" xfId="51138"/>
    <cellStyle name="出力 3 2 11" xfId="51139"/>
    <cellStyle name="出力 3 2 12" xfId="51140"/>
    <cellStyle name="出力 3 2 13" xfId="51141"/>
    <cellStyle name="出力 3 2 14" xfId="51142"/>
    <cellStyle name="出力 3 2 2" xfId="51143"/>
    <cellStyle name="出力 3 2 3" xfId="51144"/>
    <cellStyle name="出力 3 2 4" xfId="51145"/>
    <cellStyle name="出力 3 2 5" xfId="51146"/>
    <cellStyle name="出力 3 2 6" xfId="51147"/>
    <cellStyle name="出力 3 2 7" xfId="51148"/>
    <cellStyle name="出力 3 2 8" xfId="51149"/>
    <cellStyle name="出力 3 2 9" xfId="51150"/>
    <cellStyle name="出力 3 3" xfId="51151"/>
    <cellStyle name="出力 3 4" xfId="51152"/>
    <cellStyle name="出力 3 5" xfId="51153"/>
    <cellStyle name="出力 3 6" xfId="51154"/>
    <cellStyle name="出力 3 7" xfId="51155"/>
    <cellStyle name="出力 3 8" xfId="51156"/>
    <cellStyle name="出力 3 9" xfId="51157"/>
    <cellStyle name="出力 4" xfId="51158"/>
    <cellStyle name="出力 4 10" xfId="51159"/>
    <cellStyle name="出力 4 11" xfId="51160"/>
    <cellStyle name="出力 4 12" xfId="51161"/>
    <cellStyle name="出力 4 13" xfId="51162"/>
    <cellStyle name="出力 4 14" xfId="51163"/>
    <cellStyle name="出力 4 15" xfId="51164"/>
    <cellStyle name="出力 4 2" xfId="51165"/>
    <cellStyle name="出力 4 2 2" xfId="51166"/>
    <cellStyle name="出力 4 2 3" xfId="51167"/>
    <cellStyle name="出力 4 3" xfId="51168"/>
    <cellStyle name="出力 4 4" xfId="51169"/>
    <cellStyle name="出力 4 5" xfId="51170"/>
    <cellStyle name="出力 4 6" xfId="51171"/>
    <cellStyle name="出力 4 7" xfId="51172"/>
    <cellStyle name="出力 4 8" xfId="51173"/>
    <cellStyle name="出力 4 9" xfId="51174"/>
    <cellStyle name="出力 5" xfId="51175"/>
    <cellStyle name="出力 6" xfId="51176"/>
    <cellStyle name="出力 7" xfId="51177"/>
    <cellStyle name="出力 8" xfId="51178"/>
    <cellStyle name="出力 9" xfId="51179"/>
    <cellStyle name="悪い" xfId="51180"/>
    <cellStyle name="悪い 2" xfId="51181"/>
    <cellStyle name="悪い 3" xfId="51182"/>
    <cellStyle name="未定義" xfId="51183"/>
    <cellStyle name="桁区切り 2" xfId="7355"/>
    <cellStyle name="桁区切り 3" xfId="51184"/>
    <cellStyle name="桁区切り_DegitalOption_test" xfId="7356"/>
    <cellStyle name="標準 2" xfId="7357"/>
    <cellStyle name="標準 3" xfId="7358"/>
    <cellStyle name="標準 4" xfId="7359"/>
    <cellStyle name="標準_CalcImport" xfId="51185"/>
    <cellStyle name="標準_Input_OutPut20060417" xfId="7360"/>
    <cellStyle name="良い" xfId="51186"/>
    <cellStyle name="良い 2" xfId="51187"/>
    <cellStyle name="良い 3" xfId="51188"/>
    <cellStyle name="見出し 1" xfId="51189"/>
    <cellStyle name="見出し 1 2" xfId="51190"/>
    <cellStyle name="見出し 1 3" xfId="51191"/>
    <cellStyle name="見出し 2" xfId="51192"/>
    <cellStyle name="見出し 2 2" xfId="51193"/>
    <cellStyle name="見出し 2 3" xfId="51194"/>
    <cellStyle name="見出し 3" xfId="51195"/>
    <cellStyle name="見出し 3 2" xfId="51196"/>
    <cellStyle name="見出し 3 2 2" xfId="51197"/>
    <cellStyle name="見出し 3 2 2 2" xfId="51198"/>
    <cellStyle name="見出し 3 2 3" xfId="51199"/>
    <cellStyle name="見出し 3 3" xfId="51200"/>
    <cellStyle name="見出し 3 3 2" xfId="51201"/>
    <cellStyle name="見出し 3 4" xfId="51202"/>
    <cellStyle name="見出し 4" xfId="51203"/>
    <cellStyle name="見出し 4 2" xfId="51204"/>
    <cellStyle name="見出し 4 3" xfId="51205"/>
    <cellStyle name="計算" xfId="51206"/>
    <cellStyle name="計算 10" xfId="51207"/>
    <cellStyle name="計算 11" xfId="51208"/>
    <cellStyle name="計算 12" xfId="51209"/>
    <cellStyle name="計算 13" xfId="51210"/>
    <cellStyle name="計算 14" xfId="51211"/>
    <cellStyle name="計算 15" xfId="51212"/>
    <cellStyle name="計算 2" xfId="51213"/>
    <cellStyle name="計算 2 10" xfId="51214"/>
    <cellStyle name="計算 2 11" xfId="51215"/>
    <cellStyle name="計算 2 12" xfId="51216"/>
    <cellStyle name="計算 2 13" xfId="51217"/>
    <cellStyle name="計算 2 2" xfId="51218"/>
    <cellStyle name="計算 2 2 10" xfId="51219"/>
    <cellStyle name="計算 2 2 11" xfId="51220"/>
    <cellStyle name="計算 2 2 12" xfId="51221"/>
    <cellStyle name="計算 2 2 13" xfId="51222"/>
    <cellStyle name="計算 2 2 14" xfId="51223"/>
    <cellStyle name="計算 2 2 15" xfId="51224"/>
    <cellStyle name="計算 2 2 16" xfId="51225"/>
    <cellStyle name="計算 2 2 2" xfId="51226"/>
    <cellStyle name="計算 2 2 2 10" xfId="51227"/>
    <cellStyle name="計算 2 2 2 11" xfId="51228"/>
    <cellStyle name="計算 2 2 2 12" xfId="51229"/>
    <cellStyle name="計算 2 2 2 13" xfId="51230"/>
    <cellStyle name="計算 2 2 2 14" xfId="51231"/>
    <cellStyle name="計算 2 2 2 2" xfId="51232"/>
    <cellStyle name="計算 2 2 2 3" xfId="51233"/>
    <cellStyle name="計算 2 2 2 4" xfId="51234"/>
    <cellStyle name="計算 2 2 2 5" xfId="51235"/>
    <cellStyle name="計算 2 2 2 6" xfId="51236"/>
    <cellStyle name="計算 2 2 2 7" xfId="51237"/>
    <cellStyle name="計算 2 2 2 8" xfId="51238"/>
    <cellStyle name="計算 2 2 2 9" xfId="51239"/>
    <cellStyle name="計算 2 2 3" xfId="51240"/>
    <cellStyle name="計算 2 2 4" xfId="51241"/>
    <cellStyle name="計算 2 2 5" xfId="51242"/>
    <cellStyle name="計算 2 2 6" xfId="51243"/>
    <cellStyle name="計算 2 2 7" xfId="51244"/>
    <cellStyle name="計算 2 2 8" xfId="51245"/>
    <cellStyle name="計算 2 2 9" xfId="51246"/>
    <cellStyle name="計算 2 3" xfId="51247"/>
    <cellStyle name="計算 2 3 10" xfId="51248"/>
    <cellStyle name="計算 2 3 11" xfId="51249"/>
    <cellStyle name="計算 2 3 12" xfId="51250"/>
    <cellStyle name="計算 2 3 13" xfId="51251"/>
    <cellStyle name="計算 2 3 14" xfId="51252"/>
    <cellStyle name="計算 2 3 15" xfId="51253"/>
    <cellStyle name="計算 2 3 2" xfId="51254"/>
    <cellStyle name="計算 2 3 2 2" xfId="51255"/>
    <cellStyle name="計算 2 3 2 3" xfId="51256"/>
    <cellStyle name="計算 2 3 3" xfId="51257"/>
    <cellStyle name="計算 2 3 4" xfId="51258"/>
    <cellStyle name="計算 2 3 5" xfId="51259"/>
    <cellStyle name="計算 2 3 6" xfId="51260"/>
    <cellStyle name="計算 2 3 7" xfId="51261"/>
    <cellStyle name="計算 2 3 8" xfId="51262"/>
    <cellStyle name="計算 2 3 9" xfId="51263"/>
    <cellStyle name="計算 2 4" xfId="51264"/>
    <cellStyle name="計算 2 5" xfId="51265"/>
    <cellStyle name="計算 2 6" xfId="51266"/>
    <cellStyle name="計算 2 7" xfId="51267"/>
    <cellStyle name="計算 2 8" xfId="51268"/>
    <cellStyle name="計算 2 9" xfId="51269"/>
    <cellStyle name="計算 3" xfId="51270"/>
    <cellStyle name="計算 3 10" xfId="51271"/>
    <cellStyle name="計算 3 11" xfId="51272"/>
    <cellStyle name="計算 3 12" xfId="51273"/>
    <cellStyle name="計算 3 13" xfId="51274"/>
    <cellStyle name="計算 3 14" xfId="51275"/>
    <cellStyle name="計算 3 15" xfId="51276"/>
    <cellStyle name="計算 3 16" xfId="51277"/>
    <cellStyle name="計算 3 2" xfId="51278"/>
    <cellStyle name="計算 3 2 10" xfId="51279"/>
    <cellStyle name="計算 3 2 11" xfId="51280"/>
    <cellStyle name="計算 3 2 12" xfId="51281"/>
    <cellStyle name="計算 3 2 13" xfId="51282"/>
    <cellStyle name="計算 3 2 14" xfId="51283"/>
    <cellStyle name="計算 3 2 2" xfId="51284"/>
    <cellStyle name="計算 3 2 3" xfId="51285"/>
    <cellStyle name="計算 3 2 4" xfId="51286"/>
    <cellStyle name="計算 3 2 5" xfId="51287"/>
    <cellStyle name="計算 3 2 6" xfId="51288"/>
    <cellStyle name="計算 3 2 7" xfId="51289"/>
    <cellStyle name="計算 3 2 8" xfId="51290"/>
    <cellStyle name="計算 3 2 9" xfId="51291"/>
    <cellStyle name="計算 3 3" xfId="51292"/>
    <cellStyle name="計算 3 4" xfId="51293"/>
    <cellStyle name="計算 3 5" xfId="51294"/>
    <cellStyle name="計算 3 6" xfId="51295"/>
    <cellStyle name="計算 3 7" xfId="51296"/>
    <cellStyle name="計算 3 8" xfId="51297"/>
    <cellStyle name="計算 3 9" xfId="51298"/>
    <cellStyle name="計算 4" xfId="51299"/>
    <cellStyle name="計算 4 10" xfId="51300"/>
    <cellStyle name="計算 4 11" xfId="51301"/>
    <cellStyle name="計算 4 12" xfId="51302"/>
    <cellStyle name="計算 4 13" xfId="51303"/>
    <cellStyle name="計算 4 14" xfId="51304"/>
    <cellStyle name="計算 4 15" xfId="51305"/>
    <cellStyle name="計算 4 2" xfId="51306"/>
    <cellStyle name="計算 4 2 2" xfId="51307"/>
    <cellStyle name="計算 4 2 3" xfId="51308"/>
    <cellStyle name="計算 4 3" xfId="51309"/>
    <cellStyle name="計算 4 4" xfId="51310"/>
    <cellStyle name="計算 4 5" xfId="51311"/>
    <cellStyle name="計算 4 6" xfId="51312"/>
    <cellStyle name="計算 4 7" xfId="51313"/>
    <cellStyle name="計算 4 8" xfId="51314"/>
    <cellStyle name="計算 4 9" xfId="51315"/>
    <cellStyle name="計算 5" xfId="51316"/>
    <cellStyle name="計算 6" xfId="51317"/>
    <cellStyle name="計算 7" xfId="51318"/>
    <cellStyle name="計算 8" xfId="51319"/>
    <cellStyle name="計算 9" xfId="51320"/>
    <cellStyle name="説明文" xfId="51321"/>
    <cellStyle name="説明文 2" xfId="51322"/>
    <cellStyle name="説明文 3" xfId="51323"/>
    <cellStyle name="警告文" xfId="51324"/>
    <cellStyle name="警告文 2" xfId="51325"/>
    <cellStyle name="警告文 3" xfId="51326"/>
    <cellStyle name="集計" xfId="51327"/>
    <cellStyle name="集計 10" xfId="51328"/>
    <cellStyle name="集計 11" xfId="51329"/>
    <cellStyle name="集計 12" xfId="51330"/>
    <cellStyle name="集計 13" xfId="51331"/>
    <cellStyle name="集計 14" xfId="51332"/>
    <cellStyle name="集計 15" xfId="51333"/>
    <cellStyle name="集計 2" xfId="51334"/>
    <cellStyle name="集計 2 10" xfId="51335"/>
    <cellStyle name="集計 2 11" xfId="51336"/>
    <cellStyle name="集計 2 12" xfId="51337"/>
    <cellStyle name="集計 2 13" xfId="51338"/>
    <cellStyle name="集計 2 2" xfId="51339"/>
    <cellStyle name="集計 2 2 10" xfId="51340"/>
    <cellStyle name="集計 2 2 11" xfId="51341"/>
    <cellStyle name="集計 2 2 12" xfId="51342"/>
    <cellStyle name="集計 2 2 13" xfId="51343"/>
    <cellStyle name="集計 2 2 14" xfId="51344"/>
    <cellStyle name="集計 2 2 15" xfId="51345"/>
    <cellStyle name="集計 2 2 16" xfId="51346"/>
    <cellStyle name="集計 2 2 2" xfId="51347"/>
    <cellStyle name="集計 2 2 2 10" xfId="51348"/>
    <cellStyle name="集計 2 2 2 11" xfId="51349"/>
    <cellStyle name="集計 2 2 2 12" xfId="51350"/>
    <cellStyle name="集計 2 2 2 13" xfId="51351"/>
    <cellStyle name="集計 2 2 2 14" xfId="51352"/>
    <cellStyle name="集計 2 2 2 2" xfId="51353"/>
    <cellStyle name="集計 2 2 2 3" xfId="51354"/>
    <cellStyle name="集計 2 2 2 4" xfId="51355"/>
    <cellStyle name="集計 2 2 2 5" xfId="51356"/>
    <cellStyle name="集計 2 2 2 6" xfId="51357"/>
    <cellStyle name="集計 2 2 2 7" xfId="51358"/>
    <cellStyle name="集計 2 2 2 8" xfId="51359"/>
    <cellStyle name="集計 2 2 2 9" xfId="51360"/>
    <cellStyle name="集計 2 2 3" xfId="51361"/>
    <cellStyle name="集計 2 2 4" xfId="51362"/>
    <cellStyle name="集計 2 2 5" xfId="51363"/>
    <cellStyle name="集計 2 2 6" xfId="51364"/>
    <cellStyle name="集計 2 2 7" xfId="51365"/>
    <cellStyle name="集計 2 2 8" xfId="51366"/>
    <cellStyle name="集計 2 2 9" xfId="51367"/>
    <cellStyle name="集計 2 3" xfId="51368"/>
    <cellStyle name="集計 2 3 10" xfId="51369"/>
    <cellStyle name="集計 2 3 11" xfId="51370"/>
    <cellStyle name="集計 2 3 12" xfId="51371"/>
    <cellStyle name="集計 2 3 13" xfId="51372"/>
    <cellStyle name="集計 2 3 14" xfId="51373"/>
    <cellStyle name="集計 2 3 15" xfId="51374"/>
    <cellStyle name="集計 2 3 2" xfId="51375"/>
    <cellStyle name="集計 2 3 2 2" xfId="51376"/>
    <cellStyle name="集計 2 3 2 3" xfId="51377"/>
    <cellStyle name="集計 2 3 3" xfId="51378"/>
    <cellStyle name="集計 2 3 4" xfId="51379"/>
    <cellStyle name="集計 2 3 5" xfId="51380"/>
    <cellStyle name="集計 2 3 6" xfId="51381"/>
    <cellStyle name="集計 2 3 7" xfId="51382"/>
    <cellStyle name="集計 2 3 8" xfId="51383"/>
    <cellStyle name="集計 2 3 9" xfId="51384"/>
    <cellStyle name="集計 2 4" xfId="51385"/>
    <cellStyle name="集計 2 5" xfId="51386"/>
    <cellStyle name="集計 2 6" xfId="51387"/>
    <cellStyle name="集計 2 7" xfId="51388"/>
    <cellStyle name="集計 2 8" xfId="51389"/>
    <cellStyle name="集計 2 9" xfId="51390"/>
    <cellStyle name="集計 3" xfId="51391"/>
    <cellStyle name="集計 3 10" xfId="51392"/>
    <cellStyle name="集計 3 11" xfId="51393"/>
    <cellStyle name="集計 3 12" xfId="51394"/>
    <cellStyle name="集計 3 13" xfId="51395"/>
    <cellStyle name="集計 3 14" xfId="51396"/>
    <cellStyle name="集計 3 15" xfId="51397"/>
    <cellStyle name="集計 3 16" xfId="51398"/>
    <cellStyle name="集計 3 2" xfId="51399"/>
    <cellStyle name="集計 3 2 10" xfId="51400"/>
    <cellStyle name="集計 3 2 11" xfId="51401"/>
    <cellStyle name="集計 3 2 12" xfId="51402"/>
    <cellStyle name="集計 3 2 13" xfId="51403"/>
    <cellStyle name="集計 3 2 14" xfId="51404"/>
    <cellStyle name="集計 3 2 2" xfId="51405"/>
    <cellStyle name="集計 3 2 3" xfId="51406"/>
    <cellStyle name="集計 3 2 4" xfId="51407"/>
    <cellStyle name="集計 3 2 5" xfId="51408"/>
    <cellStyle name="集計 3 2 6" xfId="51409"/>
    <cellStyle name="集計 3 2 7" xfId="51410"/>
    <cellStyle name="集計 3 2 8" xfId="51411"/>
    <cellStyle name="集計 3 2 9" xfId="51412"/>
    <cellStyle name="集計 3 3" xfId="51413"/>
    <cellStyle name="集計 3 4" xfId="51414"/>
    <cellStyle name="集計 3 5" xfId="51415"/>
    <cellStyle name="集計 3 6" xfId="51416"/>
    <cellStyle name="集計 3 7" xfId="51417"/>
    <cellStyle name="集計 3 8" xfId="51418"/>
    <cellStyle name="集計 3 9" xfId="51419"/>
    <cellStyle name="集計 4" xfId="51420"/>
    <cellStyle name="集計 4 10" xfId="51421"/>
    <cellStyle name="集計 4 11" xfId="51422"/>
    <cellStyle name="集計 4 12" xfId="51423"/>
    <cellStyle name="集計 4 13" xfId="51424"/>
    <cellStyle name="集計 4 14" xfId="51425"/>
    <cellStyle name="集計 4 15" xfId="51426"/>
    <cellStyle name="集計 4 2" xfId="51427"/>
    <cellStyle name="集計 4 2 2" xfId="51428"/>
    <cellStyle name="集計 4 2 3" xfId="51429"/>
    <cellStyle name="集計 4 3" xfId="51430"/>
    <cellStyle name="集計 4 4" xfId="51431"/>
    <cellStyle name="集計 4 5" xfId="51432"/>
    <cellStyle name="集計 4 6" xfId="51433"/>
    <cellStyle name="集計 4 7" xfId="51434"/>
    <cellStyle name="集計 4 8" xfId="51435"/>
    <cellStyle name="集計 4 9" xfId="51436"/>
    <cellStyle name="集計 5" xfId="51437"/>
    <cellStyle name="集計 6" xfId="51438"/>
    <cellStyle name="集計 7" xfId="51439"/>
    <cellStyle name="集計 8" xfId="51440"/>
    <cellStyle name="集計 9" xfId="51441"/>
  </cellStyles>
  <dxfs count="16"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C7E0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25/05/2016</v>
        <stp/>
        <stp>##V3_BDPV12</stp>
        <stp>FR0013131877@MZHO Govt</stp>
        <stp>FIRST_CPN_DT</stp>
        <stp>[EUR Pricer-2.9.xlsm]ASW Pricer!R29C3</stp>
        <tr r="C29" s="6"/>
      </tp>
      <tp>
        <v>2.3640490572388901</v>
        <stp/>
        <stp>##V3_BDPV12</stp>
        <stp>DUA Comdty</stp>
        <stp>risk_mid</stp>
        <stp>[EUR Pricer-2.9.xlsm]Curves!R34C9</stp>
        <tr r="I34" s="5"/>
      </tp>
      <tp t="s">
        <v>CLEAN</v>
        <stp/>
        <stp>##V3_BDPV12</stp>
        <stp>FR0013131877@MZHO Govt</stp>
        <stp>PX_DIRTY_CLEAN</stp>
        <stp>[EUR Pricer-2.9.xlsm]ASW Pricer!R20C3</stp>
        <tr r="C20" s="6"/>
      </tp>
    </main>
    <main first="bloomberg.rtd">
      <tp t="s">
        <v>CLEAN</v>
        <stp/>
        <stp>##V3_BDPV12</stp>
        <stp>FR0013131877@MZHO Govt</stp>
        <stp>PX_DIRTY_CLEAN</stp>
        <stp>[EUR Pricer-2.9.xlsm]ASW Pricer!R45C3</stp>
        <tr r="C45" s="6"/>
      </tp>
      <tp t="s">
        <v>FRTR 0 1/2 05/25/26</v>
        <stp/>
        <stp>##V3_BDPV12</stp>
        <stp>FR0013131877 ISIN</stp>
        <stp>SECURITY_DES</stp>
        <stp>[EUR Pricer-2.9.xlsm]ASW Pricer!R7C10</stp>
        <tr r="J7" s="6"/>
      </tp>
      <tp>
        <v>2.3640490572388901</v>
        <stp/>
        <stp>##V3_BDPV12</stp>
        <stp>DUA Comdty</stp>
        <stp>risk_mid</stp>
        <stp>[EUR Pricer-2.9.xlsm]Curves!R30C27</stp>
        <tr r="AA30" s="5"/>
      </tp>
      <tp>
        <v>6.2749578237509462</v>
        <stp/>
        <stp>##V3_BDPV12</stp>
        <stp>OEA Comdty</stp>
        <stp>risk_mid</stp>
        <stp>[EUR Pricer-2.9.xlsm]Curves!R31C27</stp>
        <tr r="AA31" s="5"/>
      </tp>
      <tp>
        <v>35.528317980479571</v>
        <stp/>
        <stp>##V3_BDPV12</stp>
        <stp>UBA Comdty</stp>
        <stp>risk_mid</stp>
        <stp>[EUR Pricer-2.9.xlsm]Curves!R33C27</stp>
        <tr r="AA33" s="5"/>
      </tp>
      <tp>
        <v>13.992923701144147</v>
        <stp/>
        <stp>##V3_BDPV12</stp>
        <stp>RXA Comdty</stp>
        <stp>risk_mid</stp>
        <stp>[EUR Pricer-2.9.xlsm]Curves!R32C27</stp>
        <tr r="AA32" s="5"/>
      </tp>
      <tp t="s">
        <v>25/05/2015</v>
        <stp/>
        <stp>##V3_BDPV12</stp>
        <stp>FR0013131877@MZHO Govt</stp>
        <stp>START_ACC_DT</stp>
        <stp>[EUR Pricer-2.9.xlsm]ASW Pricer!R28C3</stp>
        <tr r="C28" s="6"/>
      </tp>
      <tp t="s">
        <v>Annual</v>
        <stp/>
        <stp>##V3_BDPV12</stp>
        <stp>FR0013131877@MZHO Govt</stp>
        <stp>COUPON_FREQUENCY_DESCRIPTION</stp>
        <stp>[EUR Pricer-2.9.xlsm]ASW Pricer!R33C3</stp>
        <tr r="C33" s="6"/>
      </tp>
      <tp t="s">
        <v>25/05/2018</v>
        <stp/>
        <stp>##V3_BDPV12</stp>
        <stp>FR0013131877@MZHO Govt</stp>
        <stp>PREV_CPN_DT</stp>
        <stp>[EUR Pricer-2.9.xlsm]ASW Pricer!R41C3</stp>
        <tr r="C41" s="6"/>
      </tp>
    </main>
    <main first="bloomberg.rtd">
      <tp>
        <v>0.5</v>
        <stp/>
        <stp>##V3_BDPV12</stp>
        <stp>FR0013131877@MZHO Govt</stp>
        <stp>CPN</stp>
        <stp>[EUR Pricer-2.9.xlsm]ASW Pricer!R32C3</stp>
        <tr r="C32" s="6"/>
      </tp>
    </main>
    <main first="rtdsrv.c73119352a3a44f1b7712b5378f3583d">
      <tp>
        <v>814</v>
        <stp/>
        <stp>60d76a3c-180e-42d1-980a-ba692a34d7c3</stp>
        <tr r="G40" s="10"/>
        <tr r="F40" s="10"/>
      </tp>
    </main>
    <main first="rtdsrv.c73119352a3a44f1b7712b5378f3583d">
      <tp>
        <v>813</v>
        <stp/>
        <stp>c7001550-1d34-480a-9d6c-e61136bbc248</stp>
        <tr r="F154" s="10"/>
        <tr r="G154" s="10"/>
      </tp>
      <tp>
        <v>813</v>
        <stp/>
        <stp>a26216cb-753f-48b3-9247-56bd9becd64b</stp>
        <tr r="I71" s="10"/>
        <tr r="G71" s="10"/>
        <tr r="F71" s="10"/>
        <tr r="H71" s="10"/>
        <tr r="J71" s="10"/>
      </tp>
    </main>
    <main first="rtdsrv.c73119352a3a44f1b7712b5378f3583d">
      <tp>
        <v>813</v>
        <stp/>
        <stp>020371de-617a-444a-983e-3f1c3a3276ff</stp>
        <tr r="F30" s="10"/>
        <tr r="G30" s="10"/>
      </tp>
      <tp>
        <v>813</v>
        <stp/>
        <stp>6fef6464-dd96-4b53-ac0d-afde50c5d50b</stp>
        <tr r="G125" s="10"/>
        <tr r="H125" s="10"/>
        <tr r="F125" s="10"/>
      </tp>
    </main>
    <main first="rtdsrv.c73119352a3a44f1b7712b5378f3583d">
      <tp>
        <v>813</v>
        <stp/>
        <stp>4b491e21-2f47-4b6f-9b13-fa951f5913e5</stp>
        <tr r="F86" s="10"/>
        <tr r="G86" s="10"/>
      </tp>
    </main>
    <main first="rtdsrv.c73119352a3a44f1b7712b5378f3583d">
      <tp>
        <v>813</v>
        <stp/>
        <stp>b45e4daa-f542-412d-b8e1-5485af7a93f6</stp>
        <tr r="G83" s="10"/>
        <tr r="F83" s="10"/>
      </tp>
    </main>
    <main first="rtdsrv.c73119352a3a44f1b7712b5378f3583d">
      <tp>
        <v>813</v>
        <stp/>
        <stp>bd2383b2-75b7-4d12-aefd-12ca6113dadc</stp>
        <tr r="F130" s="10"/>
        <tr r="H130" s="10"/>
        <tr r="G130" s="10"/>
      </tp>
    </main>
    <main first="rtdsrv.f0bd62394052408096ac360d9ee998ea">
      <tp>
        <v>811</v>
        <stp/>
        <stp>dd5d4161-4b50-418b-a4d1-4b0c6ec0268a</stp>
        <tr r="F213" s="10"/>
        <tr r="D213" s="10"/>
        <tr r="E213" s="10"/>
        <tr r="C213" s="10"/>
      </tp>
    </main>
    <main first="rtdsrv.f0bd62394052408096ac360d9ee998ea">
      <tp>
        <v>811</v>
        <stp/>
        <stp>f82c14e0-8ee7-4136-9ba4-50b165571011</stp>
        <tr r="E205" s="10"/>
        <tr r="F205" s="10"/>
        <tr r="C205" s="10"/>
        <tr r="D205" s="10"/>
      </tp>
    </main>
    <main first="rtdsrv.c73119352a3a44f1b7712b5378f3583d">
      <tp>
        <v>813</v>
        <stp/>
        <stp>5405fc26-5fc4-4d2b-bce6-72a527066719</stp>
        <tr r="H74" s="10"/>
        <tr r="F74" s="10"/>
        <tr r="G74" s="10"/>
        <tr r="J74" s="10"/>
        <tr r="I74" s="10"/>
      </tp>
    </main>
    <main first="rtdsrv.f0bd62394052408096ac360d9ee998ea">
      <tp>
        <v>812</v>
        <stp/>
        <stp>c59806e4-4795-4da5-8336-96b2466aad83</stp>
        <tr r="C215" s="10"/>
        <tr r="D215" s="10"/>
        <tr r="E215" s="10"/>
        <tr r="F215" s="10"/>
      </tp>
    </main>
    <main first="rtdsrv.c73119352a3a44f1b7712b5378f3583d">
      <tp>
        <v>813</v>
        <stp/>
        <stp>62bc1b73-4be8-4bf7-aef1-00104e1444a6</stp>
        <tr r="G42" s="10"/>
        <tr r="F42" s="10"/>
      </tp>
    </main>
    <main first="rtdsrv.c73119352a3a44f1b7712b5378f3583d">
      <tp>
        <v>814</v>
        <stp/>
        <stp>ea986253-54d3-455c-9ab3-d2678dc81e94</stp>
        <tr r="F28" s="10"/>
        <tr r="G28" s="10"/>
      </tp>
    </main>
    <main first="rtdsrv.c73119352a3a44f1b7712b5378f3583d">
      <tp>
        <v>813</v>
        <stp/>
        <stp>fba3f9b9-66ed-4c97-b45c-64fcf74388b7</stp>
        <tr r="G87" s="10"/>
        <tr r="F87" s="10"/>
      </tp>
    </main>
    <main first="rtdsrv.c73119352a3a44f1b7712b5378f3583d">
      <tp>
        <v>813</v>
        <stp/>
        <stp>08ed4b7e-94e8-4cda-b3e3-6659439bf6aa</stp>
        <tr r="H128" s="10"/>
        <tr r="F128" s="10"/>
        <tr r="G128" s="10"/>
      </tp>
    </main>
    <main first="rtdsrv.f0bd62394052408096ac360d9ee998ea">
      <tp>
        <v>161642</v>
        <stp/>
        <stp>c4b97f3e-473c-41d2-8082-43abd2d9383e</stp>
        <tr r="F20" s="11"/>
        <tr r="E20" s="11"/>
      </tp>
    </main>
    <main first="rtdsrv.f0bd62394052408096ac360d9ee998ea">
      <tp>
        <v>811</v>
        <stp/>
        <stp>156acc66-040b-4499-8bc7-69a20f49e7ee</stp>
        <tr r="E208" s="10"/>
        <tr r="F208" s="10"/>
        <tr r="C208" s="10"/>
        <tr r="D208" s="10"/>
      </tp>
    </main>
    <main first="rtdsrv.c73119352a3a44f1b7712b5378f3583d">
      <tp>
        <v>814</v>
        <stp/>
        <stp>246e8c7e-1925-4490-aebe-6744934a7e36</stp>
        <tr r="G44" s="10"/>
        <tr r="F44" s="10"/>
      </tp>
    </main>
    <main first="rtdsrv.f0bd62394052408096ac360d9ee998ea">
      <tp>
        <v>811</v>
        <stp/>
        <stp>5c7a58f1-cf70-4193-97a6-702387771991</stp>
        <tr r="F183" s="10"/>
        <tr r="E183" s="10"/>
        <tr r="D183" s="10"/>
        <tr r="C183" s="10"/>
      </tp>
    </main>
    <main first="rtdsrv.c73119352a3a44f1b7712b5378f3583d">
      <tp>
        <v>813</v>
        <stp/>
        <stp>1884819b-8404-41d2-827f-8ad7a16eb158</stp>
        <tr r="H138" s="10"/>
        <tr r="F138" s="10"/>
        <tr r="G138" s="10"/>
      </tp>
    </main>
    <main first="rtdsrv.c73119352a3a44f1b7712b5378f3583d">
      <tp>
        <v>813</v>
        <stp/>
        <stp>dd5ac698-b119-4a10-9105-0504e33a4dcc</stp>
        <tr r="G84" s="10"/>
        <tr r="F84" s="10"/>
      </tp>
    </main>
    <main first="rtdsrv.c73119352a3a44f1b7712b5378f3583d">
      <tp>
        <v>813</v>
        <stp/>
        <stp>73197d0d-c0b6-41c1-87ec-b556ed946c2e</stp>
        <tr r="G4" s="10"/>
        <tr r="F4" s="10"/>
      </tp>
    </main>
    <main first="rtdsrv.c73119352a3a44f1b7712b5378f3583d">
      <tp>
        <v>813</v>
        <stp/>
        <stp>6bcce23e-ae98-42db-8be6-3878c86acdd1</stp>
        <tr r="G22" s="10"/>
        <tr r="F22" s="10"/>
      </tp>
    </main>
    <main first="rtdsrv.c73119352a3a44f1b7712b5378f3583d">
      <tp>
        <v>813</v>
        <stp/>
        <stp>9ef5c656-e061-4baa-b237-4d6e7aa2c3f7</stp>
        <tr r="F151" s="10"/>
        <tr r="G151" s="10"/>
      </tp>
    </main>
    <main first="rtdsrv.c73119352a3a44f1b7712b5378f3583d">
      <tp>
        <v>813</v>
        <stp/>
        <stp>32542316-68fe-4a6b-92de-212651e92c04</stp>
        <tr r="G158" s="10"/>
        <tr r="F158" s="10"/>
      </tp>
    </main>
    <main first="rtdsrv.c73119352a3a44f1b7712b5378f3583d">
      <tp>
        <v>813</v>
        <stp/>
        <stp>51504a16-6dbb-4ad0-9ac8-03ef1b06b619</stp>
        <tr r="H131" s="10"/>
        <tr r="F131" s="10"/>
        <tr r="G131" s="10"/>
      </tp>
    </main>
    <main first="rtdsrv.c73119352a3a44f1b7712b5378f3583d">
      <tp>
        <v>813</v>
        <stp/>
        <stp>53dc24ab-9ed3-47f3-9b91-e2d15e52012f</stp>
        <tr r="F61" s="10"/>
        <tr r="G61" s="10"/>
      </tp>
    </main>
    <main first="rtdsrv.f0bd62394052408096ac360d9ee998ea">
      <tp>
        <v>811</v>
        <stp/>
        <stp>f8a9cf1c-9fa0-4d46-b2ea-45195d5a27e7</stp>
        <tr r="E176" s="10"/>
        <tr r="F176" s="10"/>
        <tr r="C176" s="10"/>
        <tr r="D176" s="10"/>
      </tp>
    </main>
    <main first="rtdsrv.c73119352a3a44f1b7712b5378f3583d">
      <tp>
        <v>813</v>
        <stp/>
        <stp>9f43684e-0822-4160-88a0-8cea487b573a</stp>
        <tr r="G92" s="10"/>
        <tr r="F92" s="10"/>
      </tp>
    </main>
    <main first="rtdsrv.c73119352a3a44f1b7712b5378f3583d">
      <tp>
        <v>813</v>
        <stp/>
        <stp>c52d50b3-cd22-4f42-82a0-c3d1e13e8dcc</stp>
        <tr r="G127" s="10"/>
        <tr r="F127" s="10"/>
        <tr r="H127" s="10"/>
      </tp>
    </main>
    <main first="rtdsrv.f0bd62394052408096ac360d9ee998ea">
      <tp>
        <v>811</v>
        <stp/>
        <stp>8109806c-a3d3-4cb2-8639-07d68422506c</stp>
        <tr r="E200" s="10"/>
        <tr r="F200" s="10"/>
        <tr r="D200" s="10"/>
        <tr r="C200" s="10"/>
      </tp>
    </main>
    <main first="rtdsrv.c73119352a3a44f1b7712b5378f3583d">
      <tp>
        <v>813</v>
        <stp/>
        <stp>36c47d3d-aecc-4122-b7c3-8b93f6bbbf64</stp>
        <tr r="F119" s="10"/>
        <tr r="G119" s="10"/>
      </tp>
    </main>
    <main first="rtdsrv.c73119352a3a44f1b7712b5378f3583d">
      <tp>
        <v>813</v>
        <stp/>
        <stp>5f098e32-2889-4579-a82a-69744ddca7f6</stp>
        <tr r="F70" s="10"/>
        <tr r="G70" s="10"/>
        <tr r="H70" s="10"/>
        <tr r="J70" s="10"/>
        <tr r="I70" s="10"/>
      </tp>
    </main>
    <main first="rtdsrv.c73119352a3a44f1b7712b5378f3583d">
      <tp>
        <v>813</v>
        <stp/>
        <stp>51f959e5-dc48-4aa6-8437-a85c120d831c</stp>
        <tr r="F49" s="10"/>
        <tr r="G49" s="10"/>
      </tp>
    </main>
    <main first="rtdsrv.f0bd62394052408096ac360d9ee998ea">
      <tp>
        <v>3238</v>
        <stp/>
        <stp>e6e4c50e-9a7f-4932-b632-21945c6fe86a</stp>
        <tr r="E219" s="10"/>
        <tr r="F219" s="10"/>
        <tr r="C219" s="10"/>
        <tr r="D219" s="10"/>
      </tp>
    </main>
    <main first="rtdsrv.c73119352a3a44f1b7712b5378f3583d">
      <tp>
        <v>813</v>
        <stp/>
        <stp>b0b5c765-8761-46b8-b328-ca7fca192e87</stp>
        <tr r="G34" s="10"/>
        <tr r="F34" s="10"/>
      </tp>
    </main>
    <main first="rtdsrv.c73119352a3a44f1b7712b5378f3583d">
      <tp>
        <v>814</v>
        <stp/>
        <stp>d9814fc0-6ff2-4915-9496-2539d1c0c1cc</stp>
        <tr r="F67" s="10"/>
        <tr r="G67" s="10"/>
        <tr r="H67" s="10"/>
        <tr r="I67" s="10"/>
        <tr r="J67" s="10"/>
      </tp>
    </main>
    <main first="rtdsrv.c73119352a3a44f1b7712b5378f3583d">
      <tp>
        <v>813</v>
        <stp/>
        <stp>008ed3ed-adb7-4fad-86a6-151d87dd75d8</stp>
        <tr r="F81" s="10"/>
        <tr r="G81" s="10"/>
      </tp>
    </main>
    <main first="rtdsrv.c73119352a3a44f1b7712b5378f3583d">
      <tp>
        <v>813</v>
        <stp/>
        <stp>3ec1ffac-f81a-499c-b5de-c5afcf3b6a05</stp>
        <tr r="F112" s="10"/>
        <tr r="G112" s="10"/>
      </tp>
    </main>
    <main first="rtdsrv.c73119352a3a44f1b7712b5378f3583d">
      <tp>
        <v>813</v>
        <stp/>
        <stp>b5e16b54-83fe-41de-988c-941d1b400464</stp>
        <tr r="G137" s="10"/>
        <tr r="H137" s="10"/>
        <tr r="F137" s="10"/>
      </tp>
    </main>
    <main first="rtdsrv.c73119352a3a44f1b7712b5378f3583d">
      <tp>
        <v>813</v>
        <stp/>
        <stp>c8ab7766-3716-42b2-a0a7-98310dfdac0b</stp>
        <tr r="G31" s="10"/>
        <tr r="F31" s="10"/>
      </tp>
    </main>
    <main first="rtdsrv.c73119352a3a44f1b7712b5378f3583d">
      <tp>
        <v>814</v>
        <stp/>
        <stp>af1883dd-4aa1-4969-b2ed-69321fb4320c</stp>
        <tr r="F41" s="10"/>
        <tr r="G41" s="10"/>
      </tp>
    </main>
    <main first="rtdsrv.c73119352a3a44f1b7712b5378f3583d">
      <tp>
        <v>813</v>
        <stp/>
        <stp>ef407b44-5552-498e-954a-36839112463f</stp>
        <tr r="F103" s="10"/>
        <tr r="G103" s="10"/>
      </tp>
    </main>
    <main first="rtdsrv.c73119352a3a44f1b7712b5378f3583d">
      <tp>
        <v>813</v>
        <stp/>
        <stp>6c8f7ca2-c111-4b93-8df1-e0b91bfcf50c</stp>
        <tr r="G162" s="10"/>
        <tr r="F162" s="10"/>
      </tp>
    </main>
    <main first="rtdsrv.c73119352a3a44f1b7712b5378f3583d">
      <tp>
        <v>813</v>
        <stp/>
        <stp>5f17cef0-698a-45ad-8ab2-268eed82500f</stp>
        <tr r="F101" s="10"/>
        <tr r="G101" s="10"/>
      </tp>
    </main>
    <main first="rtdsrv.c73119352a3a44f1b7712b5378f3583d">
      <tp>
        <v>1</v>
        <stp/>
        <stp>6171ab0d-edf0-4ee4-ad0d-5dd3867b2183</stp>
        <tr r="F13" s="10"/>
        <tr r="I13" s="10"/>
        <tr r="H13" s="10"/>
        <tr r="G13" s="10"/>
      </tp>
    </main>
    <main first="rtdsrv.c73119352a3a44f1b7712b5378f3583d">
      <tp>
        <v>813</v>
        <stp/>
        <stp>91f0fecb-7659-4ec3-a7ad-c5e3eb4547f7</stp>
        <tr r="F163" s="10"/>
        <tr r="G163" s="10"/>
      </tp>
    </main>
    <main first="rtdsrv.c73119352a3a44f1b7712b5378f3583d">
      <tp>
        <v>813</v>
        <stp/>
        <stp>d2ddda87-303b-4110-ac51-31040f98dc39</stp>
        <tr r="H141" s="10"/>
        <tr r="G141" s="10"/>
        <tr r="F141" s="10"/>
      </tp>
    </main>
    <main first="rtdsrv.c73119352a3a44f1b7712b5378f3583d">
      <tp>
        <v>813</v>
        <stp/>
        <stp>890c24de-77c5-4422-a729-8c1589d9814a</stp>
        <tr r="F51" s="10"/>
        <tr r="G51" s="10"/>
      </tp>
    </main>
    <main first="rtdsrv.c73119352a3a44f1b7712b5378f3583d">
      <tp>
        <v>813</v>
        <stp/>
        <stp>648d0210-3452-4092-9742-b4dd6b3964f2</stp>
        <tr r="G21" s="10"/>
        <tr r="F21" s="10"/>
      </tp>
    </main>
    <main first="rtdsrv.c73119352a3a44f1b7712b5378f3583d">
      <tp>
        <v>813</v>
        <stp/>
        <stp>81819136-9941-4289-a1e5-5163853c405c</stp>
        <tr r="G100" s="10"/>
        <tr r="F100" s="10"/>
      </tp>
    </main>
    <main first="rtdsrv.f0bd62394052408096ac360d9ee998ea">
      <tp>
        <v>811</v>
        <stp/>
        <stp>a18e3f8e-369b-42f0-b486-a0ce849d3821</stp>
        <tr r="F179" s="10"/>
        <tr r="D179" s="10"/>
        <tr r="E179" s="10"/>
        <tr r="C179" s="10"/>
      </tp>
    </main>
    <main first="rtdsrv.c73119352a3a44f1b7712b5378f3583d">
      <tp>
        <v>813</v>
        <stp/>
        <stp>e575c4c4-1c5b-4126-bb99-d7a07bd184ff</stp>
        <tr r="H133" s="10"/>
        <tr r="G133" s="10"/>
        <tr r="F133" s="10"/>
      </tp>
    </main>
    <main first="rtdsrv.c73119352a3a44f1b7712b5378f3583d">
      <tp>
        <v>1</v>
        <stp/>
        <stp>2aeb59af-c82f-4dd3-9cc3-1d35958c4dd7</stp>
        <tr r="F10" s="10"/>
        <tr r="G10" s="10"/>
        <tr r="I10" s="10"/>
        <tr r="H10" s="10"/>
      </tp>
    </main>
    <main first="rtdsrv.c73119352a3a44f1b7712b5378f3583d">
      <tp>
        <v>813</v>
        <stp/>
        <stp>c1da6b7d-bd9b-4fd0-b62a-99cee7303c5c</stp>
        <tr r="G88" s="10"/>
        <tr r="F88" s="10"/>
      </tp>
    </main>
    <main first="rtdsrv.c73119352a3a44f1b7712b5378f3583d">
      <tp>
        <v>814</v>
        <stp/>
        <stp>b9ed0a3c-c877-4cd3-8638-131df5b5ac0e</stp>
        <tr r="H142" s="10"/>
        <tr r="G142" s="10"/>
        <tr r="F142" s="10"/>
      </tp>
    </main>
    <main first="rtdsrv.c73119352a3a44f1b7712b5378f3583d">
      <tp>
        <v>813</v>
        <stp/>
        <stp>7ac13498-cdf1-42df-b301-8c072e68d9a5</stp>
        <tr r="G156" s="10"/>
        <tr r="F156" s="10"/>
      </tp>
    </main>
    <main first="rtdsrv.f0bd62394052408096ac360d9ee998ea">
      <tp>
        <v>3237</v>
        <stp/>
        <stp>3706ec7e-1097-4d57-baaa-148eba2ec885</stp>
        <tr r="D220" s="10"/>
        <tr r="F220" s="10"/>
        <tr r="E220" s="10"/>
        <tr r="C220" s="10"/>
      </tp>
    </main>
    <main first="rtdsrv.c73119352a3a44f1b7712b5378f3583d">
      <tp>
        <v>813</v>
        <stp/>
        <stp>884db05e-22ac-4086-9d24-b23dfce410eb</stp>
        <tr r="G90" s="10"/>
        <tr r="F90" s="10"/>
      </tp>
    </main>
    <main first="bloomberg.rtd">
      <tp t="s">
        <v>ACT/ACT</v>
        <stp/>
        <stp>##V3_BDPV12</stp>
        <stp>FR0013131877@MZHO Govt</stp>
        <stp>DAY_CNT_DES</stp>
        <stp>[EUR Pricer-2.9.xlsm]ASW Pricer!R34C3</stp>
        <tr r="C34" s="6"/>
      </tp>
    </main>
    <main first="rtdsrv.f0bd62394052408096ac360d9ee998ea">
      <tp>
        <v>811</v>
        <stp/>
        <stp>805511c3-415d-4c7b-a2bf-faf8d1cf786e</stp>
        <tr r="F184" s="10"/>
        <tr r="D184" s="10"/>
        <tr r="E184" s="10"/>
        <tr r="C184" s="10"/>
      </tp>
    </main>
    <main first="rtdsrv.c73119352a3a44f1b7712b5378f3583d">
      <tp>
        <v>813</v>
        <stp/>
        <stp>8851acd8-1c78-4d13-af15-7541abc80c4b</stp>
        <tr r="G33" s="10"/>
        <tr r="F33" s="10"/>
      </tp>
    </main>
    <main first="rtdsrv.f0bd62394052408096ac360d9ee998ea">
      <tp>
        <v>811</v>
        <stp/>
        <stp>425395c1-af9b-49bc-93aa-41a1e87040a5</stp>
        <tr r="F185" s="10"/>
        <tr r="E185" s="10"/>
        <tr r="C185" s="10"/>
        <tr r="D185" s="10"/>
      </tp>
    </main>
    <main first="rtdsrv.c73119352a3a44f1b7712b5378f3583d">
      <tp>
        <v>813</v>
        <stp/>
        <stp>bec5b855-38da-4c95-85f1-c9a49a00d8a0</stp>
        <tr r="F157" s="10"/>
        <tr r="G157" s="10"/>
      </tp>
    </main>
    <main first="bloomberg.rtd">
      <tp>
        <v>159.57500000000002</v>
        <stp/>
        <stp>##V3_BDPV12</stp>
        <stp>RXA Comdty</stp>
        <stp>PX_mid</stp>
        <stp>[EUR Pricer-2.9.xlsm]Curves!R35C9</stp>
        <tr r="I35" s="5"/>
      </tp>
    </main>
    <main first="rtdsrv.c73119352a3a44f1b7712b5378f3583d">
      <tp>
        <v>1</v>
        <stp/>
        <stp>75183f7a-9f02-44b2-8d58-622f770b65d0</stp>
        <tr r="I12" s="10"/>
        <tr r="G12" s="10"/>
        <tr r="F12" s="10"/>
        <tr r="H12" s="10"/>
      </tp>
    </main>
    <main first="rtdsrv.c73119352a3a44f1b7712b5378f3583d">
      <tp>
        <v>813</v>
        <stp/>
        <stp>58b88f77-1151-486e-a92f-cc5aec73be40</stp>
        <tr r="G24" s="10"/>
        <tr r="F24" s="10"/>
      </tp>
    </main>
    <main first="rtdsrv.f0bd62394052408096ac360d9ee998ea">
      <tp>
        <v>3237</v>
        <stp/>
        <stp>59d25893-3fd9-474e-9293-0b5ebd4244af</stp>
        <tr r="C222" s="10"/>
        <tr r="D222" s="10"/>
        <tr r="E222" s="10"/>
        <tr r="F222" s="10"/>
      </tp>
    </main>
    <main first="rtdsrv.c73119352a3a44f1b7712b5378f3583d">
      <tp>
        <v>813</v>
        <stp/>
        <stp>d829bf9b-492b-4727-952b-6516014f7182</stp>
        <tr r="F32" s="10"/>
        <tr r="G32" s="10"/>
      </tp>
    </main>
    <main first="rtdsrv.c73119352a3a44f1b7712b5378f3583d">
      <tp>
        <v>813</v>
        <stp/>
        <stp>9f84d544-8bfa-42b1-9a4d-72959e92fc2b</stp>
        <tr r="H68" s="10"/>
        <tr r="I68" s="10"/>
        <tr r="G68" s="10"/>
        <tr r="J68" s="10"/>
        <tr r="F68" s="10"/>
      </tp>
    </main>
    <main first="rtdsrv.f0bd62394052408096ac360d9ee998ea">
      <tp>
        <v>811</v>
        <stp/>
        <stp>7a802ef5-f54a-491b-bbaf-0207a16139eb</stp>
        <tr r="F207" s="10"/>
        <tr r="D207" s="10"/>
        <tr r="C207" s="10"/>
        <tr r="E207" s="10"/>
      </tp>
    </main>
    <main first="rtdsrv.c73119352a3a44f1b7712b5378f3583d">
      <tp>
        <v>813</v>
        <stp/>
        <stp>cf32eb40-78da-436d-91e8-3e6ac93a644c</stp>
        <tr r="F35" s="10"/>
        <tr r="G35" s="10"/>
      </tp>
    </main>
    <main first="rtdsrv.c73119352a3a44f1b7712b5378f3583d">
      <tp>
        <v>813</v>
        <stp/>
        <stp>7b455301-bad8-4154-b122-2b31c58cd970</stp>
        <tr r="F18" s="10"/>
        <tr r="G18" s="10"/>
      </tp>
    </main>
    <main first="rtdsrv.c73119352a3a44f1b7712b5378f3583d">
      <tp>
        <v>813</v>
        <stp/>
        <stp>492293fe-f7c6-4222-8668-74a1e251b5df</stp>
        <tr r="F134" s="10"/>
        <tr r="H134" s="10"/>
        <tr r="G134" s="10"/>
      </tp>
    </main>
    <main first="rtdsrv.f0bd62394052408096ac360d9ee998ea">
      <tp>
        <v>811</v>
        <stp/>
        <stp>a68f5a17-add6-4b43-b70f-62c22eec589d</stp>
        <tr r="F201" s="10"/>
        <tr r="E201" s="10"/>
        <tr r="C201" s="10"/>
        <tr r="D201" s="10"/>
      </tp>
    </main>
    <main first="rtdsrv.c73119352a3a44f1b7712b5378f3583d">
      <tp>
        <v>814</v>
        <stp/>
        <stp>390e5e8b-4cb2-4ae5-a1ec-a2c27e7b140f</stp>
        <tr r="F23" s="10"/>
        <tr r="G23" s="10"/>
      </tp>
    </main>
    <main first="rtdsrv.c73119352a3a44f1b7712b5378f3583d">
      <tp>
        <v>813</v>
        <stp/>
        <stp>8b5fa8ff-3883-48c0-b30b-ecb7725d7ce9</stp>
        <tr r="G111" s="10"/>
        <tr r="F111" s="10"/>
      </tp>
    </main>
    <main first="rtdsrv.f0bd62394052408096ac360d9ee998ea">
      <tp>
        <v>811</v>
        <stp/>
        <stp>21e3dcb0-e0ee-4529-9a32-5af18d813b4c</stp>
        <tr r="E175" s="10"/>
        <tr r="F175" s="10"/>
        <tr r="D175" s="10"/>
        <tr r="C175" s="10"/>
      </tp>
    </main>
    <main first="rtdsrv.c73119352a3a44f1b7712b5378f3583d">
      <tp>
        <v>813</v>
        <stp/>
        <stp>50200896-7471-4651-ae49-9fe7baecfee8</stp>
        <tr r="F109" s="10"/>
        <tr r="G109" s="10"/>
      </tp>
    </main>
    <main first="rtdsrv.c73119352a3a44f1b7712b5378f3583d">
      <tp>
        <v>813</v>
        <stp/>
        <stp>7c7b18c5-3d35-4825-bbb2-ff18c40a05a4</stp>
        <tr r="F113" s="10"/>
        <tr r="G113" s="10"/>
      </tp>
    </main>
    <main first="rtdsrv.c73119352a3a44f1b7712b5378f3583d">
      <tp>
        <v>813</v>
        <stp/>
        <stp>d190076f-3ab1-47c2-8b18-46700aff59f3</stp>
        <tr r="G48" s="10"/>
        <tr r="F48" s="10"/>
      </tp>
    </main>
    <main first="rtdsrv.c73119352a3a44f1b7712b5378f3583d">
      <tp>
        <v>814</v>
        <stp/>
        <stp>486a1444-87e2-4863-9b96-ddcb50d0f2da</stp>
        <tr r="G54" s="10"/>
        <tr r="F54" s="10"/>
      </tp>
    </main>
    <main first="rtdsrv.c73119352a3a44f1b7712b5378f3583d">
      <tp>
        <v>813</v>
        <stp/>
        <stp>46ebc3ca-071e-40ee-9244-831459eff677</stp>
        <tr r="F26" s="10"/>
        <tr r="G26" s="10"/>
      </tp>
    </main>
    <main first="rtdsrv.f0bd62394052408096ac360d9ee998ea">
      <tp>
        <v>811</v>
        <stp/>
        <stp>84375810-5501-4d8e-9e33-df25cbe20210</stp>
        <tr r="C178" s="10"/>
        <tr r="D178" s="10"/>
        <tr r="F178" s="10"/>
        <tr r="E178" s="10"/>
      </tp>
    </main>
    <main first="rtdsrv.c73119352a3a44f1b7712b5378f3583d">
      <tp>
        <v>813</v>
        <stp/>
        <stp>a60d3598-1f89-4ff7-bc81-6f07311fd2af</stp>
        <tr r="G52" s="10"/>
        <tr r="F52" s="10"/>
      </tp>
    </main>
    <main first="rtdsrv.f0bd62394052408096ac360d9ee998ea">
      <tp>
        <v>811</v>
        <stp/>
        <stp>f88d151c-cb04-4e65-8b31-f4bef09c25ae</stp>
        <tr r="F177" s="10"/>
        <tr r="C177" s="10"/>
        <tr r="D177" s="10"/>
        <tr r="E177" s="10"/>
      </tp>
    </main>
    <main first="rtdsrv.c73119352a3a44f1b7712b5378f3583d">
      <tp>
        <v>813</v>
        <stp/>
        <stp>b8f2ad72-dafe-46d7-b7ed-7a132a7e52c9</stp>
        <tr r="F17" s="10"/>
        <tr r="G17" s="10"/>
      </tp>
    </main>
    <main first="rtdsrv.c73119352a3a44f1b7712b5378f3583d">
      <tp>
        <v>813</v>
        <stp/>
        <stp>e9f0cf07-9164-4681-86eb-72b8e80d1a32</stp>
        <tr r="F53" s="10"/>
        <tr r="G53" s="10"/>
      </tp>
    </main>
    <main first="rtdsrv.c73119352a3a44f1b7712b5378f3583d">
      <tp>
        <v>813</v>
        <stp/>
        <stp>a6286f9c-1781-4db8-baef-3712f6fafd6c</stp>
        <tr r="F117" s="10"/>
        <tr r="G117" s="10"/>
      </tp>
    </main>
    <main first="rtdsrv.c73119352a3a44f1b7712b5378f3583d">
      <tp>
        <v>813</v>
        <stp/>
        <stp>59577b4f-e202-42cd-b5c9-23f08d4307b2</stp>
        <tr r="F102" s="10"/>
        <tr r="G102" s="10"/>
      </tp>
    </main>
    <main first="rtdsrv.f0bd62394052408096ac360d9ee998ea">
      <tp>
        <v>812</v>
        <stp/>
        <stp>3b0c617c-be44-4e48-bb4c-36a46ae962c2</stp>
        <tr r="F209" s="10"/>
        <tr r="C209" s="10"/>
        <tr r="D209" s="10"/>
        <tr r="E209" s="10"/>
      </tp>
    </main>
    <main first="rtdsrv.f0bd62394052408096ac360d9ee998ea">
      <tp>
        <v>161643</v>
        <stp/>
        <stp>1f08e9f9-428c-42cd-9f2d-da46ff365bcd</stp>
        <tr r="Q20" s="11"/>
        <tr r="R20" s="11"/>
      </tp>
    </main>
    <main first="bloomberg.rtd">
      <tp>
        <v>89</v>
        <stp/>
        <stp>##V3_BDPV12</stp>
        <stp>FR0013131877@MZHO Govt</stp>
        <stp>calc_typ</stp>
        <stp>[EUR Pricer-2.9.xlsm]ASW Pricer!R40C3</stp>
        <tr r="C40" s="6"/>
      </tp>
      <tp t="s">
        <v>25/05/2025</v>
        <stp/>
        <stp>##V3_BDPV12</stp>
        <stp>FR0013131877@MZHO Govt</stp>
        <stp>PENULTIMATE_CPN_DT</stp>
        <stp>[EUR Pricer-2.9.xlsm]ASW Pricer!R30C3</stp>
        <tr r="C30" s="6"/>
      </tp>
      <tp>
        <v>0.32405197250891471</v>
        <stp/>
        <stp>##V3_BDPV12</stp>
        <stp>RXA Comdty</stp>
        <stp>CTD_FORWARD_YTM_LAST</stp>
        <stp>[EUR Pricer-2.9.xlsm]Curves!R33C9</stp>
        <tr r="I33" s="5"/>
      </tp>
      <tp t="s">
        <v>25/05/2026</v>
        <stp/>
        <stp>##V3_BDPV12</stp>
        <stp>FR0013131877@MZHO Govt</stp>
        <stp>MATURITY</stp>
        <stp>[EUR Pricer-2.9.xlsm]ASW Pricer!R31C3</stp>
        <tr r="C31" s="6"/>
      </tp>
      <tp t="s">
        <v>07/03/2016</v>
        <stp/>
        <stp>##V3_BDPV12</stp>
        <stp>FR0013131877@MZHO Govt</stp>
        <stp>ISSUE_DT</stp>
        <stp>[EUR Pricer-2.9.xlsm]ASW Pricer!R27C3</stp>
        <tr r="C27" s="6"/>
      </tp>
      <tp>
        <v>-0.377</v>
        <stp/>
        <stp>##V3_BDPV12</stp>
        <stp>EUR001W Index</stp>
        <stp>PX_LAST</stp>
        <stp>[EUR Pricer-2.9.xlsm]Curves!R5C33</stp>
        <tr r="AG5" s="5"/>
      </tp>
      <tp>
        <v>-0.33800000000000002</v>
        <stp/>
        <stp>##V3_BDPV12</stp>
        <stp>EUR002M Index</stp>
        <stp>PX_LAST</stp>
        <stp>[EUR Pricer-2.9.xlsm]Curves!R7C33</stp>
        <tr r="AG7" s="5"/>
      </tp>
    </main>
    <main first="rtdsrv.c73119352a3a44f1b7712b5378f3583d">
      <tp>
        <v>813</v>
        <stp/>
        <stp>b6b4d358-5cdc-40df-aeec-5098e52ed03a</stp>
        <tr r="G164" s="10"/>
        <tr r="F164" s="10"/>
      </tp>
    </main>
    <main first="rtdsrv.c73119352a3a44f1b7712b5378f3583d">
      <tp>
        <v>813</v>
        <stp/>
        <stp>d45626e2-80f3-4d40-87de-55b158affeb8</stp>
        <tr r="G47" s="10"/>
        <tr r="F47" s="10"/>
      </tp>
    </main>
    <main first="rtdsrv.c73119352a3a44f1b7712b5378f3583d">
      <tp>
        <v>814</v>
        <stp/>
        <stp>2a208586-645c-4c10-becf-acb50a59d56c</stp>
        <tr r="G165" s="10"/>
        <tr r="F165" s="10"/>
      </tp>
    </main>
    <main first="bloomberg.rtd">
      <tp>
        <v>101.05199999999999</v>
        <stp/>
        <stp>##V3_BDPV12</stp>
        <stp>FR0013131877@MZHO Govt</stp>
        <stp>PX_CLEAN_MID</stp>
        <stp>[EUR Pricer-2.9.xlsm]ASW Pricer!R8C10</stp>
        <tr r="J8" s="6"/>
      </tp>
    </main>
    <main first="rtdsrv.c73119352a3a44f1b7712b5378f3583d">
      <tp>
        <v>1</v>
        <stp/>
        <stp>31bffd11-6e38-472b-abdf-d3c3b39c9bcc</stp>
        <tr r="H11" s="10"/>
        <tr r="F11" s="10"/>
        <tr r="I11" s="10"/>
        <tr r="G11" s="10"/>
      </tp>
    </main>
    <main first="rtdsrv.c73119352a3a44f1b7712b5378f3583d">
      <tp>
        <v>813</v>
        <stp/>
        <stp>f091c6fa-18c2-427e-9ea9-170ac3ab90ff</stp>
        <tr r="G159" s="10"/>
        <tr r="F159" s="10"/>
      </tp>
    </main>
    <main first="rtdsrv.c73119352a3a44f1b7712b5378f3583d">
      <tp>
        <v>1</v>
        <stp/>
        <stp>6baea194-e946-4057-8d68-0040ffda1ff6</stp>
        <tr r="I8" s="10"/>
        <tr r="H8" s="10"/>
        <tr r="F8" s="10"/>
        <tr r="G8" s="10"/>
      </tp>
    </main>
    <main first="bloomberg.rtd">
      <tp t="s">
        <v>25/05/2019</v>
        <stp/>
        <stp>##V3_BDPV12</stp>
        <stp>FR0013131877 Govt</stp>
        <stp>NXT_CPN_DT</stp>
        <stp>[EUR Pricer-2.9.xlsm]ASW Pricer!R42C3</stp>
        <tr r="C42" s="6"/>
      </tp>
    </main>
    <main first="rtdsrv.c73119352a3a44f1b7712b5378f3583d">
      <tp>
        <v>813</v>
        <stp/>
        <stp>3edb4584-82e5-41f1-8a8a-005f4aaba7ac</stp>
        <tr r="G78" s="10"/>
        <tr r="F78" s="10"/>
      </tp>
    </main>
    <main first="rtdsrv.f0bd62394052408096ac360d9ee998ea">
      <tp>
        <v>811</v>
        <stp/>
        <stp>2a32dce6-99d0-4367-930a-e177b996a2da</stp>
        <tr r="F189" s="10"/>
        <tr r="D189" s="10"/>
        <tr r="E189" s="10"/>
        <tr r="C189" s="10"/>
      </tp>
    </main>
    <main first="rtdsrv.f0bd62394052408096ac360d9ee998ea">
      <tp>
        <v>811</v>
        <stp/>
        <stp>48bd7cb9-ce0b-4a45-bada-e9c37e17a359</stp>
        <tr r="D211" s="10"/>
        <tr r="C211" s="10"/>
        <tr r="F211" s="10"/>
        <tr r="E211" s="10"/>
      </tp>
    </main>
    <main first="rtdsrv.c73119352a3a44f1b7712b5378f3583d">
      <tp>
        <v>813</v>
        <stp/>
        <stp>aaf8a1bc-0989-4299-9f98-5c24a3f2e7e5</stp>
        <tr r="G140" s="10"/>
        <tr r="F140" s="10"/>
        <tr r="H140" s="10"/>
      </tp>
    </main>
    <main first="rtdsrv.c73119352a3a44f1b7712b5378f3583d">
      <tp>
        <v>814</v>
        <stp/>
        <stp>fc76629f-fe3e-43fc-9370-347da6edfeaf</stp>
        <tr r="I75" s="10"/>
        <tr r="F75" s="10"/>
        <tr r="J75" s="10"/>
        <tr r="H75" s="10"/>
        <tr r="G75" s="10"/>
      </tp>
    </main>
    <main first="rtdsrv.c73119352a3a44f1b7712b5378f3583d">
      <tp>
        <v>813</v>
        <stp/>
        <stp>aa8e6dcc-1a13-4024-a9d3-f1c17a63b027</stp>
        <tr r="G85" s="10"/>
        <tr r="F85" s="10"/>
      </tp>
    </main>
    <main first="rtdsrv.c73119352a3a44f1b7712b5378f3583d">
      <tp>
        <v>813</v>
        <stp/>
        <stp>fa07d2d9-b068-4651-9ca8-0d37de19dd32</stp>
        <tr r="F43" s="10"/>
        <tr r="G43" s="10"/>
      </tp>
    </main>
    <main first="rtdsrv.c73119352a3a44f1b7712b5378f3583d">
      <tp>
        <v>1</v>
        <stp/>
        <stp>b51e362d-c274-41f0-bcef-02bb167b65bf</stp>
        <tr r="H14" s="10"/>
        <tr r="I14" s="10"/>
        <tr r="F14" s="10"/>
        <tr r="G14" s="10"/>
      </tp>
    </main>
    <main first="rtdsrv.c73119352a3a44f1b7712b5378f3583d">
      <tp>
        <v>813</v>
        <stp/>
        <stp>763b9816-4c67-41a9-8e68-54fa178fd2c1</stp>
        <tr r="F36" s="10"/>
        <tr r="G36" s="10"/>
      </tp>
    </main>
    <main first="rtdsrv.c73119352a3a44f1b7712b5378f3583d">
      <tp>
        <v>813</v>
        <stp/>
        <stp>69438996-c098-4fa0-91d4-321f15013438</stp>
        <tr r="F139" s="10"/>
        <tr r="H139" s="10"/>
        <tr r="G139" s="10"/>
      </tp>
    </main>
    <main first="rtdsrv.c73119352a3a44f1b7712b5378f3583d">
      <tp>
        <v>813</v>
        <stp/>
        <stp>26183ee3-1210-4e7e-83f4-d6eeea37227d</stp>
        <tr r="G89" s="10"/>
        <tr r="F89" s="10"/>
      </tp>
    </main>
    <main first="rtdsrv.c73119352a3a44f1b7712b5378f3583d">
      <tp>
        <v>813</v>
        <stp/>
        <stp>ee57ce38-8f1e-4177-aaff-7e12a873002e</stp>
        <tr r="J69" s="10"/>
        <tr r="I69" s="10"/>
        <tr r="H69" s="10"/>
        <tr r="F69" s="10"/>
        <tr r="G69" s="10"/>
      </tp>
    </main>
    <main first="rtdsrv.c73119352a3a44f1b7712b5378f3583d">
      <tp>
        <v>813</v>
        <stp/>
        <stp>680b4484-dc33-4090-9426-1cf4257bf89a</stp>
        <tr r="G50" s="10"/>
        <tr r="F50" s="10"/>
      </tp>
    </main>
    <main first="rtdsrv.c73119352a3a44f1b7712b5378f3583d">
      <tp>
        <v>1</v>
        <stp/>
        <stp>83c3ed32-6e1a-4639-b3a6-598e72f4a764</stp>
        <tr r="G19" s="10"/>
        <tr r="F19" s="10"/>
      </tp>
    </main>
    <main first="rtdsrv.c73119352a3a44f1b7712b5378f3583d">
      <tp>
        <v>813</v>
        <stp/>
        <stp>52a09498-142f-4895-ad65-b6a72c07ddba</stp>
        <tr r="F106" s="10"/>
        <tr r="G106" s="10"/>
      </tp>
    </main>
    <main first="rtdsrv.c73119352a3a44f1b7712b5378f3583d">
      <tp>
        <v>813</v>
        <stp/>
        <stp>e3ee6c30-087a-44e4-b58a-88e494865e8b</stp>
        <tr r="G20" s="10"/>
        <tr r="F20" s="10"/>
      </tp>
    </main>
    <main first="rtdsrv.c73119352a3a44f1b7712b5378f3583d">
      <tp>
        <v>1</v>
        <stp/>
        <stp>72f95821-95c1-48f0-ad2d-705214f23082</stp>
        <tr r="H7" s="10"/>
        <tr r="F7" s="10"/>
        <tr r="I7" s="10"/>
        <tr r="G7" s="10"/>
      </tp>
    </main>
    <main first="rtdsrv.c73119352a3a44f1b7712b5378f3583d">
      <tp>
        <v>1</v>
        <stp/>
        <stp>80c40c1f-aefa-4763-967f-8d0d04679c7c</stp>
        <tr r="H9" s="10"/>
        <tr r="F9" s="10"/>
        <tr r="I9" s="10"/>
        <tr r="G9" s="10"/>
      </tp>
    </main>
    <main first="rtdsrv.f0bd62394052408096ac360d9ee998ea">
      <tp>
        <v>811</v>
        <stp/>
        <stp>48eaddfc-5f88-41d5-b4ac-bc136c85e940</stp>
        <tr r="E212" s="10"/>
        <tr r="D212" s="10"/>
        <tr r="C212" s="10"/>
        <tr r="F212" s="10"/>
      </tp>
    </main>
    <main first="rtdsrv.c73119352a3a44f1b7712b5378f3583d">
      <tp>
        <v>813</v>
        <stp/>
        <stp>9d0bad08-e611-44ea-8dfa-d01201d0bf17</stp>
        <tr r="G45" s="10"/>
        <tr r="F45" s="10"/>
      </tp>
    </main>
    <main first="rtdsrv.c73119352a3a44f1b7712b5378f3583d">
      <tp>
        <v>813</v>
        <stp/>
        <stp>7b4a7e8b-65a3-4470-91c1-fb1086980365</stp>
        <tr r="F115" s="10"/>
        <tr r="G115" s="10"/>
      </tp>
    </main>
    <main first="rtdsrv.c73119352a3a44f1b7712b5378f3583d">
      <tp>
        <v>813</v>
        <stp/>
        <stp>f92c44e7-54ed-4b2f-acc6-d0fa28cf471a</stp>
        <tr r="G160" s="10"/>
        <tr r="F160" s="10"/>
      </tp>
    </main>
    <main first="rtdsrv.f0bd62394052408096ac360d9ee998ea">
      <tp>
        <v>812</v>
        <stp/>
        <stp>4283acf9-825a-4fbc-a02d-ba4c28ff0baf</stp>
        <tr r="C186" s="10"/>
        <tr r="F186" s="10"/>
        <tr r="D186" s="10"/>
        <tr r="E186" s="10"/>
      </tp>
    </main>
    <main first="rtdsrv.c73119352a3a44f1b7712b5378f3583d">
      <tp>
        <v>813</v>
        <stp/>
        <stp>924bc848-dd5e-4dde-9947-43b5b80ee6ea</stp>
        <tr r="G63" s="10"/>
        <tr r="F63" s="10"/>
      </tp>
    </main>
    <main first="rtdsrv.c73119352a3a44f1b7712b5378f3583d">
      <tp>
        <v>813</v>
        <stp/>
        <stp>7013a2c1-417a-4a87-a8f8-ced6a4ad64da</stp>
        <tr r="H126" s="10"/>
        <tr r="G126" s="10"/>
        <tr r="F126" s="10"/>
      </tp>
    </main>
    <main first="rtdsrv.f0bd62394052408096ac360d9ee998ea">
      <tp>
        <v>811</v>
        <stp/>
        <stp>ac229323-b710-4018-95a1-5fe276bb68c9</stp>
        <tr r="D203" s="10"/>
        <tr r="E203" s="10"/>
        <tr r="F203" s="10"/>
        <tr r="C203" s="10"/>
      </tp>
    </main>
    <main first="rtdsrv.c73119352a3a44f1b7712b5378f3583d">
      <tp>
        <v>813</v>
        <stp/>
        <stp>7f34d3ba-c272-4a66-ae56-a135814347db</stp>
        <tr r="G55" s="10"/>
        <tr r="F55" s="10"/>
      </tp>
    </main>
    <main first="rtdsrv.c73119352a3a44f1b7712b5378f3583d">
      <tp>
        <v>813</v>
        <stp/>
        <stp>a906d050-be81-490d-be1b-d8decf9f7c2c</stp>
        <tr r="G80" s="10"/>
        <tr r="F80" s="10"/>
      </tp>
    </main>
    <main first="rtdsrv.c73119352a3a44f1b7712b5378f3583d">
      <tp>
        <v>813</v>
        <stp/>
        <stp>68d27335-96bd-4715-9025-4a4f14363c04</stp>
        <tr r="J72" s="10"/>
        <tr r="I72" s="10"/>
        <tr r="F72" s="10"/>
        <tr r="H72" s="10"/>
        <tr r="G72" s="10"/>
      </tp>
    </main>
    <main first="rtdsrv.c73119352a3a44f1b7712b5378f3583d">
      <tp>
        <v>813</v>
        <stp/>
        <stp>5429afba-0e7e-498b-b2de-1633f74cff73</stp>
        <tr r="G114" s="10"/>
        <tr r="F114" s="10"/>
      </tp>
      <tp>
        <v>813</v>
        <stp/>
        <stp>4fd5c138-35c0-4dcd-bffb-cc238c11aec3</stp>
        <tr r="G155" s="10"/>
        <tr r="F155" s="10"/>
      </tp>
    </main>
    <main first="rtdsrv.c73119352a3a44f1b7712b5378f3583d">
      <tp>
        <v>813</v>
        <stp/>
        <stp>2a38a7d0-95f9-4e6b-9208-ece9f8bb5efa</stp>
        <tr r="G91" s="10"/>
        <tr r="F91" s="10"/>
      </tp>
    </main>
    <main first="rtdsrv.c73119352a3a44f1b7712b5378f3583d">
      <tp>
        <v>813</v>
        <stp/>
        <stp>4cdd03f7-6238-4db6-90b9-c66d963f9154</stp>
        <tr r="F105" s="10"/>
        <tr r="G105" s="10"/>
      </tp>
    </main>
    <main first="rtdsrv.f0bd62394052408096ac360d9ee998ea">
      <tp>
        <v>811</v>
        <stp/>
        <stp>5f3cddb6-a785-49a0-97bb-9269f255f3e7</stp>
        <tr r="C191" s="10"/>
        <tr r="F191" s="10"/>
        <tr r="E191" s="10"/>
        <tr r="D191" s="10"/>
      </tp>
    </main>
    <main first="rtdsrv.f0bd62394052408096ac360d9ee998ea">
      <tp>
        <v>811</v>
        <stp/>
        <stp>da9d784c-c2c9-4a3d-864f-e227e99abc26</stp>
        <tr r="E190" s="10"/>
        <tr r="D190" s="10"/>
        <tr r="C190" s="10"/>
        <tr r="F190" s="10"/>
      </tp>
    </main>
    <main first="rtdsrv.c73119352a3a44f1b7712b5378f3583d">
      <tp>
        <v>814</v>
        <stp/>
        <stp>d6ad3a78-4dd1-408c-8a00-e289d298032d</stp>
        <tr r="G110" s="10"/>
        <tr r="F110" s="10"/>
      </tp>
    </main>
    <main first="rtdsrv.f0bd62394052408096ac360d9ee998ea">
      <tp>
        <v>811</v>
        <stp/>
        <stp>36935714-fdff-46ec-b0ab-72d5f4cb1ab9</stp>
        <tr r="C198" s="10"/>
        <tr r="D198" s="10"/>
        <tr r="F198" s="10"/>
        <tr r="E198" s="10"/>
      </tp>
    </main>
    <main first="rtdsrv.f0bd62394052408096ac360d9ee998ea">
      <tp>
        <v>3237</v>
        <stp/>
        <stp>9d77a17f-cf78-44a1-9e85-0e493ba8d925</stp>
        <tr r="D221" s="10"/>
        <tr r="C221" s="10"/>
        <tr r="E221" s="10"/>
        <tr r="F221" s="10"/>
      </tp>
    </main>
    <main first="rtdsrv.f0bd62394052408096ac360d9ee998ea">
      <tp>
        <v>811</v>
        <stp/>
        <stp>871ecd78-2044-46a6-b14b-e613827cffa6</stp>
        <tr r="F199" s="10"/>
        <tr r="E199" s="10"/>
        <tr r="D199" s="10"/>
        <tr r="C199" s="10"/>
      </tp>
    </main>
    <main first="rtdsrv.f0bd62394052408096ac360d9ee998ea">
      <tp>
        <v>161640</v>
        <stp/>
        <stp>81bc8d56-3b55-4063-bfde-553abc654fe7</stp>
        <tr r="L20" s="11"/>
        <tr r="K20" s="11"/>
      </tp>
    </main>
    <main first="rtdsrv.f0bd62394052408096ac360d9ee998ea">
      <tp>
        <v>811</v>
        <stp/>
        <stp>55645b17-e09c-4abc-ad4d-2f92adab4f12</stp>
        <tr r="F206" s="10"/>
        <tr r="E206" s="10"/>
        <tr r="C206" s="10"/>
        <tr r="D206" s="10"/>
      </tp>
    </main>
    <main first="rtdsrv.c73119352a3a44f1b7712b5378f3583d">
      <tp>
        <v>813</v>
        <stp/>
        <stp>3566f334-b6c5-4296-8a7f-4cd2f2fa8585</stp>
        <tr r="F64" s="10"/>
        <tr r="G64" s="10"/>
      </tp>
    </main>
    <main first="rtdsrv.c73119352a3a44f1b7712b5378f3583d">
      <tp>
        <v>813</v>
        <stp/>
        <stp>a1223ca1-151a-4390-b9bf-50eff36d637f</stp>
        <tr r="F118" s="10"/>
        <tr r="G118" s="10"/>
      </tp>
    </main>
    <main first="rtdsrv.c73119352a3a44f1b7712b5378f3583d">
      <tp>
        <v>814</v>
        <stp/>
        <stp>5193b26a-b909-4f37-814c-7187116d0cc6</stp>
        <tr r="F166" s="10"/>
        <tr r="G166" s="10"/>
      </tp>
    </main>
    <main first="rtdsrv.f0bd62394052408096ac360d9ee998ea">
      <tp>
        <v>811</v>
        <stp/>
        <stp>06fa8e60-fe5b-40c1-a831-a0dcdaf8ffee</stp>
        <tr r="C202" s="10"/>
        <tr r="E202" s="10"/>
        <tr r="F202" s="10"/>
        <tr r="D202" s="10"/>
      </tp>
    </main>
    <main first="rtdsrv.f0bd62394052408096ac360d9ee998ea">
      <tp>
        <v>812</v>
        <stp/>
        <stp>2214303d-c486-4fda-891b-f8707117c807</stp>
        <tr r="D188" s="10"/>
        <tr r="F188" s="10"/>
        <tr r="E188" s="10"/>
        <tr r="C188" s="10"/>
      </tp>
    </main>
    <main first="bloomberg.rtd">
      <tp>
        <v>1.0284671802562975</v>
        <stp/>
        <stp>##V3_BDPV12</stp>
        <stp>UBA Comdty</stp>
        <stp>CTD_FORWARD_YTM_LAST</stp>
        <stp>[EUR Pricer-2.9.xlsm]Curves!R33C29</stp>
        <tr r="AC33" s="5"/>
      </tp>
      <tp>
        <v>0.32405197250891471</v>
        <stp/>
        <stp>##V3_BDPV12</stp>
        <stp>RXA Comdty</stp>
        <stp>CTD_FORWARD_YTM_LAST</stp>
        <stp>[EUR Pricer-2.9.xlsm]Curves!R32C29</stp>
        <tr r="AC32" s="5"/>
      </tp>
    </main>
    <main first="rtdsrv.f0bd62394052408096ac360d9ee998ea">
      <tp>
        <v>811</v>
        <stp/>
        <stp>d4caff35-de8f-4b16-8bae-0afd66bb292c</stp>
        <tr r="D214" s="10"/>
        <tr r="C214" s="10"/>
        <tr r="F214" s="10"/>
        <tr r="E214" s="10"/>
      </tp>
    </main>
    <main first="bloomberg.rtd">
      <tp>
        <v>-0.18263360651926941</v>
        <stp/>
        <stp>##V3_BDPV12</stp>
        <stp>OEA Comdty</stp>
        <stp>CTD_FORWARD_YTM_LAST</stp>
        <stp>[EUR Pricer-2.9.xlsm]Curves!R31C29</stp>
        <tr r="AC31" s="5"/>
      </tp>
    </main>
    <main first="bloomberg.rtd">
      <tp>
        <v>-0.22240263674607952</v>
        <stp/>
        <stp>##V3_BDPV12</stp>
        <stp>DUA Comdty</stp>
        <stp>CTD_FORWARD_YTM_LAST</stp>
        <stp>[EUR Pricer-2.9.xlsm]Curves!R30C29</stp>
        <tr r="AC30" s="5"/>
      </tp>
    </main>
    <main first="rtdsrv.f0bd62394052408096ac360d9ee998ea">
      <tp>
        <v>811</v>
        <stp/>
        <stp>049608fb-9075-4524-8945-08019ac8aca2</stp>
        <tr r="E181" s="10"/>
        <tr r="C181" s="10"/>
        <tr r="F181" s="10"/>
        <tr r="D181" s="10"/>
      </tp>
    </main>
    <main first="rtdsrv.c73119352a3a44f1b7712b5378f3583d">
      <tp>
        <v>813</v>
        <stp/>
        <stp>c38ceade-6cb0-430c-b581-d336778b4453</stp>
        <tr r="G153" s="10"/>
        <tr r="F153" s="10"/>
      </tp>
    </main>
    <main first="rtdsrv.c73119352a3a44f1b7712b5378f3583d">
      <tp>
        <v>813</v>
        <stp/>
        <stp>e2feef71-3b51-4b28-bd2c-b4cffe2b8364</stp>
        <tr r="F29" s="10"/>
        <tr r="G29" s="10"/>
      </tp>
    </main>
    <main first="rtdsrv.f0bd62394052408096ac360d9ee998ea">
      <tp>
        <v>811</v>
        <stp/>
        <stp>75b5d142-472a-442d-a487-f7cfdb0b2409</stp>
        <tr r="D182" s="10"/>
        <tr r="C182" s="10"/>
        <tr r="F182" s="10"/>
        <tr r="E182" s="10"/>
      </tp>
    </main>
    <main first="rtdsrv.c73119352a3a44f1b7712b5378f3583d">
      <tp>
        <v>813</v>
        <stp/>
        <stp>faa14451-9ca6-4316-bff2-21364b9f8cf9</stp>
        <tr r="G99" s="10"/>
        <tr r="F99" s="10"/>
      </tp>
    </main>
    <main first="rtdsrv.c73119352a3a44f1b7712b5378f3583d">
      <tp>
        <v>813</v>
        <stp/>
        <stp>8d13041d-e869-4955-ace1-b3ee6b80b88a</stp>
        <tr r="H143" s="10"/>
        <tr r="G143" s="10"/>
        <tr r="F143" s="10"/>
      </tp>
    </main>
    <main first="rtdsrv.c73119352a3a44f1b7712b5378f3583d">
      <tp>
        <v>813</v>
        <stp/>
        <stp>a52977c4-3811-467d-9a17-7858c390ec7d</stp>
        <tr r="F167" s="10"/>
        <tr r="G167" s="10"/>
      </tp>
    </main>
    <main first="rtdsrv.c73119352a3a44f1b7712b5378f3583d">
      <tp>
        <v>813</v>
        <stp/>
        <stp>8d19f7e4-314a-4373-977d-d4b8ce1ed96c</stp>
        <tr r="H129" s="10"/>
        <tr r="F129" s="10"/>
        <tr r="G129" s="10"/>
      </tp>
    </main>
    <main first="rtdsrv.c73119352a3a44f1b7712b5378f3583d">
      <tp>
        <v>813</v>
        <stp/>
        <stp>d13dd1b7-3de6-4468-baa4-c3b0ee23d0b9</stp>
        <tr r="F46" s="10"/>
        <tr r="G46" s="10"/>
      </tp>
    </main>
    <main first="rtdsrv.c73119352a3a44f1b7712b5378f3583d">
      <tp>
        <v>813</v>
        <stp/>
        <stp>48945d23-0b2b-4e0e-b9fc-27bb0705ab24</stp>
        <tr r="F37" s="10"/>
        <tr r="G37" s="10"/>
      </tp>
    </main>
    <main first="rtdsrv.c73119352a3a44f1b7712b5378f3583d">
      <tp>
        <v>813</v>
        <stp/>
        <stp>a1076d68-b817-4c67-9be4-c5c0b97a6d63</stp>
        <tr r="F108" s="10"/>
        <tr r="G108" s="10"/>
      </tp>
    </main>
    <main first="rtdsrv.c73119352a3a44f1b7712b5378f3583d">
      <tp>
        <v>813</v>
        <stp/>
        <stp>28f16948-b335-4f06-a6a9-251f656eb92a</stp>
        <tr r="G82" s="10"/>
        <tr r="F82" s="10"/>
      </tp>
    </main>
    <main first="rtdsrv.c73119352a3a44f1b7712b5378f3583d">
      <tp>
        <v>813</v>
        <stp/>
        <stp>821b5b1e-4cf2-4029-be1b-8ebb8b464f4e</stp>
        <tr r="J135" s="10"/>
        <tr r="I135" s="10"/>
        <tr r="G135" s="10"/>
        <tr r="H135" s="10"/>
        <tr r="F135" s="10"/>
      </tp>
    </main>
    <main first="rtdsrv.c73119352a3a44f1b7712b5378f3583d">
      <tp>
        <v>813</v>
        <stp/>
        <stp>7c0a6b09-bdd1-4764-b0df-c9ed7038c75e</stp>
        <tr r="G25" s="10"/>
        <tr r="F25" s="10"/>
      </tp>
    </main>
    <main first="rtdsrv.c73119352a3a44f1b7712b5378f3583d">
      <tp>
        <v>813</v>
        <stp/>
        <stp>06b9d045-328c-4b3d-91b5-e71278880182</stp>
        <tr r="G104" s="10"/>
        <tr r="F104" s="10"/>
      </tp>
    </main>
    <main first="rtdsrv.f0bd62394052408096ac360d9ee998ea">
      <tp>
        <v>811</v>
        <stp/>
        <stp>fc0dc350-c4a1-4f28-a9b4-6e8584a1b4e6</stp>
        <tr r="D174" s="10"/>
        <tr r="C174" s="10"/>
        <tr r="E174" s="10"/>
        <tr r="F174" s="10"/>
      </tp>
    </main>
    <main first="rtdsrv.f0bd62394052408096ac360d9ee998ea">
      <tp>
        <v>811</v>
        <stp/>
        <stp>3886175f-6a2a-46c3-ac45-423d4980d979</stp>
        <tr r="D204" s="10"/>
        <tr r="C204" s="10"/>
        <tr r="F204" s="10"/>
        <tr r="E204" s="10"/>
      </tp>
    </main>
    <main first="rtdsrv.c73119352a3a44f1b7712b5378f3583d">
      <tp>
        <v>813</v>
        <stp/>
        <stp>93e91880-0aff-4bf2-87b3-021891d8debd</stp>
        <tr r="H136" s="10"/>
        <tr r="F136" s="10"/>
        <tr r="G136" s="10"/>
      </tp>
    </main>
    <main first="rtdsrv.f0bd62394052408096ac360d9ee998ea">
      <tp>
        <v>812</v>
        <stp/>
        <stp>b09d344e-1d62-4c6c-a7ed-1483524759bb</stp>
        <tr r="F210" s="10"/>
        <tr r="E210" s="10"/>
        <tr r="C210" s="10"/>
        <tr r="D210" s="10"/>
      </tp>
    </main>
    <main first="rtdsrv.c73119352a3a44f1b7712b5378f3583d">
      <tp>
        <v>813</v>
        <stp/>
        <stp>1f0ea817-27e5-4c57-9cb3-e5813df2ded3</stp>
        <tr r="F161" s="10"/>
        <tr r="G161" s="10"/>
      </tp>
    </main>
    <main first="rtdsrv.c73119352a3a44f1b7712b5378f3583d">
      <tp>
        <v>813</v>
        <stp/>
        <stp>fb33a0cf-7b63-4ce9-8849-b50a8ef7b5c2</stp>
        <tr r="G27" s="10"/>
        <tr r="F27" s="10"/>
      </tp>
    </main>
    <main first="rtdsrv.c73119352a3a44f1b7712b5378f3583d">
      <tp>
        <v>813</v>
        <stp/>
        <stp>e393ccf5-131f-48e7-8f85-e158f7a1eb53</stp>
        <tr r="F62" s="10"/>
        <tr r="G62" s="10"/>
      </tp>
    </main>
    <main first="rtdsrv.c73119352a3a44f1b7712b5378f3583d">
      <tp>
        <v>813</v>
        <stp/>
        <stp>26268320-f5cd-4ec5-8504-91effe8328b9</stp>
        <tr r="G107" s="10"/>
        <tr r="F107" s="10"/>
      </tp>
    </main>
    <main first="rtdsrv.f0bd62394052408096ac360d9ee998ea">
      <tp>
        <v>812</v>
        <stp/>
        <stp>5309d688-8621-471d-85e1-7d72ea25e39f</stp>
        <tr r="F187" s="10"/>
        <tr r="D187" s="10"/>
        <tr r="C187" s="10"/>
        <tr r="E187" s="10"/>
      </tp>
    </main>
    <main first="rtdsrv.c73119352a3a44f1b7712b5378f3583d">
      <tp>
        <v>813</v>
        <stp/>
        <stp>80fb8469-5458-46f0-b26d-0467c10e99dc</stp>
        <tr r="H132" s="10"/>
        <tr r="G132" s="10"/>
        <tr r="F132" s="10"/>
      </tp>
    </main>
    <main first="rtdsrv.c73119352a3a44f1b7712b5378f3583d">
      <tp>
        <v>814</v>
        <stp/>
        <stp>00608c4f-8e0d-47db-814f-f39477e2a28c</stp>
        <tr r="H144" s="10"/>
        <tr r="G144" s="10"/>
        <tr r="F144" s="10"/>
      </tp>
    </main>
    <main first="rtdsrv.c73119352a3a44f1b7712b5378f3583d">
      <tp>
        <v>814</v>
        <stp/>
        <stp>14434b5f-baf4-4812-ad82-20710aec1ddd</stp>
        <tr r="G93" s="10"/>
        <tr r="F93" s="10"/>
      </tp>
    </main>
    <main first="rtdsrv.c73119352a3a44f1b7712b5378f3583d">
      <tp>
        <v>813</v>
        <stp/>
        <stp>a8c0195f-7df4-41eb-8b34-fedbf15d78df</stp>
        <tr r="F152" s="10"/>
        <tr r="G152" s="10"/>
      </tp>
    </main>
    <main first="rtdsrv.f0bd62394052408096ac360d9ee998ea">
      <tp>
        <v>811</v>
        <stp/>
        <stp>0bf4b944-d841-49db-a5c4-23d12cdd6d06</stp>
        <tr r="D180" s="10"/>
        <tr r="E180" s="10"/>
        <tr r="C180" s="10"/>
        <tr r="F180" s="10"/>
      </tp>
    </main>
    <main first="rtdsrv.c73119352a3a44f1b7712b5378f3583d">
      <tp>
        <v>813</v>
        <stp/>
        <stp>41e4b617-f505-4398-8336-bfeb3bf31eab</stp>
        <tr r="G150" s="10"/>
        <tr r="F150" s="10"/>
      </tp>
    </main>
    <main first="rtdsrv.c73119352a3a44f1b7712b5378f3583d">
      <tp>
        <v>813</v>
        <stp/>
        <stp>5a0542f3-50ea-489b-924a-78812537d5a9</stp>
        <tr r="G116" s="10"/>
        <tr r="F116" s="10"/>
      </tp>
    </main>
    <main first="rtdsrv.c73119352a3a44f1b7712b5378f3583d">
      <tp>
        <v>813</v>
        <stp/>
        <stp>9c2f8265-1bf3-4c6c-9e6e-2078b9d0c4f4</stp>
        <tr r="F79" s="10"/>
        <tr r="G79" s="10"/>
      </tp>
    </main>
    <main first="rtdsrv.c73119352a3a44f1b7712b5378f3583d">
      <tp>
        <v>813</v>
        <stp/>
        <stp>b95c908e-f5c9-42fb-9bac-1bc43b32de5f</stp>
        <tr r="I73" s="10"/>
        <tr r="H73" s="10"/>
        <tr r="F73" s="10"/>
        <tr r="J73" s="10"/>
        <tr r="G73" s="10"/>
      </tp>
    </main>
    <main first="bloomberg.rtd">
      <tp t="s">
        <v>EUR</v>
        <stp/>
        <stp>##V3_BDPV12</stp>
        <stp>FR0013131877@MZHO Govt</stp>
        <stp>CRNCY</stp>
        <stp>[EUR Pricer-2.9.xlsm]ASW Pricer!R17C3</stp>
        <tr r="C17" s="6"/>
      </tp>
      <tp t="s">
        <v>FIXED</v>
        <stp/>
        <stp>##V3_BDPV12</stp>
        <stp>FR0013131877@MZHO Govt</stp>
        <stp>CPN_TYP</stp>
        <stp>[EUR Pricer-2.9.xlsm]ASW Pricer!R16C3</stp>
        <tr r="C16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566291872599677E-2"/>
          <c:y val="2.2704539233209347E-2"/>
          <c:w val="0.80337993624635751"/>
          <c:h val="0.87959212920470831"/>
        </c:manualLayout>
      </c:layout>
      <c:lineChart>
        <c:grouping val="standard"/>
        <c:varyColors val="0"/>
        <c:ser>
          <c:idx val="2"/>
          <c:order val="0"/>
          <c:tx>
            <c:strRef>
              <c:f>'Display Curves'!$E$4</c:f>
              <c:strCache>
                <c:ptCount val="1"/>
                <c:pt idx="0">
                  <c:v>1D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Curves'!$E$5:$E$3438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'Display Curves'!$F$4</c:f>
              <c:strCache>
                <c:ptCount val="1"/>
                <c:pt idx="0">
                  <c:v>3M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Curves'!$F$5:$F$3438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v>6M Rates</c:v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Curves'!$G$5:$G$3438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788864"/>
        <c:axId val="490386944"/>
      </c:lineChart>
      <c:catAx>
        <c:axId val="394788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490386944"/>
        <c:crosses val="autoZero"/>
        <c:auto val="1"/>
        <c:lblAlgn val="ctr"/>
        <c:lblOffset val="100"/>
        <c:noMultiLvlLbl val="0"/>
      </c:catAx>
      <c:valAx>
        <c:axId val="490386944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394788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352424</xdr:colOff>
      <xdr:row>3</xdr:row>
      <xdr:rowOff>161925</xdr:rowOff>
    </xdr:from>
    <xdr:to>
      <xdr:col>20</xdr:col>
      <xdr:colOff>123825</xdr:colOff>
      <xdr:row>36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34</xdr:row>
          <xdr:rowOff>152400</xdr:rowOff>
        </xdr:from>
        <xdr:to>
          <xdr:col>13</xdr:col>
          <xdr:colOff>47625</xdr:colOff>
          <xdr:row>37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Calibri"/>
                </a:rPr>
                <a:t>Snap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85725</xdr:rowOff>
        </xdr:from>
        <xdr:to>
          <xdr:col>2</xdr:col>
          <xdr:colOff>247650</xdr:colOff>
          <xdr:row>3</xdr:row>
          <xdr:rowOff>142875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Reinstate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22</xdr:row>
          <xdr:rowOff>171450</xdr:rowOff>
        </xdr:from>
        <xdr:to>
          <xdr:col>2</xdr:col>
          <xdr:colOff>57150</xdr:colOff>
          <xdr:row>24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22</xdr:row>
          <xdr:rowOff>171450</xdr:rowOff>
        </xdr:from>
        <xdr:to>
          <xdr:col>3</xdr:col>
          <xdr:colOff>57150</xdr:colOff>
          <xdr:row>24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</xdr:row>
          <xdr:rowOff>114300</xdr:rowOff>
        </xdr:from>
        <xdr:to>
          <xdr:col>3</xdr:col>
          <xdr:colOff>38100</xdr:colOff>
          <xdr:row>4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 Delta &amp; Hedge Ratios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KFSFSW01V2\FIG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gflsv01\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icing\EUR_Live_ExtendedStrip5.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emp\eUI_S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CalcSwapCloses"/>
      <sheetName val="Bloomberg Data Load"/>
      <sheetName val="Data"/>
      <sheetName val="PCA TEMP"/>
      <sheetName val="FactorEstimate (Basis regress)"/>
      <sheetName val="2 Point Regression Levels"/>
      <sheetName val="3 Point Regression Levels"/>
      <sheetName val="4 Point Regression Levels"/>
      <sheetName val="4 Point Regression Changes"/>
      <sheetName val="5 Point Regression Levels"/>
      <sheetName val="9 Point Regression Levels"/>
      <sheetName val="RegressionConfiguration"/>
      <sheetName val="Market Watch"/>
      <sheetName val="ForwardChart"/>
      <sheetName val="Starc Bands"/>
    </sheetNames>
    <sheetDataSet>
      <sheetData sheetId="0"/>
      <sheetData sheetId="1">
        <row r="50">
          <cell r="E50" t="str">
            <v>EUSA1</v>
          </cell>
        </row>
      </sheetData>
      <sheetData sheetId="2"/>
      <sheetData sheetId="3"/>
      <sheetData sheetId="4"/>
      <sheetData sheetId="5">
        <row r="7">
          <cell r="AG7">
            <v>125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>
        <row r="8">
          <cell r="L8">
            <v>2</v>
          </cell>
        </row>
        <row r="18">
          <cell r="P18">
            <v>66.100000000000009</v>
          </cell>
        </row>
      </sheetData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icData"/>
      <sheetName val="ConfigCheckDaily"/>
      <sheetName val="Main"/>
      <sheetName val="GBP"/>
      <sheetName val="USD"/>
      <sheetName val="EoD"/>
      <sheetName val="Forwards"/>
    </sheetNames>
    <sheetDataSet>
      <sheetData sheetId="0">
        <row r="207">
          <cell r="D207">
            <v>-0.11699999999999999</v>
          </cell>
        </row>
        <row r="234">
          <cell r="H234">
            <v>46.938000000000002</v>
          </cell>
        </row>
        <row r="235">
          <cell r="H235">
            <v>44.015999999999998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22"/>
  <sheetViews>
    <sheetView workbookViewId="0"/>
  </sheetViews>
  <sheetFormatPr defaultRowHeight="15"/>
  <cols>
    <col min="1" max="1" width="36.28515625" style="211" bestFit="1" customWidth="1"/>
    <col min="2" max="2" width="27.85546875" style="211" customWidth="1"/>
    <col min="3" max="3" width="23.85546875" style="211" customWidth="1"/>
    <col min="4" max="4" width="27.42578125" style="211" customWidth="1"/>
    <col min="5" max="5" width="45.5703125" style="211" customWidth="1"/>
    <col min="6" max="6" width="17.140625" style="211" customWidth="1"/>
    <col min="7" max="7" width="22.140625" style="211" customWidth="1"/>
    <col min="8" max="9" width="15.85546875" style="211" bestFit="1" customWidth="1"/>
    <col min="10" max="10" width="25" style="211" bestFit="1" customWidth="1"/>
    <col min="11" max="11" width="15.7109375" style="211" bestFit="1" customWidth="1"/>
    <col min="12" max="12" width="24" style="211" bestFit="1" customWidth="1"/>
    <col min="13" max="13" width="17" style="211" bestFit="1" customWidth="1"/>
    <col min="14" max="14" width="19.5703125" style="211" bestFit="1" customWidth="1"/>
    <col min="15" max="16" width="15.5703125" style="211" bestFit="1" customWidth="1"/>
    <col min="17" max="16384" width="9.140625" style="211"/>
  </cols>
  <sheetData>
    <row r="1" spans="1:10" ht="18.75">
      <c r="A1" s="552" t="s">
        <v>593</v>
      </c>
    </row>
    <row r="3" spans="1:10">
      <c r="A3" s="553" t="s">
        <v>594</v>
      </c>
      <c r="B3" s="553" t="s">
        <v>595</v>
      </c>
      <c r="C3" s="553" t="s">
        <v>596</v>
      </c>
      <c r="D3" s="553" t="s">
        <v>597</v>
      </c>
      <c r="E3" s="553" t="s">
        <v>598</v>
      </c>
      <c r="F3" s="756" t="s">
        <v>599</v>
      </c>
      <c r="G3" s="756"/>
      <c r="H3" s="756"/>
      <c r="I3" s="756"/>
      <c r="J3" s="756"/>
    </row>
    <row r="4" spans="1:10">
      <c r="A4" s="480" t="s">
        <v>600</v>
      </c>
      <c r="B4" s="480" t="s">
        <v>601</v>
      </c>
      <c r="C4" s="480" t="s">
        <v>602</v>
      </c>
      <c r="D4" s="480" t="s">
        <v>603</v>
      </c>
      <c r="E4" s="554" t="s">
        <v>604</v>
      </c>
      <c r="F4" s="555" t="str">
        <f t="array" ref="F4:G4">_xll.StreamCurveInputs(A4,B4,C4,D4,E4,FALSE)</f>
        <v>ON</v>
      </c>
      <c r="G4" s="555">
        <v>-36.1</v>
      </c>
      <c r="H4" s="555"/>
      <c r="I4" s="555"/>
      <c r="J4" s="555"/>
    </row>
    <row r="6" spans="1:10">
      <c r="A6" s="553" t="s">
        <v>594</v>
      </c>
      <c r="B6" s="553" t="s">
        <v>595</v>
      </c>
      <c r="C6" s="553" t="s">
        <v>596</v>
      </c>
      <c r="D6" s="553" t="s">
        <v>597</v>
      </c>
      <c r="E6" s="553" t="s">
        <v>598</v>
      </c>
      <c r="F6" s="756" t="s">
        <v>599</v>
      </c>
      <c r="G6" s="756"/>
      <c r="H6" s="756"/>
      <c r="I6" s="756"/>
      <c r="J6" s="756"/>
    </row>
    <row r="7" spans="1:10">
      <c r="A7" s="480" t="s">
        <v>600</v>
      </c>
      <c r="B7" s="480" t="s">
        <v>601</v>
      </c>
      <c r="C7" s="480" t="s">
        <v>602</v>
      </c>
      <c r="D7" s="480" t="s">
        <v>605</v>
      </c>
      <c r="E7" s="554" t="s">
        <v>606</v>
      </c>
      <c r="F7" s="555" t="e">
        <f t="array" ref="F7:I7">_xll.StreamCurveInputs(A7,B7,C7,D7,E7,FALSE)</f>
        <v>#N/A</v>
      </c>
      <c r="G7" s="556" t="e">
        <v>#N/A</v>
      </c>
      <c r="H7" s="557" t="e">
        <v>#N/A</v>
      </c>
      <c r="I7" s="557" t="e">
        <v>#N/A</v>
      </c>
      <c r="J7" s="555"/>
    </row>
    <row r="8" spans="1:10">
      <c r="A8" s="480" t="s">
        <v>600</v>
      </c>
      <c r="B8" s="480" t="s">
        <v>601</v>
      </c>
      <c r="C8" s="480" t="s">
        <v>602</v>
      </c>
      <c r="D8" s="480" t="s">
        <v>607</v>
      </c>
      <c r="E8" s="554" t="s">
        <v>606</v>
      </c>
      <c r="F8" s="555" t="e">
        <f t="array" ref="F8:I8">_xll.StreamCurveInputs(A8,B8,C8,D8,E8,FALSE)</f>
        <v>#N/A</v>
      </c>
      <c r="G8" s="556" t="e">
        <v>#N/A</v>
      </c>
      <c r="H8" s="557" t="e">
        <v>#N/A</v>
      </c>
      <c r="I8" s="557" t="e">
        <v>#N/A</v>
      </c>
      <c r="J8" s="555"/>
    </row>
    <row r="9" spans="1:10">
      <c r="A9" s="480" t="s">
        <v>600</v>
      </c>
      <c r="B9" s="480" t="s">
        <v>601</v>
      </c>
      <c r="C9" s="480" t="s">
        <v>602</v>
      </c>
      <c r="D9" s="480" t="s">
        <v>608</v>
      </c>
      <c r="E9" s="554" t="s">
        <v>606</v>
      </c>
      <c r="F9" s="555" t="e">
        <f t="array" ref="F9:I9">_xll.StreamCurveInputs(A9,B9,C9,D9,E9,FALSE)</f>
        <v>#N/A</v>
      </c>
      <c r="G9" s="556" t="e">
        <v>#N/A</v>
      </c>
      <c r="H9" s="557" t="e">
        <v>#N/A</v>
      </c>
      <c r="I9" s="557" t="e">
        <v>#N/A</v>
      </c>
      <c r="J9" s="555"/>
    </row>
    <row r="10" spans="1:10">
      <c r="A10" s="480" t="s">
        <v>600</v>
      </c>
      <c r="B10" s="480" t="s">
        <v>601</v>
      </c>
      <c r="C10" s="480" t="s">
        <v>602</v>
      </c>
      <c r="D10" s="480" t="s">
        <v>609</v>
      </c>
      <c r="E10" s="554" t="s">
        <v>606</v>
      </c>
      <c r="F10" s="555" t="e">
        <f t="array" ref="F10:I10">_xll.StreamCurveInputs(A10,B10,C10,D10,E10,FALSE)</f>
        <v>#N/A</v>
      </c>
      <c r="G10" s="556" t="e">
        <v>#N/A</v>
      </c>
      <c r="H10" s="557" t="e">
        <v>#N/A</v>
      </c>
      <c r="I10" s="557" t="e">
        <v>#N/A</v>
      </c>
      <c r="J10" s="555"/>
    </row>
    <row r="11" spans="1:10">
      <c r="A11" s="480" t="s">
        <v>600</v>
      </c>
      <c r="B11" s="480" t="s">
        <v>601</v>
      </c>
      <c r="C11" s="480" t="s">
        <v>602</v>
      </c>
      <c r="D11" s="480" t="s">
        <v>610</v>
      </c>
      <c r="E11" s="554" t="s">
        <v>606</v>
      </c>
      <c r="F11" s="555" t="e">
        <f t="array" ref="F11:I11">_xll.StreamCurveInputs(A11,B11,C11,D11,E11,FALSE)</f>
        <v>#N/A</v>
      </c>
      <c r="G11" s="556" t="e">
        <v>#N/A</v>
      </c>
      <c r="H11" s="557" t="e">
        <v>#N/A</v>
      </c>
      <c r="I11" s="557" t="e">
        <v>#N/A</v>
      </c>
      <c r="J11" s="555"/>
    </row>
    <row r="12" spans="1:10">
      <c r="A12" s="480" t="s">
        <v>600</v>
      </c>
      <c r="B12" s="480" t="s">
        <v>601</v>
      </c>
      <c r="C12" s="480" t="s">
        <v>602</v>
      </c>
      <c r="D12" s="480" t="s">
        <v>611</v>
      </c>
      <c r="E12" s="554" t="s">
        <v>606</v>
      </c>
      <c r="F12" s="555" t="e">
        <f t="array" ref="F12:I12">_xll.StreamCurveInputs(A12,B12,C12,D12,E12,FALSE)</f>
        <v>#N/A</v>
      </c>
      <c r="G12" s="556" t="e">
        <v>#N/A</v>
      </c>
      <c r="H12" s="557" t="e">
        <v>#N/A</v>
      </c>
      <c r="I12" s="557" t="e">
        <v>#N/A</v>
      </c>
      <c r="J12" s="555"/>
    </row>
    <row r="13" spans="1:10">
      <c r="A13" s="480" t="s">
        <v>600</v>
      </c>
      <c r="B13" s="480" t="s">
        <v>601</v>
      </c>
      <c r="C13" s="480" t="s">
        <v>602</v>
      </c>
      <c r="D13" s="480" t="s">
        <v>612</v>
      </c>
      <c r="E13" s="554" t="s">
        <v>606</v>
      </c>
      <c r="F13" s="555" t="e">
        <f t="array" ref="F13:I13">_xll.StreamCurveInputs(A13,B13,C13,D13,E13,FALSE)</f>
        <v>#N/A</v>
      </c>
      <c r="G13" s="556" t="e">
        <v>#N/A</v>
      </c>
      <c r="H13" s="557" t="e">
        <v>#N/A</v>
      </c>
      <c r="I13" s="557" t="e">
        <v>#N/A</v>
      </c>
      <c r="J13" s="555"/>
    </row>
    <row r="14" spans="1:10">
      <c r="A14" s="480" t="s">
        <v>600</v>
      </c>
      <c r="B14" s="480" t="s">
        <v>601</v>
      </c>
      <c r="C14" s="480" t="s">
        <v>602</v>
      </c>
      <c r="D14" s="480" t="s">
        <v>613</v>
      </c>
      <c r="E14" s="554" t="s">
        <v>606</v>
      </c>
      <c r="F14" s="555" t="e">
        <f t="array" ref="F14:I14">_xll.StreamCurveInputs(A14,B14,C14,D14,E14,FALSE)</f>
        <v>#N/A</v>
      </c>
      <c r="G14" s="556" t="e">
        <v>#N/A</v>
      </c>
      <c r="H14" s="557" t="e">
        <v>#N/A</v>
      </c>
      <c r="I14" s="557" t="e">
        <v>#N/A</v>
      </c>
      <c r="J14" s="555"/>
    </row>
    <row r="16" spans="1:10">
      <c r="A16" s="553" t="s">
        <v>594</v>
      </c>
      <c r="B16" s="553" t="s">
        <v>595</v>
      </c>
      <c r="C16" s="553" t="s">
        <v>596</v>
      </c>
      <c r="D16" s="553" t="s">
        <v>597</v>
      </c>
      <c r="E16" s="553" t="s">
        <v>598</v>
      </c>
      <c r="F16" s="756" t="s">
        <v>599</v>
      </c>
      <c r="G16" s="756"/>
      <c r="H16" s="756"/>
      <c r="I16" s="756"/>
      <c r="J16" s="756"/>
    </row>
    <row r="17" spans="1:10">
      <c r="A17" s="480" t="s">
        <v>600</v>
      </c>
      <c r="B17" s="480" t="s">
        <v>601</v>
      </c>
      <c r="C17" s="480" t="s">
        <v>602</v>
      </c>
      <c r="D17" s="480" t="s">
        <v>614</v>
      </c>
      <c r="E17" s="554" t="s">
        <v>604</v>
      </c>
      <c r="F17" s="555" t="str">
        <f t="array" ref="F17:G17">_xll.StreamCurveInputs(A17,B17,C17,D17,E17,FALSE)</f>
        <v>1W</v>
      </c>
      <c r="G17" s="556">
        <v>-35.799999999999997</v>
      </c>
      <c r="H17" s="555"/>
      <c r="I17" s="555"/>
      <c r="J17" s="555"/>
    </row>
    <row r="18" spans="1:10">
      <c r="A18" s="480" t="s">
        <v>600</v>
      </c>
      <c r="B18" s="480" t="s">
        <v>601</v>
      </c>
      <c r="C18" s="480" t="s">
        <v>602</v>
      </c>
      <c r="D18" s="480" t="s">
        <v>615</v>
      </c>
      <c r="E18" s="554" t="s">
        <v>604</v>
      </c>
      <c r="F18" s="555" t="str">
        <f t="array" ref="F18:G18">_xll.StreamCurveInputs(A18,B18,C18,D18,E18,FALSE)</f>
        <v>2W</v>
      </c>
      <c r="G18" s="556">
        <v>-35.799999999999997</v>
      </c>
      <c r="H18" s="555"/>
      <c r="I18" s="555"/>
      <c r="J18" s="555"/>
    </row>
    <row r="19" spans="1:10">
      <c r="A19" s="480" t="s">
        <v>600</v>
      </c>
      <c r="B19" s="480" t="s">
        <v>601</v>
      </c>
      <c r="C19" s="480" t="s">
        <v>602</v>
      </c>
      <c r="D19" s="480" t="s">
        <v>616</v>
      </c>
      <c r="E19" s="554" t="s">
        <v>604</v>
      </c>
      <c r="F19" s="555" t="e">
        <f t="array" ref="F19:G19">_xll.StreamCurveInputs(A19,B19,C19,D19,E19,FALSE)</f>
        <v>#N/A</v>
      </c>
      <c r="G19" s="556" t="e">
        <v>#N/A</v>
      </c>
      <c r="H19" s="555"/>
      <c r="I19" s="555"/>
      <c r="J19" s="555"/>
    </row>
    <row r="20" spans="1:10">
      <c r="A20" s="480" t="s">
        <v>600</v>
      </c>
      <c r="B20" s="480" t="s">
        <v>601</v>
      </c>
      <c r="C20" s="480" t="s">
        <v>602</v>
      </c>
      <c r="D20" s="480" t="s">
        <v>617</v>
      </c>
      <c r="E20" s="554" t="s">
        <v>604</v>
      </c>
      <c r="F20" s="555" t="str">
        <f t="array" ref="F20:G20">_xll.StreamCurveInputs(A20,B20,C20,D20,E20,FALSE)</f>
        <v>1M</v>
      </c>
      <c r="G20" s="556">
        <v>-35.700000000000003</v>
      </c>
      <c r="H20" s="555"/>
      <c r="I20" s="555"/>
      <c r="J20" s="555"/>
    </row>
    <row r="21" spans="1:10">
      <c r="A21" s="480" t="s">
        <v>600</v>
      </c>
      <c r="B21" s="480" t="s">
        <v>601</v>
      </c>
      <c r="C21" s="480" t="s">
        <v>602</v>
      </c>
      <c r="D21" s="480" t="s">
        <v>618</v>
      </c>
      <c r="E21" s="554" t="s">
        <v>604</v>
      </c>
      <c r="F21" s="555" t="str">
        <f t="array" ref="F21:G21">_xll.StreamCurveInputs(A21,B21,C21,D21,E21,FALSE)</f>
        <v>2M</v>
      </c>
      <c r="G21" s="556">
        <v>-35.799999999999997</v>
      </c>
      <c r="H21" s="555"/>
      <c r="I21" s="555"/>
      <c r="J21" s="555"/>
    </row>
    <row r="22" spans="1:10">
      <c r="A22" s="480" t="s">
        <v>600</v>
      </c>
      <c r="B22" s="480" t="s">
        <v>601</v>
      </c>
      <c r="C22" s="480" t="s">
        <v>602</v>
      </c>
      <c r="D22" s="480" t="s">
        <v>619</v>
      </c>
      <c r="E22" s="554" t="s">
        <v>604</v>
      </c>
      <c r="F22" s="555" t="str">
        <f t="array" ref="F22:G22">_xll.StreamCurveInputs(A22,B22,C22,D22,E22,FALSE)</f>
        <v>3Y</v>
      </c>
      <c r="G22" s="556">
        <v>-13</v>
      </c>
      <c r="H22" s="143"/>
      <c r="I22" s="555"/>
      <c r="J22" s="555"/>
    </row>
    <row r="23" spans="1:10">
      <c r="A23" s="480" t="s">
        <v>600</v>
      </c>
      <c r="B23" s="480" t="s">
        <v>601</v>
      </c>
      <c r="C23" s="480" t="s">
        <v>602</v>
      </c>
      <c r="D23" s="480" t="s">
        <v>620</v>
      </c>
      <c r="E23" s="554" t="s">
        <v>604</v>
      </c>
      <c r="F23" s="555" t="str">
        <f t="array" ref="F23:G23">_xll.StreamCurveInputs(A23,B23,C23,D23,E23,FALSE)</f>
        <v>4Y</v>
      </c>
      <c r="G23" s="556">
        <v>1.0000000000000002</v>
      </c>
      <c r="H23" s="143"/>
      <c r="I23" s="555"/>
      <c r="J23" s="555"/>
    </row>
    <row r="24" spans="1:10">
      <c r="A24" s="480" t="s">
        <v>600</v>
      </c>
      <c r="B24" s="480" t="s">
        <v>601</v>
      </c>
      <c r="C24" s="480" t="s">
        <v>602</v>
      </c>
      <c r="D24" s="480" t="s">
        <v>621</v>
      </c>
      <c r="E24" s="554" t="s">
        <v>604</v>
      </c>
      <c r="F24" s="555" t="str">
        <f t="array" ref="F24:G24">_xll.StreamCurveInputs(A24,B24,C24,D24,E24,FALSE)</f>
        <v>5Y</v>
      </c>
      <c r="G24" s="556">
        <v>14.400000000000002</v>
      </c>
      <c r="H24" s="143"/>
      <c r="I24" s="555"/>
      <c r="J24" s="555"/>
    </row>
    <row r="25" spans="1:10">
      <c r="A25" s="480" t="s">
        <v>600</v>
      </c>
      <c r="B25" s="480" t="s">
        <v>601</v>
      </c>
      <c r="C25" s="480" t="s">
        <v>602</v>
      </c>
      <c r="D25" s="480" t="s">
        <v>622</v>
      </c>
      <c r="E25" s="554" t="s">
        <v>604</v>
      </c>
      <c r="F25" s="555" t="str">
        <f t="array" ref="F25:G25">_xll.StreamCurveInputs(A25,B25,C25,D25,E25,FALSE)</f>
        <v>6Y</v>
      </c>
      <c r="G25" s="556">
        <v>27.4</v>
      </c>
      <c r="H25" s="143"/>
      <c r="I25" s="555"/>
      <c r="J25" s="555"/>
    </row>
    <row r="26" spans="1:10">
      <c r="A26" s="480" t="s">
        <v>600</v>
      </c>
      <c r="B26" s="480" t="s">
        <v>601</v>
      </c>
      <c r="C26" s="480" t="s">
        <v>602</v>
      </c>
      <c r="D26" s="480" t="s">
        <v>623</v>
      </c>
      <c r="E26" s="554" t="s">
        <v>604</v>
      </c>
      <c r="F26" s="555" t="str">
        <f t="array" ref="F26:G26">_xll.StreamCurveInputs(A26,B26,C26,D26,E26,FALSE)</f>
        <v>7Y</v>
      </c>
      <c r="G26" s="556">
        <v>39.9</v>
      </c>
      <c r="H26" s="143"/>
      <c r="I26" s="555"/>
      <c r="J26" s="555"/>
    </row>
    <row r="27" spans="1:10">
      <c r="A27" s="480" t="s">
        <v>600</v>
      </c>
      <c r="B27" s="480" t="s">
        <v>601</v>
      </c>
      <c r="C27" s="480" t="s">
        <v>602</v>
      </c>
      <c r="D27" s="480" t="s">
        <v>624</v>
      </c>
      <c r="E27" s="554" t="s">
        <v>604</v>
      </c>
      <c r="F27" s="555" t="str">
        <f t="array" ref="F27:G27">_xll.StreamCurveInputs(A27,B27,C27,D27,E27,FALSE)</f>
        <v>8Y</v>
      </c>
      <c r="G27" s="556">
        <v>51.8</v>
      </c>
      <c r="H27" s="143"/>
      <c r="I27" s="555"/>
      <c r="J27" s="555"/>
    </row>
    <row r="28" spans="1:10">
      <c r="A28" s="480" t="s">
        <v>600</v>
      </c>
      <c r="B28" s="480" t="s">
        <v>601</v>
      </c>
      <c r="C28" s="480" t="s">
        <v>602</v>
      </c>
      <c r="D28" s="480" t="s">
        <v>625</v>
      </c>
      <c r="E28" s="554" t="s">
        <v>604</v>
      </c>
      <c r="F28" s="555" t="str">
        <f t="array" ref="F28:G28">_xll.StreamCurveInputs(A28,B28,C28,D28,E28,FALSE)</f>
        <v>9Y</v>
      </c>
      <c r="G28" s="556">
        <v>62.9</v>
      </c>
      <c r="H28" s="143"/>
      <c r="I28" s="555"/>
      <c r="J28" s="555"/>
    </row>
    <row r="29" spans="1:10">
      <c r="A29" s="480" t="s">
        <v>600</v>
      </c>
      <c r="B29" s="480" t="s">
        <v>601</v>
      </c>
      <c r="C29" s="480" t="s">
        <v>602</v>
      </c>
      <c r="D29" s="480" t="s">
        <v>626</v>
      </c>
      <c r="E29" s="554" t="s">
        <v>604</v>
      </c>
      <c r="F29" s="555" t="str">
        <f t="array" ref="F29:G29">_xll.StreamCurveInputs(A29,B29,C29,D29,E29,FALSE)</f>
        <v>10Y</v>
      </c>
      <c r="G29" s="556">
        <v>72.900000000000006</v>
      </c>
      <c r="H29" s="143"/>
      <c r="I29" s="555"/>
      <c r="J29" s="555"/>
    </row>
    <row r="30" spans="1:10">
      <c r="A30" s="480" t="s">
        <v>600</v>
      </c>
      <c r="B30" s="480" t="s">
        <v>601</v>
      </c>
      <c r="C30" s="480" t="s">
        <v>602</v>
      </c>
      <c r="D30" s="480" t="s">
        <v>627</v>
      </c>
      <c r="E30" s="554" t="s">
        <v>604</v>
      </c>
      <c r="F30" s="555" t="str">
        <f t="array" ref="F30:G30">_xll.StreamCurveInputs(A30,B30,C30,D30,E30,FALSE)</f>
        <v>11Y</v>
      </c>
      <c r="G30" s="556">
        <v>81.899999999999991</v>
      </c>
      <c r="H30" s="143"/>
      <c r="I30" s="555"/>
      <c r="J30" s="555"/>
    </row>
    <row r="31" spans="1:10">
      <c r="A31" s="480" t="s">
        <v>600</v>
      </c>
      <c r="B31" s="480" t="s">
        <v>601</v>
      </c>
      <c r="C31" s="480" t="s">
        <v>602</v>
      </c>
      <c r="D31" s="480" t="s">
        <v>628</v>
      </c>
      <c r="E31" s="554" t="s">
        <v>604</v>
      </c>
      <c r="F31" s="555" t="str">
        <f t="array" ref="F31:G31">_xll.StreamCurveInputs(A31,B31,C31,D31,E31,FALSE)</f>
        <v>12Y</v>
      </c>
      <c r="G31" s="556">
        <v>90.1</v>
      </c>
      <c r="H31" s="143"/>
      <c r="I31" s="555"/>
      <c r="J31" s="555"/>
    </row>
    <row r="32" spans="1:10">
      <c r="A32" s="480" t="s">
        <v>600</v>
      </c>
      <c r="B32" s="480" t="s">
        <v>601</v>
      </c>
      <c r="C32" s="480" t="s">
        <v>602</v>
      </c>
      <c r="D32" s="480" t="s">
        <v>629</v>
      </c>
      <c r="E32" s="554" t="s">
        <v>604</v>
      </c>
      <c r="F32" s="555" t="str">
        <f t="array" ref="F32:G32">_xll.StreamCurveInputs(A32,B32,C32,D32,E32,FALSE)</f>
        <v>15Y</v>
      </c>
      <c r="G32" s="556">
        <v>108.99999999999999</v>
      </c>
      <c r="H32" s="143"/>
      <c r="I32" s="555"/>
      <c r="J32" s="555"/>
    </row>
    <row r="33" spans="1:10">
      <c r="A33" s="480" t="s">
        <v>600</v>
      </c>
      <c r="B33" s="480" t="s">
        <v>601</v>
      </c>
      <c r="C33" s="480" t="s">
        <v>602</v>
      </c>
      <c r="D33" s="480" t="s">
        <v>630</v>
      </c>
      <c r="E33" s="554" t="s">
        <v>604</v>
      </c>
      <c r="F33" s="555" t="str">
        <f t="array" ref="F33:G33">_xll.StreamCurveInputs(A33,B33,C33,D33,E33,FALSE)</f>
        <v>20Y</v>
      </c>
      <c r="G33" s="556">
        <v>126.8</v>
      </c>
      <c r="H33" s="143"/>
      <c r="I33" s="555"/>
      <c r="J33" s="555"/>
    </row>
    <row r="34" spans="1:10">
      <c r="A34" s="480" t="s">
        <v>600</v>
      </c>
      <c r="B34" s="480" t="s">
        <v>601</v>
      </c>
      <c r="C34" s="480" t="s">
        <v>602</v>
      </c>
      <c r="D34" s="480" t="s">
        <v>631</v>
      </c>
      <c r="E34" s="554" t="s">
        <v>604</v>
      </c>
      <c r="F34" s="555" t="str">
        <f t="array" ref="F34:G34">_xll.StreamCurveInputs(A34,B34,C34,D34,E34,FALSE)</f>
        <v>25Y</v>
      </c>
      <c r="G34" s="556">
        <v>133.5</v>
      </c>
      <c r="H34" s="143"/>
      <c r="I34" s="555"/>
      <c r="J34" s="555"/>
    </row>
    <row r="35" spans="1:10">
      <c r="A35" s="480" t="s">
        <v>600</v>
      </c>
      <c r="B35" s="480" t="s">
        <v>601</v>
      </c>
      <c r="C35" s="480" t="s">
        <v>602</v>
      </c>
      <c r="D35" s="480" t="s">
        <v>632</v>
      </c>
      <c r="E35" s="554" t="s">
        <v>604</v>
      </c>
      <c r="F35" s="555" t="str">
        <f t="array" ref="F35:G35">_xll.StreamCurveInputs(A35,B35,C35,D35,E35,FALSE)</f>
        <v>30Y</v>
      </c>
      <c r="G35" s="556">
        <v>135.69999999999999</v>
      </c>
      <c r="H35" s="143"/>
      <c r="I35" s="555"/>
      <c r="J35" s="555"/>
    </row>
    <row r="36" spans="1:10">
      <c r="A36" s="480" t="s">
        <v>600</v>
      </c>
      <c r="B36" s="480" t="s">
        <v>601</v>
      </c>
      <c r="C36" s="480" t="s">
        <v>602</v>
      </c>
      <c r="D36" s="480" t="s">
        <v>633</v>
      </c>
      <c r="E36" s="554" t="s">
        <v>604</v>
      </c>
      <c r="F36" s="555" t="str">
        <f t="array" ref="F36:G36">_xll.StreamCurveInputs(A36,B36,C36,D36,E36,FALSE)</f>
        <v>40Y</v>
      </c>
      <c r="G36" s="556">
        <v>136.79999999999998</v>
      </c>
      <c r="H36" s="143"/>
      <c r="I36" s="555"/>
      <c r="J36" s="555"/>
    </row>
    <row r="37" spans="1:10">
      <c r="A37" s="480" t="s">
        <v>600</v>
      </c>
      <c r="B37" s="480" t="s">
        <v>601</v>
      </c>
      <c r="C37" s="480" t="s">
        <v>602</v>
      </c>
      <c r="D37" s="480" t="s">
        <v>634</v>
      </c>
      <c r="E37" s="554" t="s">
        <v>604</v>
      </c>
      <c r="F37" s="555" t="str">
        <f t="array" ref="F37:G37">_xll.StreamCurveInputs(A37,B37,C37,D37,E37,FALSE)</f>
        <v>50Y</v>
      </c>
      <c r="G37" s="556">
        <v>135.99999999999997</v>
      </c>
      <c r="H37" s="143"/>
      <c r="I37" s="555"/>
      <c r="J37" s="555"/>
    </row>
    <row r="39" spans="1:10">
      <c r="A39" s="553" t="s">
        <v>594</v>
      </c>
      <c r="B39" s="553" t="s">
        <v>595</v>
      </c>
      <c r="C39" s="553" t="s">
        <v>596</v>
      </c>
      <c r="D39" s="553" t="s">
        <v>597</v>
      </c>
      <c r="E39" s="553" t="s">
        <v>598</v>
      </c>
      <c r="F39" s="756" t="s">
        <v>599</v>
      </c>
      <c r="G39" s="756"/>
      <c r="H39" s="756"/>
      <c r="I39" s="756"/>
      <c r="J39" s="756"/>
    </row>
    <row r="40" spans="1:10">
      <c r="A40" s="480" t="s">
        <v>600</v>
      </c>
      <c r="B40" s="480" t="s">
        <v>601</v>
      </c>
      <c r="C40" s="480" t="s">
        <v>635</v>
      </c>
      <c r="D40" s="480" t="s">
        <v>636</v>
      </c>
      <c r="E40" s="554" t="s">
        <v>604</v>
      </c>
      <c r="F40" s="555" t="str">
        <f t="array" ref="F40:G40">_xll.StreamCurveInputs(A40,B40,C40,D40,E40,FALSE)</f>
        <v>3Y</v>
      </c>
      <c r="G40" s="556">
        <v>7.8078290556917622</v>
      </c>
      <c r="H40" s="555"/>
      <c r="I40" s="555"/>
      <c r="J40" s="555"/>
    </row>
    <row r="41" spans="1:10">
      <c r="A41" s="480" t="s">
        <v>600</v>
      </c>
      <c r="B41" s="480" t="s">
        <v>601</v>
      </c>
      <c r="C41" s="480" t="s">
        <v>635</v>
      </c>
      <c r="D41" s="480" t="s">
        <v>637</v>
      </c>
      <c r="E41" s="554" t="s">
        <v>604</v>
      </c>
      <c r="F41" s="555" t="str">
        <f t="array" ref="F41:G41">_xll.StreamCurveInputs(A41,B41,C41,D41,E41,FALSE)</f>
        <v>4Y</v>
      </c>
      <c r="G41" s="556">
        <v>8.9379271418485278</v>
      </c>
      <c r="H41" s="555"/>
      <c r="I41" s="555"/>
      <c r="J41" s="555"/>
    </row>
    <row r="42" spans="1:10">
      <c r="A42" s="480" t="s">
        <v>600</v>
      </c>
      <c r="B42" s="480" t="s">
        <v>601</v>
      </c>
      <c r="C42" s="480" t="s">
        <v>635</v>
      </c>
      <c r="D42" s="480" t="s">
        <v>638</v>
      </c>
      <c r="E42" s="554" t="s">
        <v>604</v>
      </c>
      <c r="F42" s="555" t="str">
        <f t="array" ref="F42:G42">_xll.StreamCurveInputs(A42,B42,C42,D42,E42,FALSE)</f>
        <v>5Y</v>
      </c>
      <c r="G42" s="556">
        <v>10.130294609068475</v>
      </c>
      <c r="H42" s="555"/>
      <c r="I42" s="555"/>
      <c r="J42" s="555"/>
    </row>
    <row r="43" spans="1:10">
      <c r="A43" s="480" t="s">
        <v>600</v>
      </c>
      <c r="B43" s="480" t="s">
        <v>601</v>
      </c>
      <c r="C43" s="480" t="s">
        <v>635</v>
      </c>
      <c r="D43" s="480" t="s">
        <v>639</v>
      </c>
      <c r="E43" s="554" t="s">
        <v>604</v>
      </c>
      <c r="F43" s="555" t="str">
        <f t="array" ref="F43:G43">_xll.StreamCurveInputs(A43,B43,C43,D43,E43,FALSE)</f>
        <v>6Y</v>
      </c>
      <c r="G43" s="556">
        <v>10.955685755820411</v>
      </c>
      <c r="H43" s="555"/>
      <c r="I43" s="555"/>
      <c r="J43" s="555"/>
    </row>
    <row r="44" spans="1:10">
      <c r="A44" s="480" t="s">
        <v>600</v>
      </c>
      <c r="B44" s="480" t="s">
        <v>601</v>
      </c>
      <c r="C44" s="480" t="s">
        <v>635</v>
      </c>
      <c r="D44" s="480" t="s">
        <v>640</v>
      </c>
      <c r="E44" s="554" t="s">
        <v>604</v>
      </c>
      <c r="F44" s="555" t="str">
        <f t="array" ref="F44:G44">_xll.StreamCurveInputs(A44,B44,C44,D44,E44,FALSE)</f>
        <v>7Y</v>
      </c>
      <c r="G44" s="556">
        <v>11.51925610998989</v>
      </c>
      <c r="H44" s="555"/>
      <c r="I44" s="555"/>
      <c r="J44" s="555"/>
    </row>
    <row r="45" spans="1:10">
      <c r="A45" s="480" t="s">
        <v>600</v>
      </c>
      <c r="B45" s="480" t="s">
        <v>601</v>
      </c>
      <c r="C45" s="480" t="s">
        <v>635</v>
      </c>
      <c r="D45" s="480" t="s">
        <v>641</v>
      </c>
      <c r="E45" s="554" t="s">
        <v>604</v>
      </c>
      <c r="F45" s="555" t="str">
        <f t="array" ref="F45:G45">_xll.StreamCurveInputs(A45,B45,C45,D45,E45,FALSE)</f>
        <v>8Y</v>
      </c>
      <c r="G45" s="556">
        <v>11.85180331263652</v>
      </c>
      <c r="H45" s="555"/>
      <c r="I45" s="555"/>
      <c r="J45" s="555"/>
    </row>
    <row r="46" spans="1:10">
      <c r="A46" s="480" t="s">
        <v>600</v>
      </c>
      <c r="B46" s="480" t="s">
        <v>601</v>
      </c>
      <c r="C46" s="480" t="s">
        <v>635</v>
      </c>
      <c r="D46" s="480" t="s">
        <v>642</v>
      </c>
      <c r="E46" s="554" t="s">
        <v>604</v>
      </c>
      <c r="F46" s="555" t="str">
        <f t="array" ref="F46:G46">_xll.StreamCurveInputs(A46,B46,C46,D46,E46,FALSE)</f>
        <v>9Y</v>
      </c>
      <c r="G46" s="556">
        <v>12.075643488118253</v>
      </c>
      <c r="H46" s="555"/>
      <c r="I46" s="555"/>
      <c r="J46" s="555"/>
    </row>
    <row r="47" spans="1:10">
      <c r="A47" s="480" t="s">
        <v>600</v>
      </c>
      <c r="B47" s="480" t="s">
        <v>601</v>
      </c>
      <c r="C47" s="480" t="s">
        <v>635</v>
      </c>
      <c r="D47" s="480" t="s">
        <v>643</v>
      </c>
      <c r="E47" s="554" t="s">
        <v>604</v>
      </c>
      <c r="F47" s="555" t="str">
        <f t="array" ref="F47:G47">_xll.StreamCurveInputs(A47,B47,C47,D47,E47,FALSE)</f>
        <v>10Y</v>
      </c>
      <c r="G47" s="556">
        <v>12.302364936578797</v>
      </c>
      <c r="H47" s="555"/>
      <c r="I47" s="555"/>
      <c r="J47" s="555"/>
    </row>
    <row r="48" spans="1:10">
      <c r="A48" s="480" t="s">
        <v>600</v>
      </c>
      <c r="B48" s="480" t="s">
        <v>601</v>
      </c>
      <c r="C48" s="480" t="s">
        <v>635</v>
      </c>
      <c r="D48" s="480" t="s">
        <v>644</v>
      </c>
      <c r="E48" s="554" t="s">
        <v>604</v>
      </c>
      <c r="F48" s="555" t="str">
        <f t="array" ref="F48:G48">_xll.StreamCurveInputs(A48,B48,C48,D48,E48,FALSE)</f>
        <v>11Y</v>
      </c>
      <c r="G48" s="556">
        <v>12.560989800019982</v>
      </c>
      <c r="H48" s="555"/>
      <c r="I48" s="555"/>
      <c r="J48" s="555"/>
    </row>
    <row r="49" spans="1:10">
      <c r="A49" s="480" t="s">
        <v>600</v>
      </c>
      <c r="B49" s="480" t="s">
        <v>601</v>
      </c>
      <c r="C49" s="480" t="s">
        <v>635</v>
      </c>
      <c r="D49" s="480" t="s">
        <v>645</v>
      </c>
      <c r="E49" s="554" t="s">
        <v>604</v>
      </c>
      <c r="F49" s="555" t="str">
        <f t="array" ref="F49:G49">_xll.StreamCurveInputs(A49,B49,C49,D49,E49,FALSE)</f>
        <v>12Y</v>
      </c>
      <c r="G49" s="556">
        <v>12.703907703240844</v>
      </c>
      <c r="H49" s="555"/>
      <c r="I49" s="555"/>
      <c r="J49" s="555"/>
    </row>
    <row r="50" spans="1:10">
      <c r="A50" s="480" t="s">
        <v>600</v>
      </c>
      <c r="B50" s="480" t="s">
        <v>601</v>
      </c>
      <c r="C50" s="480" t="s">
        <v>635</v>
      </c>
      <c r="D50" s="480" t="s">
        <v>646</v>
      </c>
      <c r="E50" s="554" t="s">
        <v>604</v>
      </c>
      <c r="F50" s="555" t="str">
        <f t="array" ref="F50:G50">_xll.StreamCurveInputs(A50,B50,C50,D50,E50,FALSE)</f>
        <v>15Y</v>
      </c>
      <c r="G50" s="556">
        <v>12.90236493657882</v>
      </c>
      <c r="H50" s="555"/>
      <c r="I50" s="555"/>
      <c r="J50" s="555"/>
    </row>
    <row r="51" spans="1:10">
      <c r="A51" s="480" t="s">
        <v>600</v>
      </c>
      <c r="B51" s="480" t="s">
        <v>601</v>
      </c>
      <c r="C51" s="480" t="s">
        <v>635</v>
      </c>
      <c r="D51" s="480" t="s">
        <v>647</v>
      </c>
      <c r="E51" s="554" t="s">
        <v>604</v>
      </c>
      <c r="F51" s="555" t="str">
        <f t="array" ref="F51:G51">_xll.StreamCurveInputs(A51,B51,C51,D51,E51,FALSE)</f>
        <v>20Y</v>
      </c>
      <c r="G51" s="556">
        <v>12.602364936578809</v>
      </c>
      <c r="H51" s="555"/>
      <c r="I51" s="555"/>
      <c r="J51" s="555"/>
    </row>
    <row r="52" spans="1:10">
      <c r="A52" s="480" t="s">
        <v>600</v>
      </c>
      <c r="B52" s="480" t="s">
        <v>601</v>
      </c>
      <c r="C52" s="480" t="s">
        <v>635</v>
      </c>
      <c r="D52" s="480" t="s">
        <v>648</v>
      </c>
      <c r="E52" s="554" t="s">
        <v>604</v>
      </c>
      <c r="F52" s="555" t="str">
        <f t="array" ref="F52:G52">_xll.StreamCurveInputs(A52,B52,C52,D52,E52,FALSE)</f>
        <v>25Y</v>
      </c>
      <c r="G52" s="556">
        <v>12.2523649365788</v>
      </c>
      <c r="H52" s="555"/>
      <c r="I52" s="555"/>
      <c r="J52" s="555"/>
    </row>
    <row r="53" spans="1:10">
      <c r="A53" s="480" t="s">
        <v>600</v>
      </c>
      <c r="B53" s="480" t="s">
        <v>601</v>
      </c>
      <c r="C53" s="480" t="s">
        <v>635</v>
      </c>
      <c r="D53" s="480" t="s">
        <v>649</v>
      </c>
      <c r="E53" s="554" t="s">
        <v>604</v>
      </c>
      <c r="F53" s="555" t="str">
        <f t="array" ref="F53:G53">_xll.StreamCurveInputs(A53,B53,C53,D53,E53,FALSE)</f>
        <v>30Y</v>
      </c>
      <c r="G53" s="556">
        <v>12.0023649365788</v>
      </c>
      <c r="H53" s="555"/>
      <c r="I53" s="555"/>
      <c r="J53" s="555"/>
    </row>
    <row r="54" spans="1:10">
      <c r="A54" s="480" t="s">
        <v>600</v>
      </c>
      <c r="B54" s="480" t="s">
        <v>601</v>
      </c>
      <c r="C54" s="480" t="s">
        <v>635</v>
      </c>
      <c r="D54" s="480" t="s">
        <v>650</v>
      </c>
      <c r="E54" s="554" t="s">
        <v>604</v>
      </c>
      <c r="F54" s="555" t="str">
        <f t="array" ref="F54:G54">_xll.StreamCurveInputs(A54,B54,C54,D54,E54,FALSE)</f>
        <v>40Y</v>
      </c>
      <c r="G54" s="556">
        <v>11.2523649365788</v>
      </c>
      <c r="H54" s="555"/>
      <c r="I54" s="555"/>
      <c r="J54" s="555"/>
    </row>
    <row r="55" spans="1:10">
      <c r="A55" s="480" t="s">
        <v>600</v>
      </c>
      <c r="B55" s="480" t="s">
        <v>601</v>
      </c>
      <c r="C55" s="480" t="s">
        <v>635</v>
      </c>
      <c r="D55" s="480" t="s">
        <v>651</v>
      </c>
      <c r="E55" s="554" t="s">
        <v>604</v>
      </c>
      <c r="F55" s="555" t="str">
        <f t="array" ref="F55:G55">_xll.StreamCurveInputs(A55,B55,C55,D55,E55,FALSE)</f>
        <v>50Y</v>
      </c>
      <c r="G55" s="556">
        <v>10.5023649365788</v>
      </c>
      <c r="H55" s="555"/>
      <c r="I55" s="555"/>
      <c r="J55" s="555"/>
    </row>
    <row r="58" spans="1:10" ht="18.75">
      <c r="A58" s="552" t="s">
        <v>652</v>
      </c>
    </row>
    <row r="60" spans="1:10">
      <c r="A60" s="553" t="s">
        <v>594</v>
      </c>
      <c r="B60" s="553" t="s">
        <v>595</v>
      </c>
      <c r="C60" s="553" t="s">
        <v>596</v>
      </c>
      <c r="D60" s="553" t="s">
        <v>597</v>
      </c>
      <c r="E60" s="553" t="s">
        <v>598</v>
      </c>
      <c r="F60" s="756" t="s">
        <v>599</v>
      </c>
      <c r="G60" s="756"/>
      <c r="H60" s="756"/>
      <c r="I60" s="756"/>
      <c r="J60" s="756"/>
    </row>
    <row r="61" spans="1:10">
      <c r="A61" s="480" t="s">
        <v>600</v>
      </c>
      <c r="B61" s="480" t="s">
        <v>653</v>
      </c>
      <c r="C61" s="480" t="s">
        <v>654</v>
      </c>
      <c r="D61" s="480" t="s">
        <v>655</v>
      </c>
      <c r="E61" s="554" t="s">
        <v>604</v>
      </c>
      <c r="F61" s="555" t="str">
        <f t="array" ref="F61:G61">_xll.StreamCurveInputs(A61,B61,C61,D61,E61,FALSE)</f>
        <v>12M</v>
      </c>
      <c r="G61" s="555">
        <v>-16.7</v>
      </c>
      <c r="H61" s="555"/>
      <c r="I61" s="555"/>
      <c r="J61" s="555"/>
    </row>
    <row r="62" spans="1:10">
      <c r="A62" s="480" t="s">
        <v>600</v>
      </c>
      <c r="B62" s="480" t="s">
        <v>653</v>
      </c>
      <c r="C62" s="480" t="s">
        <v>654</v>
      </c>
      <c r="D62" s="480" t="s">
        <v>656</v>
      </c>
      <c r="E62" s="554" t="s">
        <v>604</v>
      </c>
      <c r="F62" s="555" t="str">
        <f t="array" ref="F62:G62">_xll.StreamCurveInputs(A62,B62,C62,D62,E62,FALSE)</f>
        <v>1M</v>
      </c>
      <c r="G62" s="555">
        <v>-37.1</v>
      </c>
      <c r="H62" s="555"/>
      <c r="I62" s="555"/>
      <c r="J62" s="555"/>
    </row>
    <row r="63" spans="1:10">
      <c r="A63" s="480" t="s">
        <v>600</v>
      </c>
      <c r="B63" s="480" t="s">
        <v>653</v>
      </c>
      <c r="C63" s="480" t="s">
        <v>654</v>
      </c>
      <c r="D63" s="480" t="s">
        <v>657</v>
      </c>
      <c r="E63" s="554" t="s">
        <v>604</v>
      </c>
      <c r="F63" s="555" t="str">
        <f t="array" ref="F63:G63">_xll.StreamCurveInputs(A63,B63,C63,D63,E63,FALSE)</f>
        <v>3M</v>
      </c>
      <c r="G63" s="555">
        <v>-31.9</v>
      </c>
      <c r="H63" s="555"/>
      <c r="I63" s="555"/>
      <c r="J63" s="555"/>
    </row>
    <row r="64" spans="1:10">
      <c r="A64" s="480" t="s">
        <v>600</v>
      </c>
      <c r="B64" s="480" t="s">
        <v>653</v>
      </c>
      <c r="C64" s="480" t="s">
        <v>654</v>
      </c>
      <c r="D64" s="480" t="s">
        <v>658</v>
      </c>
      <c r="E64" s="554" t="s">
        <v>604</v>
      </c>
      <c r="F64" s="555" t="str">
        <f t="array" ref="F64:G64">_xll.StreamCurveInputs(A64,B64,C64,D64,E64,FALSE)</f>
        <v>6M</v>
      </c>
      <c r="G64" s="555">
        <v>-26.9</v>
      </c>
      <c r="H64" s="555"/>
      <c r="I64" s="555"/>
      <c r="J64" s="555"/>
    </row>
    <row r="66" spans="1:10">
      <c r="A66" s="553" t="s">
        <v>594</v>
      </c>
      <c r="B66" s="553" t="s">
        <v>595</v>
      </c>
      <c r="C66" s="553" t="s">
        <v>596</v>
      </c>
      <c r="D66" s="553" t="s">
        <v>597</v>
      </c>
      <c r="E66" s="553" t="s">
        <v>598</v>
      </c>
      <c r="F66" s="756" t="s">
        <v>599</v>
      </c>
      <c r="G66" s="756"/>
      <c r="H66" s="756"/>
      <c r="I66" s="756"/>
      <c r="J66" s="756"/>
    </row>
    <row r="67" spans="1:10">
      <c r="A67" s="480" t="s">
        <v>600</v>
      </c>
      <c r="B67" s="480" t="s">
        <v>653</v>
      </c>
      <c r="C67" s="480" t="s">
        <v>659</v>
      </c>
      <c r="D67" s="480" t="s">
        <v>660</v>
      </c>
      <c r="E67" s="554" t="s">
        <v>661</v>
      </c>
      <c r="F67" s="555" t="str">
        <f t="array" ref="F67:J67">_xll.StreamCurveInputs(A67,B67,C67,D67,E67,FALSE)</f>
        <v>3M</v>
      </c>
      <c r="G67" s="558">
        <v>10031.754866668818</v>
      </c>
      <c r="H67" s="557">
        <v>43362</v>
      </c>
      <c r="I67" s="557">
        <v>43453</v>
      </c>
      <c r="J67" s="556">
        <v>0</v>
      </c>
    </row>
    <row r="68" spans="1:10">
      <c r="A68" s="480" t="s">
        <v>600</v>
      </c>
      <c r="B68" s="480" t="s">
        <v>653</v>
      </c>
      <c r="C68" s="480" t="s">
        <v>659</v>
      </c>
      <c r="D68" s="480" t="s">
        <v>662</v>
      </c>
      <c r="E68" s="554" t="s">
        <v>661</v>
      </c>
      <c r="F68" s="555" t="str">
        <f t="array" ref="F68:J68">_xll.StreamCurveInputs(A68,B68,C68,D68,E68,FALSE)</f>
        <v>3M</v>
      </c>
      <c r="G68" s="558">
        <v>10029.818133363467</v>
      </c>
      <c r="H68" s="557">
        <v>43453</v>
      </c>
      <c r="I68" s="557">
        <v>43543</v>
      </c>
      <c r="J68" s="556">
        <v>0</v>
      </c>
    </row>
    <row r="69" spans="1:10">
      <c r="A69" s="480" t="s">
        <v>600</v>
      </c>
      <c r="B69" s="480" t="s">
        <v>653</v>
      </c>
      <c r="C69" s="480" t="s">
        <v>659</v>
      </c>
      <c r="D69" s="480" t="s">
        <v>663</v>
      </c>
      <c r="E69" s="554" t="s">
        <v>661</v>
      </c>
      <c r="F69" s="555" t="str">
        <f t="array" ref="F69:J69">_xll.StreamCurveInputs(A69,B69,C69,D69,E69,FALSE)</f>
        <v>3M</v>
      </c>
      <c r="G69" s="558">
        <v>10028.381400058115</v>
      </c>
      <c r="H69" s="557">
        <v>43544</v>
      </c>
      <c r="I69" s="557">
        <v>43636</v>
      </c>
      <c r="J69" s="556">
        <v>0</v>
      </c>
    </row>
    <row r="70" spans="1:10">
      <c r="A70" s="480" t="s">
        <v>600</v>
      </c>
      <c r="B70" s="480" t="s">
        <v>653</v>
      </c>
      <c r="C70" s="480" t="s">
        <v>659</v>
      </c>
      <c r="D70" s="480" t="s">
        <v>664</v>
      </c>
      <c r="E70" s="554" t="s">
        <v>661</v>
      </c>
      <c r="F70" s="555" t="str">
        <f t="array" ref="F70:J70">_xll.StreamCurveInputs(A70,B70,C70,D70,E70,FALSE)</f>
        <v>3M</v>
      </c>
      <c r="G70" s="558">
        <v>10026.444666752765</v>
      </c>
      <c r="H70" s="557">
        <v>43635</v>
      </c>
      <c r="I70" s="557">
        <v>43727</v>
      </c>
      <c r="J70" s="556">
        <v>0</v>
      </c>
    </row>
    <row r="71" spans="1:10">
      <c r="A71" s="480" t="s">
        <v>600</v>
      </c>
      <c r="B71" s="480" t="s">
        <v>653</v>
      </c>
      <c r="C71" s="480" t="s">
        <v>659</v>
      </c>
      <c r="D71" s="480" t="s">
        <v>665</v>
      </c>
      <c r="E71" s="554" t="s">
        <v>661</v>
      </c>
      <c r="F71" s="555" t="str">
        <f t="array" ref="F71:J71">_xll.StreamCurveInputs(A71,B71,C71,D71,E71,FALSE)</f>
        <v>3M</v>
      </c>
      <c r="G71" s="558">
        <v>10020.021299262529</v>
      </c>
      <c r="H71" s="557">
        <v>43726</v>
      </c>
      <c r="I71" s="557">
        <v>43817</v>
      </c>
      <c r="J71" s="556">
        <v>0</v>
      </c>
    </row>
    <row r="72" spans="1:10">
      <c r="A72" s="480" t="s">
        <v>600</v>
      </c>
      <c r="B72" s="480" t="s">
        <v>653</v>
      </c>
      <c r="C72" s="480" t="s">
        <v>659</v>
      </c>
      <c r="D72" s="480" t="s">
        <v>666</v>
      </c>
      <c r="E72" s="554" t="s">
        <v>661</v>
      </c>
      <c r="F72" s="555" t="str">
        <f t="array" ref="F72:J72">_xll.StreamCurveInputs(A72,B72,C72,D72,E72,FALSE)</f>
        <v>3M</v>
      </c>
      <c r="G72" s="558">
        <v>10012.57120014206</v>
      </c>
      <c r="H72" s="557">
        <v>43817</v>
      </c>
      <c r="I72" s="557">
        <v>43908</v>
      </c>
      <c r="J72" s="556">
        <v>0</v>
      </c>
    </row>
    <row r="73" spans="1:10">
      <c r="A73" s="480" t="s">
        <v>600</v>
      </c>
      <c r="B73" s="480" t="s">
        <v>653</v>
      </c>
      <c r="C73" s="480" t="s">
        <v>659</v>
      </c>
      <c r="D73" s="480" t="s">
        <v>667</v>
      </c>
      <c r="E73" s="554" t="s">
        <v>661</v>
      </c>
      <c r="F73" s="555" t="str">
        <f t="array" ref="F73:J73">_xll.StreamCurveInputs(A73,B73,C73,D73,E73,FALSE)</f>
        <v>3M</v>
      </c>
      <c r="G73" s="558">
        <v>10005.134466836707</v>
      </c>
      <c r="H73" s="557">
        <v>43908</v>
      </c>
      <c r="I73" s="557">
        <v>44000</v>
      </c>
      <c r="J73" s="556">
        <v>0</v>
      </c>
    </row>
    <row r="74" spans="1:10">
      <c r="A74" s="480" t="s">
        <v>600</v>
      </c>
      <c r="B74" s="480" t="s">
        <v>653</v>
      </c>
      <c r="C74" s="480" t="s">
        <v>659</v>
      </c>
      <c r="D74" s="480" t="s">
        <v>668</v>
      </c>
      <c r="E74" s="554" t="s">
        <v>661</v>
      </c>
      <c r="F74" s="555" t="str">
        <f t="array" ref="F74:J74">_xll.StreamCurveInputs(A74,B74,C74,D74,E74,FALSE)</f>
        <v>3M</v>
      </c>
      <c r="G74" s="558">
        <v>9997.1169144232445</v>
      </c>
      <c r="H74" s="557">
        <v>43999</v>
      </c>
      <c r="I74" s="557">
        <v>44091</v>
      </c>
      <c r="J74" s="556">
        <v>0</v>
      </c>
    </row>
    <row r="75" spans="1:10">
      <c r="A75" s="480" t="s">
        <v>600</v>
      </c>
      <c r="B75" s="480" t="s">
        <v>653</v>
      </c>
      <c r="C75" s="480" t="s">
        <v>659</v>
      </c>
      <c r="D75" s="480" t="s">
        <v>669</v>
      </c>
      <c r="E75" s="554" t="s">
        <v>661</v>
      </c>
      <c r="F75" s="555" t="str">
        <f t="array" ref="F75:J75">_xll.StreamCurveInputs(A75,B75,C75,D75,E75,FALSE)</f>
        <v>3M</v>
      </c>
      <c r="G75" s="558">
        <v>10031.158948728709</v>
      </c>
      <c r="H75" s="557">
        <v>43390</v>
      </c>
      <c r="I75" s="557">
        <v>43482</v>
      </c>
      <c r="J75" s="556">
        <v>0</v>
      </c>
    </row>
    <row r="76" spans="1:10" s="118" customFormat="1">
      <c r="G76" s="559"/>
      <c r="H76" s="560"/>
      <c r="I76" s="560"/>
    </row>
    <row r="77" spans="1:10">
      <c r="A77" s="553" t="s">
        <v>594</v>
      </c>
      <c r="B77" s="553" t="s">
        <v>595</v>
      </c>
      <c r="C77" s="553" t="s">
        <v>596</v>
      </c>
      <c r="D77" s="553" t="s">
        <v>597</v>
      </c>
      <c r="E77" s="553" t="s">
        <v>598</v>
      </c>
      <c r="F77" s="756" t="s">
        <v>599</v>
      </c>
      <c r="G77" s="756"/>
      <c r="H77" s="756"/>
      <c r="I77" s="756"/>
      <c r="J77" s="756"/>
    </row>
    <row r="78" spans="1:10">
      <c r="A78" s="480" t="s">
        <v>600</v>
      </c>
      <c r="B78" s="480" t="s">
        <v>653</v>
      </c>
      <c r="C78" s="480" t="s">
        <v>670</v>
      </c>
      <c r="D78" s="480" t="s">
        <v>671</v>
      </c>
      <c r="E78" s="554" t="s">
        <v>604</v>
      </c>
      <c r="F78" s="555" t="str">
        <f t="array" ref="F78:G78">_xll.StreamCurveInputs(A78,B78,C78,D78,E78,FALSE)</f>
        <v>3Y</v>
      </c>
      <c r="G78" s="558">
        <v>-5.1921709443082378</v>
      </c>
      <c r="H78" s="555"/>
      <c r="I78" s="555"/>
      <c r="J78" s="555"/>
    </row>
    <row r="79" spans="1:10">
      <c r="A79" s="480" t="s">
        <v>600</v>
      </c>
      <c r="B79" s="480" t="s">
        <v>653</v>
      </c>
      <c r="C79" s="480" t="s">
        <v>670</v>
      </c>
      <c r="D79" s="480" t="s">
        <v>672</v>
      </c>
      <c r="E79" s="554" t="s">
        <v>604</v>
      </c>
      <c r="F79" s="555" t="str">
        <f t="array" ref="F79:G79">_xll.StreamCurveInputs(A79,B79,C79,D79,E79,FALSE)</f>
        <v>4Y</v>
      </c>
      <c r="G79" s="558">
        <v>9.9379271418485278</v>
      </c>
      <c r="H79" s="555"/>
      <c r="I79" s="555"/>
      <c r="J79" s="555"/>
    </row>
    <row r="80" spans="1:10">
      <c r="A80" s="480" t="s">
        <v>600</v>
      </c>
      <c r="B80" s="480" t="s">
        <v>653</v>
      </c>
      <c r="C80" s="480" t="s">
        <v>670</v>
      </c>
      <c r="D80" s="480" t="s">
        <v>673</v>
      </c>
      <c r="E80" s="554" t="s">
        <v>604</v>
      </c>
      <c r="F80" s="555" t="str">
        <f t="array" ref="F80:G80">_xll.StreamCurveInputs(A80,B80,C80,D80,E80,FALSE)</f>
        <v>5Y</v>
      </c>
      <c r="G80" s="558">
        <v>24.530294609068477</v>
      </c>
      <c r="H80" s="555"/>
      <c r="I80" s="555"/>
      <c r="J80" s="555"/>
    </row>
    <row r="81" spans="1:10">
      <c r="A81" s="480" t="s">
        <v>600</v>
      </c>
      <c r="B81" s="480" t="s">
        <v>653</v>
      </c>
      <c r="C81" s="480" t="s">
        <v>670</v>
      </c>
      <c r="D81" s="480" t="s">
        <v>674</v>
      </c>
      <c r="E81" s="554" t="s">
        <v>604</v>
      </c>
      <c r="F81" s="555" t="str">
        <f t="array" ref="F81:G81">_xll.StreamCurveInputs(A81,B81,C81,D81,E81,FALSE)</f>
        <v>6Y</v>
      </c>
      <c r="G81" s="558">
        <v>38.35568575582041</v>
      </c>
      <c r="H81" s="555"/>
      <c r="I81" s="555"/>
      <c r="J81" s="555"/>
    </row>
    <row r="82" spans="1:10">
      <c r="A82" s="480" t="s">
        <v>600</v>
      </c>
      <c r="B82" s="480" t="s">
        <v>653</v>
      </c>
      <c r="C82" s="480" t="s">
        <v>670</v>
      </c>
      <c r="D82" s="480" t="s">
        <v>675</v>
      </c>
      <c r="E82" s="554" t="s">
        <v>604</v>
      </c>
      <c r="F82" s="555" t="str">
        <f t="array" ref="F82:G82">_xll.StreamCurveInputs(A82,B82,C82,D82,E82,FALSE)</f>
        <v>7Y</v>
      </c>
      <c r="G82" s="558">
        <v>51.419256109989888</v>
      </c>
      <c r="H82" s="555"/>
      <c r="I82" s="555"/>
      <c r="J82" s="555"/>
    </row>
    <row r="83" spans="1:10">
      <c r="A83" s="480" t="s">
        <v>600</v>
      </c>
      <c r="B83" s="480" t="s">
        <v>653</v>
      </c>
      <c r="C83" s="480" t="s">
        <v>670</v>
      </c>
      <c r="D83" s="480" t="s">
        <v>676</v>
      </c>
      <c r="E83" s="554" t="s">
        <v>604</v>
      </c>
      <c r="F83" s="555" t="str">
        <f t="array" ref="F83:G83">_xll.StreamCurveInputs(A83,B83,C83,D83,E83,FALSE)</f>
        <v>8Y</v>
      </c>
      <c r="G83" s="558">
        <v>63.651803312636517</v>
      </c>
      <c r="H83" s="555"/>
      <c r="I83" s="555"/>
      <c r="J83" s="555"/>
    </row>
    <row r="84" spans="1:10">
      <c r="A84" s="480" t="s">
        <v>600</v>
      </c>
      <c r="B84" s="480" t="s">
        <v>653</v>
      </c>
      <c r="C84" s="480" t="s">
        <v>670</v>
      </c>
      <c r="D84" s="480" t="s">
        <v>677</v>
      </c>
      <c r="E84" s="554" t="s">
        <v>604</v>
      </c>
      <c r="F84" s="555" t="str">
        <f t="array" ref="F84:G84">_xll.StreamCurveInputs(A84,B84,C84,D84,E84,FALSE)</f>
        <v>9Y</v>
      </c>
      <c r="G84" s="558">
        <v>74.975643488118251</v>
      </c>
      <c r="H84" s="555"/>
      <c r="I84" s="555"/>
      <c r="J84" s="555"/>
    </row>
    <row r="85" spans="1:10">
      <c r="A85" s="480" t="s">
        <v>600</v>
      </c>
      <c r="B85" s="480" t="s">
        <v>653</v>
      </c>
      <c r="C85" s="480" t="s">
        <v>670</v>
      </c>
      <c r="D85" s="480" t="s">
        <v>678</v>
      </c>
      <c r="E85" s="554" t="s">
        <v>604</v>
      </c>
      <c r="F85" s="555" t="str">
        <f t="array" ref="F85:G85">_xll.StreamCurveInputs(A85,B85,C85,D85,E85,FALSE)</f>
        <v>10Y</v>
      </c>
      <c r="G85" s="558">
        <v>85.202364936578803</v>
      </c>
      <c r="H85" s="555"/>
      <c r="I85" s="555"/>
      <c r="J85" s="555"/>
    </row>
    <row r="86" spans="1:10">
      <c r="A86" s="480" t="s">
        <v>600</v>
      </c>
      <c r="B86" s="480" t="s">
        <v>653</v>
      </c>
      <c r="C86" s="480" t="s">
        <v>670</v>
      </c>
      <c r="D86" s="480" t="s">
        <v>679</v>
      </c>
      <c r="E86" s="554" t="s">
        <v>604</v>
      </c>
      <c r="F86" s="555" t="str">
        <f t="array" ref="F86:G86">_xll.StreamCurveInputs(A86,B86,C86,D86,E86,FALSE)</f>
        <v>11Y</v>
      </c>
      <c r="G86" s="558">
        <v>94.460989800019973</v>
      </c>
      <c r="H86" s="555"/>
      <c r="I86" s="555"/>
      <c r="J86" s="555"/>
    </row>
    <row r="87" spans="1:10">
      <c r="A87" s="480" t="s">
        <v>600</v>
      </c>
      <c r="B87" s="480" t="s">
        <v>653</v>
      </c>
      <c r="C87" s="480" t="s">
        <v>670</v>
      </c>
      <c r="D87" s="480" t="s">
        <v>680</v>
      </c>
      <c r="E87" s="554" t="s">
        <v>604</v>
      </c>
      <c r="F87" s="555" t="str">
        <f t="array" ref="F87:G87">_xll.StreamCurveInputs(A87,B87,C87,D87,E87,FALSE)</f>
        <v>12Y</v>
      </c>
      <c r="G87" s="558">
        <v>102.80390770324084</v>
      </c>
      <c r="H87" s="555"/>
      <c r="I87" s="555"/>
      <c r="J87" s="555"/>
    </row>
    <row r="88" spans="1:10">
      <c r="A88" s="480" t="s">
        <v>600</v>
      </c>
      <c r="B88" s="480" t="s">
        <v>653</v>
      </c>
      <c r="C88" s="480" t="s">
        <v>670</v>
      </c>
      <c r="D88" s="480" t="s">
        <v>681</v>
      </c>
      <c r="E88" s="554" t="s">
        <v>604</v>
      </c>
      <c r="F88" s="555" t="str">
        <f t="array" ref="F88:G88">_xll.StreamCurveInputs(A88,B88,C88,D88,E88,FALSE)</f>
        <v>15Y</v>
      </c>
      <c r="G88" s="558">
        <v>121.90236493657881</v>
      </c>
      <c r="H88" s="555"/>
      <c r="I88" s="555"/>
      <c r="J88" s="555"/>
    </row>
    <row r="89" spans="1:10">
      <c r="A89" s="480" t="s">
        <v>600</v>
      </c>
      <c r="B89" s="480" t="s">
        <v>653</v>
      </c>
      <c r="C89" s="480" t="s">
        <v>670</v>
      </c>
      <c r="D89" s="480" t="s">
        <v>682</v>
      </c>
      <c r="E89" s="554" t="s">
        <v>604</v>
      </c>
      <c r="F89" s="555" t="str">
        <f t="array" ref="F89:G89">_xll.StreamCurveInputs(A89,B89,C89,D89,E89,FALSE)</f>
        <v>20Y</v>
      </c>
      <c r="G89" s="558">
        <v>139.40236493657881</v>
      </c>
      <c r="H89" s="555"/>
      <c r="I89" s="555"/>
      <c r="J89" s="555"/>
    </row>
    <row r="90" spans="1:10">
      <c r="A90" s="480" t="s">
        <v>600</v>
      </c>
      <c r="B90" s="480" t="s">
        <v>653</v>
      </c>
      <c r="C90" s="480" t="s">
        <v>670</v>
      </c>
      <c r="D90" s="480" t="s">
        <v>683</v>
      </c>
      <c r="E90" s="554" t="s">
        <v>604</v>
      </c>
      <c r="F90" s="555" t="str">
        <f t="array" ref="F90:G90">_xll.StreamCurveInputs(A90,B90,C90,D90,E90,FALSE)</f>
        <v>25Y</v>
      </c>
      <c r="G90" s="558">
        <v>145.7523649365788</v>
      </c>
      <c r="H90" s="555"/>
      <c r="I90" s="555"/>
      <c r="J90" s="555"/>
    </row>
    <row r="91" spans="1:10">
      <c r="A91" s="480" t="s">
        <v>600</v>
      </c>
      <c r="B91" s="480" t="s">
        <v>653</v>
      </c>
      <c r="C91" s="480" t="s">
        <v>670</v>
      </c>
      <c r="D91" s="480" t="s">
        <v>684</v>
      </c>
      <c r="E91" s="554" t="s">
        <v>604</v>
      </c>
      <c r="F91" s="555" t="str">
        <f t="array" ref="F91:G91">_xll.StreamCurveInputs(A91,B91,C91,D91,E91,FALSE)</f>
        <v>30Y</v>
      </c>
      <c r="G91" s="558">
        <v>147.70236493657879</v>
      </c>
      <c r="H91" s="555"/>
      <c r="I91" s="555"/>
      <c r="J91" s="555"/>
    </row>
    <row r="92" spans="1:10">
      <c r="A92" s="480" t="s">
        <v>600</v>
      </c>
      <c r="B92" s="480" t="s">
        <v>653</v>
      </c>
      <c r="C92" s="480" t="s">
        <v>670</v>
      </c>
      <c r="D92" s="480" t="s">
        <v>685</v>
      </c>
      <c r="E92" s="554" t="s">
        <v>604</v>
      </c>
      <c r="F92" s="555" t="str">
        <f t="array" ref="F92:G92">_xll.StreamCurveInputs(A92,B92,C92,D92,E92,FALSE)</f>
        <v>40Y</v>
      </c>
      <c r="G92" s="558">
        <v>148.05236493657878</v>
      </c>
      <c r="H92" s="555"/>
      <c r="I92" s="555"/>
      <c r="J92" s="555"/>
    </row>
    <row r="93" spans="1:10" s="118" customFormat="1">
      <c r="A93" s="480" t="s">
        <v>600</v>
      </c>
      <c r="B93" s="480" t="s">
        <v>653</v>
      </c>
      <c r="C93" s="480" t="s">
        <v>670</v>
      </c>
      <c r="D93" s="480" t="s">
        <v>686</v>
      </c>
      <c r="E93" s="554" t="s">
        <v>604</v>
      </c>
      <c r="F93" s="555" t="str">
        <f t="array" ref="F93:G93">_xll.StreamCurveInputs(A93,B93,C93,D93,E93,FALSE)</f>
        <v>50Y</v>
      </c>
      <c r="G93" s="558">
        <v>146.50236493657877</v>
      </c>
      <c r="H93" s="555"/>
      <c r="I93" s="555"/>
      <c r="J93" s="555"/>
    </row>
    <row r="94" spans="1:10" s="118" customFormat="1">
      <c r="G94" s="559"/>
    </row>
    <row r="95" spans="1:10" s="552" customFormat="1" ht="18.75">
      <c r="A95" s="118"/>
      <c r="B95" s="118"/>
      <c r="C95" s="118"/>
      <c r="D95" s="118"/>
      <c r="E95" s="118"/>
      <c r="F95" s="118"/>
      <c r="G95" s="559"/>
      <c r="H95" s="118"/>
      <c r="I95" s="118"/>
      <c r="J95" s="118"/>
    </row>
    <row r="96" spans="1:10" s="552" customFormat="1" ht="18.75">
      <c r="A96" s="552" t="s">
        <v>687</v>
      </c>
      <c r="G96" s="561"/>
    </row>
    <row r="97" spans="1:23" ht="18.75">
      <c r="A97" s="552"/>
      <c r="B97" s="552"/>
      <c r="C97" s="552"/>
      <c r="D97" s="552"/>
      <c r="E97" s="552"/>
      <c r="F97" s="552"/>
      <c r="G97" s="561"/>
      <c r="H97" s="552"/>
      <c r="I97" s="552"/>
      <c r="J97" s="552"/>
    </row>
    <row r="98" spans="1:23">
      <c r="A98" s="553" t="s">
        <v>594</v>
      </c>
      <c r="B98" s="553" t="s">
        <v>595</v>
      </c>
      <c r="C98" s="553" t="s">
        <v>596</v>
      </c>
      <c r="D98" s="553" t="s">
        <v>597</v>
      </c>
      <c r="E98" s="553" t="s">
        <v>598</v>
      </c>
      <c r="F98" s="756" t="s">
        <v>599</v>
      </c>
      <c r="G98" s="756"/>
      <c r="H98" s="756"/>
      <c r="I98" s="756"/>
      <c r="J98" s="756"/>
    </row>
    <row r="99" spans="1:23">
      <c r="A99" s="480" t="s">
        <v>600</v>
      </c>
      <c r="B99" s="480" t="s">
        <v>688</v>
      </c>
      <c r="C99" s="480" t="s">
        <v>689</v>
      </c>
      <c r="D99" s="480" t="s">
        <v>690</v>
      </c>
      <c r="E99" s="554" t="s">
        <v>604</v>
      </c>
      <c r="F99" s="555" t="str">
        <f t="array" ref="F99:G99">_xll.StreamCurveInputs(A99,B99,C99,D99,E99,FALSE)</f>
        <v>3M</v>
      </c>
      <c r="G99" s="556">
        <v>5</v>
      </c>
      <c r="H99" s="555"/>
      <c r="I99" s="555"/>
      <c r="J99" s="555"/>
    </row>
    <row r="100" spans="1:23">
      <c r="A100" s="480" t="s">
        <v>600</v>
      </c>
      <c r="B100" s="480" t="s">
        <v>688</v>
      </c>
      <c r="C100" s="480" t="s">
        <v>689</v>
      </c>
      <c r="D100" s="480" t="s">
        <v>691</v>
      </c>
      <c r="E100" s="554" t="s">
        <v>604</v>
      </c>
      <c r="F100" s="555" t="str">
        <f t="array" ref="F100:G100">_xll.StreamCurveInputs(A100,B100,C100,D100,E100,FALSE)</f>
        <v>6M</v>
      </c>
      <c r="G100" s="556">
        <v>5.3245071608154246</v>
      </c>
      <c r="H100" s="555"/>
      <c r="I100" s="555"/>
      <c r="J100" s="555"/>
    </row>
    <row r="101" spans="1:23">
      <c r="A101" s="480" t="s">
        <v>600</v>
      </c>
      <c r="B101" s="480" t="s">
        <v>688</v>
      </c>
      <c r="C101" s="480" t="s">
        <v>689</v>
      </c>
      <c r="D101" s="480" t="s">
        <v>692</v>
      </c>
      <c r="E101" s="554" t="s">
        <v>604</v>
      </c>
      <c r="F101" s="555" t="str">
        <f t="array" ref="F101:G101">_xll.StreamCurveInputs(A101,B101,C101,D101,E101,FALSE)</f>
        <v>1Y</v>
      </c>
      <c r="G101" s="556">
        <v>5.3</v>
      </c>
      <c r="H101" s="555"/>
      <c r="I101" s="555"/>
      <c r="J101" s="555"/>
    </row>
    <row r="102" spans="1:23">
      <c r="A102" s="480" t="s">
        <v>600</v>
      </c>
      <c r="B102" s="480" t="s">
        <v>688</v>
      </c>
      <c r="C102" s="480" t="s">
        <v>689</v>
      </c>
      <c r="D102" s="480" t="s">
        <v>693</v>
      </c>
      <c r="E102" s="554" t="s">
        <v>604</v>
      </c>
      <c r="F102" s="555" t="str">
        <f t="array" ref="F102:G102">_xll.StreamCurveInputs(A102,B102,C102,D102,E102,FALSE)</f>
        <v>2Y</v>
      </c>
      <c r="G102" s="556">
        <v>5.6</v>
      </c>
      <c r="H102" s="555"/>
      <c r="I102" s="555"/>
      <c r="J102" s="555"/>
    </row>
    <row r="103" spans="1:23">
      <c r="A103" s="480" t="s">
        <v>600</v>
      </c>
      <c r="B103" s="480" t="s">
        <v>688</v>
      </c>
      <c r="C103" s="480" t="s">
        <v>689</v>
      </c>
      <c r="D103" s="480" t="s">
        <v>694</v>
      </c>
      <c r="E103" s="554" t="s">
        <v>604</v>
      </c>
      <c r="F103" s="555" t="str">
        <f t="array" ref="F103:G103">_xll.StreamCurveInputs(A103,B103,C103,D103,E103,FALSE)</f>
        <v>3Y</v>
      </c>
      <c r="G103" s="556">
        <v>6</v>
      </c>
      <c r="H103" s="555"/>
      <c r="I103" s="555"/>
      <c r="J103" s="555"/>
    </row>
    <row r="104" spans="1:23">
      <c r="A104" s="480" t="s">
        <v>600</v>
      </c>
      <c r="B104" s="480" t="s">
        <v>688</v>
      </c>
      <c r="C104" s="480" t="s">
        <v>689</v>
      </c>
      <c r="D104" s="480" t="s">
        <v>695</v>
      </c>
      <c r="E104" s="554" t="s">
        <v>604</v>
      </c>
      <c r="F104" s="555" t="str">
        <f t="array" ref="F104:G104">_xll.StreamCurveInputs(A104,B104,C104,D104,E104,FALSE)</f>
        <v>4Y</v>
      </c>
      <c r="G104" s="556">
        <v>6.3</v>
      </c>
      <c r="H104" s="555"/>
      <c r="I104" s="555"/>
      <c r="J104" s="555"/>
    </row>
    <row r="105" spans="1:23">
      <c r="A105" s="480" t="s">
        <v>600</v>
      </c>
      <c r="B105" s="480" t="s">
        <v>688</v>
      </c>
      <c r="C105" s="480" t="s">
        <v>689</v>
      </c>
      <c r="D105" s="480" t="s">
        <v>696</v>
      </c>
      <c r="E105" s="554" t="s">
        <v>604</v>
      </c>
      <c r="F105" s="555" t="str">
        <f t="array" ref="F105:G105">_xll.StreamCurveInputs(A105,B105,C105,D105,E105,FALSE)</f>
        <v>5Y</v>
      </c>
      <c r="G105" s="556">
        <v>6.5</v>
      </c>
      <c r="H105" s="555"/>
      <c r="I105" s="555"/>
      <c r="J105" s="555"/>
    </row>
    <row r="106" spans="1:23">
      <c r="A106" s="480" t="s">
        <v>600</v>
      </c>
      <c r="B106" s="480" t="s">
        <v>688</v>
      </c>
      <c r="C106" s="480" t="s">
        <v>689</v>
      </c>
      <c r="D106" s="480" t="s">
        <v>697</v>
      </c>
      <c r="E106" s="554" t="s">
        <v>604</v>
      </c>
      <c r="F106" s="555" t="str">
        <f t="array" ref="F106:G106">_xll.StreamCurveInputs(A106,B106,C106,D106,E106,FALSE)</f>
        <v>6Y</v>
      </c>
      <c r="G106" s="556">
        <v>6.6</v>
      </c>
      <c r="H106" s="555"/>
      <c r="I106" s="555"/>
      <c r="J106" s="555"/>
    </row>
    <row r="107" spans="1:23">
      <c r="A107" s="480" t="s">
        <v>600</v>
      </c>
      <c r="B107" s="480" t="s">
        <v>688</v>
      </c>
      <c r="C107" s="480" t="s">
        <v>689</v>
      </c>
      <c r="D107" s="480" t="s">
        <v>698</v>
      </c>
      <c r="E107" s="554" t="s">
        <v>604</v>
      </c>
      <c r="F107" s="555" t="str">
        <f t="array" ref="F107:G107">_xll.StreamCurveInputs(A107,B107,C107,D107,E107,FALSE)</f>
        <v>7Y</v>
      </c>
      <c r="G107" s="556">
        <v>6.7</v>
      </c>
      <c r="H107" s="555"/>
      <c r="I107" s="555"/>
      <c r="J107" s="555"/>
    </row>
    <row r="108" spans="1:23">
      <c r="A108" s="480" t="s">
        <v>600</v>
      </c>
      <c r="B108" s="480" t="s">
        <v>688</v>
      </c>
      <c r="C108" s="480" t="s">
        <v>689</v>
      </c>
      <c r="D108" s="480" t="s">
        <v>699</v>
      </c>
      <c r="E108" s="554" t="s">
        <v>604</v>
      </c>
      <c r="F108" s="555" t="str">
        <f t="array" ref="F108:G108">_xll.StreamCurveInputs(A108,B108,C108,D108,E108,FALSE)</f>
        <v>8Y</v>
      </c>
      <c r="G108" s="556">
        <v>6.7</v>
      </c>
      <c r="H108" s="555"/>
      <c r="I108" s="555"/>
      <c r="J108" s="555"/>
    </row>
    <row r="109" spans="1:23">
      <c r="A109" s="480" t="s">
        <v>600</v>
      </c>
      <c r="B109" s="480" t="s">
        <v>688</v>
      </c>
      <c r="C109" s="480" t="s">
        <v>689</v>
      </c>
      <c r="D109" s="480" t="s">
        <v>700</v>
      </c>
      <c r="E109" s="554" t="s">
        <v>604</v>
      </c>
      <c r="F109" s="555" t="str">
        <f t="array" ref="F109:G109">_xll.StreamCurveInputs(A109,B109,C109,D109,E109,FALSE)</f>
        <v>9M</v>
      </c>
      <c r="G109" s="556">
        <v>5.2263262325577022</v>
      </c>
      <c r="H109" s="555"/>
      <c r="I109" s="555"/>
      <c r="J109" s="555"/>
      <c r="L109" s="118"/>
      <c r="M109" s="118"/>
      <c r="N109" s="118"/>
      <c r="O109" s="118"/>
      <c r="P109" s="118"/>
      <c r="Q109" s="118"/>
      <c r="R109" s="118"/>
      <c r="S109" s="118"/>
      <c r="T109" s="118"/>
      <c r="U109" s="118"/>
      <c r="V109" s="118"/>
      <c r="W109" s="118"/>
    </row>
    <row r="110" spans="1:23">
      <c r="A110" s="480" t="s">
        <v>600</v>
      </c>
      <c r="B110" s="480" t="s">
        <v>688</v>
      </c>
      <c r="C110" s="480" t="s">
        <v>689</v>
      </c>
      <c r="D110" s="480" t="s">
        <v>701</v>
      </c>
      <c r="E110" s="554" t="s">
        <v>604</v>
      </c>
      <c r="F110" s="555" t="str">
        <f t="array" ref="F110:G110">_xll.StreamCurveInputs(A110,B110,C110,D110,E110,FALSE)</f>
        <v>9Y</v>
      </c>
      <c r="G110" s="556">
        <v>6.7</v>
      </c>
      <c r="H110" s="555"/>
      <c r="I110" s="555"/>
      <c r="J110" s="555"/>
      <c r="L110" s="118"/>
      <c r="M110" s="118"/>
      <c r="N110" s="118"/>
      <c r="O110" s="118"/>
      <c r="P110" s="118"/>
      <c r="Q110" s="118"/>
      <c r="R110" s="118"/>
      <c r="S110" s="118"/>
      <c r="T110" s="118"/>
      <c r="U110" s="118"/>
      <c r="V110" s="118"/>
      <c r="W110" s="118"/>
    </row>
    <row r="111" spans="1:23">
      <c r="A111" s="480" t="s">
        <v>600</v>
      </c>
      <c r="B111" s="480" t="s">
        <v>688</v>
      </c>
      <c r="C111" s="480" t="s">
        <v>689</v>
      </c>
      <c r="D111" s="480" t="s">
        <v>702</v>
      </c>
      <c r="E111" s="554" t="s">
        <v>604</v>
      </c>
      <c r="F111" s="555" t="str">
        <f t="array" ref="F111:G111">_xll.StreamCurveInputs(A111,B111,C111,D111,E111,FALSE)</f>
        <v>10Y</v>
      </c>
      <c r="G111" s="556">
        <v>6.7</v>
      </c>
      <c r="H111" s="555"/>
      <c r="I111" s="555"/>
      <c r="J111" s="555"/>
      <c r="L111" s="118"/>
      <c r="M111" s="118"/>
      <c r="N111" s="118"/>
      <c r="O111" s="118"/>
      <c r="P111" s="118"/>
      <c r="Q111" s="118"/>
      <c r="R111" s="118"/>
      <c r="S111" s="118"/>
      <c r="T111" s="118"/>
      <c r="U111" s="118"/>
      <c r="V111" s="118"/>
      <c r="W111" s="118"/>
    </row>
    <row r="112" spans="1:23">
      <c r="A112" s="480" t="s">
        <v>600</v>
      </c>
      <c r="B112" s="480" t="s">
        <v>688</v>
      </c>
      <c r="C112" s="480" t="s">
        <v>689</v>
      </c>
      <c r="D112" s="480" t="s">
        <v>703</v>
      </c>
      <c r="E112" s="554" t="s">
        <v>604</v>
      </c>
      <c r="F112" s="555" t="str">
        <f t="array" ref="F112:G112">_xll.StreamCurveInputs(A112,B112,C112,D112,E112,FALSE)</f>
        <v>11Y</v>
      </c>
      <c r="G112" s="556">
        <v>6.6</v>
      </c>
      <c r="H112" s="555"/>
      <c r="I112" s="555"/>
      <c r="J112" s="555"/>
      <c r="L112" s="118"/>
      <c r="M112" s="118"/>
      <c r="N112" s="118"/>
      <c r="O112" s="118"/>
      <c r="P112" s="118"/>
      <c r="Q112" s="118"/>
      <c r="R112" s="118"/>
      <c r="S112" s="118"/>
      <c r="T112" s="118"/>
      <c r="U112" s="118"/>
      <c r="V112" s="118"/>
      <c r="W112" s="118"/>
    </row>
    <row r="113" spans="1:23">
      <c r="A113" s="480" t="s">
        <v>600</v>
      </c>
      <c r="B113" s="480" t="s">
        <v>688</v>
      </c>
      <c r="C113" s="480" t="s">
        <v>689</v>
      </c>
      <c r="D113" s="480" t="s">
        <v>704</v>
      </c>
      <c r="E113" s="554" t="s">
        <v>604</v>
      </c>
      <c r="F113" s="555" t="str">
        <f t="array" ref="F113:G113">_xll.StreamCurveInputs(A113,B113,C113,D113,E113,FALSE)</f>
        <v>12Y</v>
      </c>
      <c r="G113" s="556">
        <v>6.5</v>
      </c>
      <c r="H113" s="555"/>
      <c r="I113" s="555"/>
      <c r="J113" s="555"/>
      <c r="L113" s="118"/>
      <c r="M113" s="118"/>
      <c r="N113" s="118"/>
      <c r="O113" s="118"/>
      <c r="P113" s="118"/>
      <c r="Q113" s="118"/>
      <c r="R113" s="118"/>
      <c r="S113" s="118"/>
      <c r="T113" s="118"/>
      <c r="U113" s="118"/>
      <c r="V113" s="118"/>
      <c r="W113" s="118"/>
    </row>
    <row r="114" spans="1:23">
      <c r="A114" s="480" t="s">
        <v>600</v>
      </c>
      <c r="B114" s="480" t="s">
        <v>688</v>
      </c>
      <c r="C114" s="480" t="s">
        <v>689</v>
      </c>
      <c r="D114" s="480" t="s">
        <v>705</v>
      </c>
      <c r="E114" s="554" t="s">
        <v>604</v>
      </c>
      <c r="F114" s="555" t="str">
        <f t="array" ref="F114:G114">_xll.StreamCurveInputs(A114,B114,C114,D114,E114,FALSE)</f>
        <v>15Y</v>
      </c>
      <c r="G114" s="556">
        <v>6.3</v>
      </c>
      <c r="H114" s="555"/>
      <c r="I114" s="555"/>
      <c r="J114" s="555"/>
      <c r="L114" s="118"/>
      <c r="M114" s="118"/>
      <c r="N114" s="118"/>
      <c r="O114" s="118"/>
      <c r="P114" s="118"/>
      <c r="Q114" s="118"/>
      <c r="R114" s="118"/>
      <c r="S114" s="118"/>
      <c r="T114" s="118"/>
      <c r="U114" s="118"/>
      <c r="V114" s="118"/>
      <c r="W114" s="118"/>
    </row>
    <row r="115" spans="1:23">
      <c r="A115" s="480" t="s">
        <v>600</v>
      </c>
      <c r="B115" s="480" t="s">
        <v>688</v>
      </c>
      <c r="C115" s="480" t="s">
        <v>689</v>
      </c>
      <c r="D115" s="480" t="s">
        <v>706</v>
      </c>
      <c r="E115" s="554" t="s">
        <v>604</v>
      </c>
      <c r="F115" s="555" t="str">
        <f t="array" ref="F115:G115">_xll.StreamCurveInputs(A115,B115,C115,D115,E115,FALSE)</f>
        <v>20Y</v>
      </c>
      <c r="G115" s="556">
        <v>6.1</v>
      </c>
      <c r="H115" s="555"/>
      <c r="I115" s="555"/>
      <c r="J115" s="555"/>
      <c r="L115" s="118"/>
      <c r="M115" s="118"/>
      <c r="N115" s="118"/>
      <c r="O115" s="118"/>
      <c r="P115" s="118"/>
      <c r="Q115" s="118"/>
      <c r="R115" s="118"/>
      <c r="S115" s="118"/>
      <c r="T115" s="118"/>
      <c r="U115" s="118"/>
      <c r="V115" s="118"/>
      <c r="W115" s="118"/>
    </row>
    <row r="116" spans="1:23">
      <c r="A116" s="480" t="s">
        <v>600</v>
      </c>
      <c r="B116" s="480" t="s">
        <v>688</v>
      </c>
      <c r="C116" s="480" t="s">
        <v>689</v>
      </c>
      <c r="D116" s="480" t="s">
        <v>707</v>
      </c>
      <c r="E116" s="554" t="s">
        <v>604</v>
      </c>
      <c r="F116" s="555" t="str">
        <f t="array" ref="F116:G116">_xll.StreamCurveInputs(A116,B116,C116,D116,E116,FALSE)</f>
        <v>25Y</v>
      </c>
      <c r="G116" s="556">
        <v>5.9</v>
      </c>
      <c r="H116" s="555"/>
      <c r="I116" s="555"/>
      <c r="J116" s="555"/>
      <c r="L116" s="118"/>
      <c r="M116" s="118"/>
      <c r="N116" s="118"/>
      <c r="O116" s="118"/>
      <c r="P116" s="118"/>
      <c r="Q116" s="118"/>
      <c r="R116" s="118"/>
      <c r="S116" s="118"/>
      <c r="T116" s="118"/>
      <c r="U116" s="118"/>
      <c r="V116" s="118"/>
      <c r="W116" s="118"/>
    </row>
    <row r="117" spans="1:23">
      <c r="A117" s="480" t="s">
        <v>600</v>
      </c>
      <c r="B117" s="480" t="s">
        <v>688</v>
      </c>
      <c r="C117" s="480" t="s">
        <v>689</v>
      </c>
      <c r="D117" s="480" t="s">
        <v>708</v>
      </c>
      <c r="E117" s="554" t="s">
        <v>604</v>
      </c>
      <c r="F117" s="555" t="str">
        <f t="array" ref="F117:G117">_xll.StreamCurveInputs(A117,B117,C117,D117,E117,FALSE)</f>
        <v>30Y</v>
      </c>
      <c r="G117" s="556">
        <v>5.5</v>
      </c>
      <c r="H117" s="555"/>
      <c r="I117" s="555"/>
      <c r="J117" s="555"/>
      <c r="L117" s="118"/>
      <c r="M117" s="118"/>
      <c r="N117" s="118"/>
      <c r="O117" s="118"/>
      <c r="P117" s="118"/>
      <c r="Q117" s="118"/>
      <c r="R117" s="118"/>
      <c r="S117" s="118"/>
      <c r="T117" s="118"/>
      <c r="U117" s="118"/>
      <c r="V117" s="118"/>
      <c r="W117" s="118"/>
    </row>
    <row r="118" spans="1:23">
      <c r="A118" s="480" t="s">
        <v>600</v>
      </c>
      <c r="B118" s="480" t="s">
        <v>688</v>
      </c>
      <c r="C118" s="480" t="s">
        <v>689</v>
      </c>
      <c r="D118" s="480" t="s">
        <v>709</v>
      </c>
      <c r="E118" s="554" t="s">
        <v>604</v>
      </c>
      <c r="F118" s="555" t="str">
        <f t="array" ref="F118:G118">_xll.StreamCurveInputs(A118,B118,C118,D118,E118,FALSE)</f>
        <v>40Y</v>
      </c>
      <c r="G118" s="556">
        <v>4.9000000000000004</v>
      </c>
      <c r="H118" s="555"/>
      <c r="I118" s="555"/>
      <c r="J118" s="555"/>
      <c r="L118" s="118"/>
      <c r="M118" s="118"/>
      <c r="N118" s="118"/>
      <c r="O118" s="118"/>
      <c r="P118" s="118"/>
      <c r="Q118" s="118"/>
      <c r="R118" s="118"/>
      <c r="S118" s="118"/>
      <c r="T118" s="118"/>
      <c r="U118" s="118"/>
      <c r="V118" s="118"/>
      <c r="W118" s="118"/>
    </row>
    <row r="119" spans="1:23" s="118" customFormat="1">
      <c r="A119" s="480" t="s">
        <v>600</v>
      </c>
      <c r="B119" s="480" t="s">
        <v>688</v>
      </c>
      <c r="C119" s="480" t="s">
        <v>689</v>
      </c>
      <c r="D119" s="480" t="s">
        <v>710</v>
      </c>
      <c r="E119" s="554" t="s">
        <v>604</v>
      </c>
      <c r="F119" s="555" t="str">
        <f t="array" ref="F119:G119">_xll.StreamCurveInputs(A119,B119,C119,D119,E119,FALSE)</f>
        <v>50Y</v>
      </c>
      <c r="G119" s="556">
        <v>4.5</v>
      </c>
      <c r="H119" s="555"/>
      <c r="I119" s="555"/>
      <c r="J119" s="555"/>
    </row>
    <row r="120" spans="1:23" s="118" customFormat="1"/>
    <row r="121" spans="1:23" s="118" customFormat="1"/>
    <row r="122" spans="1:23" s="118" customFormat="1" ht="18.75">
      <c r="A122" s="552" t="s">
        <v>711</v>
      </c>
    </row>
    <row r="123" spans="1:23">
      <c r="A123" s="118"/>
      <c r="B123" s="118"/>
      <c r="C123" s="118"/>
      <c r="D123" s="118"/>
      <c r="E123" s="118"/>
      <c r="F123" s="118"/>
      <c r="G123" s="118"/>
      <c r="H123" s="118"/>
      <c r="I123" s="118"/>
      <c r="J123" s="118"/>
      <c r="L123" s="118"/>
      <c r="M123" s="118"/>
      <c r="N123" s="118"/>
      <c r="O123" s="118"/>
      <c r="P123" s="118"/>
      <c r="Q123" s="118"/>
      <c r="R123" s="118"/>
      <c r="S123" s="118"/>
      <c r="T123" s="118"/>
      <c r="U123" s="118"/>
      <c r="V123" s="118"/>
      <c r="W123" s="118"/>
    </row>
    <row r="124" spans="1:23">
      <c r="A124" s="553" t="s">
        <v>594</v>
      </c>
      <c r="B124" s="553" t="s">
        <v>595</v>
      </c>
      <c r="C124" s="553" t="s">
        <v>596</v>
      </c>
      <c r="D124" s="553" t="s">
        <v>597</v>
      </c>
      <c r="E124" s="553" t="s">
        <v>598</v>
      </c>
      <c r="F124" s="756" t="s">
        <v>599</v>
      </c>
      <c r="G124" s="756"/>
      <c r="H124" s="756"/>
      <c r="I124" s="756"/>
      <c r="J124" s="756"/>
      <c r="V124" s="118"/>
      <c r="W124" s="118"/>
    </row>
    <row r="125" spans="1:23">
      <c r="A125" s="480" t="s">
        <v>600</v>
      </c>
      <c r="B125" s="480" t="s">
        <v>712</v>
      </c>
      <c r="C125" s="480" t="s">
        <v>713</v>
      </c>
      <c r="D125" s="480" t="s">
        <v>714</v>
      </c>
      <c r="E125" s="554" t="s">
        <v>715</v>
      </c>
      <c r="F125" s="562" t="str">
        <f t="array" ref="F125:H125">_xll.StreamCurveInputs(A125,B125,C125,D125,E125,FALSE)</f>
        <v>18M</v>
      </c>
      <c r="G125" s="556">
        <v>4.365906207701169</v>
      </c>
      <c r="H125" s="555" t="b">
        <v>0</v>
      </c>
      <c r="I125" s="555"/>
      <c r="J125" s="555"/>
      <c r="V125" s="118"/>
      <c r="W125" s="118"/>
    </row>
    <row r="126" spans="1:23">
      <c r="A126" s="480" t="s">
        <v>600</v>
      </c>
      <c r="B126" s="480" t="s">
        <v>712</v>
      </c>
      <c r="C126" s="480" t="s">
        <v>713</v>
      </c>
      <c r="D126" s="480" t="s">
        <v>716</v>
      </c>
      <c r="E126" s="554" t="s">
        <v>715</v>
      </c>
      <c r="F126" s="562" t="str">
        <f t="array" ref="F126:H126">_xll.StreamCurveInputs(A126,B126,C126,D126,E126,FALSE)</f>
        <v>1Y</v>
      </c>
      <c r="G126" s="556">
        <v>4.2531877055425591</v>
      </c>
      <c r="H126" s="555" t="b">
        <v>0</v>
      </c>
      <c r="I126" s="555"/>
      <c r="J126" s="555"/>
      <c r="V126" s="118"/>
      <c r="W126" s="118"/>
    </row>
    <row r="127" spans="1:23">
      <c r="A127" s="480" t="s">
        <v>600</v>
      </c>
      <c r="B127" s="480" t="s">
        <v>712</v>
      </c>
      <c r="C127" s="480" t="s">
        <v>713</v>
      </c>
      <c r="D127" s="480" t="s">
        <v>717</v>
      </c>
      <c r="E127" s="554" t="s">
        <v>715</v>
      </c>
      <c r="F127" s="562" t="str">
        <f t="array" ref="F127:H127">_xll.StreamCurveInputs(A127,B127,C127,D127,E127,FALSE)</f>
        <v>2Y</v>
      </c>
      <c r="G127" s="556">
        <v>4.6303587906792618</v>
      </c>
      <c r="H127" s="555" t="b">
        <v>0</v>
      </c>
      <c r="I127" s="555"/>
      <c r="J127" s="555"/>
      <c r="V127" s="118"/>
      <c r="W127" s="118"/>
    </row>
    <row r="128" spans="1:23">
      <c r="A128" s="480" t="s">
        <v>600</v>
      </c>
      <c r="B128" s="480" t="s">
        <v>712</v>
      </c>
      <c r="C128" s="480" t="s">
        <v>713</v>
      </c>
      <c r="D128" s="480" t="s">
        <v>718</v>
      </c>
      <c r="E128" s="554" t="s">
        <v>715</v>
      </c>
      <c r="F128" s="562" t="str">
        <f t="array" ref="F128:H128">_xll.StreamCurveInputs(A128,B128,C128,D128,E128,FALSE)</f>
        <v>3Y</v>
      </c>
      <c r="G128" s="556">
        <v>5.1258360594339898</v>
      </c>
      <c r="H128" s="555" t="b">
        <v>0</v>
      </c>
      <c r="I128" s="555"/>
      <c r="J128" s="555"/>
    </row>
    <row r="129" spans="1:10">
      <c r="A129" s="480" t="s">
        <v>600</v>
      </c>
      <c r="B129" s="480" t="s">
        <v>712</v>
      </c>
      <c r="C129" s="480" t="s">
        <v>713</v>
      </c>
      <c r="D129" s="480" t="s">
        <v>719</v>
      </c>
      <c r="E129" s="554" t="s">
        <v>715</v>
      </c>
      <c r="F129" s="562" t="str">
        <f t="array" ref="F129:H129">_xll.StreamCurveInputs(A129,B129,C129,D129,E129,FALSE)</f>
        <v>4Y</v>
      </c>
      <c r="G129" s="556">
        <v>5.5675806220428044</v>
      </c>
      <c r="H129" s="555" t="b">
        <v>0</v>
      </c>
      <c r="I129" s="555"/>
      <c r="J129" s="555"/>
    </row>
    <row r="130" spans="1:10">
      <c r="A130" s="480" t="s">
        <v>600</v>
      </c>
      <c r="B130" s="480" t="s">
        <v>712</v>
      </c>
      <c r="C130" s="480" t="s">
        <v>713</v>
      </c>
      <c r="D130" s="480" t="s">
        <v>720</v>
      </c>
      <c r="E130" s="554" t="s">
        <v>715</v>
      </c>
      <c r="F130" s="562" t="str">
        <f t="array" ref="F130:H130">_xll.StreamCurveInputs(A130,B130,C130,D130,E130,FALSE)</f>
        <v>5Y</v>
      </c>
      <c r="G130" s="556">
        <v>6.0087591787159109</v>
      </c>
      <c r="H130" s="555" t="b">
        <v>0</v>
      </c>
      <c r="I130" s="555"/>
      <c r="J130" s="555"/>
    </row>
    <row r="131" spans="1:10">
      <c r="A131" s="480" t="s">
        <v>600</v>
      </c>
      <c r="B131" s="480" t="s">
        <v>712</v>
      </c>
      <c r="C131" s="480" t="s">
        <v>713</v>
      </c>
      <c r="D131" s="480" t="s">
        <v>721</v>
      </c>
      <c r="E131" s="554" t="s">
        <v>715</v>
      </c>
      <c r="F131" s="562" t="str">
        <f t="array" ref="F131:H131">_xll.StreamCurveInputs(A131,B131,C131,D131,E131,FALSE)</f>
        <v>6Y</v>
      </c>
      <c r="G131" s="556">
        <v>6.2496704673358545</v>
      </c>
      <c r="H131" s="555" t="b">
        <v>0</v>
      </c>
      <c r="I131" s="555"/>
      <c r="J131" s="555"/>
    </row>
    <row r="132" spans="1:10">
      <c r="A132" s="480" t="s">
        <v>600</v>
      </c>
      <c r="B132" s="480" t="s">
        <v>712</v>
      </c>
      <c r="C132" s="480" t="s">
        <v>713</v>
      </c>
      <c r="D132" s="480" t="s">
        <v>722</v>
      </c>
      <c r="E132" s="554" t="s">
        <v>715</v>
      </c>
      <c r="F132" s="562" t="str">
        <f t="array" ref="F132:H132">_xll.StreamCurveInputs(A132,B132,C132,D132,E132,FALSE)</f>
        <v>7Y</v>
      </c>
      <c r="G132" s="556">
        <v>6.345900039065218</v>
      </c>
      <c r="H132" s="555" t="b">
        <v>0</v>
      </c>
      <c r="I132" s="555"/>
      <c r="J132" s="555"/>
    </row>
    <row r="133" spans="1:10">
      <c r="A133" s="480" t="s">
        <v>600</v>
      </c>
      <c r="B133" s="480" t="s">
        <v>712</v>
      </c>
      <c r="C133" s="480" t="s">
        <v>713</v>
      </c>
      <c r="D133" s="480" t="s">
        <v>723</v>
      </c>
      <c r="E133" s="554" t="s">
        <v>715</v>
      </c>
      <c r="F133" s="562" t="str">
        <f t="array" ref="F133:H133">_xll.StreamCurveInputs(A133,B133,C133,D133,E133,FALSE)</f>
        <v>8Y</v>
      </c>
      <c r="G133" s="556">
        <v>6.3928791599882162</v>
      </c>
      <c r="H133" s="555" t="b">
        <v>0</v>
      </c>
      <c r="I133" s="555"/>
      <c r="J133" s="555"/>
    </row>
    <row r="134" spans="1:10">
      <c r="A134" s="480" t="s">
        <v>600</v>
      </c>
      <c r="B134" s="480" t="s">
        <v>712</v>
      </c>
      <c r="C134" s="480" t="s">
        <v>713</v>
      </c>
      <c r="D134" s="480" t="s">
        <v>724</v>
      </c>
      <c r="E134" s="554" t="s">
        <v>715</v>
      </c>
      <c r="F134" s="562" t="str">
        <f t="array" ref="F134:H134">_xll.StreamCurveInputs(A134,B134,C134,D134,E134,FALSE)</f>
        <v>9Y</v>
      </c>
      <c r="G134" s="556">
        <v>6.390684978967017</v>
      </c>
      <c r="H134" s="555" t="b">
        <v>0</v>
      </c>
      <c r="I134" s="555"/>
      <c r="J134" s="555"/>
    </row>
    <row r="135" spans="1:10">
      <c r="A135" s="480" t="s">
        <v>600</v>
      </c>
      <c r="B135" s="480" t="s">
        <v>712</v>
      </c>
      <c r="C135" s="480" t="s">
        <v>713</v>
      </c>
      <c r="D135" s="480" t="s">
        <v>725</v>
      </c>
      <c r="E135" s="554" t="s">
        <v>715</v>
      </c>
      <c r="F135" s="562" t="str">
        <f t="array" ref="F135:J135">_xll.StreamCurveInputs(A135,B135,C135,D135,E135,FALSE)</f>
        <v>10Y</v>
      </c>
      <c r="G135" s="556">
        <v>6.3870200519900413</v>
      </c>
      <c r="H135" s="555" t="b">
        <v>0</v>
      </c>
      <c r="I135" s="555" t="str">
        <v/>
      </c>
      <c r="J135" s="555" t="str">
        <v/>
      </c>
    </row>
    <row r="136" spans="1:10">
      <c r="A136" s="480" t="s">
        <v>600</v>
      </c>
      <c r="B136" s="480" t="s">
        <v>712</v>
      </c>
      <c r="C136" s="480" t="s">
        <v>713</v>
      </c>
      <c r="D136" s="480" t="s">
        <v>726</v>
      </c>
      <c r="E136" s="554" t="s">
        <v>715</v>
      </c>
      <c r="F136" s="562" t="str">
        <f t="array" ref="F136:H136">_xll.StreamCurveInputs(A136,B136,C136,D136,E136,FALSE)</f>
        <v>11Y</v>
      </c>
      <c r="G136" s="556">
        <v>6.2871023481917216</v>
      </c>
      <c r="H136" s="555" t="b">
        <v>0</v>
      </c>
      <c r="I136" s="555"/>
      <c r="J136" s="555"/>
    </row>
    <row r="137" spans="1:10">
      <c r="A137" s="480" t="s">
        <v>600</v>
      </c>
      <c r="B137" s="480" t="s">
        <v>712</v>
      </c>
      <c r="C137" s="480" t="s">
        <v>713</v>
      </c>
      <c r="D137" s="480" t="s">
        <v>727</v>
      </c>
      <c r="E137" s="554" t="s">
        <v>715</v>
      </c>
      <c r="F137" s="562" t="str">
        <f t="array" ref="F137:H137">_xll.StreamCurveInputs(A137,B137,C137,D137,E137,FALSE)</f>
        <v>12Y</v>
      </c>
      <c r="G137" s="556">
        <v>6.0891451892112345</v>
      </c>
      <c r="H137" s="555" t="b">
        <v>0</v>
      </c>
      <c r="I137" s="555"/>
      <c r="J137" s="555"/>
    </row>
    <row r="138" spans="1:10">
      <c r="A138" s="480" t="s">
        <v>600</v>
      </c>
      <c r="B138" s="480" t="s">
        <v>712</v>
      </c>
      <c r="C138" s="480" t="s">
        <v>713</v>
      </c>
      <c r="D138" s="480" t="s">
        <v>728</v>
      </c>
      <c r="E138" s="554" t="s">
        <v>715</v>
      </c>
      <c r="F138" s="562" t="str">
        <f t="array" ref="F138:H138">_xll.StreamCurveInputs(A138,B138,C138,D138,E138,FALSE)</f>
        <v>15Y</v>
      </c>
      <c r="G138" s="556">
        <v>5.6921470080509122</v>
      </c>
      <c r="H138" s="555" t="b">
        <v>0</v>
      </c>
      <c r="I138" s="555"/>
      <c r="J138" s="555"/>
    </row>
    <row r="139" spans="1:10">
      <c r="A139" s="480" t="s">
        <v>600</v>
      </c>
      <c r="B139" s="480" t="s">
        <v>712</v>
      </c>
      <c r="C139" s="480" t="s">
        <v>713</v>
      </c>
      <c r="D139" s="480" t="s">
        <v>729</v>
      </c>
      <c r="E139" s="554" t="s">
        <v>715</v>
      </c>
      <c r="F139" s="562" t="str">
        <f t="array" ref="F139:H139">_xll.StreamCurveInputs(A139,B139,C139,D139,E139,FALSE)</f>
        <v>20Y</v>
      </c>
      <c r="G139" s="556">
        <v>4.8060093267479793</v>
      </c>
      <c r="H139" s="555" t="b">
        <v>0</v>
      </c>
      <c r="I139" s="555"/>
      <c r="J139" s="555"/>
    </row>
    <row r="140" spans="1:10">
      <c r="A140" s="480" t="s">
        <v>600</v>
      </c>
      <c r="B140" s="480" t="s">
        <v>712</v>
      </c>
      <c r="C140" s="480" t="s">
        <v>713</v>
      </c>
      <c r="D140" s="480" t="s">
        <v>730</v>
      </c>
      <c r="E140" s="554" t="s">
        <v>715</v>
      </c>
      <c r="F140" s="562" t="str">
        <f t="array" ref="F140:H140">_xll.StreamCurveInputs(A140,B140,C140,D140,E140,FALSE)</f>
        <v>25Y</v>
      </c>
      <c r="G140" s="556">
        <v>4.0695475119056912</v>
      </c>
      <c r="H140" s="555" t="b">
        <v>0</v>
      </c>
      <c r="I140" s="555"/>
      <c r="J140" s="555"/>
    </row>
    <row r="141" spans="1:10">
      <c r="A141" s="480" t="s">
        <v>600</v>
      </c>
      <c r="B141" s="480" t="s">
        <v>712</v>
      </c>
      <c r="C141" s="480" t="s">
        <v>713</v>
      </c>
      <c r="D141" s="480" t="s">
        <v>731</v>
      </c>
      <c r="E141" s="554" t="s">
        <v>715</v>
      </c>
      <c r="F141" s="562" t="str">
        <f t="array" ref="F141:H141">_xll.StreamCurveInputs(A141,B141,C141,D141,E141,FALSE)</f>
        <v>30Y</v>
      </c>
      <c r="G141" s="556">
        <v>3.5297519845590117</v>
      </c>
      <c r="H141" s="555" t="b">
        <v>0</v>
      </c>
      <c r="I141" s="555"/>
      <c r="J141" s="555"/>
    </row>
    <row r="142" spans="1:10">
      <c r="A142" s="480" t="s">
        <v>600</v>
      </c>
      <c r="B142" s="480" t="s">
        <v>712</v>
      </c>
      <c r="C142" s="480" t="s">
        <v>713</v>
      </c>
      <c r="D142" s="480" t="s">
        <v>732</v>
      </c>
      <c r="E142" s="554" t="s">
        <v>715</v>
      </c>
      <c r="F142" s="562" t="str">
        <f t="array" ref="F142:H142">_xll.StreamCurveInputs(A142,B142,C142,D142,E142,FALSE)</f>
        <v>35Y</v>
      </c>
      <c r="G142" s="556">
        <v>3.1620458932006024</v>
      </c>
      <c r="H142" s="555" t="b">
        <v>0</v>
      </c>
      <c r="I142" s="555"/>
      <c r="J142" s="555"/>
    </row>
    <row r="143" spans="1:10">
      <c r="A143" s="480" t="s">
        <v>600</v>
      </c>
      <c r="B143" s="480" t="s">
        <v>712</v>
      </c>
      <c r="C143" s="480" t="s">
        <v>713</v>
      </c>
      <c r="D143" s="480" t="s">
        <v>733</v>
      </c>
      <c r="E143" s="554" t="s">
        <v>715</v>
      </c>
      <c r="F143" s="562" t="str">
        <f t="array" ref="F143:H143">_xll.StreamCurveInputs(A143,B143,C143,D143,E143,FALSE)</f>
        <v>40Y</v>
      </c>
      <c r="G143" s="556">
        <v>2.7943996383344127</v>
      </c>
      <c r="H143" s="555" t="b">
        <v>0</v>
      </c>
      <c r="I143" s="555"/>
      <c r="J143" s="555"/>
    </row>
    <row r="144" spans="1:10">
      <c r="A144" s="480" t="s">
        <v>600</v>
      </c>
      <c r="B144" s="480" t="s">
        <v>712</v>
      </c>
      <c r="C144" s="480" t="s">
        <v>713</v>
      </c>
      <c r="D144" s="480" t="s">
        <v>734</v>
      </c>
      <c r="E144" s="554" t="s">
        <v>715</v>
      </c>
      <c r="F144" s="562" t="str">
        <f t="array" ref="F144:H144">_xll.StreamCurveInputs(A144,B144,C144,D144,E144,FALSE)</f>
        <v>50Y</v>
      </c>
      <c r="G144" s="556">
        <v>2.2556742391061784</v>
      </c>
      <c r="H144" s="555" t="b">
        <v>0</v>
      </c>
      <c r="I144" s="555"/>
      <c r="J144" s="555"/>
    </row>
    <row r="147" spans="1:10" ht="18.75">
      <c r="A147" s="552" t="s">
        <v>735</v>
      </c>
    </row>
    <row r="149" spans="1:10">
      <c r="A149" s="553" t="s">
        <v>594</v>
      </c>
      <c r="B149" s="553" t="s">
        <v>595</v>
      </c>
      <c r="C149" s="553" t="s">
        <v>596</v>
      </c>
      <c r="D149" s="553" t="s">
        <v>597</v>
      </c>
      <c r="E149" s="553" t="s">
        <v>598</v>
      </c>
      <c r="F149" s="756" t="s">
        <v>599</v>
      </c>
      <c r="G149" s="756"/>
      <c r="H149" s="756"/>
      <c r="I149" s="756"/>
      <c r="J149" s="756"/>
    </row>
    <row r="150" spans="1:10">
      <c r="A150" s="480" t="s">
        <v>600</v>
      </c>
      <c r="B150" s="480" t="s">
        <v>736</v>
      </c>
      <c r="C150" s="480" t="s">
        <v>737</v>
      </c>
      <c r="D150" s="480" t="s">
        <v>738</v>
      </c>
      <c r="E150" s="554" t="s">
        <v>604</v>
      </c>
      <c r="F150" s="562" t="str">
        <f t="array" ref="F150:G150">_xll.StreamCurveInputs(A150,B150,C150,D150,E150,FALSE)</f>
        <v>1Y</v>
      </c>
      <c r="G150" s="556">
        <v>12.5</v>
      </c>
      <c r="H150" s="555"/>
      <c r="I150" s="555"/>
      <c r="J150" s="555"/>
    </row>
    <row r="151" spans="1:10">
      <c r="A151" s="480" t="s">
        <v>600</v>
      </c>
      <c r="B151" s="480" t="s">
        <v>736</v>
      </c>
      <c r="C151" s="480" t="s">
        <v>737</v>
      </c>
      <c r="D151" s="480" t="s">
        <v>739</v>
      </c>
      <c r="E151" s="554" t="s">
        <v>604</v>
      </c>
      <c r="F151" s="562" t="str">
        <f t="array" ref="F151:G151">_xll.StreamCurveInputs(A151,B151,C151,D151,E151,FALSE)</f>
        <v>2Y</v>
      </c>
      <c r="G151" s="556">
        <v>11.5</v>
      </c>
      <c r="H151" s="555"/>
      <c r="I151" s="555"/>
      <c r="J151" s="555"/>
    </row>
    <row r="152" spans="1:10">
      <c r="A152" s="480" t="s">
        <v>600</v>
      </c>
      <c r="B152" s="480" t="s">
        <v>736</v>
      </c>
      <c r="C152" s="480" t="s">
        <v>737</v>
      </c>
      <c r="D152" s="480" t="s">
        <v>740</v>
      </c>
      <c r="E152" s="554" t="s">
        <v>604</v>
      </c>
      <c r="F152" s="562" t="str">
        <f t="array" ref="F152:G152">_xll.StreamCurveInputs(A152,B152,C152,D152,E152,FALSE)</f>
        <v>3Y</v>
      </c>
      <c r="G152" s="556">
        <v>12</v>
      </c>
      <c r="H152" s="555"/>
      <c r="I152" s="555"/>
      <c r="J152" s="555"/>
    </row>
    <row r="153" spans="1:10">
      <c r="A153" s="480" t="s">
        <v>600</v>
      </c>
      <c r="B153" s="480" t="s">
        <v>736</v>
      </c>
      <c r="C153" s="480" t="s">
        <v>737</v>
      </c>
      <c r="D153" s="480" t="s">
        <v>741</v>
      </c>
      <c r="E153" s="554" t="s">
        <v>604</v>
      </c>
      <c r="F153" s="562" t="str">
        <f t="array" ref="F153:G153">_xll.StreamCurveInputs(A153,B153,C153,D153,E153,FALSE)</f>
        <v>4Y</v>
      </c>
      <c r="G153" s="556">
        <v>12.6</v>
      </c>
      <c r="H153" s="555"/>
      <c r="I153" s="555"/>
      <c r="J153" s="555"/>
    </row>
    <row r="154" spans="1:10">
      <c r="A154" s="480" t="s">
        <v>600</v>
      </c>
      <c r="B154" s="480" t="s">
        <v>736</v>
      </c>
      <c r="C154" s="480" t="s">
        <v>737</v>
      </c>
      <c r="D154" s="480" t="s">
        <v>742</v>
      </c>
      <c r="E154" s="554" t="s">
        <v>604</v>
      </c>
      <c r="F154" s="562" t="str">
        <f t="array" ref="F154:G154">_xll.StreamCurveInputs(A154,B154,C154,D154,E154,FALSE)</f>
        <v>5Y</v>
      </c>
      <c r="G154" s="556">
        <v>13.5</v>
      </c>
      <c r="H154" s="555"/>
      <c r="I154" s="555"/>
      <c r="J154" s="555"/>
    </row>
    <row r="155" spans="1:10">
      <c r="A155" s="480" t="s">
        <v>600</v>
      </c>
      <c r="B155" s="480" t="s">
        <v>736</v>
      </c>
      <c r="C155" s="480" t="s">
        <v>737</v>
      </c>
      <c r="D155" s="480" t="s">
        <v>743</v>
      </c>
      <c r="E155" s="554" t="s">
        <v>604</v>
      </c>
      <c r="F155" s="562" t="str">
        <f t="array" ref="F155:G155">_xll.StreamCurveInputs(A155,B155,C155,D155,E155,FALSE)</f>
        <v>6Y</v>
      </c>
      <c r="G155" s="556">
        <v>13.9</v>
      </c>
      <c r="H155" s="555"/>
      <c r="I155" s="555"/>
      <c r="J155" s="555"/>
    </row>
    <row r="156" spans="1:10">
      <c r="A156" s="480" t="s">
        <v>600</v>
      </c>
      <c r="B156" s="480" t="s">
        <v>736</v>
      </c>
      <c r="C156" s="480" t="s">
        <v>737</v>
      </c>
      <c r="D156" s="480" t="s">
        <v>744</v>
      </c>
      <c r="E156" s="554" t="s">
        <v>604</v>
      </c>
      <c r="F156" s="562" t="str">
        <f t="array" ref="F156:G156">_xll.StreamCurveInputs(A156,B156,C156,D156,E156,FALSE)</f>
        <v>7Y</v>
      </c>
      <c r="G156" s="556">
        <v>14.2</v>
      </c>
      <c r="H156" s="555"/>
      <c r="I156" s="555"/>
      <c r="J156" s="555"/>
    </row>
    <row r="157" spans="1:10">
      <c r="A157" s="480" t="s">
        <v>600</v>
      </c>
      <c r="B157" s="480" t="s">
        <v>736</v>
      </c>
      <c r="C157" s="480" t="s">
        <v>737</v>
      </c>
      <c r="D157" s="480" t="s">
        <v>745</v>
      </c>
      <c r="E157" s="554" t="s">
        <v>604</v>
      </c>
      <c r="F157" s="562" t="str">
        <f t="array" ref="F157:G157">_xll.StreamCurveInputs(A157,B157,C157,D157,E157,FALSE)</f>
        <v>8Y</v>
      </c>
      <c r="G157" s="556">
        <v>14.3</v>
      </c>
      <c r="H157" s="555"/>
      <c r="I157" s="555"/>
      <c r="J157" s="555"/>
    </row>
    <row r="158" spans="1:10">
      <c r="A158" s="480" t="s">
        <v>600</v>
      </c>
      <c r="B158" s="480" t="s">
        <v>736</v>
      </c>
      <c r="C158" s="480" t="s">
        <v>737</v>
      </c>
      <c r="D158" s="480" t="s">
        <v>746</v>
      </c>
      <c r="E158" s="554" t="s">
        <v>604</v>
      </c>
      <c r="F158" s="562" t="str">
        <f t="array" ref="F158:G158">_xll.StreamCurveInputs(A158,B158,C158,D158,E158,FALSE)</f>
        <v>9Y</v>
      </c>
      <c r="G158" s="556">
        <v>14.3</v>
      </c>
      <c r="H158" s="555"/>
      <c r="I158" s="555"/>
      <c r="J158" s="555"/>
    </row>
    <row r="159" spans="1:10">
      <c r="A159" s="480" t="s">
        <v>600</v>
      </c>
      <c r="B159" s="480" t="s">
        <v>736</v>
      </c>
      <c r="C159" s="480" t="s">
        <v>737</v>
      </c>
      <c r="D159" s="480" t="s">
        <v>747</v>
      </c>
      <c r="E159" s="554" t="s">
        <v>604</v>
      </c>
      <c r="F159" s="562" t="str">
        <f t="array" ref="F159:G159">_xll.StreamCurveInputs(A159,B159,C159,D159,E159,FALSE)</f>
        <v>10Y</v>
      </c>
      <c r="G159" s="556">
        <v>14.2</v>
      </c>
      <c r="H159" s="555"/>
      <c r="I159" s="555"/>
      <c r="J159" s="555"/>
    </row>
    <row r="160" spans="1:10">
      <c r="A160" s="480" t="s">
        <v>600</v>
      </c>
      <c r="B160" s="480" t="s">
        <v>736</v>
      </c>
      <c r="C160" s="480" t="s">
        <v>737</v>
      </c>
      <c r="D160" s="480" t="s">
        <v>748</v>
      </c>
      <c r="E160" s="554" t="s">
        <v>604</v>
      </c>
      <c r="F160" s="562" t="str">
        <f t="array" ref="F160:G160">_xll.StreamCurveInputs(A160,B160,C160,D160,E160,FALSE)</f>
        <v>11Y</v>
      </c>
      <c r="G160" s="556">
        <v>13.9</v>
      </c>
      <c r="H160" s="555"/>
      <c r="I160" s="555"/>
      <c r="J160" s="555"/>
    </row>
    <row r="161" spans="1:10">
      <c r="A161" s="480" t="s">
        <v>600</v>
      </c>
      <c r="B161" s="480" t="s">
        <v>736</v>
      </c>
      <c r="C161" s="480" t="s">
        <v>737</v>
      </c>
      <c r="D161" s="480" t="s">
        <v>749</v>
      </c>
      <c r="E161" s="554" t="s">
        <v>604</v>
      </c>
      <c r="F161" s="562" t="str">
        <f t="array" ref="F161:G161">_xll.StreamCurveInputs(A161,B161,C161,D161,E161,FALSE)</f>
        <v>12Y</v>
      </c>
      <c r="G161" s="556">
        <v>13.7</v>
      </c>
      <c r="H161" s="555"/>
      <c r="I161" s="555"/>
      <c r="J161" s="555"/>
    </row>
    <row r="162" spans="1:10">
      <c r="A162" s="480" t="s">
        <v>600</v>
      </c>
      <c r="B162" s="480" t="s">
        <v>736</v>
      </c>
      <c r="C162" s="480" t="s">
        <v>737</v>
      </c>
      <c r="D162" s="480" t="s">
        <v>750</v>
      </c>
      <c r="E162" s="554" t="s">
        <v>604</v>
      </c>
      <c r="F162" s="562" t="str">
        <f t="array" ref="F162:G162">_xll.StreamCurveInputs(A162,B162,C162,D162,E162,FALSE)</f>
        <v>15Y</v>
      </c>
      <c r="G162" s="556">
        <v>12.9</v>
      </c>
      <c r="H162" s="555"/>
      <c r="I162" s="555"/>
      <c r="J162" s="555"/>
    </row>
    <row r="163" spans="1:10">
      <c r="A163" s="480" t="s">
        <v>600</v>
      </c>
      <c r="B163" s="480" t="s">
        <v>736</v>
      </c>
      <c r="C163" s="480" t="s">
        <v>737</v>
      </c>
      <c r="D163" s="480" t="s">
        <v>751</v>
      </c>
      <c r="E163" s="554" t="s">
        <v>604</v>
      </c>
      <c r="F163" s="562" t="str">
        <f t="array" ref="F163:G163">_xll.StreamCurveInputs(A163,B163,C163,D163,E163,FALSE)</f>
        <v>20Y</v>
      </c>
      <c r="G163" s="556">
        <v>11.4</v>
      </c>
      <c r="H163" s="555"/>
      <c r="I163" s="555"/>
      <c r="J163" s="555"/>
    </row>
    <row r="164" spans="1:10">
      <c r="A164" s="480" t="s">
        <v>600</v>
      </c>
      <c r="B164" s="480" t="s">
        <v>736</v>
      </c>
      <c r="C164" s="480" t="s">
        <v>737</v>
      </c>
      <c r="D164" s="480" t="s">
        <v>752</v>
      </c>
      <c r="E164" s="554" t="s">
        <v>604</v>
      </c>
      <c r="F164" s="562" t="str">
        <f t="array" ref="F164:G164">_xll.StreamCurveInputs(A164,B164,C164,D164,E164,FALSE)</f>
        <v>25Y</v>
      </c>
      <c r="G164" s="556">
        <v>9.9</v>
      </c>
      <c r="H164" s="555"/>
      <c r="I164" s="555"/>
      <c r="J164" s="555"/>
    </row>
    <row r="165" spans="1:10">
      <c r="A165" s="480" t="s">
        <v>600</v>
      </c>
      <c r="B165" s="480" t="s">
        <v>736</v>
      </c>
      <c r="C165" s="480" t="s">
        <v>737</v>
      </c>
      <c r="D165" s="480" t="s">
        <v>753</v>
      </c>
      <c r="E165" s="554" t="s">
        <v>604</v>
      </c>
      <c r="F165" s="562" t="str">
        <f t="array" ref="F165:G165">_xll.StreamCurveInputs(A165,B165,C165,D165,E165,FALSE)</f>
        <v>30Y</v>
      </c>
      <c r="G165" s="556">
        <v>8.6999999999999993</v>
      </c>
      <c r="H165" s="555"/>
      <c r="I165" s="555"/>
      <c r="J165" s="555"/>
    </row>
    <row r="166" spans="1:10">
      <c r="A166" s="480" t="s">
        <v>600</v>
      </c>
      <c r="B166" s="480" t="s">
        <v>736</v>
      </c>
      <c r="C166" s="480" t="s">
        <v>737</v>
      </c>
      <c r="D166" s="480" t="s">
        <v>754</v>
      </c>
      <c r="E166" s="554" t="s">
        <v>604</v>
      </c>
      <c r="F166" s="562" t="str">
        <f t="array" ref="F166:G166">_xll.StreamCurveInputs(A166,B166,C166,D166,E166,FALSE)</f>
        <v>40Y</v>
      </c>
      <c r="G166" s="556">
        <v>7</v>
      </c>
      <c r="H166" s="555"/>
      <c r="I166" s="555"/>
      <c r="J166" s="555"/>
    </row>
    <row r="167" spans="1:10">
      <c r="A167" s="480" t="s">
        <v>600</v>
      </c>
      <c r="B167" s="480" t="s">
        <v>736</v>
      </c>
      <c r="C167" s="480" t="s">
        <v>737</v>
      </c>
      <c r="D167" s="480" t="s">
        <v>755</v>
      </c>
      <c r="E167" s="554" t="s">
        <v>604</v>
      </c>
      <c r="F167" s="562" t="str">
        <f t="array" ref="F167:G167">_xll.StreamCurveInputs(A167,B167,C167,D167,E167,FALSE)</f>
        <v>50Y</v>
      </c>
      <c r="G167" s="556">
        <v>5.8</v>
      </c>
      <c r="H167" s="555"/>
      <c r="I167" s="555"/>
      <c r="J167" s="555"/>
    </row>
    <row r="170" spans="1:10" ht="18.75">
      <c r="A170" s="552" t="s">
        <v>815</v>
      </c>
    </row>
    <row r="171" spans="1:10" ht="18.75">
      <c r="A171" s="552"/>
    </row>
    <row r="172" spans="1:10">
      <c r="A172" s="607"/>
      <c r="B172" s="607"/>
      <c r="C172" s="756" t="s">
        <v>599</v>
      </c>
      <c r="D172" s="756"/>
      <c r="E172" s="756"/>
      <c r="F172" s="756"/>
    </row>
    <row r="173" spans="1:10">
      <c r="A173" s="603" t="s">
        <v>795</v>
      </c>
      <c r="B173" s="603" t="s">
        <v>598</v>
      </c>
      <c r="C173" s="603" t="s">
        <v>794</v>
      </c>
      <c r="D173" s="603" t="s">
        <v>793</v>
      </c>
      <c r="E173" s="603" t="s">
        <v>792</v>
      </c>
      <c r="F173" s="603" t="s">
        <v>791</v>
      </c>
    </row>
    <row r="174" spans="1:10">
      <c r="A174" s="19" t="s">
        <v>814</v>
      </c>
      <c r="B174" s="606" t="s">
        <v>772</v>
      </c>
      <c r="C174" s="605">
        <f t="array" ref="C174:F174">_xll.StreamSnapshot("EUR_ANALYTICS", A174, B174, FALSE)</f>
        <v>-19.467854386860488</v>
      </c>
      <c r="D174" s="605">
        <v>-19.367854386860486</v>
      </c>
      <c r="E174" s="605">
        <v>-19.3</v>
      </c>
      <c r="F174" s="604" t="str">
        <v/>
      </c>
    </row>
    <row r="175" spans="1:10">
      <c r="A175" s="19" t="s">
        <v>813</v>
      </c>
      <c r="B175" s="606" t="s">
        <v>772</v>
      </c>
      <c r="C175" s="605">
        <f t="array" ref="C175:F175">_xll.StreamSnapshot("EUR_ANALYTICS", A175, B175, FALSE)</f>
        <v>-5.2921709443082374</v>
      </c>
      <c r="D175" s="605">
        <v>-5.1921709443082378</v>
      </c>
      <c r="E175" s="605">
        <v>-5.0921709443082381</v>
      </c>
      <c r="F175" s="604" t="str">
        <v/>
      </c>
    </row>
    <row r="176" spans="1:10">
      <c r="A176" s="19" t="s">
        <v>812</v>
      </c>
      <c r="B176" s="606" t="s">
        <v>772</v>
      </c>
      <c r="C176" s="605">
        <f t="array" ref="C176:F176">_xll.StreamSnapshot("EUR_ANALYTICS", A176, B176, FALSE)</f>
        <v>9.8379271418485281</v>
      </c>
      <c r="D176" s="605">
        <v>9.9379271418485278</v>
      </c>
      <c r="E176" s="605">
        <v>10.037927141848527</v>
      </c>
      <c r="F176" s="604" t="str">
        <v/>
      </c>
    </row>
    <row r="177" spans="1:6">
      <c r="A177" s="19" t="s">
        <v>811</v>
      </c>
      <c r="B177" s="606" t="s">
        <v>772</v>
      </c>
      <c r="C177" s="605">
        <f t="array" ref="C177:F177">_xll.StreamSnapshot("EUR_ANALYTICS", A177, B177, FALSE)</f>
        <v>24.430294609068476</v>
      </c>
      <c r="D177" s="605">
        <v>24.530294609068477</v>
      </c>
      <c r="E177" s="605">
        <v>24.630294609068471</v>
      </c>
      <c r="F177" s="604" t="str">
        <v/>
      </c>
    </row>
    <row r="178" spans="1:6">
      <c r="A178" s="19" t="s">
        <v>810</v>
      </c>
      <c r="B178" s="606" t="s">
        <v>772</v>
      </c>
      <c r="C178" s="605">
        <f t="array" ref="C178:F178">_xll.StreamSnapshot("EUR_ANALYTICS", A178, B178, FALSE)</f>
        <v>38.255685755820409</v>
      </c>
      <c r="D178" s="605">
        <v>38.35568575582041</v>
      </c>
      <c r="E178" s="605">
        <v>38.455685755820411</v>
      </c>
      <c r="F178" s="604" t="str">
        <v/>
      </c>
    </row>
    <row r="179" spans="1:6">
      <c r="A179" s="19" t="s">
        <v>809</v>
      </c>
      <c r="B179" s="606" t="s">
        <v>772</v>
      </c>
      <c r="C179" s="605">
        <f t="array" ref="C179:F179">_xll.StreamSnapshot("EUR_ANALYTICS", A179, B179, FALSE)</f>
        <v>51.381329772823641</v>
      </c>
      <c r="D179" s="605">
        <v>51.419256109989888</v>
      </c>
      <c r="E179" s="605">
        <v>51.581329772823644</v>
      </c>
      <c r="F179" s="604" t="str">
        <v/>
      </c>
    </row>
    <row r="180" spans="1:6">
      <c r="A180" s="19" t="s">
        <v>808</v>
      </c>
      <c r="B180" s="606" t="s">
        <v>772</v>
      </c>
      <c r="C180" s="605">
        <f t="array" ref="C180:F180">_xll.StreamSnapshot("EUR_ANALYTICS", A180, B180, FALSE)</f>
        <v>63.551803312636522</v>
      </c>
      <c r="D180" s="605">
        <v>63.651803312636517</v>
      </c>
      <c r="E180" s="605">
        <v>63.751803312636511</v>
      </c>
      <c r="F180" s="604" t="str">
        <v/>
      </c>
    </row>
    <row r="181" spans="1:6">
      <c r="A181" s="19" t="s">
        <v>807</v>
      </c>
      <c r="B181" s="606" t="s">
        <v>772</v>
      </c>
      <c r="C181" s="605">
        <f t="array" ref="C181:F181">_xll.StreamSnapshot("EUR_ANALYTICS", A181, B181, FALSE)</f>
        <v>74.875643488118257</v>
      </c>
      <c r="D181" s="605">
        <v>74.975643488118251</v>
      </c>
      <c r="E181" s="605">
        <v>75.075643488118246</v>
      </c>
      <c r="F181" s="604" t="str">
        <v/>
      </c>
    </row>
    <row r="182" spans="1:6">
      <c r="A182" s="19" t="s">
        <v>806</v>
      </c>
      <c r="B182" s="606" t="s">
        <v>772</v>
      </c>
      <c r="C182" s="605">
        <f t="array" ref="C182:F182">_xll.StreamSnapshot("EUR_ANALYTICS", A182, B182, FALSE)</f>
        <v>85.102364936578809</v>
      </c>
      <c r="D182" s="605">
        <v>85.202364936578803</v>
      </c>
      <c r="E182" s="605">
        <v>85.302364936578797</v>
      </c>
      <c r="F182" s="604" t="str">
        <v/>
      </c>
    </row>
    <row r="183" spans="1:6">
      <c r="A183" s="19" t="s">
        <v>805</v>
      </c>
      <c r="B183" s="606" t="s">
        <v>772</v>
      </c>
      <c r="C183" s="605">
        <f t="array" ref="C183:F183">_xll.StreamSnapshot("EUR_ANALYTICS", A183, B183, FALSE)</f>
        <v>94.310989800019968</v>
      </c>
      <c r="D183" s="605">
        <v>94.460989800019973</v>
      </c>
      <c r="E183" s="605">
        <v>94.610989800019979</v>
      </c>
      <c r="F183" s="604" t="str">
        <v/>
      </c>
    </row>
    <row r="184" spans="1:6">
      <c r="A184" s="19" t="s">
        <v>804</v>
      </c>
      <c r="B184" s="606" t="s">
        <v>772</v>
      </c>
      <c r="C184" s="605">
        <f t="array" ref="C184:F184">_xll.StreamSnapshot("EUR_ANALYTICS", A184, B184, FALSE)</f>
        <v>102.65390770324083</v>
      </c>
      <c r="D184" s="605">
        <v>102.80390770324084</v>
      </c>
      <c r="E184" s="605">
        <v>102.95390770324084</v>
      </c>
      <c r="F184" s="604" t="str">
        <v/>
      </c>
    </row>
    <row r="185" spans="1:6">
      <c r="A185" s="19" t="s">
        <v>803</v>
      </c>
      <c r="B185" s="606" t="s">
        <v>772</v>
      </c>
      <c r="C185" s="605">
        <f t="array" ref="C185:F185">_xll.StreamSnapshot("EUR_ANALYTICS", A185, B185, FALSE)</f>
        <v>121.5511824682894</v>
      </c>
      <c r="D185" s="605">
        <v>121.90236493657881</v>
      </c>
      <c r="E185" s="605">
        <v>122.25236493657881</v>
      </c>
      <c r="F185" s="604" t="str">
        <v/>
      </c>
    </row>
    <row r="186" spans="1:6">
      <c r="A186" s="19" t="s">
        <v>802</v>
      </c>
      <c r="B186" s="606" t="s">
        <v>772</v>
      </c>
      <c r="C186" s="605">
        <f t="array" ref="C186:F186">_xll.StreamSnapshot("EUR_ANALYTICS", A186, B186, FALSE)</f>
        <v>139.10236493657882</v>
      </c>
      <c r="D186" s="605">
        <v>139.40236493657881</v>
      </c>
      <c r="E186" s="605">
        <v>139.80236493657878</v>
      </c>
      <c r="F186" s="604" t="str">
        <v/>
      </c>
    </row>
    <row r="187" spans="1:6">
      <c r="A187" s="19" t="s">
        <v>801</v>
      </c>
      <c r="B187" s="606" t="s">
        <v>772</v>
      </c>
      <c r="C187" s="605">
        <f t="array" ref="C187:F187">_xll.StreamSnapshot("EUR_ANALYTICS", A187, B187, FALSE)</f>
        <v>145.32618246828943</v>
      </c>
      <c r="D187" s="605">
        <v>145.7523649365788</v>
      </c>
      <c r="E187" s="605">
        <v>146.25236493657877</v>
      </c>
      <c r="F187" s="604" t="str">
        <v/>
      </c>
    </row>
    <row r="188" spans="1:6">
      <c r="A188" s="19" t="s">
        <v>800</v>
      </c>
      <c r="B188" s="606" t="s">
        <v>772</v>
      </c>
      <c r="C188" s="605">
        <f t="array" ref="C188:F188">_xll.StreamSnapshot("EUR_ANALYTICS", A188, B188, FALSE)</f>
        <v>147.4</v>
      </c>
      <c r="D188" s="605">
        <v>147.70236493657879</v>
      </c>
      <c r="E188" s="605">
        <v>148.10236493657879</v>
      </c>
      <c r="F188" s="604" t="str">
        <v/>
      </c>
    </row>
    <row r="189" spans="1:6">
      <c r="A189" s="19" t="s">
        <v>799</v>
      </c>
      <c r="B189" s="606" t="s">
        <v>772</v>
      </c>
      <c r="C189" s="605" t="str">
        <f t="array" ref="C189:F189">_xll.StreamSnapshot("EUR_ANALYTICS", A189, B189, FALSE)</f>
        <v>NaN</v>
      </c>
      <c r="D189" s="605">
        <v>148.27736493657878</v>
      </c>
      <c r="E189" s="605" t="str">
        <v>NaN</v>
      </c>
      <c r="F189" s="604" t="str">
        <v/>
      </c>
    </row>
    <row r="190" spans="1:6">
      <c r="A190" s="19" t="s">
        <v>798</v>
      </c>
      <c r="B190" s="606" t="s">
        <v>772</v>
      </c>
      <c r="C190" s="605" t="str">
        <f t="array" ref="C190:F190">_xll.StreamSnapshot("EUR_ANALYTICS", A190, B190, FALSE)</f>
        <v>NaN</v>
      </c>
      <c r="D190" s="605">
        <v>148.05236493657878</v>
      </c>
      <c r="E190" s="605" t="str">
        <v>NaN</v>
      </c>
      <c r="F190" s="604" t="str">
        <v/>
      </c>
    </row>
    <row r="191" spans="1:6">
      <c r="A191" s="19" t="s">
        <v>797</v>
      </c>
      <c r="B191" s="606" t="s">
        <v>772</v>
      </c>
      <c r="C191" s="605" t="str">
        <f t="array" ref="C191:F191">_xll.StreamSnapshot("EUR_ANALYTICS", A191, B191, FALSE)</f>
        <v>NaN</v>
      </c>
      <c r="D191" s="605">
        <v>146.50236493657877</v>
      </c>
      <c r="E191" s="605" t="str">
        <v>NaN</v>
      </c>
      <c r="F191" s="604" t="str">
        <v/>
      </c>
    </row>
    <row r="194" spans="1:6" ht="18.75">
      <c r="A194" s="552" t="s">
        <v>796</v>
      </c>
    </row>
    <row r="195" spans="1:6" ht="18.75">
      <c r="A195" s="552"/>
    </row>
    <row r="196" spans="1:6">
      <c r="A196" s="607"/>
      <c r="B196" s="607"/>
      <c r="C196" s="756" t="s">
        <v>599</v>
      </c>
      <c r="D196" s="756"/>
      <c r="E196" s="756"/>
      <c r="F196" s="756"/>
    </row>
    <row r="197" spans="1:6">
      <c r="A197" s="603" t="s">
        <v>795</v>
      </c>
      <c r="B197" s="603" t="s">
        <v>598</v>
      </c>
      <c r="C197" s="603" t="s">
        <v>794</v>
      </c>
      <c r="D197" s="603" t="s">
        <v>793</v>
      </c>
      <c r="E197" s="603" t="s">
        <v>792</v>
      </c>
      <c r="F197" s="603" t="s">
        <v>791</v>
      </c>
    </row>
    <row r="198" spans="1:6">
      <c r="A198" s="19" t="s">
        <v>790</v>
      </c>
      <c r="B198" s="606" t="s">
        <v>772</v>
      </c>
      <c r="C198" s="605">
        <f t="array" ref="C198:F198">_xll.StreamSnapshot("EUR_ANALYTICS", A198, B198, FALSE)</f>
        <v>-14.767854386860487</v>
      </c>
      <c r="D198" s="605">
        <v>-14.667854386860487</v>
      </c>
      <c r="E198" s="605">
        <v>-14.6</v>
      </c>
      <c r="F198" s="604" t="str">
        <v/>
      </c>
    </row>
    <row r="199" spans="1:6">
      <c r="A199" s="19" t="s">
        <v>789</v>
      </c>
      <c r="B199" s="606" t="s">
        <v>772</v>
      </c>
      <c r="C199" s="605">
        <f t="array" ref="C199:F199">_xll.StreamSnapshot("EUR_ANALYTICS", A199, B199, FALSE)</f>
        <v>-9.2170944308237607E-2</v>
      </c>
      <c r="D199" s="605">
        <v>7.8290556917623988E-3</v>
      </c>
      <c r="E199" s="605">
        <v>0.1078290556917624</v>
      </c>
      <c r="F199" s="604" t="str">
        <v/>
      </c>
    </row>
    <row r="200" spans="1:6">
      <c r="A200" s="19" t="s">
        <v>788</v>
      </c>
      <c r="B200" s="606" t="s">
        <v>772</v>
      </c>
      <c r="C200" s="605">
        <f t="array" ref="C200:F200">_xll.StreamSnapshot("EUR_ANALYTICS", A200, B200, FALSE)</f>
        <v>15.487927141848528</v>
      </c>
      <c r="D200" s="605">
        <v>15.587927141848528</v>
      </c>
      <c r="E200" s="605">
        <v>15.687927141848528</v>
      </c>
      <c r="F200" s="604" t="str">
        <v/>
      </c>
    </row>
    <row r="201" spans="1:6">
      <c r="A201" s="19" t="s">
        <v>787</v>
      </c>
      <c r="B201" s="606" t="s">
        <v>772</v>
      </c>
      <c r="C201" s="605">
        <f t="array" ref="C201:F201">_xll.StreamSnapshot("EUR_ANALYTICS", A201, B201, FALSE)</f>
        <v>30.530294609068473</v>
      </c>
      <c r="D201" s="605">
        <v>30.630294609068475</v>
      </c>
      <c r="E201" s="605">
        <v>30.730294609068473</v>
      </c>
      <c r="F201" s="604" t="str">
        <v/>
      </c>
    </row>
    <row r="202" spans="1:6">
      <c r="A202" s="19" t="s">
        <v>786</v>
      </c>
      <c r="B202" s="606" t="s">
        <v>772</v>
      </c>
      <c r="C202" s="605">
        <f t="array" ref="C202:F202">_xll.StreamSnapshot("EUR_ANALYTICS", A202, B202, FALSE)</f>
        <v>44.60568575582041</v>
      </c>
      <c r="D202" s="605">
        <v>44.705685755820411</v>
      </c>
      <c r="E202" s="605">
        <v>44.805685755820413</v>
      </c>
      <c r="F202" s="604" t="str">
        <v/>
      </c>
    </row>
    <row r="203" spans="1:6">
      <c r="A203" s="19" t="s">
        <v>785</v>
      </c>
      <c r="B203" s="606" t="s">
        <v>772</v>
      </c>
      <c r="C203" s="605">
        <f t="array" ref="C203:F203">_xll.StreamSnapshot("EUR_ANALYTICS", A203, B203, FALSE)</f>
        <v>57.831329772823644</v>
      </c>
      <c r="D203" s="605">
        <v>57.869256109989891</v>
      </c>
      <c r="E203" s="605">
        <v>58.031329772823646</v>
      </c>
      <c r="F203" s="604" t="str">
        <v/>
      </c>
    </row>
    <row r="204" spans="1:6">
      <c r="A204" s="19" t="s">
        <v>784</v>
      </c>
      <c r="B204" s="606" t="s">
        <v>772</v>
      </c>
      <c r="C204" s="605">
        <f t="array" ref="C204:F204">_xll.StreamSnapshot("EUR_ANALYTICS", A204, B204, FALSE)</f>
        <v>70.051803312636522</v>
      </c>
      <c r="D204" s="605">
        <v>70.151803312636517</v>
      </c>
      <c r="E204" s="605">
        <v>70.251803312636511</v>
      </c>
      <c r="F204" s="604" t="str">
        <v/>
      </c>
    </row>
    <row r="205" spans="1:6">
      <c r="A205" s="19" t="s">
        <v>783</v>
      </c>
      <c r="B205" s="606" t="s">
        <v>772</v>
      </c>
      <c r="C205" s="605">
        <f t="array" ref="C205:F205">_xll.StreamSnapshot("EUR_ANALYTICS", A205, B205, FALSE)</f>
        <v>81.375643488118257</v>
      </c>
      <c r="D205" s="605">
        <v>81.475643488118251</v>
      </c>
      <c r="E205" s="605">
        <v>81.575643488118246</v>
      </c>
      <c r="F205" s="604" t="str">
        <v/>
      </c>
    </row>
    <row r="206" spans="1:6">
      <c r="A206" s="19" t="s">
        <v>782</v>
      </c>
      <c r="B206" s="606" t="s">
        <v>772</v>
      </c>
      <c r="C206" s="605">
        <f t="array" ref="C206:F206">_xll.StreamSnapshot("EUR_ANALYTICS", A206, B206, FALSE)</f>
        <v>91.602364936578809</v>
      </c>
      <c r="D206" s="605">
        <v>91.702364936578803</v>
      </c>
      <c r="E206" s="605">
        <v>91.802364936578797</v>
      </c>
      <c r="F206" s="604" t="str">
        <v/>
      </c>
    </row>
    <row r="207" spans="1:6">
      <c r="A207" s="19" t="s">
        <v>781</v>
      </c>
      <c r="B207" s="606" t="s">
        <v>772</v>
      </c>
      <c r="C207" s="605">
        <f t="array" ref="C207:F207">_xll.StreamSnapshot("EUR_ANALYTICS", A207, B207, FALSE)</f>
        <v>100.71098980001997</v>
      </c>
      <c r="D207" s="605">
        <v>100.86098980001998</v>
      </c>
      <c r="E207" s="605">
        <v>101.01098980001998</v>
      </c>
      <c r="F207" s="604" t="str">
        <v/>
      </c>
    </row>
    <row r="208" spans="1:6">
      <c r="A208" s="19" t="s">
        <v>780</v>
      </c>
      <c r="B208" s="606" t="s">
        <v>772</v>
      </c>
      <c r="C208" s="605">
        <f t="array" ref="C208:F208">_xll.StreamSnapshot("EUR_ANALYTICS", A208, B208, FALSE)</f>
        <v>108.85390770324084</v>
      </c>
      <c r="D208" s="605">
        <v>109.00390770324084</v>
      </c>
      <c r="E208" s="605">
        <v>109.15390770324085</v>
      </c>
      <c r="F208" s="604" t="str">
        <v/>
      </c>
    </row>
    <row r="209" spans="1:7">
      <c r="A209" s="19" t="s">
        <v>779</v>
      </c>
      <c r="B209" s="606" t="s">
        <v>772</v>
      </c>
      <c r="C209" s="605">
        <f t="array" ref="C209:F209">_xll.StreamSnapshot("EUR_ANALYTICS", A209, B209, FALSE)</f>
        <v>127.35118246828939</v>
      </c>
      <c r="D209" s="605">
        <v>127.7023649365788</v>
      </c>
      <c r="E209" s="605">
        <v>128.05236493657881</v>
      </c>
      <c r="F209" s="604" t="str">
        <v/>
      </c>
    </row>
    <row r="210" spans="1:7">
      <c r="A210" s="19" t="s">
        <v>778</v>
      </c>
      <c r="B210" s="606" t="s">
        <v>772</v>
      </c>
      <c r="C210" s="605">
        <f t="array" ref="C210:F210">_xll.StreamSnapshot("EUR_ANALYTICS", A210, B210, FALSE)</f>
        <v>144.00236493657883</v>
      </c>
      <c r="D210" s="605">
        <v>144.30236493657881</v>
      </c>
      <c r="E210" s="605">
        <v>144.70236493657879</v>
      </c>
      <c r="F210" s="604" t="str">
        <v/>
      </c>
    </row>
    <row r="211" spans="1:7">
      <c r="A211" s="19" t="s">
        <v>777</v>
      </c>
      <c r="B211" s="606" t="s">
        <v>772</v>
      </c>
      <c r="C211" s="605">
        <f t="array" ref="C211:F211">_xll.StreamSnapshot("EUR_ANALYTICS", A211, B211, FALSE)</f>
        <v>149.47618246828944</v>
      </c>
      <c r="D211" s="605">
        <v>149.90236493657881</v>
      </c>
      <c r="E211" s="605">
        <v>150.40236493657878</v>
      </c>
      <c r="F211" s="604" t="str">
        <v/>
      </c>
    </row>
    <row r="212" spans="1:7">
      <c r="A212" s="19" t="s">
        <v>776</v>
      </c>
      <c r="B212" s="606" t="s">
        <v>772</v>
      </c>
      <c r="C212" s="605">
        <f t="array" ref="C212:F212">_xll.StreamSnapshot("EUR_ANALYTICS", A212, B212, FALSE)</f>
        <v>151</v>
      </c>
      <c r="D212" s="605">
        <v>151.30236493657878</v>
      </c>
      <c r="E212" s="605">
        <v>151.70236493657879</v>
      </c>
      <c r="F212" s="604" t="str">
        <v/>
      </c>
    </row>
    <row r="213" spans="1:7">
      <c r="A213" s="19" t="s">
        <v>775</v>
      </c>
      <c r="B213" s="606" t="s">
        <v>772</v>
      </c>
      <c r="C213" s="605" t="str">
        <f t="array" ref="C213:F213">_xll.StreamSnapshot("EUR_ANALYTICS", A213, B213, FALSE)</f>
        <v>NaN</v>
      </c>
      <c r="D213" s="605">
        <v>151.50236493657877</v>
      </c>
      <c r="E213" s="605" t="str">
        <v>NaN</v>
      </c>
      <c r="F213" s="604" t="str">
        <v/>
      </c>
    </row>
    <row r="214" spans="1:7">
      <c r="A214" s="19" t="s">
        <v>774</v>
      </c>
      <c r="B214" s="606" t="s">
        <v>772</v>
      </c>
      <c r="C214" s="605" t="str">
        <f t="array" ref="C214:F214">_xll.StreamSnapshot("EUR_ANALYTICS", A214, B214, FALSE)</f>
        <v>NaN</v>
      </c>
      <c r="D214" s="605">
        <v>150.90236493657878</v>
      </c>
      <c r="E214" s="605" t="str">
        <v>NaN</v>
      </c>
      <c r="F214" s="604" t="str">
        <v/>
      </c>
    </row>
    <row r="215" spans="1:7">
      <c r="A215" s="19" t="s">
        <v>773</v>
      </c>
      <c r="B215" s="606" t="s">
        <v>772</v>
      </c>
      <c r="C215" s="605" t="str">
        <f t="array" ref="C215:F215">_xll.StreamSnapshot("EUR_ANALYTICS", A215, B215, FALSE)</f>
        <v>NaN</v>
      </c>
      <c r="D215" s="605">
        <v>148.80236493657878</v>
      </c>
      <c r="E215" s="605" t="str">
        <v>NaN</v>
      </c>
      <c r="F215" s="604" t="str">
        <v/>
      </c>
    </row>
    <row r="217" spans="1:7" ht="18.75">
      <c r="A217" s="552" t="s">
        <v>828</v>
      </c>
    </row>
    <row r="218" spans="1:7">
      <c r="A218" s="619" t="s">
        <v>795</v>
      </c>
      <c r="B218" s="619" t="s">
        <v>598</v>
      </c>
      <c r="C218" s="619" t="s">
        <v>829</v>
      </c>
      <c r="D218" s="619" t="s">
        <v>794</v>
      </c>
      <c r="E218" s="619" t="s">
        <v>792</v>
      </c>
      <c r="F218" s="619" t="s">
        <v>830</v>
      </c>
      <c r="G218" s="619" t="s">
        <v>576</v>
      </c>
    </row>
    <row r="219" spans="1:7">
      <c r="A219" s="19" t="s">
        <v>831</v>
      </c>
      <c r="B219" s="606" t="s">
        <v>832</v>
      </c>
      <c r="C219" s="605">
        <f t="array" ref="C219:F219">_xll.SnapshotData(A219, "bidSize0,bid0,ask0,askSize0", FALSE)</f>
        <v>4901</v>
      </c>
      <c r="D219" s="605">
        <v>111.83</v>
      </c>
      <c r="E219" s="605">
        <v>111.83499999999999</v>
      </c>
      <c r="F219" s="605">
        <v>3147</v>
      </c>
      <c r="G219" s="622">
        <f>(F219*D219+C219*E219)/(F219+C219)</f>
        <v>111.83304485586481</v>
      </c>
    </row>
    <row r="220" spans="1:7">
      <c r="A220" s="623" t="s">
        <v>833</v>
      </c>
      <c r="B220" s="606" t="s">
        <v>832</v>
      </c>
      <c r="C220" s="605">
        <f t="array" ref="C220:F220">_xll.SnapshotData(A220, "bidSize0,bid0,ask0,askSize0", FALSE)</f>
        <v>1280</v>
      </c>
      <c r="D220" s="605">
        <v>131.19</v>
      </c>
      <c r="E220" s="605">
        <v>131.19999999999999</v>
      </c>
      <c r="F220" s="605">
        <v>3784</v>
      </c>
      <c r="G220" s="622">
        <f>(F220*D220+C220*E220)/(F220+C220)</f>
        <v>131.19252764612955</v>
      </c>
    </row>
    <row r="221" spans="1:7">
      <c r="A221" s="623" t="s">
        <v>834</v>
      </c>
      <c r="B221" s="606" t="s">
        <v>832</v>
      </c>
      <c r="C221" s="605">
        <f t="array" ref="C221:F221">_xll.SnapshotData(A221, "bidSize0,bid0,ask0,askSize0", FALSE)</f>
        <v>349</v>
      </c>
      <c r="D221" s="605">
        <v>159.69999999999999</v>
      </c>
      <c r="E221" s="605">
        <v>159.71</v>
      </c>
      <c r="F221" s="605">
        <v>71</v>
      </c>
      <c r="G221" s="622">
        <f>(F221*D221+C221*E221)/(F221+C221)</f>
        <v>159.70830952380953</v>
      </c>
    </row>
    <row r="222" spans="1:7">
      <c r="A222" s="623" t="s">
        <v>835</v>
      </c>
      <c r="B222" s="606" t="s">
        <v>832</v>
      </c>
      <c r="C222" s="605">
        <f t="array" ref="C222:F222">_xll.SnapshotData(A222, "bidSize0,bid0,ask0,askSize0", FALSE)</f>
        <v>2</v>
      </c>
      <c r="D222" s="605">
        <v>174.58</v>
      </c>
      <c r="E222" s="605">
        <v>174.6</v>
      </c>
      <c r="F222" s="605">
        <v>24</v>
      </c>
      <c r="G222" s="622">
        <f>(F222*D222+C222*E222)/(F222+C222)</f>
        <v>174.58153846153846</v>
      </c>
    </row>
  </sheetData>
  <mergeCells count="12">
    <mergeCell ref="F66:J66"/>
    <mergeCell ref="F3:J3"/>
    <mergeCell ref="F6:J6"/>
    <mergeCell ref="F16:J16"/>
    <mergeCell ref="F39:J39"/>
    <mergeCell ref="F60:J60"/>
    <mergeCell ref="C172:F172"/>
    <mergeCell ref="C196:F196"/>
    <mergeCell ref="F77:J77"/>
    <mergeCell ref="F98:J98"/>
    <mergeCell ref="F124:J124"/>
    <mergeCell ref="F149:J14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79998168889431442"/>
  </sheetPr>
  <dimension ref="A1:CF4002"/>
  <sheetViews>
    <sheetView showGridLines="0" zoomScaleNormal="100" workbookViewId="0">
      <selection activeCell="L3" sqref="L3"/>
    </sheetView>
  </sheetViews>
  <sheetFormatPr defaultRowHeight="15"/>
  <cols>
    <col min="1" max="1" width="10" style="250" bestFit="1" customWidth="1"/>
    <col min="2" max="2" width="11.140625" style="250" customWidth="1"/>
    <col min="3" max="4" width="12.28515625" style="250" customWidth="1"/>
    <col min="5" max="5" width="10" style="250" bestFit="1" customWidth="1"/>
    <col min="6" max="6" width="10.28515625" style="250" customWidth="1"/>
    <col min="7" max="7" width="15.28515625" style="211" bestFit="1" customWidth="1"/>
    <col min="8" max="8" width="10.28515625" style="211" bestFit="1" customWidth="1"/>
    <col min="9" max="9" width="10" style="211" bestFit="1" customWidth="1"/>
    <col min="10" max="11" width="10" style="211" customWidth="1"/>
    <col min="12" max="12" width="12.28515625" style="211" bestFit="1" customWidth="1"/>
    <col min="13" max="13" width="2.5703125" style="211" customWidth="1"/>
    <col min="14" max="15" width="10" style="211" bestFit="1" customWidth="1"/>
    <col min="16" max="17" width="10" style="211" customWidth="1"/>
    <col min="18" max="19" width="10" style="211" bestFit="1" customWidth="1"/>
    <col min="20" max="25" width="10" style="250" bestFit="1" customWidth="1"/>
    <col min="26" max="36" width="10.28515625" style="250" bestFit="1" customWidth="1"/>
    <col min="37" max="67" width="9.140625" style="250"/>
    <col min="68" max="68" width="9.140625" style="211"/>
    <col min="69" max="70" width="10" style="211" bestFit="1" customWidth="1"/>
    <col min="71" max="71" width="12.28515625" style="211" customWidth="1"/>
    <col min="72" max="72" width="10" style="211" bestFit="1" customWidth="1"/>
    <col min="73" max="73" width="13" style="211" customWidth="1"/>
    <col min="74" max="74" width="10" style="211" bestFit="1" customWidth="1"/>
    <col min="75" max="76" width="10.28515625" style="211" bestFit="1" customWidth="1"/>
    <col min="77" max="80" width="10" style="211" bestFit="1" customWidth="1"/>
    <col min="81" max="84" width="9.140625" style="211"/>
    <col min="85" max="16384" width="9.140625" style="250"/>
  </cols>
  <sheetData>
    <row r="1" spans="1:19">
      <c r="A1" s="749" t="s">
        <v>184</v>
      </c>
      <c r="B1" s="749" t="s">
        <v>184</v>
      </c>
      <c r="C1" s="749" t="s">
        <v>922</v>
      </c>
      <c r="D1" s="749" t="s">
        <v>922</v>
      </c>
      <c r="E1" s="749" t="s">
        <v>921</v>
      </c>
      <c r="F1" s="749" t="s">
        <v>920</v>
      </c>
      <c r="G1" s="749" t="s">
        <v>919</v>
      </c>
      <c r="H1" s="749" t="s">
        <v>104</v>
      </c>
      <c r="I1" s="749" t="s">
        <v>141</v>
      </c>
      <c r="J1" s="749" t="s">
        <v>918</v>
      </c>
      <c r="K1" s="749" t="s">
        <v>917</v>
      </c>
      <c r="L1" s="750" t="s">
        <v>916</v>
      </c>
      <c r="N1" s="250"/>
      <c r="O1" s="250"/>
      <c r="P1" s="250"/>
      <c r="Q1" s="250"/>
      <c r="R1" s="250"/>
      <c r="S1" s="250"/>
    </row>
    <row r="2" spans="1:19">
      <c r="A2" s="749" t="s">
        <v>915</v>
      </c>
      <c r="B2" s="749" t="s">
        <v>914</v>
      </c>
      <c r="C2" s="749" t="b">
        <v>0</v>
      </c>
      <c r="D2" s="749" t="b">
        <v>1</v>
      </c>
      <c r="E2" s="749" t="s">
        <v>94</v>
      </c>
      <c r="F2" s="749" t="s">
        <v>323</v>
      </c>
      <c r="G2" s="749" t="s">
        <v>324</v>
      </c>
      <c r="H2" s="748" t="str">
        <f>Curves!$AI$12</f>
        <v>EURLIVE</v>
      </c>
      <c r="I2" s="748" t="s">
        <v>113</v>
      </c>
      <c r="J2" s="748" t="s">
        <v>115</v>
      </c>
      <c r="K2" s="748" t="s">
        <v>115</v>
      </c>
      <c r="L2" s="747" t="b">
        <v>0</v>
      </c>
      <c r="N2" s="250"/>
      <c r="O2" s="250"/>
      <c r="P2" s="250"/>
      <c r="Q2" s="250"/>
      <c r="R2" s="250"/>
      <c r="S2" s="250"/>
    </row>
    <row r="3" spans="1:19">
      <c r="D3" s="735"/>
      <c r="E3" s="735"/>
      <c r="H3" s="250"/>
      <c r="I3" s="250"/>
      <c r="J3" s="250"/>
      <c r="K3" s="250"/>
      <c r="L3" s="250"/>
      <c r="N3" s="250"/>
      <c r="O3" s="250"/>
      <c r="P3" s="250"/>
      <c r="Q3" s="250"/>
      <c r="R3" s="250"/>
      <c r="S3" s="250"/>
    </row>
    <row r="4" spans="1:19">
      <c r="A4" s="250" t="s">
        <v>913</v>
      </c>
      <c r="B4" s="250" t="s">
        <v>413</v>
      </c>
      <c r="C4" s="250" t="s">
        <v>9</v>
      </c>
      <c r="D4" s="250" t="s">
        <v>12</v>
      </c>
      <c r="E4" s="250" t="s">
        <v>912</v>
      </c>
      <c r="F4" s="250" t="s">
        <v>911</v>
      </c>
      <c r="G4" s="250" t="s">
        <v>910</v>
      </c>
    </row>
    <row r="5" spans="1:19">
      <c r="A5" s="746" t="str">
        <f ca="1">IF(L2=TRUE,TODAY(),"")</f>
        <v/>
      </c>
      <c r="B5" s="745" t="str">
        <f>IF($L$2=TRUE,_xll.mirGetDate($A5,$B$4,"MOD_FOLLOWING",$I$2),"")</f>
        <v/>
      </c>
      <c r="C5" s="744" t="str">
        <f>IF($L$2=TRUE,_xll.mirGetDate($A5,$C$4,"MOD_FOLLOWING",$I$2),"")</f>
        <v/>
      </c>
      <c r="D5" s="744" t="str">
        <f>IF($L$2=TRUE,_xll.mirGetDate($A5,$D$4,"MOD_FOLLOWING",$I$2),"")</f>
        <v/>
      </c>
      <c r="E5" s="743" t="str">
        <f t="array" ref="E5:E3438">IF($L$2=TRUE,_xll.mirGetForwardRate2($A$5:$A$3438,$B$5:$B$3438,$H$2,"SIMPLE",$K$2,"MOD_FOLLOWING",$I$2,$A$2,$E$2,FALSE,FALSE),"")</f>
        <v/>
      </c>
      <c r="F5" s="743" t="str">
        <f t="array" ref="F5:F3438">IF($L$2=TRUE,_xll.mirGetForwardRate2($A$5:$A$3438,$C$5:$C$3438,$H$2,"SIMPLE",$J$2,"MOD_FOLLOWING",$I$2,$B$2,$F$2,$D$2,$D$2),"")</f>
        <v/>
      </c>
      <c r="G5" s="743" t="str">
        <f t="array" ref="G5:G3438">IF($L$2=TRUE,_xll.mirGetForwardRate2($A$5:$A$3438,$D$5:$D$3438,$H$2,"SIMPLE",$J$2,"MOD_FOLLOWING",$I$2,$A$2,$G$2,$C$2,$D$2),"")</f>
        <v/>
      </c>
    </row>
    <row r="6" spans="1:19">
      <c r="A6" s="740" t="str">
        <f t="shared" ref="A6:A69" si="0">B5</f>
        <v/>
      </c>
      <c r="B6" s="739" t="str">
        <f>IF($L$2=TRUE,_xll.mirGetDate($A6,$B$4,"MOD_FOLLOWING",$I$2),"")</f>
        <v/>
      </c>
      <c r="C6" s="738" t="str">
        <f>IF($L$2=TRUE,_xll.mirGetDate($A6,$C$4,"MOD_FOLLOWING",$I$2),"")</f>
        <v/>
      </c>
      <c r="D6" s="738" t="str">
        <f>IF($L$2=TRUE,_xll.mirGetDate($A6,$D$4,"MOD_FOLLOWING",$I$2),"")</f>
        <v/>
      </c>
      <c r="E6" s="741" t="str">
        <v/>
      </c>
      <c r="F6" s="741" t="str">
        <v/>
      </c>
      <c r="G6" s="741" t="str">
        <v/>
      </c>
    </row>
    <row r="7" spans="1:19">
      <c r="A7" s="740" t="str">
        <f t="shared" si="0"/>
        <v/>
      </c>
      <c r="B7" s="739" t="str">
        <f>IF($L$2=TRUE,_xll.mirGetDate($A7,$B$4,"MOD_FOLLOWING",$I$2),"")</f>
        <v/>
      </c>
      <c r="C7" s="738" t="str">
        <f>IF($L$2=TRUE,_xll.mirGetDate($A7,$C$4,"MOD_FOLLOWING",$I$2),"")</f>
        <v/>
      </c>
      <c r="D7" s="738" t="str">
        <f>IF($L$2=TRUE,_xll.mirGetDate($A7,$D$4,"MOD_FOLLOWING",$I$2),"")</f>
        <v/>
      </c>
      <c r="E7" s="741" t="str">
        <v/>
      </c>
      <c r="F7" s="741" t="str">
        <v/>
      </c>
      <c r="G7" s="741" t="str">
        <v/>
      </c>
    </row>
    <row r="8" spans="1:19">
      <c r="A8" s="740" t="str">
        <f t="shared" si="0"/>
        <v/>
      </c>
      <c r="B8" s="739" t="str">
        <f>IF($L$2=TRUE,_xll.mirGetDate($A8,$B$4,"MOD_FOLLOWING",$I$2),"")</f>
        <v/>
      </c>
      <c r="C8" s="738" t="str">
        <f>IF($L$2=TRUE,_xll.mirGetDate($A8,$C$4,"MOD_FOLLOWING",$I$2),"")</f>
        <v/>
      </c>
      <c r="D8" s="738" t="str">
        <f>IF($L$2=TRUE,_xll.mirGetDate($A8,$D$4,"MOD_FOLLOWING",$I$2),"")</f>
        <v/>
      </c>
      <c r="E8" s="741" t="str">
        <v/>
      </c>
      <c r="F8" s="741" t="str">
        <v/>
      </c>
      <c r="G8" s="741" t="str">
        <v/>
      </c>
    </row>
    <row r="9" spans="1:19">
      <c r="A9" s="740" t="str">
        <f t="shared" si="0"/>
        <v/>
      </c>
      <c r="B9" s="739" t="str">
        <f>IF($L$2=TRUE,_xll.mirGetDate($A9,$B$4,"MOD_FOLLOWING",$I$2),"")</f>
        <v/>
      </c>
      <c r="C9" s="738" t="str">
        <f>IF($L$2=TRUE,_xll.mirGetDate($A9,$C$4,"MOD_FOLLOWING",$I$2),"")</f>
        <v/>
      </c>
      <c r="D9" s="738" t="str">
        <f>IF($L$2=TRUE,_xll.mirGetDate($A9,$D$4,"MOD_FOLLOWING",$I$2),"")</f>
        <v/>
      </c>
      <c r="E9" s="741" t="str">
        <v/>
      </c>
      <c r="F9" s="741" t="str">
        <v/>
      </c>
      <c r="G9" s="741" t="str">
        <v/>
      </c>
    </row>
    <row r="10" spans="1:19">
      <c r="A10" s="740" t="str">
        <f t="shared" si="0"/>
        <v/>
      </c>
      <c r="B10" s="739" t="str">
        <f>IF($L$2=TRUE,_xll.mirGetDate($A10,$B$4,"MOD_FOLLOWING",$I$2),"")</f>
        <v/>
      </c>
      <c r="C10" s="738" t="str">
        <f>IF($L$2=TRUE,_xll.mirGetDate($A10,$C$4,"MOD_FOLLOWING",$I$2),"")</f>
        <v/>
      </c>
      <c r="D10" s="738" t="str">
        <f>IF($L$2=TRUE,_xll.mirGetDate($A10,$D$4,"MOD_FOLLOWING",$I$2),"")</f>
        <v/>
      </c>
      <c r="E10" s="741" t="str">
        <v/>
      </c>
      <c r="F10" s="741" t="str">
        <v/>
      </c>
      <c r="G10" s="741" t="str">
        <v/>
      </c>
    </row>
    <row r="11" spans="1:19">
      <c r="A11" s="740" t="str">
        <f t="shared" si="0"/>
        <v/>
      </c>
      <c r="B11" s="739" t="str">
        <f>IF($L$2=TRUE,_xll.mirGetDate($A11,$B$4,"MOD_FOLLOWING",$I$2),"")</f>
        <v/>
      </c>
      <c r="C11" s="738" t="str">
        <f>IF($L$2=TRUE,_xll.mirGetDate($A11,$C$4,"MOD_FOLLOWING",$I$2),"")</f>
        <v/>
      </c>
      <c r="D11" s="738" t="str">
        <f>IF($L$2=TRUE,_xll.mirGetDate($A11,$D$4,"MOD_FOLLOWING",$I$2),"")</f>
        <v/>
      </c>
      <c r="E11" s="741" t="str">
        <v/>
      </c>
      <c r="F11" s="741" t="str">
        <v/>
      </c>
      <c r="G11" s="741" t="str">
        <v/>
      </c>
    </row>
    <row r="12" spans="1:19">
      <c r="A12" s="740" t="str">
        <f t="shared" si="0"/>
        <v/>
      </c>
      <c r="B12" s="739" t="str">
        <f>IF($L$2=TRUE,_xll.mirGetDate($A12,$B$4,"MOD_FOLLOWING",$I$2),"")</f>
        <v/>
      </c>
      <c r="C12" s="738" t="str">
        <f>IF($L$2=TRUE,_xll.mirGetDate($A12,$C$4,"MOD_FOLLOWING",$I$2),"")</f>
        <v/>
      </c>
      <c r="D12" s="738" t="str">
        <f>IF($L$2=TRUE,_xll.mirGetDate($A12,$D$4,"MOD_FOLLOWING",$I$2),"")</f>
        <v/>
      </c>
      <c r="E12" s="741" t="str">
        <v/>
      </c>
      <c r="F12" s="741" t="str">
        <v/>
      </c>
      <c r="G12" s="741" t="str">
        <v/>
      </c>
    </row>
    <row r="13" spans="1:19">
      <c r="A13" s="740" t="str">
        <f t="shared" si="0"/>
        <v/>
      </c>
      <c r="B13" s="739" t="str">
        <f>IF($L$2=TRUE,_xll.mirGetDate($A13,$B$4,"MOD_FOLLOWING",$I$2),"")</f>
        <v/>
      </c>
      <c r="C13" s="738" t="str">
        <f>IF($L$2=TRUE,_xll.mirGetDate($A13,$C$4,"MOD_FOLLOWING",$I$2),"")</f>
        <v/>
      </c>
      <c r="D13" s="738" t="str">
        <f>IF($L$2=TRUE,_xll.mirGetDate($A13,$D$4,"MOD_FOLLOWING",$I$2),"")</f>
        <v/>
      </c>
      <c r="E13" s="741" t="str">
        <v/>
      </c>
      <c r="F13" s="741" t="str">
        <v/>
      </c>
      <c r="G13" s="741" t="str">
        <v/>
      </c>
    </row>
    <row r="14" spans="1:19">
      <c r="A14" s="740" t="str">
        <f t="shared" si="0"/>
        <v/>
      </c>
      <c r="B14" s="739" t="str">
        <f>IF($L$2=TRUE,_xll.mirGetDate($A14,$B$4,"MOD_FOLLOWING",$I$2),"")</f>
        <v/>
      </c>
      <c r="C14" s="738" t="str">
        <f>IF($L$2=TRUE,_xll.mirGetDate($A14,$C$4,"MOD_FOLLOWING",$I$2),"")</f>
        <v/>
      </c>
      <c r="D14" s="738" t="str">
        <f>IF($L$2=TRUE,_xll.mirGetDate($A14,$D$4,"MOD_FOLLOWING",$I$2),"")</f>
        <v/>
      </c>
      <c r="E14" s="741" t="str">
        <v/>
      </c>
      <c r="F14" s="741" t="str">
        <v/>
      </c>
      <c r="G14" s="741" t="str">
        <v/>
      </c>
    </row>
    <row r="15" spans="1:19">
      <c r="A15" s="740" t="str">
        <f t="shared" si="0"/>
        <v/>
      </c>
      <c r="B15" s="739" t="str">
        <f>IF($L$2=TRUE,_xll.mirGetDate($A15,$B$4,"MOD_FOLLOWING",$I$2),"")</f>
        <v/>
      </c>
      <c r="C15" s="738" t="str">
        <f>IF($L$2=TRUE,_xll.mirGetDate($A15,$C$4,"MOD_FOLLOWING",$I$2),"")</f>
        <v/>
      </c>
      <c r="D15" s="738" t="str">
        <f>IF($L$2=TRUE,_xll.mirGetDate($A15,$D$4,"MOD_FOLLOWING",$I$2),"")</f>
        <v/>
      </c>
      <c r="E15" s="741" t="str">
        <v/>
      </c>
      <c r="F15" s="741" t="str">
        <v/>
      </c>
      <c r="G15" s="741" t="str">
        <v/>
      </c>
    </row>
    <row r="16" spans="1:19">
      <c r="A16" s="740" t="str">
        <f t="shared" si="0"/>
        <v/>
      </c>
      <c r="B16" s="739" t="str">
        <f>IF($L$2=TRUE,_xll.mirGetDate($A16,$B$4,"MOD_FOLLOWING",$I$2),"")</f>
        <v/>
      </c>
      <c r="C16" s="738" t="str">
        <f>IF($L$2=TRUE,_xll.mirGetDate($A16,$C$4,"MOD_FOLLOWING",$I$2),"")</f>
        <v/>
      </c>
      <c r="D16" s="738" t="str">
        <f>IF($L$2=TRUE,_xll.mirGetDate($A16,$D$4,"MOD_FOLLOWING",$I$2),"")</f>
        <v/>
      </c>
      <c r="E16" s="741" t="str">
        <v/>
      </c>
      <c r="F16" s="741" t="str">
        <v/>
      </c>
      <c r="G16" s="741" t="str">
        <v/>
      </c>
    </row>
    <row r="17" spans="1:7">
      <c r="A17" s="740" t="str">
        <f t="shared" si="0"/>
        <v/>
      </c>
      <c r="B17" s="739" t="str">
        <f>IF($L$2=TRUE,_xll.mirGetDate($A17,$B$4,"MOD_FOLLOWING",$I$2),"")</f>
        <v/>
      </c>
      <c r="C17" s="738" t="str">
        <f>IF($L$2=TRUE,_xll.mirGetDate($A17,$C$4,"MOD_FOLLOWING",$I$2),"")</f>
        <v/>
      </c>
      <c r="D17" s="738" t="str">
        <f>IF($L$2=TRUE,_xll.mirGetDate($A17,$D$4,"MOD_FOLLOWING",$I$2),"")</f>
        <v/>
      </c>
      <c r="E17" s="741" t="str">
        <v/>
      </c>
      <c r="F17" s="741" t="str">
        <v/>
      </c>
      <c r="G17" s="741" t="str">
        <v/>
      </c>
    </row>
    <row r="18" spans="1:7">
      <c r="A18" s="740" t="str">
        <f t="shared" si="0"/>
        <v/>
      </c>
      <c r="B18" s="739" t="str">
        <f>IF($L$2=TRUE,_xll.mirGetDate($A18,$B$4,"MOD_FOLLOWING",$I$2),"")</f>
        <v/>
      </c>
      <c r="C18" s="738" t="str">
        <f>IF($L$2=TRUE,_xll.mirGetDate($A18,$C$4,"MOD_FOLLOWING",$I$2),"")</f>
        <v/>
      </c>
      <c r="D18" s="738" t="str">
        <f>IF($L$2=TRUE,_xll.mirGetDate($A18,$D$4,"MOD_FOLLOWING",$I$2),"")</f>
        <v/>
      </c>
      <c r="E18" s="741" t="str">
        <v/>
      </c>
      <c r="F18" s="741" t="str">
        <v/>
      </c>
      <c r="G18" s="741" t="str">
        <v/>
      </c>
    </row>
    <row r="19" spans="1:7">
      <c r="A19" s="740" t="str">
        <f t="shared" si="0"/>
        <v/>
      </c>
      <c r="B19" s="739" t="str">
        <f>IF($L$2=TRUE,_xll.mirGetDate($A19,$B$4,"MOD_FOLLOWING",$I$2),"")</f>
        <v/>
      </c>
      <c r="C19" s="738" t="str">
        <f>IF($L$2=TRUE,_xll.mirGetDate($A19,$C$4,"MOD_FOLLOWING",$I$2),"")</f>
        <v/>
      </c>
      <c r="D19" s="738" t="str">
        <f>IF($L$2=TRUE,_xll.mirGetDate($A19,$D$4,"MOD_FOLLOWING",$I$2),"")</f>
        <v/>
      </c>
      <c r="E19" s="741" t="str">
        <v/>
      </c>
      <c r="F19" s="741" t="str">
        <v/>
      </c>
      <c r="G19" s="741" t="str">
        <v/>
      </c>
    </row>
    <row r="20" spans="1:7">
      <c r="A20" s="740" t="str">
        <f t="shared" si="0"/>
        <v/>
      </c>
      <c r="B20" s="739" t="str">
        <f>IF($L$2=TRUE,_xll.mirGetDate($A20,$B$4,"MOD_FOLLOWING",$I$2),"")</f>
        <v/>
      </c>
      <c r="C20" s="738" t="str">
        <f>IF($L$2=TRUE,_xll.mirGetDate($A20,$C$4,"MOD_FOLLOWING",$I$2),"")</f>
        <v/>
      </c>
      <c r="D20" s="738" t="str">
        <f>IF($L$2=TRUE,_xll.mirGetDate($A20,$D$4,"MOD_FOLLOWING",$I$2),"")</f>
        <v/>
      </c>
      <c r="E20" s="741" t="str">
        <v/>
      </c>
      <c r="F20" s="741" t="str">
        <v/>
      </c>
      <c r="G20" s="741" t="str">
        <v/>
      </c>
    </row>
    <row r="21" spans="1:7">
      <c r="A21" s="740" t="str">
        <f t="shared" si="0"/>
        <v/>
      </c>
      <c r="B21" s="739" t="str">
        <f>IF($L$2=TRUE,_xll.mirGetDate($A21,$B$4,"MOD_FOLLOWING",$I$2),"")</f>
        <v/>
      </c>
      <c r="C21" s="738" t="str">
        <f>IF($L$2=TRUE,_xll.mirGetDate($A21,$C$4,"MOD_FOLLOWING",$I$2),"")</f>
        <v/>
      </c>
      <c r="D21" s="738" t="str">
        <f>IF($L$2=TRUE,_xll.mirGetDate($A21,$D$4,"MOD_FOLLOWING",$I$2),"")</f>
        <v/>
      </c>
      <c r="E21" s="741" t="str">
        <v/>
      </c>
      <c r="F21" s="741" t="str">
        <v/>
      </c>
      <c r="G21" s="741" t="str">
        <v/>
      </c>
    </row>
    <row r="22" spans="1:7">
      <c r="A22" s="740" t="str">
        <f t="shared" si="0"/>
        <v/>
      </c>
      <c r="B22" s="739" t="str">
        <f>IF($L$2=TRUE,_xll.mirGetDate($A22,$B$4,"MOD_FOLLOWING",$I$2),"")</f>
        <v/>
      </c>
      <c r="C22" s="738" t="str">
        <f>IF($L$2=TRUE,_xll.mirGetDate($A22,$C$4,"MOD_FOLLOWING",$I$2),"")</f>
        <v/>
      </c>
      <c r="D22" s="738" t="str">
        <f>IF($L$2=TRUE,_xll.mirGetDate($A22,$D$4,"MOD_FOLLOWING",$I$2),"")</f>
        <v/>
      </c>
      <c r="E22" s="741" t="str">
        <v/>
      </c>
      <c r="F22" s="741" t="str">
        <v/>
      </c>
      <c r="G22" s="741" t="str">
        <v/>
      </c>
    </row>
    <row r="23" spans="1:7">
      <c r="A23" s="740" t="str">
        <f t="shared" si="0"/>
        <v/>
      </c>
      <c r="B23" s="739" t="str">
        <f>IF($L$2=TRUE,_xll.mirGetDate($A23,$B$4,"MOD_FOLLOWING",$I$2),"")</f>
        <v/>
      </c>
      <c r="C23" s="738" t="str">
        <f>IF($L$2=TRUE,_xll.mirGetDate($A23,$C$4,"MOD_FOLLOWING",$I$2),"")</f>
        <v/>
      </c>
      <c r="D23" s="738" t="str">
        <f>IF($L$2=TRUE,_xll.mirGetDate($A23,$D$4,"MOD_FOLLOWING",$I$2),"")</f>
        <v/>
      </c>
      <c r="E23" s="741" t="str">
        <v/>
      </c>
      <c r="F23" s="741" t="str">
        <v/>
      </c>
      <c r="G23" s="741" t="str">
        <v/>
      </c>
    </row>
    <row r="24" spans="1:7">
      <c r="A24" s="740" t="str">
        <f t="shared" si="0"/>
        <v/>
      </c>
      <c r="B24" s="739" t="str">
        <f>IF($L$2=TRUE,_xll.mirGetDate($A24,$B$4,"MOD_FOLLOWING",$I$2),"")</f>
        <v/>
      </c>
      <c r="C24" s="738" t="str">
        <f>IF($L$2=TRUE,_xll.mirGetDate($A24,$C$4,"MOD_FOLLOWING",$I$2),"")</f>
        <v/>
      </c>
      <c r="D24" s="738" t="str">
        <f>IF($L$2=TRUE,_xll.mirGetDate($A24,$D$4,"MOD_FOLLOWING",$I$2),"")</f>
        <v/>
      </c>
      <c r="E24" s="741" t="str">
        <v/>
      </c>
      <c r="F24" s="741" t="str">
        <v/>
      </c>
      <c r="G24" s="741" t="str">
        <v/>
      </c>
    </row>
    <row r="25" spans="1:7">
      <c r="A25" s="740" t="str">
        <f t="shared" si="0"/>
        <v/>
      </c>
      <c r="B25" s="739" t="str">
        <f>IF($L$2=TRUE,_xll.mirGetDate($A25,$B$4,"MOD_FOLLOWING",$I$2),"")</f>
        <v/>
      </c>
      <c r="C25" s="738" t="str">
        <f>IF($L$2=TRUE,_xll.mirGetDate($A25,$C$4,"MOD_FOLLOWING",$I$2),"")</f>
        <v/>
      </c>
      <c r="D25" s="738" t="str">
        <f>IF($L$2=TRUE,_xll.mirGetDate($A25,$D$4,"MOD_FOLLOWING",$I$2),"")</f>
        <v/>
      </c>
      <c r="E25" s="741" t="str">
        <v/>
      </c>
      <c r="F25" s="741" t="str">
        <v/>
      </c>
      <c r="G25" s="741" t="str">
        <v/>
      </c>
    </row>
    <row r="26" spans="1:7">
      <c r="A26" s="740" t="str">
        <f t="shared" si="0"/>
        <v/>
      </c>
      <c r="B26" s="739" t="str">
        <f>IF($L$2=TRUE,_xll.mirGetDate($A26,$B$4,"MOD_FOLLOWING",$I$2),"")</f>
        <v/>
      </c>
      <c r="C26" s="738" t="str">
        <f>IF($L$2=TRUE,_xll.mirGetDate($A26,$C$4,"MOD_FOLLOWING",$I$2),"")</f>
        <v/>
      </c>
      <c r="D26" s="738" t="str">
        <f>IF($L$2=TRUE,_xll.mirGetDate($A26,$D$4,"MOD_FOLLOWING",$I$2),"")</f>
        <v/>
      </c>
      <c r="E26" s="741" t="str">
        <v/>
      </c>
      <c r="F26" s="741" t="str">
        <v/>
      </c>
      <c r="G26" s="741" t="str">
        <v/>
      </c>
    </row>
    <row r="27" spans="1:7">
      <c r="A27" s="740" t="str">
        <f t="shared" si="0"/>
        <v/>
      </c>
      <c r="B27" s="739" t="str">
        <f>IF($L$2=TRUE,_xll.mirGetDate($A27,$B$4,"MOD_FOLLOWING",$I$2),"")</f>
        <v/>
      </c>
      <c r="C27" s="738" t="str">
        <f>IF($L$2=TRUE,_xll.mirGetDate($A27,$C$4,"MOD_FOLLOWING",$I$2),"")</f>
        <v/>
      </c>
      <c r="D27" s="738" t="str">
        <f>IF($L$2=TRUE,_xll.mirGetDate($A27,$D$4,"MOD_FOLLOWING",$I$2),"")</f>
        <v/>
      </c>
      <c r="E27" s="741" t="str">
        <v/>
      </c>
      <c r="F27" s="741" t="str">
        <v/>
      </c>
      <c r="G27" s="741" t="str">
        <v/>
      </c>
    </row>
    <row r="28" spans="1:7">
      <c r="A28" s="740" t="str">
        <f t="shared" si="0"/>
        <v/>
      </c>
      <c r="B28" s="739" t="str">
        <f>IF($L$2=TRUE,_xll.mirGetDate($A28,$B$4,"MOD_FOLLOWING",$I$2),"")</f>
        <v/>
      </c>
      <c r="C28" s="738" t="str">
        <f>IF($L$2=TRUE,_xll.mirGetDate($A28,$C$4,"MOD_FOLLOWING",$I$2),"")</f>
        <v/>
      </c>
      <c r="D28" s="738" t="str">
        <f>IF($L$2=TRUE,_xll.mirGetDate($A28,$D$4,"MOD_FOLLOWING",$I$2),"")</f>
        <v/>
      </c>
      <c r="E28" s="741" t="str">
        <v/>
      </c>
      <c r="F28" s="741" t="str">
        <v/>
      </c>
      <c r="G28" s="741" t="str">
        <v/>
      </c>
    </row>
    <row r="29" spans="1:7">
      <c r="A29" s="740" t="str">
        <f t="shared" si="0"/>
        <v/>
      </c>
      <c r="B29" s="739" t="str">
        <f>IF($L$2=TRUE,_xll.mirGetDate($A29,$B$4,"MOD_FOLLOWING",$I$2),"")</f>
        <v/>
      </c>
      <c r="C29" s="738" t="str">
        <f>IF($L$2=TRUE,_xll.mirGetDate($A29,$C$4,"MOD_FOLLOWING",$I$2),"")</f>
        <v/>
      </c>
      <c r="D29" s="738" t="str">
        <f>IF($L$2=TRUE,_xll.mirGetDate($A29,$D$4,"MOD_FOLLOWING",$I$2),"")</f>
        <v/>
      </c>
      <c r="E29" s="741" t="str">
        <v/>
      </c>
      <c r="F29" s="741" t="str">
        <v/>
      </c>
      <c r="G29" s="741" t="str">
        <v/>
      </c>
    </row>
    <row r="30" spans="1:7">
      <c r="A30" s="740" t="str">
        <f t="shared" si="0"/>
        <v/>
      </c>
      <c r="B30" s="739" t="str">
        <f>IF($L$2=TRUE,_xll.mirGetDate($A30,$B$4,"MOD_FOLLOWING",$I$2),"")</f>
        <v/>
      </c>
      <c r="C30" s="738" t="str">
        <f>IF($L$2=TRUE,_xll.mirGetDate($A30,$C$4,"MOD_FOLLOWING",$I$2),"")</f>
        <v/>
      </c>
      <c r="D30" s="738" t="str">
        <f>IF($L$2=TRUE,_xll.mirGetDate($A30,$D$4,"MOD_FOLLOWING",$I$2),"")</f>
        <v/>
      </c>
      <c r="E30" s="741" t="str">
        <v/>
      </c>
      <c r="F30" s="741" t="str">
        <v/>
      </c>
      <c r="G30" s="741" t="str">
        <v/>
      </c>
    </row>
    <row r="31" spans="1:7">
      <c r="A31" s="740" t="str">
        <f t="shared" si="0"/>
        <v/>
      </c>
      <c r="B31" s="739" t="str">
        <f>IF($L$2=TRUE,_xll.mirGetDate($A31,$B$4,"MOD_FOLLOWING",$I$2),"")</f>
        <v/>
      </c>
      <c r="C31" s="738" t="str">
        <f>IF($L$2=TRUE,_xll.mirGetDate($A31,$C$4,"MOD_FOLLOWING",$I$2),"")</f>
        <v/>
      </c>
      <c r="D31" s="738" t="str">
        <f>IF($L$2=TRUE,_xll.mirGetDate($A31,$D$4,"MOD_FOLLOWING",$I$2),"")</f>
        <v/>
      </c>
      <c r="E31" s="741" t="str">
        <v/>
      </c>
      <c r="F31" s="741" t="str">
        <v/>
      </c>
      <c r="G31" s="741" t="str">
        <v/>
      </c>
    </row>
    <row r="32" spans="1:7">
      <c r="A32" s="740" t="str">
        <f t="shared" si="0"/>
        <v/>
      </c>
      <c r="B32" s="739" t="str">
        <f>IF($L$2=TRUE,_xll.mirGetDate($A32,$B$4,"MOD_FOLLOWING",$I$2),"")</f>
        <v/>
      </c>
      <c r="C32" s="738" t="str">
        <f>IF($L$2=TRUE,_xll.mirGetDate($A32,$C$4,"MOD_FOLLOWING",$I$2),"")</f>
        <v/>
      </c>
      <c r="D32" s="738" t="str">
        <f>IF($L$2=TRUE,_xll.mirGetDate($A32,$D$4,"MOD_FOLLOWING",$I$2),"")</f>
        <v/>
      </c>
      <c r="E32" s="741" t="str">
        <v/>
      </c>
      <c r="F32" s="741" t="str">
        <v/>
      </c>
      <c r="G32" s="741" t="str">
        <v/>
      </c>
    </row>
    <row r="33" spans="1:7">
      <c r="A33" s="740" t="str">
        <f t="shared" si="0"/>
        <v/>
      </c>
      <c r="B33" s="739" t="str">
        <f>IF($L$2=TRUE,_xll.mirGetDate($A33,$B$4,"MOD_FOLLOWING",$I$2),"")</f>
        <v/>
      </c>
      <c r="C33" s="738" t="str">
        <f>IF($L$2=TRUE,_xll.mirGetDate($A33,$C$4,"MOD_FOLLOWING",$I$2),"")</f>
        <v/>
      </c>
      <c r="D33" s="738" t="str">
        <f>IF($L$2=TRUE,_xll.mirGetDate($A33,$D$4,"MOD_FOLLOWING",$I$2),"")</f>
        <v/>
      </c>
      <c r="E33" s="741" t="str">
        <v/>
      </c>
      <c r="F33" s="741" t="str">
        <v/>
      </c>
      <c r="G33" s="741" t="str">
        <v/>
      </c>
    </row>
    <row r="34" spans="1:7">
      <c r="A34" s="740" t="str">
        <f t="shared" si="0"/>
        <v/>
      </c>
      <c r="B34" s="739" t="str">
        <f>IF($L$2=TRUE,_xll.mirGetDate($A34,$B$4,"MOD_FOLLOWING",$I$2),"")</f>
        <v/>
      </c>
      <c r="C34" s="738" t="str">
        <f>IF($L$2=TRUE,_xll.mirGetDate($A34,$C$4,"MOD_FOLLOWING",$I$2),"")</f>
        <v/>
      </c>
      <c r="D34" s="738" t="str">
        <f>IF($L$2=TRUE,_xll.mirGetDate($A34,$D$4,"MOD_FOLLOWING",$I$2),"")</f>
        <v/>
      </c>
      <c r="E34" s="741" t="str">
        <v/>
      </c>
      <c r="F34" s="741" t="str">
        <v/>
      </c>
      <c r="G34" s="741" t="str">
        <v/>
      </c>
    </row>
    <row r="35" spans="1:7">
      <c r="A35" s="740" t="str">
        <f t="shared" si="0"/>
        <v/>
      </c>
      <c r="B35" s="739" t="str">
        <f>IF($L$2=TRUE,_xll.mirGetDate($A35,$B$4,"MOD_FOLLOWING",$I$2),"")</f>
        <v/>
      </c>
      <c r="C35" s="738" t="str">
        <f>IF($L$2=TRUE,_xll.mirGetDate($A35,$C$4,"MOD_FOLLOWING",$I$2),"")</f>
        <v/>
      </c>
      <c r="D35" s="738" t="str">
        <f>IF($L$2=TRUE,_xll.mirGetDate($A35,$D$4,"MOD_FOLLOWING",$I$2),"")</f>
        <v/>
      </c>
      <c r="E35" s="741" t="str">
        <v/>
      </c>
      <c r="F35" s="741" t="str">
        <v/>
      </c>
      <c r="G35" s="741" t="str">
        <v/>
      </c>
    </row>
    <row r="36" spans="1:7">
      <c r="A36" s="740" t="str">
        <f t="shared" si="0"/>
        <v/>
      </c>
      <c r="B36" s="739" t="str">
        <f>IF($L$2=TRUE,_xll.mirGetDate($A36,$B$4,"MOD_FOLLOWING",$I$2),"")</f>
        <v/>
      </c>
      <c r="C36" s="738" t="str">
        <f>IF($L$2=TRUE,_xll.mirGetDate($A36,$C$4,"MOD_FOLLOWING",$I$2),"")</f>
        <v/>
      </c>
      <c r="D36" s="738" t="str">
        <f>IF($L$2=TRUE,_xll.mirGetDate($A36,$D$4,"MOD_FOLLOWING",$I$2),"")</f>
        <v/>
      </c>
      <c r="E36" s="741" t="str">
        <v/>
      </c>
      <c r="F36" s="741" t="str">
        <v/>
      </c>
      <c r="G36" s="741" t="str">
        <v/>
      </c>
    </row>
    <row r="37" spans="1:7">
      <c r="A37" s="740" t="str">
        <f t="shared" si="0"/>
        <v/>
      </c>
      <c r="B37" s="739" t="str">
        <f>IF($L$2=TRUE,_xll.mirGetDate($A37,$B$4,"MOD_FOLLOWING",$I$2),"")</f>
        <v/>
      </c>
      <c r="C37" s="738" t="str">
        <f>IF($L$2=TRUE,_xll.mirGetDate($A37,$C$4,"MOD_FOLLOWING",$I$2),"")</f>
        <v/>
      </c>
      <c r="D37" s="738" t="str">
        <f>IF($L$2=TRUE,_xll.mirGetDate($A37,$D$4,"MOD_FOLLOWING",$I$2),"")</f>
        <v/>
      </c>
      <c r="E37" s="741" t="str">
        <v/>
      </c>
      <c r="F37" s="741" t="str">
        <v/>
      </c>
      <c r="G37" s="741" t="str">
        <v/>
      </c>
    </row>
    <row r="38" spans="1:7">
      <c r="A38" s="740" t="str">
        <f t="shared" si="0"/>
        <v/>
      </c>
      <c r="B38" s="739" t="str">
        <f>IF($L$2=TRUE,_xll.mirGetDate($A38,$B$4,"MOD_FOLLOWING",$I$2),"")</f>
        <v/>
      </c>
      <c r="C38" s="738" t="str">
        <f>IF($L$2=TRUE,_xll.mirGetDate($A38,$C$4,"MOD_FOLLOWING",$I$2),"")</f>
        <v/>
      </c>
      <c r="D38" s="738" t="str">
        <f>IF($L$2=TRUE,_xll.mirGetDate($A38,$D$4,"MOD_FOLLOWING",$I$2),"")</f>
        <v/>
      </c>
      <c r="E38" s="741" t="str">
        <v/>
      </c>
      <c r="F38" s="741" t="str">
        <v/>
      </c>
      <c r="G38" s="741" t="str">
        <v/>
      </c>
    </row>
    <row r="39" spans="1:7">
      <c r="A39" s="740" t="str">
        <f t="shared" si="0"/>
        <v/>
      </c>
      <c r="B39" s="739" t="str">
        <f>IF($L$2=TRUE,_xll.mirGetDate($A39,$B$4,"MOD_FOLLOWING",$I$2),"")</f>
        <v/>
      </c>
      <c r="C39" s="738" t="str">
        <f>IF($L$2=TRUE,_xll.mirGetDate($A39,$C$4,"MOD_FOLLOWING",$I$2),"")</f>
        <v/>
      </c>
      <c r="D39" s="738" t="str">
        <f>IF($L$2=TRUE,_xll.mirGetDate($A39,$D$4,"MOD_FOLLOWING",$I$2),"")</f>
        <v/>
      </c>
      <c r="E39" s="741" t="str">
        <v/>
      </c>
      <c r="F39" s="741" t="str">
        <v/>
      </c>
      <c r="G39" s="741" t="str">
        <v/>
      </c>
    </row>
    <row r="40" spans="1:7">
      <c r="A40" s="740" t="str">
        <f t="shared" si="0"/>
        <v/>
      </c>
      <c r="B40" s="739" t="str">
        <f>IF($L$2=TRUE,_xll.mirGetDate($A40,$B$4,"MOD_FOLLOWING",$I$2),"")</f>
        <v/>
      </c>
      <c r="C40" s="738" t="str">
        <f>IF($L$2=TRUE,_xll.mirGetDate($A40,$C$4,"MOD_FOLLOWING",$I$2),"")</f>
        <v/>
      </c>
      <c r="D40" s="738" t="str">
        <f>IF($L$2=TRUE,_xll.mirGetDate($A40,$D$4,"MOD_FOLLOWING",$I$2),"")</f>
        <v/>
      </c>
      <c r="E40" s="741" t="str">
        <v/>
      </c>
      <c r="F40" s="741" t="str">
        <v/>
      </c>
      <c r="G40" s="741" t="str">
        <v/>
      </c>
    </row>
    <row r="41" spans="1:7">
      <c r="A41" s="740" t="str">
        <f t="shared" si="0"/>
        <v/>
      </c>
      <c r="B41" s="739" t="str">
        <f>IF($L$2=TRUE,_xll.mirGetDate($A41,$B$4,"MOD_FOLLOWING",$I$2),"")</f>
        <v/>
      </c>
      <c r="C41" s="738" t="str">
        <f>IF($L$2=TRUE,_xll.mirGetDate($A41,$C$4,"MOD_FOLLOWING",$I$2),"")</f>
        <v/>
      </c>
      <c r="D41" s="738" t="str">
        <f>IF($L$2=TRUE,_xll.mirGetDate($A41,$D$4,"MOD_FOLLOWING",$I$2),"")</f>
        <v/>
      </c>
      <c r="E41" s="741" t="str">
        <v/>
      </c>
      <c r="F41" s="741" t="str">
        <v/>
      </c>
      <c r="G41" s="741" t="str">
        <v/>
      </c>
    </row>
    <row r="42" spans="1:7">
      <c r="A42" s="740" t="str">
        <f t="shared" si="0"/>
        <v/>
      </c>
      <c r="B42" s="739" t="str">
        <f>IF($L$2=TRUE,_xll.mirGetDate($A42,$B$4,"MOD_FOLLOWING",$I$2),"")</f>
        <v/>
      </c>
      <c r="C42" s="738" t="str">
        <f>IF($L$2=TRUE,_xll.mirGetDate($A42,$C$4,"MOD_FOLLOWING",$I$2),"")</f>
        <v/>
      </c>
      <c r="D42" s="738" t="str">
        <f>IF($L$2=TRUE,_xll.mirGetDate($A42,$D$4,"MOD_FOLLOWING",$I$2),"")</f>
        <v/>
      </c>
      <c r="E42" s="741" t="str">
        <v/>
      </c>
      <c r="F42" s="741" t="str">
        <v/>
      </c>
      <c r="G42" s="741" t="str">
        <v/>
      </c>
    </row>
    <row r="43" spans="1:7">
      <c r="A43" s="740" t="str">
        <f t="shared" si="0"/>
        <v/>
      </c>
      <c r="B43" s="739" t="str">
        <f>IF($L$2=TRUE,_xll.mirGetDate($A43,$B$4,"MOD_FOLLOWING",$I$2),"")</f>
        <v/>
      </c>
      <c r="C43" s="738" t="str">
        <f>IF($L$2=TRUE,_xll.mirGetDate($A43,$C$4,"MOD_FOLLOWING",$I$2),"")</f>
        <v/>
      </c>
      <c r="D43" s="738" t="str">
        <f>IF($L$2=TRUE,_xll.mirGetDate($A43,$D$4,"MOD_FOLLOWING",$I$2),"")</f>
        <v/>
      </c>
      <c r="E43" s="741" t="str">
        <v/>
      </c>
      <c r="F43" s="741" t="str">
        <v/>
      </c>
      <c r="G43" s="741" t="str">
        <v/>
      </c>
    </row>
    <row r="44" spans="1:7">
      <c r="A44" s="740" t="str">
        <f t="shared" si="0"/>
        <v/>
      </c>
      <c r="B44" s="739" t="str">
        <f>IF($L$2=TRUE,_xll.mirGetDate($A44,$B$4,"MOD_FOLLOWING",$I$2),"")</f>
        <v/>
      </c>
      <c r="C44" s="738" t="str">
        <f>IF($L$2=TRUE,_xll.mirGetDate($A44,$C$4,"MOD_FOLLOWING",$I$2),"")</f>
        <v/>
      </c>
      <c r="D44" s="738" t="str">
        <f>IF($L$2=TRUE,_xll.mirGetDate($A44,$D$4,"MOD_FOLLOWING",$I$2),"")</f>
        <v/>
      </c>
      <c r="E44" s="741" t="str">
        <v/>
      </c>
      <c r="F44" s="741" t="str">
        <v/>
      </c>
      <c r="G44" s="741" t="str">
        <v/>
      </c>
    </row>
    <row r="45" spans="1:7">
      <c r="A45" s="740" t="str">
        <f t="shared" si="0"/>
        <v/>
      </c>
      <c r="B45" s="739" t="str">
        <f>IF($L$2=TRUE,_xll.mirGetDate($A45,$B$4,"MOD_FOLLOWING",$I$2),"")</f>
        <v/>
      </c>
      <c r="C45" s="738" t="str">
        <f>IF($L$2=TRUE,_xll.mirGetDate($A45,$C$4,"MOD_FOLLOWING",$I$2),"")</f>
        <v/>
      </c>
      <c r="D45" s="738" t="str">
        <f>IF($L$2=TRUE,_xll.mirGetDate($A45,$D$4,"MOD_FOLLOWING",$I$2),"")</f>
        <v/>
      </c>
      <c r="E45" s="741" t="str">
        <v/>
      </c>
      <c r="F45" s="741" t="str">
        <v/>
      </c>
      <c r="G45" s="741" t="str">
        <v/>
      </c>
    </row>
    <row r="46" spans="1:7">
      <c r="A46" s="740" t="str">
        <f t="shared" si="0"/>
        <v/>
      </c>
      <c r="B46" s="739" t="str">
        <f>IF($L$2=TRUE,_xll.mirGetDate($A46,$B$4,"MOD_FOLLOWING",$I$2),"")</f>
        <v/>
      </c>
      <c r="C46" s="738" t="str">
        <f>IF($L$2=TRUE,_xll.mirGetDate($A46,$C$4,"MOD_FOLLOWING",$I$2),"")</f>
        <v/>
      </c>
      <c r="D46" s="738" t="str">
        <f>IF($L$2=TRUE,_xll.mirGetDate($A46,$D$4,"MOD_FOLLOWING",$I$2),"")</f>
        <v/>
      </c>
      <c r="E46" s="741" t="str">
        <v/>
      </c>
      <c r="F46" s="741" t="str">
        <v/>
      </c>
      <c r="G46" s="741" t="str">
        <v/>
      </c>
    </row>
    <row r="47" spans="1:7">
      <c r="A47" s="740" t="str">
        <f t="shared" si="0"/>
        <v/>
      </c>
      <c r="B47" s="739" t="str">
        <f>IF($L$2=TRUE,_xll.mirGetDate($A47,$B$4,"MOD_FOLLOWING",$I$2),"")</f>
        <v/>
      </c>
      <c r="C47" s="738" t="str">
        <f>IF($L$2=TRUE,_xll.mirGetDate($A47,$C$4,"MOD_FOLLOWING",$I$2),"")</f>
        <v/>
      </c>
      <c r="D47" s="738" t="str">
        <f>IF($L$2=TRUE,_xll.mirGetDate($A47,$D$4,"MOD_FOLLOWING",$I$2),"")</f>
        <v/>
      </c>
      <c r="E47" s="741" t="str">
        <v/>
      </c>
      <c r="F47" s="741" t="str">
        <v/>
      </c>
      <c r="G47" s="741" t="str">
        <v/>
      </c>
    </row>
    <row r="48" spans="1:7">
      <c r="A48" s="740" t="str">
        <f t="shared" si="0"/>
        <v/>
      </c>
      <c r="B48" s="739" t="str">
        <f>IF($L$2=TRUE,_xll.mirGetDate($A48,$B$4,"MOD_FOLLOWING",$I$2),"")</f>
        <v/>
      </c>
      <c r="C48" s="738" t="str">
        <f>IF($L$2=TRUE,_xll.mirGetDate($A48,$C$4,"MOD_FOLLOWING",$I$2),"")</f>
        <v/>
      </c>
      <c r="D48" s="738" t="str">
        <f>IF($L$2=TRUE,_xll.mirGetDate($A48,$D$4,"MOD_FOLLOWING",$I$2),"")</f>
        <v/>
      </c>
      <c r="E48" s="741" t="str">
        <v/>
      </c>
      <c r="F48" s="741" t="str">
        <v/>
      </c>
      <c r="G48" s="741" t="str">
        <v/>
      </c>
    </row>
    <row r="49" spans="1:7">
      <c r="A49" s="740" t="str">
        <f t="shared" si="0"/>
        <v/>
      </c>
      <c r="B49" s="739" t="str">
        <f>IF($L$2=TRUE,_xll.mirGetDate($A49,$B$4,"MOD_FOLLOWING",$I$2),"")</f>
        <v/>
      </c>
      <c r="C49" s="738" t="str">
        <f>IF($L$2=TRUE,_xll.mirGetDate($A49,$C$4,"MOD_FOLLOWING",$I$2),"")</f>
        <v/>
      </c>
      <c r="D49" s="738" t="str">
        <f>IF($L$2=TRUE,_xll.mirGetDate($A49,$D$4,"MOD_FOLLOWING",$I$2),"")</f>
        <v/>
      </c>
      <c r="E49" s="741" t="str">
        <v/>
      </c>
      <c r="F49" s="741" t="str">
        <v/>
      </c>
      <c r="G49" s="741" t="str">
        <v/>
      </c>
    </row>
    <row r="50" spans="1:7">
      <c r="A50" s="740" t="str">
        <f t="shared" si="0"/>
        <v/>
      </c>
      <c r="B50" s="739" t="str">
        <f>IF($L$2=TRUE,_xll.mirGetDate($A50,$B$4,"MOD_FOLLOWING",$I$2),"")</f>
        <v/>
      </c>
      <c r="C50" s="738" t="str">
        <f>IF($L$2=TRUE,_xll.mirGetDate($A50,$C$4,"MOD_FOLLOWING",$I$2),"")</f>
        <v/>
      </c>
      <c r="D50" s="738" t="str">
        <f>IF($L$2=TRUE,_xll.mirGetDate($A50,$D$4,"MOD_FOLLOWING",$I$2),"")</f>
        <v/>
      </c>
      <c r="E50" s="741" t="str">
        <v/>
      </c>
      <c r="F50" s="741" t="str">
        <v/>
      </c>
      <c r="G50" s="741" t="str">
        <v/>
      </c>
    </row>
    <row r="51" spans="1:7">
      <c r="A51" s="740" t="str">
        <f t="shared" si="0"/>
        <v/>
      </c>
      <c r="B51" s="739" t="str">
        <f>IF($L$2=TRUE,_xll.mirGetDate($A51,$B$4,"MOD_FOLLOWING",$I$2),"")</f>
        <v/>
      </c>
      <c r="C51" s="738" t="str">
        <f>IF($L$2=TRUE,_xll.mirGetDate($A51,$C$4,"MOD_FOLLOWING",$I$2),"")</f>
        <v/>
      </c>
      <c r="D51" s="738" t="str">
        <f>IF($L$2=TRUE,_xll.mirGetDate($A51,$D$4,"MOD_FOLLOWING",$I$2),"")</f>
        <v/>
      </c>
      <c r="E51" s="741" t="str">
        <v/>
      </c>
      <c r="F51" s="741" t="str">
        <v/>
      </c>
      <c r="G51" s="741" t="str">
        <v/>
      </c>
    </row>
    <row r="52" spans="1:7">
      <c r="A52" s="740" t="str">
        <f t="shared" si="0"/>
        <v/>
      </c>
      <c r="B52" s="739" t="str">
        <f>IF($L$2=TRUE,_xll.mirGetDate($A52,$B$4,"MOD_FOLLOWING",$I$2),"")</f>
        <v/>
      </c>
      <c r="C52" s="738" t="str">
        <f>IF($L$2=TRUE,_xll.mirGetDate($A52,$C$4,"MOD_FOLLOWING",$I$2),"")</f>
        <v/>
      </c>
      <c r="D52" s="738" t="str">
        <f>IF($L$2=TRUE,_xll.mirGetDate($A52,$D$4,"MOD_FOLLOWING",$I$2),"")</f>
        <v/>
      </c>
      <c r="E52" s="741" t="str">
        <v/>
      </c>
      <c r="F52" s="741" t="str">
        <v/>
      </c>
      <c r="G52" s="741" t="str">
        <v/>
      </c>
    </row>
    <row r="53" spans="1:7">
      <c r="A53" s="740" t="str">
        <f t="shared" si="0"/>
        <v/>
      </c>
      <c r="B53" s="739" t="str">
        <f>IF($L$2=TRUE,_xll.mirGetDate($A53,$B$4,"MOD_FOLLOWING",$I$2),"")</f>
        <v/>
      </c>
      <c r="C53" s="738" t="str">
        <f>IF($L$2=TRUE,_xll.mirGetDate($A53,$C$4,"MOD_FOLLOWING",$I$2),"")</f>
        <v/>
      </c>
      <c r="D53" s="738" t="str">
        <f>IF($L$2=TRUE,_xll.mirGetDate($A53,$D$4,"MOD_FOLLOWING",$I$2),"")</f>
        <v/>
      </c>
      <c r="E53" s="741" t="str">
        <v/>
      </c>
      <c r="F53" s="741" t="str">
        <v/>
      </c>
      <c r="G53" s="741" t="str">
        <v/>
      </c>
    </row>
    <row r="54" spans="1:7">
      <c r="A54" s="740" t="str">
        <f t="shared" si="0"/>
        <v/>
      </c>
      <c r="B54" s="739" t="str">
        <f>IF($L$2=TRUE,_xll.mirGetDate($A54,$B$4,"MOD_FOLLOWING",$I$2),"")</f>
        <v/>
      </c>
      <c r="C54" s="738" t="str">
        <f>IF($L$2=TRUE,_xll.mirGetDate($A54,$C$4,"MOD_FOLLOWING",$I$2),"")</f>
        <v/>
      </c>
      <c r="D54" s="738" t="str">
        <f>IF($L$2=TRUE,_xll.mirGetDate($A54,$D$4,"MOD_FOLLOWING",$I$2),"")</f>
        <v/>
      </c>
      <c r="E54" s="741" t="str">
        <v/>
      </c>
      <c r="F54" s="741" t="str">
        <v/>
      </c>
      <c r="G54" s="741" t="str">
        <v/>
      </c>
    </row>
    <row r="55" spans="1:7">
      <c r="A55" s="740" t="str">
        <f t="shared" si="0"/>
        <v/>
      </c>
      <c r="B55" s="739" t="str">
        <f>IF($L$2=TRUE,_xll.mirGetDate($A55,$B$4,"MOD_FOLLOWING",$I$2),"")</f>
        <v/>
      </c>
      <c r="C55" s="738" t="str">
        <f>IF($L$2=TRUE,_xll.mirGetDate($A55,$C$4,"MOD_FOLLOWING",$I$2),"")</f>
        <v/>
      </c>
      <c r="D55" s="738" t="str">
        <f>IF($L$2=TRUE,_xll.mirGetDate($A55,$D$4,"MOD_FOLLOWING",$I$2),"")</f>
        <v/>
      </c>
      <c r="E55" s="741" t="str">
        <v/>
      </c>
      <c r="F55" s="741" t="str">
        <v/>
      </c>
      <c r="G55" s="741" t="str">
        <v/>
      </c>
    </row>
    <row r="56" spans="1:7">
      <c r="A56" s="740" t="str">
        <f t="shared" si="0"/>
        <v/>
      </c>
      <c r="B56" s="739" t="str">
        <f>IF($L$2=TRUE,_xll.mirGetDate($A56,$B$4,"MOD_FOLLOWING",$I$2),"")</f>
        <v/>
      </c>
      <c r="C56" s="738" t="str">
        <f>IF($L$2=TRUE,_xll.mirGetDate($A56,$C$4,"MOD_FOLLOWING",$I$2),"")</f>
        <v/>
      </c>
      <c r="D56" s="738" t="str">
        <f>IF($L$2=TRUE,_xll.mirGetDate($A56,$D$4,"MOD_FOLLOWING",$I$2),"")</f>
        <v/>
      </c>
      <c r="E56" s="741" t="str">
        <v/>
      </c>
      <c r="F56" s="741" t="str">
        <v/>
      </c>
      <c r="G56" s="741" t="str">
        <v/>
      </c>
    </row>
    <row r="57" spans="1:7">
      <c r="A57" s="740" t="str">
        <f t="shared" si="0"/>
        <v/>
      </c>
      <c r="B57" s="739" t="str">
        <f>IF($L$2=TRUE,_xll.mirGetDate($A57,$B$4,"MOD_FOLLOWING",$I$2),"")</f>
        <v/>
      </c>
      <c r="C57" s="738" t="str">
        <f>IF($L$2=TRUE,_xll.mirGetDate($A57,$C$4,"MOD_FOLLOWING",$I$2),"")</f>
        <v/>
      </c>
      <c r="D57" s="738" t="str">
        <f>IF($L$2=TRUE,_xll.mirGetDate($A57,$D$4,"MOD_FOLLOWING",$I$2),"")</f>
        <v/>
      </c>
      <c r="E57" s="741" t="str">
        <v/>
      </c>
      <c r="F57" s="741" t="str">
        <v/>
      </c>
      <c r="G57" s="741" t="str">
        <v/>
      </c>
    </row>
    <row r="58" spans="1:7">
      <c r="A58" s="740" t="str">
        <f t="shared" si="0"/>
        <v/>
      </c>
      <c r="B58" s="739" t="str">
        <f>IF($L$2=TRUE,_xll.mirGetDate($A58,$B$4,"MOD_FOLLOWING",$I$2),"")</f>
        <v/>
      </c>
      <c r="C58" s="738" t="str">
        <f>IF($L$2=TRUE,_xll.mirGetDate($A58,$C$4,"MOD_FOLLOWING",$I$2),"")</f>
        <v/>
      </c>
      <c r="D58" s="738" t="str">
        <f>IF($L$2=TRUE,_xll.mirGetDate($A58,$D$4,"MOD_FOLLOWING",$I$2),"")</f>
        <v/>
      </c>
      <c r="E58" s="741" t="str">
        <v/>
      </c>
      <c r="F58" s="741" t="str">
        <v/>
      </c>
      <c r="G58" s="741" t="str">
        <v/>
      </c>
    </row>
    <row r="59" spans="1:7">
      <c r="A59" s="740" t="str">
        <f t="shared" si="0"/>
        <v/>
      </c>
      <c r="B59" s="739" t="str">
        <f>IF($L$2=TRUE,_xll.mirGetDate($A59,$B$4,"MOD_FOLLOWING",$I$2),"")</f>
        <v/>
      </c>
      <c r="C59" s="738" t="str">
        <f>IF($L$2=TRUE,_xll.mirGetDate($A59,$C$4,"MOD_FOLLOWING",$I$2),"")</f>
        <v/>
      </c>
      <c r="D59" s="738" t="str">
        <f>IF($L$2=TRUE,_xll.mirGetDate($A59,$D$4,"MOD_FOLLOWING",$I$2),"")</f>
        <v/>
      </c>
      <c r="E59" s="741" t="str">
        <v/>
      </c>
      <c r="F59" s="741" t="str">
        <v/>
      </c>
      <c r="G59" s="741" t="str">
        <v/>
      </c>
    </row>
    <row r="60" spans="1:7">
      <c r="A60" s="740" t="str">
        <f t="shared" si="0"/>
        <v/>
      </c>
      <c r="B60" s="739" t="str">
        <f>IF($L$2=TRUE,_xll.mirGetDate($A60,$B$4,"MOD_FOLLOWING",$I$2),"")</f>
        <v/>
      </c>
      <c r="C60" s="738" t="str">
        <f>IF($L$2=TRUE,_xll.mirGetDate($A60,$C$4,"MOD_FOLLOWING",$I$2),"")</f>
        <v/>
      </c>
      <c r="D60" s="738" t="str">
        <f>IF($L$2=TRUE,_xll.mirGetDate($A60,$D$4,"MOD_FOLLOWING",$I$2),"")</f>
        <v/>
      </c>
      <c r="E60" s="741" t="str">
        <v/>
      </c>
      <c r="F60" s="741" t="str">
        <v/>
      </c>
      <c r="G60" s="741" t="str">
        <v/>
      </c>
    </row>
    <row r="61" spans="1:7">
      <c r="A61" s="740" t="str">
        <f t="shared" si="0"/>
        <v/>
      </c>
      <c r="B61" s="739" t="str">
        <f>IF($L$2=TRUE,_xll.mirGetDate($A61,$B$4,"MOD_FOLLOWING",$I$2),"")</f>
        <v/>
      </c>
      <c r="C61" s="738" t="str">
        <f>IF($L$2=TRUE,_xll.mirGetDate($A61,$C$4,"MOD_FOLLOWING",$I$2),"")</f>
        <v/>
      </c>
      <c r="D61" s="738" t="str">
        <f>IF($L$2=TRUE,_xll.mirGetDate($A61,$D$4,"MOD_FOLLOWING",$I$2),"")</f>
        <v/>
      </c>
      <c r="E61" s="741" t="str">
        <v/>
      </c>
      <c r="F61" s="741" t="str">
        <v/>
      </c>
      <c r="G61" s="741" t="str">
        <v/>
      </c>
    </row>
    <row r="62" spans="1:7">
      <c r="A62" s="740" t="str">
        <f t="shared" si="0"/>
        <v/>
      </c>
      <c r="B62" s="739" t="str">
        <f>IF($L$2=TRUE,_xll.mirGetDate($A62,$B$4,"MOD_FOLLOWING",$I$2),"")</f>
        <v/>
      </c>
      <c r="C62" s="738" t="str">
        <f>IF($L$2=TRUE,_xll.mirGetDate($A62,$C$4,"MOD_FOLLOWING",$I$2),"")</f>
        <v/>
      </c>
      <c r="D62" s="738" t="str">
        <f>IF($L$2=TRUE,_xll.mirGetDate($A62,$D$4,"MOD_FOLLOWING",$I$2),"")</f>
        <v/>
      </c>
      <c r="E62" s="741" t="str">
        <v/>
      </c>
      <c r="F62" s="741" t="str">
        <v/>
      </c>
      <c r="G62" s="741" t="str">
        <v/>
      </c>
    </row>
    <row r="63" spans="1:7">
      <c r="A63" s="740" t="str">
        <f t="shared" si="0"/>
        <v/>
      </c>
      <c r="B63" s="739" t="str">
        <f>IF($L$2=TRUE,_xll.mirGetDate($A63,$B$4,"MOD_FOLLOWING",$I$2),"")</f>
        <v/>
      </c>
      <c r="C63" s="738" t="str">
        <f>IF($L$2=TRUE,_xll.mirGetDate($A63,$C$4,"MOD_FOLLOWING",$I$2),"")</f>
        <v/>
      </c>
      <c r="D63" s="738" t="str">
        <f>IF($L$2=TRUE,_xll.mirGetDate($A63,$D$4,"MOD_FOLLOWING",$I$2),"")</f>
        <v/>
      </c>
      <c r="E63" s="741" t="str">
        <v/>
      </c>
      <c r="F63" s="741" t="str">
        <v/>
      </c>
      <c r="G63" s="741" t="str">
        <v/>
      </c>
    </row>
    <row r="64" spans="1:7">
      <c r="A64" s="740" t="str">
        <f t="shared" si="0"/>
        <v/>
      </c>
      <c r="B64" s="739" t="str">
        <f>IF($L$2=TRUE,_xll.mirGetDate($A64,$B$4,"MOD_FOLLOWING",$I$2),"")</f>
        <v/>
      </c>
      <c r="C64" s="738" t="str">
        <f>IF($L$2=TRUE,_xll.mirGetDate($A64,$C$4,"MOD_FOLLOWING",$I$2),"")</f>
        <v/>
      </c>
      <c r="D64" s="738" t="str">
        <f>IF($L$2=TRUE,_xll.mirGetDate($A64,$D$4,"MOD_FOLLOWING",$I$2),"")</f>
        <v/>
      </c>
      <c r="E64" s="741" t="str">
        <v/>
      </c>
      <c r="F64" s="741" t="str">
        <v/>
      </c>
      <c r="G64" s="741" t="str">
        <v/>
      </c>
    </row>
    <row r="65" spans="1:7">
      <c r="A65" s="740" t="str">
        <f t="shared" si="0"/>
        <v/>
      </c>
      <c r="B65" s="739" t="str">
        <f>IF($L$2=TRUE,_xll.mirGetDate($A65,$B$4,"MOD_FOLLOWING",$I$2),"")</f>
        <v/>
      </c>
      <c r="C65" s="738" t="str">
        <f>IF($L$2=TRUE,_xll.mirGetDate($A65,$C$4,"MOD_FOLLOWING",$I$2),"")</f>
        <v/>
      </c>
      <c r="D65" s="738" t="str">
        <f>IF($L$2=TRUE,_xll.mirGetDate($A65,$D$4,"MOD_FOLLOWING",$I$2),"")</f>
        <v/>
      </c>
      <c r="E65" s="741" t="str">
        <v/>
      </c>
      <c r="F65" s="741" t="str">
        <v/>
      </c>
      <c r="G65" s="741" t="str">
        <v/>
      </c>
    </row>
    <row r="66" spans="1:7">
      <c r="A66" s="740" t="str">
        <f t="shared" si="0"/>
        <v/>
      </c>
      <c r="B66" s="739" t="str">
        <f>IF($L$2=TRUE,_xll.mirGetDate($A66,$B$4,"MOD_FOLLOWING",$I$2),"")</f>
        <v/>
      </c>
      <c r="C66" s="738" t="str">
        <f>IF($L$2=TRUE,_xll.mirGetDate($A66,$C$4,"MOD_FOLLOWING",$I$2),"")</f>
        <v/>
      </c>
      <c r="D66" s="738" t="str">
        <f>IF($L$2=TRUE,_xll.mirGetDate($A66,$D$4,"MOD_FOLLOWING",$I$2),"")</f>
        <v/>
      </c>
      <c r="E66" s="741" t="str">
        <v/>
      </c>
      <c r="F66" s="741" t="str">
        <v/>
      </c>
      <c r="G66" s="741" t="str">
        <v/>
      </c>
    </row>
    <row r="67" spans="1:7">
      <c r="A67" s="740" t="str">
        <f t="shared" si="0"/>
        <v/>
      </c>
      <c r="B67" s="739" t="str">
        <f>IF($L$2=TRUE,_xll.mirGetDate($A67,$B$4,"MOD_FOLLOWING",$I$2),"")</f>
        <v/>
      </c>
      <c r="C67" s="738" t="str">
        <f>IF($L$2=TRUE,_xll.mirGetDate($A67,$C$4,"MOD_FOLLOWING",$I$2),"")</f>
        <v/>
      </c>
      <c r="D67" s="738" t="str">
        <f>IF($L$2=TRUE,_xll.mirGetDate($A67,$D$4,"MOD_FOLLOWING",$I$2),"")</f>
        <v/>
      </c>
      <c r="E67" s="741" t="str">
        <v/>
      </c>
      <c r="F67" s="741" t="str">
        <v/>
      </c>
      <c r="G67" s="741" t="str">
        <v/>
      </c>
    </row>
    <row r="68" spans="1:7">
      <c r="A68" s="740" t="str">
        <f t="shared" si="0"/>
        <v/>
      </c>
      <c r="B68" s="739" t="str">
        <f>IF($L$2=TRUE,_xll.mirGetDate($A68,$B$4,"MOD_FOLLOWING",$I$2),"")</f>
        <v/>
      </c>
      <c r="C68" s="738" t="str">
        <f>IF($L$2=TRUE,_xll.mirGetDate($A68,$C$4,"MOD_FOLLOWING",$I$2),"")</f>
        <v/>
      </c>
      <c r="D68" s="738" t="str">
        <f>IF($L$2=TRUE,_xll.mirGetDate($A68,$D$4,"MOD_FOLLOWING",$I$2),"")</f>
        <v/>
      </c>
      <c r="E68" s="741" t="str">
        <v/>
      </c>
      <c r="F68" s="741" t="str">
        <v/>
      </c>
      <c r="G68" s="741" t="str">
        <v/>
      </c>
    </row>
    <row r="69" spans="1:7">
      <c r="A69" s="740" t="str">
        <f t="shared" si="0"/>
        <v/>
      </c>
      <c r="B69" s="739" t="str">
        <f>IF($L$2=TRUE,_xll.mirGetDate($A69,$B$4,"MOD_FOLLOWING",$I$2),"")</f>
        <v/>
      </c>
      <c r="C69" s="738" t="str">
        <f>IF($L$2=TRUE,_xll.mirGetDate($A69,$C$4,"MOD_FOLLOWING",$I$2),"")</f>
        <v/>
      </c>
      <c r="D69" s="738" t="str">
        <f>IF($L$2=TRUE,_xll.mirGetDate($A69,$D$4,"MOD_FOLLOWING",$I$2),"")</f>
        <v/>
      </c>
      <c r="E69" s="741" t="str">
        <v/>
      </c>
      <c r="F69" s="741" t="str">
        <v/>
      </c>
      <c r="G69" s="741" t="str">
        <v/>
      </c>
    </row>
    <row r="70" spans="1:7">
      <c r="A70" s="740" t="str">
        <f t="shared" ref="A70:A133" si="1">B69</f>
        <v/>
      </c>
      <c r="B70" s="739" t="str">
        <f>IF($L$2=TRUE,_xll.mirGetDate($A70,$B$4,"MOD_FOLLOWING",$I$2),"")</f>
        <v/>
      </c>
      <c r="C70" s="738" t="str">
        <f>IF($L$2=TRUE,_xll.mirGetDate($A70,$C$4,"MOD_FOLLOWING",$I$2),"")</f>
        <v/>
      </c>
      <c r="D70" s="738" t="str">
        <f>IF($L$2=TRUE,_xll.mirGetDate($A70,$D$4,"MOD_FOLLOWING",$I$2),"")</f>
        <v/>
      </c>
      <c r="E70" s="741" t="str">
        <v/>
      </c>
      <c r="F70" s="741" t="str">
        <v/>
      </c>
      <c r="G70" s="741" t="str">
        <v/>
      </c>
    </row>
    <row r="71" spans="1:7">
      <c r="A71" s="740" t="str">
        <f t="shared" si="1"/>
        <v/>
      </c>
      <c r="B71" s="739" t="str">
        <f>IF($L$2=TRUE,_xll.mirGetDate($A71,$B$4,"MOD_FOLLOWING",$I$2),"")</f>
        <v/>
      </c>
      <c r="C71" s="738" t="str">
        <f>IF($L$2=TRUE,_xll.mirGetDate($A71,$C$4,"MOD_FOLLOWING",$I$2),"")</f>
        <v/>
      </c>
      <c r="D71" s="738" t="str">
        <f>IF($L$2=TRUE,_xll.mirGetDate($A71,$D$4,"MOD_FOLLOWING",$I$2),"")</f>
        <v/>
      </c>
      <c r="E71" s="741" t="str">
        <v/>
      </c>
      <c r="F71" s="741" t="str">
        <v/>
      </c>
      <c r="G71" s="741" t="str">
        <v/>
      </c>
    </row>
    <row r="72" spans="1:7">
      <c r="A72" s="740" t="str">
        <f t="shared" si="1"/>
        <v/>
      </c>
      <c r="B72" s="739" t="str">
        <f>IF($L$2=TRUE,_xll.mirGetDate($A72,$B$4,"MOD_FOLLOWING",$I$2),"")</f>
        <v/>
      </c>
      <c r="C72" s="738" t="str">
        <f>IF($L$2=TRUE,_xll.mirGetDate($A72,$C$4,"MOD_FOLLOWING",$I$2),"")</f>
        <v/>
      </c>
      <c r="D72" s="738" t="str">
        <f>IF($L$2=TRUE,_xll.mirGetDate($A72,$D$4,"MOD_FOLLOWING",$I$2),"")</f>
        <v/>
      </c>
      <c r="E72" s="741" t="str">
        <v/>
      </c>
      <c r="F72" s="741" t="str">
        <v/>
      </c>
      <c r="G72" s="741" t="str">
        <v/>
      </c>
    </row>
    <row r="73" spans="1:7">
      <c r="A73" s="740" t="str">
        <f t="shared" si="1"/>
        <v/>
      </c>
      <c r="B73" s="739" t="str">
        <f>IF($L$2=TRUE,_xll.mirGetDate($A73,$B$4,"MOD_FOLLOWING",$I$2),"")</f>
        <v/>
      </c>
      <c r="C73" s="738" t="str">
        <f>IF($L$2=TRUE,_xll.mirGetDate($A73,$C$4,"MOD_FOLLOWING",$I$2),"")</f>
        <v/>
      </c>
      <c r="D73" s="738" t="str">
        <f>IF($L$2=TRUE,_xll.mirGetDate($A73,$D$4,"MOD_FOLLOWING",$I$2),"")</f>
        <v/>
      </c>
      <c r="E73" s="741" t="str">
        <v/>
      </c>
      <c r="F73" s="741" t="str">
        <v/>
      </c>
      <c r="G73" s="741" t="str">
        <v/>
      </c>
    </row>
    <row r="74" spans="1:7">
      <c r="A74" s="740" t="str">
        <f t="shared" si="1"/>
        <v/>
      </c>
      <c r="B74" s="739" t="str">
        <f>IF($L$2=TRUE,_xll.mirGetDate($A74,$B$4,"MOD_FOLLOWING",$I$2),"")</f>
        <v/>
      </c>
      <c r="C74" s="738" t="str">
        <f>IF($L$2=TRUE,_xll.mirGetDate($A74,$C$4,"MOD_FOLLOWING",$I$2),"")</f>
        <v/>
      </c>
      <c r="D74" s="738" t="str">
        <f>IF($L$2=TRUE,_xll.mirGetDate($A74,$D$4,"MOD_FOLLOWING",$I$2),"")</f>
        <v/>
      </c>
      <c r="E74" s="741" t="str">
        <v/>
      </c>
      <c r="F74" s="741" t="str">
        <v/>
      </c>
      <c r="G74" s="741" t="str">
        <v/>
      </c>
    </row>
    <row r="75" spans="1:7">
      <c r="A75" s="740" t="str">
        <f t="shared" si="1"/>
        <v/>
      </c>
      <c r="B75" s="739" t="str">
        <f>IF($L$2=TRUE,_xll.mirGetDate($A75,$B$4,"MOD_FOLLOWING",$I$2),"")</f>
        <v/>
      </c>
      <c r="C75" s="738" t="str">
        <f>IF($L$2=TRUE,_xll.mirGetDate($A75,$C$4,"MOD_FOLLOWING",$I$2),"")</f>
        <v/>
      </c>
      <c r="D75" s="738" t="str">
        <f>IF($L$2=TRUE,_xll.mirGetDate($A75,$D$4,"MOD_FOLLOWING",$I$2),"")</f>
        <v/>
      </c>
      <c r="E75" s="741" t="str">
        <v/>
      </c>
      <c r="F75" s="741" t="str">
        <v/>
      </c>
      <c r="G75" s="741" t="str">
        <v/>
      </c>
    </row>
    <row r="76" spans="1:7">
      <c r="A76" s="740" t="str">
        <f t="shared" si="1"/>
        <v/>
      </c>
      <c r="B76" s="739" t="str">
        <f>IF($L$2=TRUE,_xll.mirGetDate($A76,$B$4,"MOD_FOLLOWING",$I$2),"")</f>
        <v/>
      </c>
      <c r="C76" s="738" t="str">
        <f>IF($L$2=TRUE,_xll.mirGetDate($A76,$C$4,"MOD_FOLLOWING",$I$2),"")</f>
        <v/>
      </c>
      <c r="D76" s="738" t="str">
        <f>IF($L$2=TRUE,_xll.mirGetDate($A76,$D$4,"MOD_FOLLOWING",$I$2),"")</f>
        <v/>
      </c>
      <c r="E76" s="741" t="str">
        <v/>
      </c>
      <c r="F76" s="741" t="str">
        <v/>
      </c>
      <c r="G76" s="741" t="str">
        <v/>
      </c>
    </row>
    <row r="77" spans="1:7">
      <c r="A77" s="740" t="str">
        <f t="shared" si="1"/>
        <v/>
      </c>
      <c r="B77" s="739" t="str">
        <f>IF($L$2=TRUE,_xll.mirGetDate($A77,$B$4,"MOD_FOLLOWING",$I$2),"")</f>
        <v/>
      </c>
      <c r="C77" s="738" t="str">
        <f>IF($L$2=TRUE,_xll.mirGetDate($A77,$C$4,"MOD_FOLLOWING",$I$2),"")</f>
        <v/>
      </c>
      <c r="D77" s="738" t="str">
        <f>IF($L$2=TRUE,_xll.mirGetDate($A77,$D$4,"MOD_FOLLOWING",$I$2),"")</f>
        <v/>
      </c>
      <c r="E77" s="741" t="str">
        <v/>
      </c>
      <c r="F77" s="741" t="str">
        <v/>
      </c>
      <c r="G77" s="741" t="str">
        <v/>
      </c>
    </row>
    <row r="78" spans="1:7">
      <c r="A78" s="740" t="str">
        <f t="shared" si="1"/>
        <v/>
      </c>
      <c r="B78" s="739" t="str">
        <f>IF($L$2=TRUE,_xll.mirGetDate($A78,$B$4,"MOD_FOLLOWING",$I$2),"")</f>
        <v/>
      </c>
      <c r="C78" s="738" t="str">
        <f>IF($L$2=TRUE,_xll.mirGetDate($A78,$C$4,"MOD_FOLLOWING",$I$2),"")</f>
        <v/>
      </c>
      <c r="D78" s="738" t="str">
        <f>IF($L$2=TRUE,_xll.mirGetDate($A78,$D$4,"MOD_FOLLOWING",$I$2),"")</f>
        <v/>
      </c>
      <c r="E78" s="741" t="str">
        <v/>
      </c>
      <c r="F78" s="741" t="str">
        <v/>
      </c>
      <c r="G78" s="741" t="str">
        <v/>
      </c>
    </row>
    <row r="79" spans="1:7">
      <c r="A79" s="740" t="str">
        <f t="shared" si="1"/>
        <v/>
      </c>
      <c r="B79" s="739" t="str">
        <f>IF($L$2=TRUE,_xll.mirGetDate($A79,$B$4,"MOD_FOLLOWING",$I$2),"")</f>
        <v/>
      </c>
      <c r="C79" s="738" t="str">
        <f>IF($L$2=TRUE,_xll.mirGetDate($A79,$C$4,"MOD_FOLLOWING",$I$2),"")</f>
        <v/>
      </c>
      <c r="D79" s="738" t="str">
        <f>IF($L$2=TRUE,_xll.mirGetDate($A79,$D$4,"MOD_FOLLOWING",$I$2),"")</f>
        <v/>
      </c>
      <c r="E79" s="741" t="str">
        <v/>
      </c>
      <c r="F79" s="741" t="str">
        <v/>
      </c>
      <c r="G79" s="741" t="str">
        <v/>
      </c>
    </row>
    <row r="80" spans="1:7">
      <c r="A80" s="740" t="str">
        <f t="shared" si="1"/>
        <v/>
      </c>
      <c r="B80" s="739" t="str">
        <f>IF($L$2=TRUE,_xll.mirGetDate($A80,$B$4,"MOD_FOLLOWING",$I$2),"")</f>
        <v/>
      </c>
      <c r="C80" s="738" t="str">
        <f>IF($L$2=TRUE,_xll.mirGetDate($A80,$C$4,"MOD_FOLLOWING",$I$2),"")</f>
        <v/>
      </c>
      <c r="D80" s="738" t="str">
        <f>IF($L$2=TRUE,_xll.mirGetDate($A80,$D$4,"MOD_FOLLOWING",$I$2),"")</f>
        <v/>
      </c>
      <c r="E80" s="741" t="str">
        <v/>
      </c>
      <c r="F80" s="741" t="str">
        <v/>
      </c>
      <c r="G80" s="741" t="str">
        <v/>
      </c>
    </row>
    <row r="81" spans="1:7">
      <c r="A81" s="740" t="str">
        <f t="shared" si="1"/>
        <v/>
      </c>
      <c r="B81" s="739" t="str">
        <f>IF($L$2=TRUE,_xll.mirGetDate($A81,$B$4,"MOD_FOLLOWING",$I$2),"")</f>
        <v/>
      </c>
      <c r="C81" s="738" t="str">
        <f>IF($L$2=TRUE,_xll.mirGetDate($A81,$C$4,"MOD_FOLLOWING",$I$2),"")</f>
        <v/>
      </c>
      <c r="D81" s="738" t="str">
        <f>IF($L$2=TRUE,_xll.mirGetDate($A81,$D$4,"MOD_FOLLOWING",$I$2),"")</f>
        <v/>
      </c>
      <c r="E81" s="741" t="str">
        <v/>
      </c>
      <c r="F81" s="741" t="str">
        <v/>
      </c>
      <c r="G81" s="741" t="str">
        <v/>
      </c>
    </row>
    <row r="82" spans="1:7">
      <c r="A82" s="740" t="str">
        <f t="shared" si="1"/>
        <v/>
      </c>
      <c r="B82" s="739" t="str">
        <f>IF($L$2=TRUE,_xll.mirGetDate($A82,$B$4,"MOD_FOLLOWING",$I$2),"")</f>
        <v/>
      </c>
      <c r="C82" s="738" t="str">
        <f>IF($L$2=TRUE,_xll.mirGetDate($A82,$C$4,"MOD_FOLLOWING",$I$2),"")</f>
        <v/>
      </c>
      <c r="D82" s="738" t="str">
        <f>IF($L$2=TRUE,_xll.mirGetDate($A82,$D$4,"MOD_FOLLOWING",$I$2),"")</f>
        <v/>
      </c>
      <c r="E82" s="741" t="str">
        <v/>
      </c>
      <c r="F82" s="741" t="str">
        <v/>
      </c>
      <c r="G82" s="741" t="str">
        <v/>
      </c>
    </row>
    <row r="83" spans="1:7">
      <c r="A83" s="740" t="str">
        <f t="shared" si="1"/>
        <v/>
      </c>
      <c r="B83" s="739" t="str">
        <f>IF($L$2=TRUE,_xll.mirGetDate($A83,$B$4,"MOD_FOLLOWING",$I$2),"")</f>
        <v/>
      </c>
      <c r="C83" s="738" t="str">
        <f>IF($L$2=TRUE,_xll.mirGetDate($A83,$C$4,"MOD_FOLLOWING",$I$2),"")</f>
        <v/>
      </c>
      <c r="D83" s="738" t="str">
        <f>IF($L$2=TRUE,_xll.mirGetDate($A83,$D$4,"MOD_FOLLOWING",$I$2),"")</f>
        <v/>
      </c>
      <c r="E83" s="741" t="str">
        <v/>
      </c>
      <c r="F83" s="741" t="str">
        <v/>
      </c>
      <c r="G83" s="741" t="str">
        <v/>
      </c>
    </row>
    <row r="84" spans="1:7">
      <c r="A84" s="740" t="str">
        <f t="shared" si="1"/>
        <v/>
      </c>
      <c r="B84" s="739" t="str">
        <f>IF($L$2=TRUE,_xll.mirGetDate($A84,$B$4,"MOD_FOLLOWING",$I$2),"")</f>
        <v/>
      </c>
      <c r="C84" s="738" t="str">
        <f>IF($L$2=TRUE,_xll.mirGetDate($A84,$C$4,"MOD_FOLLOWING",$I$2),"")</f>
        <v/>
      </c>
      <c r="D84" s="738" t="str">
        <f>IF($L$2=TRUE,_xll.mirGetDate($A84,$D$4,"MOD_FOLLOWING",$I$2),"")</f>
        <v/>
      </c>
      <c r="E84" s="741" t="str">
        <v/>
      </c>
      <c r="F84" s="741" t="str">
        <v/>
      </c>
      <c r="G84" s="741" t="str">
        <v/>
      </c>
    </row>
    <row r="85" spans="1:7">
      <c r="A85" s="740" t="str">
        <f t="shared" si="1"/>
        <v/>
      </c>
      <c r="B85" s="739" t="str">
        <f>IF($L$2=TRUE,_xll.mirGetDate($A85,$B$4,"MOD_FOLLOWING",$I$2),"")</f>
        <v/>
      </c>
      <c r="C85" s="738" t="str">
        <f>IF($L$2=TRUE,_xll.mirGetDate($A85,$C$4,"MOD_FOLLOWING",$I$2),"")</f>
        <v/>
      </c>
      <c r="D85" s="738" t="str">
        <f>IF($L$2=TRUE,_xll.mirGetDate($A85,$D$4,"MOD_FOLLOWING",$I$2),"")</f>
        <v/>
      </c>
      <c r="E85" s="741" t="str">
        <v/>
      </c>
      <c r="F85" s="741" t="str">
        <v/>
      </c>
      <c r="G85" s="741" t="str">
        <v/>
      </c>
    </row>
    <row r="86" spans="1:7">
      <c r="A86" s="740" t="str">
        <f t="shared" si="1"/>
        <v/>
      </c>
      <c r="B86" s="739" t="str">
        <f>IF($L$2=TRUE,_xll.mirGetDate($A86,$B$4,"MOD_FOLLOWING",$I$2),"")</f>
        <v/>
      </c>
      <c r="C86" s="738" t="str">
        <f>IF($L$2=TRUE,_xll.mirGetDate($A86,$C$4,"MOD_FOLLOWING",$I$2),"")</f>
        <v/>
      </c>
      <c r="D86" s="738" t="str">
        <f>IF($L$2=TRUE,_xll.mirGetDate($A86,$D$4,"MOD_FOLLOWING",$I$2),"")</f>
        <v/>
      </c>
      <c r="E86" s="741" t="str">
        <v/>
      </c>
      <c r="F86" s="741" t="str">
        <v/>
      </c>
      <c r="G86" s="741" t="str">
        <v/>
      </c>
    </row>
    <row r="87" spans="1:7">
      <c r="A87" s="740" t="str">
        <f t="shared" si="1"/>
        <v/>
      </c>
      <c r="B87" s="739" t="str">
        <f>IF($L$2=TRUE,_xll.mirGetDate($A87,$B$4,"MOD_FOLLOWING",$I$2),"")</f>
        <v/>
      </c>
      <c r="C87" s="738" t="str">
        <f>IF($L$2=TRUE,_xll.mirGetDate($A87,$C$4,"MOD_FOLLOWING",$I$2),"")</f>
        <v/>
      </c>
      <c r="D87" s="738" t="str">
        <f>IF($L$2=TRUE,_xll.mirGetDate($A87,$D$4,"MOD_FOLLOWING",$I$2),"")</f>
        <v/>
      </c>
      <c r="E87" s="741" t="str">
        <v/>
      </c>
      <c r="F87" s="741" t="str">
        <v/>
      </c>
      <c r="G87" s="741" t="str">
        <v/>
      </c>
    </row>
    <row r="88" spans="1:7">
      <c r="A88" s="740" t="str">
        <f t="shared" si="1"/>
        <v/>
      </c>
      <c r="B88" s="739" t="str">
        <f>IF($L$2=TRUE,_xll.mirGetDate($A88,$B$4,"MOD_FOLLOWING",$I$2),"")</f>
        <v/>
      </c>
      <c r="C88" s="738" t="str">
        <f>IF($L$2=TRUE,_xll.mirGetDate($A88,$C$4,"MOD_FOLLOWING",$I$2),"")</f>
        <v/>
      </c>
      <c r="D88" s="738" t="str">
        <f>IF($L$2=TRUE,_xll.mirGetDate($A88,$D$4,"MOD_FOLLOWING",$I$2),"")</f>
        <v/>
      </c>
      <c r="E88" s="741" t="str">
        <v/>
      </c>
      <c r="F88" s="741" t="str">
        <v/>
      </c>
      <c r="G88" s="741" t="str">
        <v/>
      </c>
    </row>
    <row r="89" spans="1:7">
      <c r="A89" s="740" t="str">
        <f t="shared" si="1"/>
        <v/>
      </c>
      <c r="B89" s="739" t="str">
        <f>IF($L$2=TRUE,_xll.mirGetDate($A89,$B$4,"MOD_FOLLOWING",$I$2),"")</f>
        <v/>
      </c>
      <c r="C89" s="738" t="str">
        <f>IF($L$2=TRUE,_xll.mirGetDate($A89,$C$4,"MOD_FOLLOWING",$I$2),"")</f>
        <v/>
      </c>
      <c r="D89" s="738" t="str">
        <f>IF($L$2=TRUE,_xll.mirGetDate($A89,$D$4,"MOD_FOLLOWING",$I$2),"")</f>
        <v/>
      </c>
      <c r="E89" s="741" t="str">
        <v/>
      </c>
      <c r="F89" s="741" t="str">
        <v/>
      </c>
      <c r="G89" s="741" t="str">
        <v/>
      </c>
    </row>
    <row r="90" spans="1:7">
      <c r="A90" s="740" t="str">
        <f t="shared" si="1"/>
        <v/>
      </c>
      <c r="B90" s="739" t="str">
        <f>IF($L$2=TRUE,_xll.mirGetDate($A90,$B$4,"MOD_FOLLOWING",$I$2),"")</f>
        <v/>
      </c>
      <c r="C90" s="738" t="str">
        <f>IF($L$2=TRUE,_xll.mirGetDate($A90,$C$4,"MOD_FOLLOWING",$I$2),"")</f>
        <v/>
      </c>
      <c r="D90" s="738" t="str">
        <f>IF($L$2=TRUE,_xll.mirGetDate($A90,$D$4,"MOD_FOLLOWING",$I$2),"")</f>
        <v/>
      </c>
      <c r="E90" s="741" t="str">
        <v/>
      </c>
      <c r="F90" s="741" t="str">
        <v/>
      </c>
      <c r="G90" s="741" t="str">
        <v/>
      </c>
    </row>
    <row r="91" spans="1:7">
      <c r="A91" s="740" t="str">
        <f t="shared" si="1"/>
        <v/>
      </c>
      <c r="B91" s="739" t="str">
        <f>IF($L$2=TRUE,_xll.mirGetDate($A91,$B$4,"MOD_FOLLOWING",$I$2),"")</f>
        <v/>
      </c>
      <c r="C91" s="738" t="str">
        <f>IF($L$2=TRUE,_xll.mirGetDate($A91,$C$4,"MOD_FOLLOWING",$I$2),"")</f>
        <v/>
      </c>
      <c r="D91" s="738" t="str">
        <f>IF($L$2=TRUE,_xll.mirGetDate($A91,$D$4,"MOD_FOLLOWING",$I$2),"")</f>
        <v/>
      </c>
      <c r="E91" s="741" t="str">
        <v/>
      </c>
      <c r="F91" s="741" t="str">
        <v/>
      </c>
      <c r="G91" s="741" t="str">
        <v/>
      </c>
    </row>
    <row r="92" spans="1:7">
      <c r="A92" s="740" t="str">
        <f t="shared" si="1"/>
        <v/>
      </c>
      <c r="B92" s="739" t="str">
        <f>IF($L$2=TRUE,_xll.mirGetDate($A92,$B$4,"MOD_FOLLOWING",$I$2),"")</f>
        <v/>
      </c>
      <c r="C92" s="738" t="str">
        <f>IF($L$2=TRUE,_xll.mirGetDate($A92,$C$4,"MOD_FOLLOWING",$I$2),"")</f>
        <v/>
      </c>
      <c r="D92" s="738" t="str">
        <f>IF($L$2=TRUE,_xll.mirGetDate($A92,$D$4,"MOD_FOLLOWING",$I$2),"")</f>
        <v/>
      </c>
      <c r="E92" s="741" t="str">
        <v/>
      </c>
      <c r="F92" s="741" t="str">
        <v/>
      </c>
      <c r="G92" s="741" t="str">
        <v/>
      </c>
    </row>
    <row r="93" spans="1:7">
      <c r="A93" s="740" t="str">
        <f t="shared" si="1"/>
        <v/>
      </c>
      <c r="B93" s="739" t="str">
        <f>IF($L$2=TRUE,_xll.mirGetDate($A93,$B$4,"MOD_FOLLOWING",$I$2),"")</f>
        <v/>
      </c>
      <c r="C93" s="738" t="str">
        <f>IF($L$2=TRUE,_xll.mirGetDate($A93,$C$4,"MOD_FOLLOWING",$I$2),"")</f>
        <v/>
      </c>
      <c r="D93" s="738" t="str">
        <f>IF($L$2=TRUE,_xll.mirGetDate($A93,$D$4,"MOD_FOLLOWING",$I$2),"")</f>
        <v/>
      </c>
      <c r="E93" s="741" t="str">
        <v/>
      </c>
      <c r="F93" s="741" t="str">
        <v/>
      </c>
      <c r="G93" s="741" t="str">
        <v/>
      </c>
    </row>
    <row r="94" spans="1:7">
      <c r="A94" s="740" t="str">
        <f t="shared" si="1"/>
        <v/>
      </c>
      <c r="B94" s="739" t="str">
        <f>IF($L$2=TRUE,_xll.mirGetDate($A94,$B$4,"MOD_FOLLOWING",$I$2),"")</f>
        <v/>
      </c>
      <c r="C94" s="738" t="str">
        <f>IF($L$2=TRUE,_xll.mirGetDate($A94,$C$4,"MOD_FOLLOWING",$I$2),"")</f>
        <v/>
      </c>
      <c r="D94" s="738" t="str">
        <f>IF($L$2=TRUE,_xll.mirGetDate($A94,$D$4,"MOD_FOLLOWING",$I$2),"")</f>
        <v/>
      </c>
      <c r="E94" s="741" t="str">
        <v/>
      </c>
      <c r="F94" s="741" t="str">
        <v/>
      </c>
      <c r="G94" s="741" t="str">
        <v/>
      </c>
    </row>
    <row r="95" spans="1:7">
      <c r="A95" s="740" t="str">
        <f t="shared" si="1"/>
        <v/>
      </c>
      <c r="B95" s="739" t="str">
        <f>IF($L$2=TRUE,_xll.mirGetDate($A95,$B$4,"MOD_FOLLOWING",$I$2),"")</f>
        <v/>
      </c>
      <c r="C95" s="738" t="str">
        <f>IF($L$2=TRUE,_xll.mirGetDate($A95,$C$4,"MOD_FOLLOWING",$I$2),"")</f>
        <v/>
      </c>
      <c r="D95" s="738" t="str">
        <f>IF($L$2=TRUE,_xll.mirGetDate($A95,$D$4,"MOD_FOLLOWING",$I$2),"")</f>
        <v/>
      </c>
      <c r="E95" s="741" t="str">
        <v/>
      </c>
      <c r="F95" s="741" t="str">
        <v/>
      </c>
      <c r="G95" s="741" t="str">
        <v/>
      </c>
    </row>
    <row r="96" spans="1:7">
      <c r="A96" s="740" t="str">
        <f t="shared" si="1"/>
        <v/>
      </c>
      <c r="B96" s="739" t="str">
        <f>IF($L$2=TRUE,_xll.mirGetDate($A96,$B$4,"MOD_FOLLOWING",$I$2),"")</f>
        <v/>
      </c>
      <c r="C96" s="738" t="str">
        <f>IF($L$2=TRUE,_xll.mirGetDate($A96,$C$4,"MOD_FOLLOWING",$I$2),"")</f>
        <v/>
      </c>
      <c r="D96" s="738" t="str">
        <f>IF($L$2=TRUE,_xll.mirGetDate($A96,$D$4,"MOD_FOLLOWING",$I$2),"")</f>
        <v/>
      </c>
      <c r="E96" s="741" t="str">
        <v/>
      </c>
      <c r="F96" s="741" t="str">
        <v/>
      </c>
      <c r="G96" s="741" t="str">
        <v/>
      </c>
    </row>
    <row r="97" spans="1:7">
      <c r="A97" s="740" t="str">
        <f t="shared" si="1"/>
        <v/>
      </c>
      <c r="B97" s="739" t="str">
        <f>IF($L$2=TRUE,_xll.mirGetDate($A97,$B$4,"MOD_FOLLOWING",$I$2),"")</f>
        <v/>
      </c>
      <c r="C97" s="738" t="str">
        <f>IF($L$2=TRUE,_xll.mirGetDate($A97,$C$4,"MOD_FOLLOWING",$I$2),"")</f>
        <v/>
      </c>
      <c r="D97" s="738" t="str">
        <f>IF($L$2=TRUE,_xll.mirGetDate($A97,$D$4,"MOD_FOLLOWING",$I$2),"")</f>
        <v/>
      </c>
      <c r="E97" s="741" t="str">
        <v/>
      </c>
      <c r="F97" s="741" t="str">
        <v/>
      </c>
      <c r="G97" s="741" t="str">
        <v/>
      </c>
    </row>
    <row r="98" spans="1:7">
      <c r="A98" s="740" t="str">
        <f t="shared" si="1"/>
        <v/>
      </c>
      <c r="B98" s="739" t="str">
        <f>IF($L$2=TRUE,_xll.mirGetDate($A98,$B$4,"MOD_FOLLOWING",$I$2),"")</f>
        <v/>
      </c>
      <c r="C98" s="738" t="str">
        <f>IF($L$2=TRUE,_xll.mirGetDate($A98,$C$4,"MOD_FOLLOWING",$I$2),"")</f>
        <v/>
      </c>
      <c r="D98" s="738" t="str">
        <f>IF($L$2=TRUE,_xll.mirGetDate($A98,$D$4,"MOD_FOLLOWING",$I$2),"")</f>
        <v/>
      </c>
      <c r="E98" s="741" t="str">
        <v/>
      </c>
      <c r="F98" s="741" t="str">
        <v/>
      </c>
      <c r="G98" s="741" t="str">
        <v/>
      </c>
    </row>
    <row r="99" spans="1:7">
      <c r="A99" s="740" t="str">
        <f t="shared" si="1"/>
        <v/>
      </c>
      <c r="B99" s="739" t="str">
        <f>IF($L$2=TRUE,_xll.mirGetDate($A99,$B$4,"MOD_FOLLOWING",$I$2),"")</f>
        <v/>
      </c>
      <c r="C99" s="738" t="str">
        <f>IF($L$2=TRUE,_xll.mirGetDate($A99,$C$4,"MOD_FOLLOWING",$I$2),"")</f>
        <v/>
      </c>
      <c r="D99" s="738" t="str">
        <f>IF($L$2=TRUE,_xll.mirGetDate($A99,$D$4,"MOD_FOLLOWING",$I$2),"")</f>
        <v/>
      </c>
      <c r="E99" s="741" t="str">
        <v/>
      </c>
      <c r="F99" s="741" t="str">
        <v/>
      </c>
      <c r="G99" s="741" t="str">
        <v/>
      </c>
    </row>
    <row r="100" spans="1:7">
      <c r="A100" s="740" t="str">
        <f t="shared" si="1"/>
        <v/>
      </c>
      <c r="B100" s="739" t="str">
        <f>IF($L$2=TRUE,_xll.mirGetDate($A100,$B$4,"MOD_FOLLOWING",$I$2),"")</f>
        <v/>
      </c>
      <c r="C100" s="738" t="str">
        <f>IF($L$2=TRUE,_xll.mirGetDate($A100,$C$4,"MOD_FOLLOWING",$I$2),"")</f>
        <v/>
      </c>
      <c r="D100" s="738" t="str">
        <f>IF($L$2=TRUE,_xll.mirGetDate($A100,$D$4,"MOD_FOLLOWING",$I$2),"")</f>
        <v/>
      </c>
      <c r="E100" s="741" t="str">
        <v/>
      </c>
      <c r="F100" s="741" t="str">
        <v/>
      </c>
      <c r="G100" s="741" t="str">
        <v/>
      </c>
    </row>
    <row r="101" spans="1:7">
      <c r="A101" s="740" t="str">
        <f t="shared" si="1"/>
        <v/>
      </c>
      <c r="B101" s="739" t="str">
        <f>IF($L$2=TRUE,_xll.mirGetDate($A101,$B$4,"MOD_FOLLOWING",$I$2),"")</f>
        <v/>
      </c>
      <c r="C101" s="738" t="str">
        <f>IF($L$2=TRUE,_xll.mirGetDate($A101,$C$4,"MOD_FOLLOWING",$I$2),"")</f>
        <v/>
      </c>
      <c r="D101" s="738" t="str">
        <f>IF($L$2=TRUE,_xll.mirGetDate($A101,$D$4,"MOD_FOLLOWING",$I$2),"")</f>
        <v/>
      </c>
      <c r="E101" s="741" t="str">
        <v/>
      </c>
      <c r="F101" s="741" t="str">
        <v/>
      </c>
      <c r="G101" s="741" t="str">
        <v/>
      </c>
    </row>
    <row r="102" spans="1:7">
      <c r="A102" s="740" t="str">
        <f t="shared" si="1"/>
        <v/>
      </c>
      <c r="B102" s="739" t="str">
        <f>IF($L$2=TRUE,_xll.mirGetDate($A102,$B$4,"MOD_FOLLOWING",$I$2),"")</f>
        <v/>
      </c>
      <c r="C102" s="738" t="str">
        <f>IF($L$2=TRUE,_xll.mirGetDate($A102,$C$4,"MOD_FOLLOWING",$I$2),"")</f>
        <v/>
      </c>
      <c r="D102" s="738" t="str">
        <f>IF($L$2=TRUE,_xll.mirGetDate($A102,$D$4,"MOD_FOLLOWING",$I$2),"")</f>
        <v/>
      </c>
      <c r="E102" s="741" t="str">
        <v/>
      </c>
      <c r="F102" s="741" t="str">
        <v/>
      </c>
      <c r="G102" s="741" t="str">
        <v/>
      </c>
    </row>
    <row r="103" spans="1:7">
      <c r="A103" s="740" t="str">
        <f t="shared" si="1"/>
        <v/>
      </c>
      <c r="B103" s="739" t="str">
        <f>IF($L$2=TRUE,_xll.mirGetDate($A103,$B$4,"MOD_FOLLOWING",$I$2),"")</f>
        <v/>
      </c>
      <c r="C103" s="738" t="str">
        <f>IF($L$2=TRUE,_xll.mirGetDate($A103,$C$4,"MOD_FOLLOWING",$I$2),"")</f>
        <v/>
      </c>
      <c r="D103" s="738" t="str">
        <f>IF($L$2=TRUE,_xll.mirGetDate($A103,$D$4,"MOD_FOLLOWING",$I$2),"")</f>
        <v/>
      </c>
      <c r="E103" s="741" t="str">
        <v/>
      </c>
      <c r="F103" s="741" t="str">
        <v/>
      </c>
      <c r="G103" s="741" t="str">
        <v/>
      </c>
    </row>
    <row r="104" spans="1:7">
      <c r="A104" s="740" t="str">
        <f t="shared" si="1"/>
        <v/>
      </c>
      <c r="B104" s="739" t="str">
        <f>IF($L$2=TRUE,_xll.mirGetDate($A104,$B$4,"MOD_FOLLOWING",$I$2),"")</f>
        <v/>
      </c>
      <c r="C104" s="738" t="str">
        <f>IF($L$2=TRUE,_xll.mirGetDate($A104,$C$4,"MOD_FOLLOWING",$I$2),"")</f>
        <v/>
      </c>
      <c r="D104" s="738" t="str">
        <f>IF($L$2=TRUE,_xll.mirGetDate($A104,$D$4,"MOD_FOLLOWING",$I$2),"")</f>
        <v/>
      </c>
      <c r="E104" s="741" t="str">
        <v/>
      </c>
      <c r="F104" s="741" t="str">
        <v/>
      </c>
      <c r="G104" s="741" t="str">
        <v/>
      </c>
    </row>
    <row r="105" spans="1:7">
      <c r="A105" s="740" t="str">
        <f t="shared" si="1"/>
        <v/>
      </c>
      <c r="B105" s="739" t="str">
        <f>IF($L$2=TRUE,_xll.mirGetDate($A105,$B$4,"MOD_FOLLOWING",$I$2),"")</f>
        <v/>
      </c>
      <c r="C105" s="738" t="str">
        <f>IF($L$2=TRUE,_xll.mirGetDate($A105,$C$4,"MOD_FOLLOWING",$I$2),"")</f>
        <v/>
      </c>
      <c r="D105" s="738" t="str">
        <f>IF($L$2=TRUE,_xll.mirGetDate($A105,$D$4,"MOD_FOLLOWING",$I$2),"")</f>
        <v/>
      </c>
      <c r="E105" s="741" t="str">
        <v/>
      </c>
      <c r="F105" s="741" t="str">
        <v/>
      </c>
      <c r="G105" s="741" t="str">
        <v/>
      </c>
    </row>
    <row r="106" spans="1:7">
      <c r="A106" s="740" t="str">
        <f t="shared" si="1"/>
        <v/>
      </c>
      <c r="B106" s="739" t="str">
        <f>IF($L$2=TRUE,_xll.mirGetDate($A106,$B$4,"MOD_FOLLOWING",$I$2),"")</f>
        <v/>
      </c>
      <c r="C106" s="738" t="str">
        <f>IF($L$2=TRUE,_xll.mirGetDate($A106,$C$4,"MOD_FOLLOWING",$I$2),"")</f>
        <v/>
      </c>
      <c r="D106" s="738" t="str">
        <f>IF($L$2=TRUE,_xll.mirGetDate($A106,$D$4,"MOD_FOLLOWING",$I$2),"")</f>
        <v/>
      </c>
      <c r="E106" s="741" t="str">
        <v/>
      </c>
      <c r="F106" s="741" t="str">
        <v/>
      </c>
      <c r="G106" s="741" t="str">
        <v/>
      </c>
    </row>
    <row r="107" spans="1:7">
      <c r="A107" s="740" t="str">
        <f t="shared" si="1"/>
        <v/>
      </c>
      <c r="B107" s="739" t="str">
        <f>IF($L$2=TRUE,_xll.mirGetDate($A107,$B$4,"MOD_FOLLOWING",$I$2),"")</f>
        <v/>
      </c>
      <c r="C107" s="738" t="str">
        <f>IF($L$2=TRUE,_xll.mirGetDate($A107,$C$4,"MOD_FOLLOWING",$I$2),"")</f>
        <v/>
      </c>
      <c r="D107" s="738" t="str">
        <f>IF($L$2=TRUE,_xll.mirGetDate($A107,$D$4,"MOD_FOLLOWING",$I$2),"")</f>
        <v/>
      </c>
      <c r="E107" s="741" t="str">
        <v/>
      </c>
      <c r="F107" s="741" t="str">
        <v/>
      </c>
      <c r="G107" s="741" t="str">
        <v/>
      </c>
    </row>
    <row r="108" spans="1:7">
      <c r="A108" s="740" t="str">
        <f t="shared" si="1"/>
        <v/>
      </c>
      <c r="B108" s="739" t="str">
        <f>IF($L$2=TRUE,_xll.mirGetDate($A108,$B$4,"MOD_FOLLOWING",$I$2),"")</f>
        <v/>
      </c>
      <c r="C108" s="738" t="str">
        <f>IF($L$2=TRUE,_xll.mirGetDate($A108,$C$4,"MOD_FOLLOWING",$I$2),"")</f>
        <v/>
      </c>
      <c r="D108" s="738" t="str">
        <f>IF($L$2=TRUE,_xll.mirGetDate($A108,$D$4,"MOD_FOLLOWING",$I$2),"")</f>
        <v/>
      </c>
      <c r="E108" s="741" t="str">
        <v/>
      </c>
      <c r="F108" s="741" t="str">
        <v/>
      </c>
      <c r="G108" s="741" t="str">
        <v/>
      </c>
    </row>
    <row r="109" spans="1:7">
      <c r="A109" s="740" t="str">
        <f t="shared" si="1"/>
        <v/>
      </c>
      <c r="B109" s="739" t="str">
        <f>IF($L$2=TRUE,_xll.mirGetDate($A109,$B$4,"MOD_FOLLOWING",$I$2),"")</f>
        <v/>
      </c>
      <c r="C109" s="738" t="str">
        <f>IF($L$2=TRUE,_xll.mirGetDate($A109,$C$4,"MOD_FOLLOWING",$I$2),"")</f>
        <v/>
      </c>
      <c r="D109" s="738" t="str">
        <f>IF($L$2=TRUE,_xll.mirGetDate($A109,$D$4,"MOD_FOLLOWING",$I$2),"")</f>
        <v/>
      </c>
      <c r="E109" s="741" t="str">
        <v/>
      </c>
      <c r="F109" s="741" t="str">
        <v/>
      </c>
      <c r="G109" s="741" t="str">
        <v/>
      </c>
    </row>
    <row r="110" spans="1:7">
      <c r="A110" s="740" t="str">
        <f t="shared" si="1"/>
        <v/>
      </c>
      <c r="B110" s="739" t="str">
        <f>IF($L$2=TRUE,_xll.mirGetDate($A110,$B$4,"MOD_FOLLOWING",$I$2),"")</f>
        <v/>
      </c>
      <c r="C110" s="738" t="str">
        <f>IF($L$2=TRUE,_xll.mirGetDate($A110,$C$4,"MOD_FOLLOWING",$I$2),"")</f>
        <v/>
      </c>
      <c r="D110" s="738" t="str">
        <f>IF($L$2=TRUE,_xll.mirGetDate($A110,$D$4,"MOD_FOLLOWING",$I$2),"")</f>
        <v/>
      </c>
      <c r="E110" s="741" t="str">
        <v/>
      </c>
      <c r="F110" s="741" t="str">
        <v/>
      </c>
      <c r="G110" s="741" t="str">
        <v/>
      </c>
    </row>
    <row r="111" spans="1:7">
      <c r="A111" s="740" t="str">
        <f t="shared" si="1"/>
        <v/>
      </c>
      <c r="B111" s="739" t="str">
        <f>IF($L$2=TRUE,_xll.mirGetDate($A111,$B$4,"MOD_FOLLOWING",$I$2),"")</f>
        <v/>
      </c>
      <c r="C111" s="738" t="str">
        <f>IF($L$2=TRUE,_xll.mirGetDate($A111,$C$4,"MOD_FOLLOWING",$I$2),"")</f>
        <v/>
      </c>
      <c r="D111" s="738" t="str">
        <f>IF($L$2=TRUE,_xll.mirGetDate($A111,$D$4,"MOD_FOLLOWING",$I$2),"")</f>
        <v/>
      </c>
      <c r="E111" s="741" t="str">
        <v/>
      </c>
      <c r="F111" s="741" t="str">
        <v/>
      </c>
      <c r="G111" s="741" t="str">
        <v/>
      </c>
    </row>
    <row r="112" spans="1:7">
      <c r="A112" s="740" t="str">
        <f t="shared" si="1"/>
        <v/>
      </c>
      <c r="B112" s="739" t="str">
        <f>IF($L$2=TRUE,_xll.mirGetDate($A112,$B$4,"MOD_FOLLOWING",$I$2),"")</f>
        <v/>
      </c>
      <c r="C112" s="738" t="str">
        <f>IF($L$2=TRUE,_xll.mirGetDate($A112,$C$4,"MOD_FOLLOWING",$I$2),"")</f>
        <v/>
      </c>
      <c r="D112" s="738" t="str">
        <f>IF($L$2=TRUE,_xll.mirGetDate($A112,$D$4,"MOD_FOLLOWING",$I$2),"")</f>
        <v/>
      </c>
      <c r="E112" s="741" t="str">
        <v/>
      </c>
      <c r="F112" s="741" t="str">
        <v/>
      </c>
      <c r="G112" s="741" t="str">
        <v/>
      </c>
    </row>
    <row r="113" spans="1:7">
      <c r="A113" s="740" t="str">
        <f t="shared" si="1"/>
        <v/>
      </c>
      <c r="B113" s="739" t="str">
        <f>IF($L$2=TRUE,_xll.mirGetDate($A113,$B$4,"MOD_FOLLOWING",$I$2),"")</f>
        <v/>
      </c>
      <c r="C113" s="738" t="str">
        <f>IF($L$2=TRUE,_xll.mirGetDate($A113,$C$4,"MOD_FOLLOWING",$I$2),"")</f>
        <v/>
      </c>
      <c r="D113" s="738" t="str">
        <f>IF($L$2=TRUE,_xll.mirGetDate($A113,$D$4,"MOD_FOLLOWING",$I$2),"")</f>
        <v/>
      </c>
      <c r="E113" s="741" t="str">
        <v/>
      </c>
      <c r="F113" s="741" t="str">
        <v/>
      </c>
      <c r="G113" s="741" t="str">
        <v/>
      </c>
    </row>
    <row r="114" spans="1:7">
      <c r="A114" s="740" t="str">
        <f t="shared" si="1"/>
        <v/>
      </c>
      <c r="B114" s="739" t="str">
        <f>IF($L$2=TRUE,_xll.mirGetDate($A114,$B$4,"MOD_FOLLOWING",$I$2),"")</f>
        <v/>
      </c>
      <c r="C114" s="738" t="str">
        <f>IF($L$2=TRUE,_xll.mirGetDate($A114,$C$4,"MOD_FOLLOWING",$I$2),"")</f>
        <v/>
      </c>
      <c r="D114" s="738" t="str">
        <f>IF($L$2=TRUE,_xll.mirGetDate($A114,$D$4,"MOD_FOLLOWING",$I$2),"")</f>
        <v/>
      </c>
      <c r="E114" s="741" t="str">
        <v/>
      </c>
      <c r="F114" s="741" t="str">
        <v/>
      </c>
      <c r="G114" s="741" t="str">
        <v/>
      </c>
    </row>
    <row r="115" spans="1:7">
      <c r="A115" s="740" t="str">
        <f t="shared" si="1"/>
        <v/>
      </c>
      <c r="B115" s="739" t="str">
        <f>IF($L$2=TRUE,_xll.mirGetDate($A115,$B$4,"MOD_FOLLOWING",$I$2),"")</f>
        <v/>
      </c>
      <c r="C115" s="738" t="str">
        <f>IF($L$2=TRUE,_xll.mirGetDate($A115,$C$4,"MOD_FOLLOWING",$I$2),"")</f>
        <v/>
      </c>
      <c r="D115" s="738" t="str">
        <f>IF($L$2=TRUE,_xll.mirGetDate($A115,$D$4,"MOD_FOLLOWING",$I$2),"")</f>
        <v/>
      </c>
      <c r="E115" s="741" t="str">
        <v/>
      </c>
      <c r="F115" s="741" t="str">
        <v/>
      </c>
      <c r="G115" s="741" t="str">
        <v/>
      </c>
    </row>
    <row r="116" spans="1:7">
      <c r="A116" s="740" t="str">
        <f t="shared" si="1"/>
        <v/>
      </c>
      <c r="B116" s="739" t="str">
        <f>IF($L$2=TRUE,_xll.mirGetDate($A116,$B$4,"MOD_FOLLOWING",$I$2),"")</f>
        <v/>
      </c>
      <c r="C116" s="738" t="str">
        <f>IF($L$2=TRUE,_xll.mirGetDate($A116,$C$4,"MOD_FOLLOWING",$I$2),"")</f>
        <v/>
      </c>
      <c r="D116" s="738" t="str">
        <f>IF($L$2=TRUE,_xll.mirGetDate($A116,$D$4,"MOD_FOLLOWING",$I$2),"")</f>
        <v/>
      </c>
      <c r="E116" s="741" t="str">
        <v/>
      </c>
      <c r="F116" s="741" t="str">
        <v/>
      </c>
      <c r="G116" s="741" t="str">
        <v/>
      </c>
    </row>
    <row r="117" spans="1:7">
      <c r="A117" s="740" t="str">
        <f t="shared" si="1"/>
        <v/>
      </c>
      <c r="B117" s="739" t="str">
        <f>IF($L$2=TRUE,_xll.mirGetDate($A117,$B$4,"MOD_FOLLOWING",$I$2),"")</f>
        <v/>
      </c>
      <c r="C117" s="738" t="str">
        <f>IF($L$2=TRUE,_xll.mirGetDate($A117,$C$4,"MOD_FOLLOWING",$I$2),"")</f>
        <v/>
      </c>
      <c r="D117" s="738" t="str">
        <f>IF($L$2=TRUE,_xll.mirGetDate($A117,$D$4,"MOD_FOLLOWING",$I$2),"")</f>
        <v/>
      </c>
      <c r="E117" s="741" t="str">
        <v/>
      </c>
      <c r="F117" s="741" t="str">
        <v/>
      </c>
      <c r="G117" s="741" t="str">
        <v/>
      </c>
    </row>
    <row r="118" spans="1:7">
      <c r="A118" s="740" t="str">
        <f t="shared" si="1"/>
        <v/>
      </c>
      <c r="B118" s="739" t="str">
        <f>IF($L$2=TRUE,_xll.mirGetDate($A118,$B$4,"MOD_FOLLOWING",$I$2),"")</f>
        <v/>
      </c>
      <c r="C118" s="738" t="str">
        <f>IF($L$2=TRUE,_xll.mirGetDate($A118,$C$4,"MOD_FOLLOWING",$I$2),"")</f>
        <v/>
      </c>
      <c r="D118" s="738" t="str">
        <f>IF($L$2=TRUE,_xll.mirGetDate($A118,$D$4,"MOD_FOLLOWING",$I$2),"")</f>
        <v/>
      </c>
      <c r="E118" s="741" t="str">
        <v/>
      </c>
      <c r="F118" s="741" t="str">
        <v/>
      </c>
      <c r="G118" s="741" t="str">
        <v/>
      </c>
    </row>
    <row r="119" spans="1:7">
      <c r="A119" s="740" t="str">
        <f t="shared" si="1"/>
        <v/>
      </c>
      <c r="B119" s="739" t="str">
        <f>IF($L$2=TRUE,_xll.mirGetDate($A119,$B$4,"MOD_FOLLOWING",$I$2),"")</f>
        <v/>
      </c>
      <c r="C119" s="738" t="str">
        <f>IF($L$2=TRUE,_xll.mirGetDate($A119,$C$4,"MOD_FOLLOWING",$I$2),"")</f>
        <v/>
      </c>
      <c r="D119" s="738" t="str">
        <f>IF($L$2=TRUE,_xll.mirGetDate($A119,$D$4,"MOD_FOLLOWING",$I$2),"")</f>
        <v/>
      </c>
      <c r="E119" s="741" t="str">
        <v/>
      </c>
      <c r="F119" s="741" t="str">
        <v/>
      </c>
      <c r="G119" s="741" t="str">
        <v/>
      </c>
    </row>
    <row r="120" spans="1:7">
      <c r="A120" s="740" t="str">
        <f t="shared" si="1"/>
        <v/>
      </c>
      <c r="B120" s="739" t="str">
        <f>IF($L$2=TRUE,_xll.mirGetDate($A120,$B$4,"MOD_FOLLOWING",$I$2),"")</f>
        <v/>
      </c>
      <c r="C120" s="738" t="str">
        <f>IF($L$2=TRUE,_xll.mirGetDate($A120,$C$4,"MOD_FOLLOWING",$I$2),"")</f>
        <v/>
      </c>
      <c r="D120" s="738" t="str">
        <f>IF($L$2=TRUE,_xll.mirGetDate($A120,$D$4,"MOD_FOLLOWING",$I$2),"")</f>
        <v/>
      </c>
      <c r="E120" s="741" t="str">
        <v/>
      </c>
      <c r="F120" s="741" t="str">
        <v/>
      </c>
      <c r="G120" s="741" t="str">
        <v/>
      </c>
    </row>
    <row r="121" spans="1:7">
      <c r="A121" s="740" t="str">
        <f t="shared" si="1"/>
        <v/>
      </c>
      <c r="B121" s="739" t="str">
        <f>IF($L$2=TRUE,_xll.mirGetDate($A121,$B$4,"MOD_FOLLOWING",$I$2),"")</f>
        <v/>
      </c>
      <c r="C121" s="738" t="str">
        <f>IF($L$2=TRUE,_xll.mirGetDate($A121,$C$4,"MOD_FOLLOWING",$I$2),"")</f>
        <v/>
      </c>
      <c r="D121" s="738" t="str">
        <f>IF($L$2=TRUE,_xll.mirGetDate($A121,$D$4,"MOD_FOLLOWING",$I$2),"")</f>
        <v/>
      </c>
      <c r="E121" s="741" t="str">
        <v/>
      </c>
      <c r="F121" s="741" t="str">
        <v/>
      </c>
      <c r="G121" s="741" t="str">
        <v/>
      </c>
    </row>
    <row r="122" spans="1:7">
      <c r="A122" s="740" t="str">
        <f t="shared" si="1"/>
        <v/>
      </c>
      <c r="B122" s="739" t="str">
        <f>IF($L$2=TRUE,_xll.mirGetDate($A122,$B$4,"MOD_FOLLOWING",$I$2),"")</f>
        <v/>
      </c>
      <c r="C122" s="738" t="str">
        <f>IF($L$2=TRUE,_xll.mirGetDate($A122,$C$4,"MOD_FOLLOWING",$I$2),"")</f>
        <v/>
      </c>
      <c r="D122" s="738" t="str">
        <f>IF($L$2=TRUE,_xll.mirGetDate($A122,$D$4,"MOD_FOLLOWING",$I$2),"")</f>
        <v/>
      </c>
      <c r="E122" s="741" t="str">
        <v/>
      </c>
      <c r="F122" s="741" t="str">
        <v/>
      </c>
      <c r="G122" s="741" t="str">
        <v/>
      </c>
    </row>
    <row r="123" spans="1:7">
      <c r="A123" s="740" t="str">
        <f t="shared" si="1"/>
        <v/>
      </c>
      <c r="B123" s="739" t="str">
        <f>IF($L$2=TRUE,_xll.mirGetDate($A123,$B$4,"MOD_FOLLOWING",$I$2),"")</f>
        <v/>
      </c>
      <c r="C123" s="738" t="str">
        <f>IF($L$2=TRUE,_xll.mirGetDate($A123,$C$4,"MOD_FOLLOWING",$I$2),"")</f>
        <v/>
      </c>
      <c r="D123" s="738" t="str">
        <f>IF($L$2=TRUE,_xll.mirGetDate($A123,$D$4,"MOD_FOLLOWING",$I$2),"")</f>
        <v/>
      </c>
      <c r="E123" s="741" t="str">
        <v/>
      </c>
      <c r="F123" s="741" t="str">
        <v/>
      </c>
      <c r="G123" s="741" t="str">
        <v/>
      </c>
    </row>
    <row r="124" spans="1:7">
      <c r="A124" s="740" t="str">
        <f t="shared" si="1"/>
        <v/>
      </c>
      <c r="B124" s="739" t="str">
        <f>IF($L$2=TRUE,_xll.mirGetDate($A124,$B$4,"MOD_FOLLOWING",$I$2),"")</f>
        <v/>
      </c>
      <c r="C124" s="738" t="str">
        <f>IF($L$2=TRUE,_xll.mirGetDate($A124,$C$4,"MOD_FOLLOWING",$I$2),"")</f>
        <v/>
      </c>
      <c r="D124" s="738" t="str">
        <f>IF($L$2=TRUE,_xll.mirGetDate($A124,$D$4,"MOD_FOLLOWING",$I$2),"")</f>
        <v/>
      </c>
      <c r="E124" s="741" t="str">
        <v/>
      </c>
      <c r="F124" s="741" t="str">
        <v/>
      </c>
      <c r="G124" s="741" t="str">
        <v/>
      </c>
    </row>
    <row r="125" spans="1:7">
      <c r="A125" s="740" t="str">
        <f t="shared" si="1"/>
        <v/>
      </c>
      <c r="B125" s="739" t="str">
        <f>IF($L$2=TRUE,_xll.mirGetDate($A125,$B$4,"MOD_FOLLOWING",$I$2),"")</f>
        <v/>
      </c>
      <c r="C125" s="738" t="str">
        <f>IF($L$2=TRUE,_xll.mirGetDate($A125,$C$4,"MOD_FOLLOWING",$I$2),"")</f>
        <v/>
      </c>
      <c r="D125" s="738" t="str">
        <f>IF($L$2=TRUE,_xll.mirGetDate($A125,$D$4,"MOD_FOLLOWING",$I$2),"")</f>
        <v/>
      </c>
      <c r="E125" s="741" t="str">
        <v/>
      </c>
      <c r="F125" s="741" t="str">
        <v/>
      </c>
      <c r="G125" s="741" t="str">
        <v/>
      </c>
    </row>
    <row r="126" spans="1:7">
      <c r="A126" s="740" t="str">
        <f t="shared" si="1"/>
        <v/>
      </c>
      <c r="B126" s="739" t="str">
        <f>IF($L$2=TRUE,_xll.mirGetDate($A126,$B$4,"MOD_FOLLOWING",$I$2),"")</f>
        <v/>
      </c>
      <c r="C126" s="738" t="str">
        <f>IF($L$2=TRUE,_xll.mirGetDate($A126,$C$4,"MOD_FOLLOWING",$I$2),"")</f>
        <v/>
      </c>
      <c r="D126" s="738" t="str">
        <f>IF($L$2=TRUE,_xll.mirGetDate($A126,$D$4,"MOD_FOLLOWING",$I$2),"")</f>
        <v/>
      </c>
      <c r="E126" s="741" t="str">
        <v/>
      </c>
      <c r="F126" s="741" t="str">
        <v/>
      </c>
      <c r="G126" s="741" t="str">
        <v/>
      </c>
    </row>
    <row r="127" spans="1:7">
      <c r="A127" s="740" t="str">
        <f t="shared" si="1"/>
        <v/>
      </c>
      <c r="B127" s="739" t="str">
        <f>IF($L$2=TRUE,_xll.mirGetDate($A127,$B$4,"MOD_FOLLOWING",$I$2),"")</f>
        <v/>
      </c>
      <c r="C127" s="738" t="str">
        <f>IF($L$2=TRUE,_xll.mirGetDate($A127,$C$4,"MOD_FOLLOWING",$I$2),"")</f>
        <v/>
      </c>
      <c r="D127" s="738" t="str">
        <f>IF($L$2=TRUE,_xll.mirGetDate($A127,$D$4,"MOD_FOLLOWING",$I$2),"")</f>
        <v/>
      </c>
      <c r="E127" s="741" t="str">
        <v/>
      </c>
      <c r="F127" s="741" t="str">
        <v/>
      </c>
      <c r="G127" s="741" t="str">
        <v/>
      </c>
    </row>
    <row r="128" spans="1:7">
      <c r="A128" s="740" t="str">
        <f t="shared" si="1"/>
        <v/>
      </c>
      <c r="B128" s="739" t="str">
        <f>IF($L$2=TRUE,_xll.mirGetDate($A128,$B$4,"MOD_FOLLOWING",$I$2),"")</f>
        <v/>
      </c>
      <c r="C128" s="738" t="str">
        <f>IF($L$2=TRUE,_xll.mirGetDate($A128,$C$4,"MOD_FOLLOWING",$I$2),"")</f>
        <v/>
      </c>
      <c r="D128" s="738" t="str">
        <f>IF($L$2=TRUE,_xll.mirGetDate($A128,$D$4,"MOD_FOLLOWING",$I$2),"")</f>
        <v/>
      </c>
      <c r="E128" s="741" t="str">
        <v/>
      </c>
      <c r="F128" s="741" t="str">
        <v/>
      </c>
      <c r="G128" s="741" t="str">
        <v/>
      </c>
    </row>
    <row r="129" spans="1:7">
      <c r="A129" s="740" t="str">
        <f t="shared" si="1"/>
        <v/>
      </c>
      <c r="B129" s="739" t="str">
        <f>IF($L$2=TRUE,_xll.mirGetDate($A129,$B$4,"MOD_FOLLOWING",$I$2),"")</f>
        <v/>
      </c>
      <c r="C129" s="738" t="str">
        <f>IF($L$2=TRUE,_xll.mirGetDate($A129,$C$4,"MOD_FOLLOWING",$I$2),"")</f>
        <v/>
      </c>
      <c r="D129" s="738" t="str">
        <f>IF($L$2=TRUE,_xll.mirGetDate($A129,$D$4,"MOD_FOLLOWING",$I$2),"")</f>
        <v/>
      </c>
      <c r="E129" s="741" t="str">
        <v/>
      </c>
      <c r="F129" s="741" t="str">
        <v/>
      </c>
      <c r="G129" s="741" t="str">
        <v/>
      </c>
    </row>
    <row r="130" spans="1:7">
      <c r="A130" s="740" t="str">
        <f t="shared" si="1"/>
        <v/>
      </c>
      <c r="B130" s="739" t="str">
        <f>IF($L$2=TRUE,_xll.mirGetDate($A130,$B$4,"MOD_FOLLOWING",$I$2),"")</f>
        <v/>
      </c>
      <c r="C130" s="738" t="str">
        <f>IF($L$2=TRUE,_xll.mirGetDate($A130,$C$4,"MOD_FOLLOWING",$I$2),"")</f>
        <v/>
      </c>
      <c r="D130" s="738" t="str">
        <f>IF($L$2=TRUE,_xll.mirGetDate($A130,$D$4,"MOD_FOLLOWING",$I$2),"")</f>
        <v/>
      </c>
      <c r="E130" s="741" t="str">
        <v/>
      </c>
      <c r="F130" s="741" t="str">
        <v/>
      </c>
      <c r="G130" s="741" t="str">
        <v/>
      </c>
    </row>
    <row r="131" spans="1:7">
      <c r="A131" s="740" t="str">
        <f t="shared" si="1"/>
        <v/>
      </c>
      <c r="B131" s="739" t="str">
        <f>IF($L$2=TRUE,_xll.mirGetDate($A131,$B$4,"MOD_FOLLOWING",$I$2),"")</f>
        <v/>
      </c>
      <c r="C131" s="738" t="str">
        <f>IF($L$2=TRUE,_xll.mirGetDate($A131,$C$4,"MOD_FOLLOWING",$I$2),"")</f>
        <v/>
      </c>
      <c r="D131" s="738" t="str">
        <f>IF($L$2=TRUE,_xll.mirGetDate($A131,$D$4,"MOD_FOLLOWING",$I$2),"")</f>
        <v/>
      </c>
      <c r="E131" s="741" t="str">
        <v/>
      </c>
      <c r="F131" s="741" t="str">
        <v/>
      </c>
      <c r="G131" s="741" t="str">
        <v/>
      </c>
    </row>
    <row r="132" spans="1:7">
      <c r="A132" s="740" t="str">
        <f t="shared" si="1"/>
        <v/>
      </c>
      <c r="B132" s="739" t="str">
        <f>IF($L$2=TRUE,_xll.mirGetDate($A132,$B$4,"MOD_FOLLOWING",$I$2),"")</f>
        <v/>
      </c>
      <c r="C132" s="738" t="str">
        <f>IF($L$2=TRUE,_xll.mirGetDate($A132,$C$4,"MOD_FOLLOWING",$I$2),"")</f>
        <v/>
      </c>
      <c r="D132" s="738" t="str">
        <f>IF($L$2=TRUE,_xll.mirGetDate($A132,$D$4,"MOD_FOLLOWING",$I$2),"")</f>
        <v/>
      </c>
      <c r="E132" s="741" t="str">
        <v/>
      </c>
      <c r="F132" s="741" t="str">
        <v/>
      </c>
      <c r="G132" s="741" t="str">
        <v/>
      </c>
    </row>
    <row r="133" spans="1:7">
      <c r="A133" s="740" t="str">
        <f t="shared" si="1"/>
        <v/>
      </c>
      <c r="B133" s="739" t="str">
        <f>IF($L$2=TRUE,_xll.mirGetDate($A133,$B$4,"MOD_FOLLOWING",$I$2),"")</f>
        <v/>
      </c>
      <c r="C133" s="738" t="str">
        <f>IF($L$2=TRUE,_xll.mirGetDate($A133,$C$4,"MOD_FOLLOWING",$I$2),"")</f>
        <v/>
      </c>
      <c r="D133" s="738" t="str">
        <f>IF($L$2=TRUE,_xll.mirGetDate($A133,$D$4,"MOD_FOLLOWING",$I$2),"")</f>
        <v/>
      </c>
      <c r="E133" s="741" t="str">
        <v/>
      </c>
      <c r="F133" s="741" t="str">
        <v/>
      </c>
      <c r="G133" s="741" t="str">
        <v/>
      </c>
    </row>
    <row r="134" spans="1:7">
      <c r="A134" s="740" t="str">
        <f t="shared" ref="A134:A197" si="2">B133</f>
        <v/>
      </c>
      <c r="B134" s="739" t="str">
        <f>IF($L$2=TRUE,_xll.mirGetDate($A134,$B$4,"MOD_FOLLOWING",$I$2),"")</f>
        <v/>
      </c>
      <c r="C134" s="738" t="str">
        <f>IF($L$2=TRUE,_xll.mirGetDate($A134,$C$4,"MOD_FOLLOWING",$I$2),"")</f>
        <v/>
      </c>
      <c r="D134" s="738" t="str">
        <f>IF($L$2=TRUE,_xll.mirGetDate($A134,$D$4,"MOD_FOLLOWING",$I$2),"")</f>
        <v/>
      </c>
      <c r="E134" s="741" t="str">
        <v/>
      </c>
      <c r="F134" s="741" t="str">
        <v/>
      </c>
      <c r="G134" s="741" t="str">
        <v/>
      </c>
    </row>
    <row r="135" spans="1:7">
      <c r="A135" s="740" t="str">
        <f t="shared" si="2"/>
        <v/>
      </c>
      <c r="B135" s="739" t="str">
        <f>IF($L$2=TRUE,_xll.mirGetDate($A135,$B$4,"MOD_FOLLOWING",$I$2),"")</f>
        <v/>
      </c>
      <c r="C135" s="738" t="str">
        <f>IF($L$2=TRUE,_xll.mirGetDate($A135,$C$4,"MOD_FOLLOWING",$I$2),"")</f>
        <v/>
      </c>
      <c r="D135" s="738" t="str">
        <f>IF($L$2=TRUE,_xll.mirGetDate($A135,$D$4,"MOD_FOLLOWING",$I$2),"")</f>
        <v/>
      </c>
      <c r="E135" s="741" t="str">
        <v/>
      </c>
      <c r="F135" s="741" t="str">
        <v/>
      </c>
      <c r="G135" s="741" t="str">
        <v/>
      </c>
    </row>
    <row r="136" spans="1:7">
      <c r="A136" s="740" t="str">
        <f t="shared" si="2"/>
        <v/>
      </c>
      <c r="B136" s="739" t="str">
        <f>IF($L$2=TRUE,_xll.mirGetDate($A136,$B$4,"MOD_FOLLOWING",$I$2),"")</f>
        <v/>
      </c>
      <c r="C136" s="738" t="str">
        <f>IF($L$2=TRUE,_xll.mirGetDate($A136,$C$4,"MOD_FOLLOWING",$I$2),"")</f>
        <v/>
      </c>
      <c r="D136" s="738" t="str">
        <f>IF($L$2=TRUE,_xll.mirGetDate($A136,$D$4,"MOD_FOLLOWING",$I$2),"")</f>
        <v/>
      </c>
      <c r="E136" s="741" t="str">
        <v/>
      </c>
      <c r="F136" s="741" t="str">
        <v/>
      </c>
      <c r="G136" s="741" t="str">
        <v/>
      </c>
    </row>
    <row r="137" spans="1:7">
      <c r="A137" s="740" t="str">
        <f t="shared" si="2"/>
        <v/>
      </c>
      <c r="B137" s="739" t="str">
        <f>IF($L$2=TRUE,_xll.mirGetDate($A137,$B$4,"MOD_FOLLOWING",$I$2),"")</f>
        <v/>
      </c>
      <c r="C137" s="738" t="str">
        <f>IF($L$2=TRUE,_xll.mirGetDate($A137,$C$4,"MOD_FOLLOWING",$I$2),"")</f>
        <v/>
      </c>
      <c r="D137" s="738" t="str">
        <f>IF($L$2=TRUE,_xll.mirGetDate($A137,$D$4,"MOD_FOLLOWING",$I$2),"")</f>
        <v/>
      </c>
      <c r="E137" s="741" t="str">
        <v/>
      </c>
      <c r="F137" s="741" t="str">
        <v/>
      </c>
      <c r="G137" s="741" t="str">
        <v/>
      </c>
    </row>
    <row r="138" spans="1:7">
      <c r="A138" s="740" t="str">
        <f t="shared" si="2"/>
        <v/>
      </c>
      <c r="B138" s="739" t="str">
        <f>IF($L$2=TRUE,_xll.mirGetDate($A138,$B$4,"MOD_FOLLOWING",$I$2),"")</f>
        <v/>
      </c>
      <c r="C138" s="738" t="str">
        <f>IF($L$2=TRUE,_xll.mirGetDate($A138,$C$4,"MOD_FOLLOWING",$I$2),"")</f>
        <v/>
      </c>
      <c r="D138" s="738" t="str">
        <f>IF($L$2=TRUE,_xll.mirGetDate($A138,$D$4,"MOD_FOLLOWING",$I$2),"")</f>
        <v/>
      </c>
      <c r="E138" s="741" t="str">
        <v/>
      </c>
      <c r="F138" s="741" t="str">
        <v/>
      </c>
      <c r="G138" s="741" t="str">
        <v/>
      </c>
    </row>
    <row r="139" spans="1:7">
      <c r="A139" s="740" t="str">
        <f t="shared" si="2"/>
        <v/>
      </c>
      <c r="B139" s="739" t="str">
        <f>IF($L$2=TRUE,_xll.mirGetDate($A139,$B$4,"MOD_FOLLOWING",$I$2),"")</f>
        <v/>
      </c>
      <c r="C139" s="738" t="str">
        <f>IF($L$2=TRUE,_xll.mirGetDate($A139,$C$4,"MOD_FOLLOWING",$I$2),"")</f>
        <v/>
      </c>
      <c r="D139" s="738" t="str">
        <f>IF($L$2=TRUE,_xll.mirGetDate($A139,$D$4,"MOD_FOLLOWING",$I$2),"")</f>
        <v/>
      </c>
      <c r="E139" s="741" t="str">
        <v/>
      </c>
      <c r="F139" s="741" t="str">
        <v/>
      </c>
      <c r="G139" s="741" t="str">
        <v/>
      </c>
    </row>
    <row r="140" spans="1:7">
      <c r="A140" s="740" t="str">
        <f t="shared" si="2"/>
        <v/>
      </c>
      <c r="B140" s="739" t="str">
        <f>IF($L$2=TRUE,_xll.mirGetDate($A140,$B$4,"MOD_FOLLOWING",$I$2),"")</f>
        <v/>
      </c>
      <c r="C140" s="738" t="str">
        <f>IF($L$2=TRUE,_xll.mirGetDate($A140,$C$4,"MOD_FOLLOWING",$I$2),"")</f>
        <v/>
      </c>
      <c r="D140" s="738" t="str">
        <f>IF($L$2=TRUE,_xll.mirGetDate($A140,$D$4,"MOD_FOLLOWING",$I$2),"")</f>
        <v/>
      </c>
      <c r="E140" s="741" t="str">
        <v/>
      </c>
      <c r="F140" s="741" t="str">
        <v/>
      </c>
      <c r="G140" s="741" t="str">
        <v/>
      </c>
    </row>
    <row r="141" spans="1:7">
      <c r="A141" s="740" t="str">
        <f t="shared" si="2"/>
        <v/>
      </c>
      <c r="B141" s="739" t="str">
        <f>IF($L$2=TRUE,_xll.mirGetDate($A141,$B$4,"MOD_FOLLOWING",$I$2),"")</f>
        <v/>
      </c>
      <c r="C141" s="738" t="str">
        <f>IF($L$2=TRUE,_xll.mirGetDate($A141,$C$4,"MOD_FOLLOWING",$I$2),"")</f>
        <v/>
      </c>
      <c r="D141" s="738" t="str">
        <f>IF($L$2=TRUE,_xll.mirGetDate($A141,$D$4,"MOD_FOLLOWING",$I$2),"")</f>
        <v/>
      </c>
      <c r="E141" s="741" t="str">
        <v/>
      </c>
      <c r="F141" s="741" t="str">
        <v/>
      </c>
      <c r="G141" s="741" t="str">
        <v/>
      </c>
    </row>
    <row r="142" spans="1:7">
      <c r="A142" s="740" t="str">
        <f t="shared" si="2"/>
        <v/>
      </c>
      <c r="B142" s="739" t="str">
        <f>IF($L$2=TRUE,_xll.mirGetDate($A142,$B$4,"MOD_FOLLOWING",$I$2),"")</f>
        <v/>
      </c>
      <c r="C142" s="738" t="str">
        <f>IF($L$2=TRUE,_xll.mirGetDate($A142,$C$4,"MOD_FOLLOWING",$I$2),"")</f>
        <v/>
      </c>
      <c r="D142" s="738" t="str">
        <f>IF($L$2=TRUE,_xll.mirGetDate($A142,$D$4,"MOD_FOLLOWING",$I$2),"")</f>
        <v/>
      </c>
      <c r="E142" s="741" t="str">
        <v/>
      </c>
      <c r="F142" s="741" t="str">
        <v/>
      </c>
      <c r="G142" s="741" t="str">
        <v/>
      </c>
    </row>
    <row r="143" spans="1:7">
      <c r="A143" s="740" t="str">
        <f t="shared" si="2"/>
        <v/>
      </c>
      <c r="B143" s="739" t="str">
        <f>IF($L$2=TRUE,_xll.mirGetDate($A143,$B$4,"MOD_FOLLOWING",$I$2),"")</f>
        <v/>
      </c>
      <c r="C143" s="738" t="str">
        <f>IF($L$2=TRUE,_xll.mirGetDate($A143,$C$4,"MOD_FOLLOWING",$I$2),"")</f>
        <v/>
      </c>
      <c r="D143" s="738" t="str">
        <f>IF($L$2=TRUE,_xll.mirGetDate($A143,$D$4,"MOD_FOLLOWING",$I$2),"")</f>
        <v/>
      </c>
      <c r="E143" s="741" t="str">
        <v/>
      </c>
      <c r="F143" s="741" t="str">
        <v/>
      </c>
      <c r="G143" s="741" t="str">
        <v/>
      </c>
    </row>
    <row r="144" spans="1:7">
      <c r="A144" s="740" t="str">
        <f t="shared" si="2"/>
        <v/>
      </c>
      <c r="B144" s="739" t="str">
        <f>IF($L$2=TRUE,_xll.mirGetDate($A144,$B$4,"MOD_FOLLOWING",$I$2),"")</f>
        <v/>
      </c>
      <c r="C144" s="738" t="str">
        <f>IF($L$2=TRUE,_xll.mirGetDate($A144,$C$4,"MOD_FOLLOWING",$I$2),"")</f>
        <v/>
      </c>
      <c r="D144" s="738" t="str">
        <f>IF($L$2=TRUE,_xll.mirGetDate($A144,$D$4,"MOD_FOLLOWING",$I$2),"")</f>
        <v/>
      </c>
      <c r="E144" s="741" t="str">
        <v/>
      </c>
      <c r="F144" s="741" t="str">
        <v/>
      </c>
      <c r="G144" s="741" t="str">
        <v/>
      </c>
    </row>
    <row r="145" spans="1:7">
      <c r="A145" s="740" t="str">
        <f t="shared" si="2"/>
        <v/>
      </c>
      <c r="B145" s="739" t="str">
        <f>IF($L$2=TRUE,_xll.mirGetDate($A145,$B$4,"MOD_FOLLOWING",$I$2),"")</f>
        <v/>
      </c>
      <c r="C145" s="738" t="str">
        <f>IF($L$2=TRUE,_xll.mirGetDate($A145,$C$4,"MOD_FOLLOWING",$I$2),"")</f>
        <v/>
      </c>
      <c r="D145" s="738" t="str">
        <f>IF($L$2=TRUE,_xll.mirGetDate($A145,$D$4,"MOD_FOLLOWING",$I$2),"")</f>
        <v/>
      </c>
      <c r="E145" s="741" t="str">
        <v/>
      </c>
      <c r="F145" s="741" t="str">
        <v/>
      </c>
      <c r="G145" s="741" t="str">
        <v/>
      </c>
    </row>
    <row r="146" spans="1:7">
      <c r="A146" s="740" t="str">
        <f t="shared" si="2"/>
        <v/>
      </c>
      <c r="B146" s="739" t="str">
        <f>IF($L$2=TRUE,_xll.mirGetDate($A146,$B$4,"MOD_FOLLOWING",$I$2),"")</f>
        <v/>
      </c>
      <c r="C146" s="738" t="str">
        <f>IF($L$2=TRUE,_xll.mirGetDate($A146,$C$4,"MOD_FOLLOWING",$I$2),"")</f>
        <v/>
      </c>
      <c r="D146" s="738" t="str">
        <f>IF($L$2=TRUE,_xll.mirGetDate($A146,$D$4,"MOD_FOLLOWING",$I$2),"")</f>
        <v/>
      </c>
      <c r="E146" s="741" t="str">
        <v/>
      </c>
      <c r="F146" s="741" t="str">
        <v/>
      </c>
      <c r="G146" s="741" t="str">
        <v/>
      </c>
    </row>
    <row r="147" spans="1:7">
      <c r="A147" s="740" t="str">
        <f t="shared" si="2"/>
        <v/>
      </c>
      <c r="B147" s="739" t="str">
        <f>IF($L$2=TRUE,_xll.mirGetDate($A147,$B$4,"MOD_FOLLOWING",$I$2),"")</f>
        <v/>
      </c>
      <c r="C147" s="738" t="str">
        <f>IF($L$2=TRUE,_xll.mirGetDate($A147,$C$4,"MOD_FOLLOWING",$I$2),"")</f>
        <v/>
      </c>
      <c r="D147" s="738" t="str">
        <f>IF($L$2=TRUE,_xll.mirGetDate($A147,$D$4,"MOD_FOLLOWING",$I$2),"")</f>
        <v/>
      </c>
      <c r="E147" s="741" t="str">
        <v/>
      </c>
      <c r="F147" s="741" t="str">
        <v/>
      </c>
      <c r="G147" s="741" t="str">
        <v/>
      </c>
    </row>
    <row r="148" spans="1:7">
      <c r="A148" s="740" t="str">
        <f t="shared" si="2"/>
        <v/>
      </c>
      <c r="B148" s="739" t="str">
        <f>IF($L$2=TRUE,_xll.mirGetDate($A148,$B$4,"MOD_FOLLOWING",$I$2),"")</f>
        <v/>
      </c>
      <c r="C148" s="738" t="str">
        <f>IF($L$2=TRUE,_xll.mirGetDate($A148,$C$4,"MOD_FOLLOWING",$I$2),"")</f>
        <v/>
      </c>
      <c r="D148" s="738" t="str">
        <f>IF($L$2=TRUE,_xll.mirGetDate($A148,$D$4,"MOD_FOLLOWING",$I$2),"")</f>
        <v/>
      </c>
      <c r="E148" s="741" t="str">
        <v/>
      </c>
      <c r="F148" s="741" t="str">
        <v/>
      </c>
      <c r="G148" s="741" t="str">
        <v/>
      </c>
    </row>
    <row r="149" spans="1:7">
      <c r="A149" s="740" t="str">
        <f t="shared" si="2"/>
        <v/>
      </c>
      <c r="B149" s="739" t="str">
        <f>IF($L$2=TRUE,_xll.mirGetDate($A149,$B$4,"MOD_FOLLOWING",$I$2),"")</f>
        <v/>
      </c>
      <c r="C149" s="738" t="str">
        <f>IF($L$2=TRUE,_xll.mirGetDate($A149,$C$4,"MOD_FOLLOWING",$I$2),"")</f>
        <v/>
      </c>
      <c r="D149" s="738" t="str">
        <f>IF($L$2=TRUE,_xll.mirGetDate($A149,$D$4,"MOD_FOLLOWING",$I$2),"")</f>
        <v/>
      </c>
      <c r="E149" s="741" t="str">
        <v/>
      </c>
      <c r="F149" s="741" t="str">
        <v/>
      </c>
      <c r="G149" s="741" t="str">
        <v/>
      </c>
    </row>
    <row r="150" spans="1:7">
      <c r="A150" s="740" t="str">
        <f t="shared" si="2"/>
        <v/>
      </c>
      <c r="B150" s="739" t="str">
        <f>IF($L$2=TRUE,_xll.mirGetDate($A150,$B$4,"MOD_FOLLOWING",$I$2),"")</f>
        <v/>
      </c>
      <c r="C150" s="738" t="str">
        <f>IF($L$2=TRUE,_xll.mirGetDate($A150,$C$4,"MOD_FOLLOWING",$I$2),"")</f>
        <v/>
      </c>
      <c r="D150" s="738" t="str">
        <f>IF($L$2=TRUE,_xll.mirGetDate($A150,$D$4,"MOD_FOLLOWING",$I$2),"")</f>
        <v/>
      </c>
      <c r="E150" s="741" t="str">
        <v/>
      </c>
      <c r="F150" s="741" t="str">
        <v/>
      </c>
      <c r="G150" s="741" t="str">
        <v/>
      </c>
    </row>
    <row r="151" spans="1:7">
      <c r="A151" s="740" t="str">
        <f t="shared" si="2"/>
        <v/>
      </c>
      <c r="B151" s="739" t="str">
        <f>IF($L$2=TRUE,_xll.mirGetDate($A151,$B$4,"MOD_FOLLOWING",$I$2),"")</f>
        <v/>
      </c>
      <c r="C151" s="738" t="str">
        <f>IF($L$2=TRUE,_xll.mirGetDate($A151,$C$4,"MOD_FOLLOWING",$I$2),"")</f>
        <v/>
      </c>
      <c r="D151" s="738" t="str">
        <f>IF($L$2=TRUE,_xll.mirGetDate($A151,$D$4,"MOD_FOLLOWING",$I$2),"")</f>
        <v/>
      </c>
      <c r="E151" s="741" t="str">
        <v/>
      </c>
      <c r="F151" s="741" t="str">
        <v/>
      </c>
      <c r="G151" s="741" t="str">
        <v/>
      </c>
    </row>
    <row r="152" spans="1:7">
      <c r="A152" s="740" t="str">
        <f t="shared" si="2"/>
        <v/>
      </c>
      <c r="B152" s="739" t="str">
        <f>IF($L$2=TRUE,_xll.mirGetDate($A152,$B$4,"MOD_FOLLOWING",$I$2),"")</f>
        <v/>
      </c>
      <c r="C152" s="738" t="str">
        <f>IF($L$2=TRUE,_xll.mirGetDate($A152,$C$4,"MOD_FOLLOWING",$I$2),"")</f>
        <v/>
      </c>
      <c r="D152" s="738" t="str">
        <f>IF($L$2=TRUE,_xll.mirGetDate($A152,$D$4,"MOD_FOLLOWING",$I$2),"")</f>
        <v/>
      </c>
      <c r="E152" s="741" t="str">
        <v/>
      </c>
      <c r="F152" s="741" t="str">
        <v/>
      </c>
      <c r="G152" s="741" t="str">
        <v/>
      </c>
    </row>
    <row r="153" spans="1:7">
      <c r="A153" s="740" t="str">
        <f t="shared" si="2"/>
        <v/>
      </c>
      <c r="B153" s="739" t="str">
        <f>IF($L$2=TRUE,_xll.mirGetDate($A153,$B$4,"MOD_FOLLOWING",$I$2),"")</f>
        <v/>
      </c>
      <c r="C153" s="738" t="str">
        <f>IF($L$2=TRUE,_xll.mirGetDate($A153,$C$4,"MOD_FOLLOWING",$I$2),"")</f>
        <v/>
      </c>
      <c r="D153" s="738" t="str">
        <f>IF($L$2=TRUE,_xll.mirGetDate($A153,$D$4,"MOD_FOLLOWING",$I$2),"")</f>
        <v/>
      </c>
      <c r="E153" s="741" t="str">
        <v/>
      </c>
      <c r="F153" s="741" t="str">
        <v/>
      </c>
      <c r="G153" s="741" t="str">
        <v/>
      </c>
    </row>
    <row r="154" spans="1:7">
      <c r="A154" s="740" t="str">
        <f t="shared" si="2"/>
        <v/>
      </c>
      <c r="B154" s="739" t="str">
        <f>IF($L$2=TRUE,_xll.mirGetDate($A154,$B$4,"MOD_FOLLOWING",$I$2),"")</f>
        <v/>
      </c>
      <c r="C154" s="738" t="str">
        <f>IF($L$2=TRUE,_xll.mirGetDate($A154,$C$4,"MOD_FOLLOWING",$I$2),"")</f>
        <v/>
      </c>
      <c r="D154" s="738" t="str">
        <f>IF($L$2=TRUE,_xll.mirGetDate($A154,$D$4,"MOD_FOLLOWING",$I$2),"")</f>
        <v/>
      </c>
      <c r="E154" s="741" t="str">
        <v/>
      </c>
      <c r="F154" s="741" t="str">
        <v/>
      </c>
      <c r="G154" s="741" t="str">
        <v/>
      </c>
    </row>
    <row r="155" spans="1:7">
      <c r="A155" s="740" t="str">
        <f t="shared" si="2"/>
        <v/>
      </c>
      <c r="B155" s="739" t="str">
        <f>IF($L$2=TRUE,_xll.mirGetDate($A155,$B$4,"MOD_FOLLOWING",$I$2),"")</f>
        <v/>
      </c>
      <c r="C155" s="738" t="str">
        <f>IF($L$2=TRUE,_xll.mirGetDate($A155,$C$4,"MOD_FOLLOWING",$I$2),"")</f>
        <v/>
      </c>
      <c r="D155" s="738" t="str">
        <f>IF($L$2=TRUE,_xll.mirGetDate($A155,$D$4,"MOD_FOLLOWING",$I$2),"")</f>
        <v/>
      </c>
      <c r="E155" s="741" t="str">
        <v/>
      </c>
      <c r="F155" s="741" t="str">
        <v/>
      </c>
      <c r="G155" s="741" t="str">
        <v/>
      </c>
    </row>
    <row r="156" spans="1:7">
      <c r="A156" s="740" t="str">
        <f t="shared" si="2"/>
        <v/>
      </c>
      <c r="B156" s="739" t="str">
        <f>IF($L$2=TRUE,_xll.mirGetDate($A156,$B$4,"MOD_FOLLOWING",$I$2),"")</f>
        <v/>
      </c>
      <c r="C156" s="738" t="str">
        <f>IF($L$2=TRUE,_xll.mirGetDate($A156,$C$4,"MOD_FOLLOWING",$I$2),"")</f>
        <v/>
      </c>
      <c r="D156" s="738" t="str">
        <f>IF($L$2=TRUE,_xll.mirGetDate($A156,$D$4,"MOD_FOLLOWING",$I$2),"")</f>
        <v/>
      </c>
      <c r="E156" s="741" t="str">
        <v/>
      </c>
      <c r="F156" s="741" t="str">
        <v/>
      </c>
      <c r="G156" s="741" t="str">
        <v/>
      </c>
    </row>
    <row r="157" spans="1:7">
      <c r="A157" s="740" t="str">
        <f t="shared" si="2"/>
        <v/>
      </c>
      <c r="B157" s="739" t="str">
        <f>IF($L$2=TRUE,_xll.mirGetDate($A157,$B$4,"MOD_FOLLOWING",$I$2),"")</f>
        <v/>
      </c>
      <c r="C157" s="738" t="str">
        <f>IF($L$2=TRUE,_xll.mirGetDate($A157,$C$4,"MOD_FOLLOWING",$I$2),"")</f>
        <v/>
      </c>
      <c r="D157" s="738" t="str">
        <f>IF($L$2=TRUE,_xll.mirGetDate($A157,$D$4,"MOD_FOLLOWING",$I$2),"")</f>
        <v/>
      </c>
      <c r="E157" s="741" t="str">
        <v/>
      </c>
      <c r="F157" s="741" t="str">
        <v/>
      </c>
      <c r="G157" s="741" t="str">
        <v/>
      </c>
    </row>
    <row r="158" spans="1:7">
      <c r="A158" s="740" t="str">
        <f t="shared" si="2"/>
        <v/>
      </c>
      <c r="B158" s="739" t="str">
        <f>IF($L$2=TRUE,_xll.mirGetDate($A158,$B$4,"MOD_FOLLOWING",$I$2),"")</f>
        <v/>
      </c>
      <c r="C158" s="738" t="str">
        <f>IF($L$2=TRUE,_xll.mirGetDate($A158,$C$4,"MOD_FOLLOWING",$I$2),"")</f>
        <v/>
      </c>
      <c r="D158" s="738" t="str">
        <f>IF($L$2=TRUE,_xll.mirGetDate($A158,$D$4,"MOD_FOLLOWING",$I$2),"")</f>
        <v/>
      </c>
      <c r="E158" s="741" t="str">
        <v/>
      </c>
      <c r="F158" s="741" t="str">
        <v/>
      </c>
      <c r="G158" s="741" t="str">
        <v/>
      </c>
    </row>
    <row r="159" spans="1:7">
      <c r="A159" s="740" t="str">
        <f t="shared" si="2"/>
        <v/>
      </c>
      <c r="B159" s="739" t="str">
        <f>IF($L$2=TRUE,_xll.mirGetDate($A159,$B$4,"MOD_FOLLOWING",$I$2),"")</f>
        <v/>
      </c>
      <c r="C159" s="738" t="str">
        <f>IF($L$2=TRUE,_xll.mirGetDate($A159,$C$4,"MOD_FOLLOWING",$I$2),"")</f>
        <v/>
      </c>
      <c r="D159" s="738" t="str">
        <f>IF($L$2=TRUE,_xll.mirGetDate($A159,$D$4,"MOD_FOLLOWING",$I$2),"")</f>
        <v/>
      </c>
      <c r="E159" s="741" t="str">
        <v/>
      </c>
      <c r="F159" s="741" t="str">
        <v/>
      </c>
      <c r="G159" s="741" t="str">
        <v/>
      </c>
    </row>
    <row r="160" spans="1:7">
      <c r="A160" s="740" t="str">
        <f t="shared" si="2"/>
        <v/>
      </c>
      <c r="B160" s="739" t="str">
        <f>IF($L$2=TRUE,_xll.mirGetDate($A160,$B$4,"MOD_FOLLOWING",$I$2),"")</f>
        <v/>
      </c>
      <c r="C160" s="738" t="str">
        <f>IF($L$2=TRUE,_xll.mirGetDate($A160,$C$4,"MOD_FOLLOWING",$I$2),"")</f>
        <v/>
      </c>
      <c r="D160" s="738" t="str">
        <f>IF($L$2=TRUE,_xll.mirGetDate($A160,$D$4,"MOD_FOLLOWING",$I$2),"")</f>
        <v/>
      </c>
      <c r="E160" s="741" t="str">
        <v/>
      </c>
      <c r="F160" s="741" t="str">
        <v/>
      </c>
      <c r="G160" s="741" t="str">
        <v/>
      </c>
    </row>
    <row r="161" spans="1:7">
      <c r="A161" s="740" t="str">
        <f t="shared" si="2"/>
        <v/>
      </c>
      <c r="B161" s="739" t="str">
        <f>IF($L$2=TRUE,_xll.mirGetDate($A161,$B$4,"MOD_FOLLOWING",$I$2),"")</f>
        <v/>
      </c>
      <c r="C161" s="738" t="str">
        <f>IF($L$2=TRUE,_xll.mirGetDate($A161,$C$4,"MOD_FOLLOWING",$I$2),"")</f>
        <v/>
      </c>
      <c r="D161" s="738" t="str">
        <f>IF($L$2=TRUE,_xll.mirGetDate($A161,$D$4,"MOD_FOLLOWING",$I$2),"")</f>
        <v/>
      </c>
      <c r="E161" s="741" t="str">
        <v/>
      </c>
      <c r="F161" s="741" t="str">
        <v/>
      </c>
      <c r="G161" s="741" t="str">
        <v/>
      </c>
    </row>
    <row r="162" spans="1:7">
      <c r="A162" s="740" t="str">
        <f t="shared" si="2"/>
        <v/>
      </c>
      <c r="B162" s="739" t="str">
        <f>IF($L$2=TRUE,_xll.mirGetDate($A162,$B$4,"MOD_FOLLOWING",$I$2),"")</f>
        <v/>
      </c>
      <c r="C162" s="738" t="str">
        <f>IF($L$2=TRUE,_xll.mirGetDate($A162,$C$4,"MOD_FOLLOWING",$I$2),"")</f>
        <v/>
      </c>
      <c r="D162" s="738" t="str">
        <f>IF($L$2=TRUE,_xll.mirGetDate($A162,$D$4,"MOD_FOLLOWING",$I$2),"")</f>
        <v/>
      </c>
      <c r="E162" s="741" t="str">
        <v/>
      </c>
      <c r="F162" s="741" t="str">
        <v/>
      </c>
      <c r="G162" s="741" t="str">
        <v/>
      </c>
    </row>
    <row r="163" spans="1:7">
      <c r="A163" s="740" t="str">
        <f t="shared" si="2"/>
        <v/>
      </c>
      <c r="B163" s="739" t="str">
        <f>IF($L$2=TRUE,_xll.mirGetDate($A163,$B$4,"MOD_FOLLOWING",$I$2),"")</f>
        <v/>
      </c>
      <c r="C163" s="738" t="str">
        <f>IF($L$2=TRUE,_xll.mirGetDate($A163,$C$4,"MOD_FOLLOWING",$I$2),"")</f>
        <v/>
      </c>
      <c r="D163" s="738" t="str">
        <f>IF($L$2=TRUE,_xll.mirGetDate($A163,$D$4,"MOD_FOLLOWING",$I$2),"")</f>
        <v/>
      </c>
      <c r="E163" s="741" t="str">
        <v/>
      </c>
      <c r="F163" s="741" t="str">
        <v/>
      </c>
      <c r="G163" s="741" t="str">
        <v/>
      </c>
    </row>
    <row r="164" spans="1:7">
      <c r="A164" s="740" t="str">
        <f t="shared" si="2"/>
        <v/>
      </c>
      <c r="B164" s="739" t="str">
        <f>IF($L$2=TRUE,_xll.mirGetDate($A164,$B$4,"MOD_FOLLOWING",$I$2),"")</f>
        <v/>
      </c>
      <c r="C164" s="738" t="str">
        <f>IF($L$2=TRUE,_xll.mirGetDate($A164,$C$4,"MOD_FOLLOWING",$I$2),"")</f>
        <v/>
      </c>
      <c r="D164" s="738" t="str">
        <f>IF($L$2=TRUE,_xll.mirGetDate($A164,$D$4,"MOD_FOLLOWING",$I$2),"")</f>
        <v/>
      </c>
      <c r="E164" s="741" t="str">
        <v/>
      </c>
      <c r="F164" s="741" t="str">
        <v/>
      </c>
      <c r="G164" s="741" t="str">
        <v/>
      </c>
    </row>
    <row r="165" spans="1:7">
      <c r="A165" s="740" t="str">
        <f t="shared" si="2"/>
        <v/>
      </c>
      <c r="B165" s="739" t="str">
        <f>IF($L$2=TRUE,_xll.mirGetDate($A165,$B$4,"MOD_FOLLOWING",$I$2),"")</f>
        <v/>
      </c>
      <c r="C165" s="738" t="str">
        <f>IF($L$2=TRUE,_xll.mirGetDate($A165,$C$4,"MOD_FOLLOWING",$I$2),"")</f>
        <v/>
      </c>
      <c r="D165" s="738" t="str">
        <f>IF($L$2=TRUE,_xll.mirGetDate($A165,$D$4,"MOD_FOLLOWING",$I$2),"")</f>
        <v/>
      </c>
      <c r="E165" s="741" t="str">
        <v/>
      </c>
      <c r="F165" s="741" t="str">
        <v/>
      </c>
      <c r="G165" s="741" t="str">
        <v/>
      </c>
    </row>
    <row r="166" spans="1:7">
      <c r="A166" s="740" t="str">
        <f t="shared" si="2"/>
        <v/>
      </c>
      <c r="B166" s="739" t="str">
        <f>IF($L$2=TRUE,_xll.mirGetDate($A166,$B$4,"MOD_FOLLOWING",$I$2),"")</f>
        <v/>
      </c>
      <c r="C166" s="738" t="str">
        <f>IF($L$2=TRUE,_xll.mirGetDate($A166,$C$4,"MOD_FOLLOWING",$I$2),"")</f>
        <v/>
      </c>
      <c r="D166" s="738" t="str">
        <f>IF($L$2=TRUE,_xll.mirGetDate($A166,$D$4,"MOD_FOLLOWING",$I$2),"")</f>
        <v/>
      </c>
      <c r="E166" s="741" t="str">
        <v/>
      </c>
      <c r="F166" s="741" t="str">
        <v/>
      </c>
      <c r="G166" s="741" t="str">
        <v/>
      </c>
    </row>
    <row r="167" spans="1:7">
      <c r="A167" s="740" t="str">
        <f t="shared" si="2"/>
        <v/>
      </c>
      <c r="B167" s="739" t="str">
        <f>IF($L$2=TRUE,_xll.mirGetDate($A167,$B$4,"MOD_FOLLOWING",$I$2),"")</f>
        <v/>
      </c>
      <c r="C167" s="738" t="str">
        <f>IF($L$2=TRUE,_xll.mirGetDate($A167,$C$4,"MOD_FOLLOWING",$I$2),"")</f>
        <v/>
      </c>
      <c r="D167" s="738" t="str">
        <f>IF($L$2=TRUE,_xll.mirGetDate($A167,$D$4,"MOD_FOLLOWING",$I$2),"")</f>
        <v/>
      </c>
      <c r="E167" s="741" t="str">
        <v/>
      </c>
      <c r="F167" s="741" t="str">
        <v/>
      </c>
      <c r="G167" s="741" t="str">
        <v/>
      </c>
    </row>
    <row r="168" spans="1:7">
      <c r="A168" s="740" t="str">
        <f t="shared" si="2"/>
        <v/>
      </c>
      <c r="B168" s="739" t="str">
        <f>IF($L$2=TRUE,_xll.mirGetDate($A168,$B$4,"MOD_FOLLOWING",$I$2),"")</f>
        <v/>
      </c>
      <c r="C168" s="738" t="str">
        <f>IF($L$2=TRUE,_xll.mirGetDate($A168,$C$4,"MOD_FOLLOWING",$I$2),"")</f>
        <v/>
      </c>
      <c r="D168" s="738" t="str">
        <f>IF($L$2=TRUE,_xll.mirGetDate($A168,$D$4,"MOD_FOLLOWING",$I$2),"")</f>
        <v/>
      </c>
      <c r="E168" s="741" t="str">
        <v/>
      </c>
      <c r="F168" s="741" t="str">
        <v/>
      </c>
      <c r="G168" s="741" t="str">
        <v/>
      </c>
    </row>
    <row r="169" spans="1:7">
      <c r="A169" s="740" t="str">
        <f t="shared" si="2"/>
        <v/>
      </c>
      <c r="B169" s="739" t="str">
        <f>IF($L$2=TRUE,_xll.mirGetDate($A169,$B$4,"MOD_FOLLOWING",$I$2),"")</f>
        <v/>
      </c>
      <c r="C169" s="738" t="str">
        <f>IF($L$2=TRUE,_xll.mirGetDate($A169,$C$4,"MOD_FOLLOWING",$I$2),"")</f>
        <v/>
      </c>
      <c r="D169" s="738" t="str">
        <f>IF($L$2=TRUE,_xll.mirGetDate($A169,$D$4,"MOD_FOLLOWING",$I$2),"")</f>
        <v/>
      </c>
      <c r="E169" s="741" t="str">
        <v/>
      </c>
      <c r="F169" s="741" t="str">
        <v/>
      </c>
      <c r="G169" s="741" t="str">
        <v/>
      </c>
    </row>
    <row r="170" spans="1:7">
      <c r="A170" s="740" t="str">
        <f t="shared" si="2"/>
        <v/>
      </c>
      <c r="B170" s="739" t="str">
        <f>IF($L$2=TRUE,_xll.mirGetDate($A170,$B$4,"MOD_FOLLOWING",$I$2),"")</f>
        <v/>
      </c>
      <c r="C170" s="738" t="str">
        <f>IF($L$2=TRUE,_xll.mirGetDate($A170,$C$4,"MOD_FOLLOWING",$I$2),"")</f>
        <v/>
      </c>
      <c r="D170" s="738" t="str">
        <f>IF($L$2=TRUE,_xll.mirGetDate($A170,$D$4,"MOD_FOLLOWING",$I$2),"")</f>
        <v/>
      </c>
      <c r="E170" s="741" t="str">
        <v/>
      </c>
      <c r="F170" s="741" t="str">
        <v/>
      </c>
      <c r="G170" s="741" t="str">
        <v/>
      </c>
    </row>
    <row r="171" spans="1:7">
      <c r="A171" s="740" t="str">
        <f t="shared" si="2"/>
        <v/>
      </c>
      <c r="B171" s="739" t="str">
        <f>IF($L$2=TRUE,_xll.mirGetDate($A171,$B$4,"MOD_FOLLOWING",$I$2),"")</f>
        <v/>
      </c>
      <c r="C171" s="738" t="str">
        <f>IF($L$2=TRUE,_xll.mirGetDate($A171,$C$4,"MOD_FOLLOWING",$I$2),"")</f>
        <v/>
      </c>
      <c r="D171" s="738" t="str">
        <f>IF($L$2=TRUE,_xll.mirGetDate($A171,$D$4,"MOD_FOLLOWING",$I$2),"")</f>
        <v/>
      </c>
      <c r="E171" s="741" t="str">
        <v/>
      </c>
      <c r="F171" s="741" t="str">
        <v/>
      </c>
      <c r="G171" s="741" t="str">
        <v/>
      </c>
    </row>
    <row r="172" spans="1:7">
      <c r="A172" s="740" t="str">
        <f t="shared" si="2"/>
        <v/>
      </c>
      <c r="B172" s="739" t="str">
        <f>IF($L$2=TRUE,_xll.mirGetDate($A172,$B$4,"MOD_FOLLOWING",$I$2),"")</f>
        <v/>
      </c>
      <c r="C172" s="738" t="str">
        <f>IF($L$2=TRUE,_xll.mirGetDate($A172,$C$4,"MOD_FOLLOWING",$I$2),"")</f>
        <v/>
      </c>
      <c r="D172" s="738" t="str">
        <f>IF($L$2=TRUE,_xll.mirGetDate($A172,$D$4,"MOD_FOLLOWING",$I$2),"")</f>
        <v/>
      </c>
      <c r="E172" s="741" t="str">
        <v/>
      </c>
      <c r="F172" s="741" t="str">
        <v/>
      </c>
      <c r="G172" s="741" t="str">
        <v/>
      </c>
    </row>
    <row r="173" spans="1:7">
      <c r="A173" s="740" t="str">
        <f t="shared" si="2"/>
        <v/>
      </c>
      <c r="B173" s="739" t="str">
        <f>IF($L$2=TRUE,_xll.mirGetDate($A173,$B$4,"MOD_FOLLOWING",$I$2),"")</f>
        <v/>
      </c>
      <c r="C173" s="738" t="str">
        <f>IF($L$2=TRUE,_xll.mirGetDate($A173,$C$4,"MOD_FOLLOWING",$I$2),"")</f>
        <v/>
      </c>
      <c r="D173" s="738" t="str">
        <f>IF($L$2=TRUE,_xll.mirGetDate($A173,$D$4,"MOD_FOLLOWING",$I$2),"")</f>
        <v/>
      </c>
      <c r="E173" s="741" t="str">
        <v/>
      </c>
      <c r="F173" s="741" t="str">
        <v/>
      </c>
      <c r="G173" s="741" t="str">
        <v/>
      </c>
    </row>
    <row r="174" spans="1:7">
      <c r="A174" s="740" t="str">
        <f t="shared" si="2"/>
        <v/>
      </c>
      <c r="B174" s="739" t="str">
        <f>IF($L$2=TRUE,_xll.mirGetDate($A174,$B$4,"MOD_FOLLOWING",$I$2),"")</f>
        <v/>
      </c>
      <c r="C174" s="738" t="str">
        <f>IF($L$2=TRUE,_xll.mirGetDate($A174,$C$4,"MOD_FOLLOWING",$I$2),"")</f>
        <v/>
      </c>
      <c r="D174" s="738" t="str">
        <f>IF($L$2=TRUE,_xll.mirGetDate($A174,$D$4,"MOD_FOLLOWING",$I$2),"")</f>
        <v/>
      </c>
      <c r="E174" s="741" t="str">
        <v/>
      </c>
      <c r="F174" s="741" t="str">
        <v/>
      </c>
      <c r="G174" s="741" t="str">
        <v/>
      </c>
    </row>
    <row r="175" spans="1:7">
      <c r="A175" s="740" t="str">
        <f t="shared" si="2"/>
        <v/>
      </c>
      <c r="B175" s="739" t="str">
        <f>IF($L$2=TRUE,_xll.mirGetDate($A175,$B$4,"MOD_FOLLOWING",$I$2),"")</f>
        <v/>
      </c>
      <c r="C175" s="738" t="str">
        <f>IF($L$2=TRUE,_xll.mirGetDate($A175,$C$4,"MOD_FOLLOWING",$I$2),"")</f>
        <v/>
      </c>
      <c r="D175" s="738" t="str">
        <f>IF($L$2=TRUE,_xll.mirGetDate($A175,$D$4,"MOD_FOLLOWING",$I$2),"")</f>
        <v/>
      </c>
      <c r="E175" s="741" t="str">
        <v/>
      </c>
      <c r="F175" s="741" t="str">
        <v/>
      </c>
      <c r="G175" s="741" t="str">
        <v/>
      </c>
    </row>
    <row r="176" spans="1:7">
      <c r="A176" s="740" t="str">
        <f t="shared" si="2"/>
        <v/>
      </c>
      <c r="B176" s="739" t="str">
        <f>IF($L$2=TRUE,_xll.mirGetDate($A176,$B$4,"MOD_FOLLOWING",$I$2),"")</f>
        <v/>
      </c>
      <c r="C176" s="738" t="str">
        <f>IF($L$2=TRUE,_xll.mirGetDate($A176,$C$4,"MOD_FOLLOWING",$I$2),"")</f>
        <v/>
      </c>
      <c r="D176" s="738" t="str">
        <f>IF($L$2=TRUE,_xll.mirGetDate($A176,$D$4,"MOD_FOLLOWING",$I$2),"")</f>
        <v/>
      </c>
      <c r="E176" s="741" t="str">
        <v/>
      </c>
      <c r="F176" s="741" t="str">
        <v/>
      </c>
      <c r="G176" s="741" t="str">
        <v/>
      </c>
    </row>
    <row r="177" spans="1:7">
      <c r="A177" s="740" t="str">
        <f t="shared" si="2"/>
        <v/>
      </c>
      <c r="B177" s="739" t="str">
        <f>IF($L$2=TRUE,_xll.mirGetDate($A177,$B$4,"MOD_FOLLOWING",$I$2),"")</f>
        <v/>
      </c>
      <c r="C177" s="738" t="str">
        <f>IF($L$2=TRUE,_xll.mirGetDate($A177,$C$4,"MOD_FOLLOWING",$I$2),"")</f>
        <v/>
      </c>
      <c r="D177" s="738" t="str">
        <f>IF($L$2=TRUE,_xll.mirGetDate($A177,$D$4,"MOD_FOLLOWING",$I$2),"")</f>
        <v/>
      </c>
      <c r="E177" s="741" t="str">
        <v/>
      </c>
      <c r="F177" s="741" t="str">
        <v/>
      </c>
      <c r="G177" s="741" t="str">
        <v/>
      </c>
    </row>
    <row r="178" spans="1:7">
      <c r="A178" s="740" t="str">
        <f t="shared" si="2"/>
        <v/>
      </c>
      <c r="B178" s="739" t="str">
        <f>IF($L$2=TRUE,_xll.mirGetDate($A178,$B$4,"MOD_FOLLOWING",$I$2),"")</f>
        <v/>
      </c>
      <c r="C178" s="738" t="str">
        <f>IF($L$2=TRUE,_xll.mirGetDate($A178,$C$4,"MOD_FOLLOWING",$I$2),"")</f>
        <v/>
      </c>
      <c r="D178" s="738" t="str">
        <f>IF($L$2=TRUE,_xll.mirGetDate($A178,$D$4,"MOD_FOLLOWING",$I$2),"")</f>
        <v/>
      </c>
      <c r="E178" s="741" t="str">
        <v/>
      </c>
      <c r="F178" s="741" t="str">
        <v/>
      </c>
      <c r="G178" s="741" t="str">
        <v/>
      </c>
    </row>
    <row r="179" spans="1:7">
      <c r="A179" s="740" t="str">
        <f t="shared" si="2"/>
        <v/>
      </c>
      <c r="B179" s="739" t="str">
        <f>IF($L$2=TRUE,_xll.mirGetDate($A179,$B$4,"MOD_FOLLOWING",$I$2),"")</f>
        <v/>
      </c>
      <c r="C179" s="738" t="str">
        <f>IF($L$2=TRUE,_xll.mirGetDate($A179,$C$4,"MOD_FOLLOWING",$I$2),"")</f>
        <v/>
      </c>
      <c r="D179" s="738" t="str">
        <f>IF($L$2=TRUE,_xll.mirGetDate($A179,$D$4,"MOD_FOLLOWING",$I$2),"")</f>
        <v/>
      </c>
      <c r="E179" s="741" t="str">
        <v/>
      </c>
      <c r="F179" s="741" t="str">
        <v/>
      </c>
      <c r="G179" s="741" t="str">
        <v/>
      </c>
    </row>
    <row r="180" spans="1:7">
      <c r="A180" s="740" t="str">
        <f t="shared" si="2"/>
        <v/>
      </c>
      <c r="B180" s="739" t="str">
        <f>IF($L$2=TRUE,_xll.mirGetDate($A180,$B$4,"MOD_FOLLOWING",$I$2),"")</f>
        <v/>
      </c>
      <c r="C180" s="738" t="str">
        <f>IF($L$2=TRUE,_xll.mirGetDate($A180,$C$4,"MOD_FOLLOWING",$I$2),"")</f>
        <v/>
      </c>
      <c r="D180" s="738" t="str">
        <f>IF($L$2=TRUE,_xll.mirGetDate($A180,$D$4,"MOD_FOLLOWING",$I$2),"")</f>
        <v/>
      </c>
      <c r="E180" s="741" t="str">
        <v/>
      </c>
      <c r="F180" s="741" t="str">
        <v/>
      </c>
      <c r="G180" s="741" t="str">
        <v/>
      </c>
    </row>
    <row r="181" spans="1:7">
      <c r="A181" s="740" t="str">
        <f t="shared" si="2"/>
        <v/>
      </c>
      <c r="B181" s="739" t="str">
        <f>IF($L$2=TRUE,_xll.mirGetDate($A181,$B$4,"MOD_FOLLOWING",$I$2),"")</f>
        <v/>
      </c>
      <c r="C181" s="738" t="str">
        <f>IF($L$2=TRUE,_xll.mirGetDate($A181,$C$4,"MOD_FOLLOWING",$I$2),"")</f>
        <v/>
      </c>
      <c r="D181" s="738" t="str">
        <f>IF($L$2=TRUE,_xll.mirGetDate($A181,$D$4,"MOD_FOLLOWING",$I$2),"")</f>
        <v/>
      </c>
      <c r="E181" s="741" t="str">
        <v/>
      </c>
      <c r="F181" s="741" t="str">
        <v/>
      </c>
      <c r="G181" s="741" t="str">
        <v/>
      </c>
    </row>
    <row r="182" spans="1:7">
      <c r="A182" s="740" t="str">
        <f t="shared" si="2"/>
        <v/>
      </c>
      <c r="B182" s="739" t="str">
        <f>IF($L$2=TRUE,_xll.mirGetDate($A182,$B$4,"MOD_FOLLOWING",$I$2),"")</f>
        <v/>
      </c>
      <c r="C182" s="738" t="str">
        <f>IF($L$2=TRUE,_xll.mirGetDate($A182,$C$4,"MOD_FOLLOWING",$I$2),"")</f>
        <v/>
      </c>
      <c r="D182" s="738" t="str">
        <f>IF($L$2=TRUE,_xll.mirGetDate($A182,$D$4,"MOD_FOLLOWING",$I$2),"")</f>
        <v/>
      </c>
      <c r="E182" s="741" t="str">
        <v/>
      </c>
      <c r="F182" s="741" t="str">
        <v/>
      </c>
      <c r="G182" s="741" t="str">
        <v/>
      </c>
    </row>
    <row r="183" spans="1:7">
      <c r="A183" s="740" t="str">
        <f t="shared" si="2"/>
        <v/>
      </c>
      <c r="B183" s="739" t="str">
        <f>IF($L$2=TRUE,_xll.mirGetDate($A183,$B$4,"MOD_FOLLOWING",$I$2),"")</f>
        <v/>
      </c>
      <c r="C183" s="738" t="str">
        <f>IF($L$2=TRUE,_xll.mirGetDate($A183,$C$4,"MOD_FOLLOWING",$I$2),"")</f>
        <v/>
      </c>
      <c r="D183" s="738" t="str">
        <f>IF($L$2=TRUE,_xll.mirGetDate($A183,$D$4,"MOD_FOLLOWING",$I$2),"")</f>
        <v/>
      </c>
      <c r="E183" s="741" t="str">
        <v/>
      </c>
      <c r="F183" s="741" t="str">
        <v/>
      </c>
      <c r="G183" s="741" t="str">
        <v/>
      </c>
    </row>
    <row r="184" spans="1:7">
      <c r="A184" s="740" t="str">
        <f t="shared" si="2"/>
        <v/>
      </c>
      <c r="B184" s="739" t="str">
        <f>IF($L$2=TRUE,_xll.mirGetDate($A184,$B$4,"MOD_FOLLOWING",$I$2),"")</f>
        <v/>
      </c>
      <c r="C184" s="738" t="str">
        <f>IF($L$2=TRUE,_xll.mirGetDate($A184,$C$4,"MOD_FOLLOWING",$I$2),"")</f>
        <v/>
      </c>
      <c r="D184" s="738" t="str">
        <f>IF($L$2=TRUE,_xll.mirGetDate($A184,$D$4,"MOD_FOLLOWING",$I$2),"")</f>
        <v/>
      </c>
      <c r="E184" s="741" t="str">
        <v/>
      </c>
      <c r="F184" s="741" t="str">
        <v/>
      </c>
      <c r="G184" s="741" t="str">
        <v/>
      </c>
    </row>
    <row r="185" spans="1:7">
      <c r="A185" s="740" t="str">
        <f t="shared" si="2"/>
        <v/>
      </c>
      <c r="B185" s="739" t="str">
        <f>IF($L$2=TRUE,_xll.mirGetDate($A185,$B$4,"MOD_FOLLOWING",$I$2),"")</f>
        <v/>
      </c>
      <c r="C185" s="738" t="str">
        <f>IF($L$2=TRUE,_xll.mirGetDate($A185,$C$4,"MOD_FOLLOWING",$I$2),"")</f>
        <v/>
      </c>
      <c r="D185" s="738" t="str">
        <f>IF($L$2=TRUE,_xll.mirGetDate($A185,$D$4,"MOD_FOLLOWING",$I$2),"")</f>
        <v/>
      </c>
      <c r="E185" s="741" t="str">
        <v/>
      </c>
      <c r="F185" s="741" t="str">
        <v/>
      </c>
      <c r="G185" s="741" t="str">
        <v/>
      </c>
    </row>
    <row r="186" spans="1:7">
      <c r="A186" s="740" t="str">
        <f t="shared" si="2"/>
        <v/>
      </c>
      <c r="B186" s="739" t="str">
        <f>IF($L$2=TRUE,_xll.mirGetDate($A186,$B$4,"MOD_FOLLOWING",$I$2),"")</f>
        <v/>
      </c>
      <c r="C186" s="738" t="str">
        <f>IF($L$2=TRUE,_xll.mirGetDate($A186,$C$4,"MOD_FOLLOWING",$I$2),"")</f>
        <v/>
      </c>
      <c r="D186" s="738" t="str">
        <f>IF($L$2=TRUE,_xll.mirGetDate($A186,$D$4,"MOD_FOLLOWING",$I$2),"")</f>
        <v/>
      </c>
      <c r="E186" s="741" t="str">
        <v/>
      </c>
      <c r="F186" s="741" t="str">
        <v/>
      </c>
      <c r="G186" s="741" t="str">
        <v/>
      </c>
    </row>
    <row r="187" spans="1:7">
      <c r="A187" s="740" t="str">
        <f t="shared" si="2"/>
        <v/>
      </c>
      <c r="B187" s="739" t="str">
        <f>IF($L$2=TRUE,_xll.mirGetDate($A187,$B$4,"MOD_FOLLOWING",$I$2),"")</f>
        <v/>
      </c>
      <c r="C187" s="738" t="str">
        <f>IF($L$2=TRUE,_xll.mirGetDate($A187,$C$4,"MOD_FOLLOWING",$I$2),"")</f>
        <v/>
      </c>
      <c r="D187" s="738" t="str">
        <f>IF($L$2=TRUE,_xll.mirGetDate($A187,$D$4,"MOD_FOLLOWING",$I$2),"")</f>
        <v/>
      </c>
      <c r="E187" s="741" t="str">
        <v/>
      </c>
      <c r="F187" s="741" t="str">
        <v/>
      </c>
      <c r="G187" s="741" t="str">
        <v/>
      </c>
    </row>
    <row r="188" spans="1:7">
      <c r="A188" s="740" t="str">
        <f t="shared" si="2"/>
        <v/>
      </c>
      <c r="B188" s="739" t="str">
        <f>IF($L$2=TRUE,_xll.mirGetDate($A188,$B$4,"MOD_FOLLOWING",$I$2),"")</f>
        <v/>
      </c>
      <c r="C188" s="738" t="str">
        <f>IF($L$2=TRUE,_xll.mirGetDate($A188,$C$4,"MOD_FOLLOWING",$I$2),"")</f>
        <v/>
      </c>
      <c r="D188" s="738" t="str">
        <f>IF($L$2=TRUE,_xll.mirGetDate($A188,$D$4,"MOD_FOLLOWING",$I$2),"")</f>
        <v/>
      </c>
      <c r="E188" s="741" t="str">
        <v/>
      </c>
      <c r="F188" s="741" t="str">
        <v/>
      </c>
      <c r="G188" s="741" t="str">
        <v/>
      </c>
    </row>
    <row r="189" spans="1:7">
      <c r="A189" s="740" t="str">
        <f t="shared" si="2"/>
        <v/>
      </c>
      <c r="B189" s="739" t="str">
        <f>IF($L$2=TRUE,_xll.mirGetDate($A189,$B$4,"MOD_FOLLOWING",$I$2),"")</f>
        <v/>
      </c>
      <c r="C189" s="738" t="str">
        <f>IF($L$2=TRUE,_xll.mirGetDate($A189,$C$4,"MOD_FOLLOWING",$I$2),"")</f>
        <v/>
      </c>
      <c r="D189" s="738" t="str">
        <f>IF($L$2=TRUE,_xll.mirGetDate($A189,$D$4,"MOD_FOLLOWING",$I$2),"")</f>
        <v/>
      </c>
      <c r="E189" s="741" t="str">
        <v/>
      </c>
      <c r="F189" s="741" t="str">
        <v/>
      </c>
      <c r="G189" s="741" t="str">
        <v/>
      </c>
    </row>
    <row r="190" spans="1:7">
      <c r="A190" s="740" t="str">
        <f t="shared" si="2"/>
        <v/>
      </c>
      <c r="B190" s="739" t="str">
        <f>IF($L$2=TRUE,_xll.mirGetDate($A190,$B$4,"MOD_FOLLOWING",$I$2),"")</f>
        <v/>
      </c>
      <c r="C190" s="738" t="str">
        <f>IF($L$2=TRUE,_xll.mirGetDate($A190,$C$4,"MOD_FOLLOWING",$I$2),"")</f>
        <v/>
      </c>
      <c r="D190" s="738" t="str">
        <f>IF($L$2=TRUE,_xll.mirGetDate($A190,$D$4,"MOD_FOLLOWING",$I$2),"")</f>
        <v/>
      </c>
      <c r="E190" s="741" t="str">
        <v/>
      </c>
      <c r="F190" s="741" t="str">
        <v/>
      </c>
      <c r="G190" s="741" t="str">
        <v/>
      </c>
    </row>
    <row r="191" spans="1:7">
      <c r="A191" s="740" t="str">
        <f t="shared" si="2"/>
        <v/>
      </c>
      <c r="B191" s="739" t="str">
        <f>IF($L$2=TRUE,_xll.mirGetDate($A191,$B$4,"MOD_FOLLOWING",$I$2),"")</f>
        <v/>
      </c>
      <c r="C191" s="738" t="str">
        <f>IF($L$2=TRUE,_xll.mirGetDate($A191,$C$4,"MOD_FOLLOWING",$I$2),"")</f>
        <v/>
      </c>
      <c r="D191" s="738" t="str">
        <f>IF($L$2=TRUE,_xll.mirGetDate($A191,$D$4,"MOD_FOLLOWING",$I$2),"")</f>
        <v/>
      </c>
      <c r="E191" s="741" t="str">
        <v/>
      </c>
      <c r="F191" s="741" t="str">
        <v/>
      </c>
      <c r="G191" s="741" t="str">
        <v/>
      </c>
    </row>
    <row r="192" spans="1:7">
      <c r="A192" s="740" t="str">
        <f t="shared" si="2"/>
        <v/>
      </c>
      <c r="B192" s="739" t="str">
        <f>IF($L$2=TRUE,_xll.mirGetDate($A192,$B$4,"MOD_FOLLOWING",$I$2),"")</f>
        <v/>
      </c>
      <c r="C192" s="738" t="str">
        <f>IF($L$2=TRUE,_xll.mirGetDate($A192,$C$4,"MOD_FOLLOWING",$I$2),"")</f>
        <v/>
      </c>
      <c r="D192" s="738" t="str">
        <f>IF($L$2=TRUE,_xll.mirGetDate($A192,$D$4,"MOD_FOLLOWING",$I$2),"")</f>
        <v/>
      </c>
      <c r="E192" s="741" t="str">
        <v/>
      </c>
      <c r="F192" s="741" t="str">
        <v/>
      </c>
      <c r="G192" s="741" t="str">
        <v/>
      </c>
    </row>
    <row r="193" spans="1:7">
      <c r="A193" s="740" t="str">
        <f t="shared" si="2"/>
        <v/>
      </c>
      <c r="B193" s="739" t="str">
        <f>IF($L$2=TRUE,_xll.mirGetDate($A193,$B$4,"MOD_FOLLOWING",$I$2),"")</f>
        <v/>
      </c>
      <c r="C193" s="738" t="str">
        <f>IF($L$2=TRUE,_xll.mirGetDate($A193,$C$4,"MOD_FOLLOWING",$I$2),"")</f>
        <v/>
      </c>
      <c r="D193" s="738" t="str">
        <f>IF($L$2=TRUE,_xll.mirGetDate($A193,$D$4,"MOD_FOLLOWING",$I$2),"")</f>
        <v/>
      </c>
      <c r="E193" s="741" t="str">
        <v/>
      </c>
      <c r="F193" s="741" t="str">
        <v/>
      </c>
      <c r="G193" s="741" t="str">
        <v/>
      </c>
    </row>
    <row r="194" spans="1:7">
      <c r="A194" s="740" t="str">
        <f t="shared" si="2"/>
        <v/>
      </c>
      <c r="B194" s="739" t="str">
        <f>IF($L$2=TRUE,_xll.mirGetDate($A194,$B$4,"MOD_FOLLOWING",$I$2),"")</f>
        <v/>
      </c>
      <c r="C194" s="738" t="str">
        <f>IF($L$2=TRUE,_xll.mirGetDate($A194,$C$4,"MOD_FOLLOWING",$I$2),"")</f>
        <v/>
      </c>
      <c r="D194" s="738" t="str">
        <f>IF($L$2=TRUE,_xll.mirGetDate($A194,$D$4,"MOD_FOLLOWING",$I$2),"")</f>
        <v/>
      </c>
      <c r="E194" s="741" t="str">
        <v/>
      </c>
      <c r="F194" s="741" t="str">
        <v/>
      </c>
      <c r="G194" s="741" t="str">
        <v/>
      </c>
    </row>
    <row r="195" spans="1:7">
      <c r="A195" s="740" t="str">
        <f t="shared" si="2"/>
        <v/>
      </c>
      <c r="B195" s="739" t="str">
        <f>IF($L$2=TRUE,_xll.mirGetDate($A195,$B$4,"MOD_FOLLOWING",$I$2),"")</f>
        <v/>
      </c>
      <c r="C195" s="738" t="str">
        <f>IF($L$2=TRUE,_xll.mirGetDate($A195,$C$4,"MOD_FOLLOWING",$I$2),"")</f>
        <v/>
      </c>
      <c r="D195" s="738" t="str">
        <f>IF($L$2=TRUE,_xll.mirGetDate($A195,$D$4,"MOD_FOLLOWING",$I$2),"")</f>
        <v/>
      </c>
      <c r="E195" s="741" t="str">
        <v/>
      </c>
      <c r="F195" s="741" t="str">
        <v/>
      </c>
      <c r="G195" s="741" t="str">
        <v/>
      </c>
    </row>
    <row r="196" spans="1:7">
      <c r="A196" s="740" t="str">
        <f t="shared" si="2"/>
        <v/>
      </c>
      <c r="B196" s="739" t="str">
        <f>IF($L$2=TRUE,_xll.mirGetDate($A196,$B$4,"MOD_FOLLOWING",$I$2),"")</f>
        <v/>
      </c>
      <c r="C196" s="738" t="str">
        <f>IF($L$2=TRUE,_xll.mirGetDate($A196,$C$4,"MOD_FOLLOWING",$I$2),"")</f>
        <v/>
      </c>
      <c r="D196" s="738" t="str">
        <f>IF($L$2=TRUE,_xll.mirGetDate($A196,$D$4,"MOD_FOLLOWING",$I$2),"")</f>
        <v/>
      </c>
      <c r="E196" s="741" t="str">
        <v/>
      </c>
      <c r="F196" s="741" t="str">
        <v/>
      </c>
      <c r="G196" s="741" t="str">
        <v/>
      </c>
    </row>
    <row r="197" spans="1:7">
      <c r="A197" s="740" t="str">
        <f t="shared" si="2"/>
        <v/>
      </c>
      <c r="B197" s="739" t="str">
        <f>IF($L$2=TRUE,_xll.mirGetDate($A197,$B$4,"MOD_FOLLOWING",$I$2),"")</f>
        <v/>
      </c>
      <c r="C197" s="738" t="str">
        <f>IF($L$2=TRUE,_xll.mirGetDate($A197,$C$4,"MOD_FOLLOWING",$I$2),"")</f>
        <v/>
      </c>
      <c r="D197" s="738" t="str">
        <f>IF($L$2=TRUE,_xll.mirGetDate($A197,$D$4,"MOD_FOLLOWING",$I$2),"")</f>
        <v/>
      </c>
      <c r="E197" s="741" t="str">
        <v/>
      </c>
      <c r="F197" s="741" t="str">
        <v/>
      </c>
      <c r="G197" s="741" t="str">
        <v/>
      </c>
    </row>
    <row r="198" spans="1:7">
      <c r="A198" s="740" t="str">
        <f t="shared" ref="A198:A261" si="3">B197</f>
        <v/>
      </c>
      <c r="B198" s="739" t="str">
        <f>IF($L$2=TRUE,_xll.mirGetDate($A198,$B$4,"MOD_FOLLOWING",$I$2),"")</f>
        <v/>
      </c>
      <c r="C198" s="738" t="str">
        <f>IF($L$2=TRUE,_xll.mirGetDate($A198,$C$4,"MOD_FOLLOWING",$I$2),"")</f>
        <v/>
      </c>
      <c r="D198" s="738" t="str">
        <f>IF($L$2=TRUE,_xll.mirGetDate($A198,$D$4,"MOD_FOLLOWING",$I$2),"")</f>
        <v/>
      </c>
      <c r="E198" s="741" t="str">
        <v/>
      </c>
      <c r="F198" s="741" t="str">
        <v/>
      </c>
      <c r="G198" s="741" t="str">
        <v/>
      </c>
    </row>
    <row r="199" spans="1:7">
      <c r="A199" s="740" t="str">
        <f t="shared" si="3"/>
        <v/>
      </c>
      <c r="B199" s="739" t="str">
        <f>IF($L$2=TRUE,_xll.mirGetDate($A199,$B$4,"MOD_FOLLOWING",$I$2),"")</f>
        <v/>
      </c>
      <c r="C199" s="738" t="str">
        <f>IF($L$2=TRUE,_xll.mirGetDate($A199,$C$4,"MOD_FOLLOWING",$I$2),"")</f>
        <v/>
      </c>
      <c r="D199" s="738" t="str">
        <f>IF($L$2=TRUE,_xll.mirGetDate($A199,$D$4,"MOD_FOLLOWING",$I$2),"")</f>
        <v/>
      </c>
      <c r="E199" s="741" t="str">
        <v/>
      </c>
      <c r="F199" s="741" t="str">
        <v/>
      </c>
      <c r="G199" s="741" t="str">
        <v/>
      </c>
    </row>
    <row r="200" spans="1:7">
      <c r="A200" s="740" t="str">
        <f t="shared" si="3"/>
        <v/>
      </c>
      <c r="B200" s="739" t="str">
        <f>IF($L$2=TRUE,_xll.mirGetDate($A200,$B$4,"MOD_FOLLOWING",$I$2),"")</f>
        <v/>
      </c>
      <c r="C200" s="738" t="str">
        <f>IF($L$2=TRUE,_xll.mirGetDate($A200,$C$4,"MOD_FOLLOWING",$I$2),"")</f>
        <v/>
      </c>
      <c r="D200" s="738" t="str">
        <f>IF($L$2=TRUE,_xll.mirGetDate($A200,$D$4,"MOD_FOLLOWING",$I$2),"")</f>
        <v/>
      </c>
      <c r="E200" s="741" t="str">
        <v/>
      </c>
      <c r="F200" s="741" t="str">
        <v/>
      </c>
      <c r="G200" s="741" t="str">
        <v/>
      </c>
    </row>
    <row r="201" spans="1:7">
      <c r="A201" s="740" t="str">
        <f t="shared" si="3"/>
        <v/>
      </c>
      <c r="B201" s="739" t="str">
        <f>IF($L$2=TRUE,_xll.mirGetDate($A201,$B$4,"MOD_FOLLOWING",$I$2),"")</f>
        <v/>
      </c>
      <c r="C201" s="738" t="str">
        <f>IF($L$2=TRUE,_xll.mirGetDate($A201,$C$4,"MOD_FOLLOWING",$I$2),"")</f>
        <v/>
      </c>
      <c r="D201" s="738" t="str">
        <f>IF($L$2=TRUE,_xll.mirGetDate($A201,$D$4,"MOD_FOLLOWING",$I$2),"")</f>
        <v/>
      </c>
      <c r="E201" s="741" t="str">
        <v/>
      </c>
      <c r="F201" s="741" t="str">
        <v/>
      </c>
      <c r="G201" s="741" t="str">
        <v/>
      </c>
    </row>
    <row r="202" spans="1:7">
      <c r="A202" s="740" t="str">
        <f t="shared" si="3"/>
        <v/>
      </c>
      <c r="B202" s="739" t="str">
        <f>IF($L$2=TRUE,_xll.mirGetDate($A202,$B$4,"MOD_FOLLOWING",$I$2),"")</f>
        <v/>
      </c>
      <c r="C202" s="738" t="str">
        <f>IF($L$2=TRUE,_xll.mirGetDate($A202,$C$4,"MOD_FOLLOWING",$I$2),"")</f>
        <v/>
      </c>
      <c r="D202" s="738" t="str">
        <f>IF($L$2=TRUE,_xll.mirGetDate($A202,$D$4,"MOD_FOLLOWING",$I$2),"")</f>
        <v/>
      </c>
      <c r="E202" s="741" t="str">
        <v/>
      </c>
      <c r="F202" s="741" t="str">
        <v/>
      </c>
      <c r="G202" s="741" t="str">
        <v/>
      </c>
    </row>
    <row r="203" spans="1:7">
      <c r="A203" s="740" t="str">
        <f t="shared" si="3"/>
        <v/>
      </c>
      <c r="B203" s="739" t="str">
        <f>IF($L$2=TRUE,_xll.mirGetDate($A203,$B$4,"MOD_FOLLOWING",$I$2),"")</f>
        <v/>
      </c>
      <c r="C203" s="738" t="str">
        <f>IF($L$2=TRUE,_xll.mirGetDate($A203,$C$4,"MOD_FOLLOWING",$I$2),"")</f>
        <v/>
      </c>
      <c r="D203" s="738" t="str">
        <f>IF($L$2=TRUE,_xll.mirGetDate($A203,$D$4,"MOD_FOLLOWING",$I$2),"")</f>
        <v/>
      </c>
      <c r="E203" s="741" t="str">
        <v/>
      </c>
      <c r="F203" s="741" t="str">
        <v/>
      </c>
      <c r="G203" s="741" t="str">
        <v/>
      </c>
    </row>
    <row r="204" spans="1:7">
      <c r="A204" s="740" t="str">
        <f t="shared" si="3"/>
        <v/>
      </c>
      <c r="B204" s="739" t="str">
        <f>IF($L$2=TRUE,_xll.mirGetDate($A204,$B$4,"MOD_FOLLOWING",$I$2),"")</f>
        <v/>
      </c>
      <c r="C204" s="738" t="str">
        <f>IF($L$2=TRUE,_xll.mirGetDate($A204,$C$4,"MOD_FOLLOWING",$I$2),"")</f>
        <v/>
      </c>
      <c r="D204" s="738" t="str">
        <f>IF($L$2=TRUE,_xll.mirGetDate($A204,$D$4,"MOD_FOLLOWING",$I$2),"")</f>
        <v/>
      </c>
      <c r="E204" s="741" t="str">
        <v/>
      </c>
      <c r="F204" s="741" t="str">
        <v/>
      </c>
      <c r="G204" s="741" t="str">
        <v/>
      </c>
    </row>
    <row r="205" spans="1:7">
      <c r="A205" s="740" t="str">
        <f t="shared" si="3"/>
        <v/>
      </c>
      <c r="B205" s="739" t="str">
        <f>IF($L$2=TRUE,_xll.mirGetDate($A205,$B$4,"MOD_FOLLOWING",$I$2),"")</f>
        <v/>
      </c>
      <c r="C205" s="738" t="str">
        <f>IF($L$2=TRUE,_xll.mirGetDate($A205,$C$4,"MOD_FOLLOWING",$I$2),"")</f>
        <v/>
      </c>
      <c r="D205" s="738" t="str">
        <f>IF($L$2=TRUE,_xll.mirGetDate($A205,$D$4,"MOD_FOLLOWING",$I$2),"")</f>
        <v/>
      </c>
      <c r="E205" s="741" t="str">
        <v/>
      </c>
      <c r="F205" s="741" t="str">
        <v/>
      </c>
      <c r="G205" s="741" t="str">
        <v/>
      </c>
    </row>
    <row r="206" spans="1:7">
      <c r="A206" s="740" t="str">
        <f t="shared" si="3"/>
        <v/>
      </c>
      <c r="B206" s="739" t="str">
        <f>IF($L$2=TRUE,_xll.mirGetDate($A206,$B$4,"MOD_FOLLOWING",$I$2),"")</f>
        <v/>
      </c>
      <c r="C206" s="738" t="str">
        <f>IF($L$2=TRUE,_xll.mirGetDate($A206,$C$4,"MOD_FOLLOWING",$I$2),"")</f>
        <v/>
      </c>
      <c r="D206" s="738" t="str">
        <f>IF($L$2=TRUE,_xll.mirGetDate($A206,$D$4,"MOD_FOLLOWING",$I$2),"")</f>
        <v/>
      </c>
      <c r="E206" s="741" t="str">
        <v/>
      </c>
      <c r="F206" s="741" t="str">
        <v/>
      </c>
      <c r="G206" s="741" t="str">
        <v/>
      </c>
    </row>
    <row r="207" spans="1:7">
      <c r="A207" s="740" t="str">
        <f t="shared" si="3"/>
        <v/>
      </c>
      <c r="B207" s="739" t="str">
        <f>IF($L$2=TRUE,_xll.mirGetDate($A207,$B$4,"MOD_FOLLOWING",$I$2),"")</f>
        <v/>
      </c>
      <c r="C207" s="738" t="str">
        <f>IF($L$2=TRUE,_xll.mirGetDate($A207,$C$4,"MOD_FOLLOWING",$I$2),"")</f>
        <v/>
      </c>
      <c r="D207" s="738" t="str">
        <f>IF($L$2=TRUE,_xll.mirGetDate($A207,$D$4,"MOD_FOLLOWING",$I$2),"")</f>
        <v/>
      </c>
      <c r="E207" s="741" t="str">
        <v/>
      </c>
      <c r="F207" s="741" t="str">
        <v/>
      </c>
      <c r="G207" s="741" t="str">
        <v/>
      </c>
    </row>
    <row r="208" spans="1:7">
      <c r="A208" s="740" t="str">
        <f t="shared" si="3"/>
        <v/>
      </c>
      <c r="B208" s="739" t="str">
        <f>IF($L$2=TRUE,_xll.mirGetDate($A208,$B$4,"MOD_FOLLOWING",$I$2),"")</f>
        <v/>
      </c>
      <c r="C208" s="738" t="str">
        <f>IF($L$2=TRUE,_xll.mirGetDate($A208,$C$4,"MOD_FOLLOWING",$I$2),"")</f>
        <v/>
      </c>
      <c r="D208" s="738" t="str">
        <f>IF($L$2=TRUE,_xll.mirGetDate($A208,$D$4,"MOD_FOLLOWING",$I$2),"")</f>
        <v/>
      </c>
      <c r="E208" s="741" t="str">
        <v/>
      </c>
      <c r="F208" s="741" t="str">
        <v/>
      </c>
      <c r="G208" s="741" t="str">
        <v/>
      </c>
    </row>
    <row r="209" spans="1:7">
      <c r="A209" s="740" t="str">
        <f t="shared" si="3"/>
        <v/>
      </c>
      <c r="B209" s="739" t="str">
        <f>IF($L$2=TRUE,_xll.mirGetDate($A209,$B$4,"MOD_FOLLOWING",$I$2),"")</f>
        <v/>
      </c>
      <c r="C209" s="738" t="str">
        <f>IF($L$2=TRUE,_xll.mirGetDate($A209,$C$4,"MOD_FOLLOWING",$I$2),"")</f>
        <v/>
      </c>
      <c r="D209" s="738" t="str">
        <f>IF($L$2=TRUE,_xll.mirGetDate($A209,$D$4,"MOD_FOLLOWING",$I$2),"")</f>
        <v/>
      </c>
      <c r="E209" s="741" t="str">
        <v/>
      </c>
      <c r="F209" s="741" t="str">
        <v/>
      </c>
      <c r="G209" s="741" t="str">
        <v/>
      </c>
    </row>
    <row r="210" spans="1:7">
      <c r="A210" s="740" t="str">
        <f t="shared" si="3"/>
        <v/>
      </c>
      <c r="B210" s="739" t="str">
        <f>IF($L$2=TRUE,_xll.mirGetDate($A210,$B$4,"MOD_FOLLOWING",$I$2),"")</f>
        <v/>
      </c>
      <c r="C210" s="738" t="str">
        <f>IF($L$2=TRUE,_xll.mirGetDate($A210,$C$4,"MOD_FOLLOWING",$I$2),"")</f>
        <v/>
      </c>
      <c r="D210" s="738" t="str">
        <f>IF($L$2=TRUE,_xll.mirGetDate($A210,$D$4,"MOD_FOLLOWING",$I$2),"")</f>
        <v/>
      </c>
      <c r="E210" s="741" t="str">
        <v/>
      </c>
      <c r="F210" s="741" t="str">
        <v/>
      </c>
      <c r="G210" s="741" t="str">
        <v/>
      </c>
    </row>
    <row r="211" spans="1:7">
      <c r="A211" s="740" t="str">
        <f t="shared" si="3"/>
        <v/>
      </c>
      <c r="B211" s="739" t="str">
        <f>IF($L$2=TRUE,_xll.mirGetDate($A211,$B$4,"MOD_FOLLOWING",$I$2),"")</f>
        <v/>
      </c>
      <c r="C211" s="738" t="str">
        <f>IF($L$2=TRUE,_xll.mirGetDate($A211,$C$4,"MOD_FOLLOWING",$I$2),"")</f>
        <v/>
      </c>
      <c r="D211" s="738" t="str">
        <f>IF($L$2=TRUE,_xll.mirGetDate($A211,$D$4,"MOD_FOLLOWING",$I$2),"")</f>
        <v/>
      </c>
      <c r="E211" s="741" t="str">
        <v/>
      </c>
      <c r="F211" s="741" t="str">
        <v/>
      </c>
      <c r="G211" s="741" t="str">
        <v/>
      </c>
    </row>
    <row r="212" spans="1:7">
      <c r="A212" s="740" t="str">
        <f t="shared" si="3"/>
        <v/>
      </c>
      <c r="B212" s="739" t="str">
        <f>IF($L$2=TRUE,_xll.mirGetDate($A212,$B$4,"MOD_FOLLOWING",$I$2),"")</f>
        <v/>
      </c>
      <c r="C212" s="738" t="str">
        <f>IF($L$2=TRUE,_xll.mirGetDate($A212,$C$4,"MOD_FOLLOWING",$I$2),"")</f>
        <v/>
      </c>
      <c r="D212" s="738" t="str">
        <f>IF($L$2=TRUE,_xll.mirGetDate($A212,$D$4,"MOD_FOLLOWING",$I$2),"")</f>
        <v/>
      </c>
      <c r="E212" s="741" t="str">
        <v/>
      </c>
      <c r="F212" s="741" t="str">
        <v/>
      </c>
      <c r="G212" s="741" t="str">
        <v/>
      </c>
    </row>
    <row r="213" spans="1:7">
      <c r="A213" s="740" t="str">
        <f t="shared" si="3"/>
        <v/>
      </c>
      <c r="B213" s="739" t="str">
        <f>IF($L$2=TRUE,_xll.mirGetDate($A213,$B$4,"MOD_FOLLOWING",$I$2),"")</f>
        <v/>
      </c>
      <c r="C213" s="738" t="str">
        <f>IF($L$2=TRUE,_xll.mirGetDate($A213,$C$4,"MOD_FOLLOWING",$I$2),"")</f>
        <v/>
      </c>
      <c r="D213" s="738" t="str">
        <f>IF($L$2=TRUE,_xll.mirGetDate($A213,$D$4,"MOD_FOLLOWING",$I$2),"")</f>
        <v/>
      </c>
      <c r="E213" s="741" t="str">
        <v/>
      </c>
      <c r="F213" s="741" t="str">
        <v/>
      </c>
      <c r="G213" s="741" t="str">
        <v/>
      </c>
    </row>
    <row r="214" spans="1:7">
      <c r="A214" s="740" t="str">
        <f t="shared" si="3"/>
        <v/>
      </c>
      <c r="B214" s="739" t="str">
        <f>IF($L$2=TRUE,_xll.mirGetDate($A214,$B$4,"MOD_FOLLOWING",$I$2),"")</f>
        <v/>
      </c>
      <c r="C214" s="738" t="str">
        <f>IF($L$2=TRUE,_xll.mirGetDate($A214,$C$4,"MOD_FOLLOWING",$I$2),"")</f>
        <v/>
      </c>
      <c r="D214" s="738" t="str">
        <f>IF($L$2=TRUE,_xll.mirGetDate($A214,$D$4,"MOD_FOLLOWING",$I$2),"")</f>
        <v/>
      </c>
      <c r="E214" s="741" t="str">
        <v/>
      </c>
      <c r="F214" s="741" t="str">
        <v/>
      </c>
      <c r="G214" s="741" t="str">
        <v/>
      </c>
    </row>
    <row r="215" spans="1:7">
      <c r="A215" s="740" t="str">
        <f t="shared" si="3"/>
        <v/>
      </c>
      <c r="B215" s="739" t="str">
        <f>IF($L$2=TRUE,_xll.mirGetDate($A215,$B$4,"MOD_FOLLOWING",$I$2),"")</f>
        <v/>
      </c>
      <c r="C215" s="738" t="str">
        <f>IF($L$2=TRUE,_xll.mirGetDate($A215,$C$4,"MOD_FOLLOWING",$I$2),"")</f>
        <v/>
      </c>
      <c r="D215" s="738" t="str">
        <f>IF($L$2=TRUE,_xll.mirGetDate($A215,$D$4,"MOD_FOLLOWING",$I$2),"")</f>
        <v/>
      </c>
      <c r="E215" s="741" t="str">
        <v/>
      </c>
      <c r="F215" s="741" t="str">
        <v/>
      </c>
      <c r="G215" s="741" t="str">
        <v/>
      </c>
    </row>
    <row r="216" spans="1:7">
      <c r="A216" s="740" t="str">
        <f t="shared" si="3"/>
        <v/>
      </c>
      <c r="B216" s="739" t="str">
        <f>IF($L$2=TRUE,_xll.mirGetDate($A216,$B$4,"MOD_FOLLOWING",$I$2),"")</f>
        <v/>
      </c>
      <c r="C216" s="738" t="str">
        <f>IF($L$2=TRUE,_xll.mirGetDate($A216,$C$4,"MOD_FOLLOWING",$I$2),"")</f>
        <v/>
      </c>
      <c r="D216" s="738" t="str">
        <f>IF($L$2=TRUE,_xll.mirGetDate($A216,$D$4,"MOD_FOLLOWING",$I$2),"")</f>
        <v/>
      </c>
      <c r="E216" s="741" t="str">
        <v/>
      </c>
      <c r="F216" s="741" t="str">
        <v/>
      </c>
      <c r="G216" s="741" t="str">
        <v/>
      </c>
    </row>
    <row r="217" spans="1:7">
      <c r="A217" s="740" t="str">
        <f t="shared" si="3"/>
        <v/>
      </c>
      <c r="B217" s="739" t="str">
        <f>IF($L$2=TRUE,_xll.mirGetDate($A217,$B$4,"MOD_FOLLOWING",$I$2),"")</f>
        <v/>
      </c>
      <c r="C217" s="738" t="str">
        <f>IF($L$2=TRUE,_xll.mirGetDate($A217,$C$4,"MOD_FOLLOWING",$I$2),"")</f>
        <v/>
      </c>
      <c r="D217" s="738" t="str">
        <f>IF($L$2=TRUE,_xll.mirGetDate($A217,$D$4,"MOD_FOLLOWING",$I$2),"")</f>
        <v/>
      </c>
      <c r="E217" s="741" t="str">
        <v/>
      </c>
      <c r="F217" s="741" t="str">
        <v/>
      </c>
      <c r="G217" s="741" t="str">
        <v/>
      </c>
    </row>
    <row r="218" spans="1:7">
      <c r="A218" s="740" t="str">
        <f t="shared" si="3"/>
        <v/>
      </c>
      <c r="B218" s="739" t="str">
        <f>IF($L$2=TRUE,_xll.mirGetDate($A218,$B$4,"MOD_FOLLOWING",$I$2),"")</f>
        <v/>
      </c>
      <c r="C218" s="738" t="str">
        <f>IF($L$2=TRUE,_xll.mirGetDate($A218,$C$4,"MOD_FOLLOWING",$I$2),"")</f>
        <v/>
      </c>
      <c r="D218" s="738" t="str">
        <f>IF($L$2=TRUE,_xll.mirGetDate($A218,$D$4,"MOD_FOLLOWING",$I$2),"")</f>
        <v/>
      </c>
      <c r="E218" s="742" t="str">
        <v/>
      </c>
      <c r="F218" s="742" t="str">
        <v/>
      </c>
      <c r="G218" s="742" t="str">
        <v/>
      </c>
    </row>
    <row r="219" spans="1:7">
      <c r="A219" s="740" t="str">
        <f t="shared" si="3"/>
        <v/>
      </c>
      <c r="B219" s="739" t="str">
        <f>IF($L$2=TRUE,_xll.mirGetDate($A219,$B$4,"MOD_FOLLOWING",$I$2),"")</f>
        <v/>
      </c>
      <c r="C219" s="738" t="str">
        <f>IF($L$2=TRUE,_xll.mirGetDate($A219,$C$4,"MOD_FOLLOWING",$I$2),"")</f>
        <v/>
      </c>
      <c r="D219" s="738" t="str">
        <f>IF($L$2=TRUE,_xll.mirGetDate($A219,$D$4,"MOD_FOLLOWING",$I$2),"")</f>
        <v/>
      </c>
      <c r="E219" s="742" t="str">
        <v/>
      </c>
      <c r="F219" s="742" t="str">
        <v/>
      </c>
      <c r="G219" s="742" t="str">
        <v/>
      </c>
    </row>
    <row r="220" spans="1:7">
      <c r="A220" s="740" t="str">
        <f t="shared" si="3"/>
        <v/>
      </c>
      <c r="B220" s="739" t="str">
        <f>IF($L$2=TRUE,_xll.mirGetDate($A220,$B$4,"MOD_FOLLOWING",$I$2),"")</f>
        <v/>
      </c>
      <c r="C220" s="738" t="str">
        <f>IF($L$2=TRUE,_xll.mirGetDate($A220,$C$4,"MOD_FOLLOWING",$I$2),"")</f>
        <v/>
      </c>
      <c r="D220" s="738" t="str">
        <f>IF($L$2=TRUE,_xll.mirGetDate($A220,$D$4,"MOD_FOLLOWING",$I$2),"")</f>
        <v/>
      </c>
      <c r="E220" s="742" t="str">
        <v/>
      </c>
      <c r="F220" s="742" t="str">
        <v/>
      </c>
      <c r="G220" s="742" t="str">
        <v/>
      </c>
    </row>
    <row r="221" spans="1:7">
      <c r="A221" s="740" t="str">
        <f t="shared" si="3"/>
        <v/>
      </c>
      <c r="B221" s="739" t="str">
        <f>IF($L$2=TRUE,_xll.mirGetDate($A221,$B$4,"MOD_FOLLOWING",$I$2),"")</f>
        <v/>
      </c>
      <c r="C221" s="738" t="str">
        <f>IF($L$2=TRUE,_xll.mirGetDate($A221,$C$4,"MOD_FOLLOWING",$I$2),"")</f>
        <v/>
      </c>
      <c r="D221" s="738" t="str">
        <f>IF($L$2=TRUE,_xll.mirGetDate($A221,$D$4,"MOD_FOLLOWING",$I$2),"")</f>
        <v/>
      </c>
      <c r="E221" s="742" t="str">
        <v/>
      </c>
      <c r="F221" s="742" t="str">
        <v/>
      </c>
      <c r="G221" s="742" t="str">
        <v/>
      </c>
    </row>
    <row r="222" spans="1:7">
      <c r="A222" s="740" t="str">
        <f t="shared" si="3"/>
        <v/>
      </c>
      <c r="B222" s="739" t="str">
        <f>IF($L$2=TRUE,_xll.mirGetDate($A222,$B$4,"MOD_FOLLOWING",$I$2),"")</f>
        <v/>
      </c>
      <c r="C222" s="738" t="str">
        <f>IF($L$2=TRUE,_xll.mirGetDate($A222,$C$4,"MOD_FOLLOWING",$I$2),"")</f>
        <v/>
      </c>
      <c r="D222" s="738" t="str">
        <f>IF($L$2=TRUE,_xll.mirGetDate($A222,$D$4,"MOD_FOLLOWING",$I$2),"")</f>
        <v/>
      </c>
      <c r="E222" s="742" t="str">
        <v/>
      </c>
      <c r="F222" s="742" t="str">
        <v/>
      </c>
      <c r="G222" s="742" t="str">
        <v/>
      </c>
    </row>
    <row r="223" spans="1:7">
      <c r="A223" s="740" t="str">
        <f t="shared" si="3"/>
        <v/>
      </c>
      <c r="B223" s="739" t="str">
        <f>IF($L$2=TRUE,_xll.mirGetDate($A223,$B$4,"MOD_FOLLOWING",$I$2),"")</f>
        <v/>
      </c>
      <c r="C223" s="738" t="str">
        <f>IF($L$2=TRUE,_xll.mirGetDate($A223,$C$4,"MOD_FOLLOWING",$I$2),"")</f>
        <v/>
      </c>
      <c r="D223" s="738" t="str">
        <f>IF($L$2=TRUE,_xll.mirGetDate($A223,$D$4,"MOD_FOLLOWING",$I$2),"")</f>
        <v/>
      </c>
      <c r="E223" s="741" t="str">
        <v/>
      </c>
      <c r="F223" s="741" t="str">
        <v/>
      </c>
      <c r="G223" s="741" t="str">
        <v/>
      </c>
    </row>
    <row r="224" spans="1:7">
      <c r="A224" s="740" t="str">
        <f t="shared" si="3"/>
        <v/>
      </c>
      <c r="B224" s="739" t="str">
        <f>IF($L$2=TRUE,_xll.mirGetDate($A224,$B$4,"MOD_FOLLOWING",$I$2),"")</f>
        <v/>
      </c>
      <c r="C224" s="738" t="str">
        <f>IF($L$2=TRUE,_xll.mirGetDate($A224,$C$4,"MOD_FOLLOWING",$I$2),"")</f>
        <v/>
      </c>
      <c r="D224" s="738" t="str">
        <f>IF($L$2=TRUE,_xll.mirGetDate($A224,$D$4,"MOD_FOLLOWING",$I$2),"")</f>
        <v/>
      </c>
      <c r="E224" s="741" t="str">
        <v/>
      </c>
      <c r="F224" s="741" t="str">
        <v/>
      </c>
      <c r="G224" s="741" t="str">
        <v/>
      </c>
    </row>
    <row r="225" spans="1:7">
      <c r="A225" s="740" t="str">
        <f t="shared" si="3"/>
        <v/>
      </c>
      <c r="B225" s="739" t="str">
        <f>IF($L$2=TRUE,_xll.mirGetDate($A225,$B$4,"MOD_FOLLOWING",$I$2),"")</f>
        <v/>
      </c>
      <c r="C225" s="738" t="str">
        <f>IF($L$2=TRUE,_xll.mirGetDate($A225,$C$4,"MOD_FOLLOWING",$I$2),"")</f>
        <v/>
      </c>
      <c r="D225" s="738" t="str">
        <f>IF($L$2=TRUE,_xll.mirGetDate($A225,$D$4,"MOD_FOLLOWING",$I$2),"")</f>
        <v/>
      </c>
      <c r="E225" s="741" t="str">
        <v/>
      </c>
      <c r="F225" s="741" t="str">
        <v/>
      </c>
      <c r="G225" s="741" t="str">
        <v/>
      </c>
    </row>
    <row r="226" spans="1:7">
      <c r="A226" s="740" t="str">
        <f t="shared" si="3"/>
        <v/>
      </c>
      <c r="B226" s="739" t="str">
        <f>IF($L$2=TRUE,_xll.mirGetDate($A226,$B$4,"MOD_FOLLOWING",$I$2),"")</f>
        <v/>
      </c>
      <c r="C226" s="738" t="str">
        <f>IF($L$2=TRUE,_xll.mirGetDate($A226,$C$4,"MOD_FOLLOWING",$I$2),"")</f>
        <v/>
      </c>
      <c r="D226" s="738" t="str">
        <f>IF($L$2=TRUE,_xll.mirGetDate($A226,$D$4,"MOD_FOLLOWING",$I$2),"")</f>
        <v/>
      </c>
      <c r="E226" s="741" t="str">
        <v/>
      </c>
      <c r="F226" s="741" t="str">
        <v/>
      </c>
      <c r="G226" s="741" t="str">
        <v/>
      </c>
    </row>
    <row r="227" spans="1:7">
      <c r="A227" s="740" t="str">
        <f t="shared" si="3"/>
        <v/>
      </c>
      <c r="B227" s="739" t="str">
        <f>IF($L$2=TRUE,_xll.mirGetDate($A227,$B$4,"MOD_FOLLOWING",$I$2),"")</f>
        <v/>
      </c>
      <c r="C227" s="738" t="str">
        <f>IF($L$2=TRUE,_xll.mirGetDate($A227,$C$4,"MOD_FOLLOWING",$I$2),"")</f>
        <v/>
      </c>
      <c r="D227" s="738" t="str">
        <f>IF($L$2=TRUE,_xll.mirGetDate($A227,$D$4,"MOD_FOLLOWING",$I$2),"")</f>
        <v/>
      </c>
      <c r="E227" s="741" t="str">
        <v/>
      </c>
      <c r="F227" s="741" t="str">
        <v/>
      </c>
      <c r="G227" s="741" t="str">
        <v/>
      </c>
    </row>
    <row r="228" spans="1:7">
      <c r="A228" s="740" t="str">
        <f t="shared" si="3"/>
        <v/>
      </c>
      <c r="B228" s="739" t="str">
        <f>IF($L$2=TRUE,_xll.mirGetDate($A228,$B$4,"MOD_FOLLOWING",$I$2),"")</f>
        <v/>
      </c>
      <c r="C228" s="738" t="str">
        <f>IF($L$2=TRUE,_xll.mirGetDate($A228,$C$4,"MOD_FOLLOWING",$I$2),"")</f>
        <v/>
      </c>
      <c r="D228" s="738" t="str">
        <f>IF($L$2=TRUE,_xll.mirGetDate($A228,$D$4,"MOD_FOLLOWING",$I$2),"")</f>
        <v/>
      </c>
      <c r="E228" s="741" t="str">
        <v/>
      </c>
      <c r="F228" s="741" t="str">
        <v/>
      </c>
      <c r="G228" s="741" t="str">
        <v/>
      </c>
    </row>
    <row r="229" spans="1:7">
      <c r="A229" s="740" t="str">
        <f t="shared" si="3"/>
        <v/>
      </c>
      <c r="B229" s="739" t="str">
        <f>IF($L$2=TRUE,_xll.mirGetDate($A229,$B$4,"MOD_FOLLOWING",$I$2),"")</f>
        <v/>
      </c>
      <c r="C229" s="738" t="str">
        <f>IF($L$2=TRUE,_xll.mirGetDate($A229,$C$4,"MOD_FOLLOWING",$I$2),"")</f>
        <v/>
      </c>
      <c r="D229" s="738" t="str">
        <f>IF($L$2=TRUE,_xll.mirGetDate($A229,$D$4,"MOD_FOLLOWING",$I$2),"")</f>
        <v/>
      </c>
      <c r="E229" s="741" t="str">
        <v/>
      </c>
      <c r="F229" s="741" t="str">
        <v/>
      </c>
      <c r="G229" s="741" t="str">
        <v/>
      </c>
    </row>
    <row r="230" spans="1:7">
      <c r="A230" s="740" t="str">
        <f t="shared" si="3"/>
        <v/>
      </c>
      <c r="B230" s="739" t="str">
        <f>IF($L$2=TRUE,_xll.mirGetDate($A230,$B$4,"MOD_FOLLOWING",$I$2),"")</f>
        <v/>
      </c>
      <c r="C230" s="738" t="str">
        <f>IF($L$2=TRUE,_xll.mirGetDate($A230,$C$4,"MOD_FOLLOWING",$I$2),"")</f>
        <v/>
      </c>
      <c r="D230" s="738" t="str">
        <f>IF($L$2=TRUE,_xll.mirGetDate($A230,$D$4,"MOD_FOLLOWING",$I$2),"")</f>
        <v/>
      </c>
      <c r="E230" s="741" t="str">
        <v/>
      </c>
      <c r="F230" s="741" t="str">
        <v/>
      </c>
      <c r="G230" s="741" t="str">
        <v/>
      </c>
    </row>
    <row r="231" spans="1:7">
      <c r="A231" s="740" t="str">
        <f t="shared" si="3"/>
        <v/>
      </c>
      <c r="B231" s="739" t="str">
        <f>IF($L$2=TRUE,_xll.mirGetDate($A231,$B$4,"MOD_FOLLOWING",$I$2),"")</f>
        <v/>
      </c>
      <c r="C231" s="738" t="str">
        <f>IF($L$2=TRUE,_xll.mirGetDate($A231,$C$4,"MOD_FOLLOWING",$I$2),"")</f>
        <v/>
      </c>
      <c r="D231" s="738" t="str">
        <f>IF($L$2=TRUE,_xll.mirGetDate($A231,$D$4,"MOD_FOLLOWING",$I$2),"")</f>
        <v/>
      </c>
      <c r="E231" s="741" t="str">
        <v/>
      </c>
      <c r="F231" s="741" t="str">
        <v/>
      </c>
      <c r="G231" s="741" t="str">
        <v/>
      </c>
    </row>
    <row r="232" spans="1:7">
      <c r="A232" s="740" t="str">
        <f t="shared" si="3"/>
        <v/>
      </c>
      <c r="B232" s="739" t="str">
        <f>IF($L$2=TRUE,_xll.mirGetDate($A232,$B$4,"MOD_FOLLOWING",$I$2),"")</f>
        <v/>
      </c>
      <c r="C232" s="738" t="str">
        <f>IF($L$2=TRUE,_xll.mirGetDate($A232,$C$4,"MOD_FOLLOWING",$I$2),"")</f>
        <v/>
      </c>
      <c r="D232" s="738" t="str">
        <f>IF($L$2=TRUE,_xll.mirGetDate($A232,$D$4,"MOD_FOLLOWING",$I$2),"")</f>
        <v/>
      </c>
      <c r="E232" s="741" t="str">
        <v/>
      </c>
      <c r="F232" s="741" t="str">
        <v/>
      </c>
      <c r="G232" s="741" t="str">
        <v/>
      </c>
    </row>
    <row r="233" spans="1:7">
      <c r="A233" s="740" t="str">
        <f t="shared" si="3"/>
        <v/>
      </c>
      <c r="B233" s="739" t="str">
        <f>IF($L$2=TRUE,_xll.mirGetDate($A233,$B$4,"MOD_FOLLOWING",$I$2),"")</f>
        <v/>
      </c>
      <c r="C233" s="738" t="str">
        <f>IF($L$2=TRUE,_xll.mirGetDate($A233,$C$4,"MOD_FOLLOWING",$I$2),"")</f>
        <v/>
      </c>
      <c r="D233" s="738" t="str">
        <f>IF($L$2=TRUE,_xll.mirGetDate($A233,$D$4,"MOD_FOLLOWING",$I$2),"")</f>
        <v/>
      </c>
      <c r="E233" s="741" t="str">
        <v/>
      </c>
      <c r="F233" s="741" t="str">
        <v/>
      </c>
      <c r="G233" s="741" t="str">
        <v/>
      </c>
    </row>
    <row r="234" spans="1:7">
      <c r="A234" s="740" t="str">
        <f t="shared" si="3"/>
        <v/>
      </c>
      <c r="B234" s="739" t="str">
        <f>IF($L$2=TRUE,_xll.mirGetDate($A234,$B$4,"MOD_FOLLOWING",$I$2),"")</f>
        <v/>
      </c>
      <c r="C234" s="738" t="str">
        <f>IF($L$2=TRUE,_xll.mirGetDate($A234,$C$4,"MOD_FOLLOWING",$I$2),"")</f>
        <v/>
      </c>
      <c r="D234" s="738" t="str">
        <f>IF($L$2=TRUE,_xll.mirGetDate($A234,$D$4,"MOD_FOLLOWING",$I$2),"")</f>
        <v/>
      </c>
      <c r="E234" s="741" t="str">
        <v/>
      </c>
      <c r="F234" s="741" t="str">
        <v/>
      </c>
      <c r="G234" s="741" t="str">
        <v/>
      </c>
    </row>
    <row r="235" spans="1:7">
      <c r="A235" s="740" t="str">
        <f t="shared" si="3"/>
        <v/>
      </c>
      <c r="B235" s="739" t="str">
        <f>IF($L$2=TRUE,_xll.mirGetDate($A235,$B$4,"MOD_FOLLOWING",$I$2),"")</f>
        <v/>
      </c>
      <c r="C235" s="738" t="str">
        <f>IF($L$2=TRUE,_xll.mirGetDate($A235,$C$4,"MOD_FOLLOWING",$I$2),"")</f>
        <v/>
      </c>
      <c r="D235" s="738" t="str">
        <f>IF($L$2=TRUE,_xll.mirGetDate($A235,$D$4,"MOD_FOLLOWING",$I$2),"")</f>
        <v/>
      </c>
      <c r="E235" s="741" t="str">
        <v/>
      </c>
      <c r="F235" s="741" t="str">
        <v/>
      </c>
      <c r="G235" s="741" t="str">
        <v/>
      </c>
    </row>
    <row r="236" spans="1:7">
      <c r="A236" s="740" t="str">
        <f t="shared" si="3"/>
        <v/>
      </c>
      <c r="B236" s="739" t="str">
        <f>IF($L$2=TRUE,_xll.mirGetDate($A236,$B$4,"MOD_FOLLOWING",$I$2),"")</f>
        <v/>
      </c>
      <c r="C236" s="738" t="str">
        <f>IF($L$2=TRUE,_xll.mirGetDate($A236,$C$4,"MOD_FOLLOWING",$I$2),"")</f>
        <v/>
      </c>
      <c r="D236" s="738" t="str">
        <f>IF($L$2=TRUE,_xll.mirGetDate($A236,$D$4,"MOD_FOLLOWING",$I$2),"")</f>
        <v/>
      </c>
      <c r="E236" s="741" t="str">
        <v/>
      </c>
      <c r="F236" s="741" t="str">
        <v/>
      </c>
      <c r="G236" s="741" t="str">
        <v/>
      </c>
    </row>
    <row r="237" spans="1:7">
      <c r="A237" s="740" t="str">
        <f t="shared" si="3"/>
        <v/>
      </c>
      <c r="B237" s="739" t="str">
        <f>IF($L$2=TRUE,_xll.mirGetDate($A237,$B$4,"MOD_FOLLOWING",$I$2),"")</f>
        <v/>
      </c>
      <c r="C237" s="738" t="str">
        <f>IF($L$2=TRUE,_xll.mirGetDate($A237,$C$4,"MOD_FOLLOWING",$I$2),"")</f>
        <v/>
      </c>
      <c r="D237" s="738" t="str">
        <f>IF($L$2=TRUE,_xll.mirGetDate($A237,$D$4,"MOD_FOLLOWING",$I$2),"")</f>
        <v/>
      </c>
      <c r="E237" s="741" t="str">
        <v/>
      </c>
      <c r="F237" s="741" t="str">
        <v/>
      </c>
      <c r="G237" s="741" t="str">
        <v/>
      </c>
    </row>
    <row r="238" spans="1:7">
      <c r="A238" s="740" t="str">
        <f t="shared" si="3"/>
        <v/>
      </c>
      <c r="B238" s="739" t="str">
        <f>IF($L$2=TRUE,_xll.mirGetDate($A238,$B$4,"MOD_FOLLOWING",$I$2),"")</f>
        <v/>
      </c>
      <c r="C238" s="738" t="str">
        <f>IF($L$2=TRUE,_xll.mirGetDate($A238,$C$4,"MOD_FOLLOWING",$I$2),"")</f>
        <v/>
      </c>
      <c r="D238" s="738" t="str">
        <f>IF($L$2=TRUE,_xll.mirGetDate($A238,$D$4,"MOD_FOLLOWING",$I$2),"")</f>
        <v/>
      </c>
      <c r="E238" s="741" t="str">
        <v/>
      </c>
      <c r="F238" s="741" t="str">
        <v/>
      </c>
      <c r="G238" s="741" t="str">
        <v/>
      </c>
    </row>
    <row r="239" spans="1:7">
      <c r="A239" s="740" t="str">
        <f t="shared" si="3"/>
        <v/>
      </c>
      <c r="B239" s="739" t="str">
        <f>IF($L$2=TRUE,_xll.mirGetDate($A239,$B$4,"MOD_FOLLOWING",$I$2),"")</f>
        <v/>
      </c>
      <c r="C239" s="738" t="str">
        <f>IF($L$2=TRUE,_xll.mirGetDate($A239,$C$4,"MOD_FOLLOWING",$I$2),"")</f>
        <v/>
      </c>
      <c r="D239" s="738" t="str">
        <f>IF($L$2=TRUE,_xll.mirGetDate($A239,$D$4,"MOD_FOLLOWING",$I$2),"")</f>
        <v/>
      </c>
      <c r="E239" s="741" t="str">
        <v/>
      </c>
      <c r="F239" s="741" t="str">
        <v/>
      </c>
      <c r="G239" s="741" t="str">
        <v/>
      </c>
    </row>
    <row r="240" spans="1:7">
      <c r="A240" s="740" t="str">
        <f t="shared" si="3"/>
        <v/>
      </c>
      <c r="B240" s="739" t="str">
        <f>IF($L$2=TRUE,_xll.mirGetDate($A240,$B$4,"MOD_FOLLOWING",$I$2),"")</f>
        <v/>
      </c>
      <c r="C240" s="738" t="str">
        <f>IF($L$2=TRUE,_xll.mirGetDate($A240,$C$4,"MOD_FOLLOWING",$I$2),"")</f>
        <v/>
      </c>
      <c r="D240" s="738" t="str">
        <f>IF($L$2=TRUE,_xll.mirGetDate($A240,$D$4,"MOD_FOLLOWING",$I$2),"")</f>
        <v/>
      </c>
      <c r="E240" s="741" t="str">
        <v/>
      </c>
      <c r="F240" s="741" t="str">
        <v/>
      </c>
      <c r="G240" s="741" t="str">
        <v/>
      </c>
    </row>
    <row r="241" spans="1:7">
      <c r="A241" s="740" t="str">
        <f t="shared" si="3"/>
        <v/>
      </c>
      <c r="B241" s="739" t="str">
        <f>IF($L$2=TRUE,_xll.mirGetDate($A241,$B$4,"MOD_FOLLOWING",$I$2),"")</f>
        <v/>
      </c>
      <c r="C241" s="738" t="str">
        <f>IF($L$2=TRUE,_xll.mirGetDate($A241,$C$4,"MOD_FOLLOWING",$I$2),"")</f>
        <v/>
      </c>
      <c r="D241" s="738" t="str">
        <f>IF($L$2=TRUE,_xll.mirGetDate($A241,$D$4,"MOD_FOLLOWING",$I$2),"")</f>
        <v/>
      </c>
      <c r="E241" s="741" t="str">
        <v/>
      </c>
      <c r="F241" s="741" t="str">
        <v/>
      </c>
      <c r="G241" s="741" t="str">
        <v/>
      </c>
    </row>
    <row r="242" spans="1:7">
      <c r="A242" s="740" t="str">
        <f t="shared" si="3"/>
        <v/>
      </c>
      <c r="B242" s="739" t="str">
        <f>IF($L$2=TRUE,_xll.mirGetDate($A242,$B$4,"MOD_FOLLOWING",$I$2),"")</f>
        <v/>
      </c>
      <c r="C242" s="738" t="str">
        <f>IF($L$2=TRUE,_xll.mirGetDate($A242,$C$4,"MOD_FOLLOWING",$I$2),"")</f>
        <v/>
      </c>
      <c r="D242" s="738" t="str">
        <f>IF($L$2=TRUE,_xll.mirGetDate($A242,$D$4,"MOD_FOLLOWING",$I$2),"")</f>
        <v/>
      </c>
      <c r="E242" s="741" t="str">
        <v/>
      </c>
      <c r="F242" s="741" t="str">
        <v/>
      </c>
      <c r="G242" s="741" t="str">
        <v/>
      </c>
    </row>
    <row r="243" spans="1:7">
      <c r="A243" s="740" t="str">
        <f t="shared" si="3"/>
        <v/>
      </c>
      <c r="B243" s="739" t="str">
        <f>IF($L$2=TRUE,_xll.mirGetDate($A243,$B$4,"MOD_FOLLOWING",$I$2),"")</f>
        <v/>
      </c>
      <c r="C243" s="738" t="str">
        <f>IF($L$2=TRUE,_xll.mirGetDate($A243,$C$4,"MOD_FOLLOWING",$I$2),"")</f>
        <v/>
      </c>
      <c r="D243" s="738" t="str">
        <f>IF($L$2=TRUE,_xll.mirGetDate($A243,$D$4,"MOD_FOLLOWING",$I$2),"")</f>
        <v/>
      </c>
      <c r="E243" s="741" t="str">
        <v/>
      </c>
      <c r="F243" s="741" t="str">
        <v/>
      </c>
      <c r="G243" s="741" t="str">
        <v/>
      </c>
    </row>
    <row r="244" spans="1:7">
      <c r="A244" s="740" t="str">
        <f t="shared" si="3"/>
        <v/>
      </c>
      <c r="B244" s="739" t="str">
        <f>IF($L$2=TRUE,_xll.mirGetDate($A244,$B$4,"MOD_FOLLOWING",$I$2),"")</f>
        <v/>
      </c>
      <c r="C244" s="738" t="str">
        <f>IF($L$2=TRUE,_xll.mirGetDate($A244,$C$4,"MOD_FOLLOWING",$I$2),"")</f>
        <v/>
      </c>
      <c r="D244" s="738" t="str">
        <f>IF($L$2=TRUE,_xll.mirGetDate($A244,$D$4,"MOD_FOLLOWING",$I$2),"")</f>
        <v/>
      </c>
      <c r="E244" s="741" t="str">
        <v/>
      </c>
      <c r="F244" s="741" t="str">
        <v/>
      </c>
      <c r="G244" s="741" t="str">
        <v/>
      </c>
    </row>
    <row r="245" spans="1:7">
      <c r="A245" s="740" t="str">
        <f t="shared" si="3"/>
        <v/>
      </c>
      <c r="B245" s="739" t="str">
        <f>IF($L$2=TRUE,_xll.mirGetDate($A245,$B$4,"MOD_FOLLOWING",$I$2),"")</f>
        <v/>
      </c>
      <c r="C245" s="738" t="str">
        <f>IF($L$2=TRUE,_xll.mirGetDate($A245,$C$4,"MOD_FOLLOWING",$I$2),"")</f>
        <v/>
      </c>
      <c r="D245" s="738" t="str">
        <f>IF($L$2=TRUE,_xll.mirGetDate($A245,$D$4,"MOD_FOLLOWING",$I$2),"")</f>
        <v/>
      </c>
      <c r="E245" s="741" t="str">
        <v/>
      </c>
      <c r="F245" s="741" t="str">
        <v/>
      </c>
      <c r="G245" s="741" t="str">
        <v/>
      </c>
    </row>
    <row r="246" spans="1:7">
      <c r="A246" s="740" t="str">
        <f t="shared" si="3"/>
        <v/>
      </c>
      <c r="B246" s="739" t="str">
        <f>IF($L$2=TRUE,_xll.mirGetDate($A246,$B$4,"MOD_FOLLOWING",$I$2),"")</f>
        <v/>
      </c>
      <c r="C246" s="738" t="str">
        <f>IF($L$2=TRUE,_xll.mirGetDate($A246,$C$4,"MOD_FOLLOWING",$I$2),"")</f>
        <v/>
      </c>
      <c r="D246" s="738" t="str">
        <f>IF($L$2=TRUE,_xll.mirGetDate($A246,$D$4,"MOD_FOLLOWING",$I$2),"")</f>
        <v/>
      </c>
      <c r="E246" s="741" t="str">
        <v/>
      </c>
      <c r="F246" s="741" t="str">
        <v/>
      </c>
      <c r="G246" s="741" t="str">
        <v/>
      </c>
    </row>
    <row r="247" spans="1:7">
      <c r="A247" s="740" t="str">
        <f t="shared" si="3"/>
        <v/>
      </c>
      <c r="B247" s="739" t="str">
        <f>IF($L$2=TRUE,_xll.mirGetDate($A247,$B$4,"MOD_FOLLOWING",$I$2),"")</f>
        <v/>
      </c>
      <c r="C247" s="738" t="str">
        <f>IF($L$2=TRUE,_xll.mirGetDate($A247,$C$4,"MOD_FOLLOWING",$I$2),"")</f>
        <v/>
      </c>
      <c r="D247" s="738" t="str">
        <f>IF($L$2=TRUE,_xll.mirGetDate($A247,$D$4,"MOD_FOLLOWING",$I$2),"")</f>
        <v/>
      </c>
      <c r="E247" s="741" t="str">
        <v/>
      </c>
      <c r="F247" s="741" t="str">
        <v/>
      </c>
      <c r="G247" s="741" t="str">
        <v/>
      </c>
    </row>
    <row r="248" spans="1:7">
      <c r="A248" s="740" t="str">
        <f t="shared" si="3"/>
        <v/>
      </c>
      <c r="B248" s="739" t="str">
        <f>IF($L$2=TRUE,_xll.mirGetDate($A248,$B$4,"MOD_FOLLOWING",$I$2),"")</f>
        <v/>
      </c>
      <c r="C248" s="738" t="str">
        <f>IF($L$2=TRUE,_xll.mirGetDate($A248,$C$4,"MOD_FOLLOWING",$I$2),"")</f>
        <v/>
      </c>
      <c r="D248" s="738" t="str">
        <f>IF($L$2=TRUE,_xll.mirGetDate($A248,$D$4,"MOD_FOLLOWING",$I$2),"")</f>
        <v/>
      </c>
      <c r="E248" s="741" t="str">
        <v/>
      </c>
      <c r="F248" s="741" t="str">
        <v/>
      </c>
      <c r="G248" s="741" t="str">
        <v/>
      </c>
    </row>
    <row r="249" spans="1:7">
      <c r="A249" s="740" t="str">
        <f t="shared" si="3"/>
        <v/>
      </c>
      <c r="B249" s="739" t="str">
        <f>IF($L$2=TRUE,_xll.mirGetDate($A249,$B$4,"MOD_FOLLOWING",$I$2),"")</f>
        <v/>
      </c>
      <c r="C249" s="738" t="str">
        <f>IF($L$2=TRUE,_xll.mirGetDate($A249,$C$4,"MOD_FOLLOWING",$I$2),"")</f>
        <v/>
      </c>
      <c r="D249" s="738" t="str">
        <f>IF($L$2=TRUE,_xll.mirGetDate($A249,$D$4,"MOD_FOLLOWING",$I$2),"")</f>
        <v/>
      </c>
      <c r="E249" s="741" t="str">
        <v/>
      </c>
      <c r="F249" s="741" t="str">
        <v/>
      </c>
      <c r="G249" s="741" t="str">
        <v/>
      </c>
    </row>
    <row r="250" spans="1:7">
      <c r="A250" s="740" t="str">
        <f t="shared" si="3"/>
        <v/>
      </c>
      <c r="B250" s="739" t="str">
        <f>IF($L$2=TRUE,_xll.mirGetDate($A250,$B$4,"MOD_FOLLOWING",$I$2),"")</f>
        <v/>
      </c>
      <c r="C250" s="738" t="str">
        <f>IF($L$2=TRUE,_xll.mirGetDate($A250,$C$4,"MOD_FOLLOWING",$I$2),"")</f>
        <v/>
      </c>
      <c r="D250" s="738" t="str">
        <f>IF($L$2=TRUE,_xll.mirGetDate($A250,$D$4,"MOD_FOLLOWING",$I$2),"")</f>
        <v/>
      </c>
      <c r="E250" s="741" t="str">
        <v/>
      </c>
      <c r="F250" s="741" t="str">
        <v/>
      </c>
      <c r="G250" s="741" t="str">
        <v/>
      </c>
    </row>
    <row r="251" spans="1:7">
      <c r="A251" s="740" t="str">
        <f t="shared" si="3"/>
        <v/>
      </c>
      <c r="B251" s="739" t="str">
        <f>IF($L$2=TRUE,_xll.mirGetDate($A251,$B$4,"MOD_FOLLOWING",$I$2),"")</f>
        <v/>
      </c>
      <c r="C251" s="738" t="str">
        <f>IF($L$2=TRUE,_xll.mirGetDate($A251,$C$4,"MOD_FOLLOWING",$I$2),"")</f>
        <v/>
      </c>
      <c r="D251" s="738" t="str">
        <f>IF($L$2=TRUE,_xll.mirGetDate($A251,$D$4,"MOD_FOLLOWING",$I$2),"")</f>
        <v/>
      </c>
      <c r="E251" s="741" t="str">
        <v/>
      </c>
      <c r="F251" s="741" t="str">
        <v/>
      </c>
      <c r="G251" s="741" t="str">
        <v/>
      </c>
    </row>
    <row r="252" spans="1:7">
      <c r="A252" s="740" t="str">
        <f t="shared" si="3"/>
        <v/>
      </c>
      <c r="B252" s="739" t="str">
        <f>IF($L$2=TRUE,_xll.mirGetDate($A252,$B$4,"MOD_FOLLOWING",$I$2),"")</f>
        <v/>
      </c>
      <c r="C252" s="738" t="str">
        <f>IF($L$2=TRUE,_xll.mirGetDate($A252,$C$4,"MOD_FOLLOWING",$I$2),"")</f>
        <v/>
      </c>
      <c r="D252" s="738" t="str">
        <f>IF($L$2=TRUE,_xll.mirGetDate($A252,$D$4,"MOD_FOLLOWING",$I$2),"")</f>
        <v/>
      </c>
      <c r="E252" s="741" t="str">
        <v/>
      </c>
      <c r="F252" s="741" t="str">
        <v/>
      </c>
      <c r="G252" s="741" t="str">
        <v/>
      </c>
    </row>
    <row r="253" spans="1:7">
      <c r="A253" s="740" t="str">
        <f t="shared" si="3"/>
        <v/>
      </c>
      <c r="B253" s="739" t="str">
        <f>IF($L$2=TRUE,_xll.mirGetDate($A253,$B$4,"MOD_FOLLOWING",$I$2),"")</f>
        <v/>
      </c>
      <c r="C253" s="738" t="str">
        <f>IF($L$2=TRUE,_xll.mirGetDate($A253,$C$4,"MOD_FOLLOWING",$I$2),"")</f>
        <v/>
      </c>
      <c r="D253" s="738" t="str">
        <f>IF($L$2=TRUE,_xll.mirGetDate($A253,$D$4,"MOD_FOLLOWING",$I$2),"")</f>
        <v/>
      </c>
      <c r="E253" s="741" t="str">
        <v/>
      </c>
      <c r="F253" s="741" t="str">
        <v/>
      </c>
      <c r="G253" s="741" t="str">
        <v/>
      </c>
    </row>
    <row r="254" spans="1:7">
      <c r="A254" s="740" t="str">
        <f t="shared" si="3"/>
        <v/>
      </c>
      <c r="B254" s="739" t="str">
        <f>IF($L$2=TRUE,_xll.mirGetDate($A254,$B$4,"MOD_FOLLOWING",$I$2),"")</f>
        <v/>
      </c>
      <c r="C254" s="738" t="str">
        <f>IF($L$2=TRUE,_xll.mirGetDate($A254,$C$4,"MOD_FOLLOWING",$I$2),"")</f>
        <v/>
      </c>
      <c r="D254" s="738" t="str">
        <f>IF($L$2=TRUE,_xll.mirGetDate($A254,$D$4,"MOD_FOLLOWING",$I$2),"")</f>
        <v/>
      </c>
      <c r="E254" s="741" t="str">
        <v/>
      </c>
      <c r="F254" s="741" t="str">
        <v/>
      </c>
      <c r="G254" s="741" t="str">
        <v/>
      </c>
    </row>
    <row r="255" spans="1:7">
      <c r="A255" s="740" t="str">
        <f t="shared" si="3"/>
        <v/>
      </c>
      <c r="B255" s="739" t="str">
        <f>IF($L$2=TRUE,_xll.mirGetDate($A255,$B$4,"MOD_FOLLOWING",$I$2),"")</f>
        <v/>
      </c>
      <c r="C255" s="738" t="str">
        <f>IF($L$2=TRUE,_xll.mirGetDate($A255,$C$4,"MOD_FOLLOWING",$I$2),"")</f>
        <v/>
      </c>
      <c r="D255" s="738" t="str">
        <f>IF($L$2=TRUE,_xll.mirGetDate($A255,$D$4,"MOD_FOLLOWING",$I$2),"")</f>
        <v/>
      </c>
      <c r="E255" s="741" t="str">
        <v/>
      </c>
      <c r="F255" s="741" t="str">
        <v/>
      </c>
      <c r="G255" s="741" t="str">
        <v/>
      </c>
    </row>
    <row r="256" spans="1:7">
      <c r="A256" s="740" t="str">
        <f t="shared" si="3"/>
        <v/>
      </c>
      <c r="B256" s="739" t="str">
        <f>IF($L$2=TRUE,_xll.mirGetDate($A256,$B$4,"MOD_FOLLOWING",$I$2),"")</f>
        <v/>
      </c>
      <c r="C256" s="738" t="str">
        <f>IF($L$2=TRUE,_xll.mirGetDate($A256,$C$4,"MOD_FOLLOWING",$I$2),"")</f>
        <v/>
      </c>
      <c r="D256" s="738" t="str">
        <f>IF($L$2=TRUE,_xll.mirGetDate($A256,$D$4,"MOD_FOLLOWING",$I$2),"")</f>
        <v/>
      </c>
      <c r="E256" s="741" t="str">
        <v/>
      </c>
      <c r="F256" s="741" t="str">
        <v/>
      </c>
      <c r="G256" s="741" t="str">
        <v/>
      </c>
    </row>
    <row r="257" spans="1:7">
      <c r="A257" s="740" t="str">
        <f t="shared" si="3"/>
        <v/>
      </c>
      <c r="B257" s="739" t="str">
        <f>IF($L$2=TRUE,_xll.mirGetDate($A257,$B$4,"MOD_FOLLOWING",$I$2),"")</f>
        <v/>
      </c>
      <c r="C257" s="738" t="str">
        <f>IF($L$2=TRUE,_xll.mirGetDate($A257,$C$4,"MOD_FOLLOWING",$I$2),"")</f>
        <v/>
      </c>
      <c r="D257" s="738" t="str">
        <f>IF($L$2=TRUE,_xll.mirGetDate($A257,$D$4,"MOD_FOLLOWING",$I$2),"")</f>
        <v/>
      </c>
      <c r="E257" s="741" t="str">
        <v/>
      </c>
      <c r="F257" s="741" t="str">
        <v/>
      </c>
      <c r="G257" s="741" t="str">
        <v/>
      </c>
    </row>
    <row r="258" spans="1:7">
      <c r="A258" s="740" t="str">
        <f t="shared" si="3"/>
        <v/>
      </c>
      <c r="B258" s="739" t="str">
        <f>IF($L$2=TRUE,_xll.mirGetDate($A258,$B$4,"MOD_FOLLOWING",$I$2),"")</f>
        <v/>
      </c>
      <c r="C258" s="738" t="str">
        <f>IF($L$2=TRUE,_xll.mirGetDate($A258,$C$4,"MOD_FOLLOWING",$I$2),"")</f>
        <v/>
      </c>
      <c r="D258" s="738" t="str">
        <f>IF($L$2=TRUE,_xll.mirGetDate($A258,$D$4,"MOD_FOLLOWING",$I$2),"")</f>
        <v/>
      </c>
      <c r="E258" s="741" t="str">
        <v/>
      </c>
      <c r="F258" s="741" t="str">
        <v/>
      </c>
      <c r="G258" s="741" t="str">
        <v/>
      </c>
    </row>
    <row r="259" spans="1:7">
      <c r="A259" s="740" t="str">
        <f t="shared" si="3"/>
        <v/>
      </c>
      <c r="B259" s="739" t="str">
        <f>IF($L$2=TRUE,_xll.mirGetDate($A259,$B$4,"MOD_FOLLOWING",$I$2),"")</f>
        <v/>
      </c>
      <c r="C259" s="738" t="str">
        <f>IF($L$2=TRUE,_xll.mirGetDate($A259,$C$4,"MOD_FOLLOWING",$I$2),"")</f>
        <v/>
      </c>
      <c r="D259" s="738" t="str">
        <f>IF($L$2=TRUE,_xll.mirGetDate($A259,$D$4,"MOD_FOLLOWING",$I$2),"")</f>
        <v/>
      </c>
      <c r="E259" s="741" t="str">
        <v/>
      </c>
      <c r="F259" s="741" t="str">
        <v/>
      </c>
      <c r="G259" s="741" t="str">
        <v/>
      </c>
    </row>
    <row r="260" spans="1:7">
      <c r="A260" s="740" t="str">
        <f t="shared" si="3"/>
        <v/>
      </c>
      <c r="B260" s="739" t="str">
        <f>IF($L$2=TRUE,_xll.mirGetDate($A260,$B$4,"MOD_FOLLOWING",$I$2),"")</f>
        <v/>
      </c>
      <c r="C260" s="738" t="str">
        <f>IF($L$2=TRUE,_xll.mirGetDate($A260,$C$4,"MOD_FOLLOWING",$I$2),"")</f>
        <v/>
      </c>
      <c r="D260" s="738" t="str">
        <f>IF($L$2=TRUE,_xll.mirGetDate($A260,$D$4,"MOD_FOLLOWING",$I$2),"")</f>
        <v/>
      </c>
      <c r="E260" s="741" t="str">
        <v/>
      </c>
      <c r="F260" s="741" t="str">
        <v/>
      </c>
      <c r="G260" s="741" t="str">
        <v/>
      </c>
    </row>
    <row r="261" spans="1:7">
      <c r="A261" s="740" t="str">
        <f t="shared" si="3"/>
        <v/>
      </c>
      <c r="B261" s="739" t="str">
        <f>IF($L$2=TRUE,_xll.mirGetDate($A261,$B$4,"MOD_FOLLOWING",$I$2),"")</f>
        <v/>
      </c>
      <c r="C261" s="738" t="str">
        <f>IF($L$2=TRUE,_xll.mirGetDate($A261,$C$4,"MOD_FOLLOWING",$I$2),"")</f>
        <v/>
      </c>
      <c r="D261" s="738" t="str">
        <f>IF($L$2=TRUE,_xll.mirGetDate($A261,$D$4,"MOD_FOLLOWING",$I$2),"")</f>
        <v/>
      </c>
      <c r="E261" s="741" t="str">
        <v/>
      </c>
      <c r="F261" s="741" t="str">
        <v/>
      </c>
      <c r="G261" s="741" t="str">
        <v/>
      </c>
    </row>
    <row r="262" spans="1:7">
      <c r="A262" s="740" t="str">
        <f t="shared" ref="A262:A325" si="4">B261</f>
        <v/>
      </c>
      <c r="B262" s="739" t="str">
        <f>IF($L$2=TRUE,_xll.mirGetDate($A262,$B$4,"MOD_FOLLOWING",$I$2),"")</f>
        <v/>
      </c>
      <c r="C262" s="738" t="str">
        <f>IF($L$2=TRUE,_xll.mirGetDate($A262,$C$4,"MOD_FOLLOWING",$I$2),"")</f>
        <v/>
      </c>
      <c r="D262" s="738" t="str">
        <f>IF($L$2=TRUE,_xll.mirGetDate($A262,$D$4,"MOD_FOLLOWING",$I$2),"")</f>
        <v/>
      </c>
      <c r="E262" s="741" t="str">
        <v/>
      </c>
      <c r="F262" s="741" t="str">
        <v/>
      </c>
      <c r="G262" s="741" t="str">
        <v/>
      </c>
    </row>
    <row r="263" spans="1:7">
      <c r="A263" s="740" t="str">
        <f t="shared" si="4"/>
        <v/>
      </c>
      <c r="B263" s="739" t="str">
        <f>IF($L$2=TRUE,_xll.mirGetDate($A263,$B$4,"MOD_FOLLOWING",$I$2),"")</f>
        <v/>
      </c>
      <c r="C263" s="738" t="str">
        <f>IF($L$2=TRUE,_xll.mirGetDate($A263,$C$4,"MOD_FOLLOWING",$I$2),"")</f>
        <v/>
      </c>
      <c r="D263" s="738" t="str">
        <f>IF($L$2=TRUE,_xll.mirGetDate($A263,$D$4,"MOD_FOLLOWING",$I$2),"")</f>
        <v/>
      </c>
      <c r="E263" s="741" t="str">
        <v/>
      </c>
      <c r="F263" s="741" t="str">
        <v/>
      </c>
      <c r="G263" s="741" t="str">
        <v/>
      </c>
    </row>
    <row r="264" spans="1:7">
      <c r="A264" s="740" t="str">
        <f t="shared" si="4"/>
        <v/>
      </c>
      <c r="B264" s="739" t="str">
        <f>IF($L$2=TRUE,_xll.mirGetDate($A264,$B$4,"MOD_FOLLOWING",$I$2),"")</f>
        <v/>
      </c>
      <c r="C264" s="738" t="str">
        <f>IF($L$2=TRUE,_xll.mirGetDate($A264,$C$4,"MOD_FOLLOWING",$I$2),"")</f>
        <v/>
      </c>
      <c r="D264" s="738" t="str">
        <f>IF($L$2=TRUE,_xll.mirGetDate($A264,$D$4,"MOD_FOLLOWING",$I$2),"")</f>
        <v/>
      </c>
      <c r="E264" s="741" t="str">
        <v/>
      </c>
      <c r="F264" s="741" t="str">
        <v/>
      </c>
      <c r="G264" s="741" t="str">
        <v/>
      </c>
    </row>
    <row r="265" spans="1:7">
      <c r="A265" s="740" t="str">
        <f t="shared" si="4"/>
        <v/>
      </c>
      <c r="B265" s="739" t="str">
        <f>IF($L$2=TRUE,_xll.mirGetDate($A265,$B$4,"MOD_FOLLOWING",$I$2),"")</f>
        <v/>
      </c>
      <c r="C265" s="738" t="str">
        <f>IF($L$2=TRUE,_xll.mirGetDate($A265,$C$4,"MOD_FOLLOWING",$I$2),"")</f>
        <v/>
      </c>
      <c r="D265" s="738" t="str">
        <f>IF($L$2=TRUE,_xll.mirGetDate($A265,$D$4,"MOD_FOLLOWING",$I$2),"")</f>
        <v/>
      </c>
      <c r="E265" s="741" t="str">
        <v/>
      </c>
      <c r="F265" s="741" t="str">
        <v/>
      </c>
      <c r="G265" s="741" t="str">
        <v/>
      </c>
    </row>
    <row r="266" spans="1:7">
      <c r="A266" s="740" t="str">
        <f t="shared" si="4"/>
        <v/>
      </c>
      <c r="B266" s="739" t="str">
        <f>IF($L$2=TRUE,_xll.mirGetDate($A266,$B$4,"MOD_FOLLOWING",$I$2),"")</f>
        <v/>
      </c>
      <c r="C266" s="738" t="str">
        <f>IF($L$2=TRUE,_xll.mirGetDate($A266,$C$4,"MOD_FOLLOWING",$I$2),"")</f>
        <v/>
      </c>
      <c r="D266" s="738" t="str">
        <f>IF($L$2=TRUE,_xll.mirGetDate($A266,$D$4,"MOD_FOLLOWING",$I$2),"")</f>
        <v/>
      </c>
      <c r="E266" s="741" t="str">
        <v/>
      </c>
      <c r="F266" s="741" t="str">
        <v/>
      </c>
      <c r="G266" s="741" t="str">
        <v/>
      </c>
    </row>
    <row r="267" spans="1:7">
      <c r="A267" s="740" t="str">
        <f t="shared" si="4"/>
        <v/>
      </c>
      <c r="B267" s="739" t="str">
        <f>IF($L$2=TRUE,_xll.mirGetDate($A267,$B$4,"MOD_FOLLOWING",$I$2),"")</f>
        <v/>
      </c>
      <c r="C267" s="738" t="str">
        <f>IF($L$2=TRUE,_xll.mirGetDate($A267,$C$4,"MOD_FOLLOWING",$I$2),"")</f>
        <v/>
      </c>
      <c r="D267" s="738" t="str">
        <f>IF($L$2=TRUE,_xll.mirGetDate($A267,$D$4,"MOD_FOLLOWING",$I$2),"")</f>
        <v/>
      </c>
      <c r="E267" s="741" t="str">
        <v/>
      </c>
      <c r="F267" s="741" t="str">
        <v/>
      </c>
      <c r="G267" s="741" t="str">
        <v/>
      </c>
    </row>
    <row r="268" spans="1:7">
      <c r="A268" s="740" t="str">
        <f t="shared" si="4"/>
        <v/>
      </c>
      <c r="B268" s="739" t="str">
        <f>IF($L$2=TRUE,_xll.mirGetDate($A268,$B$4,"MOD_FOLLOWING",$I$2),"")</f>
        <v/>
      </c>
      <c r="C268" s="738" t="str">
        <f>IF($L$2=TRUE,_xll.mirGetDate($A268,$C$4,"MOD_FOLLOWING",$I$2),"")</f>
        <v/>
      </c>
      <c r="D268" s="738" t="str">
        <f>IF($L$2=TRUE,_xll.mirGetDate($A268,$D$4,"MOD_FOLLOWING",$I$2),"")</f>
        <v/>
      </c>
      <c r="E268" s="741" t="str">
        <v/>
      </c>
      <c r="F268" s="741" t="str">
        <v/>
      </c>
      <c r="G268" s="741" t="str">
        <v/>
      </c>
    </row>
    <row r="269" spans="1:7">
      <c r="A269" s="740" t="str">
        <f t="shared" si="4"/>
        <v/>
      </c>
      <c r="B269" s="739" t="str">
        <f>IF($L$2=TRUE,_xll.mirGetDate($A269,$B$4,"MOD_FOLLOWING",$I$2),"")</f>
        <v/>
      </c>
      <c r="C269" s="738" t="str">
        <f>IF($L$2=TRUE,_xll.mirGetDate($A269,$C$4,"MOD_FOLLOWING",$I$2),"")</f>
        <v/>
      </c>
      <c r="D269" s="738" t="str">
        <f>IF($L$2=TRUE,_xll.mirGetDate($A269,$D$4,"MOD_FOLLOWING",$I$2),"")</f>
        <v/>
      </c>
      <c r="E269" s="741" t="str">
        <v/>
      </c>
      <c r="F269" s="741" t="str">
        <v/>
      </c>
      <c r="G269" s="741" t="str">
        <v/>
      </c>
    </row>
    <row r="270" spans="1:7">
      <c r="A270" s="740" t="str">
        <f t="shared" si="4"/>
        <v/>
      </c>
      <c r="B270" s="739" t="str">
        <f>IF($L$2=TRUE,_xll.mirGetDate($A270,$B$4,"MOD_FOLLOWING",$I$2),"")</f>
        <v/>
      </c>
      <c r="C270" s="738" t="str">
        <f>IF($L$2=TRUE,_xll.mirGetDate($A270,$C$4,"MOD_FOLLOWING",$I$2),"")</f>
        <v/>
      </c>
      <c r="D270" s="738" t="str">
        <f>IF($L$2=TRUE,_xll.mirGetDate($A270,$D$4,"MOD_FOLLOWING",$I$2),"")</f>
        <v/>
      </c>
      <c r="E270" s="741" t="str">
        <v/>
      </c>
      <c r="F270" s="741" t="str">
        <v/>
      </c>
      <c r="G270" s="741" t="str">
        <v/>
      </c>
    </row>
    <row r="271" spans="1:7">
      <c r="A271" s="740" t="str">
        <f t="shared" si="4"/>
        <v/>
      </c>
      <c r="B271" s="739" t="str">
        <f>IF($L$2=TRUE,_xll.mirGetDate($A271,$B$4,"MOD_FOLLOWING",$I$2),"")</f>
        <v/>
      </c>
      <c r="C271" s="738" t="str">
        <f>IF($L$2=TRUE,_xll.mirGetDate($A271,$C$4,"MOD_FOLLOWING",$I$2),"")</f>
        <v/>
      </c>
      <c r="D271" s="738" t="str">
        <f>IF($L$2=TRUE,_xll.mirGetDate($A271,$D$4,"MOD_FOLLOWING",$I$2),"")</f>
        <v/>
      </c>
      <c r="E271" s="741" t="str">
        <v/>
      </c>
      <c r="F271" s="741" t="str">
        <v/>
      </c>
      <c r="G271" s="741" t="str">
        <v/>
      </c>
    </row>
    <row r="272" spans="1:7">
      <c r="A272" s="740" t="str">
        <f t="shared" si="4"/>
        <v/>
      </c>
      <c r="B272" s="739" t="str">
        <f>IF($L$2=TRUE,_xll.mirGetDate($A272,$B$4,"MOD_FOLLOWING",$I$2),"")</f>
        <v/>
      </c>
      <c r="C272" s="738" t="str">
        <f>IF($L$2=TRUE,_xll.mirGetDate($A272,$C$4,"MOD_FOLLOWING",$I$2),"")</f>
        <v/>
      </c>
      <c r="D272" s="738" t="str">
        <f>IF($L$2=TRUE,_xll.mirGetDate($A272,$D$4,"MOD_FOLLOWING",$I$2),"")</f>
        <v/>
      </c>
      <c r="E272" s="741" t="str">
        <v/>
      </c>
      <c r="F272" s="741" t="str">
        <v/>
      </c>
      <c r="G272" s="741" t="str">
        <v/>
      </c>
    </row>
    <row r="273" spans="1:7">
      <c r="A273" s="740" t="str">
        <f t="shared" si="4"/>
        <v/>
      </c>
      <c r="B273" s="739" t="str">
        <f>IF($L$2=TRUE,_xll.mirGetDate($A273,$B$4,"MOD_FOLLOWING",$I$2),"")</f>
        <v/>
      </c>
      <c r="C273" s="738" t="str">
        <f>IF($L$2=TRUE,_xll.mirGetDate($A273,$C$4,"MOD_FOLLOWING",$I$2),"")</f>
        <v/>
      </c>
      <c r="D273" s="738" t="str">
        <f>IF($L$2=TRUE,_xll.mirGetDate($A273,$D$4,"MOD_FOLLOWING",$I$2),"")</f>
        <v/>
      </c>
      <c r="E273" s="741" t="str">
        <v/>
      </c>
      <c r="F273" s="741" t="str">
        <v/>
      </c>
      <c r="G273" s="741" t="str">
        <v/>
      </c>
    </row>
    <row r="274" spans="1:7">
      <c r="A274" s="740" t="str">
        <f t="shared" si="4"/>
        <v/>
      </c>
      <c r="B274" s="739" t="str">
        <f>IF($L$2=TRUE,_xll.mirGetDate($A274,$B$4,"MOD_FOLLOWING",$I$2),"")</f>
        <v/>
      </c>
      <c r="C274" s="738" t="str">
        <f>IF($L$2=TRUE,_xll.mirGetDate($A274,$C$4,"MOD_FOLLOWING",$I$2),"")</f>
        <v/>
      </c>
      <c r="D274" s="738" t="str">
        <f>IF($L$2=TRUE,_xll.mirGetDate($A274,$D$4,"MOD_FOLLOWING",$I$2),"")</f>
        <v/>
      </c>
      <c r="E274" s="741" t="str">
        <v/>
      </c>
      <c r="F274" s="741" t="str">
        <v/>
      </c>
      <c r="G274" s="741" t="str">
        <v/>
      </c>
    </row>
    <row r="275" spans="1:7">
      <c r="A275" s="740" t="str">
        <f t="shared" si="4"/>
        <v/>
      </c>
      <c r="B275" s="739" t="str">
        <f>IF($L$2=TRUE,_xll.mirGetDate($A275,$B$4,"MOD_FOLLOWING",$I$2),"")</f>
        <v/>
      </c>
      <c r="C275" s="738" t="str">
        <f>IF($L$2=TRUE,_xll.mirGetDate($A275,$C$4,"MOD_FOLLOWING",$I$2),"")</f>
        <v/>
      </c>
      <c r="D275" s="738" t="str">
        <f>IF($L$2=TRUE,_xll.mirGetDate($A275,$D$4,"MOD_FOLLOWING",$I$2),"")</f>
        <v/>
      </c>
      <c r="E275" s="741" t="str">
        <v/>
      </c>
      <c r="F275" s="741" t="str">
        <v/>
      </c>
      <c r="G275" s="741" t="str">
        <v/>
      </c>
    </row>
    <row r="276" spans="1:7">
      <c r="A276" s="740" t="str">
        <f t="shared" si="4"/>
        <v/>
      </c>
      <c r="B276" s="739" t="str">
        <f>IF($L$2=TRUE,_xll.mirGetDate($A276,$B$4,"MOD_FOLLOWING",$I$2),"")</f>
        <v/>
      </c>
      <c r="C276" s="738" t="str">
        <f>IF($L$2=TRUE,_xll.mirGetDate($A276,$C$4,"MOD_FOLLOWING",$I$2),"")</f>
        <v/>
      </c>
      <c r="D276" s="738" t="str">
        <f>IF($L$2=TRUE,_xll.mirGetDate($A276,$D$4,"MOD_FOLLOWING",$I$2),"")</f>
        <v/>
      </c>
      <c r="E276" s="741" t="str">
        <v/>
      </c>
      <c r="F276" s="741" t="str">
        <v/>
      </c>
      <c r="G276" s="741" t="str">
        <v/>
      </c>
    </row>
    <row r="277" spans="1:7">
      <c r="A277" s="740" t="str">
        <f t="shared" si="4"/>
        <v/>
      </c>
      <c r="B277" s="739" t="str">
        <f>IF($L$2=TRUE,_xll.mirGetDate($A277,$B$4,"MOD_FOLLOWING",$I$2),"")</f>
        <v/>
      </c>
      <c r="C277" s="738" t="str">
        <f>IF($L$2=TRUE,_xll.mirGetDate($A277,$C$4,"MOD_FOLLOWING",$I$2),"")</f>
        <v/>
      </c>
      <c r="D277" s="738" t="str">
        <f>IF($L$2=TRUE,_xll.mirGetDate($A277,$D$4,"MOD_FOLLOWING",$I$2),"")</f>
        <v/>
      </c>
      <c r="E277" s="741" t="str">
        <v/>
      </c>
      <c r="F277" s="741" t="str">
        <v/>
      </c>
      <c r="G277" s="741" t="str">
        <v/>
      </c>
    </row>
    <row r="278" spans="1:7">
      <c r="A278" s="740" t="str">
        <f t="shared" si="4"/>
        <v/>
      </c>
      <c r="B278" s="739" t="str">
        <f>IF($L$2=TRUE,_xll.mirGetDate($A278,$B$4,"MOD_FOLLOWING",$I$2),"")</f>
        <v/>
      </c>
      <c r="C278" s="738" t="str">
        <f>IF($L$2=TRUE,_xll.mirGetDate($A278,$C$4,"MOD_FOLLOWING",$I$2),"")</f>
        <v/>
      </c>
      <c r="D278" s="738" t="str">
        <f>IF($L$2=TRUE,_xll.mirGetDate($A278,$D$4,"MOD_FOLLOWING",$I$2),"")</f>
        <v/>
      </c>
      <c r="E278" s="741" t="str">
        <v/>
      </c>
      <c r="F278" s="741" t="str">
        <v/>
      </c>
      <c r="G278" s="741" t="str">
        <v/>
      </c>
    </row>
    <row r="279" spans="1:7">
      <c r="A279" s="740" t="str">
        <f t="shared" si="4"/>
        <v/>
      </c>
      <c r="B279" s="739" t="str">
        <f>IF($L$2=TRUE,_xll.mirGetDate($A279,$B$4,"MOD_FOLLOWING",$I$2),"")</f>
        <v/>
      </c>
      <c r="C279" s="738" t="str">
        <f>IF($L$2=TRUE,_xll.mirGetDate($A279,$C$4,"MOD_FOLLOWING",$I$2),"")</f>
        <v/>
      </c>
      <c r="D279" s="738" t="str">
        <f>IF($L$2=TRUE,_xll.mirGetDate($A279,$D$4,"MOD_FOLLOWING",$I$2),"")</f>
        <v/>
      </c>
      <c r="E279" s="741" t="str">
        <v/>
      </c>
      <c r="F279" s="741" t="str">
        <v/>
      </c>
      <c r="G279" s="741" t="str">
        <v/>
      </c>
    </row>
    <row r="280" spans="1:7">
      <c r="A280" s="740" t="str">
        <f t="shared" si="4"/>
        <v/>
      </c>
      <c r="B280" s="739" t="str">
        <f>IF($L$2=TRUE,_xll.mirGetDate($A280,$B$4,"MOD_FOLLOWING",$I$2),"")</f>
        <v/>
      </c>
      <c r="C280" s="738" t="str">
        <f>IF($L$2=TRUE,_xll.mirGetDate($A280,$C$4,"MOD_FOLLOWING",$I$2),"")</f>
        <v/>
      </c>
      <c r="D280" s="738" t="str">
        <f>IF($L$2=TRUE,_xll.mirGetDate($A280,$D$4,"MOD_FOLLOWING",$I$2),"")</f>
        <v/>
      </c>
      <c r="E280" s="741" t="str">
        <v/>
      </c>
      <c r="F280" s="741" t="str">
        <v/>
      </c>
      <c r="G280" s="741" t="str">
        <v/>
      </c>
    </row>
    <row r="281" spans="1:7">
      <c r="A281" s="740" t="str">
        <f t="shared" si="4"/>
        <v/>
      </c>
      <c r="B281" s="739" t="str">
        <f>IF($L$2=TRUE,_xll.mirGetDate($A281,$B$4,"MOD_FOLLOWING",$I$2),"")</f>
        <v/>
      </c>
      <c r="C281" s="738" t="str">
        <f>IF($L$2=TRUE,_xll.mirGetDate($A281,$C$4,"MOD_FOLLOWING",$I$2),"")</f>
        <v/>
      </c>
      <c r="D281" s="738" t="str">
        <f>IF($L$2=TRUE,_xll.mirGetDate($A281,$D$4,"MOD_FOLLOWING",$I$2),"")</f>
        <v/>
      </c>
      <c r="E281" s="741" t="str">
        <v/>
      </c>
      <c r="F281" s="741" t="str">
        <v/>
      </c>
      <c r="G281" s="741" t="str">
        <v/>
      </c>
    </row>
    <row r="282" spans="1:7">
      <c r="A282" s="740" t="str">
        <f t="shared" si="4"/>
        <v/>
      </c>
      <c r="B282" s="739" t="str">
        <f>IF($L$2=TRUE,_xll.mirGetDate($A282,$B$4,"MOD_FOLLOWING",$I$2),"")</f>
        <v/>
      </c>
      <c r="C282" s="738" t="str">
        <f>IF($L$2=TRUE,_xll.mirGetDate($A282,$C$4,"MOD_FOLLOWING",$I$2),"")</f>
        <v/>
      </c>
      <c r="D282" s="738" t="str">
        <f>IF($L$2=TRUE,_xll.mirGetDate($A282,$D$4,"MOD_FOLLOWING",$I$2),"")</f>
        <v/>
      </c>
      <c r="E282" s="741" t="str">
        <v/>
      </c>
      <c r="F282" s="741" t="str">
        <v/>
      </c>
      <c r="G282" s="741" t="str">
        <v/>
      </c>
    </row>
    <row r="283" spans="1:7">
      <c r="A283" s="740" t="str">
        <f t="shared" si="4"/>
        <v/>
      </c>
      <c r="B283" s="739" t="str">
        <f>IF($L$2=TRUE,_xll.mirGetDate($A283,$B$4,"MOD_FOLLOWING",$I$2),"")</f>
        <v/>
      </c>
      <c r="C283" s="738" t="str">
        <f>IF($L$2=TRUE,_xll.mirGetDate($A283,$C$4,"MOD_FOLLOWING",$I$2),"")</f>
        <v/>
      </c>
      <c r="D283" s="738" t="str">
        <f>IF($L$2=TRUE,_xll.mirGetDate($A283,$D$4,"MOD_FOLLOWING",$I$2),"")</f>
        <v/>
      </c>
      <c r="E283" s="741" t="str">
        <v/>
      </c>
      <c r="F283" s="741" t="str">
        <v/>
      </c>
      <c r="G283" s="741" t="str">
        <v/>
      </c>
    </row>
    <row r="284" spans="1:7">
      <c r="A284" s="740" t="str">
        <f t="shared" si="4"/>
        <v/>
      </c>
      <c r="B284" s="739" t="str">
        <f>IF($L$2=TRUE,_xll.mirGetDate($A284,$B$4,"MOD_FOLLOWING",$I$2),"")</f>
        <v/>
      </c>
      <c r="C284" s="738" t="str">
        <f>IF($L$2=TRUE,_xll.mirGetDate($A284,$C$4,"MOD_FOLLOWING",$I$2),"")</f>
        <v/>
      </c>
      <c r="D284" s="738" t="str">
        <f>IF($L$2=TRUE,_xll.mirGetDate($A284,$D$4,"MOD_FOLLOWING",$I$2),"")</f>
        <v/>
      </c>
      <c r="E284" s="741" t="str">
        <v/>
      </c>
      <c r="F284" s="741" t="str">
        <v/>
      </c>
      <c r="G284" s="741" t="str">
        <v/>
      </c>
    </row>
    <row r="285" spans="1:7">
      <c r="A285" s="740" t="str">
        <f t="shared" si="4"/>
        <v/>
      </c>
      <c r="B285" s="739" t="str">
        <f>IF($L$2=TRUE,_xll.mirGetDate($A285,$B$4,"MOD_FOLLOWING",$I$2),"")</f>
        <v/>
      </c>
      <c r="C285" s="738" t="str">
        <f>IF($L$2=TRUE,_xll.mirGetDate($A285,$C$4,"MOD_FOLLOWING",$I$2),"")</f>
        <v/>
      </c>
      <c r="D285" s="738" t="str">
        <f>IF($L$2=TRUE,_xll.mirGetDate($A285,$D$4,"MOD_FOLLOWING",$I$2),"")</f>
        <v/>
      </c>
      <c r="E285" s="741" t="str">
        <v/>
      </c>
      <c r="F285" s="741" t="str">
        <v/>
      </c>
      <c r="G285" s="741" t="str">
        <v/>
      </c>
    </row>
    <row r="286" spans="1:7">
      <c r="A286" s="740" t="str">
        <f t="shared" si="4"/>
        <v/>
      </c>
      <c r="B286" s="739" t="str">
        <f>IF($L$2=TRUE,_xll.mirGetDate($A286,$B$4,"MOD_FOLLOWING",$I$2),"")</f>
        <v/>
      </c>
      <c r="C286" s="738" t="str">
        <f>IF($L$2=TRUE,_xll.mirGetDate($A286,$C$4,"MOD_FOLLOWING",$I$2),"")</f>
        <v/>
      </c>
      <c r="D286" s="738" t="str">
        <f>IF($L$2=TRUE,_xll.mirGetDate($A286,$D$4,"MOD_FOLLOWING",$I$2),"")</f>
        <v/>
      </c>
      <c r="E286" s="741" t="str">
        <v/>
      </c>
      <c r="F286" s="741" t="str">
        <v/>
      </c>
      <c r="G286" s="741" t="str">
        <v/>
      </c>
    </row>
    <row r="287" spans="1:7">
      <c r="A287" s="740" t="str">
        <f t="shared" si="4"/>
        <v/>
      </c>
      <c r="B287" s="739" t="str">
        <f>IF($L$2=TRUE,_xll.mirGetDate($A287,$B$4,"MOD_FOLLOWING",$I$2),"")</f>
        <v/>
      </c>
      <c r="C287" s="738" t="str">
        <f>IF($L$2=TRUE,_xll.mirGetDate($A287,$C$4,"MOD_FOLLOWING",$I$2),"")</f>
        <v/>
      </c>
      <c r="D287" s="738" t="str">
        <f>IF($L$2=TRUE,_xll.mirGetDate($A287,$D$4,"MOD_FOLLOWING",$I$2),"")</f>
        <v/>
      </c>
      <c r="E287" s="741" t="str">
        <v/>
      </c>
      <c r="F287" s="741" t="str">
        <v/>
      </c>
      <c r="G287" s="741" t="str">
        <v/>
      </c>
    </row>
    <row r="288" spans="1:7">
      <c r="A288" s="740" t="str">
        <f t="shared" si="4"/>
        <v/>
      </c>
      <c r="B288" s="739" t="str">
        <f>IF($L$2=TRUE,_xll.mirGetDate($A288,$B$4,"MOD_FOLLOWING",$I$2),"")</f>
        <v/>
      </c>
      <c r="C288" s="738" t="str">
        <f>IF($L$2=TRUE,_xll.mirGetDate($A288,$C$4,"MOD_FOLLOWING",$I$2),"")</f>
        <v/>
      </c>
      <c r="D288" s="738" t="str">
        <f>IF($L$2=TRUE,_xll.mirGetDate($A288,$D$4,"MOD_FOLLOWING",$I$2),"")</f>
        <v/>
      </c>
      <c r="E288" s="741" t="str">
        <v/>
      </c>
      <c r="F288" s="741" t="str">
        <v/>
      </c>
      <c r="G288" s="741" t="str">
        <v/>
      </c>
    </row>
    <row r="289" spans="1:7">
      <c r="A289" s="740" t="str">
        <f t="shared" si="4"/>
        <v/>
      </c>
      <c r="B289" s="739" t="str">
        <f>IF($L$2=TRUE,_xll.mirGetDate($A289,$B$4,"MOD_FOLLOWING",$I$2),"")</f>
        <v/>
      </c>
      <c r="C289" s="738" t="str">
        <f>IF($L$2=TRUE,_xll.mirGetDate($A289,$C$4,"MOD_FOLLOWING",$I$2),"")</f>
        <v/>
      </c>
      <c r="D289" s="738" t="str">
        <f>IF($L$2=TRUE,_xll.mirGetDate($A289,$D$4,"MOD_FOLLOWING",$I$2),"")</f>
        <v/>
      </c>
      <c r="E289" s="741" t="str">
        <v/>
      </c>
      <c r="F289" s="741" t="str">
        <v/>
      </c>
      <c r="G289" s="741" t="str">
        <v/>
      </c>
    </row>
    <row r="290" spans="1:7">
      <c r="A290" s="740" t="str">
        <f t="shared" si="4"/>
        <v/>
      </c>
      <c r="B290" s="739" t="str">
        <f>IF($L$2=TRUE,_xll.mirGetDate($A290,$B$4,"MOD_FOLLOWING",$I$2),"")</f>
        <v/>
      </c>
      <c r="C290" s="738" t="str">
        <f>IF($L$2=TRUE,_xll.mirGetDate($A290,$C$4,"MOD_FOLLOWING",$I$2),"")</f>
        <v/>
      </c>
      <c r="D290" s="738" t="str">
        <f>IF($L$2=TRUE,_xll.mirGetDate($A290,$D$4,"MOD_FOLLOWING",$I$2),"")</f>
        <v/>
      </c>
      <c r="E290" s="741" t="str">
        <v/>
      </c>
      <c r="F290" s="741" t="str">
        <v/>
      </c>
      <c r="G290" s="741" t="str">
        <v/>
      </c>
    </row>
    <row r="291" spans="1:7">
      <c r="A291" s="740" t="str">
        <f t="shared" si="4"/>
        <v/>
      </c>
      <c r="B291" s="739" t="str">
        <f>IF($L$2=TRUE,_xll.mirGetDate($A291,$B$4,"MOD_FOLLOWING",$I$2),"")</f>
        <v/>
      </c>
      <c r="C291" s="738" t="str">
        <f>IF($L$2=TRUE,_xll.mirGetDate($A291,$C$4,"MOD_FOLLOWING",$I$2),"")</f>
        <v/>
      </c>
      <c r="D291" s="738" t="str">
        <f>IF($L$2=TRUE,_xll.mirGetDate($A291,$D$4,"MOD_FOLLOWING",$I$2),"")</f>
        <v/>
      </c>
      <c r="E291" s="741" t="str">
        <v/>
      </c>
      <c r="F291" s="741" t="str">
        <v/>
      </c>
      <c r="G291" s="741" t="str">
        <v/>
      </c>
    </row>
    <row r="292" spans="1:7">
      <c r="A292" s="740" t="str">
        <f t="shared" si="4"/>
        <v/>
      </c>
      <c r="B292" s="739" t="str">
        <f>IF($L$2=TRUE,_xll.mirGetDate($A292,$B$4,"MOD_FOLLOWING",$I$2),"")</f>
        <v/>
      </c>
      <c r="C292" s="738" t="str">
        <f>IF($L$2=TRUE,_xll.mirGetDate($A292,$C$4,"MOD_FOLLOWING",$I$2),"")</f>
        <v/>
      </c>
      <c r="D292" s="738" t="str">
        <f>IF($L$2=TRUE,_xll.mirGetDate($A292,$D$4,"MOD_FOLLOWING",$I$2),"")</f>
        <v/>
      </c>
      <c r="E292" s="741" t="str">
        <v/>
      </c>
      <c r="F292" s="741" t="str">
        <v/>
      </c>
      <c r="G292" s="741" t="str">
        <v/>
      </c>
    </row>
    <row r="293" spans="1:7">
      <c r="A293" s="740" t="str">
        <f t="shared" si="4"/>
        <v/>
      </c>
      <c r="B293" s="739" t="str">
        <f>IF($L$2=TRUE,_xll.mirGetDate($A293,$B$4,"MOD_FOLLOWING",$I$2),"")</f>
        <v/>
      </c>
      <c r="C293" s="738" t="str">
        <f>IF($L$2=TRUE,_xll.mirGetDate($A293,$C$4,"MOD_FOLLOWING",$I$2),"")</f>
        <v/>
      </c>
      <c r="D293" s="738" t="str">
        <f>IF($L$2=TRUE,_xll.mirGetDate($A293,$D$4,"MOD_FOLLOWING",$I$2),"")</f>
        <v/>
      </c>
      <c r="E293" s="741" t="str">
        <v/>
      </c>
      <c r="F293" s="741" t="str">
        <v/>
      </c>
      <c r="G293" s="741" t="str">
        <v/>
      </c>
    </row>
    <row r="294" spans="1:7">
      <c r="A294" s="740" t="str">
        <f t="shared" si="4"/>
        <v/>
      </c>
      <c r="B294" s="739" t="str">
        <f>IF($L$2=TRUE,_xll.mirGetDate($A294,$B$4,"MOD_FOLLOWING",$I$2),"")</f>
        <v/>
      </c>
      <c r="C294" s="738" t="str">
        <f>IF($L$2=TRUE,_xll.mirGetDate($A294,$C$4,"MOD_FOLLOWING",$I$2),"")</f>
        <v/>
      </c>
      <c r="D294" s="738" t="str">
        <f>IF($L$2=TRUE,_xll.mirGetDate($A294,$D$4,"MOD_FOLLOWING",$I$2),"")</f>
        <v/>
      </c>
      <c r="E294" s="741" t="str">
        <v/>
      </c>
      <c r="F294" s="741" t="str">
        <v/>
      </c>
      <c r="G294" s="741" t="str">
        <v/>
      </c>
    </row>
    <row r="295" spans="1:7">
      <c r="A295" s="740" t="str">
        <f t="shared" si="4"/>
        <v/>
      </c>
      <c r="B295" s="739" t="str">
        <f>IF($L$2=TRUE,_xll.mirGetDate($A295,$B$4,"MOD_FOLLOWING",$I$2),"")</f>
        <v/>
      </c>
      <c r="C295" s="738" t="str">
        <f>IF($L$2=TRUE,_xll.mirGetDate($A295,$C$4,"MOD_FOLLOWING",$I$2),"")</f>
        <v/>
      </c>
      <c r="D295" s="738" t="str">
        <f>IF($L$2=TRUE,_xll.mirGetDate($A295,$D$4,"MOD_FOLLOWING",$I$2),"")</f>
        <v/>
      </c>
      <c r="E295" s="741" t="str">
        <v/>
      </c>
      <c r="F295" s="741" t="str">
        <v/>
      </c>
      <c r="G295" s="741" t="str">
        <v/>
      </c>
    </row>
    <row r="296" spans="1:7">
      <c r="A296" s="740" t="str">
        <f t="shared" si="4"/>
        <v/>
      </c>
      <c r="B296" s="739" t="str">
        <f>IF($L$2=TRUE,_xll.mirGetDate($A296,$B$4,"MOD_FOLLOWING",$I$2),"")</f>
        <v/>
      </c>
      <c r="C296" s="738" t="str">
        <f>IF($L$2=TRUE,_xll.mirGetDate($A296,$C$4,"MOD_FOLLOWING",$I$2),"")</f>
        <v/>
      </c>
      <c r="D296" s="738" t="str">
        <f>IF($L$2=TRUE,_xll.mirGetDate($A296,$D$4,"MOD_FOLLOWING",$I$2),"")</f>
        <v/>
      </c>
      <c r="E296" s="741" t="str">
        <v/>
      </c>
      <c r="F296" s="741" t="str">
        <v/>
      </c>
      <c r="G296" s="741" t="str">
        <v/>
      </c>
    </row>
    <row r="297" spans="1:7">
      <c r="A297" s="740" t="str">
        <f t="shared" si="4"/>
        <v/>
      </c>
      <c r="B297" s="739" t="str">
        <f>IF($L$2=TRUE,_xll.mirGetDate($A297,$B$4,"MOD_FOLLOWING",$I$2),"")</f>
        <v/>
      </c>
      <c r="C297" s="738" t="str">
        <f>IF($L$2=TRUE,_xll.mirGetDate($A297,$C$4,"MOD_FOLLOWING",$I$2),"")</f>
        <v/>
      </c>
      <c r="D297" s="738" t="str">
        <f>IF($L$2=TRUE,_xll.mirGetDate($A297,$D$4,"MOD_FOLLOWING",$I$2),"")</f>
        <v/>
      </c>
      <c r="E297" s="741" t="str">
        <v/>
      </c>
      <c r="F297" s="741" t="str">
        <v/>
      </c>
      <c r="G297" s="741" t="str">
        <v/>
      </c>
    </row>
    <row r="298" spans="1:7">
      <c r="A298" s="740" t="str">
        <f t="shared" si="4"/>
        <v/>
      </c>
      <c r="B298" s="739" t="str">
        <f>IF($L$2=TRUE,_xll.mirGetDate($A298,$B$4,"MOD_FOLLOWING",$I$2),"")</f>
        <v/>
      </c>
      <c r="C298" s="738" t="str">
        <f>IF($L$2=TRUE,_xll.mirGetDate($A298,$C$4,"MOD_FOLLOWING",$I$2),"")</f>
        <v/>
      </c>
      <c r="D298" s="738" t="str">
        <f>IF($L$2=TRUE,_xll.mirGetDate($A298,$D$4,"MOD_FOLLOWING",$I$2),"")</f>
        <v/>
      </c>
      <c r="E298" s="741" t="str">
        <v/>
      </c>
      <c r="F298" s="741" t="str">
        <v/>
      </c>
      <c r="G298" s="741" t="str">
        <v/>
      </c>
    </row>
    <row r="299" spans="1:7">
      <c r="A299" s="740" t="str">
        <f t="shared" si="4"/>
        <v/>
      </c>
      <c r="B299" s="739" t="str">
        <f>IF($L$2=TRUE,_xll.mirGetDate($A299,$B$4,"MOD_FOLLOWING",$I$2),"")</f>
        <v/>
      </c>
      <c r="C299" s="738" t="str">
        <f>IF($L$2=TRUE,_xll.mirGetDate($A299,$C$4,"MOD_FOLLOWING",$I$2),"")</f>
        <v/>
      </c>
      <c r="D299" s="738" t="str">
        <f>IF($L$2=TRUE,_xll.mirGetDate($A299,$D$4,"MOD_FOLLOWING",$I$2),"")</f>
        <v/>
      </c>
      <c r="E299" s="741" t="str">
        <v/>
      </c>
      <c r="F299" s="741" t="str">
        <v/>
      </c>
      <c r="G299" s="741" t="str">
        <v/>
      </c>
    </row>
    <row r="300" spans="1:7">
      <c r="A300" s="740" t="str">
        <f t="shared" si="4"/>
        <v/>
      </c>
      <c r="B300" s="739" t="str">
        <f>IF($L$2=TRUE,_xll.mirGetDate($A300,$B$4,"MOD_FOLLOWING",$I$2),"")</f>
        <v/>
      </c>
      <c r="C300" s="738" t="str">
        <f>IF($L$2=TRUE,_xll.mirGetDate($A300,$C$4,"MOD_FOLLOWING",$I$2),"")</f>
        <v/>
      </c>
      <c r="D300" s="738" t="str">
        <f>IF($L$2=TRUE,_xll.mirGetDate($A300,$D$4,"MOD_FOLLOWING",$I$2),"")</f>
        <v/>
      </c>
      <c r="E300" s="741" t="str">
        <v/>
      </c>
      <c r="F300" s="741" t="str">
        <v/>
      </c>
      <c r="G300" s="741" t="str">
        <v/>
      </c>
    </row>
    <row r="301" spans="1:7">
      <c r="A301" s="740" t="str">
        <f t="shared" si="4"/>
        <v/>
      </c>
      <c r="B301" s="739" t="str">
        <f>IF($L$2=TRUE,_xll.mirGetDate($A301,$B$4,"MOD_FOLLOWING",$I$2),"")</f>
        <v/>
      </c>
      <c r="C301" s="738" t="str">
        <f>IF($L$2=TRUE,_xll.mirGetDate($A301,$C$4,"MOD_FOLLOWING",$I$2),"")</f>
        <v/>
      </c>
      <c r="D301" s="738" t="str">
        <f>IF($L$2=TRUE,_xll.mirGetDate($A301,$D$4,"MOD_FOLLOWING",$I$2),"")</f>
        <v/>
      </c>
      <c r="E301" s="741" t="str">
        <v/>
      </c>
      <c r="F301" s="741" t="str">
        <v/>
      </c>
      <c r="G301" s="741" t="str">
        <v/>
      </c>
    </row>
    <row r="302" spans="1:7">
      <c r="A302" s="740" t="str">
        <f t="shared" si="4"/>
        <v/>
      </c>
      <c r="B302" s="739" t="str">
        <f>IF($L$2=TRUE,_xll.mirGetDate($A302,$B$4,"MOD_FOLLOWING",$I$2),"")</f>
        <v/>
      </c>
      <c r="C302" s="738" t="str">
        <f>IF($L$2=TRUE,_xll.mirGetDate($A302,$C$4,"MOD_FOLLOWING",$I$2),"")</f>
        <v/>
      </c>
      <c r="D302" s="738" t="str">
        <f>IF($L$2=TRUE,_xll.mirGetDate($A302,$D$4,"MOD_FOLLOWING",$I$2),"")</f>
        <v/>
      </c>
      <c r="E302" s="741" t="str">
        <v/>
      </c>
      <c r="F302" s="741" t="str">
        <v/>
      </c>
      <c r="G302" s="741" t="str">
        <v/>
      </c>
    </row>
    <row r="303" spans="1:7">
      <c r="A303" s="740" t="str">
        <f t="shared" si="4"/>
        <v/>
      </c>
      <c r="B303" s="739" t="str">
        <f>IF($L$2=TRUE,_xll.mirGetDate($A303,$B$4,"MOD_FOLLOWING",$I$2),"")</f>
        <v/>
      </c>
      <c r="C303" s="738" t="str">
        <f>IF($L$2=TRUE,_xll.mirGetDate($A303,$C$4,"MOD_FOLLOWING",$I$2),"")</f>
        <v/>
      </c>
      <c r="D303" s="738" t="str">
        <f>IF($L$2=TRUE,_xll.mirGetDate($A303,$D$4,"MOD_FOLLOWING",$I$2),"")</f>
        <v/>
      </c>
      <c r="E303" s="741" t="str">
        <v/>
      </c>
      <c r="F303" s="741" t="str">
        <v/>
      </c>
      <c r="G303" s="741" t="str">
        <v/>
      </c>
    </row>
    <row r="304" spans="1:7">
      <c r="A304" s="740" t="str">
        <f t="shared" si="4"/>
        <v/>
      </c>
      <c r="B304" s="739" t="str">
        <f>IF($L$2=TRUE,_xll.mirGetDate($A304,$B$4,"MOD_FOLLOWING",$I$2),"")</f>
        <v/>
      </c>
      <c r="C304" s="738" t="str">
        <f>IF($L$2=TRUE,_xll.mirGetDate($A304,$C$4,"MOD_FOLLOWING",$I$2),"")</f>
        <v/>
      </c>
      <c r="D304" s="738" t="str">
        <f>IF($L$2=TRUE,_xll.mirGetDate($A304,$D$4,"MOD_FOLLOWING",$I$2),"")</f>
        <v/>
      </c>
      <c r="E304" s="741" t="str">
        <v/>
      </c>
      <c r="F304" s="741" t="str">
        <v/>
      </c>
      <c r="G304" s="741" t="str">
        <v/>
      </c>
    </row>
    <row r="305" spans="1:7">
      <c r="A305" s="740" t="str">
        <f t="shared" si="4"/>
        <v/>
      </c>
      <c r="B305" s="739" t="str">
        <f>IF($L$2=TRUE,_xll.mirGetDate($A305,$B$4,"MOD_FOLLOWING",$I$2),"")</f>
        <v/>
      </c>
      <c r="C305" s="738" t="str">
        <f>IF($L$2=TRUE,_xll.mirGetDate($A305,$C$4,"MOD_FOLLOWING",$I$2),"")</f>
        <v/>
      </c>
      <c r="D305" s="738" t="str">
        <f>IF($L$2=TRUE,_xll.mirGetDate($A305,$D$4,"MOD_FOLLOWING",$I$2),"")</f>
        <v/>
      </c>
      <c r="E305" s="741" t="str">
        <v/>
      </c>
      <c r="F305" s="741" t="str">
        <v/>
      </c>
      <c r="G305" s="741" t="str">
        <v/>
      </c>
    </row>
    <row r="306" spans="1:7">
      <c r="A306" s="740" t="str">
        <f t="shared" si="4"/>
        <v/>
      </c>
      <c r="B306" s="739" t="str">
        <f>IF($L$2=TRUE,_xll.mirGetDate($A306,$B$4,"MOD_FOLLOWING",$I$2),"")</f>
        <v/>
      </c>
      <c r="C306" s="738" t="str">
        <f>IF($L$2=TRUE,_xll.mirGetDate($A306,$C$4,"MOD_FOLLOWING",$I$2),"")</f>
        <v/>
      </c>
      <c r="D306" s="738" t="str">
        <f>IF($L$2=TRUE,_xll.mirGetDate($A306,$D$4,"MOD_FOLLOWING",$I$2),"")</f>
        <v/>
      </c>
      <c r="E306" s="741" t="str">
        <v/>
      </c>
      <c r="F306" s="741" t="str">
        <v/>
      </c>
      <c r="G306" s="741" t="str">
        <v/>
      </c>
    </row>
    <row r="307" spans="1:7">
      <c r="A307" s="740" t="str">
        <f t="shared" si="4"/>
        <v/>
      </c>
      <c r="B307" s="739" t="str">
        <f>IF($L$2=TRUE,_xll.mirGetDate($A307,$B$4,"MOD_FOLLOWING",$I$2),"")</f>
        <v/>
      </c>
      <c r="C307" s="738" t="str">
        <f>IF($L$2=TRUE,_xll.mirGetDate($A307,$C$4,"MOD_FOLLOWING",$I$2),"")</f>
        <v/>
      </c>
      <c r="D307" s="738" t="str">
        <f>IF($L$2=TRUE,_xll.mirGetDate($A307,$D$4,"MOD_FOLLOWING",$I$2),"")</f>
        <v/>
      </c>
      <c r="E307" s="741" t="str">
        <v/>
      </c>
      <c r="F307" s="741" t="str">
        <v/>
      </c>
      <c r="G307" s="741" t="str">
        <v/>
      </c>
    </row>
    <row r="308" spans="1:7">
      <c r="A308" s="740" t="str">
        <f t="shared" si="4"/>
        <v/>
      </c>
      <c r="B308" s="739" t="str">
        <f>IF($L$2=TRUE,_xll.mirGetDate($A308,$B$4,"MOD_FOLLOWING",$I$2),"")</f>
        <v/>
      </c>
      <c r="C308" s="738" t="str">
        <f>IF($L$2=TRUE,_xll.mirGetDate($A308,$C$4,"MOD_FOLLOWING",$I$2),"")</f>
        <v/>
      </c>
      <c r="D308" s="738" t="str">
        <f>IF($L$2=TRUE,_xll.mirGetDate($A308,$D$4,"MOD_FOLLOWING",$I$2),"")</f>
        <v/>
      </c>
      <c r="E308" s="741" t="str">
        <v/>
      </c>
      <c r="F308" s="741" t="str">
        <v/>
      </c>
      <c r="G308" s="741" t="str">
        <v/>
      </c>
    </row>
    <row r="309" spans="1:7">
      <c r="A309" s="740" t="str">
        <f t="shared" si="4"/>
        <v/>
      </c>
      <c r="B309" s="739" t="str">
        <f>IF($L$2=TRUE,_xll.mirGetDate($A309,$B$4,"MOD_FOLLOWING",$I$2),"")</f>
        <v/>
      </c>
      <c r="C309" s="738" t="str">
        <f>IF($L$2=TRUE,_xll.mirGetDate($A309,$C$4,"MOD_FOLLOWING",$I$2),"")</f>
        <v/>
      </c>
      <c r="D309" s="738" t="str">
        <f>IF($L$2=TRUE,_xll.mirGetDate($A309,$D$4,"MOD_FOLLOWING",$I$2),"")</f>
        <v/>
      </c>
      <c r="E309" s="741" t="str">
        <v/>
      </c>
      <c r="F309" s="741" t="str">
        <v/>
      </c>
      <c r="G309" s="741" t="str">
        <v/>
      </c>
    </row>
    <row r="310" spans="1:7">
      <c r="A310" s="740" t="str">
        <f t="shared" si="4"/>
        <v/>
      </c>
      <c r="B310" s="739" t="str">
        <f>IF($L$2=TRUE,_xll.mirGetDate($A310,$B$4,"MOD_FOLLOWING",$I$2),"")</f>
        <v/>
      </c>
      <c r="C310" s="738" t="str">
        <f>IF($L$2=TRUE,_xll.mirGetDate($A310,$C$4,"MOD_FOLLOWING",$I$2),"")</f>
        <v/>
      </c>
      <c r="D310" s="738" t="str">
        <f>IF($L$2=TRUE,_xll.mirGetDate($A310,$D$4,"MOD_FOLLOWING",$I$2),"")</f>
        <v/>
      </c>
      <c r="E310" s="741" t="str">
        <v/>
      </c>
      <c r="F310" s="741" t="str">
        <v/>
      </c>
      <c r="G310" s="741" t="str">
        <v/>
      </c>
    </row>
    <row r="311" spans="1:7">
      <c r="A311" s="740" t="str">
        <f t="shared" si="4"/>
        <v/>
      </c>
      <c r="B311" s="739" t="str">
        <f>IF($L$2=TRUE,_xll.mirGetDate($A311,$B$4,"MOD_FOLLOWING",$I$2),"")</f>
        <v/>
      </c>
      <c r="C311" s="738" t="str">
        <f>IF($L$2=TRUE,_xll.mirGetDate($A311,$C$4,"MOD_FOLLOWING",$I$2),"")</f>
        <v/>
      </c>
      <c r="D311" s="738" t="str">
        <f>IF($L$2=TRUE,_xll.mirGetDate($A311,$D$4,"MOD_FOLLOWING",$I$2),"")</f>
        <v/>
      </c>
      <c r="E311" s="741" t="str">
        <v/>
      </c>
      <c r="F311" s="741" t="str">
        <v/>
      </c>
      <c r="G311" s="741" t="str">
        <v/>
      </c>
    </row>
    <row r="312" spans="1:7">
      <c r="A312" s="740" t="str">
        <f t="shared" si="4"/>
        <v/>
      </c>
      <c r="B312" s="739" t="str">
        <f>IF($L$2=TRUE,_xll.mirGetDate($A312,$B$4,"MOD_FOLLOWING",$I$2),"")</f>
        <v/>
      </c>
      <c r="C312" s="738" t="str">
        <f>IF($L$2=TRUE,_xll.mirGetDate($A312,$C$4,"MOD_FOLLOWING",$I$2),"")</f>
        <v/>
      </c>
      <c r="D312" s="738" t="str">
        <f>IF($L$2=TRUE,_xll.mirGetDate($A312,$D$4,"MOD_FOLLOWING",$I$2),"")</f>
        <v/>
      </c>
      <c r="E312" s="741" t="str">
        <v/>
      </c>
      <c r="F312" s="741" t="str">
        <v/>
      </c>
      <c r="G312" s="741" t="str">
        <v/>
      </c>
    </row>
    <row r="313" spans="1:7">
      <c r="A313" s="740" t="str">
        <f t="shared" si="4"/>
        <v/>
      </c>
      <c r="B313" s="739" t="str">
        <f>IF($L$2=TRUE,_xll.mirGetDate($A313,$B$4,"MOD_FOLLOWING",$I$2),"")</f>
        <v/>
      </c>
      <c r="C313" s="738" t="str">
        <f>IF($L$2=TRUE,_xll.mirGetDate($A313,$C$4,"MOD_FOLLOWING",$I$2),"")</f>
        <v/>
      </c>
      <c r="D313" s="738" t="str">
        <f>IF($L$2=TRUE,_xll.mirGetDate($A313,$D$4,"MOD_FOLLOWING",$I$2),"")</f>
        <v/>
      </c>
      <c r="E313" s="741" t="str">
        <v/>
      </c>
      <c r="F313" s="741" t="str">
        <v/>
      </c>
      <c r="G313" s="741" t="str">
        <v/>
      </c>
    </row>
    <row r="314" spans="1:7">
      <c r="A314" s="740" t="str">
        <f t="shared" si="4"/>
        <v/>
      </c>
      <c r="B314" s="739" t="str">
        <f>IF($L$2=TRUE,_xll.mirGetDate($A314,$B$4,"MOD_FOLLOWING",$I$2),"")</f>
        <v/>
      </c>
      <c r="C314" s="738" t="str">
        <f>IF($L$2=TRUE,_xll.mirGetDate($A314,$C$4,"MOD_FOLLOWING",$I$2),"")</f>
        <v/>
      </c>
      <c r="D314" s="738" t="str">
        <f>IF($L$2=TRUE,_xll.mirGetDate($A314,$D$4,"MOD_FOLLOWING",$I$2),"")</f>
        <v/>
      </c>
      <c r="E314" s="741" t="str">
        <v/>
      </c>
      <c r="F314" s="741" t="str">
        <v/>
      </c>
      <c r="G314" s="741" t="str">
        <v/>
      </c>
    </row>
    <row r="315" spans="1:7">
      <c r="A315" s="740" t="str">
        <f t="shared" si="4"/>
        <v/>
      </c>
      <c r="B315" s="739" t="str">
        <f>IF($L$2=TRUE,_xll.mirGetDate($A315,$B$4,"MOD_FOLLOWING",$I$2),"")</f>
        <v/>
      </c>
      <c r="C315" s="738" t="str">
        <f>IF($L$2=TRUE,_xll.mirGetDate($A315,$C$4,"MOD_FOLLOWING",$I$2),"")</f>
        <v/>
      </c>
      <c r="D315" s="738" t="str">
        <f>IF($L$2=TRUE,_xll.mirGetDate($A315,$D$4,"MOD_FOLLOWING",$I$2),"")</f>
        <v/>
      </c>
      <c r="E315" s="741" t="str">
        <v/>
      </c>
      <c r="F315" s="741" t="str">
        <v/>
      </c>
      <c r="G315" s="741" t="str">
        <v/>
      </c>
    </row>
    <row r="316" spans="1:7">
      <c r="A316" s="740" t="str">
        <f t="shared" si="4"/>
        <v/>
      </c>
      <c r="B316" s="739" t="str">
        <f>IF($L$2=TRUE,_xll.mirGetDate($A316,$B$4,"MOD_FOLLOWING",$I$2),"")</f>
        <v/>
      </c>
      <c r="C316" s="738" t="str">
        <f>IF($L$2=TRUE,_xll.mirGetDate($A316,$C$4,"MOD_FOLLOWING",$I$2),"")</f>
        <v/>
      </c>
      <c r="D316" s="738" t="str">
        <f>IF($L$2=TRUE,_xll.mirGetDate($A316,$D$4,"MOD_FOLLOWING",$I$2),"")</f>
        <v/>
      </c>
      <c r="E316" s="741" t="str">
        <v/>
      </c>
      <c r="F316" s="741" t="str">
        <v/>
      </c>
      <c r="G316" s="741" t="str">
        <v/>
      </c>
    </row>
    <row r="317" spans="1:7">
      <c r="A317" s="740" t="str">
        <f t="shared" si="4"/>
        <v/>
      </c>
      <c r="B317" s="739" t="str">
        <f>IF($L$2=TRUE,_xll.mirGetDate($A317,$B$4,"MOD_FOLLOWING",$I$2),"")</f>
        <v/>
      </c>
      <c r="C317" s="738" t="str">
        <f>IF($L$2=TRUE,_xll.mirGetDate($A317,$C$4,"MOD_FOLLOWING",$I$2),"")</f>
        <v/>
      </c>
      <c r="D317" s="738" t="str">
        <f>IF($L$2=TRUE,_xll.mirGetDate($A317,$D$4,"MOD_FOLLOWING",$I$2),"")</f>
        <v/>
      </c>
      <c r="E317" s="741" t="str">
        <v/>
      </c>
      <c r="F317" s="741" t="str">
        <v/>
      </c>
      <c r="G317" s="741" t="str">
        <v/>
      </c>
    </row>
    <row r="318" spans="1:7">
      <c r="A318" s="740" t="str">
        <f t="shared" si="4"/>
        <v/>
      </c>
      <c r="B318" s="739" t="str">
        <f>IF($L$2=TRUE,_xll.mirGetDate($A318,$B$4,"MOD_FOLLOWING",$I$2),"")</f>
        <v/>
      </c>
      <c r="C318" s="738" t="str">
        <f>IF($L$2=TRUE,_xll.mirGetDate($A318,$C$4,"MOD_FOLLOWING",$I$2),"")</f>
        <v/>
      </c>
      <c r="D318" s="738" t="str">
        <f>IF($L$2=TRUE,_xll.mirGetDate($A318,$D$4,"MOD_FOLLOWING",$I$2),"")</f>
        <v/>
      </c>
      <c r="E318" s="741" t="str">
        <v/>
      </c>
      <c r="F318" s="741" t="str">
        <v/>
      </c>
      <c r="G318" s="741" t="str">
        <v/>
      </c>
    </row>
    <row r="319" spans="1:7">
      <c r="A319" s="740" t="str">
        <f t="shared" si="4"/>
        <v/>
      </c>
      <c r="B319" s="739" t="str">
        <f>IF($L$2=TRUE,_xll.mirGetDate($A319,$B$4,"MOD_FOLLOWING",$I$2),"")</f>
        <v/>
      </c>
      <c r="C319" s="738" t="str">
        <f>IF($L$2=TRUE,_xll.mirGetDate($A319,$C$4,"MOD_FOLLOWING",$I$2),"")</f>
        <v/>
      </c>
      <c r="D319" s="738" t="str">
        <f>IF($L$2=TRUE,_xll.mirGetDate($A319,$D$4,"MOD_FOLLOWING",$I$2),"")</f>
        <v/>
      </c>
      <c r="E319" s="741" t="str">
        <v/>
      </c>
      <c r="F319" s="741" t="str">
        <v/>
      </c>
      <c r="G319" s="741" t="str">
        <v/>
      </c>
    </row>
    <row r="320" spans="1:7">
      <c r="A320" s="740" t="str">
        <f t="shared" si="4"/>
        <v/>
      </c>
      <c r="B320" s="739" t="str">
        <f>IF($L$2=TRUE,_xll.mirGetDate($A320,$B$4,"MOD_FOLLOWING",$I$2),"")</f>
        <v/>
      </c>
      <c r="C320" s="738" t="str">
        <f>IF($L$2=TRUE,_xll.mirGetDate($A320,$C$4,"MOD_FOLLOWING",$I$2),"")</f>
        <v/>
      </c>
      <c r="D320" s="738" t="str">
        <f>IF($L$2=TRUE,_xll.mirGetDate($A320,$D$4,"MOD_FOLLOWING",$I$2),"")</f>
        <v/>
      </c>
      <c r="E320" s="741" t="str">
        <v/>
      </c>
      <c r="F320" s="741" t="str">
        <v/>
      </c>
      <c r="G320" s="741" t="str">
        <v/>
      </c>
    </row>
    <row r="321" spans="1:7">
      <c r="A321" s="740" t="str">
        <f t="shared" si="4"/>
        <v/>
      </c>
      <c r="B321" s="739" t="str">
        <f>IF($L$2=TRUE,_xll.mirGetDate($A321,$B$4,"MOD_FOLLOWING",$I$2),"")</f>
        <v/>
      </c>
      <c r="C321" s="738" t="str">
        <f>IF($L$2=TRUE,_xll.mirGetDate($A321,$C$4,"MOD_FOLLOWING",$I$2),"")</f>
        <v/>
      </c>
      <c r="D321" s="738" t="str">
        <f>IF($L$2=TRUE,_xll.mirGetDate($A321,$D$4,"MOD_FOLLOWING",$I$2),"")</f>
        <v/>
      </c>
      <c r="E321" s="741" t="str">
        <v/>
      </c>
      <c r="F321" s="741" t="str">
        <v/>
      </c>
      <c r="G321" s="741" t="str">
        <v/>
      </c>
    </row>
    <row r="322" spans="1:7">
      <c r="A322" s="740" t="str">
        <f t="shared" si="4"/>
        <v/>
      </c>
      <c r="B322" s="739" t="str">
        <f>IF($L$2=TRUE,_xll.mirGetDate($A322,$B$4,"MOD_FOLLOWING",$I$2),"")</f>
        <v/>
      </c>
      <c r="C322" s="738" t="str">
        <f>IF($L$2=TRUE,_xll.mirGetDate($A322,$C$4,"MOD_FOLLOWING",$I$2),"")</f>
        <v/>
      </c>
      <c r="D322" s="738" t="str">
        <f>IF($L$2=TRUE,_xll.mirGetDate($A322,$D$4,"MOD_FOLLOWING",$I$2),"")</f>
        <v/>
      </c>
      <c r="E322" s="741" t="str">
        <v/>
      </c>
      <c r="F322" s="741" t="str">
        <v/>
      </c>
      <c r="G322" s="741" t="str">
        <v/>
      </c>
    </row>
    <row r="323" spans="1:7">
      <c r="A323" s="740" t="str">
        <f t="shared" si="4"/>
        <v/>
      </c>
      <c r="B323" s="739" t="str">
        <f>IF($L$2=TRUE,_xll.mirGetDate($A323,$B$4,"MOD_FOLLOWING",$I$2),"")</f>
        <v/>
      </c>
      <c r="C323" s="738" t="str">
        <f>IF($L$2=TRUE,_xll.mirGetDate($A323,$C$4,"MOD_FOLLOWING",$I$2),"")</f>
        <v/>
      </c>
      <c r="D323" s="738" t="str">
        <f>IF($L$2=TRUE,_xll.mirGetDate($A323,$D$4,"MOD_FOLLOWING",$I$2),"")</f>
        <v/>
      </c>
      <c r="E323" s="741" t="str">
        <v/>
      </c>
      <c r="F323" s="741" t="str">
        <v/>
      </c>
      <c r="G323" s="741" t="str">
        <v/>
      </c>
    </row>
    <row r="324" spans="1:7">
      <c r="A324" s="740" t="str">
        <f t="shared" si="4"/>
        <v/>
      </c>
      <c r="B324" s="739" t="str">
        <f>IF($L$2=TRUE,_xll.mirGetDate($A324,$B$4,"MOD_FOLLOWING",$I$2),"")</f>
        <v/>
      </c>
      <c r="C324" s="738" t="str">
        <f>IF($L$2=TRUE,_xll.mirGetDate($A324,$C$4,"MOD_FOLLOWING",$I$2),"")</f>
        <v/>
      </c>
      <c r="D324" s="738" t="str">
        <f>IF($L$2=TRUE,_xll.mirGetDate($A324,$D$4,"MOD_FOLLOWING",$I$2),"")</f>
        <v/>
      </c>
      <c r="E324" s="741" t="str">
        <v/>
      </c>
      <c r="F324" s="741" t="str">
        <v/>
      </c>
      <c r="G324" s="741" t="str">
        <v/>
      </c>
    </row>
    <row r="325" spans="1:7">
      <c r="A325" s="740" t="str">
        <f t="shared" si="4"/>
        <v/>
      </c>
      <c r="B325" s="739" t="str">
        <f>IF($L$2=TRUE,_xll.mirGetDate($A325,$B$4,"MOD_FOLLOWING",$I$2),"")</f>
        <v/>
      </c>
      <c r="C325" s="738" t="str">
        <f>IF($L$2=TRUE,_xll.mirGetDate($A325,$C$4,"MOD_FOLLOWING",$I$2),"")</f>
        <v/>
      </c>
      <c r="D325" s="738" t="str">
        <f>IF($L$2=TRUE,_xll.mirGetDate($A325,$D$4,"MOD_FOLLOWING",$I$2),"")</f>
        <v/>
      </c>
      <c r="E325" s="741" t="str">
        <v/>
      </c>
      <c r="F325" s="741" t="str">
        <v/>
      </c>
      <c r="G325" s="741" t="str">
        <v/>
      </c>
    </row>
    <row r="326" spans="1:7">
      <c r="A326" s="740" t="str">
        <f t="shared" ref="A326:A389" si="5">B325</f>
        <v/>
      </c>
      <c r="B326" s="739" t="str">
        <f>IF($L$2=TRUE,_xll.mirGetDate($A326,$B$4,"MOD_FOLLOWING",$I$2),"")</f>
        <v/>
      </c>
      <c r="C326" s="738" t="str">
        <f>IF($L$2=TRUE,_xll.mirGetDate($A326,$C$4,"MOD_FOLLOWING",$I$2),"")</f>
        <v/>
      </c>
      <c r="D326" s="738" t="str">
        <f>IF($L$2=TRUE,_xll.mirGetDate($A326,$D$4,"MOD_FOLLOWING",$I$2),"")</f>
        <v/>
      </c>
      <c r="E326" s="741" t="str">
        <v/>
      </c>
      <c r="F326" s="741" t="str">
        <v/>
      </c>
      <c r="G326" s="741" t="str">
        <v/>
      </c>
    </row>
    <row r="327" spans="1:7">
      <c r="A327" s="740" t="str">
        <f t="shared" si="5"/>
        <v/>
      </c>
      <c r="B327" s="739" t="str">
        <f>IF($L$2=TRUE,_xll.mirGetDate($A327,$B$4,"MOD_FOLLOWING",$I$2),"")</f>
        <v/>
      </c>
      <c r="C327" s="738" t="str">
        <f>IF($L$2=TRUE,_xll.mirGetDate($A327,$C$4,"MOD_FOLLOWING",$I$2),"")</f>
        <v/>
      </c>
      <c r="D327" s="738" t="str">
        <f>IF($L$2=TRUE,_xll.mirGetDate($A327,$D$4,"MOD_FOLLOWING",$I$2),"")</f>
        <v/>
      </c>
      <c r="E327" s="741" t="str">
        <v/>
      </c>
      <c r="F327" s="741" t="str">
        <v/>
      </c>
      <c r="G327" s="741" t="str">
        <v/>
      </c>
    </row>
    <row r="328" spans="1:7">
      <c r="A328" s="740" t="str">
        <f t="shared" si="5"/>
        <v/>
      </c>
      <c r="B328" s="739" t="str">
        <f>IF($L$2=TRUE,_xll.mirGetDate($A328,$B$4,"MOD_FOLLOWING",$I$2),"")</f>
        <v/>
      </c>
      <c r="C328" s="738" t="str">
        <f>IF($L$2=TRUE,_xll.mirGetDate($A328,$C$4,"MOD_FOLLOWING",$I$2),"")</f>
        <v/>
      </c>
      <c r="D328" s="738" t="str">
        <f>IF($L$2=TRUE,_xll.mirGetDate($A328,$D$4,"MOD_FOLLOWING",$I$2),"")</f>
        <v/>
      </c>
      <c r="E328" s="741" t="str">
        <v/>
      </c>
      <c r="F328" s="741" t="str">
        <v/>
      </c>
      <c r="G328" s="741" t="str">
        <v/>
      </c>
    </row>
    <row r="329" spans="1:7">
      <c r="A329" s="740" t="str">
        <f t="shared" si="5"/>
        <v/>
      </c>
      <c r="B329" s="739" t="str">
        <f>IF($L$2=TRUE,_xll.mirGetDate($A329,$B$4,"MOD_FOLLOWING",$I$2),"")</f>
        <v/>
      </c>
      <c r="C329" s="738" t="str">
        <f>IF($L$2=TRUE,_xll.mirGetDate($A329,$C$4,"MOD_FOLLOWING",$I$2),"")</f>
        <v/>
      </c>
      <c r="D329" s="738" t="str">
        <f>IF($L$2=TRUE,_xll.mirGetDate($A329,$D$4,"MOD_FOLLOWING",$I$2),"")</f>
        <v/>
      </c>
      <c r="E329" s="741" t="str">
        <v/>
      </c>
      <c r="F329" s="741" t="str">
        <v/>
      </c>
      <c r="G329" s="741" t="str">
        <v/>
      </c>
    </row>
    <row r="330" spans="1:7">
      <c r="A330" s="740" t="str">
        <f t="shared" si="5"/>
        <v/>
      </c>
      <c r="B330" s="739" t="str">
        <f>IF($L$2=TRUE,_xll.mirGetDate($A330,$B$4,"MOD_FOLLOWING",$I$2),"")</f>
        <v/>
      </c>
      <c r="C330" s="738" t="str">
        <f>IF($L$2=TRUE,_xll.mirGetDate($A330,$C$4,"MOD_FOLLOWING",$I$2),"")</f>
        <v/>
      </c>
      <c r="D330" s="738" t="str">
        <f>IF($L$2=TRUE,_xll.mirGetDate($A330,$D$4,"MOD_FOLLOWING",$I$2),"")</f>
        <v/>
      </c>
      <c r="E330" s="741" t="str">
        <v/>
      </c>
      <c r="F330" s="741" t="str">
        <v/>
      </c>
      <c r="G330" s="741" t="str">
        <v/>
      </c>
    </row>
    <row r="331" spans="1:7">
      <c r="A331" s="740" t="str">
        <f t="shared" si="5"/>
        <v/>
      </c>
      <c r="B331" s="739" t="str">
        <f>IF($L$2=TRUE,_xll.mirGetDate($A331,$B$4,"MOD_FOLLOWING",$I$2),"")</f>
        <v/>
      </c>
      <c r="C331" s="738" t="str">
        <f>IF($L$2=TRUE,_xll.mirGetDate($A331,$C$4,"MOD_FOLLOWING",$I$2),"")</f>
        <v/>
      </c>
      <c r="D331" s="738" t="str">
        <f>IF($L$2=TRUE,_xll.mirGetDate($A331,$D$4,"MOD_FOLLOWING",$I$2),"")</f>
        <v/>
      </c>
      <c r="E331" s="741" t="str">
        <v/>
      </c>
      <c r="F331" s="741" t="str">
        <v/>
      </c>
      <c r="G331" s="741" t="str">
        <v/>
      </c>
    </row>
    <row r="332" spans="1:7">
      <c r="A332" s="740" t="str">
        <f t="shared" si="5"/>
        <v/>
      </c>
      <c r="B332" s="739" t="str">
        <f>IF($L$2=TRUE,_xll.mirGetDate($A332,$B$4,"MOD_FOLLOWING",$I$2),"")</f>
        <v/>
      </c>
      <c r="C332" s="738" t="str">
        <f>IF($L$2=TRUE,_xll.mirGetDate($A332,$C$4,"MOD_FOLLOWING",$I$2),"")</f>
        <v/>
      </c>
      <c r="D332" s="738" t="str">
        <f>IF($L$2=TRUE,_xll.mirGetDate($A332,$D$4,"MOD_FOLLOWING",$I$2),"")</f>
        <v/>
      </c>
      <c r="E332" s="741" t="str">
        <v/>
      </c>
      <c r="F332" s="741" t="str">
        <v/>
      </c>
      <c r="G332" s="741" t="str">
        <v/>
      </c>
    </row>
    <row r="333" spans="1:7">
      <c r="A333" s="740" t="str">
        <f t="shared" si="5"/>
        <v/>
      </c>
      <c r="B333" s="739" t="str">
        <f>IF($L$2=TRUE,_xll.mirGetDate($A333,$B$4,"MOD_FOLLOWING",$I$2),"")</f>
        <v/>
      </c>
      <c r="C333" s="738" t="str">
        <f>IF($L$2=TRUE,_xll.mirGetDate($A333,$C$4,"MOD_FOLLOWING",$I$2),"")</f>
        <v/>
      </c>
      <c r="D333" s="738" t="str">
        <f>IF($L$2=TRUE,_xll.mirGetDate($A333,$D$4,"MOD_FOLLOWING",$I$2),"")</f>
        <v/>
      </c>
      <c r="E333" s="741" t="str">
        <v/>
      </c>
      <c r="F333" s="741" t="str">
        <v/>
      </c>
      <c r="G333" s="741" t="str">
        <v/>
      </c>
    </row>
    <row r="334" spans="1:7">
      <c r="A334" s="740" t="str">
        <f t="shared" si="5"/>
        <v/>
      </c>
      <c r="B334" s="739" t="str">
        <f>IF($L$2=TRUE,_xll.mirGetDate($A334,$B$4,"MOD_FOLLOWING",$I$2),"")</f>
        <v/>
      </c>
      <c r="C334" s="738" t="str">
        <f>IF($L$2=TRUE,_xll.mirGetDate($A334,$C$4,"MOD_FOLLOWING",$I$2),"")</f>
        <v/>
      </c>
      <c r="D334" s="738" t="str">
        <f>IF($L$2=TRUE,_xll.mirGetDate($A334,$D$4,"MOD_FOLLOWING",$I$2),"")</f>
        <v/>
      </c>
      <c r="E334" s="741" t="str">
        <v/>
      </c>
      <c r="F334" s="741" t="str">
        <v/>
      </c>
      <c r="G334" s="741" t="str">
        <v/>
      </c>
    </row>
    <row r="335" spans="1:7">
      <c r="A335" s="740" t="str">
        <f t="shared" si="5"/>
        <v/>
      </c>
      <c r="B335" s="739" t="str">
        <f>IF($L$2=TRUE,_xll.mirGetDate($A335,$B$4,"MOD_FOLLOWING",$I$2),"")</f>
        <v/>
      </c>
      <c r="C335" s="738" t="str">
        <f>IF($L$2=TRUE,_xll.mirGetDate($A335,$C$4,"MOD_FOLLOWING",$I$2),"")</f>
        <v/>
      </c>
      <c r="D335" s="738" t="str">
        <f>IF($L$2=TRUE,_xll.mirGetDate($A335,$D$4,"MOD_FOLLOWING",$I$2),"")</f>
        <v/>
      </c>
      <c r="E335" s="741" t="str">
        <v/>
      </c>
      <c r="F335" s="741" t="str">
        <v/>
      </c>
      <c r="G335" s="741" t="str">
        <v/>
      </c>
    </row>
    <row r="336" spans="1:7">
      <c r="A336" s="740" t="str">
        <f t="shared" si="5"/>
        <v/>
      </c>
      <c r="B336" s="739" t="str">
        <f>IF($L$2=TRUE,_xll.mirGetDate($A336,$B$4,"MOD_FOLLOWING",$I$2),"")</f>
        <v/>
      </c>
      <c r="C336" s="738" t="str">
        <f>IF($L$2=TRUE,_xll.mirGetDate($A336,$C$4,"MOD_FOLLOWING",$I$2),"")</f>
        <v/>
      </c>
      <c r="D336" s="738" t="str">
        <f>IF($L$2=TRUE,_xll.mirGetDate($A336,$D$4,"MOD_FOLLOWING",$I$2),"")</f>
        <v/>
      </c>
      <c r="E336" s="741" t="str">
        <v/>
      </c>
      <c r="F336" s="741" t="str">
        <v/>
      </c>
      <c r="G336" s="741" t="str">
        <v/>
      </c>
    </row>
    <row r="337" spans="1:7">
      <c r="A337" s="740" t="str">
        <f t="shared" si="5"/>
        <v/>
      </c>
      <c r="B337" s="739" t="str">
        <f>IF($L$2=TRUE,_xll.mirGetDate($A337,$B$4,"MOD_FOLLOWING",$I$2),"")</f>
        <v/>
      </c>
      <c r="C337" s="738" t="str">
        <f>IF($L$2=TRUE,_xll.mirGetDate($A337,$C$4,"MOD_FOLLOWING",$I$2),"")</f>
        <v/>
      </c>
      <c r="D337" s="738" t="str">
        <f>IF($L$2=TRUE,_xll.mirGetDate($A337,$D$4,"MOD_FOLLOWING",$I$2),"")</f>
        <v/>
      </c>
      <c r="E337" s="741" t="str">
        <v/>
      </c>
      <c r="F337" s="741" t="str">
        <v/>
      </c>
      <c r="G337" s="741" t="str">
        <v/>
      </c>
    </row>
    <row r="338" spans="1:7">
      <c r="A338" s="740" t="str">
        <f t="shared" si="5"/>
        <v/>
      </c>
      <c r="B338" s="739" t="str">
        <f>IF($L$2=TRUE,_xll.mirGetDate($A338,$B$4,"MOD_FOLLOWING",$I$2),"")</f>
        <v/>
      </c>
      <c r="C338" s="738" t="str">
        <f>IF($L$2=TRUE,_xll.mirGetDate($A338,$C$4,"MOD_FOLLOWING",$I$2),"")</f>
        <v/>
      </c>
      <c r="D338" s="738" t="str">
        <f>IF($L$2=TRUE,_xll.mirGetDate($A338,$D$4,"MOD_FOLLOWING",$I$2),"")</f>
        <v/>
      </c>
      <c r="E338" s="741" t="str">
        <v/>
      </c>
      <c r="F338" s="741" t="str">
        <v/>
      </c>
      <c r="G338" s="741" t="str">
        <v/>
      </c>
    </row>
    <row r="339" spans="1:7">
      <c r="A339" s="740" t="str">
        <f t="shared" si="5"/>
        <v/>
      </c>
      <c r="B339" s="739" t="str">
        <f>IF($L$2=TRUE,_xll.mirGetDate($A339,$B$4,"MOD_FOLLOWING",$I$2),"")</f>
        <v/>
      </c>
      <c r="C339" s="738" t="str">
        <f>IF($L$2=TRUE,_xll.mirGetDate($A339,$C$4,"MOD_FOLLOWING",$I$2),"")</f>
        <v/>
      </c>
      <c r="D339" s="738" t="str">
        <f>IF($L$2=TRUE,_xll.mirGetDate($A339,$D$4,"MOD_FOLLOWING",$I$2),"")</f>
        <v/>
      </c>
      <c r="E339" s="741" t="str">
        <v/>
      </c>
      <c r="F339" s="741" t="str">
        <v/>
      </c>
      <c r="G339" s="741" t="str">
        <v/>
      </c>
    </row>
    <row r="340" spans="1:7">
      <c r="A340" s="740" t="str">
        <f t="shared" si="5"/>
        <v/>
      </c>
      <c r="B340" s="739" t="str">
        <f>IF($L$2=TRUE,_xll.mirGetDate($A340,$B$4,"MOD_FOLLOWING",$I$2),"")</f>
        <v/>
      </c>
      <c r="C340" s="738" t="str">
        <f>IF($L$2=TRUE,_xll.mirGetDate($A340,$C$4,"MOD_FOLLOWING",$I$2),"")</f>
        <v/>
      </c>
      <c r="D340" s="738" t="str">
        <f>IF($L$2=TRUE,_xll.mirGetDate($A340,$D$4,"MOD_FOLLOWING",$I$2),"")</f>
        <v/>
      </c>
      <c r="E340" s="741" t="str">
        <v/>
      </c>
      <c r="F340" s="741" t="str">
        <v/>
      </c>
      <c r="G340" s="741" t="str">
        <v/>
      </c>
    </row>
    <row r="341" spans="1:7">
      <c r="A341" s="740" t="str">
        <f t="shared" si="5"/>
        <v/>
      </c>
      <c r="B341" s="739" t="str">
        <f>IF($L$2=TRUE,_xll.mirGetDate($A341,$B$4,"MOD_FOLLOWING",$I$2),"")</f>
        <v/>
      </c>
      <c r="C341" s="738" t="str">
        <f>IF($L$2=TRUE,_xll.mirGetDate($A341,$C$4,"MOD_FOLLOWING",$I$2),"")</f>
        <v/>
      </c>
      <c r="D341" s="738" t="str">
        <f>IF($L$2=TRUE,_xll.mirGetDate($A341,$D$4,"MOD_FOLLOWING",$I$2),"")</f>
        <v/>
      </c>
      <c r="E341" s="741" t="str">
        <v/>
      </c>
      <c r="F341" s="741" t="str">
        <v/>
      </c>
      <c r="G341" s="741" t="str">
        <v/>
      </c>
    </row>
    <row r="342" spans="1:7">
      <c r="A342" s="740" t="str">
        <f t="shared" si="5"/>
        <v/>
      </c>
      <c r="B342" s="739" t="str">
        <f>IF($L$2=TRUE,_xll.mirGetDate($A342,$B$4,"MOD_FOLLOWING",$I$2),"")</f>
        <v/>
      </c>
      <c r="C342" s="738" t="str">
        <f>IF($L$2=TRUE,_xll.mirGetDate($A342,$C$4,"MOD_FOLLOWING",$I$2),"")</f>
        <v/>
      </c>
      <c r="D342" s="738" t="str">
        <f>IF($L$2=TRUE,_xll.mirGetDate($A342,$D$4,"MOD_FOLLOWING",$I$2),"")</f>
        <v/>
      </c>
      <c r="E342" s="741" t="str">
        <v/>
      </c>
      <c r="F342" s="741" t="str">
        <v/>
      </c>
      <c r="G342" s="741" t="str">
        <v/>
      </c>
    </row>
    <row r="343" spans="1:7">
      <c r="A343" s="740" t="str">
        <f t="shared" si="5"/>
        <v/>
      </c>
      <c r="B343" s="739" t="str">
        <f>IF($L$2=TRUE,_xll.mirGetDate($A343,$B$4,"MOD_FOLLOWING",$I$2),"")</f>
        <v/>
      </c>
      <c r="C343" s="738" t="str">
        <f>IF($L$2=TRUE,_xll.mirGetDate($A343,$C$4,"MOD_FOLLOWING",$I$2),"")</f>
        <v/>
      </c>
      <c r="D343" s="738" t="str">
        <f>IF($L$2=TRUE,_xll.mirGetDate($A343,$D$4,"MOD_FOLLOWING",$I$2),"")</f>
        <v/>
      </c>
      <c r="E343" s="741" t="str">
        <v/>
      </c>
      <c r="F343" s="741" t="str">
        <v/>
      </c>
      <c r="G343" s="741" t="str">
        <v/>
      </c>
    </row>
    <row r="344" spans="1:7">
      <c r="A344" s="740" t="str">
        <f t="shared" si="5"/>
        <v/>
      </c>
      <c r="B344" s="739" t="str">
        <f>IF($L$2=TRUE,_xll.mirGetDate($A344,$B$4,"MOD_FOLLOWING",$I$2),"")</f>
        <v/>
      </c>
      <c r="C344" s="738" t="str">
        <f>IF($L$2=TRUE,_xll.mirGetDate($A344,$C$4,"MOD_FOLLOWING",$I$2),"")</f>
        <v/>
      </c>
      <c r="D344" s="738" t="str">
        <f>IF($L$2=TRUE,_xll.mirGetDate($A344,$D$4,"MOD_FOLLOWING",$I$2),"")</f>
        <v/>
      </c>
      <c r="E344" s="741" t="str">
        <v/>
      </c>
      <c r="F344" s="741" t="str">
        <v/>
      </c>
      <c r="G344" s="741" t="str">
        <v/>
      </c>
    </row>
    <row r="345" spans="1:7">
      <c r="A345" s="740" t="str">
        <f t="shared" si="5"/>
        <v/>
      </c>
      <c r="B345" s="739" t="str">
        <f>IF($L$2=TRUE,_xll.mirGetDate($A345,$B$4,"MOD_FOLLOWING",$I$2),"")</f>
        <v/>
      </c>
      <c r="C345" s="738" t="str">
        <f>IF($L$2=TRUE,_xll.mirGetDate($A345,$C$4,"MOD_FOLLOWING",$I$2),"")</f>
        <v/>
      </c>
      <c r="D345" s="738" t="str">
        <f>IF($L$2=TRUE,_xll.mirGetDate($A345,$D$4,"MOD_FOLLOWING",$I$2),"")</f>
        <v/>
      </c>
      <c r="E345" s="741" t="str">
        <v/>
      </c>
      <c r="F345" s="741" t="str">
        <v/>
      </c>
      <c r="G345" s="741" t="str">
        <v/>
      </c>
    </row>
    <row r="346" spans="1:7">
      <c r="A346" s="740" t="str">
        <f t="shared" si="5"/>
        <v/>
      </c>
      <c r="B346" s="739" t="str">
        <f>IF($L$2=TRUE,_xll.mirGetDate($A346,$B$4,"MOD_FOLLOWING",$I$2),"")</f>
        <v/>
      </c>
      <c r="C346" s="738" t="str">
        <f>IF($L$2=TRUE,_xll.mirGetDate($A346,$C$4,"MOD_FOLLOWING",$I$2),"")</f>
        <v/>
      </c>
      <c r="D346" s="738" t="str">
        <f>IF($L$2=TRUE,_xll.mirGetDate($A346,$D$4,"MOD_FOLLOWING",$I$2),"")</f>
        <v/>
      </c>
      <c r="E346" s="741" t="str">
        <v/>
      </c>
      <c r="F346" s="741" t="str">
        <v/>
      </c>
      <c r="G346" s="741" t="str">
        <v/>
      </c>
    </row>
    <row r="347" spans="1:7">
      <c r="A347" s="740" t="str">
        <f t="shared" si="5"/>
        <v/>
      </c>
      <c r="B347" s="739" t="str">
        <f>IF($L$2=TRUE,_xll.mirGetDate($A347,$B$4,"MOD_FOLLOWING",$I$2),"")</f>
        <v/>
      </c>
      <c r="C347" s="738" t="str">
        <f>IF($L$2=TRUE,_xll.mirGetDate($A347,$C$4,"MOD_FOLLOWING",$I$2),"")</f>
        <v/>
      </c>
      <c r="D347" s="738" t="str">
        <f>IF($L$2=TRUE,_xll.mirGetDate($A347,$D$4,"MOD_FOLLOWING",$I$2),"")</f>
        <v/>
      </c>
      <c r="E347" s="741" t="str">
        <v/>
      </c>
      <c r="F347" s="741" t="str">
        <v/>
      </c>
      <c r="G347" s="741" t="str">
        <v/>
      </c>
    </row>
    <row r="348" spans="1:7">
      <c r="A348" s="740" t="str">
        <f t="shared" si="5"/>
        <v/>
      </c>
      <c r="B348" s="739" t="str">
        <f>IF($L$2=TRUE,_xll.mirGetDate($A348,$B$4,"MOD_FOLLOWING",$I$2),"")</f>
        <v/>
      </c>
      <c r="C348" s="738" t="str">
        <f>IF($L$2=TRUE,_xll.mirGetDate($A348,$C$4,"MOD_FOLLOWING",$I$2),"")</f>
        <v/>
      </c>
      <c r="D348" s="738" t="str">
        <f>IF($L$2=TRUE,_xll.mirGetDate($A348,$D$4,"MOD_FOLLOWING",$I$2),"")</f>
        <v/>
      </c>
      <c r="E348" s="741" t="str">
        <v/>
      </c>
      <c r="F348" s="741" t="str">
        <v/>
      </c>
      <c r="G348" s="741" t="str">
        <v/>
      </c>
    </row>
    <row r="349" spans="1:7">
      <c r="A349" s="740" t="str">
        <f t="shared" si="5"/>
        <v/>
      </c>
      <c r="B349" s="739" t="str">
        <f>IF($L$2=TRUE,_xll.mirGetDate($A349,$B$4,"MOD_FOLLOWING",$I$2),"")</f>
        <v/>
      </c>
      <c r="C349" s="738" t="str">
        <f>IF($L$2=TRUE,_xll.mirGetDate($A349,$C$4,"MOD_FOLLOWING",$I$2),"")</f>
        <v/>
      </c>
      <c r="D349" s="738" t="str">
        <f>IF($L$2=TRUE,_xll.mirGetDate($A349,$D$4,"MOD_FOLLOWING",$I$2),"")</f>
        <v/>
      </c>
      <c r="E349" s="741" t="str">
        <v/>
      </c>
      <c r="F349" s="741" t="str">
        <v/>
      </c>
      <c r="G349" s="741" t="str">
        <v/>
      </c>
    </row>
    <row r="350" spans="1:7">
      <c r="A350" s="740" t="str">
        <f t="shared" si="5"/>
        <v/>
      </c>
      <c r="B350" s="739" t="str">
        <f>IF($L$2=TRUE,_xll.mirGetDate($A350,$B$4,"MOD_FOLLOWING",$I$2),"")</f>
        <v/>
      </c>
      <c r="C350" s="738" t="str">
        <f>IF($L$2=TRUE,_xll.mirGetDate($A350,$C$4,"MOD_FOLLOWING",$I$2),"")</f>
        <v/>
      </c>
      <c r="D350" s="738" t="str">
        <f>IF($L$2=TRUE,_xll.mirGetDate($A350,$D$4,"MOD_FOLLOWING",$I$2),"")</f>
        <v/>
      </c>
      <c r="E350" s="741" t="str">
        <v/>
      </c>
      <c r="F350" s="741" t="str">
        <v/>
      </c>
      <c r="G350" s="741" t="str">
        <v/>
      </c>
    </row>
    <row r="351" spans="1:7">
      <c r="A351" s="740" t="str">
        <f t="shared" si="5"/>
        <v/>
      </c>
      <c r="B351" s="739" t="str">
        <f>IF($L$2=TRUE,_xll.mirGetDate($A351,$B$4,"MOD_FOLLOWING",$I$2),"")</f>
        <v/>
      </c>
      <c r="C351" s="738" t="str">
        <f>IF($L$2=TRUE,_xll.mirGetDate($A351,$C$4,"MOD_FOLLOWING",$I$2),"")</f>
        <v/>
      </c>
      <c r="D351" s="738" t="str">
        <f>IF($L$2=TRUE,_xll.mirGetDate($A351,$D$4,"MOD_FOLLOWING",$I$2),"")</f>
        <v/>
      </c>
      <c r="E351" s="741" t="str">
        <v/>
      </c>
      <c r="F351" s="741" t="str">
        <v/>
      </c>
      <c r="G351" s="741" t="str">
        <v/>
      </c>
    </row>
    <row r="352" spans="1:7">
      <c r="A352" s="740" t="str">
        <f t="shared" si="5"/>
        <v/>
      </c>
      <c r="B352" s="739" t="str">
        <f>IF($L$2=TRUE,_xll.mirGetDate($A352,$B$4,"MOD_FOLLOWING",$I$2),"")</f>
        <v/>
      </c>
      <c r="C352" s="738" t="str">
        <f>IF($L$2=TRUE,_xll.mirGetDate($A352,$C$4,"MOD_FOLLOWING",$I$2),"")</f>
        <v/>
      </c>
      <c r="D352" s="738" t="str">
        <f>IF($L$2=TRUE,_xll.mirGetDate($A352,$D$4,"MOD_FOLLOWING",$I$2),"")</f>
        <v/>
      </c>
      <c r="E352" s="741" t="str">
        <v/>
      </c>
      <c r="F352" s="741" t="str">
        <v/>
      </c>
      <c r="G352" s="741" t="str">
        <v/>
      </c>
    </row>
    <row r="353" spans="1:7">
      <c r="A353" s="740" t="str">
        <f t="shared" si="5"/>
        <v/>
      </c>
      <c r="B353" s="739" t="str">
        <f>IF($L$2=TRUE,_xll.mirGetDate($A353,$B$4,"MOD_FOLLOWING",$I$2),"")</f>
        <v/>
      </c>
      <c r="C353" s="738" t="str">
        <f>IF($L$2=TRUE,_xll.mirGetDate($A353,$C$4,"MOD_FOLLOWING",$I$2),"")</f>
        <v/>
      </c>
      <c r="D353" s="738" t="str">
        <f>IF($L$2=TRUE,_xll.mirGetDate($A353,$D$4,"MOD_FOLLOWING",$I$2),"")</f>
        <v/>
      </c>
      <c r="E353" s="741" t="str">
        <v/>
      </c>
      <c r="F353" s="741" t="str">
        <v/>
      </c>
      <c r="G353" s="741" t="str">
        <v/>
      </c>
    </row>
    <row r="354" spans="1:7">
      <c r="A354" s="740" t="str">
        <f t="shared" si="5"/>
        <v/>
      </c>
      <c r="B354" s="739" t="str">
        <f>IF($L$2=TRUE,_xll.mirGetDate($A354,$B$4,"MOD_FOLLOWING",$I$2),"")</f>
        <v/>
      </c>
      <c r="C354" s="738" t="str">
        <f>IF($L$2=TRUE,_xll.mirGetDate($A354,$C$4,"MOD_FOLLOWING",$I$2),"")</f>
        <v/>
      </c>
      <c r="D354" s="738" t="str">
        <f>IF($L$2=TRUE,_xll.mirGetDate($A354,$D$4,"MOD_FOLLOWING",$I$2),"")</f>
        <v/>
      </c>
      <c r="E354" s="741" t="str">
        <v/>
      </c>
      <c r="F354" s="741" t="str">
        <v/>
      </c>
      <c r="G354" s="741" t="str">
        <v/>
      </c>
    </row>
    <row r="355" spans="1:7">
      <c r="A355" s="740" t="str">
        <f t="shared" si="5"/>
        <v/>
      </c>
      <c r="B355" s="739" t="str">
        <f>IF($L$2=TRUE,_xll.mirGetDate($A355,$B$4,"MOD_FOLLOWING",$I$2),"")</f>
        <v/>
      </c>
      <c r="C355" s="738" t="str">
        <f>IF($L$2=TRUE,_xll.mirGetDate($A355,$C$4,"MOD_FOLLOWING",$I$2),"")</f>
        <v/>
      </c>
      <c r="D355" s="738" t="str">
        <f>IF($L$2=TRUE,_xll.mirGetDate($A355,$D$4,"MOD_FOLLOWING",$I$2),"")</f>
        <v/>
      </c>
      <c r="E355" s="741" t="str">
        <v/>
      </c>
      <c r="F355" s="741" t="str">
        <v/>
      </c>
      <c r="G355" s="741" t="str">
        <v/>
      </c>
    </row>
    <row r="356" spans="1:7">
      <c r="A356" s="740" t="str">
        <f t="shared" si="5"/>
        <v/>
      </c>
      <c r="B356" s="739" t="str">
        <f>IF($L$2=TRUE,_xll.mirGetDate($A356,$B$4,"MOD_FOLLOWING",$I$2),"")</f>
        <v/>
      </c>
      <c r="C356" s="738" t="str">
        <f>IF($L$2=TRUE,_xll.mirGetDate($A356,$C$4,"MOD_FOLLOWING",$I$2),"")</f>
        <v/>
      </c>
      <c r="D356" s="738" t="str">
        <f>IF($L$2=TRUE,_xll.mirGetDate($A356,$D$4,"MOD_FOLLOWING",$I$2),"")</f>
        <v/>
      </c>
      <c r="E356" s="741" t="str">
        <v/>
      </c>
      <c r="F356" s="741" t="str">
        <v/>
      </c>
      <c r="G356" s="741" t="str">
        <v/>
      </c>
    </row>
    <row r="357" spans="1:7">
      <c r="A357" s="740" t="str">
        <f t="shared" si="5"/>
        <v/>
      </c>
      <c r="B357" s="739" t="str">
        <f>IF($L$2=TRUE,_xll.mirGetDate($A357,$B$4,"MOD_FOLLOWING",$I$2),"")</f>
        <v/>
      </c>
      <c r="C357" s="738" t="str">
        <f>IF($L$2=TRUE,_xll.mirGetDate($A357,$C$4,"MOD_FOLLOWING",$I$2),"")</f>
        <v/>
      </c>
      <c r="D357" s="738" t="str">
        <f>IF($L$2=TRUE,_xll.mirGetDate($A357,$D$4,"MOD_FOLLOWING",$I$2),"")</f>
        <v/>
      </c>
      <c r="E357" s="741" t="str">
        <v/>
      </c>
      <c r="F357" s="741" t="str">
        <v/>
      </c>
      <c r="G357" s="741" t="str">
        <v/>
      </c>
    </row>
    <row r="358" spans="1:7">
      <c r="A358" s="740" t="str">
        <f t="shared" si="5"/>
        <v/>
      </c>
      <c r="B358" s="739" t="str">
        <f>IF($L$2=TRUE,_xll.mirGetDate($A358,$B$4,"MOD_FOLLOWING",$I$2),"")</f>
        <v/>
      </c>
      <c r="C358" s="738" t="str">
        <f>IF($L$2=TRUE,_xll.mirGetDate($A358,$C$4,"MOD_FOLLOWING",$I$2),"")</f>
        <v/>
      </c>
      <c r="D358" s="738" t="str">
        <f>IF($L$2=TRUE,_xll.mirGetDate($A358,$D$4,"MOD_FOLLOWING",$I$2),"")</f>
        <v/>
      </c>
      <c r="E358" s="741" t="str">
        <v/>
      </c>
      <c r="F358" s="741" t="str">
        <v/>
      </c>
      <c r="G358" s="741" t="str">
        <v/>
      </c>
    </row>
    <row r="359" spans="1:7">
      <c r="A359" s="740" t="str">
        <f t="shared" si="5"/>
        <v/>
      </c>
      <c r="B359" s="739" t="str">
        <f>IF($L$2=TRUE,_xll.mirGetDate($A359,$B$4,"MOD_FOLLOWING",$I$2),"")</f>
        <v/>
      </c>
      <c r="C359" s="738" t="str">
        <f>IF($L$2=TRUE,_xll.mirGetDate($A359,$C$4,"MOD_FOLLOWING",$I$2),"")</f>
        <v/>
      </c>
      <c r="D359" s="738" t="str">
        <f>IF($L$2=TRUE,_xll.mirGetDate($A359,$D$4,"MOD_FOLLOWING",$I$2),"")</f>
        <v/>
      </c>
      <c r="E359" s="741" t="str">
        <v/>
      </c>
      <c r="F359" s="741" t="str">
        <v/>
      </c>
      <c r="G359" s="741" t="str">
        <v/>
      </c>
    </row>
    <row r="360" spans="1:7">
      <c r="A360" s="740" t="str">
        <f t="shared" si="5"/>
        <v/>
      </c>
      <c r="B360" s="739" t="str">
        <f>IF($L$2=TRUE,_xll.mirGetDate($A360,$B$4,"MOD_FOLLOWING",$I$2),"")</f>
        <v/>
      </c>
      <c r="C360" s="738" t="str">
        <f>IF($L$2=TRUE,_xll.mirGetDate($A360,$C$4,"MOD_FOLLOWING",$I$2),"")</f>
        <v/>
      </c>
      <c r="D360" s="738" t="str">
        <f>IF($L$2=TRUE,_xll.mirGetDate($A360,$D$4,"MOD_FOLLOWING",$I$2),"")</f>
        <v/>
      </c>
      <c r="E360" s="741" t="str">
        <v/>
      </c>
      <c r="F360" s="741" t="str">
        <v/>
      </c>
      <c r="G360" s="741" t="str">
        <v/>
      </c>
    </row>
    <row r="361" spans="1:7">
      <c r="A361" s="740" t="str">
        <f t="shared" si="5"/>
        <v/>
      </c>
      <c r="B361" s="739" t="str">
        <f>IF($L$2=TRUE,_xll.mirGetDate($A361,$B$4,"MOD_FOLLOWING",$I$2),"")</f>
        <v/>
      </c>
      <c r="C361" s="738" t="str">
        <f>IF($L$2=TRUE,_xll.mirGetDate($A361,$C$4,"MOD_FOLLOWING",$I$2),"")</f>
        <v/>
      </c>
      <c r="D361" s="738" t="str">
        <f>IF($L$2=TRUE,_xll.mirGetDate($A361,$D$4,"MOD_FOLLOWING",$I$2),"")</f>
        <v/>
      </c>
      <c r="E361" s="741" t="str">
        <v/>
      </c>
      <c r="F361" s="741" t="str">
        <v/>
      </c>
      <c r="G361" s="741" t="str">
        <v/>
      </c>
    </row>
    <row r="362" spans="1:7">
      <c r="A362" s="740" t="str">
        <f t="shared" si="5"/>
        <v/>
      </c>
      <c r="B362" s="739" t="str">
        <f>IF($L$2=TRUE,_xll.mirGetDate($A362,$B$4,"MOD_FOLLOWING",$I$2),"")</f>
        <v/>
      </c>
      <c r="C362" s="738" t="str">
        <f>IF($L$2=TRUE,_xll.mirGetDate($A362,$C$4,"MOD_FOLLOWING",$I$2),"")</f>
        <v/>
      </c>
      <c r="D362" s="738" t="str">
        <f>IF($L$2=TRUE,_xll.mirGetDate($A362,$D$4,"MOD_FOLLOWING",$I$2),"")</f>
        <v/>
      </c>
      <c r="E362" s="741" t="str">
        <v/>
      </c>
      <c r="F362" s="741" t="str">
        <v/>
      </c>
      <c r="G362" s="741" t="str">
        <v/>
      </c>
    </row>
    <row r="363" spans="1:7">
      <c r="A363" s="740" t="str">
        <f t="shared" si="5"/>
        <v/>
      </c>
      <c r="B363" s="739" t="str">
        <f>IF($L$2=TRUE,_xll.mirGetDate($A363,$B$4,"MOD_FOLLOWING",$I$2),"")</f>
        <v/>
      </c>
      <c r="C363" s="738" t="str">
        <f>IF($L$2=TRUE,_xll.mirGetDate($A363,$C$4,"MOD_FOLLOWING",$I$2),"")</f>
        <v/>
      </c>
      <c r="D363" s="738" t="str">
        <f>IF($L$2=TRUE,_xll.mirGetDate($A363,$D$4,"MOD_FOLLOWING",$I$2),"")</f>
        <v/>
      </c>
      <c r="E363" s="741" t="str">
        <v/>
      </c>
      <c r="F363" s="741" t="str">
        <v/>
      </c>
      <c r="G363" s="741" t="str">
        <v/>
      </c>
    </row>
    <row r="364" spans="1:7">
      <c r="A364" s="740" t="str">
        <f t="shared" si="5"/>
        <v/>
      </c>
      <c r="B364" s="739" t="str">
        <f>IF($L$2=TRUE,_xll.mirGetDate($A364,$B$4,"MOD_FOLLOWING",$I$2),"")</f>
        <v/>
      </c>
      <c r="C364" s="738" t="str">
        <f>IF($L$2=TRUE,_xll.mirGetDate($A364,$C$4,"MOD_FOLLOWING",$I$2),"")</f>
        <v/>
      </c>
      <c r="D364" s="738" t="str">
        <f>IF($L$2=TRUE,_xll.mirGetDate($A364,$D$4,"MOD_FOLLOWING",$I$2),"")</f>
        <v/>
      </c>
      <c r="E364" s="741" t="str">
        <v/>
      </c>
      <c r="F364" s="741" t="str">
        <v/>
      </c>
      <c r="G364" s="741" t="str">
        <v/>
      </c>
    </row>
    <row r="365" spans="1:7">
      <c r="A365" s="740" t="str">
        <f t="shared" si="5"/>
        <v/>
      </c>
      <c r="B365" s="739" t="str">
        <f>IF($L$2=TRUE,_xll.mirGetDate($A365,$B$4,"MOD_FOLLOWING",$I$2),"")</f>
        <v/>
      </c>
      <c r="C365" s="738" t="str">
        <f>IF($L$2=TRUE,_xll.mirGetDate($A365,$C$4,"MOD_FOLLOWING",$I$2),"")</f>
        <v/>
      </c>
      <c r="D365" s="738" t="str">
        <f>IF($L$2=TRUE,_xll.mirGetDate($A365,$D$4,"MOD_FOLLOWING",$I$2),"")</f>
        <v/>
      </c>
      <c r="E365" s="741" t="str">
        <v/>
      </c>
      <c r="F365" s="741" t="str">
        <v/>
      </c>
      <c r="G365" s="741" t="str">
        <v/>
      </c>
    </row>
    <row r="366" spans="1:7">
      <c r="A366" s="740" t="str">
        <f t="shared" si="5"/>
        <v/>
      </c>
      <c r="B366" s="739" t="str">
        <f>IF($L$2=TRUE,_xll.mirGetDate($A366,$B$4,"MOD_FOLLOWING",$I$2),"")</f>
        <v/>
      </c>
      <c r="C366" s="738" t="str">
        <f>IF($L$2=TRUE,_xll.mirGetDate($A366,$C$4,"MOD_FOLLOWING",$I$2),"")</f>
        <v/>
      </c>
      <c r="D366" s="738" t="str">
        <f>IF($L$2=TRUE,_xll.mirGetDate($A366,$D$4,"MOD_FOLLOWING",$I$2),"")</f>
        <v/>
      </c>
      <c r="E366" s="741" t="str">
        <v/>
      </c>
      <c r="F366" s="741" t="str">
        <v/>
      </c>
      <c r="G366" s="741" t="str">
        <v/>
      </c>
    </row>
    <row r="367" spans="1:7">
      <c r="A367" s="740" t="str">
        <f t="shared" si="5"/>
        <v/>
      </c>
      <c r="B367" s="739" t="str">
        <f>IF($L$2=TRUE,_xll.mirGetDate($A367,$B$4,"MOD_FOLLOWING",$I$2),"")</f>
        <v/>
      </c>
      <c r="C367" s="738" t="str">
        <f>IF($L$2=TRUE,_xll.mirGetDate($A367,$C$4,"MOD_FOLLOWING",$I$2),"")</f>
        <v/>
      </c>
      <c r="D367" s="738" t="str">
        <f>IF($L$2=TRUE,_xll.mirGetDate($A367,$D$4,"MOD_FOLLOWING",$I$2),"")</f>
        <v/>
      </c>
      <c r="E367" s="741" t="str">
        <v/>
      </c>
      <c r="F367" s="741" t="str">
        <v/>
      </c>
      <c r="G367" s="741" t="str">
        <v/>
      </c>
    </row>
    <row r="368" spans="1:7">
      <c r="A368" s="740" t="str">
        <f t="shared" si="5"/>
        <v/>
      </c>
      <c r="B368" s="739" t="str">
        <f>IF($L$2=TRUE,_xll.mirGetDate($A368,$B$4,"MOD_FOLLOWING",$I$2),"")</f>
        <v/>
      </c>
      <c r="C368" s="738" t="str">
        <f>IF($L$2=TRUE,_xll.mirGetDate($A368,$C$4,"MOD_FOLLOWING",$I$2),"")</f>
        <v/>
      </c>
      <c r="D368" s="738" t="str">
        <f>IF($L$2=TRUE,_xll.mirGetDate($A368,$D$4,"MOD_FOLLOWING",$I$2),"")</f>
        <v/>
      </c>
      <c r="E368" s="741" t="str">
        <v/>
      </c>
      <c r="F368" s="741" t="str">
        <v/>
      </c>
      <c r="G368" s="741" t="str">
        <v/>
      </c>
    </row>
    <row r="369" spans="1:7">
      <c r="A369" s="740" t="str">
        <f t="shared" si="5"/>
        <v/>
      </c>
      <c r="B369" s="739" t="str">
        <f>IF($L$2=TRUE,_xll.mirGetDate($A369,$B$4,"MOD_FOLLOWING",$I$2),"")</f>
        <v/>
      </c>
      <c r="C369" s="738" t="str">
        <f>IF($L$2=TRUE,_xll.mirGetDate($A369,$C$4,"MOD_FOLLOWING",$I$2),"")</f>
        <v/>
      </c>
      <c r="D369" s="738" t="str">
        <f>IF($L$2=TRUE,_xll.mirGetDate($A369,$D$4,"MOD_FOLLOWING",$I$2),"")</f>
        <v/>
      </c>
      <c r="E369" s="741" t="str">
        <v/>
      </c>
      <c r="F369" s="741" t="str">
        <v/>
      </c>
      <c r="G369" s="741" t="str">
        <v/>
      </c>
    </row>
    <row r="370" spans="1:7">
      <c r="A370" s="740" t="str">
        <f t="shared" si="5"/>
        <v/>
      </c>
      <c r="B370" s="739" t="str">
        <f>IF($L$2=TRUE,_xll.mirGetDate($A370,$B$4,"MOD_FOLLOWING",$I$2),"")</f>
        <v/>
      </c>
      <c r="C370" s="738" t="str">
        <f>IF($L$2=TRUE,_xll.mirGetDate($A370,$C$4,"MOD_FOLLOWING",$I$2),"")</f>
        <v/>
      </c>
      <c r="D370" s="738" t="str">
        <f>IF($L$2=TRUE,_xll.mirGetDate($A370,$D$4,"MOD_FOLLOWING",$I$2),"")</f>
        <v/>
      </c>
      <c r="E370" s="741" t="str">
        <v/>
      </c>
      <c r="F370" s="741" t="str">
        <v/>
      </c>
      <c r="G370" s="741" t="str">
        <v/>
      </c>
    </row>
    <row r="371" spans="1:7">
      <c r="A371" s="740" t="str">
        <f t="shared" si="5"/>
        <v/>
      </c>
      <c r="B371" s="739" t="str">
        <f>IF($L$2=TRUE,_xll.mirGetDate($A371,$B$4,"MOD_FOLLOWING",$I$2),"")</f>
        <v/>
      </c>
      <c r="C371" s="738" t="str">
        <f>IF($L$2=TRUE,_xll.mirGetDate($A371,$C$4,"MOD_FOLLOWING",$I$2),"")</f>
        <v/>
      </c>
      <c r="D371" s="738" t="str">
        <f>IF($L$2=TRUE,_xll.mirGetDate($A371,$D$4,"MOD_FOLLOWING",$I$2),"")</f>
        <v/>
      </c>
      <c r="E371" s="741" t="str">
        <v/>
      </c>
      <c r="F371" s="741" t="str">
        <v/>
      </c>
      <c r="G371" s="741" t="str">
        <v/>
      </c>
    </row>
    <row r="372" spans="1:7">
      <c r="A372" s="740" t="str">
        <f t="shared" si="5"/>
        <v/>
      </c>
      <c r="B372" s="739" t="str">
        <f>IF($L$2=TRUE,_xll.mirGetDate($A372,$B$4,"MOD_FOLLOWING",$I$2),"")</f>
        <v/>
      </c>
      <c r="C372" s="738" t="str">
        <f>IF($L$2=TRUE,_xll.mirGetDate($A372,$C$4,"MOD_FOLLOWING",$I$2),"")</f>
        <v/>
      </c>
      <c r="D372" s="738" t="str">
        <f>IF($L$2=TRUE,_xll.mirGetDate($A372,$D$4,"MOD_FOLLOWING",$I$2),"")</f>
        <v/>
      </c>
      <c r="E372" s="741" t="str">
        <v/>
      </c>
      <c r="F372" s="741" t="str">
        <v/>
      </c>
      <c r="G372" s="741" t="str">
        <v/>
      </c>
    </row>
    <row r="373" spans="1:7">
      <c r="A373" s="740" t="str">
        <f t="shared" si="5"/>
        <v/>
      </c>
      <c r="B373" s="739" t="str">
        <f>IF($L$2=TRUE,_xll.mirGetDate($A373,$B$4,"MOD_FOLLOWING",$I$2),"")</f>
        <v/>
      </c>
      <c r="C373" s="738" t="str">
        <f>IF($L$2=TRUE,_xll.mirGetDate($A373,$C$4,"MOD_FOLLOWING",$I$2),"")</f>
        <v/>
      </c>
      <c r="D373" s="738" t="str">
        <f>IF($L$2=TRUE,_xll.mirGetDate($A373,$D$4,"MOD_FOLLOWING",$I$2),"")</f>
        <v/>
      </c>
      <c r="E373" s="741" t="str">
        <v/>
      </c>
      <c r="F373" s="741" t="str">
        <v/>
      </c>
      <c r="G373" s="741" t="str">
        <v/>
      </c>
    </row>
    <row r="374" spans="1:7">
      <c r="A374" s="740" t="str">
        <f t="shared" si="5"/>
        <v/>
      </c>
      <c r="B374" s="739" t="str">
        <f>IF($L$2=TRUE,_xll.mirGetDate($A374,$B$4,"MOD_FOLLOWING",$I$2),"")</f>
        <v/>
      </c>
      <c r="C374" s="738" t="str">
        <f>IF($L$2=TRUE,_xll.mirGetDate($A374,$C$4,"MOD_FOLLOWING",$I$2),"")</f>
        <v/>
      </c>
      <c r="D374" s="738" t="str">
        <f>IF($L$2=TRUE,_xll.mirGetDate($A374,$D$4,"MOD_FOLLOWING",$I$2),"")</f>
        <v/>
      </c>
      <c r="E374" s="741" t="str">
        <v/>
      </c>
      <c r="F374" s="741" t="str">
        <v/>
      </c>
      <c r="G374" s="741" t="str">
        <v/>
      </c>
    </row>
    <row r="375" spans="1:7">
      <c r="A375" s="740" t="str">
        <f t="shared" si="5"/>
        <v/>
      </c>
      <c r="B375" s="739" t="str">
        <f>IF($L$2=TRUE,_xll.mirGetDate($A375,$B$4,"MOD_FOLLOWING",$I$2),"")</f>
        <v/>
      </c>
      <c r="C375" s="738" t="str">
        <f>IF($L$2=TRUE,_xll.mirGetDate($A375,$C$4,"MOD_FOLLOWING",$I$2),"")</f>
        <v/>
      </c>
      <c r="D375" s="738" t="str">
        <f>IF($L$2=TRUE,_xll.mirGetDate($A375,$D$4,"MOD_FOLLOWING",$I$2),"")</f>
        <v/>
      </c>
      <c r="E375" s="741" t="str">
        <v/>
      </c>
      <c r="F375" s="741" t="str">
        <v/>
      </c>
      <c r="G375" s="741" t="str">
        <v/>
      </c>
    </row>
    <row r="376" spans="1:7">
      <c r="A376" s="740" t="str">
        <f t="shared" si="5"/>
        <v/>
      </c>
      <c r="B376" s="739" t="str">
        <f>IF($L$2=TRUE,_xll.mirGetDate($A376,$B$4,"MOD_FOLLOWING",$I$2),"")</f>
        <v/>
      </c>
      <c r="C376" s="738" t="str">
        <f>IF($L$2=TRUE,_xll.mirGetDate($A376,$C$4,"MOD_FOLLOWING",$I$2),"")</f>
        <v/>
      </c>
      <c r="D376" s="738" t="str">
        <f>IF($L$2=TRUE,_xll.mirGetDate($A376,$D$4,"MOD_FOLLOWING",$I$2),"")</f>
        <v/>
      </c>
      <c r="E376" s="741" t="str">
        <v/>
      </c>
      <c r="F376" s="741" t="str">
        <v/>
      </c>
      <c r="G376" s="741" t="str">
        <v/>
      </c>
    </row>
    <row r="377" spans="1:7">
      <c r="A377" s="740" t="str">
        <f t="shared" si="5"/>
        <v/>
      </c>
      <c r="B377" s="739" t="str">
        <f>IF($L$2=TRUE,_xll.mirGetDate($A377,$B$4,"MOD_FOLLOWING",$I$2),"")</f>
        <v/>
      </c>
      <c r="C377" s="738" t="str">
        <f>IF($L$2=TRUE,_xll.mirGetDate($A377,$C$4,"MOD_FOLLOWING",$I$2),"")</f>
        <v/>
      </c>
      <c r="D377" s="738" t="str">
        <f>IF($L$2=TRUE,_xll.mirGetDate($A377,$D$4,"MOD_FOLLOWING",$I$2),"")</f>
        <v/>
      </c>
      <c r="E377" s="741" t="str">
        <v/>
      </c>
      <c r="F377" s="741" t="str">
        <v/>
      </c>
      <c r="G377" s="741" t="str">
        <v/>
      </c>
    </row>
    <row r="378" spans="1:7">
      <c r="A378" s="740" t="str">
        <f t="shared" si="5"/>
        <v/>
      </c>
      <c r="B378" s="739" t="str">
        <f>IF($L$2=TRUE,_xll.mirGetDate($A378,$B$4,"MOD_FOLLOWING",$I$2),"")</f>
        <v/>
      </c>
      <c r="C378" s="738" t="str">
        <f>IF($L$2=TRUE,_xll.mirGetDate($A378,$C$4,"MOD_FOLLOWING",$I$2),"")</f>
        <v/>
      </c>
      <c r="D378" s="738" t="str">
        <f>IF($L$2=TRUE,_xll.mirGetDate($A378,$D$4,"MOD_FOLLOWING",$I$2),"")</f>
        <v/>
      </c>
      <c r="E378" s="741" t="str">
        <v/>
      </c>
      <c r="F378" s="741" t="str">
        <v/>
      </c>
      <c r="G378" s="741" t="str">
        <v/>
      </c>
    </row>
    <row r="379" spans="1:7">
      <c r="A379" s="740" t="str">
        <f t="shared" si="5"/>
        <v/>
      </c>
      <c r="B379" s="739" t="str">
        <f>IF($L$2=TRUE,_xll.mirGetDate($A379,$B$4,"MOD_FOLLOWING",$I$2),"")</f>
        <v/>
      </c>
      <c r="C379" s="738" t="str">
        <f>IF($L$2=TRUE,_xll.mirGetDate($A379,$C$4,"MOD_FOLLOWING",$I$2),"")</f>
        <v/>
      </c>
      <c r="D379" s="738" t="str">
        <f>IF($L$2=TRUE,_xll.mirGetDate($A379,$D$4,"MOD_FOLLOWING",$I$2),"")</f>
        <v/>
      </c>
      <c r="E379" s="741" t="str">
        <v/>
      </c>
      <c r="F379" s="741" t="str">
        <v/>
      </c>
      <c r="G379" s="741" t="str">
        <v/>
      </c>
    </row>
    <row r="380" spans="1:7">
      <c r="A380" s="740" t="str">
        <f t="shared" si="5"/>
        <v/>
      </c>
      <c r="B380" s="739" t="str">
        <f>IF($L$2=TRUE,_xll.mirGetDate($A380,$B$4,"MOD_FOLLOWING",$I$2),"")</f>
        <v/>
      </c>
      <c r="C380" s="738" t="str">
        <f>IF($L$2=TRUE,_xll.mirGetDate($A380,$C$4,"MOD_FOLLOWING",$I$2),"")</f>
        <v/>
      </c>
      <c r="D380" s="738" t="str">
        <f>IF($L$2=TRUE,_xll.mirGetDate($A380,$D$4,"MOD_FOLLOWING",$I$2),"")</f>
        <v/>
      </c>
      <c r="E380" s="741" t="str">
        <v/>
      </c>
      <c r="F380" s="741" t="str">
        <v/>
      </c>
      <c r="G380" s="741" t="str">
        <v/>
      </c>
    </row>
    <row r="381" spans="1:7">
      <c r="A381" s="740" t="str">
        <f t="shared" si="5"/>
        <v/>
      </c>
      <c r="B381" s="739" t="str">
        <f>IF($L$2=TRUE,_xll.mirGetDate($A381,$B$4,"MOD_FOLLOWING",$I$2),"")</f>
        <v/>
      </c>
      <c r="C381" s="738" t="str">
        <f>IF($L$2=TRUE,_xll.mirGetDate($A381,$C$4,"MOD_FOLLOWING",$I$2),"")</f>
        <v/>
      </c>
      <c r="D381" s="738" t="str">
        <f>IF($L$2=TRUE,_xll.mirGetDate($A381,$D$4,"MOD_FOLLOWING",$I$2),"")</f>
        <v/>
      </c>
      <c r="E381" s="741" t="str">
        <v/>
      </c>
      <c r="F381" s="741" t="str">
        <v/>
      </c>
      <c r="G381" s="741" t="str">
        <v/>
      </c>
    </row>
    <row r="382" spans="1:7">
      <c r="A382" s="740" t="str">
        <f t="shared" si="5"/>
        <v/>
      </c>
      <c r="B382" s="739" t="str">
        <f>IF($L$2=TRUE,_xll.mirGetDate($A382,$B$4,"MOD_FOLLOWING",$I$2),"")</f>
        <v/>
      </c>
      <c r="C382" s="738" t="str">
        <f>IF($L$2=TRUE,_xll.mirGetDate($A382,$C$4,"MOD_FOLLOWING",$I$2),"")</f>
        <v/>
      </c>
      <c r="D382" s="738" t="str">
        <f>IF($L$2=TRUE,_xll.mirGetDate($A382,$D$4,"MOD_FOLLOWING",$I$2),"")</f>
        <v/>
      </c>
      <c r="E382" s="741" t="str">
        <v/>
      </c>
      <c r="F382" s="741" t="str">
        <v/>
      </c>
      <c r="G382" s="741" t="str">
        <v/>
      </c>
    </row>
    <row r="383" spans="1:7">
      <c r="A383" s="740" t="str">
        <f t="shared" si="5"/>
        <v/>
      </c>
      <c r="B383" s="739" t="str">
        <f>IF($L$2=TRUE,_xll.mirGetDate($A383,$B$4,"MOD_FOLLOWING",$I$2),"")</f>
        <v/>
      </c>
      <c r="C383" s="738" t="str">
        <f>IF($L$2=TRUE,_xll.mirGetDate($A383,$C$4,"MOD_FOLLOWING",$I$2),"")</f>
        <v/>
      </c>
      <c r="D383" s="738" t="str">
        <f>IF($L$2=TRUE,_xll.mirGetDate($A383,$D$4,"MOD_FOLLOWING",$I$2),"")</f>
        <v/>
      </c>
      <c r="E383" s="741" t="str">
        <v/>
      </c>
      <c r="F383" s="741" t="str">
        <v/>
      </c>
      <c r="G383" s="741" t="str">
        <v/>
      </c>
    </row>
    <row r="384" spans="1:7">
      <c r="A384" s="740" t="str">
        <f t="shared" si="5"/>
        <v/>
      </c>
      <c r="B384" s="739" t="str">
        <f>IF($L$2=TRUE,_xll.mirGetDate($A384,$B$4,"MOD_FOLLOWING",$I$2),"")</f>
        <v/>
      </c>
      <c r="C384" s="738" t="str">
        <f>IF($L$2=TRUE,_xll.mirGetDate($A384,$C$4,"MOD_FOLLOWING",$I$2),"")</f>
        <v/>
      </c>
      <c r="D384" s="738" t="str">
        <f>IF($L$2=TRUE,_xll.mirGetDate($A384,$D$4,"MOD_FOLLOWING",$I$2),"")</f>
        <v/>
      </c>
      <c r="E384" s="741" t="str">
        <v/>
      </c>
      <c r="F384" s="741" t="str">
        <v/>
      </c>
      <c r="G384" s="741" t="str">
        <v/>
      </c>
    </row>
    <row r="385" spans="1:7">
      <c r="A385" s="740" t="str">
        <f t="shared" si="5"/>
        <v/>
      </c>
      <c r="B385" s="739" t="str">
        <f>IF($L$2=TRUE,_xll.mirGetDate($A385,$B$4,"MOD_FOLLOWING",$I$2),"")</f>
        <v/>
      </c>
      <c r="C385" s="738" t="str">
        <f>IF($L$2=TRUE,_xll.mirGetDate($A385,$C$4,"MOD_FOLLOWING",$I$2),"")</f>
        <v/>
      </c>
      <c r="D385" s="738" t="str">
        <f>IF($L$2=TRUE,_xll.mirGetDate($A385,$D$4,"MOD_FOLLOWING",$I$2),"")</f>
        <v/>
      </c>
      <c r="E385" s="741" t="str">
        <v/>
      </c>
      <c r="F385" s="741" t="str">
        <v/>
      </c>
      <c r="G385" s="741" t="str">
        <v/>
      </c>
    </row>
    <row r="386" spans="1:7">
      <c r="A386" s="740" t="str">
        <f t="shared" si="5"/>
        <v/>
      </c>
      <c r="B386" s="739" t="str">
        <f>IF($L$2=TRUE,_xll.mirGetDate($A386,$B$4,"MOD_FOLLOWING",$I$2),"")</f>
        <v/>
      </c>
      <c r="C386" s="738" t="str">
        <f>IF($L$2=TRUE,_xll.mirGetDate($A386,$C$4,"MOD_FOLLOWING",$I$2),"")</f>
        <v/>
      </c>
      <c r="D386" s="738" t="str">
        <f>IF($L$2=TRUE,_xll.mirGetDate($A386,$D$4,"MOD_FOLLOWING",$I$2),"")</f>
        <v/>
      </c>
      <c r="E386" s="741" t="str">
        <v/>
      </c>
      <c r="F386" s="741" t="str">
        <v/>
      </c>
      <c r="G386" s="741" t="str">
        <v/>
      </c>
    </row>
    <row r="387" spans="1:7">
      <c r="A387" s="740" t="str">
        <f t="shared" si="5"/>
        <v/>
      </c>
      <c r="B387" s="739" t="str">
        <f>IF($L$2=TRUE,_xll.mirGetDate($A387,$B$4,"MOD_FOLLOWING",$I$2),"")</f>
        <v/>
      </c>
      <c r="C387" s="738" t="str">
        <f>IF($L$2=TRUE,_xll.mirGetDate($A387,$C$4,"MOD_FOLLOWING",$I$2),"")</f>
        <v/>
      </c>
      <c r="D387" s="738" t="str">
        <f>IF($L$2=TRUE,_xll.mirGetDate($A387,$D$4,"MOD_FOLLOWING",$I$2),"")</f>
        <v/>
      </c>
      <c r="E387" s="741" t="str">
        <v/>
      </c>
      <c r="F387" s="741" t="str">
        <v/>
      </c>
      <c r="G387" s="741" t="str">
        <v/>
      </c>
    </row>
    <row r="388" spans="1:7">
      <c r="A388" s="740" t="str">
        <f t="shared" si="5"/>
        <v/>
      </c>
      <c r="B388" s="739" t="str">
        <f>IF($L$2=TRUE,_xll.mirGetDate($A388,$B$4,"MOD_FOLLOWING",$I$2),"")</f>
        <v/>
      </c>
      <c r="C388" s="738" t="str">
        <f>IF($L$2=TRUE,_xll.mirGetDate($A388,$C$4,"MOD_FOLLOWING",$I$2),"")</f>
        <v/>
      </c>
      <c r="D388" s="738" t="str">
        <f>IF($L$2=TRUE,_xll.mirGetDate($A388,$D$4,"MOD_FOLLOWING",$I$2),"")</f>
        <v/>
      </c>
      <c r="E388" s="741" t="str">
        <v/>
      </c>
      <c r="F388" s="741" t="str">
        <v/>
      </c>
      <c r="G388" s="741" t="str">
        <v/>
      </c>
    </row>
    <row r="389" spans="1:7">
      <c r="A389" s="740" t="str">
        <f t="shared" si="5"/>
        <v/>
      </c>
      <c r="B389" s="739" t="str">
        <f>IF($L$2=TRUE,_xll.mirGetDate($A389,$B$4,"MOD_FOLLOWING",$I$2),"")</f>
        <v/>
      </c>
      <c r="C389" s="738" t="str">
        <f>IF($L$2=TRUE,_xll.mirGetDate($A389,$C$4,"MOD_FOLLOWING",$I$2),"")</f>
        <v/>
      </c>
      <c r="D389" s="738" t="str">
        <f>IF($L$2=TRUE,_xll.mirGetDate($A389,$D$4,"MOD_FOLLOWING",$I$2),"")</f>
        <v/>
      </c>
      <c r="E389" s="741" t="str">
        <v/>
      </c>
      <c r="F389" s="741" t="str">
        <v/>
      </c>
      <c r="G389" s="741" t="str">
        <v/>
      </c>
    </row>
    <row r="390" spans="1:7">
      <c r="A390" s="740" t="str">
        <f t="shared" ref="A390:A453" si="6">B389</f>
        <v/>
      </c>
      <c r="B390" s="739" t="str">
        <f>IF($L$2=TRUE,_xll.mirGetDate($A390,$B$4,"MOD_FOLLOWING",$I$2),"")</f>
        <v/>
      </c>
      <c r="C390" s="738" t="str">
        <f>IF($L$2=TRUE,_xll.mirGetDate($A390,$C$4,"MOD_FOLLOWING",$I$2),"")</f>
        <v/>
      </c>
      <c r="D390" s="738" t="str">
        <f>IF($L$2=TRUE,_xll.mirGetDate($A390,$D$4,"MOD_FOLLOWING",$I$2),"")</f>
        <v/>
      </c>
      <c r="E390" s="741" t="str">
        <v/>
      </c>
      <c r="F390" s="741" t="str">
        <v/>
      </c>
      <c r="G390" s="741" t="str">
        <v/>
      </c>
    </row>
    <row r="391" spans="1:7">
      <c r="A391" s="740" t="str">
        <f t="shared" si="6"/>
        <v/>
      </c>
      <c r="B391" s="739" t="str">
        <f>IF($L$2=TRUE,_xll.mirGetDate($A391,$B$4,"MOD_FOLLOWING",$I$2),"")</f>
        <v/>
      </c>
      <c r="C391" s="738" t="str">
        <f>IF($L$2=TRUE,_xll.mirGetDate($A391,$C$4,"MOD_FOLLOWING",$I$2),"")</f>
        <v/>
      </c>
      <c r="D391" s="738" t="str">
        <f>IF($L$2=TRUE,_xll.mirGetDate($A391,$D$4,"MOD_FOLLOWING",$I$2),"")</f>
        <v/>
      </c>
      <c r="E391" s="741" t="str">
        <v/>
      </c>
      <c r="F391" s="741" t="str">
        <v/>
      </c>
      <c r="G391" s="741" t="str">
        <v/>
      </c>
    </row>
    <row r="392" spans="1:7">
      <c r="A392" s="740" t="str">
        <f t="shared" si="6"/>
        <v/>
      </c>
      <c r="B392" s="739" t="str">
        <f>IF($L$2=TRUE,_xll.mirGetDate($A392,$B$4,"MOD_FOLLOWING",$I$2),"")</f>
        <v/>
      </c>
      <c r="C392" s="738" t="str">
        <f>IF($L$2=TRUE,_xll.mirGetDate($A392,$C$4,"MOD_FOLLOWING",$I$2),"")</f>
        <v/>
      </c>
      <c r="D392" s="738" t="str">
        <f>IF($L$2=TRUE,_xll.mirGetDate($A392,$D$4,"MOD_FOLLOWING",$I$2),"")</f>
        <v/>
      </c>
      <c r="E392" s="741" t="str">
        <v/>
      </c>
      <c r="F392" s="741" t="str">
        <v/>
      </c>
      <c r="G392" s="741" t="str">
        <v/>
      </c>
    </row>
    <row r="393" spans="1:7">
      <c r="A393" s="740" t="str">
        <f t="shared" si="6"/>
        <v/>
      </c>
      <c r="B393" s="739" t="str">
        <f>IF($L$2=TRUE,_xll.mirGetDate($A393,$B$4,"MOD_FOLLOWING",$I$2),"")</f>
        <v/>
      </c>
      <c r="C393" s="738" t="str">
        <f>IF($L$2=TRUE,_xll.mirGetDate($A393,$C$4,"MOD_FOLLOWING",$I$2),"")</f>
        <v/>
      </c>
      <c r="D393" s="738" t="str">
        <f>IF($L$2=TRUE,_xll.mirGetDate($A393,$D$4,"MOD_FOLLOWING",$I$2),"")</f>
        <v/>
      </c>
      <c r="E393" s="741" t="str">
        <v/>
      </c>
      <c r="F393" s="741" t="str">
        <v/>
      </c>
      <c r="G393" s="741" t="str">
        <v/>
      </c>
    </row>
    <row r="394" spans="1:7">
      <c r="A394" s="740" t="str">
        <f t="shared" si="6"/>
        <v/>
      </c>
      <c r="B394" s="739" t="str">
        <f>IF($L$2=TRUE,_xll.mirGetDate($A394,$B$4,"MOD_FOLLOWING",$I$2),"")</f>
        <v/>
      </c>
      <c r="C394" s="738" t="str">
        <f>IF($L$2=TRUE,_xll.mirGetDate($A394,$C$4,"MOD_FOLLOWING",$I$2),"")</f>
        <v/>
      </c>
      <c r="D394" s="738" t="str">
        <f>IF($L$2=TRUE,_xll.mirGetDate($A394,$D$4,"MOD_FOLLOWING",$I$2),"")</f>
        <v/>
      </c>
      <c r="E394" s="741" t="str">
        <v/>
      </c>
      <c r="F394" s="741" t="str">
        <v/>
      </c>
      <c r="G394" s="741" t="str">
        <v/>
      </c>
    </row>
    <row r="395" spans="1:7">
      <c r="A395" s="740" t="str">
        <f t="shared" si="6"/>
        <v/>
      </c>
      <c r="B395" s="739" t="str">
        <f>IF($L$2=TRUE,_xll.mirGetDate($A395,$B$4,"MOD_FOLLOWING",$I$2),"")</f>
        <v/>
      </c>
      <c r="C395" s="738" t="str">
        <f>IF($L$2=TRUE,_xll.mirGetDate($A395,$C$4,"MOD_FOLLOWING",$I$2),"")</f>
        <v/>
      </c>
      <c r="D395" s="738" t="str">
        <f>IF($L$2=TRUE,_xll.mirGetDate($A395,$D$4,"MOD_FOLLOWING",$I$2),"")</f>
        <v/>
      </c>
      <c r="E395" s="741" t="str">
        <v/>
      </c>
      <c r="F395" s="741" t="str">
        <v/>
      </c>
      <c r="G395" s="741" t="str">
        <v/>
      </c>
    </row>
    <row r="396" spans="1:7">
      <c r="A396" s="740" t="str">
        <f t="shared" si="6"/>
        <v/>
      </c>
      <c r="B396" s="739" t="str">
        <f>IF($L$2=TRUE,_xll.mirGetDate($A396,$B$4,"MOD_FOLLOWING",$I$2),"")</f>
        <v/>
      </c>
      <c r="C396" s="738" t="str">
        <f>IF($L$2=TRUE,_xll.mirGetDate($A396,$C$4,"MOD_FOLLOWING",$I$2),"")</f>
        <v/>
      </c>
      <c r="D396" s="738" t="str">
        <f>IF($L$2=TRUE,_xll.mirGetDate($A396,$D$4,"MOD_FOLLOWING",$I$2),"")</f>
        <v/>
      </c>
      <c r="E396" s="741" t="str">
        <v/>
      </c>
      <c r="F396" s="741" t="str">
        <v/>
      </c>
      <c r="G396" s="741" t="str">
        <v/>
      </c>
    </row>
    <row r="397" spans="1:7">
      <c r="A397" s="740" t="str">
        <f t="shared" si="6"/>
        <v/>
      </c>
      <c r="B397" s="739" t="str">
        <f>IF($L$2=TRUE,_xll.mirGetDate($A397,$B$4,"MOD_FOLLOWING",$I$2),"")</f>
        <v/>
      </c>
      <c r="C397" s="738" t="str">
        <f>IF($L$2=TRUE,_xll.mirGetDate($A397,$C$4,"MOD_FOLLOWING",$I$2),"")</f>
        <v/>
      </c>
      <c r="D397" s="738" t="str">
        <f>IF($L$2=TRUE,_xll.mirGetDate($A397,$D$4,"MOD_FOLLOWING",$I$2),"")</f>
        <v/>
      </c>
      <c r="E397" s="741" t="str">
        <v/>
      </c>
      <c r="F397" s="741" t="str">
        <v/>
      </c>
      <c r="G397" s="741" t="str">
        <v/>
      </c>
    </row>
    <row r="398" spans="1:7">
      <c r="A398" s="740" t="str">
        <f t="shared" si="6"/>
        <v/>
      </c>
      <c r="B398" s="739" t="str">
        <f>IF($L$2=TRUE,_xll.mirGetDate($A398,$B$4,"MOD_FOLLOWING",$I$2),"")</f>
        <v/>
      </c>
      <c r="C398" s="738" t="str">
        <f>IF($L$2=TRUE,_xll.mirGetDate($A398,$C$4,"MOD_FOLLOWING",$I$2),"")</f>
        <v/>
      </c>
      <c r="D398" s="738" t="str">
        <f>IF($L$2=TRUE,_xll.mirGetDate($A398,$D$4,"MOD_FOLLOWING",$I$2),"")</f>
        <v/>
      </c>
      <c r="E398" s="741" t="str">
        <v/>
      </c>
      <c r="F398" s="741" t="str">
        <v/>
      </c>
      <c r="G398" s="741" t="str">
        <v/>
      </c>
    </row>
    <row r="399" spans="1:7">
      <c r="A399" s="740" t="str">
        <f t="shared" si="6"/>
        <v/>
      </c>
      <c r="B399" s="739" t="str">
        <f>IF($L$2=TRUE,_xll.mirGetDate($A399,$B$4,"MOD_FOLLOWING",$I$2),"")</f>
        <v/>
      </c>
      <c r="C399" s="738" t="str">
        <f>IF($L$2=TRUE,_xll.mirGetDate($A399,$C$4,"MOD_FOLLOWING",$I$2),"")</f>
        <v/>
      </c>
      <c r="D399" s="738" t="str">
        <f>IF($L$2=TRUE,_xll.mirGetDate($A399,$D$4,"MOD_FOLLOWING",$I$2),"")</f>
        <v/>
      </c>
      <c r="E399" s="741" t="str">
        <v/>
      </c>
      <c r="F399" s="741" t="str">
        <v/>
      </c>
      <c r="G399" s="741" t="str">
        <v/>
      </c>
    </row>
    <row r="400" spans="1:7">
      <c r="A400" s="740" t="str">
        <f t="shared" si="6"/>
        <v/>
      </c>
      <c r="B400" s="739" t="str">
        <f>IF($L$2=TRUE,_xll.mirGetDate($A400,$B$4,"MOD_FOLLOWING",$I$2),"")</f>
        <v/>
      </c>
      <c r="C400" s="738" t="str">
        <f>IF($L$2=TRUE,_xll.mirGetDate($A400,$C$4,"MOD_FOLLOWING",$I$2),"")</f>
        <v/>
      </c>
      <c r="D400" s="738" t="str">
        <f>IF($L$2=TRUE,_xll.mirGetDate($A400,$D$4,"MOD_FOLLOWING",$I$2),"")</f>
        <v/>
      </c>
      <c r="E400" s="741" t="str">
        <v/>
      </c>
      <c r="F400" s="741" t="str">
        <v/>
      </c>
      <c r="G400" s="741" t="str">
        <v/>
      </c>
    </row>
    <row r="401" spans="1:7">
      <c r="A401" s="740" t="str">
        <f t="shared" si="6"/>
        <v/>
      </c>
      <c r="B401" s="739" t="str">
        <f>IF($L$2=TRUE,_xll.mirGetDate($A401,$B$4,"MOD_FOLLOWING",$I$2),"")</f>
        <v/>
      </c>
      <c r="C401" s="738" t="str">
        <f>IF($L$2=TRUE,_xll.mirGetDate($A401,$C$4,"MOD_FOLLOWING",$I$2),"")</f>
        <v/>
      </c>
      <c r="D401" s="738" t="str">
        <f>IF($L$2=TRUE,_xll.mirGetDate($A401,$D$4,"MOD_FOLLOWING",$I$2),"")</f>
        <v/>
      </c>
      <c r="E401" s="741" t="str">
        <v/>
      </c>
      <c r="F401" s="741" t="str">
        <v/>
      </c>
      <c r="G401" s="741" t="str">
        <v/>
      </c>
    </row>
    <row r="402" spans="1:7">
      <c r="A402" s="740" t="str">
        <f t="shared" si="6"/>
        <v/>
      </c>
      <c r="B402" s="739" t="str">
        <f>IF($L$2=TRUE,_xll.mirGetDate($A402,$B$4,"MOD_FOLLOWING",$I$2),"")</f>
        <v/>
      </c>
      <c r="C402" s="738" t="str">
        <f>IF($L$2=TRUE,_xll.mirGetDate($A402,$C$4,"MOD_FOLLOWING",$I$2),"")</f>
        <v/>
      </c>
      <c r="D402" s="738" t="str">
        <f>IF($L$2=TRUE,_xll.mirGetDate($A402,$D$4,"MOD_FOLLOWING",$I$2),"")</f>
        <v/>
      </c>
      <c r="E402" s="741" t="str">
        <v/>
      </c>
      <c r="F402" s="741" t="str">
        <v/>
      </c>
      <c r="G402" s="741" t="str">
        <v/>
      </c>
    </row>
    <row r="403" spans="1:7">
      <c r="A403" s="740" t="str">
        <f t="shared" si="6"/>
        <v/>
      </c>
      <c r="B403" s="739" t="str">
        <f>IF($L$2=TRUE,_xll.mirGetDate($A403,$B$4,"MOD_FOLLOWING",$I$2),"")</f>
        <v/>
      </c>
      <c r="C403" s="738" t="str">
        <f>IF($L$2=TRUE,_xll.mirGetDate($A403,$C$4,"MOD_FOLLOWING",$I$2),"")</f>
        <v/>
      </c>
      <c r="D403" s="738" t="str">
        <f>IF($L$2=TRUE,_xll.mirGetDate($A403,$D$4,"MOD_FOLLOWING",$I$2),"")</f>
        <v/>
      </c>
      <c r="E403" s="741" t="str">
        <v/>
      </c>
      <c r="F403" s="741" t="str">
        <v/>
      </c>
      <c r="G403" s="741" t="str">
        <v/>
      </c>
    </row>
    <row r="404" spans="1:7">
      <c r="A404" s="740" t="str">
        <f t="shared" si="6"/>
        <v/>
      </c>
      <c r="B404" s="739" t="str">
        <f>IF($L$2=TRUE,_xll.mirGetDate($A404,$B$4,"MOD_FOLLOWING",$I$2),"")</f>
        <v/>
      </c>
      <c r="C404" s="738" t="str">
        <f>IF($L$2=TRUE,_xll.mirGetDate($A404,$C$4,"MOD_FOLLOWING",$I$2),"")</f>
        <v/>
      </c>
      <c r="D404" s="738" t="str">
        <f>IF($L$2=TRUE,_xll.mirGetDate($A404,$D$4,"MOD_FOLLOWING",$I$2),"")</f>
        <v/>
      </c>
      <c r="E404" s="741" t="str">
        <v/>
      </c>
      <c r="F404" s="741" t="str">
        <v/>
      </c>
      <c r="G404" s="741" t="str">
        <v/>
      </c>
    </row>
    <row r="405" spans="1:7">
      <c r="A405" s="740" t="str">
        <f t="shared" si="6"/>
        <v/>
      </c>
      <c r="B405" s="739" t="str">
        <f>IF($L$2=TRUE,_xll.mirGetDate($A405,$B$4,"MOD_FOLLOWING",$I$2),"")</f>
        <v/>
      </c>
      <c r="C405" s="738" t="str">
        <f>IF($L$2=TRUE,_xll.mirGetDate($A405,$C$4,"MOD_FOLLOWING",$I$2),"")</f>
        <v/>
      </c>
      <c r="D405" s="738" t="str">
        <f>IF($L$2=TRUE,_xll.mirGetDate($A405,$D$4,"MOD_FOLLOWING",$I$2),"")</f>
        <v/>
      </c>
      <c r="E405" s="741" t="str">
        <v/>
      </c>
      <c r="F405" s="741" t="str">
        <v/>
      </c>
      <c r="G405" s="741" t="str">
        <v/>
      </c>
    </row>
    <row r="406" spans="1:7">
      <c r="A406" s="740" t="str">
        <f t="shared" si="6"/>
        <v/>
      </c>
      <c r="B406" s="739" t="str">
        <f>IF($L$2=TRUE,_xll.mirGetDate($A406,$B$4,"MOD_FOLLOWING",$I$2),"")</f>
        <v/>
      </c>
      <c r="C406" s="738" t="str">
        <f>IF($L$2=TRUE,_xll.mirGetDate($A406,$C$4,"MOD_FOLLOWING",$I$2),"")</f>
        <v/>
      </c>
      <c r="D406" s="738" t="str">
        <f>IF($L$2=TRUE,_xll.mirGetDate($A406,$D$4,"MOD_FOLLOWING",$I$2),"")</f>
        <v/>
      </c>
      <c r="E406" s="741" t="str">
        <v/>
      </c>
      <c r="F406" s="741" t="str">
        <v/>
      </c>
      <c r="G406" s="741" t="str">
        <v/>
      </c>
    </row>
    <row r="407" spans="1:7">
      <c r="A407" s="740" t="str">
        <f t="shared" si="6"/>
        <v/>
      </c>
      <c r="B407" s="739" t="str">
        <f>IF($L$2=TRUE,_xll.mirGetDate($A407,$B$4,"MOD_FOLLOWING",$I$2),"")</f>
        <v/>
      </c>
      <c r="C407" s="738" t="str">
        <f>IF($L$2=TRUE,_xll.mirGetDate($A407,$C$4,"MOD_FOLLOWING",$I$2),"")</f>
        <v/>
      </c>
      <c r="D407" s="738" t="str">
        <f>IF($L$2=TRUE,_xll.mirGetDate($A407,$D$4,"MOD_FOLLOWING",$I$2),"")</f>
        <v/>
      </c>
      <c r="E407" s="741" t="str">
        <v/>
      </c>
      <c r="F407" s="741" t="str">
        <v/>
      </c>
      <c r="G407" s="741" t="str">
        <v/>
      </c>
    </row>
    <row r="408" spans="1:7">
      <c r="A408" s="740" t="str">
        <f t="shared" si="6"/>
        <v/>
      </c>
      <c r="B408" s="739" t="str">
        <f>IF($L$2=TRUE,_xll.mirGetDate($A408,$B$4,"MOD_FOLLOWING",$I$2),"")</f>
        <v/>
      </c>
      <c r="C408" s="738" t="str">
        <f>IF($L$2=TRUE,_xll.mirGetDate($A408,$C$4,"MOD_FOLLOWING",$I$2),"")</f>
        <v/>
      </c>
      <c r="D408" s="738" t="str">
        <f>IF($L$2=TRUE,_xll.mirGetDate($A408,$D$4,"MOD_FOLLOWING",$I$2),"")</f>
        <v/>
      </c>
      <c r="E408" s="741" t="str">
        <v/>
      </c>
      <c r="F408" s="741" t="str">
        <v/>
      </c>
      <c r="G408" s="741" t="str">
        <v/>
      </c>
    </row>
    <row r="409" spans="1:7">
      <c r="A409" s="740" t="str">
        <f t="shared" si="6"/>
        <v/>
      </c>
      <c r="B409" s="739" t="str">
        <f>IF($L$2=TRUE,_xll.mirGetDate($A409,$B$4,"MOD_FOLLOWING",$I$2),"")</f>
        <v/>
      </c>
      <c r="C409" s="738" t="str">
        <f>IF($L$2=TRUE,_xll.mirGetDate($A409,$C$4,"MOD_FOLLOWING",$I$2),"")</f>
        <v/>
      </c>
      <c r="D409" s="738" t="str">
        <f>IF($L$2=TRUE,_xll.mirGetDate($A409,$D$4,"MOD_FOLLOWING",$I$2),"")</f>
        <v/>
      </c>
      <c r="E409" s="741" t="str">
        <v/>
      </c>
      <c r="F409" s="741" t="str">
        <v/>
      </c>
      <c r="G409" s="741" t="str">
        <v/>
      </c>
    </row>
    <row r="410" spans="1:7">
      <c r="A410" s="740" t="str">
        <f t="shared" si="6"/>
        <v/>
      </c>
      <c r="B410" s="739" t="str">
        <f>IF($L$2=TRUE,_xll.mirGetDate($A410,$B$4,"MOD_FOLLOWING",$I$2),"")</f>
        <v/>
      </c>
      <c r="C410" s="738" t="str">
        <f>IF($L$2=TRUE,_xll.mirGetDate($A410,$C$4,"MOD_FOLLOWING",$I$2),"")</f>
        <v/>
      </c>
      <c r="D410" s="738" t="str">
        <f>IF($L$2=TRUE,_xll.mirGetDate($A410,$D$4,"MOD_FOLLOWING",$I$2),"")</f>
        <v/>
      </c>
      <c r="E410" s="741" t="str">
        <v/>
      </c>
      <c r="F410" s="741" t="str">
        <v/>
      </c>
      <c r="G410" s="741" t="str">
        <v/>
      </c>
    </row>
    <row r="411" spans="1:7">
      <c r="A411" s="740" t="str">
        <f t="shared" si="6"/>
        <v/>
      </c>
      <c r="B411" s="739" t="str">
        <f>IF($L$2=TRUE,_xll.mirGetDate($A411,$B$4,"MOD_FOLLOWING",$I$2),"")</f>
        <v/>
      </c>
      <c r="C411" s="738" t="str">
        <f>IF($L$2=TRUE,_xll.mirGetDate($A411,$C$4,"MOD_FOLLOWING",$I$2),"")</f>
        <v/>
      </c>
      <c r="D411" s="738" t="str">
        <f>IF($L$2=TRUE,_xll.mirGetDate($A411,$D$4,"MOD_FOLLOWING",$I$2),"")</f>
        <v/>
      </c>
      <c r="E411" s="741" t="str">
        <v/>
      </c>
      <c r="F411" s="741" t="str">
        <v/>
      </c>
      <c r="G411" s="741" t="str">
        <v/>
      </c>
    </row>
    <row r="412" spans="1:7">
      <c r="A412" s="740" t="str">
        <f t="shared" si="6"/>
        <v/>
      </c>
      <c r="B412" s="739" t="str">
        <f>IF($L$2=TRUE,_xll.mirGetDate($A412,$B$4,"MOD_FOLLOWING",$I$2),"")</f>
        <v/>
      </c>
      <c r="C412" s="738" t="str">
        <f>IF($L$2=TRUE,_xll.mirGetDate($A412,$C$4,"MOD_FOLLOWING",$I$2),"")</f>
        <v/>
      </c>
      <c r="D412" s="738" t="str">
        <f>IF($L$2=TRUE,_xll.mirGetDate($A412,$D$4,"MOD_FOLLOWING",$I$2),"")</f>
        <v/>
      </c>
      <c r="E412" s="741" t="str">
        <v/>
      </c>
      <c r="F412" s="741" t="str">
        <v/>
      </c>
      <c r="G412" s="741" t="str">
        <v/>
      </c>
    </row>
    <row r="413" spans="1:7">
      <c r="A413" s="740" t="str">
        <f t="shared" si="6"/>
        <v/>
      </c>
      <c r="B413" s="739" t="str">
        <f>IF($L$2=TRUE,_xll.mirGetDate($A413,$B$4,"MOD_FOLLOWING",$I$2),"")</f>
        <v/>
      </c>
      <c r="C413" s="738" t="str">
        <f>IF($L$2=TRUE,_xll.mirGetDate($A413,$C$4,"MOD_FOLLOWING",$I$2),"")</f>
        <v/>
      </c>
      <c r="D413" s="738" t="str">
        <f>IF($L$2=TRUE,_xll.mirGetDate($A413,$D$4,"MOD_FOLLOWING",$I$2),"")</f>
        <v/>
      </c>
      <c r="E413" s="741" t="str">
        <v/>
      </c>
      <c r="F413" s="741" t="str">
        <v/>
      </c>
      <c r="G413" s="741" t="str">
        <v/>
      </c>
    </row>
    <row r="414" spans="1:7">
      <c r="A414" s="740" t="str">
        <f t="shared" si="6"/>
        <v/>
      </c>
      <c r="B414" s="739" t="str">
        <f>IF($L$2=TRUE,_xll.mirGetDate($A414,$B$4,"MOD_FOLLOWING",$I$2),"")</f>
        <v/>
      </c>
      <c r="C414" s="738" t="str">
        <f>IF($L$2=TRUE,_xll.mirGetDate($A414,$C$4,"MOD_FOLLOWING",$I$2),"")</f>
        <v/>
      </c>
      <c r="D414" s="738" t="str">
        <f>IF($L$2=TRUE,_xll.mirGetDate($A414,$D$4,"MOD_FOLLOWING",$I$2),"")</f>
        <v/>
      </c>
      <c r="E414" s="741" t="str">
        <v/>
      </c>
      <c r="F414" s="741" t="str">
        <v/>
      </c>
      <c r="G414" s="741" t="str">
        <v/>
      </c>
    </row>
    <row r="415" spans="1:7">
      <c r="A415" s="740" t="str">
        <f t="shared" si="6"/>
        <v/>
      </c>
      <c r="B415" s="739" t="str">
        <f>IF($L$2=TRUE,_xll.mirGetDate($A415,$B$4,"MOD_FOLLOWING",$I$2),"")</f>
        <v/>
      </c>
      <c r="C415" s="738" t="str">
        <f>IF($L$2=TRUE,_xll.mirGetDate($A415,$C$4,"MOD_FOLLOWING",$I$2),"")</f>
        <v/>
      </c>
      <c r="D415" s="738" t="str">
        <f>IF($L$2=TRUE,_xll.mirGetDate($A415,$D$4,"MOD_FOLLOWING",$I$2),"")</f>
        <v/>
      </c>
      <c r="E415" s="741" t="str">
        <v/>
      </c>
      <c r="F415" s="741" t="str">
        <v/>
      </c>
      <c r="G415" s="741" t="str">
        <v/>
      </c>
    </row>
    <row r="416" spans="1:7">
      <c r="A416" s="740" t="str">
        <f t="shared" si="6"/>
        <v/>
      </c>
      <c r="B416" s="739" t="str">
        <f>IF($L$2=TRUE,_xll.mirGetDate($A416,$B$4,"MOD_FOLLOWING",$I$2),"")</f>
        <v/>
      </c>
      <c r="C416" s="738" t="str">
        <f>IF($L$2=TRUE,_xll.mirGetDate($A416,$C$4,"MOD_FOLLOWING",$I$2),"")</f>
        <v/>
      </c>
      <c r="D416" s="738" t="str">
        <f>IF($L$2=TRUE,_xll.mirGetDate($A416,$D$4,"MOD_FOLLOWING",$I$2),"")</f>
        <v/>
      </c>
      <c r="E416" s="741" t="str">
        <v/>
      </c>
      <c r="F416" s="741" t="str">
        <v/>
      </c>
      <c r="G416" s="741" t="str">
        <v/>
      </c>
    </row>
    <row r="417" spans="1:7">
      <c r="A417" s="740" t="str">
        <f t="shared" si="6"/>
        <v/>
      </c>
      <c r="B417" s="739" t="str">
        <f>IF($L$2=TRUE,_xll.mirGetDate($A417,$B$4,"MOD_FOLLOWING",$I$2),"")</f>
        <v/>
      </c>
      <c r="C417" s="738" t="str">
        <f>IF($L$2=TRUE,_xll.mirGetDate($A417,$C$4,"MOD_FOLLOWING",$I$2),"")</f>
        <v/>
      </c>
      <c r="D417" s="738" t="str">
        <f>IF($L$2=TRUE,_xll.mirGetDate($A417,$D$4,"MOD_FOLLOWING",$I$2),"")</f>
        <v/>
      </c>
      <c r="E417" s="741" t="str">
        <v/>
      </c>
      <c r="F417" s="741" t="str">
        <v/>
      </c>
      <c r="G417" s="741" t="str">
        <v/>
      </c>
    </row>
    <row r="418" spans="1:7">
      <c r="A418" s="740" t="str">
        <f t="shared" si="6"/>
        <v/>
      </c>
      <c r="B418" s="739" t="str">
        <f>IF($L$2=TRUE,_xll.mirGetDate($A418,$B$4,"MOD_FOLLOWING",$I$2),"")</f>
        <v/>
      </c>
      <c r="C418" s="738" t="str">
        <f>IF($L$2=TRUE,_xll.mirGetDate($A418,$C$4,"MOD_FOLLOWING",$I$2),"")</f>
        <v/>
      </c>
      <c r="D418" s="738" t="str">
        <f>IF($L$2=TRUE,_xll.mirGetDate($A418,$D$4,"MOD_FOLLOWING",$I$2),"")</f>
        <v/>
      </c>
      <c r="E418" s="741" t="str">
        <v/>
      </c>
      <c r="F418" s="741" t="str">
        <v/>
      </c>
      <c r="G418" s="741" t="str">
        <v/>
      </c>
    </row>
    <row r="419" spans="1:7">
      <c r="A419" s="740" t="str">
        <f t="shared" si="6"/>
        <v/>
      </c>
      <c r="B419" s="739" t="str">
        <f>IF($L$2=TRUE,_xll.mirGetDate($A419,$B$4,"MOD_FOLLOWING",$I$2),"")</f>
        <v/>
      </c>
      <c r="C419" s="738" t="str">
        <f>IF($L$2=TRUE,_xll.mirGetDate($A419,$C$4,"MOD_FOLLOWING",$I$2),"")</f>
        <v/>
      </c>
      <c r="D419" s="738" t="str">
        <f>IF($L$2=TRUE,_xll.mirGetDate($A419,$D$4,"MOD_FOLLOWING",$I$2),"")</f>
        <v/>
      </c>
      <c r="E419" s="741" t="str">
        <v/>
      </c>
      <c r="F419" s="741" t="str">
        <v/>
      </c>
      <c r="G419" s="741" t="str">
        <v/>
      </c>
    </row>
    <row r="420" spans="1:7">
      <c r="A420" s="740" t="str">
        <f t="shared" si="6"/>
        <v/>
      </c>
      <c r="B420" s="739" t="str">
        <f>IF($L$2=TRUE,_xll.mirGetDate($A420,$B$4,"MOD_FOLLOWING",$I$2),"")</f>
        <v/>
      </c>
      <c r="C420" s="738" t="str">
        <f>IF($L$2=TRUE,_xll.mirGetDate($A420,$C$4,"MOD_FOLLOWING",$I$2),"")</f>
        <v/>
      </c>
      <c r="D420" s="738" t="str">
        <f>IF($L$2=TRUE,_xll.mirGetDate($A420,$D$4,"MOD_FOLLOWING",$I$2),"")</f>
        <v/>
      </c>
      <c r="E420" s="741" t="str">
        <v/>
      </c>
      <c r="F420" s="741" t="str">
        <v/>
      </c>
      <c r="G420" s="741" t="str">
        <v/>
      </c>
    </row>
    <row r="421" spans="1:7">
      <c r="A421" s="740" t="str">
        <f t="shared" si="6"/>
        <v/>
      </c>
      <c r="B421" s="739" t="str">
        <f>IF($L$2=TRUE,_xll.mirGetDate($A421,$B$4,"MOD_FOLLOWING",$I$2),"")</f>
        <v/>
      </c>
      <c r="C421" s="738" t="str">
        <f>IF($L$2=TRUE,_xll.mirGetDate($A421,$C$4,"MOD_FOLLOWING",$I$2),"")</f>
        <v/>
      </c>
      <c r="D421" s="738" t="str">
        <f>IF($L$2=TRUE,_xll.mirGetDate($A421,$D$4,"MOD_FOLLOWING",$I$2),"")</f>
        <v/>
      </c>
      <c r="E421" s="741" t="str">
        <v/>
      </c>
      <c r="F421" s="741" t="str">
        <v/>
      </c>
      <c r="G421" s="741" t="str">
        <v/>
      </c>
    </row>
    <row r="422" spans="1:7">
      <c r="A422" s="740" t="str">
        <f t="shared" si="6"/>
        <v/>
      </c>
      <c r="B422" s="739" t="str">
        <f>IF($L$2=TRUE,_xll.mirGetDate($A422,$B$4,"MOD_FOLLOWING",$I$2),"")</f>
        <v/>
      </c>
      <c r="C422" s="738" t="str">
        <f>IF($L$2=TRUE,_xll.mirGetDate($A422,$C$4,"MOD_FOLLOWING",$I$2),"")</f>
        <v/>
      </c>
      <c r="D422" s="738" t="str">
        <f>IF($L$2=TRUE,_xll.mirGetDate($A422,$D$4,"MOD_FOLLOWING",$I$2),"")</f>
        <v/>
      </c>
      <c r="E422" s="741" t="str">
        <v/>
      </c>
      <c r="F422" s="741" t="str">
        <v/>
      </c>
      <c r="G422" s="741" t="str">
        <v/>
      </c>
    </row>
    <row r="423" spans="1:7">
      <c r="A423" s="740" t="str">
        <f t="shared" si="6"/>
        <v/>
      </c>
      <c r="B423" s="739" t="str">
        <f>IF($L$2=TRUE,_xll.mirGetDate($A423,$B$4,"MOD_FOLLOWING",$I$2),"")</f>
        <v/>
      </c>
      <c r="C423" s="738" t="str">
        <f>IF($L$2=TRUE,_xll.mirGetDate($A423,$C$4,"MOD_FOLLOWING",$I$2),"")</f>
        <v/>
      </c>
      <c r="D423" s="738" t="str">
        <f>IF($L$2=TRUE,_xll.mirGetDate($A423,$D$4,"MOD_FOLLOWING",$I$2),"")</f>
        <v/>
      </c>
      <c r="E423" s="741" t="str">
        <v/>
      </c>
      <c r="F423" s="741" t="str">
        <v/>
      </c>
      <c r="G423" s="741" t="str">
        <v/>
      </c>
    </row>
    <row r="424" spans="1:7">
      <c r="A424" s="740" t="str">
        <f t="shared" si="6"/>
        <v/>
      </c>
      <c r="B424" s="739" t="str">
        <f>IF($L$2=TRUE,_xll.mirGetDate($A424,$B$4,"MOD_FOLLOWING",$I$2),"")</f>
        <v/>
      </c>
      <c r="C424" s="738" t="str">
        <f>IF($L$2=TRUE,_xll.mirGetDate($A424,$C$4,"MOD_FOLLOWING",$I$2),"")</f>
        <v/>
      </c>
      <c r="D424" s="738" t="str">
        <f>IF($L$2=TRUE,_xll.mirGetDate($A424,$D$4,"MOD_FOLLOWING",$I$2),"")</f>
        <v/>
      </c>
      <c r="E424" s="741" t="str">
        <v/>
      </c>
      <c r="F424" s="741" t="str">
        <v/>
      </c>
      <c r="G424" s="741" t="str">
        <v/>
      </c>
    </row>
    <row r="425" spans="1:7">
      <c r="A425" s="740" t="str">
        <f t="shared" si="6"/>
        <v/>
      </c>
      <c r="B425" s="739" t="str">
        <f>IF($L$2=TRUE,_xll.mirGetDate($A425,$B$4,"MOD_FOLLOWING",$I$2),"")</f>
        <v/>
      </c>
      <c r="C425" s="738" t="str">
        <f>IF($L$2=TRUE,_xll.mirGetDate($A425,$C$4,"MOD_FOLLOWING",$I$2),"")</f>
        <v/>
      </c>
      <c r="D425" s="738" t="str">
        <f>IF($L$2=TRUE,_xll.mirGetDate($A425,$D$4,"MOD_FOLLOWING",$I$2),"")</f>
        <v/>
      </c>
      <c r="E425" s="741" t="str">
        <v/>
      </c>
      <c r="F425" s="741" t="str">
        <v/>
      </c>
      <c r="G425" s="741" t="str">
        <v/>
      </c>
    </row>
    <row r="426" spans="1:7">
      <c r="A426" s="740" t="str">
        <f t="shared" si="6"/>
        <v/>
      </c>
      <c r="B426" s="739" t="str">
        <f>IF($L$2=TRUE,_xll.mirGetDate($A426,$B$4,"MOD_FOLLOWING",$I$2),"")</f>
        <v/>
      </c>
      <c r="C426" s="738" t="str">
        <f>IF($L$2=TRUE,_xll.mirGetDate($A426,$C$4,"MOD_FOLLOWING",$I$2),"")</f>
        <v/>
      </c>
      <c r="D426" s="738" t="str">
        <f>IF($L$2=TRUE,_xll.mirGetDate($A426,$D$4,"MOD_FOLLOWING",$I$2),"")</f>
        <v/>
      </c>
      <c r="E426" s="741" t="str">
        <v/>
      </c>
      <c r="F426" s="741" t="str">
        <v/>
      </c>
      <c r="G426" s="741" t="str">
        <v/>
      </c>
    </row>
    <row r="427" spans="1:7">
      <c r="A427" s="740" t="str">
        <f t="shared" si="6"/>
        <v/>
      </c>
      <c r="B427" s="739" t="str">
        <f>IF($L$2=TRUE,_xll.mirGetDate($A427,$B$4,"MOD_FOLLOWING",$I$2),"")</f>
        <v/>
      </c>
      <c r="C427" s="738" t="str">
        <f>IF($L$2=TRUE,_xll.mirGetDate($A427,$C$4,"MOD_FOLLOWING",$I$2),"")</f>
        <v/>
      </c>
      <c r="D427" s="738" t="str">
        <f>IF($L$2=TRUE,_xll.mirGetDate($A427,$D$4,"MOD_FOLLOWING",$I$2),"")</f>
        <v/>
      </c>
      <c r="E427" s="741" t="str">
        <v/>
      </c>
      <c r="F427" s="741" t="str">
        <v/>
      </c>
      <c r="G427" s="741" t="str">
        <v/>
      </c>
    </row>
    <row r="428" spans="1:7">
      <c r="A428" s="740" t="str">
        <f t="shared" si="6"/>
        <v/>
      </c>
      <c r="B428" s="739" t="str">
        <f>IF($L$2=TRUE,_xll.mirGetDate($A428,$B$4,"MOD_FOLLOWING",$I$2),"")</f>
        <v/>
      </c>
      <c r="C428" s="738" t="str">
        <f>IF($L$2=TRUE,_xll.mirGetDate($A428,$C$4,"MOD_FOLLOWING",$I$2),"")</f>
        <v/>
      </c>
      <c r="D428" s="738" t="str">
        <f>IF($L$2=TRUE,_xll.mirGetDate($A428,$D$4,"MOD_FOLLOWING",$I$2),"")</f>
        <v/>
      </c>
      <c r="E428" s="741" t="str">
        <v/>
      </c>
      <c r="F428" s="741" t="str">
        <v/>
      </c>
      <c r="G428" s="741" t="str">
        <v/>
      </c>
    </row>
    <row r="429" spans="1:7">
      <c r="A429" s="740" t="str">
        <f t="shared" si="6"/>
        <v/>
      </c>
      <c r="B429" s="739" t="str">
        <f>IF($L$2=TRUE,_xll.mirGetDate($A429,$B$4,"MOD_FOLLOWING",$I$2),"")</f>
        <v/>
      </c>
      <c r="C429" s="738" t="str">
        <f>IF($L$2=TRUE,_xll.mirGetDate($A429,$C$4,"MOD_FOLLOWING",$I$2),"")</f>
        <v/>
      </c>
      <c r="D429" s="738" t="str">
        <f>IF($L$2=TRUE,_xll.mirGetDate($A429,$D$4,"MOD_FOLLOWING",$I$2),"")</f>
        <v/>
      </c>
      <c r="E429" s="741" t="str">
        <v/>
      </c>
      <c r="F429" s="741" t="str">
        <v/>
      </c>
      <c r="G429" s="741" t="str">
        <v/>
      </c>
    </row>
    <row r="430" spans="1:7">
      <c r="A430" s="740" t="str">
        <f t="shared" si="6"/>
        <v/>
      </c>
      <c r="B430" s="739" t="str">
        <f>IF($L$2=TRUE,_xll.mirGetDate($A430,$B$4,"MOD_FOLLOWING",$I$2),"")</f>
        <v/>
      </c>
      <c r="C430" s="738" t="str">
        <f>IF($L$2=TRUE,_xll.mirGetDate($A430,$C$4,"MOD_FOLLOWING",$I$2),"")</f>
        <v/>
      </c>
      <c r="D430" s="738" t="str">
        <f>IF($L$2=TRUE,_xll.mirGetDate($A430,$D$4,"MOD_FOLLOWING",$I$2),"")</f>
        <v/>
      </c>
      <c r="E430" s="741" t="str">
        <v/>
      </c>
      <c r="F430" s="741" t="str">
        <v/>
      </c>
      <c r="G430" s="741" t="str">
        <v/>
      </c>
    </row>
    <row r="431" spans="1:7">
      <c r="A431" s="740" t="str">
        <f t="shared" si="6"/>
        <v/>
      </c>
      <c r="B431" s="739" t="str">
        <f>IF($L$2=TRUE,_xll.mirGetDate($A431,$B$4,"MOD_FOLLOWING",$I$2),"")</f>
        <v/>
      </c>
      <c r="C431" s="738" t="str">
        <f>IF($L$2=TRUE,_xll.mirGetDate($A431,$C$4,"MOD_FOLLOWING",$I$2),"")</f>
        <v/>
      </c>
      <c r="D431" s="738" t="str">
        <f>IF($L$2=TRUE,_xll.mirGetDate($A431,$D$4,"MOD_FOLLOWING",$I$2),"")</f>
        <v/>
      </c>
      <c r="E431" s="741" t="str">
        <v/>
      </c>
      <c r="F431" s="741" t="str">
        <v/>
      </c>
      <c r="G431" s="741" t="str">
        <v/>
      </c>
    </row>
    <row r="432" spans="1:7">
      <c r="A432" s="740" t="str">
        <f t="shared" si="6"/>
        <v/>
      </c>
      <c r="B432" s="739" t="str">
        <f>IF($L$2=TRUE,_xll.mirGetDate($A432,$B$4,"MOD_FOLLOWING",$I$2),"")</f>
        <v/>
      </c>
      <c r="C432" s="738" t="str">
        <f>IF($L$2=TRUE,_xll.mirGetDate($A432,$C$4,"MOD_FOLLOWING",$I$2),"")</f>
        <v/>
      </c>
      <c r="D432" s="738" t="str">
        <f>IF($L$2=TRUE,_xll.mirGetDate($A432,$D$4,"MOD_FOLLOWING",$I$2),"")</f>
        <v/>
      </c>
      <c r="E432" s="741" t="str">
        <v/>
      </c>
      <c r="F432" s="741" t="str">
        <v/>
      </c>
      <c r="G432" s="741" t="str">
        <v/>
      </c>
    </row>
    <row r="433" spans="1:7">
      <c r="A433" s="740" t="str">
        <f t="shared" si="6"/>
        <v/>
      </c>
      <c r="B433" s="739" t="str">
        <f>IF($L$2=TRUE,_xll.mirGetDate($A433,$B$4,"MOD_FOLLOWING",$I$2),"")</f>
        <v/>
      </c>
      <c r="C433" s="738" t="str">
        <f>IF($L$2=TRUE,_xll.mirGetDate($A433,$C$4,"MOD_FOLLOWING",$I$2),"")</f>
        <v/>
      </c>
      <c r="D433" s="738" t="str">
        <f>IF($L$2=TRUE,_xll.mirGetDate($A433,$D$4,"MOD_FOLLOWING",$I$2),"")</f>
        <v/>
      </c>
      <c r="E433" s="741" t="str">
        <v/>
      </c>
      <c r="F433" s="741" t="str">
        <v/>
      </c>
      <c r="G433" s="741" t="str">
        <v/>
      </c>
    </row>
    <row r="434" spans="1:7">
      <c r="A434" s="740" t="str">
        <f t="shared" si="6"/>
        <v/>
      </c>
      <c r="B434" s="739" t="str">
        <f>IF($L$2=TRUE,_xll.mirGetDate($A434,$B$4,"MOD_FOLLOWING",$I$2),"")</f>
        <v/>
      </c>
      <c r="C434" s="738" t="str">
        <f>IF($L$2=TRUE,_xll.mirGetDate($A434,$C$4,"MOD_FOLLOWING",$I$2),"")</f>
        <v/>
      </c>
      <c r="D434" s="738" t="str">
        <f>IF($L$2=TRUE,_xll.mirGetDate($A434,$D$4,"MOD_FOLLOWING",$I$2),"")</f>
        <v/>
      </c>
      <c r="E434" s="741" t="str">
        <v/>
      </c>
      <c r="F434" s="741" t="str">
        <v/>
      </c>
      <c r="G434" s="741" t="str">
        <v/>
      </c>
    </row>
    <row r="435" spans="1:7">
      <c r="A435" s="740" t="str">
        <f t="shared" si="6"/>
        <v/>
      </c>
      <c r="B435" s="739" t="str">
        <f>IF($L$2=TRUE,_xll.mirGetDate($A435,$B$4,"MOD_FOLLOWING",$I$2),"")</f>
        <v/>
      </c>
      <c r="C435" s="738" t="str">
        <f>IF($L$2=TRUE,_xll.mirGetDate($A435,$C$4,"MOD_FOLLOWING",$I$2),"")</f>
        <v/>
      </c>
      <c r="D435" s="738" t="str">
        <f>IF($L$2=TRUE,_xll.mirGetDate($A435,$D$4,"MOD_FOLLOWING",$I$2),"")</f>
        <v/>
      </c>
      <c r="E435" s="741" t="str">
        <v/>
      </c>
      <c r="F435" s="741" t="str">
        <v/>
      </c>
      <c r="G435" s="741" t="str">
        <v/>
      </c>
    </row>
    <row r="436" spans="1:7">
      <c r="A436" s="740" t="str">
        <f t="shared" si="6"/>
        <v/>
      </c>
      <c r="B436" s="739" t="str">
        <f>IF($L$2=TRUE,_xll.mirGetDate($A436,$B$4,"MOD_FOLLOWING",$I$2),"")</f>
        <v/>
      </c>
      <c r="C436" s="738" t="str">
        <f>IF($L$2=TRUE,_xll.mirGetDate($A436,$C$4,"MOD_FOLLOWING",$I$2),"")</f>
        <v/>
      </c>
      <c r="D436" s="738" t="str">
        <f>IF($L$2=TRUE,_xll.mirGetDate($A436,$D$4,"MOD_FOLLOWING",$I$2),"")</f>
        <v/>
      </c>
      <c r="E436" s="741" t="str">
        <v/>
      </c>
      <c r="F436" s="741" t="str">
        <v/>
      </c>
      <c r="G436" s="741" t="str">
        <v/>
      </c>
    </row>
    <row r="437" spans="1:7">
      <c r="A437" s="740" t="str">
        <f t="shared" si="6"/>
        <v/>
      </c>
      <c r="B437" s="739" t="str">
        <f>IF($L$2=TRUE,_xll.mirGetDate($A437,$B$4,"MOD_FOLLOWING",$I$2),"")</f>
        <v/>
      </c>
      <c r="C437" s="738" t="str">
        <f>IF($L$2=TRUE,_xll.mirGetDate($A437,$C$4,"MOD_FOLLOWING",$I$2),"")</f>
        <v/>
      </c>
      <c r="D437" s="738" t="str">
        <f>IF($L$2=TRUE,_xll.mirGetDate($A437,$D$4,"MOD_FOLLOWING",$I$2),"")</f>
        <v/>
      </c>
      <c r="E437" s="741" t="str">
        <v/>
      </c>
      <c r="F437" s="741" t="str">
        <v/>
      </c>
      <c r="G437" s="741" t="str">
        <v/>
      </c>
    </row>
    <row r="438" spans="1:7">
      <c r="A438" s="740" t="str">
        <f t="shared" si="6"/>
        <v/>
      </c>
      <c r="B438" s="739" t="str">
        <f>IF($L$2=TRUE,_xll.mirGetDate($A438,$B$4,"MOD_FOLLOWING",$I$2),"")</f>
        <v/>
      </c>
      <c r="C438" s="738" t="str">
        <f>IF($L$2=TRUE,_xll.mirGetDate($A438,$C$4,"MOD_FOLLOWING",$I$2),"")</f>
        <v/>
      </c>
      <c r="D438" s="738" t="str">
        <f>IF($L$2=TRUE,_xll.mirGetDate($A438,$D$4,"MOD_FOLLOWING",$I$2),"")</f>
        <v/>
      </c>
      <c r="E438" s="741" t="str">
        <v/>
      </c>
      <c r="F438" s="741" t="str">
        <v/>
      </c>
      <c r="G438" s="741" t="str">
        <v/>
      </c>
    </row>
    <row r="439" spans="1:7">
      <c r="A439" s="740" t="str">
        <f t="shared" si="6"/>
        <v/>
      </c>
      <c r="B439" s="739" t="str">
        <f>IF($L$2=TRUE,_xll.mirGetDate($A439,$B$4,"MOD_FOLLOWING",$I$2),"")</f>
        <v/>
      </c>
      <c r="C439" s="738" t="str">
        <f>IF($L$2=TRUE,_xll.mirGetDate($A439,$C$4,"MOD_FOLLOWING",$I$2),"")</f>
        <v/>
      </c>
      <c r="D439" s="738" t="str">
        <f>IF($L$2=TRUE,_xll.mirGetDate($A439,$D$4,"MOD_FOLLOWING",$I$2),"")</f>
        <v/>
      </c>
      <c r="E439" s="741" t="str">
        <v/>
      </c>
      <c r="F439" s="741" t="str">
        <v/>
      </c>
      <c r="G439" s="741" t="str">
        <v/>
      </c>
    </row>
    <row r="440" spans="1:7">
      <c r="A440" s="740" t="str">
        <f t="shared" si="6"/>
        <v/>
      </c>
      <c r="B440" s="739" t="str">
        <f>IF($L$2=TRUE,_xll.mirGetDate($A440,$B$4,"MOD_FOLLOWING",$I$2),"")</f>
        <v/>
      </c>
      <c r="C440" s="738" t="str">
        <f>IF($L$2=TRUE,_xll.mirGetDate($A440,$C$4,"MOD_FOLLOWING",$I$2),"")</f>
        <v/>
      </c>
      <c r="D440" s="738" t="str">
        <f>IF($L$2=TRUE,_xll.mirGetDate($A440,$D$4,"MOD_FOLLOWING",$I$2),"")</f>
        <v/>
      </c>
      <c r="E440" s="741" t="str">
        <v/>
      </c>
      <c r="F440" s="741" t="str">
        <v/>
      </c>
      <c r="G440" s="741" t="str">
        <v/>
      </c>
    </row>
    <row r="441" spans="1:7">
      <c r="A441" s="740" t="str">
        <f t="shared" si="6"/>
        <v/>
      </c>
      <c r="B441" s="739" t="str">
        <f>IF($L$2=TRUE,_xll.mirGetDate($A441,$B$4,"MOD_FOLLOWING",$I$2),"")</f>
        <v/>
      </c>
      <c r="C441" s="738" t="str">
        <f>IF($L$2=TRUE,_xll.mirGetDate($A441,$C$4,"MOD_FOLLOWING",$I$2),"")</f>
        <v/>
      </c>
      <c r="D441" s="738" t="str">
        <f>IF($L$2=TRUE,_xll.mirGetDate($A441,$D$4,"MOD_FOLLOWING",$I$2),"")</f>
        <v/>
      </c>
      <c r="E441" s="741" t="str">
        <v/>
      </c>
      <c r="F441" s="741" t="str">
        <v/>
      </c>
      <c r="G441" s="741" t="str">
        <v/>
      </c>
    </row>
    <row r="442" spans="1:7">
      <c r="A442" s="740" t="str">
        <f t="shared" si="6"/>
        <v/>
      </c>
      <c r="B442" s="739" t="str">
        <f>IF($L$2=TRUE,_xll.mirGetDate($A442,$B$4,"MOD_FOLLOWING",$I$2),"")</f>
        <v/>
      </c>
      <c r="C442" s="738" t="str">
        <f>IF($L$2=TRUE,_xll.mirGetDate($A442,$C$4,"MOD_FOLLOWING",$I$2),"")</f>
        <v/>
      </c>
      <c r="D442" s="738" t="str">
        <f>IF($L$2=TRUE,_xll.mirGetDate($A442,$D$4,"MOD_FOLLOWING",$I$2),"")</f>
        <v/>
      </c>
      <c r="E442" s="741" t="str">
        <v/>
      </c>
      <c r="F442" s="741" t="str">
        <v/>
      </c>
      <c r="G442" s="741" t="str">
        <v/>
      </c>
    </row>
    <row r="443" spans="1:7">
      <c r="A443" s="740" t="str">
        <f t="shared" si="6"/>
        <v/>
      </c>
      <c r="B443" s="739" t="str">
        <f>IF($L$2=TRUE,_xll.mirGetDate($A443,$B$4,"MOD_FOLLOWING",$I$2),"")</f>
        <v/>
      </c>
      <c r="C443" s="738" t="str">
        <f>IF($L$2=TRUE,_xll.mirGetDate($A443,$C$4,"MOD_FOLLOWING",$I$2),"")</f>
        <v/>
      </c>
      <c r="D443" s="738" t="str">
        <f>IF($L$2=TRUE,_xll.mirGetDate($A443,$D$4,"MOD_FOLLOWING",$I$2),"")</f>
        <v/>
      </c>
      <c r="E443" s="741" t="str">
        <v/>
      </c>
      <c r="F443" s="741" t="str">
        <v/>
      </c>
      <c r="G443" s="741" t="str">
        <v/>
      </c>
    </row>
    <row r="444" spans="1:7">
      <c r="A444" s="740" t="str">
        <f t="shared" si="6"/>
        <v/>
      </c>
      <c r="B444" s="739" t="str">
        <f>IF($L$2=TRUE,_xll.mirGetDate($A444,$B$4,"MOD_FOLLOWING",$I$2),"")</f>
        <v/>
      </c>
      <c r="C444" s="738" t="str">
        <f>IF($L$2=TRUE,_xll.mirGetDate($A444,$C$4,"MOD_FOLLOWING",$I$2),"")</f>
        <v/>
      </c>
      <c r="D444" s="738" t="str">
        <f>IF($L$2=TRUE,_xll.mirGetDate($A444,$D$4,"MOD_FOLLOWING",$I$2),"")</f>
        <v/>
      </c>
      <c r="E444" s="741" t="str">
        <v/>
      </c>
      <c r="F444" s="741" t="str">
        <v/>
      </c>
      <c r="G444" s="741" t="str">
        <v/>
      </c>
    </row>
    <row r="445" spans="1:7">
      <c r="A445" s="740" t="str">
        <f t="shared" si="6"/>
        <v/>
      </c>
      <c r="B445" s="739" t="str">
        <f>IF($L$2=TRUE,_xll.mirGetDate($A445,$B$4,"MOD_FOLLOWING",$I$2),"")</f>
        <v/>
      </c>
      <c r="C445" s="738" t="str">
        <f>IF($L$2=TRUE,_xll.mirGetDate($A445,$C$4,"MOD_FOLLOWING",$I$2),"")</f>
        <v/>
      </c>
      <c r="D445" s="738" t="str">
        <f>IF($L$2=TRUE,_xll.mirGetDate($A445,$D$4,"MOD_FOLLOWING",$I$2),"")</f>
        <v/>
      </c>
      <c r="E445" s="741" t="str">
        <v/>
      </c>
      <c r="F445" s="741" t="str">
        <v/>
      </c>
      <c r="G445" s="741" t="str">
        <v/>
      </c>
    </row>
    <row r="446" spans="1:7">
      <c r="A446" s="740" t="str">
        <f t="shared" si="6"/>
        <v/>
      </c>
      <c r="B446" s="739" t="str">
        <f>IF($L$2=TRUE,_xll.mirGetDate($A446,$B$4,"MOD_FOLLOWING",$I$2),"")</f>
        <v/>
      </c>
      <c r="C446" s="738" t="str">
        <f>IF($L$2=TRUE,_xll.mirGetDate($A446,$C$4,"MOD_FOLLOWING",$I$2),"")</f>
        <v/>
      </c>
      <c r="D446" s="738" t="str">
        <f>IF($L$2=TRUE,_xll.mirGetDate($A446,$D$4,"MOD_FOLLOWING",$I$2),"")</f>
        <v/>
      </c>
      <c r="E446" s="741" t="str">
        <v/>
      </c>
      <c r="F446" s="741" t="str">
        <v/>
      </c>
      <c r="G446" s="741" t="str">
        <v/>
      </c>
    </row>
    <row r="447" spans="1:7">
      <c r="A447" s="740" t="str">
        <f t="shared" si="6"/>
        <v/>
      </c>
      <c r="B447" s="739" t="str">
        <f>IF($L$2=TRUE,_xll.mirGetDate($A447,$B$4,"MOD_FOLLOWING",$I$2),"")</f>
        <v/>
      </c>
      <c r="C447" s="738" t="str">
        <f>IF($L$2=TRUE,_xll.mirGetDate($A447,$C$4,"MOD_FOLLOWING",$I$2),"")</f>
        <v/>
      </c>
      <c r="D447" s="738" t="str">
        <f>IF($L$2=TRUE,_xll.mirGetDate($A447,$D$4,"MOD_FOLLOWING",$I$2),"")</f>
        <v/>
      </c>
      <c r="E447" s="741" t="str">
        <v/>
      </c>
      <c r="F447" s="741" t="str">
        <v/>
      </c>
      <c r="G447" s="741" t="str">
        <v/>
      </c>
    </row>
    <row r="448" spans="1:7">
      <c r="A448" s="740" t="str">
        <f t="shared" si="6"/>
        <v/>
      </c>
      <c r="B448" s="739" t="str">
        <f>IF($L$2=TRUE,_xll.mirGetDate($A448,$B$4,"MOD_FOLLOWING",$I$2),"")</f>
        <v/>
      </c>
      <c r="C448" s="738" t="str">
        <f>IF($L$2=TRUE,_xll.mirGetDate($A448,$C$4,"MOD_FOLLOWING",$I$2),"")</f>
        <v/>
      </c>
      <c r="D448" s="738" t="str">
        <f>IF($L$2=TRUE,_xll.mirGetDate($A448,$D$4,"MOD_FOLLOWING",$I$2),"")</f>
        <v/>
      </c>
      <c r="E448" s="741" t="str">
        <v/>
      </c>
      <c r="F448" s="741" t="str">
        <v/>
      </c>
      <c r="G448" s="741" t="str">
        <v/>
      </c>
    </row>
    <row r="449" spans="1:7">
      <c r="A449" s="740" t="str">
        <f t="shared" si="6"/>
        <v/>
      </c>
      <c r="B449" s="739" t="str">
        <f>IF($L$2=TRUE,_xll.mirGetDate($A449,$B$4,"MOD_FOLLOWING",$I$2),"")</f>
        <v/>
      </c>
      <c r="C449" s="738" t="str">
        <f>IF($L$2=TRUE,_xll.mirGetDate($A449,$C$4,"MOD_FOLLOWING",$I$2),"")</f>
        <v/>
      </c>
      <c r="D449" s="738" t="str">
        <f>IF($L$2=TRUE,_xll.mirGetDate($A449,$D$4,"MOD_FOLLOWING",$I$2),"")</f>
        <v/>
      </c>
      <c r="E449" s="741" t="str">
        <v/>
      </c>
      <c r="F449" s="741" t="str">
        <v/>
      </c>
      <c r="G449" s="741" t="str">
        <v/>
      </c>
    </row>
    <row r="450" spans="1:7">
      <c r="A450" s="740" t="str">
        <f t="shared" si="6"/>
        <v/>
      </c>
      <c r="B450" s="739" t="str">
        <f>IF($L$2=TRUE,_xll.mirGetDate($A450,$B$4,"MOD_FOLLOWING",$I$2),"")</f>
        <v/>
      </c>
      <c r="C450" s="738" t="str">
        <f>IF($L$2=TRUE,_xll.mirGetDate($A450,$C$4,"MOD_FOLLOWING",$I$2),"")</f>
        <v/>
      </c>
      <c r="D450" s="738" t="str">
        <f>IF($L$2=TRUE,_xll.mirGetDate($A450,$D$4,"MOD_FOLLOWING",$I$2),"")</f>
        <v/>
      </c>
      <c r="E450" s="741" t="str">
        <v/>
      </c>
      <c r="F450" s="741" t="str">
        <v/>
      </c>
      <c r="G450" s="741" t="str">
        <v/>
      </c>
    </row>
    <row r="451" spans="1:7">
      <c r="A451" s="740" t="str">
        <f t="shared" si="6"/>
        <v/>
      </c>
      <c r="B451" s="739" t="str">
        <f>IF($L$2=TRUE,_xll.mirGetDate($A451,$B$4,"MOD_FOLLOWING",$I$2),"")</f>
        <v/>
      </c>
      <c r="C451" s="738" t="str">
        <f>IF($L$2=TRUE,_xll.mirGetDate($A451,$C$4,"MOD_FOLLOWING",$I$2),"")</f>
        <v/>
      </c>
      <c r="D451" s="738" t="str">
        <f>IF($L$2=TRUE,_xll.mirGetDate($A451,$D$4,"MOD_FOLLOWING",$I$2),"")</f>
        <v/>
      </c>
      <c r="E451" s="741" t="str">
        <v/>
      </c>
      <c r="F451" s="741" t="str">
        <v/>
      </c>
      <c r="G451" s="741" t="str">
        <v/>
      </c>
    </row>
    <row r="452" spans="1:7">
      <c r="A452" s="740" t="str">
        <f t="shared" si="6"/>
        <v/>
      </c>
      <c r="B452" s="739" t="str">
        <f>IF($L$2=TRUE,_xll.mirGetDate($A452,$B$4,"MOD_FOLLOWING",$I$2),"")</f>
        <v/>
      </c>
      <c r="C452" s="738" t="str">
        <f>IF($L$2=TRUE,_xll.mirGetDate($A452,$C$4,"MOD_FOLLOWING",$I$2),"")</f>
        <v/>
      </c>
      <c r="D452" s="738" t="str">
        <f>IF($L$2=TRUE,_xll.mirGetDate($A452,$D$4,"MOD_FOLLOWING",$I$2),"")</f>
        <v/>
      </c>
      <c r="E452" s="741" t="str">
        <v/>
      </c>
      <c r="F452" s="741" t="str">
        <v/>
      </c>
      <c r="G452" s="741" t="str">
        <v/>
      </c>
    </row>
    <row r="453" spans="1:7">
      <c r="A453" s="740" t="str">
        <f t="shared" si="6"/>
        <v/>
      </c>
      <c r="B453" s="739" t="str">
        <f>IF($L$2=TRUE,_xll.mirGetDate($A453,$B$4,"MOD_FOLLOWING",$I$2),"")</f>
        <v/>
      </c>
      <c r="C453" s="738" t="str">
        <f>IF($L$2=TRUE,_xll.mirGetDate($A453,$C$4,"MOD_FOLLOWING",$I$2),"")</f>
        <v/>
      </c>
      <c r="D453" s="738" t="str">
        <f>IF($L$2=TRUE,_xll.mirGetDate($A453,$D$4,"MOD_FOLLOWING",$I$2),"")</f>
        <v/>
      </c>
      <c r="E453" s="741" t="str">
        <v/>
      </c>
      <c r="F453" s="741" t="str">
        <v/>
      </c>
      <c r="G453" s="741" t="str">
        <v/>
      </c>
    </row>
    <row r="454" spans="1:7">
      <c r="A454" s="740" t="str">
        <f t="shared" ref="A454:A517" si="7">B453</f>
        <v/>
      </c>
      <c r="B454" s="739" t="str">
        <f>IF($L$2=TRUE,_xll.mirGetDate($A454,$B$4,"MOD_FOLLOWING",$I$2),"")</f>
        <v/>
      </c>
      <c r="C454" s="738" t="str">
        <f>IF($L$2=TRUE,_xll.mirGetDate($A454,$C$4,"MOD_FOLLOWING",$I$2),"")</f>
        <v/>
      </c>
      <c r="D454" s="738" t="str">
        <f>IF($L$2=TRUE,_xll.mirGetDate($A454,$D$4,"MOD_FOLLOWING",$I$2),"")</f>
        <v/>
      </c>
      <c r="E454" s="741" t="str">
        <v/>
      </c>
      <c r="F454" s="741" t="str">
        <v/>
      </c>
      <c r="G454" s="741" t="str">
        <v/>
      </c>
    </row>
    <row r="455" spans="1:7">
      <c r="A455" s="740" t="str">
        <f t="shared" si="7"/>
        <v/>
      </c>
      <c r="B455" s="739" t="str">
        <f>IF($L$2=TRUE,_xll.mirGetDate($A455,$B$4,"MOD_FOLLOWING",$I$2),"")</f>
        <v/>
      </c>
      <c r="C455" s="738" t="str">
        <f>IF($L$2=TRUE,_xll.mirGetDate($A455,$C$4,"MOD_FOLLOWING",$I$2),"")</f>
        <v/>
      </c>
      <c r="D455" s="738" t="str">
        <f>IF($L$2=TRUE,_xll.mirGetDate($A455,$D$4,"MOD_FOLLOWING",$I$2),"")</f>
        <v/>
      </c>
      <c r="E455" s="741" t="str">
        <v/>
      </c>
      <c r="F455" s="741" t="str">
        <v/>
      </c>
      <c r="G455" s="741" t="str">
        <v/>
      </c>
    </row>
    <row r="456" spans="1:7">
      <c r="A456" s="740" t="str">
        <f t="shared" si="7"/>
        <v/>
      </c>
      <c r="B456" s="739" t="str">
        <f>IF($L$2=TRUE,_xll.mirGetDate($A456,$B$4,"MOD_FOLLOWING",$I$2),"")</f>
        <v/>
      </c>
      <c r="C456" s="738" t="str">
        <f>IF($L$2=TRUE,_xll.mirGetDate($A456,$C$4,"MOD_FOLLOWING",$I$2),"")</f>
        <v/>
      </c>
      <c r="D456" s="738" t="str">
        <f>IF($L$2=TRUE,_xll.mirGetDate($A456,$D$4,"MOD_FOLLOWING",$I$2),"")</f>
        <v/>
      </c>
      <c r="E456" s="741" t="str">
        <v/>
      </c>
      <c r="F456" s="741" t="str">
        <v/>
      </c>
      <c r="G456" s="741" t="str">
        <v/>
      </c>
    </row>
    <row r="457" spans="1:7">
      <c r="A457" s="740" t="str">
        <f t="shared" si="7"/>
        <v/>
      </c>
      <c r="B457" s="739" t="str">
        <f>IF($L$2=TRUE,_xll.mirGetDate($A457,$B$4,"MOD_FOLLOWING",$I$2),"")</f>
        <v/>
      </c>
      <c r="C457" s="738" t="str">
        <f>IF($L$2=TRUE,_xll.mirGetDate($A457,$C$4,"MOD_FOLLOWING",$I$2),"")</f>
        <v/>
      </c>
      <c r="D457" s="738" t="str">
        <f>IF($L$2=TRUE,_xll.mirGetDate($A457,$D$4,"MOD_FOLLOWING",$I$2),"")</f>
        <v/>
      </c>
      <c r="E457" s="741" t="str">
        <v/>
      </c>
      <c r="F457" s="741" t="str">
        <v/>
      </c>
      <c r="G457" s="741" t="str">
        <v/>
      </c>
    </row>
    <row r="458" spans="1:7">
      <c r="A458" s="740" t="str">
        <f t="shared" si="7"/>
        <v/>
      </c>
      <c r="B458" s="739" t="str">
        <f>IF($L$2=TRUE,_xll.mirGetDate($A458,$B$4,"MOD_FOLLOWING",$I$2),"")</f>
        <v/>
      </c>
      <c r="C458" s="738" t="str">
        <f>IF($L$2=TRUE,_xll.mirGetDate($A458,$C$4,"MOD_FOLLOWING",$I$2),"")</f>
        <v/>
      </c>
      <c r="D458" s="738" t="str">
        <f>IF($L$2=TRUE,_xll.mirGetDate($A458,$D$4,"MOD_FOLLOWING",$I$2),"")</f>
        <v/>
      </c>
      <c r="E458" s="741" t="str">
        <v/>
      </c>
      <c r="F458" s="741" t="str">
        <v/>
      </c>
      <c r="G458" s="741" t="str">
        <v/>
      </c>
    </row>
    <row r="459" spans="1:7">
      <c r="A459" s="740" t="str">
        <f t="shared" si="7"/>
        <v/>
      </c>
      <c r="B459" s="739" t="str">
        <f>IF($L$2=TRUE,_xll.mirGetDate($A459,$B$4,"MOD_FOLLOWING",$I$2),"")</f>
        <v/>
      </c>
      <c r="C459" s="738" t="str">
        <f>IF($L$2=TRUE,_xll.mirGetDate($A459,$C$4,"MOD_FOLLOWING",$I$2),"")</f>
        <v/>
      </c>
      <c r="D459" s="738" t="str">
        <f>IF($L$2=TRUE,_xll.mirGetDate($A459,$D$4,"MOD_FOLLOWING",$I$2),"")</f>
        <v/>
      </c>
      <c r="E459" s="741" t="str">
        <v/>
      </c>
      <c r="F459" s="741" t="str">
        <v/>
      </c>
      <c r="G459" s="741" t="str">
        <v/>
      </c>
    </row>
    <row r="460" spans="1:7">
      <c r="A460" s="740" t="str">
        <f t="shared" si="7"/>
        <v/>
      </c>
      <c r="B460" s="739" t="str">
        <f>IF($L$2=TRUE,_xll.mirGetDate($A460,$B$4,"MOD_FOLLOWING",$I$2),"")</f>
        <v/>
      </c>
      <c r="C460" s="738" t="str">
        <f>IF($L$2=TRUE,_xll.mirGetDate($A460,$C$4,"MOD_FOLLOWING",$I$2),"")</f>
        <v/>
      </c>
      <c r="D460" s="738" t="str">
        <f>IF($L$2=TRUE,_xll.mirGetDate($A460,$D$4,"MOD_FOLLOWING",$I$2),"")</f>
        <v/>
      </c>
      <c r="E460" s="741" t="str">
        <v/>
      </c>
      <c r="F460" s="741" t="str">
        <v/>
      </c>
      <c r="G460" s="741" t="str">
        <v/>
      </c>
    </row>
    <row r="461" spans="1:7">
      <c r="A461" s="740" t="str">
        <f t="shared" si="7"/>
        <v/>
      </c>
      <c r="B461" s="739" t="str">
        <f>IF($L$2=TRUE,_xll.mirGetDate($A461,$B$4,"MOD_FOLLOWING",$I$2),"")</f>
        <v/>
      </c>
      <c r="C461" s="738" t="str">
        <f>IF($L$2=TRUE,_xll.mirGetDate($A461,$C$4,"MOD_FOLLOWING",$I$2),"")</f>
        <v/>
      </c>
      <c r="D461" s="738" t="str">
        <f>IF($L$2=TRUE,_xll.mirGetDate($A461,$D$4,"MOD_FOLLOWING",$I$2),"")</f>
        <v/>
      </c>
      <c r="E461" s="741" t="str">
        <v/>
      </c>
      <c r="F461" s="741" t="str">
        <v/>
      </c>
      <c r="G461" s="741" t="str">
        <v/>
      </c>
    </row>
    <row r="462" spans="1:7">
      <c r="A462" s="740" t="str">
        <f t="shared" si="7"/>
        <v/>
      </c>
      <c r="B462" s="739" t="str">
        <f>IF($L$2=TRUE,_xll.mirGetDate($A462,$B$4,"MOD_FOLLOWING",$I$2),"")</f>
        <v/>
      </c>
      <c r="C462" s="738" t="str">
        <f>IF($L$2=TRUE,_xll.mirGetDate($A462,$C$4,"MOD_FOLLOWING",$I$2),"")</f>
        <v/>
      </c>
      <c r="D462" s="738" t="str">
        <f>IF($L$2=TRUE,_xll.mirGetDate($A462,$D$4,"MOD_FOLLOWING",$I$2),"")</f>
        <v/>
      </c>
      <c r="E462" s="741" t="str">
        <v/>
      </c>
      <c r="F462" s="741" t="str">
        <v/>
      </c>
      <c r="G462" s="741" t="str">
        <v/>
      </c>
    </row>
    <row r="463" spans="1:7">
      <c r="A463" s="740" t="str">
        <f t="shared" si="7"/>
        <v/>
      </c>
      <c r="B463" s="739" t="str">
        <f>IF($L$2=TRUE,_xll.mirGetDate($A463,$B$4,"MOD_FOLLOWING",$I$2),"")</f>
        <v/>
      </c>
      <c r="C463" s="738" t="str">
        <f>IF($L$2=TRUE,_xll.mirGetDate($A463,$C$4,"MOD_FOLLOWING",$I$2),"")</f>
        <v/>
      </c>
      <c r="D463" s="738" t="str">
        <f>IF($L$2=TRUE,_xll.mirGetDate($A463,$D$4,"MOD_FOLLOWING",$I$2),"")</f>
        <v/>
      </c>
      <c r="E463" s="741" t="str">
        <v/>
      </c>
      <c r="F463" s="741" t="str">
        <v/>
      </c>
      <c r="G463" s="741" t="str">
        <v/>
      </c>
    </row>
    <row r="464" spans="1:7">
      <c r="A464" s="740" t="str">
        <f t="shared" si="7"/>
        <v/>
      </c>
      <c r="B464" s="739" t="str">
        <f>IF($L$2=TRUE,_xll.mirGetDate($A464,$B$4,"MOD_FOLLOWING",$I$2),"")</f>
        <v/>
      </c>
      <c r="C464" s="738" t="str">
        <f>IF($L$2=TRUE,_xll.mirGetDate($A464,$C$4,"MOD_FOLLOWING",$I$2),"")</f>
        <v/>
      </c>
      <c r="D464" s="738" t="str">
        <f>IF($L$2=TRUE,_xll.mirGetDate($A464,$D$4,"MOD_FOLLOWING",$I$2),"")</f>
        <v/>
      </c>
      <c r="E464" s="741" t="str">
        <v/>
      </c>
      <c r="F464" s="741" t="str">
        <v/>
      </c>
      <c r="G464" s="741" t="str">
        <v/>
      </c>
    </row>
    <row r="465" spans="1:7">
      <c r="A465" s="740" t="str">
        <f t="shared" si="7"/>
        <v/>
      </c>
      <c r="B465" s="739" t="str">
        <f>IF($L$2=TRUE,_xll.mirGetDate($A465,$B$4,"MOD_FOLLOWING",$I$2),"")</f>
        <v/>
      </c>
      <c r="C465" s="738" t="str">
        <f>IF($L$2=TRUE,_xll.mirGetDate($A465,$C$4,"MOD_FOLLOWING",$I$2),"")</f>
        <v/>
      </c>
      <c r="D465" s="738" t="str">
        <f>IF($L$2=TRUE,_xll.mirGetDate($A465,$D$4,"MOD_FOLLOWING",$I$2),"")</f>
        <v/>
      </c>
      <c r="E465" s="741" t="str">
        <v/>
      </c>
      <c r="F465" s="741" t="str">
        <v/>
      </c>
      <c r="G465" s="741" t="str">
        <v/>
      </c>
    </row>
    <row r="466" spans="1:7">
      <c r="A466" s="740" t="str">
        <f t="shared" si="7"/>
        <v/>
      </c>
      <c r="B466" s="739" t="str">
        <f>IF($L$2=TRUE,_xll.mirGetDate($A466,$B$4,"MOD_FOLLOWING",$I$2),"")</f>
        <v/>
      </c>
      <c r="C466" s="738" t="str">
        <f>IF($L$2=TRUE,_xll.mirGetDate($A466,$C$4,"MOD_FOLLOWING",$I$2),"")</f>
        <v/>
      </c>
      <c r="D466" s="738" t="str">
        <f>IF($L$2=TRUE,_xll.mirGetDate($A466,$D$4,"MOD_FOLLOWING",$I$2),"")</f>
        <v/>
      </c>
      <c r="E466" s="741" t="str">
        <v/>
      </c>
      <c r="F466" s="741" t="str">
        <v/>
      </c>
      <c r="G466" s="741" t="str">
        <v/>
      </c>
    </row>
    <row r="467" spans="1:7">
      <c r="A467" s="740" t="str">
        <f t="shared" si="7"/>
        <v/>
      </c>
      <c r="B467" s="739" t="str">
        <f>IF($L$2=TRUE,_xll.mirGetDate($A467,$B$4,"MOD_FOLLOWING",$I$2),"")</f>
        <v/>
      </c>
      <c r="C467" s="738" t="str">
        <f>IF($L$2=TRUE,_xll.mirGetDate($A467,$C$4,"MOD_FOLLOWING",$I$2),"")</f>
        <v/>
      </c>
      <c r="D467" s="738" t="str">
        <f>IF($L$2=TRUE,_xll.mirGetDate($A467,$D$4,"MOD_FOLLOWING",$I$2),"")</f>
        <v/>
      </c>
      <c r="E467" s="741" t="str">
        <v/>
      </c>
      <c r="F467" s="741" t="str">
        <v/>
      </c>
      <c r="G467" s="741" t="str">
        <v/>
      </c>
    </row>
    <row r="468" spans="1:7">
      <c r="A468" s="740" t="str">
        <f t="shared" si="7"/>
        <v/>
      </c>
      <c r="B468" s="739" t="str">
        <f>IF($L$2=TRUE,_xll.mirGetDate($A468,$B$4,"MOD_FOLLOWING",$I$2),"")</f>
        <v/>
      </c>
      <c r="C468" s="738" t="str">
        <f>IF($L$2=TRUE,_xll.mirGetDate($A468,$C$4,"MOD_FOLLOWING",$I$2),"")</f>
        <v/>
      </c>
      <c r="D468" s="738" t="str">
        <f>IF($L$2=TRUE,_xll.mirGetDate($A468,$D$4,"MOD_FOLLOWING",$I$2),"")</f>
        <v/>
      </c>
      <c r="E468" s="741" t="str">
        <v/>
      </c>
      <c r="F468" s="741" t="str">
        <v/>
      </c>
      <c r="G468" s="741" t="str">
        <v/>
      </c>
    </row>
    <row r="469" spans="1:7">
      <c r="A469" s="740" t="str">
        <f t="shared" si="7"/>
        <v/>
      </c>
      <c r="B469" s="739" t="str">
        <f>IF($L$2=TRUE,_xll.mirGetDate($A469,$B$4,"MOD_FOLLOWING",$I$2),"")</f>
        <v/>
      </c>
      <c r="C469" s="738" t="str">
        <f>IF($L$2=TRUE,_xll.mirGetDate($A469,$C$4,"MOD_FOLLOWING",$I$2),"")</f>
        <v/>
      </c>
      <c r="D469" s="738" t="str">
        <f>IF($L$2=TRUE,_xll.mirGetDate($A469,$D$4,"MOD_FOLLOWING",$I$2),"")</f>
        <v/>
      </c>
      <c r="E469" s="741" t="str">
        <v/>
      </c>
      <c r="F469" s="741" t="str">
        <v/>
      </c>
      <c r="G469" s="741" t="str">
        <v/>
      </c>
    </row>
    <row r="470" spans="1:7">
      <c r="A470" s="740" t="str">
        <f t="shared" si="7"/>
        <v/>
      </c>
      <c r="B470" s="739" t="str">
        <f>IF($L$2=TRUE,_xll.mirGetDate($A470,$B$4,"MOD_FOLLOWING",$I$2),"")</f>
        <v/>
      </c>
      <c r="C470" s="738" t="str">
        <f>IF($L$2=TRUE,_xll.mirGetDate($A470,$C$4,"MOD_FOLLOWING",$I$2),"")</f>
        <v/>
      </c>
      <c r="D470" s="738" t="str">
        <f>IF($L$2=TRUE,_xll.mirGetDate($A470,$D$4,"MOD_FOLLOWING",$I$2),"")</f>
        <v/>
      </c>
      <c r="E470" s="741" t="str">
        <v/>
      </c>
      <c r="F470" s="741" t="str">
        <v/>
      </c>
      <c r="G470" s="741" t="str">
        <v/>
      </c>
    </row>
    <row r="471" spans="1:7">
      <c r="A471" s="740" t="str">
        <f t="shared" si="7"/>
        <v/>
      </c>
      <c r="B471" s="739" t="str">
        <f>IF($L$2=TRUE,_xll.mirGetDate($A471,$B$4,"MOD_FOLLOWING",$I$2),"")</f>
        <v/>
      </c>
      <c r="C471" s="738" t="str">
        <f>IF($L$2=TRUE,_xll.mirGetDate($A471,$C$4,"MOD_FOLLOWING",$I$2),"")</f>
        <v/>
      </c>
      <c r="D471" s="738" t="str">
        <f>IF($L$2=TRUE,_xll.mirGetDate($A471,$D$4,"MOD_FOLLOWING",$I$2),"")</f>
        <v/>
      </c>
      <c r="E471" s="741" t="str">
        <v/>
      </c>
      <c r="F471" s="741" t="str">
        <v/>
      </c>
      <c r="G471" s="741" t="str">
        <v/>
      </c>
    </row>
    <row r="472" spans="1:7">
      <c r="A472" s="740" t="str">
        <f t="shared" si="7"/>
        <v/>
      </c>
      <c r="B472" s="739" t="str">
        <f>IF($L$2=TRUE,_xll.mirGetDate($A472,$B$4,"MOD_FOLLOWING",$I$2),"")</f>
        <v/>
      </c>
      <c r="C472" s="738" t="str">
        <f>IF($L$2=TRUE,_xll.mirGetDate($A472,$C$4,"MOD_FOLLOWING",$I$2),"")</f>
        <v/>
      </c>
      <c r="D472" s="738" t="str">
        <f>IF($L$2=TRUE,_xll.mirGetDate($A472,$D$4,"MOD_FOLLOWING",$I$2),"")</f>
        <v/>
      </c>
      <c r="E472" s="741" t="str">
        <v/>
      </c>
      <c r="F472" s="741" t="str">
        <v/>
      </c>
      <c r="G472" s="741" t="str">
        <v/>
      </c>
    </row>
    <row r="473" spans="1:7">
      <c r="A473" s="740" t="str">
        <f t="shared" si="7"/>
        <v/>
      </c>
      <c r="B473" s="739" t="str">
        <f>IF($L$2=TRUE,_xll.mirGetDate($A473,$B$4,"MOD_FOLLOWING",$I$2),"")</f>
        <v/>
      </c>
      <c r="C473" s="738" t="str">
        <f>IF($L$2=TRUE,_xll.mirGetDate($A473,$C$4,"MOD_FOLLOWING",$I$2),"")</f>
        <v/>
      </c>
      <c r="D473" s="738" t="str">
        <f>IF($L$2=TRUE,_xll.mirGetDate($A473,$D$4,"MOD_FOLLOWING",$I$2),"")</f>
        <v/>
      </c>
      <c r="E473" s="741" t="str">
        <v/>
      </c>
      <c r="F473" s="741" t="str">
        <v/>
      </c>
      <c r="G473" s="741" t="str">
        <v/>
      </c>
    </row>
    <row r="474" spans="1:7">
      <c r="A474" s="740" t="str">
        <f t="shared" si="7"/>
        <v/>
      </c>
      <c r="B474" s="739" t="str">
        <f>IF($L$2=TRUE,_xll.mirGetDate($A474,$B$4,"MOD_FOLLOWING",$I$2),"")</f>
        <v/>
      </c>
      <c r="C474" s="738" t="str">
        <f>IF($L$2=TRUE,_xll.mirGetDate($A474,$C$4,"MOD_FOLLOWING",$I$2),"")</f>
        <v/>
      </c>
      <c r="D474" s="738" t="str">
        <f>IF($L$2=TRUE,_xll.mirGetDate($A474,$D$4,"MOD_FOLLOWING",$I$2),"")</f>
        <v/>
      </c>
      <c r="E474" s="741" t="str">
        <v/>
      </c>
      <c r="F474" s="741" t="str">
        <v/>
      </c>
      <c r="G474" s="741" t="str">
        <v/>
      </c>
    </row>
    <row r="475" spans="1:7">
      <c r="A475" s="740" t="str">
        <f t="shared" si="7"/>
        <v/>
      </c>
      <c r="B475" s="739" t="str">
        <f>IF($L$2=TRUE,_xll.mirGetDate($A475,$B$4,"MOD_FOLLOWING",$I$2),"")</f>
        <v/>
      </c>
      <c r="C475" s="738" t="str">
        <f>IF($L$2=TRUE,_xll.mirGetDate($A475,$C$4,"MOD_FOLLOWING",$I$2),"")</f>
        <v/>
      </c>
      <c r="D475" s="738" t="str">
        <f>IF($L$2=TRUE,_xll.mirGetDate($A475,$D$4,"MOD_FOLLOWING",$I$2),"")</f>
        <v/>
      </c>
      <c r="E475" s="741" t="str">
        <v/>
      </c>
      <c r="F475" s="741" t="str">
        <v/>
      </c>
      <c r="G475" s="741" t="str">
        <v/>
      </c>
    </row>
    <row r="476" spans="1:7">
      <c r="A476" s="740" t="str">
        <f t="shared" si="7"/>
        <v/>
      </c>
      <c r="B476" s="739" t="str">
        <f>IF($L$2=TRUE,_xll.mirGetDate($A476,$B$4,"MOD_FOLLOWING",$I$2),"")</f>
        <v/>
      </c>
      <c r="C476" s="738" t="str">
        <f>IF($L$2=TRUE,_xll.mirGetDate($A476,$C$4,"MOD_FOLLOWING",$I$2),"")</f>
        <v/>
      </c>
      <c r="D476" s="738" t="str">
        <f>IF($L$2=TRUE,_xll.mirGetDate($A476,$D$4,"MOD_FOLLOWING",$I$2),"")</f>
        <v/>
      </c>
      <c r="E476" s="741" t="str">
        <v/>
      </c>
      <c r="F476" s="741" t="str">
        <v/>
      </c>
      <c r="G476" s="741" t="str">
        <v/>
      </c>
    </row>
    <row r="477" spans="1:7">
      <c r="A477" s="740" t="str">
        <f t="shared" si="7"/>
        <v/>
      </c>
      <c r="B477" s="739" t="str">
        <f>IF($L$2=TRUE,_xll.mirGetDate($A477,$B$4,"MOD_FOLLOWING",$I$2),"")</f>
        <v/>
      </c>
      <c r="C477" s="738" t="str">
        <f>IF($L$2=TRUE,_xll.mirGetDate($A477,$C$4,"MOD_FOLLOWING",$I$2),"")</f>
        <v/>
      </c>
      <c r="D477" s="738" t="str">
        <f>IF($L$2=TRUE,_xll.mirGetDate($A477,$D$4,"MOD_FOLLOWING",$I$2),"")</f>
        <v/>
      </c>
      <c r="E477" s="741" t="str">
        <v/>
      </c>
      <c r="F477" s="741" t="str">
        <v/>
      </c>
      <c r="G477" s="741" t="str">
        <v/>
      </c>
    </row>
    <row r="478" spans="1:7">
      <c r="A478" s="740" t="str">
        <f t="shared" si="7"/>
        <v/>
      </c>
      <c r="B478" s="739" t="str">
        <f>IF($L$2=TRUE,_xll.mirGetDate($A478,$B$4,"MOD_FOLLOWING",$I$2),"")</f>
        <v/>
      </c>
      <c r="C478" s="738" t="str">
        <f>IF($L$2=TRUE,_xll.mirGetDate($A478,$C$4,"MOD_FOLLOWING",$I$2),"")</f>
        <v/>
      </c>
      <c r="D478" s="738" t="str">
        <f>IF($L$2=TRUE,_xll.mirGetDate($A478,$D$4,"MOD_FOLLOWING",$I$2),"")</f>
        <v/>
      </c>
      <c r="E478" s="741" t="str">
        <v/>
      </c>
      <c r="F478" s="741" t="str">
        <v/>
      </c>
      <c r="G478" s="741" t="str">
        <v/>
      </c>
    </row>
    <row r="479" spans="1:7">
      <c r="A479" s="740" t="str">
        <f t="shared" si="7"/>
        <v/>
      </c>
      <c r="B479" s="739" t="str">
        <f>IF($L$2=TRUE,_xll.mirGetDate($A479,$B$4,"MOD_FOLLOWING",$I$2),"")</f>
        <v/>
      </c>
      <c r="C479" s="738" t="str">
        <f>IF($L$2=TRUE,_xll.mirGetDate($A479,$C$4,"MOD_FOLLOWING",$I$2),"")</f>
        <v/>
      </c>
      <c r="D479" s="738" t="str">
        <f>IF($L$2=TRUE,_xll.mirGetDate($A479,$D$4,"MOD_FOLLOWING",$I$2),"")</f>
        <v/>
      </c>
      <c r="E479" s="741" t="str">
        <v/>
      </c>
      <c r="F479" s="741" t="str">
        <v/>
      </c>
      <c r="G479" s="741" t="str">
        <v/>
      </c>
    </row>
    <row r="480" spans="1:7">
      <c r="A480" s="740" t="str">
        <f t="shared" si="7"/>
        <v/>
      </c>
      <c r="B480" s="739" t="str">
        <f>IF($L$2=TRUE,_xll.mirGetDate($A480,$B$4,"MOD_FOLLOWING",$I$2),"")</f>
        <v/>
      </c>
      <c r="C480" s="738" t="str">
        <f>IF($L$2=TRUE,_xll.mirGetDate($A480,$C$4,"MOD_FOLLOWING",$I$2),"")</f>
        <v/>
      </c>
      <c r="D480" s="738" t="str">
        <f>IF($L$2=TRUE,_xll.mirGetDate($A480,$D$4,"MOD_FOLLOWING",$I$2),"")</f>
        <v/>
      </c>
      <c r="E480" s="741" t="str">
        <v/>
      </c>
      <c r="F480" s="741" t="str">
        <v/>
      </c>
      <c r="G480" s="741" t="str">
        <v/>
      </c>
    </row>
    <row r="481" spans="1:7">
      <c r="A481" s="740" t="str">
        <f t="shared" si="7"/>
        <v/>
      </c>
      <c r="B481" s="739" t="str">
        <f>IF($L$2=TRUE,_xll.mirGetDate($A481,$B$4,"MOD_FOLLOWING",$I$2),"")</f>
        <v/>
      </c>
      <c r="C481" s="738" t="str">
        <f>IF($L$2=TRUE,_xll.mirGetDate($A481,$C$4,"MOD_FOLLOWING",$I$2),"")</f>
        <v/>
      </c>
      <c r="D481" s="738" t="str">
        <f>IF($L$2=TRUE,_xll.mirGetDate($A481,$D$4,"MOD_FOLLOWING",$I$2),"")</f>
        <v/>
      </c>
      <c r="E481" s="741" t="str">
        <v/>
      </c>
      <c r="F481" s="741" t="str">
        <v/>
      </c>
      <c r="G481" s="741" t="str">
        <v/>
      </c>
    </row>
    <row r="482" spans="1:7">
      <c r="A482" s="740" t="str">
        <f t="shared" si="7"/>
        <v/>
      </c>
      <c r="B482" s="739" t="str">
        <f>IF($L$2=TRUE,_xll.mirGetDate($A482,$B$4,"MOD_FOLLOWING",$I$2),"")</f>
        <v/>
      </c>
      <c r="C482" s="738" t="str">
        <f>IF($L$2=TRUE,_xll.mirGetDate($A482,$C$4,"MOD_FOLLOWING",$I$2),"")</f>
        <v/>
      </c>
      <c r="D482" s="738" t="str">
        <f>IF($L$2=TRUE,_xll.mirGetDate($A482,$D$4,"MOD_FOLLOWING",$I$2),"")</f>
        <v/>
      </c>
      <c r="E482" s="741" t="str">
        <v/>
      </c>
      <c r="F482" s="741" t="str">
        <v/>
      </c>
      <c r="G482" s="741" t="str">
        <v/>
      </c>
    </row>
    <row r="483" spans="1:7">
      <c r="A483" s="740" t="str">
        <f t="shared" si="7"/>
        <v/>
      </c>
      <c r="B483" s="739" t="str">
        <f>IF($L$2=TRUE,_xll.mirGetDate($A483,$B$4,"MOD_FOLLOWING",$I$2),"")</f>
        <v/>
      </c>
      <c r="C483" s="738" t="str">
        <f>IF($L$2=TRUE,_xll.mirGetDate($A483,$C$4,"MOD_FOLLOWING",$I$2),"")</f>
        <v/>
      </c>
      <c r="D483" s="738" t="str">
        <f>IF($L$2=TRUE,_xll.mirGetDate($A483,$D$4,"MOD_FOLLOWING",$I$2),"")</f>
        <v/>
      </c>
      <c r="E483" s="741" t="str">
        <v/>
      </c>
      <c r="F483" s="741" t="str">
        <v/>
      </c>
      <c r="G483" s="741" t="str">
        <v/>
      </c>
    </row>
    <row r="484" spans="1:7">
      <c r="A484" s="740" t="str">
        <f t="shared" si="7"/>
        <v/>
      </c>
      <c r="B484" s="739" t="str">
        <f>IF($L$2=TRUE,_xll.mirGetDate($A484,$B$4,"MOD_FOLLOWING",$I$2),"")</f>
        <v/>
      </c>
      <c r="C484" s="738" t="str">
        <f>IF($L$2=TRUE,_xll.mirGetDate($A484,$C$4,"MOD_FOLLOWING",$I$2),"")</f>
        <v/>
      </c>
      <c r="D484" s="738" t="str">
        <f>IF($L$2=TRUE,_xll.mirGetDate($A484,$D$4,"MOD_FOLLOWING",$I$2),"")</f>
        <v/>
      </c>
      <c r="E484" s="741" t="str">
        <v/>
      </c>
      <c r="F484" s="741" t="str">
        <v/>
      </c>
      <c r="G484" s="741" t="str">
        <v/>
      </c>
    </row>
    <row r="485" spans="1:7">
      <c r="A485" s="740" t="str">
        <f t="shared" si="7"/>
        <v/>
      </c>
      <c r="B485" s="739" t="str">
        <f>IF($L$2=TRUE,_xll.mirGetDate($A485,$B$4,"MOD_FOLLOWING",$I$2),"")</f>
        <v/>
      </c>
      <c r="C485" s="738" t="str">
        <f>IF($L$2=TRUE,_xll.mirGetDate($A485,$C$4,"MOD_FOLLOWING",$I$2),"")</f>
        <v/>
      </c>
      <c r="D485" s="738" t="str">
        <f>IF($L$2=TRUE,_xll.mirGetDate($A485,$D$4,"MOD_FOLLOWING",$I$2),"")</f>
        <v/>
      </c>
      <c r="E485" s="741" t="str">
        <v/>
      </c>
      <c r="F485" s="741" t="str">
        <v/>
      </c>
      <c r="G485" s="741" t="str">
        <v/>
      </c>
    </row>
    <row r="486" spans="1:7">
      <c r="A486" s="740" t="str">
        <f t="shared" si="7"/>
        <v/>
      </c>
      <c r="B486" s="739" t="str">
        <f>IF($L$2=TRUE,_xll.mirGetDate($A486,$B$4,"MOD_FOLLOWING",$I$2),"")</f>
        <v/>
      </c>
      <c r="C486" s="738" t="str">
        <f>IF($L$2=TRUE,_xll.mirGetDate($A486,$C$4,"MOD_FOLLOWING",$I$2),"")</f>
        <v/>
      </c>
      <c r="D486" s="738" t="str">
        <f>IF($L$2=TRUE,_xll.mirGetDate($A486,$D$4,"MOD_FOLLOWING",$I$2),"")</f>
        <v/>
      </c>
      <c r="E486" s="741" t="str">
        <v/>
      </c>
      <c r="F486" s="741" t="str">
        <v/>
      </c>
      <c r="G486" s="741" t="str">
        <v/>
      </c>
    </row>
    <row r="487" spans="1:7">
      <c r="A487" s="740" t="str">
        <f t="shared" si="7"/>
        <v/>
      </c>
      <c r="B487" s="739" t="str">
        <f>IF($L$2=TRUE,_xll.mirGetDate($A487,$B$4,"MOD_FOLLOWING",$I$2),"")</f>
        <v/>
      </c>
      <c r="C487" s="738" t="str">
        <f>IF($L$2=TRUE,_xll.mirGetDate($A487,$C$4,"MOD_FOLLOWING",$I$2),"")</f>
        <v/>
      </c>
      <c r="D487" s="738" t="str">
        <f>IF($L$2=TRUE,_xll.mirGetDate($A487,$D$4,"MOD_FOLLOWING",$I$2),"")</f>
        <v/>
      </c>
      <c r="E487" s="741" t="str">
        <v/>
      </c>
      <c r="F487" s="741" t="str">
        <v/>
      </c>
      <c r="G487" s="741" t="str">
        <v/>
      </c>
    </row>
    <row r="488" spans="1:7">
      <c r="A488" s="740" t="str">
        <f t="shared" si="7"/>
        <v/>
      </c>
      <c r="B488" s="739" t="str">
        <f>IF($L$2=TRUE,_xll.mirGetDate($A488,$B$4,"MOD_FOLLOWING",$I$2),"")</f>
        <v/>
      </c>
      <c r="C488" s="738" t="str">
        <f>IF($L$2=TRUE,_xll.mirGetDate($A488,$C$4,"MOD_FOLLOWING",$I$2),"")</f>
        <v/>
      </c>
      <c r="D488" s="738" t="str">
        <f>IF($L$2=TRUE,_xll.mirGetDate($A488,$D$4,"MOD_FOLLOWING",$I$2),"")</f>
        <v/>
      </c>
      <c r="E488" s="741" t="str">
        <v/>
      </c>
      <c r="F488" s="741" t="str">
        <v/>
      </c>
      <c r="G488" s="741" t="str">
        <v/>
      </c>
    </row>
    <row r="489" spans="1:7">
      <c r="A489" s="740" t="str">
        <f t="shared" si="7"/>
        <v/>
      </c>
      <c r="B489" s="739" t="str">
        <f>IF($L$2=TRUE,_xll.mirGetDate($A489,$B$4,"MOD_FOLLOWING",$I$2),"")</f>
        <v/>
      </c>
      <c r="C489" s="738" t="str">
        <f>IF($L$2=TRUE,_xll.mirGetDate($A489,$C$4,"MOD_FOLLOWING",$I$2),"")</f>
        <v/>
      </c>
      <c r="D489" s="738" t="str">
        <f>IF($L$2=TRUE,_xll.mirGetDate($A489,$D$4,"MOD_FOLLOWING",$I$2),"")</f>
        <v/>
      </c>
      <c r="E489" s="741" t="str">
        <v/>
      </c>
      <c r="F489" s="741" t="str">
        <v/>
      </c>
      <c r="G489" s="741" t="str">
        <v/>
      </c>
    </row>
    <row r="490" spans="1:7">
      <c r="A490" s="740" t="str">
        <f t="shared" si="7"/>
        <v/>
      </c>
      <c r="B490" s="739" t="str">
        <f>IF($L$2=TRUE,_xll.mirGetDate($A490,$B$4,"MOD_FOLLOWING",$I$2),"")</f>
        <v/>
      </c>
      <c r="C490" s="738" t="str">
        <f>IF($L$2=TRUE,_xll.mirGetDate($A490,$C$4,"MOD_FOLLOWING",$I$2),"")</f>
        <v/>
      </c>
      <c r="D490" s="738" t="str">
        <f>IF($L$2=TRUE,_xll.mirGetDate($A490,$D$4,"MOD_FOLLOWING",$I$2),"")</f>
        <v/>
      </c>
      <c r="E490" s="741" t="str">
        <v/>
      </c>
      <c r="F490" s="741" t="str">
        <v/>
      </c>
      <c r="G490" s="741" t="str">
        <v/>
      </c>
    </row>
    <row r="491" spans="1:7">
      <c r="A491" s="740" t="str">
        <f t="shared" si="7"/>
        <v/>
      </c>
      <c r="B491" s="739" t="str">
        <f>IF($L$2=TRUE,_xll.mirGetDate($A491,$B$4,"MOD_FOLLOWING",$I$2),"")</f>
        <v/>
      </c>
      <c r="C491" s="738" t="str">
        <f>IF($L$2=TRUE,_xll.mirGetDate($A491,$C$4,"MOD_FOLLOWING",$I$2),"")</f>
        <v/>
      </c>
      <c r="D491" s="738" t="str">
        <f>IF($L$2=TRUE,_xll.mirGetDate($A491,$D$4,"MOD_FOLLOWING",$I$2),"")</f>
        <v/>
      </c>
      <c r="E491" s="741" t="str">
        <v/>
      </c>
      <c r="F491" s="741" t="str">
        <v/>
      </c>
      <c r="G491" s="741" t="str">
        <v/>
      </c>
    </row>
    <row r="492" spans="1:7">
      <c r="A492" s="740" t="str">
        <f t="shared" si="7"/>
        <v/>
      </c>
      <c r="B492" s="739" t="str">
        <f>IF($L$2=TRUE,_xll.mirGetDate($A492,$B$4,"MOD_FOLLOWING",$I$2),"")</f>
        <v/>
      </c>
      <c r="C492" s="738" t="str">
        <f>IF($L$2=TRUE,_xll.mirGetDate($A492,$C$4,"MOD_FOLLOWING",$I$2),"")</f>
        <v/>
      </c>
      <c r="D492" s="738" t="str">
        <f>IF($L$2=TRUE,_xll.mirGetDate($A492,$D$4,"MOD_FOLLOWING",$I$2),"")</f>
        <v/>
      </c>
      <c r="E492" s="741" t="str">
        <v/>
      </c>
      <c r="F492" s="741" t="str">
        <v/>
      </c>
      <c r="G492" s="741" t="str">
        <v/>
      </c>
    </row>
    <row r="493" spans="1:7">
      <c r="A493" s="740" t="str">
        <f t="shared" si="7"/>
        <v/>
      </c>
      <c r="B493" s="739" t="str">
        <f>IF($L$2=TRUE,_xll.mirGetDate($A493,$B$4,"MOD_FOLLOWING",$I$2),"")</f>
        <v/>
      </c>
      <c r="C493" s="738" t="str">
        <f>IF($L$2=TRUE,_xll.mirGetDate($A493,$C$4,"MOD_FOLLOWING",$I$2),"")</f>
        <v/>
      </c>
      <c r="D493" s="738" t="str">
        <f>IF($L$2=TRUE,_xll.mirGetDate($A493,$D$4,"MOD_FOLLOWING",$I$2),"")</f>
        <v/>
      </c>
      <c r="E493" s="741" t="str">
        <v/>
      </c>
      <c r="F493" s="741" t="str">
        <v/>
      </c>
      <c r="G493" s="741" t="str">
        <v/>
      </c>
    </row>
    <row r="494" spans="1:7">
      <c r="A494" s="740" t="str">
        <f t="shared" si="7"/>
        <v/>
      </c>
      <c r="B494" s="739" t="str">
        <f>IF($L$2=TRUE,_xll.mirGetDate($A494,$B$4,"MOD_FOLLOWING",$I$2),"")</f>
        <v/>
      </c>
      <c r="C494" s="738" t="str">
        <f>IF($L$2=TRUE,_xll.mirGetDate($A494,$C$4,"MOD_FOLLOWING",$I$2),"")</f>
        <v/>
      </c>
      <c r="D494" s="738" t="str">
        <f>IF($L$2=TRUE,_xll.mirGetDate($A494,$D$4,"MOD_FOLLOWING",$I$2),"")</f>
        <v/>
      </c>
      <c r="E494" s="741" t="str">
        <v/>
      </c>
      <c r="F494" s="741" t="str">
        <v/>
      </c>
      <c r="G494" s="741" t="str">
        <v/>
      </c>
    </row>
    <row r="495" spans="1:7">
      <c r="A495" s="740" t="str">
        <f t="shared" si="7"/>
        <v/>
      </c>
      <c r="B495" s="739" t="str">
        <f>IF($L$2=TRUE,_xll.mirGetDate($A495,$B$4,"MOD_FOLLOWING",$I$2),"")</f>
        <v/>
      </c>
      <c r="C495" s="738" t="str">
        <f>IF($L$2=TRUE,_xll.mirGetDate($A495,$C$4,"MOD_FOLLOWING",$I$2),"")</f>
        <v/>
      </c>
      <c r="D495" s="738" t="str">
        <f>IF($L$2=TRUE,_xll.mirGetDate($A495,$D$4,"MOD_FOLLOWING",$I$2),"")</f>
        <v/>
      </c>
      <c r="E495" s="741" t="str">
        <v/>
      </c>
      <c r="F495" s="741" t="str">
        <v/>
      </c>
      <c r="G495" s="741" t="str">
        <v/>
      </c>
    </row>
    <row r="496" spans="1:7">
      <c r="A496" s="740" t="str">
        <f t="shared" si="7"/>
        <v/>
      </c>
      <c r="B496" s="739" t="str">
        <f>IF($L$2=TRUE,_xll.mirGetDate($A496,$B$4,"MOD_FOLLOWING",$I$2),"")</f>
        <v/>
      </c>
      <c r="C496" s="738" t="str">
        <f>IF($L$2=TRUE,_xll.mirGetDate($A496,$C$4,"MOD_FOLLOWING",$I$2),"")</f>
        <v/>
      </c>
      <c r="D496" s="738" t="str">
        <f>IF($L$2=TRUE,_xll.mirGetDate($A496,$D$4,"MOD_FOLLOWING",$I$2),"")</f>
        <v/>
      </c>
      <c r="E496" s="741" t="str">
        <v/>
      </c>
      <c r="F496" s="741" t="str">
        <v/>
      </c>
      <c r="G496" s="741" t="str">
        <v/>
      </c>
    </row>
    <row r="497" spans="1:7">
      <c r="A497" s="740" t="str">
        <f t="shared" si="7"/>
        <v/>
      </c>
      <c r="B497" s="739" t="str">
        <f>IF($L$2=TRUE,_xll.mirGetDate($A497,$B$4,"MOD_FOLLOWING",$I$2),"")</f>
        <v/>
      </c>
      <c r="C497" s="738" t="str">
        <f>IF($L$2=TRUE,_xll.mirGetDate($A497,$C$4,"MOD_FOLLOWING",$I$2),"")</f>
        <v/>
      </c>
      <c r="D497" s="738" t="str">
        <f>IF($L$2=TRUE,_xll.mirGetDate($A497,$D$4,"MOD_FOLLOWING",$I$2),"")</f>
        <v/>
      </c>
      <c r="E497" s="741" t="str">
        <v/>
      </c>
      <c r="F497" s="741" t="str">
        <v/>
      </c>
      <c r="G497" s="741" t="str">
        <v/>
      </c>
    </row>
    <row r="498" spans="1:7">
      <c r="A498" s="740" t="str">
        <f t="shared" si="7"/>
        <v/>
      </c>
      <c r="B498" s="739" t="str">
        <f>IF($L$2=TRUE,_xll.mirGetDate($A498,$B$4,"MOD_FOLLOWING",$I$2),"")</f>
        <v/>
      </c>
      <c r="C498" s="738" t="str">
        <f>IF($L$2=TRUE,_xll.mirGetDate($A498,$C$4,"MOD_FOLLOWING",$I$2),"")</f>
        <v/>
      </c>
      <c r="D498" s="738" t="str">
        <f>IF($L$2=TRUE,_xll.mirGetDate($A498,$D$4,"MOD_FOLLOWING",$I$2),"")</f>
        <v/>
      </c>
      <c r="E498" s="741" t="str">
        <v/>
      </c>
      <c r="F498" s="741" t="str">
        <v/>
      </c>
      <c r="G498" s="741" t="str">
        <v/>
      </c>
    </row>
    <row r="499" spans="1:7">
      <c r="A499" s="740" t="str">
        <f t="shared" si="7"/>
        <v/>
      </c>
      <c r="B499" s="739" t="str">
        <f>IF($L$2=TRUE,_xll.mirGetDate($A499,$B$4,"MOD_FOLLOWING",$I$2),"")</f>
        <v/>
      </c>
      <c r="C499" s="738" t="str">
        <f>IF($L$2=TRUE,_xll.mirGetDate($A499,$C$4,"MOD_FOLLOWING",$I$2),"")</f>
        <v/>
      </c>
      <c r="D499" s="738" t="str">
        <f>IF($L$2=TRUE,_xll.mirGetDate($A499,$D$4,"MOD_FOLLOWING",$I$2),"")</f>
        <v/>
      </c>
      <c r="E499" s="741" t="str">
        <v/>
      </c>
      <c r="F499" s="741" t="str">
        <v/>
      </c>
      <c r="G499" s="741" t="str">
        <v/>
      </c>
    </row>
    <row r="500" spans="1:7">
      <c r="A500" s="740" t="str">
        <f t="shared" si="7"/>
        <v/>
      </c>
      <c r="B500" s="739" t="str">
        <f>IF($L$2=TRUE,_xll.mirGetDate($A500,$B$4,"MOD_FOLLOWING",$I$2),"")</f>
        <v/>
      </c>
      <c r="C500" s="738" t="str">
        <f>IF($L$2=TRUE,_xll.mirGetDate($A500,$C$4,"MOD_FOLLOWING",$I$2),"")</f>
        <v/>
      </c>
      <c r="D500" s="738" t="str">
        <f>IF($L$2=TRUE,_xll.mirGetDate($A500,$D$4,"MOD_FOLLOWING",$I$2),"")</f>
        <v/>
      </c>
      <c r="E500" s="741" t="str">
        <v/>
      </c>
      <c r="F500" s="741" t="str">
        <v/>
      </c>
      <c r="G500" s="741" t="str">
        <v/>
      </c>
    </row>
    <row r="501" spans="1:7">
      <c r="A501" s="740" t="str">
        <f t="shared" si="7"/>
        <v/>
      </c>
      <c r="B501" s="739" t="str">
        <f>IF($L$2=TRUE,_xll.mirGetDate($A501,$B$4,"MOD_FOLLOWING",$I$2),"")</f>
        <v/>
      </c>
      <c r="C501" s="738" t="str">
        <f>IF($L$2=TRUE,_xll.mirGetDate($A501,$C$4,"MOD_FOLLOWING",$I$2),"")</f>
        <v/>
      </c>
      <c r="D501" s="738" t="str">
        <f>IF($L$2=TRUE,_xll.mirGetDate($A501,$D$4,"MOD_FOLLOWING",$I$2),"")</f>
        <v/>
      </c>
      <c r="E501" s="741" t="str">
        <v/>
      </c>
      <c r="F501" s="741" t="str">
        <v/>
      </c>
      <c r="G501" s="741" t="str">
        <v/>
      </c>
    </row>
    <row r="502" spans="1:7">
      <c r="A502" s="740" t="str">
        <f t="shared" si="7"/>
        <v/>
      </c>
      <c r="B502" s="739" t="str">
        <f>IF($L$2=TRUE,_xll.mirGetDate($A502,$B$4,"MOD_FOLLOWING",$I$2),"")</f>
        <v/>
      </c>
      <c r="C502" s="738" t="str">
        <f>IF($L$2=TRUE,_xll.mirGetDate($A502,$C$4,"MOD_FOLLOWING",$I$2),"")</f>
        <v/>
      </c>
      <c r="D502" s="738" t="str">
        <f>IF($L$2=TRUE,_xll.mirGetDate($A502,$D$4,"MOD_FOLLOWING",$I$2),"")</f>
        <v/>
      </c>
      <c r="E502" s="741" t="str">
        <v/>
      </c>
      <c r="F502" s="741" t="str">
        <v/>
      </c>
      <c r="G502" s="741" t="str">
        <v/>
      </c>
    </row>
    <row r="503" spans="1:7">
      <c r="A503" s="740" t="str">
        <f t="shared" si="7"/>
        <v/>
      </c>
      <c r="B503" s="739" t="str">
        <f>IF($L$2=TRUE,_xll.mirGetDate($A503,$B$4,"MOD_FOLLOWING",$I$2),"")</f>
        <v/>
      </c>
      <c r="C503" s="738" t="str">
        <f>IF($L$2=TRUE,_xll.mirGetDate($A503,$C$4,"MOD_FOLLOWING",$I$2),"")</f>
        <v/>
      </c>
      <c r="D503" s="738" t="str">
        <f>IF($L$2=TRUE,_xll.mirGetDate($A503,$D$4,"MOD_FOLLOWING",$I$2),"")</f>
        <v/>
      </c>
      <c r="E503" s="741" t="str">
        <v/>
      </c>
      <c r="F503" s="741" t="str">
        <v/>
      </c>
      <c r="G503" s="741" t="str">
        <v/>
      </c>
    </row>
    <row r="504" spans="1:7">
      <c r="A504" s="740" t="str">
        <f t="shared" si="7"/>
        <v/>
      </c>
      <c r="B504" s="739" t="str">
        <f>IF($L$2=TRUE,_xll.mirGetDate($A504,$B$4,"MOD_FOLLOWING",$I$2),"")</f>
        <v/>
      </c>
      <c r="C504" s="738" t="str">
        <f>IF($L$2=TRUE,_xll.mirGetDate($A504,$C$4,"MOD_FOLLOWING",$I$2),"")</f>
        <v/>
      </c>
      <c r="D504" s="738" t="str">
        <f>IF($L$2=TRUE,_xll.mirGetDate($A504,$D$4,"MOD_FOLLOWING",$I$2),"")</f>
        <v/>
      </c>
      <c r="E504" s="741" t="str">
        <v/>
      </c>
      <c r="F504" s="741" t="str">
        <v/>
      </c>
      <c r="G504" s="741" t="str">
        <v/>
      </c>
    </row>
    <row r="505" spans="1:7">
      <c r="A505" s="740" t="str">
        <f t="shared" si="7"/>
        <v/>
      </c>
      <c r="B505" s="739" t="str">
        <f>IF($L$2=TRUE,_xll.mirGetDate($A505,$B$4,"MOD_FOLLOWING",$I$2),"")</f>
        <v/>
      </c>
      <c r="C505" s="738" t="str">
        <f>IF($L$2=TRUE,_xll.mirGetDate($A505,$C$4,"MOD_FOLLOWING",$I$2),"")</f>
        <v/>
      </c>
      <c r="D505" s="738" t="str">
        <f>IF($L$2=TRUE,_xll.mirGetDate($A505,$D$4,"MOD_FOLLOWING",$I$2),"")</f>
        <v/>
      </c>
      <c r="E505" s="741" t="str">
        <v/>
      </c>
      <c r="F505" s="741" t="str">
        <v/>
      </c>
      <c r="G505" s="741" t="str">
        <v/>
      </c>
    </row>
    <row r="506" spans="1:7">
      <c r="A506" s="740" t="str">
        <f t="shared" si="7"/>
        <v/>
      </c>
      <c r="B506" s="739" t="str">
        <f>IF($L$2=TRUE,_xll.mirGetDate($A506,$B$4,"MOD_FOLLOWING",$I$2),"")</f>
        <v/>
      </c>
      <c r="C506" s="738" t="str">
        <f>IF($L$2=TRUE,_xll.mirGetDate($A506,$C$4,"MOD_FOLLOWING",$I$2),"")</f>
        <v/>
      </c>
      <c r="D506" s="738" t="str">
        <f>IF($L$2=TRUE,_xll.mirGetDate($A506,$D$4,"MOD_FOLLOWING",$I$2),"")</f>
        <v/>
      </c>
      <c r="E506" s="741" t="str">
        <v/>
      </c>
      <c r="F506" s="741" t="str">
        <v/>
      </c>
      <c r="G506" s="741" t="str">
        <v/>
      </c>
    </row>
    <row r="507" spans="1:7">
      <c r="A507" s="740" t="str">
        <f t="shared" si="7"/>
        <v/>
      </c>
      <c r="B507" s="739" t="str">
        <f>IF($L$2=TRUE,_xll.mirGetDate($A507,$B$4,"MOD_FOLLOWING",$I$2),"")</f>
        <v/>
      </c>
      <c r="C507" s="738" t="str">
        <f>IF($L$2=TRUE,_xll.mirGetDate($A507,$C$4,"MOD_FOLLOWING",$I$2),"")</f>
        <v/>
      </c>
      <c r="D507" s="738" t="str">
        <f>IF($L$2=TRUE,_xll.mirGetDate($A507,$D$4,"MOD_FOLLOWING",$I$2),"")</f>
        <v/>
      </c>
      <c r="E507" s="741" t="str">
        <v/>
      </c>
      <c r="F507" s="741" t="str">
        <v/>
      </c>
      <c r="G507" s="741" t="str">
        <v/>
      </c>
    </row>
    <row r="508" spans="1:7">
      <c r="A508" s="740" t="str">
        <f t="shared" si="7"/>
        <v/>
      </c>
      <c r="B508" s="739" t="str">
        <f>IF($L$2=TRUE,_xll.mirGetDate($A508,$B$4,"MOD_FOLLOWING",$I$2),"")</f>
        <v/>
      </c>
      <c r="C508" s="738" t="str">
        <f>IF($L$2=TRUE,_xll.mirGetDate($A508,$C$4,"MOD_FOLLOWING",$I$2),"")</f>
        <v/>
      </c>
      <c r="D508" s="738" t="str">
        <f>IF($L$2=TRUE,_xll.mirGetDate($A508,$D$4,"MOD_FOLLOWING",$I$2),"")</f>
        <v/>
      </c>
      <c r="E508" s="741" t="str">
        <v/>
      </c>
      <c r="F508" s="741" t="str">
        <v/>
      </c>
      <c r="G508" s="741" t="str">
        <v/>
      </c>
    </row>
    <row r="509" spans="1:7">
      <c r="A509" s="740" t="str">
        <f t="shared" si="7"/>
        <v/>
      </c>
      <c r="B509" s="739" t="str">
        <f>IF($L$2=TRUE,_xll.mirGetDate($A509,$B$4,"MOD_FOLLOWING",$I$2),"")</f>
        <v/>
      </c>
      <c r="C509" s="738" t="str">
        <f>IF($L$2=TRUE,_xll.mirGetDate($A509,$C$4,"MOD_FOLLOWING",$I$2),"")</f>
        <v/>
      </c>
      <c r="D509" s="738" t="str">
        <f>IF($L$2=TRUE,_xll.mirGetDate($A509,$D$4,"MOD_FOLLOWING",$I$2),"")</f>
        <v/>
      </c>
      <c r="E509" s="741" t="str">
        <v/>
      </c>
      <c r="F509" s="741" t="str">
        <v/>
      </c>
      <c r="G509" s="741" t="str">
        <v/>
      </c>
    </row>
    <row r="510" spans="1:7">
      <c r="A510" s="740" t="str">
        <f t="shared" si="7"/>
        <v/>
      </c>
      <c r="B510" s="739" t="str">
        <f>IF($L$2=TRUE,_xll.mirGetDate($A510,$B$4,"MOD_FOLLOWING",$I$2),"")</f>
        <v/>
      </c>
      <c r="C510" s="738" t="str">
        <f>IF($L$2=TRUE,_xll.mirGetDate($A510,$C$4,"MOD_FOLLOWING",$I$2),"")</f>
        <v/>
      </c>
      <c r="D510" s="738" t="str">
        <f>IF($L$2=TRUE,_xll.mirGetDate($A510,$D$4,"MOD_FOLLOWING",$I$2),"")</f>
        <v/>
      </c>
      <c r="E510" s="741" t="str">
        <v/>
      </c>
      <c r="F510" s="741" t="str">
        <v/>
      </c>
      <c r="G510" s="741" t="str">
        <v/>
      </c>
    </row>
    <row r="511" spans="1:7">
      <c r="A511" s="740" t="str">
        <f t="shared" si="7"/>
        <v/>
      </c>
      <c r="B511" s="739" t="str">
        <f>IF($L$2=TRUE,_xll.mirGetDate($A511,$B$4,"MOD_FOLLOWING",$I$2),"")</f>
        <v/>
      </c>
      <c r="C511" s="738" t="str">
        <f>IF($L$2=TRUE,_xll.mirGetDate($A511,$C$4,"MOD_FOLLOWING",$I$2),"")</f>
        <v/>
      </c>
      <c r="D511" s="738" t="str">
        <f>IF($L$2=TRUE,_xll.mirGetDate($A511,$D$4,"MOD_FOLLOWING",$I$2),"")</f>
        <v/>
      </c>
      <c r="E511" s="741" t="str">
        <v/>
      </c>
      <c r="F511" s="741" t="str">
        <v/>
      </c>
      <c r="G511" s="741" t="str">
        <v/>
      </c>
    </row>
    <row r="512" spans="1:7">
      <c r="A512" s="740" t="str">
        <f t="shared" si="7"/>
        <v/>
      </c>
      <c r="B512" s="739" t="str">
        <f>IF($L$2=TRUE,_xll.mirGetDate($A512,$B$4,"MOD_FOLLOWING",$I$2),"")</f>
        <v/>
      </c>
      <c r="C512" s="738" t="str">
        <f>IF($L$2=TRUE,_xll.mirGetDate($A512,$C$4,"MOD_FOLLOWING",$I$2),"")</f>
        <v/>
      </c>
      <c r="D512" s="738" t="str">
        <f>IF($L$2=TRUE,_xll.mirGetDate($A512,$D$4,"MOD_FOLLOWING",$I$2),"")</f>
        <v/>
      </c>
      <c r="E512" s="741" t="str">
        <v/>
      </c>
      <c r="F512" s="741" t="str">
        <v/>
      </c>
      <c r="G512" s="741" t="str">
        <v/>
      </c>
    </row>
    <row r="513" spans="1:7">
      <c r="A513" s="740" t="str">
        <f t="shared" si="7"/>
        <v/>
      </c>
      <c r="B513" s="739" t="str">
        <f>IF($L$2=TRUE,_xll.mirGetDate($A513,$B$4,"MOD_FOLLOWING",$I$2),"")</f>
        <v/>
      </c>
      <c r="C513" s="738" t="str">
        <f>IF($L$2=TRUE,_xll.mirGetDate($A513,$C$4,"MOD_FOLLOWING",$I$2),"")</f>
        <v/>
      </c>
      <c r="D513" s="738" t="str">
        <f>IF($L$2=TRUE,_xll.mirGetDate($A513,$D$4,"MOD_FOLLOWING",$I$2),"")</f>
        <v/>
      </c>
      <c r="E513" s="741" t="str">
        <v/>
      </c>
      <c r="F513" s="741" t="str">
        <v/>
      </c>
      <c r="G513" s="741" t="str">
        <v/>
      </c>
    </row>
    <row r="514" spans="1:7">
      <c r="A514" s="740" t="str">
        <f t="shared" si="7"/>
        <v/>
      </c>
      <c r="B514" s="739" t="str">
        <f>IF($L$2=TRUE,_xll.mirGetDate($A514,$B$4,"MOD_FOLLOWING",$I$2),"")</f>
        <v/>
      </c>
      <c r="C514" s="738" t="str">
        <f>IF($L$2=TRUE,_xll.mirGetDate($A514,$C$4,"MOD_FOLLOWING",$I$2),"")</f>
        <v/>
      </c>
      <c r="D514" s="738" t="str">
        <f>IF($L$2=TRUE,_xll.mirGetDate($A514,$D$4,"MOD_FOLLOWING",$I$2),"")</f>
        <v/>
      </c>
      <c r="E514" s="741" t="str">
        <v/>
      </c>
      <c r="F514" s="741" t="str">
        <v/>
      </c>
      <c r="G514" s="741" t="str">
        <v/>
      </c>
    </row>
    <row r="515" spans="1:7">
      <c r="A515" s="740" t="str">
        <f t="shared" si="7"/>
        <v/>
      </c>
      <c r="B515" s="739" t="str">
        <f>IF($L$2=TRUE,_xll.mirGetDate($A515,$B$4,"MOD_FOLLOWING",$I$2),"")</f>
        <v/>
      </c>
      <c r="C515" s="738" t="str">
        <f>IF($L$2=TRUE,_xll.mirGetDate($A515,$C$4,"MOD_FOLLOWING",$I$2),"")</f>
        <v/>
      </c>
      <c r="D515" s="738" t="str">
        <f>IF($L$2=TRUE,_xll.mirGetDate($A515,$D$4,"MOD_FOLLOWING",$I$2),"")</f>
        <v/>
      </c>
      <c r="E515" s="741" t="str">
        <v/>
      </c>
      <c r="F515" s="741" t="str">
        <v/>
      </c>
      <c r="G515" s="741" t="str">
        <v/>
      </c>
    </row>
    <row r="516" spans="1:7">
      <c r="A516" s="740" t="str">
        <f t="shared" si="7"/>
        <v/>
      </c>
      <c r="B516" s="739" t="str">
        <f>IF($L$2=TRUE,_xll.mirGetDate($A516,$B$4,"MOD_FOLLOWING",$I$2),"")</f>
        <v/>
      </c>
      <c r="C516" s="738" t="str">
        <f>IF($L$2=TRUE,_xll.mirGetDate($A516,$C$4,"MOD_FOLLOWING",$I$2),"")</f>
        <v/>
      </c>
      <c r="D516" s="738" t="str">
        <f>IF($L$2=TRUE,_xll.mirGetDate($A516,$D$4,"MOD_FOLLOWING",$I$2),"")</f>
        <v/>
      </c>
      <c r="E516" s="741" t="str">
        <v/>
      </c>
      <c r="F516" s="741" t="str">
        <v/>
      </c>
      <c r="G516" s="741" t="str">
        <v/>
      </c>
    </row>
    <row r="517" spans="1:7">
      <c r="A517" s="740" t="str">
        <f t="shared" si="7"/>
        <v/>
      </c>
      <c r="B517" s="739" t="str">
        <f>IF($L$2=TRUE,_xll.mirGetDate($A517,$B$4,"MOD_FOLLOWING",$I$2),"")</f>
        <v/>
      </c>
      <c r="C517" s="738" t="str">
        <f>IF($L$2=TRUE,_xll.mirGetDate($A517,$C$4,"MOD_FOLLOWING",$I$2),"")</f>
        <v/>
      </c>
      <c r="D517" s="738" t="str">
        <f>IF($L$2=TRUE,_xll.mirGetDate($A517,$D$4,"MOD_FOLLOWING",$I$2),"")</f>
        <v/>
      </c>
      <c r="E517" s="741" t="str">
        <v/>
      </c>
      <c r="F517" s="741" t="str">
        <v/>
      </c>
      <c r="G517" s="741" t="str">
        <v/>
      </c>
    </row>
    <row r="518" spans="1:7">
      <c r="A518" s="740" t="str">
        <f t="shared" ref="A518:A581" si="8">B517</f>
        <v/>
      </c>
      <c r="B518" s="739" t="str">
        <f>IF($L$2=TRUE,_xll.mirGetDate($A518,$B$4,"MOD_FOLLOWING",$I$2),"")</f>
        <v/>
      </c>
      <c r="C518" s="738" t="str">
        <f>IF($L$2=TRUE,_xll.mirGetDate($A518,$C$4,"MOD_FOLLOWING",$I$2),"")</f>
        <v/>
      </c>
      <c r="D518" s="738" t="str">
        <f>IF($L$2=TRUE,_xll.mirGetDate($A518,$D$4,"MOD_FOLLOWING",$I$2),"")</f>
        <v/>
      </c>
      <c r="E518" s="741" t="str">
        <v/>
      </c>
      <c r="F518" s="741" t="str">
        <v/>
      </c>
      <c r="G518" s="741" t="str">
        <v/>
      </c>
    </row>
    <row r="519" spans="1:7">
      <c r="A519" s="740" t="str">
        <f t="shared" si="8"/>
        <v/>
      </c>
      <c r="B519" s="739" t="str">
        <f>IF($L$2=TRUE,_xll.mirGetDate($A519,$B$4,"MOD_FOLLOWING",$I$2),"")</f>
        <v/>
      </c>
      <c r="C519" s="738" t="str">
        <f>IF($L$2=TRUE,_xll.mirGetDate($A519,$C$4,"MOD_FOLLOWING",$I$2),"")</f>
        <v/>
      </c>
      <c r="D519" s="738" t="str">
        <f>IF($L$2=TRUE,_xll.mirGetDate($A519,$D$4,"MOD_FOLLOWING",$I$2),"")</f>
        <v/>
      </c>
      <c r="E519" s="741" t="str">
        <v/>
      </c>
      <c r="F519" s="741" t="str">
        <v/>
      </c>
      <c r="G519" s="741" t="str">
        <v/>
      </c>
    </row>
    <row r="520" spans="1:7">
      <c r="A520" s="740" t="str">
        <f t="shared" si="8"/>
        <v/>
      </c>
      <c r="B520" s="739" t="str">
        <f>IF($L$2=TRUE,_xll.mirGetDate($A520,$B$4,"MOD_FOLLOWING",$I$2),"")</f>
        <v/>
      </c>
      <c r="C520" s="738" t="str">
        <f>IF($L$2=TRUE,_xll.mirGetDate($A520,$C$4,"MOD_FOLLOWING",$I$2),"")</f>
        <v/>
      </c>
      <c r="D520" s="738" t="str">
        <f>IF($L$2=TRUE,_xll.mirGetDate($A520,$D$4,"MOD_FOLLOWING",$I$2),"")</f>
        <v/>
      </c>
      <c r="E520" s="741" t="str">
        <v/>
      </c>
      <c r="F520" s="741" t="str">
        <v/>
      </c>
      <c r="G520" s="741" t="str">
        <v/>
      </c>
    </row>
    <row r="521" spans="1:7">
      <c r="A521" s="740" t="str">
        <f t="shared" si="8"/>
        <v/>
      </c>
      <c r="B521" s="739" t="str">
        <f>IF($L$2=TRUE,_xll.mirGetDate($A521,$B$4,"MOD_FOLLOWING",$I$2),"")</f>
        <v/>
      </c>
      <c r="C521" s="738" t="str">
        <f>IF($L$2=TRUE,_xll.mirGetDate($A521,$C$4,"MOD_FOLLOWING",$I$2),"")</f>
        <v/>
      </c>
      <c r="D521" s="738" t="str">
        <f>IF($L$2=TRUE,_xll.mirGetDate($A521,$D$4,"MOD_FOLLOWING",$I$2),"")</f>
        <v/>
      </c>
      <c r="E521" s="741" t="str">
        <v/>
      </c>
      <c r="F521" s="741" t="str">
        <v/>
      </c>
      <c r="G521" s="741" t="str">
        <v/>
      </c>
    </row>
    <row r="522" spans="1:7">
      <c r="A522" s="740" t="str">
        <f t="shared" si="8"/>
        <v/>
      </c>
      <c r="B522" s="739" t="str">
        <f>IF($L$2=TRUE,_xll.mirGetDate($A522,$B$4,"MOD_FOLLOWING",$I$2),"")</f>
        <v/>
      </c>
      <c r="C522" s="738" t="str">
        <f>IF($L$2=TRUE,_xll.mirGetDate($A522,$C$4,"MOD_FOLLOWING",$I$2),"")</f>
        <v/>
      </c>
      <c r="D522" s="738" t="str">
        <f>IF($L$2=TRUE,_xll.mirGetDate($A522,$D$4,"MOD_FOLLOWING",$I$2),"")</f>
        <v/>
      </c>
      <c r="E522" s="741" t="str">
        <v/>
      </c>
      <c r="F522" s="741" t="str">
        <v/>
      </c>
      <c r="G522" s="741" t="str">
        <v/>
      </c>
    </row>
    <row r="523" spans="1:7">
      <c r="A523" s="740" t="str">
        <f t="shared" si="8"/>
        <v/>
      </c>
      <c r="B523" s="739" t="str">
        <f>IF($L$2=TRUE,_xll.mirGetDate($A523,$B$4,"MOD_FOLLOWING",$I$2),"")</f>
        <v/>
      </c>
      <c r="C523" s="738" t="str">
        <f>IF($L$2=TRUE,_xll.mirGetDate($A523,$C$4,"MOD_FOLLOWING",$I$2),"")</f>
        <v/>
      </c>
      <c r="D523" s="738" t="str">
        <f>IF($L$2=TRUE,_xll.mirGetDate($A523,$D$4,"MOD_FOLLOWING",$I$2),"")</f>
        <v/>
      </c>
      <c r="E523" s="741" t="str">
        <v/>
      </c>
      <c r="F523" s="741" t="str">
        <v/>
      </c>
      <c r="G523" s="741" t="str">
        <v/>
      </c>
    </row>
    <row r="524" spans="1:7">
      <c r="A524" s="740" t="str">
        <f t="shared" si="8"/>
        <v/>
      </c>
      <c r="B524" s="739" t="str">
        <f>IF($L$2=TRUE,_xll.mirGetDate($A524,$B$4,"MOD_FOLLOWING",$I$2),"")</f>
        <v/>
      </c>
      <c r="C524" s="738" t="str">
        <f>IF($L$2=TRUE,_xll.mirGetDate($A524,$C$4,"MOD_FOLLOWING",$I$2),"")</f>
        <v/>
      </c>
      <c r="D524" s="738" t="str">
        <f>IF($L$2=TRUE,_xll.mirGetDate($A524,$D$4,"MOD_FOLLOWING",$I$2),"")</f>
        <v/>
      </c>
      <c r="E524" s="741" t="str">
        <v/>
      </c>
      <c r="F524" s="741" t="str">
        <v/>
      </c>
      <c r="G524" s="741" t="str">
        <v/>
      </c>
    </row>
    <row r="525" spans="1:7">
      <c r="A525" s="740" t="str">
        <f t="shared" si="8"/>
        <v/>
      </c>
      <c r="B525" s="739" t="str">
        <f>IF($L$2=TRUE,_xll.mirGetDate($A525,$B$4,"MOD_FOLLOWING",$I$2),"")</f>
        <v/>
      </c>
      <c r="C525" s="738" t="str">
        <f>IF($L$2=TRUE,_xll.mirGetDate($A525,$C$4,"MOD_FOLLOWING",$I$2),"")</f>
        <v/>
      </c>
      <c r="D525" s="738" t="str">
        <f>IF($L$2=TRUE,_xll.mirGetDate($A525,$D$4,"MOD_FOLLOWING",$I$2),"")</f>
        <v/>
      </c>
      <c r="E525" s="741" t="str">
        <v/>
      </c>
      <c r="F525" s="741" t="str">
        <v/>
      </c>
      <c r="G525" s="741" t="str">
        <v/>
      </c>
    </row>
    <row r="526" spans="1:7">
      <c r="A526" s="740" t="str">
        <f t="shared" si="8"/>
        <v/>
      </c>
      <c r="B526" s="739" t="str">
        <f>IF($L$2=TRUE,_xll.mirGetDate($A526,$B$4,"MOD_FOLLOWING",$I$2),"")</f>
        <v/>
      </c>
      <c r="C526" s="738" t="str">
        <f>IF($L$2=TRUE,_xll.mirGetDate($A526,$C$4,"MOD_FOLLOWING",$I$2),"")</f>
        <v/>
      </c>
      <c r="D526" s="738" t="str">
        <f>IF($L$2=TRUE,_xll.mirGetDate($A526,$D$4,"MOD_FOLLOWING",$I$2),"")</f>
        <v/>
      </c>
      <c r="E526" s="741" t="str">
        <v/>
      </c>
      <c r="F526" s="741" t="str">
        <v/>
      </c>
      <c r="G526" s="741" t="str">
        <v/>
      </c>
    </row>
    <row r="527" spans="1:7">
      <c r="A527" s="740" t="str">
        <f t="shared" si="8"/>
        <v/>
      </c>
      <c r="B527" s="739" t="str">
        <f>IF($L$2=TRUE,_xll.mirGetDate($A527,$B$4,"MOD_FOLLOWING",$I$2),"")</f>
        <v/>
      </c>
      <c r="C527" s="738" t="str">
        <f>IF($L$2=TRUE,_xll.mirGetDate($A527,$C$4,"MOD_FOLLOWING",$I$2),"")</f>
        <v/>
      </c>
      <c r="D527" s="738" t="str">
        <f>IF($L$2=TRUE,_xll.mirGetDate($A527,$D$4,"MOD_FOLLOWING",$I$2),"")</f>
        <v/>
      </c>
      <c r="E527" s="741" t="str">
        <v/>
      </c>
      <c r="F527" s="741" t="str">
        <v/>
      </c>
      <c r="G527" s="741" t="str">
        <v/>
      </c>
    </row>
    <row r="528" spans="1:7">
      <c r="A528" s="740" t="str">
        <f t="shared" si="8"/>
        <v/>
      </c>
      <c r="B528" s="739" t="str">
        <f>IF($L$2=TRUE,_xll.mirGetDate($A528,$B$4,"MOD_FOLLOWING",$I$2),"")</f>
        <v/>
      </c>
      <c r="C528" s="738" t="str">
        <f>IF($L$2=TRUE,_xll.mirGetDate($A528,$C$4,"MOD_FOLLOWING",$I$2),"")</f>
        <v/>
      </c>
      <c r="D528" s="738" t="str">
        <f>IF($L$2=TRUE,_xll.mirGetDate($A528,$D$4,"MOD_FOLLOWING",$I$2),"")</f>
        <v/>
      </c>
      <c r="E528" s="741" t="str">
        <v/>
      </c>
      <c r="F528" s="741" t="str">
        <v/>
      </c>
      <c r="G528" s="741" t="str">
        <v/>
      </c>
    </row>
    <row r="529" spans="1:7">
      <c r="A529" s="740" t="str">
        <f t="shared" si="8"/>
        <v/>
      </c>
      <c r="B529" s="739" t="str">
        <f>IF($L$2=TRUE,_xll.mirGetDate($A529,$B$4,"MOD_FOLLOWING",$I$2),"")</f>
        <v/>
      </c>
      <c r="C529" s="738" t="str">
        <f>IF($L$2=TRUE,_xll.mirGetDate($A529,$C$4,"MOD_FOLLOWING",$I$2),"")</f>
        <v/>
      </c>
      <c r="D529" s="738" t="str">
        <f>IF($L$2=TRUE,_xll.mirGetDate($A529,$D$4,"MOD_FOLLOWING",$I$2),"")</f>
        <v/>
      </c>
      <c r="E529" s="741" t="str">
        <v/>
      </c>
      <c r="F529" s="741" t="str">
        <v/>
      </c>
      <c r="G529" s="741" t="str">
        <v/>
      </c>
    </row>
    <row r="530" spans="1:7">
      <c r="A530" s="740" t="str">
        <f t="shared" si="8"/>
        <v/>
      </c>
      <c r="B530" s="739" t="str">
        <f>IF($L$2=TRUE,_xll.mirGetDate($A530,$B$4,"MOD_FOLLOWING",$I$2),"")</f>
        <v/>
      </c>
      <c r="C530" s="738" t="str">
        <f>IF($L$2=TRUE,_xll.mirGetDate($A530,$C$4,"MOD_FOLLOWING",$I$2),"")</f>
        <v/>
      </c>
      <c r="D530" s="738" t="str">
        <f>IF($L$2=TRUE,_xll.mirGetDate($A530,$D$4,"MOD_FOLLOWING",$I$2),"")</f>
        <v/>
      </c>
      <c r="E530" s="741" t="str">
        <v/>
      </c>
      <c r="F530" s="741" t="str">
        <v/>
      </c>
      <c r="G530" s="741" t="str">
        <v/>
      </c>
    </row>
    <row r="531" spans="1:7">
      <c r="A531" s="740" t="str">
        <f t="shared" si="8"/>
        <v/>
      </c>
      <c r="B531" s="739" t="str">
        <f>IF($L$2=TRUE,_xll.mirGetDate($A531,$B$4,"MOD_FOLLOWING",$I$2),"")</f>
        <v/>
      </c>
      <c r="C531" s="738" t="str">
        <f>IF($L$2=TRUE,_xll.mirGetDate($A531,$C$4,"MOD_FOLLOWING",$I$2),"")</f>
        <v/>
      </c>
      <c r="D531" s="738" t="str">
        <f>IF($L$2=TRUE,_xll.mirGetDate($A531,$D$4,"MOD_FOLLOWING",$I$2),"")</f>
        <v/>
      </c>
      <c r="E531" s="741" t="str">
        <v/>
      </c>
      <c r="F531" s="741" t="str">
        <v/>
      </c>
      <c r="G531" s="741" t="str">
        <v/>
      </c>
    </row>
    <row r="532" spans="1:7">
      <c r="A532" s="740" t="str">
        <f t="shared" si="8"/>
        <v/>
      </c>
      <c r="B532" s="739" t="str">
        <f>IF($L$2=TRUE,_xll.mirGetDate($A532,$B$4,"MOD_FOLLOWING",$I$2),"")</f>
        <v/>
      </c>
      <c r="C532" s="738" t="str">
        <f>IF($L$2=TRUE,_xll.mirGetDate($A532,$C$4,"MOD_FOLLOWING",$I$2),"")</f>
        <v/>
      </c>
      <c r="D532" s="738" t="str">
        <f>IF($L$2=TRUE,_xll.mirGetDate($A532,$D$4,"MOD_FOLLOWING",$I$2),"")</f>
        <v/>
      </c>
      <c r="E532" s="741" t="str">
        <v/>
      </c>
      <c r="F532" s="741" t="str">
        <v/>
      </c>
      <c r="G532" s="741" t="str">
        <v/>
      </c>
    </row>
    <row r="533" spans="1:7">
      <c r="A533" s="740" t="str">
        <f t="shared" si="8"/>
        <v/>
      </c>
      <c r="B533" s="739" t="str">
        <f>IF($L$2=TRUE,_xll.mirGetDate($A533,$B$4,"MOD_FOLLOWING",$I$2),"")</f>
        <v/>
      </c>
      <c r="C533" s="738" t="str">
        <f>IF($L$2=TRUE,_xll.mirGetDate($A533,$C$4,"MOD_FOLLOWING",$I$2),"")</f>
        <v/>
      </c>
      <c r="D533" s="738" t="str">
        <f>IF($L$2=TRUE,_xll.mirGetDate($A533,$D$4,"MOD_FOLLOWING",$I$2),"")</f>
        <v/>
      </c>
      <c r="E533" s="741" t="str">
        <v/>
      </c>
      <c r="F533" s="741" t="str">
        <v/>
      </c>
      <c r="G533" s="741" t="str">
        <v/>
      </c>
    </row>
    <row r="534" spans="1:7">
      <c r="A534" s="740" t="str">
        <f t="shared" si="8"/>
        <v/>
      </c>
      <c r="B534" s="739" t="str">
        <f>IF($L$2=TRUE,_xll.mirGetDate($A534,$B$4,"MOD_FOLLOWING",$I$2),"")</f>
        <v/>
      </c>
      <c r="C534" s="738" t="str">
        <f>IF($L$2=TRUE,_xll.mirGetDate($A534,$C$4,"MOD_FOLLOWING",$I$2),"")</f>
        <v/>
      </c>
      <c r="D534" s="738" t="str">
        <f>IF($L$2=TRUE,_xll.mirGetDate($A534,$D$4,"MOD_FOLLOWING",$I$2),"")</f>
        <v/>
      </c>
      <c r="E534" s="741" t="str">
        <v/>
      </c>
      <c r="F534" s="741" t="str">
        <v/>
      </c>
      <c r="G534" s="741" t="str">
        <v/>
      </c>
    </row>
    <row r="535" spans="1:7">
      <c r="A535" s="740" t="str">
        <f t="shared" si="8"/>
        <v/>
      </c>
      <c r="B535" s="739" t="str">
        <f>IF($L$2=TRUE,_xll.mirGetDate($A535,$B$4,"MOD_FOLLOWING",$I$2),"")</f>
        <v/>
      </c>
      <c r="C535" s="738" t="str">
        <f>IF($L$2=TRUE,_xll.mirGetDate($A535,$C$4,"MOD_FOLLOWING",$I$2),"")</f>
        <v/>
      </c>
      <c r="D535" s="738" t="str">
        <f>IF($L$2=TRUE,_xll.mirGetDate($A535,$D$4,"MOD_FOLLOWING",$I$2),"")</f>
        <v/>
      </c>
      <c r="E535" s="741" t="str">
        <v/>
      </c>
      <c r="F535" s="741" t="str">
        <v/>
      </c>
      <c r="G535" s="741" t="str">
        <v/>
      </c>
    </row>
    <row r="536" spans="1:7">
      <c r="A536" s="740" t="str">
        <f t="shared" si="8"/>
        <v/>
      </c>
      <c r="B536" s="739" t="str">
        <f>IF($L$2=TRUE,_xll.mirGetDate($A536,$B$4,"MOD_FOLLOWING",$I$2),"")</f>
        <v/>
      </c>
      <c r="C536" s="738" t="str">
        <f>IF($L$2=TRUE,_xll.mirGetDate($A536,$C$4,"MOD_FOLLOWING",$I$2),"")</f>
        <v/>
      </c>
      <c r="D536" s="738" t="str">
        <f>IF($L$2=TRUE,_xll.mirGetDate($A536,$D$4,"MOD_FOLLOWING",$I$2),"")</f>
        <v/>
      </c>
      <c r="E536" s="741" t="str">
        <v/>
      </c>
      <c r="F536" s="741" t="str">
        <v/>
      </c>
      <c r="G536" s="741" t="str">
        <v/>
      </c>
    </row>
    <row r="537" spans="1:7">
      <c r="A537" s="740" t="str">
        <f t="shared" si="8"/>
        <v/>
      </c>
      <c r="B537" s="739" t="str">
        <f>IF($L$2=TRUE,_xll.mirGetDate($A537,$B$4,"MOD_FOLLOWING",$I$2),"")</f>
        <v/>
      </c>
      <c r="C537" s="738" t="str">
        <f>IF($L$2=TRUE,_xll.mirGetDate($A537,$C$4,"MOD_FOLLOWING",$I$2),"")</f>
        <v/>
      </c>
      <c r="D537" s="738" t="str">
        <f>IF($L$2=TRUE,_xll.mirGetDate($A537,$D$4,"MOD_FOLLOWING",$I$2),"")</f>
        <v/>
      </c>
      <c r="E537" s="741" t="str">
        <v/>
      </c>
      <c r="F537" s="741" t="str">
        <v/>
      </c>
      <c r="G537" s="741" t="str">
        <v/>
      </c>
    </row>
    <row r="538" spans="1:7">
      <c r="A538" s="740" t="str">
        <f t="shared" si="8"/>
        <v/>
      </c>
      <c r="B538" s="739" t="str">
        <f>IF($L$2=TRUE,_xll.mirGetDate($A538,$B$4,"MOD_FOLLOWING",$I$2),"")</f>
        <v/>
      </c>
      <c r="C538" s="738" t="str">
        <f>IF($L$2=TRUE,_xll.mirGetDate($A538,$C$4,"MOD_FOLLOWING",$I$2),"")</f>
        <v/>
      </c>
      <c r="D538" s="738" t="str">
        <f>IF($L$2=TRUE,_xll.mirGetDate($A538,$D$4,"MOD_FOLLOWING",$I$2),"")</f>
        <v/>
      </c>
      <c r="E538" s="741" t="str">
        <v/>
      </c>
      <c r="F538" s="741" t="str">
        <v/>
      </c>
      <c r="G538" s="741" t="str">
        <v/>
      </c>
    </row>
    <row r="539" spans="1:7">
      <c r="A539" s="740" t="str">
        <f t="shared" si="8"/>
        <v/>
      </c>
      <c r="B539" s="739" t="str">
        <f>IF($L$2=TRUE,_xll.mirGetDate($A539,$B$4,"MOD_FOLLOWING",$I$2),"")</f>
        <v/>
      </c>
      <c r="C539" s="738" t="str">
        <f>IF($L$2=TRUE,_xll.mirGetDate($A539,$C$4,"MOD_FOLLOWING",$I$2),"")</f>
        <v/>
      </c>
      <c r="D539" s="738" t="str">
        <f>IF($L$2=TRUE,_xll.mirGetDate($A539,$D$4,"MOD_FOLLOWING",$I$2),"")</f>
        <v/>
      </c>
      <c r="E539" s="741" t="str">
        <v/>
      </c>
      <c r="F539" s="741" t="str">
        <v/>
      </c>
      <c r="G539" s="741" t="str">
        <v/>
      </c>
    </row>
    <row r="540" spans="1:7">
      <c r="A540" s="740" t="str">
        <f t="shared" si="8"/>
        <v/>
      </c>
      <c r="B540" s="739" t="str">
        <f>IF($L$2=TRUE,_xll.mirGetDate($A540,$B$4,"MOD_FOLLOWING",$I$2),"")</f>
        <v/>
      </c>
      <c r="C540" s="738" t="str">
        <f>IF($L$2=TRUE,_xll.mirGetDate($A540,$C$4,"MOD_FOLLOWING",$I$2),"")</f>
        <v/>
      </c>
      <c r="D540" s="738" t="str">
        <f>IF($L$2=TRUE,_xll.mirGetDate($A540,$D$4,"MOD_FOLLOWING",$I$2),"")</f>
        <v/>
      </c>
      <c r="E540" s="741" t="str">
        <v/>
      </c>
      <c r="F540" s="741" t="str">
        <v/>
      </c>
      <c r="G540" s="741" t="str">
        <v/>
      </c>
    </row>
    <row r="541" spans="1:7">
      <c r="A541" s="740" t="str">
        <f t="shared" si="8"/>
        <v/>
      </c>
      <c r="B541" s="739" t="str">
        <f>IF($L$2=TRUE,_xll.mirGetDate($A541,$B$4,"MOD_FOLLOWING",$I$2),"")</f>
        <v/>
      </c>
      <c r="C541" s="738" t="str">
        <f>IF($L$2=TRUE,_xll.mirGetDate($A541,$C$4,"MOD_FOLLOWING",$I$2),"")</f>
        <v/>
      </c>
      <c r="D541" s="738" t="str">
        <f>IF($L$2=TRUE,_xll.mirGetDate($A541,$D$4,"MOD_FOLLOWING",$I$2),"")</f>
        <v/>
      </c>
      <c r="E541" s="741" t="str">
        <v/>
      </c>
      <c r="F541" s="741" t="str">
        <v/>
      </c>
      <c r="G541" s="741" t="str">
        <v/>
      </c>
    </row>
    <row r="542" spans="1:7">
      <c r="A542" s="740" t="str">
        <f t="shared" si="8"/>
        <v/>
      </c>
      <c r="B542" s="739" t="str">
        <f>IF($L$2=TRUE,_xll.mirGetDate($A542,$B$4,"MOD_FOLLOWING",$I$2),"")</f>
        <v/>
      </c>
      <c r="C542" s="738" t="str">
        <f>IF($L$2=TRUE,_xll.mirGetDate($A542,$C$4,"MOD_FOLLOWING",$I$2),"")</f>
        <v/>
      </c>
      <c r="D542" s="738" t="str">
        <f>IF($L$2=TRUE,_xll.mirGetDate($A542,$D$4,"MOD_FOLLOWING",$I$2),"")</f>
        <v/>
      </c>
      <c r="E542" s="741" t="str">
        <v/>
      </c>
      <c r="F542" s="741" t="str">
        <v/>
      </c>
      <c r="G542" s="741" t="str">
        <v/>
      </c>
    </row>
    <row r="543" spans="1:7">
      <c r="A543" s="740" t="str">
        <f t="shared" si="8"/>
        <v/>
      </c>
      <c r="B543" s="739" t="str">
        <f>IF($L$2=TRUE,_xll.mirGetDate($A543,$B$4,"MOD_FOLLOWING",$I$2),"")</f>
        <v/>
      </c>
      <c r="C543" s="738" t="str">
        <f>IF($L$2=TRUE,_xll.mirGetDate($A543,$C$4,"MOD_FOLLOWING",$I$2),"")</f>
        <v/>
      </c>
      <c r="D543" s="738" t="str">
        <f>IF($L$2=TRUE,_xll.mirGetDate($A543,$D$4,"MOD_FOLLOWING",$I$2),"")</f>
        <v/>
      </c>
      <c r="E543" s="741" t="str">
        <v/>
      </c>
      <c r="F543" s="741" t="str">
        <v/>
      </c>
      <c r="G543" s="741" t="str">
        <v/>
      </c>
    </row>
    <row r="544" spans="1:7">
      <c r="A544" s="740" t="str">
        <f t="shared" si="8"/>
        <v/>
      </c>
      <c r="B544" s="739" t="str">
        <f>IF($L$2=TRUE,_xll.mirGetDate($A544,$B$4,"MOD_FOLLOWING",$I$2),"")</f>
        <v/>
      </c>
      <c r="C544" s="738" t="str">
        <f>IF($L$2=TRUE,_xll.mirGetDate($A544,$C$4,"MOD_FOLLOWING",$I$2),"")</f>
        <v/>
      </c>
      <c r="D544" s="738" t="str">
        <f>IF($L$2=TRUE,_xll.mirGetDate($A544,$D$4,"MOD_FOLLOWING",$I$2),"")</f>
        <v/>
      </c>
      <c r="E544" s="741" t="str">
        <v/>
      </c>
      <c r="F544" s="741" t="str">
        <v/>
      </c>
      <c r="G544" s="741" t="str">
        <v/>
      </c>
    </row>
    <row r="545" spans="1:7">
      <c r="A545" s="740" t="str">
        <f t="shared" si="8"/>
        <v/>
      </c>
      <c r="B545" s="739" t="str">
        <f>IF($L$2=TRUE,_xll.mirGetDate($A545,$B$4,"MOD_FOLLOWING",$I$2),"")</f>
        <v/>
      </c>
      <c r="C545" s="738" t="str">
        <f>IF($L$2=TRUE,_xll.mirGetDate($A545,$C$4,"MOD_FOLLOWING",$I$2),"")</f>
        <v/>
      </c>
      <c r="D545" s="738" t="str">
        <f>IF($L$2=TRUE,_xll.mirGetDate($A545,$D$4,"MOD_FOLLOWING",$I$2),"")</f>
        <v/>
      </c>
      <c r="E545" s="741" t="str">
        <v/>
      </c>
      <c r="F545" s="741" t="str">
        <v/>
      </c>
      <c r="G545" s="741" t="str">
        <v/>
      </c>
    </row>
    <row r="546" spans="1:7">
      <c r="A546" s="740" t="str">
        <f t="shared" si="8"/>
        <v/>
      </c>
      <c r="B546" s="739" t="str">
        <f>IF($L$2=TRUE,_xll.mirGetDate($A546,$B$4,"MOD_FOLLOWING",$I$2),"")</f>
        <v/>
      </c>
      <c r="C546" s="738" t="str">
        <f>IF($L$2=TRUE,_xll.mirGetDate($A546,$C$4,"MOD_FOLLOWING",$I$2),"")</f>
        <v/>
      </c>
      <c r="D546" s="738" t="str">
        <f>IF($L$2=TRUE,_xll.mirGetDate($A546,$D$4,"MOD_FOLLOWING",$I$2),"")</f>
        <v/>
      </c>
      <c r="E546" s="741" t="str">
        <v/>
      </c>
      <c r="F546" s="741" t="str">
        <v/>
      </c>
      <c r="G546" s="741" t="str">
        <v/>
      </c>
    </row>
    <row r="547" spans="1:7">
      <c r="A547" s="740" t="str">
        <f t="shared" si="8"/>
        <v/>
      </c>
      <c r="B547" s="739" t="str">
        <f>IF($L$2=TRUE,_xll.mirGetDate($A547,$B$4,"MOD_FOLLOWING",$I$2),"")</f>
        <v/>
      </c>
      <c r="C547" s="738" t="str">
        <f>IF($L$2=TRUE,_xll.mirGetDate($A547,$C$4,"MOD_FOLLOWING",$I$2),"")</f>
        <v/>
      </c>
      <c r="D547" s="738" t="str">
        <f>IF($L$2=TRUE,_xll.mirGetDate($A547,$D$4,"MOD_FOLLOWING",$I$2),"")</f>
        <v/>
      </c>
      <c r="E547" s="741" t="str">
        <v/>
      </c>
      <c r="F547" s="741" t="str">
        <v/>
      </c>
      <c r="G547" s="741" t="str">
        <v/>
      </c>
    </row>
    <row r="548" spans="1:7">
      <c r="A548" s="740" t="str">
        <f t="shared" si="8"/>
        <v/>
      </c>
      <c r="B548" s="739" t="str">
        <f>IF($L$2=TRUE,_xll.mirGetDate($A548,$B$4,"MOD_FOLLOWING",$I$2),"")</f>
        <v/>
      </c>
      <c r="C548" s="738" t="str">
        <f>IF($L$2=TRUE,_xll.mirGetDate($A548,$C$4,"MOD_FOLLOWING",$I$2),"")</f>
        <v/>
      </c>
      <c r="D548" s="738" t="str">
        <f>IF($L$2=TRUE,_xll.mirGetDate($A548,$D$4,"MOD_FOLLOWING",$I$2),"")</f>
        <v/>
      </c>
      <c r="E548" s="741" t="str">
        <v/>
      </c>
      <c r="F548" s="741" t="str">
        <v/>
      </c>
      <c r="G548" s="741" t="str">
        <v/>
      </c>
    </row>
    <row r="549" spans="1:7">
      <c r="A549" s="740" t="str">
        <f t="shared" si="8"/>
        <v/>
      </c>
      <c r="B549" s="739" t="str">
        <f>IF($L$2=TRUE,_xll.mirGetDate($A549,$B$4,"MOD_FOLLOWING",$I$2),"")</f>
        <v/>
      </c>
      <c r="C549" s="738" t="str">
        <f>IF($L$2=TRUE,_xll.mirGetDate($A549,$C$4,"MOD_FOLLOWING",$I$2),"")</f>
        <v/>
      </c>
      <c r="D549" s="738" t="str">
        <f>IF($L$2=TRUE,_xll.mirGetDate($A549,$D$4,"MOD_FOLLOWING",$I$2),"")</f>
        <v/>
      </c>
      <c r="E549" s="741" t="str">
        <v/>
      </c>
      <c r="F549" s="741" t="str">
        <v/>
      </c>
      <c r="G549" s="741" t="str">
        <v/>
      </c>
    </row>
    <row r="550" spans="1:7">
      <c r="A550" s="740" t="str">
        <f t="shared" si="8"/>
        <v/>
      </c>
      <c r="B550" s="739" t="str">
        <f>IF($L$2=TRUE,_xll.mirGetDate($A550,$B$4,"MOD_FOLLOWING",$I$2),"")</f>
        <v/>
      </c>
      <c r="C550" s="738" t="str">
        <f>IF($L$2=TRUE,_xll.mirGetDate($A550,$C$4,"MOD_FOLLOWING",$I$2),"")</f>
        <v/>
      </c>
      <c r="D550" s="738" t="str">
        <f>IF($L$2=TRUE,_xll.mirGetDate($A550,$D$4,"MOD_FOLLOWING",$I$2),"")</f>
        <v/>
      </c>
      <c r="E550" s="741" t="str">
        <v/>
      </c>
      <c r="F550" s="741" t="str">
        <v/>
      </c>
      <c r="G550" s="741" t="str">
        <v/>
      </c>
    </row>
    <row r="551" spans="1:7">
      <c r="A551" s="740" t="str">
        <f t="shared" si="8"/>
        <v/>
      </c>
      <c r="B551" s="739" t="str">
        <f>IF($L$2=TRUE,_xll.mirGetDate($A551,$B$4,"MOD_FOLLOWING",$I$2),"")</f>
        <v/>
      </c>
      <c r="C551" s="738" t="str">
        <f>IF($L$2=TRUE,_xll.mirGetDate($A551,$C$4,"MOD_FOLLOWING",$I$2),"")</f>
        <v/>
      </c>
      <c r="D551" s="738" t="str">
        <f>IF($L$2=TRUE,_xll.mirGetDate($A551,$D$4,"MOD_FOLLOWING",$I$2),"")</f>
        <v/>
      </c>
      <c r="E551" s="741" t="str">
        <v/>
      </c>
      <c r="F551" s="741" t="str">
        <v/>
      </c>
      <c r="G551" s="741" t="str">
        <v/>
      </c>
    </row>
    <row r="552" spans="1:7">
      <c r="A552" s="740" t="str">
        <f t="shared" si="8"/>
        <v/>
      </c>
      <c r="B552" s="739" t="str">
        <f>IF($L$2=TRUE,_xll.mirGetDate($A552,$B$4,"MOD_FOLLOWING",$I$2),"")</f>
        <v/>
      </c>
      <c r="C552" s="738" t="str">
        <f>IF($L$2=TRUE,_xll.mirGetDate($A552,$C$4,"MOD_FOLLOWING",$I$2),"")</f>
        <v/>
      </c>
      <c r="D552" s="738" t="str">
        <f>IF($L$2=TRUE,_xll.mirGetDate($A552,$D$4,"MOD_FOLLOWING",$I$2),"")</f>
        <v/>
      </c>
      <c r="E552" s="741" t="str">
        <v/>
      </c>
      <c r="F552" s="741" t="str">
        <v/>
      </c>
      <c r="G552" s="741" t="str">
        <v/>
      </c>
    </row>
    <row r="553" spans="1:7">
      <c r="A553" s="740" t="str">
        <f t="shared" si="8"/>
        <v/>
      </c>
      <c r="B553" s="739" t="str">
        <f>IF($L$2=TRUE,_xll.mirGetDate($A553,$B$4,"MOD_FOLLOWING",$I$2),"")</f>
        <v/>
      </c>
      <c r="C553" s="738" t="str">
        <f>IF($L$2=TRUE,_xll.mirGetDate($A553,$C$4,"MOD_FOLLOWING",$I$2),"")</f>
        <v/>
      </c>
      <c r="D553" s="738" t="str">
        <f>IF($L$2=TRUE,_xll.mirGetDate($A553,$D$4,"MOD_FOLLOWING",$I$2),"")</f>
        <v/>
      </c>
      <c r="E553" s="741" t="str">
        <v/>
      </c>
      <c r="F553" s="741" t="str">
        <v/>
      </c>
      <c r="G553" s="741" t="str">
        <v/>
      </c>
    </row>
    <row r="554" spans="1:7">
      <c r="A554" s="740" t="str">
        <f t="shared" si="8"/>
        <v/>
      </c>
      <c r="B554" s="739" t="str">
        <f>IF($L$2=TRUE,_xll.mirGetDate($A554,$B$4,"MOD_FOLLOWING",$I$2),"")</f>
        <v/>
      </c>
      <c r="C554" s="738" t="str">
        <f>IF($L$2=TRUE,_xll.mirGetDate($A554,$C$4,"MOD_FOLLOWING",$I$2),"")</f>
        <v/>
      </c>
      <c r="D554" s="738" t="str">
        <f>IF($L$2=TRUE,_xll.mirGetDate($A554,$D$4,"MOD_FOLLOWING",$I$2),"")</f>
        <v/>
      </c>
      <c r="E554" s="741" t="str">
        <v/>
      </c>
      <c r="F554" s="741" t="str">
        <v/>
      </c>
      <c r="G554" s="741" t="str">
        <v/>
      </c>
    </row>
    <row r="555" spans="1:7">
      <c r="A555" s="740" t="str">
        <f t="shared" si="8"/>
        <v/>
      </c>
      <c r="B555" s="739" t="str">
        <f>IF($L$2=TRUE,_xll.mirGetDate($A555,$B$4,"MOD_FOLLOWING",$I$2),"")</f>
        <v/>
      </c>
      <c r="C555" s="738" t="str">
        <f>IF($L$2=TRUE,_xll.mirGetDate($A555,$C$4,"MOD_FOLLOWING",$I$2),"")</f>
        <v/>
      </c>
      <c r="D555" s="738" t="str">
        <f>IF($L$2=TRUE,_xll.mirGetDate($A555,$D$4,"MOD_FOLLOWING",$I$2),"")</f>
        <v/>
      </c>
      <c r="E555" s="741" t="str">
        <v/>
      </c>
      <c r="F555" s="741" t="str">
        <v/>
      </c>
      <c r="G555" s="741" t="str">
        <v/>
      </c>
    </row>
    <row r="556" spans="1:7">
      <c r="A556" s="740" t="str">
        <f t="shared" si="8"/>
        <v/>
      </c>
      <c r="B556" s="739" t="str">
        <f>IF($L$2=TRUE,_xll.mirGetDate($A556,$B$4,"MOD_FOLLOWING",$I$2),"")</f>
        <v/>
      </c>
      <c r="C556" s="738" t="str">
        <f>IF($L$2=TRUE,_xll.mirGetDate($A556,$C$4,"MOD_FOLLOWING",$I$2),"")</f>
        <v/>
      </c>
      <c r="D556" s="738" t="str">
        <f>IF($L$2=TRUE,_xll.mirGetDate($A556,$D$4,"MOD_FOLLOWING",$I$2),"")</f>
        <v/>
      </c>
      <c r="E556" s="741" t="str">
        <v/>
      </c>
      <c r="F556" s="741" t="str">
        <v/>
      </c>
      <c r="G556" s="741" t="str">
        <v/>
      </c>
    </row>
    <row r="557" spans="1:7">
      <c r="A557" s="740" t="str">
        <f t="shared" si="8"/>
        <v/>
      </c>
      <c r="B557" s="739" t="str">
        <f>IF($L$2=TRUE,_xll.mirGetDate($A557,$B$4,"MOD_FOLLOWING",$I$2),"")</f>
        <v/>
      </c>
      <c r="C557" s="738" t="str">
        <f>IF($L$2=TRUE,_xll.mirGetDate($A557,$C$4,"MOD_FOLLOWING",$I$2),"")</f>
        <v/>
      </c>
      <c r="D557" s="738" t="str">
        <f>IF($L$2=TRUE,_xll.mirGetDate($A557,$D$4,"MOD_FOLLOWING",$I$2),"")</f>
        <v/>
      </c>
      <c r="E557" s="741" t="str">
        <v/>
      </c>
      <c r="F557" s="741" t="str">
        <v/>
      </c>
      <c r="G557" s="741" t="str">
        <v/>
      </c>
    </row>
    <row r="558" spans="1:7">
      <c r="A558" s="740" t="str">
        <f t="shared" si="8"/>
        <v/>
      </c>
      <c r="B558" s="739" t="str">
        <f>IF($L$2=TRUE,_xll.mirGetDate($A558,$B$4,"MOD_FOLLOWING",$I$2),"")</f>
        <v/>
      </c>
      <c r="C558" s="738" t="str">
        <f>IF($L$2=TRUE,_xll.mirGetDate($A558,$C$4,"MOD_FOLLOWING",$I$2),"")</f>
        <v/>
      </c>
      <c r="D558" s="738" t="str">
        <f>IF($L$2=TRUE,_xll.mirGetDate($A558,$D$4,"MOD_FOLLOWING",$I$2),"")</f>
        <v/>
      </c>
      <c r="E558" s="741" t="str">
        <v/>
      </c>
      <c r="F558" s="741" t="str">
        <v/>
      </c>
      <c r="G558" s="741" t="str">
        <v/>
      </c>
    </row>
    <row r="559" spans="1:7">
      <c r="A559" s="740" t="str">
        <f t="shared" si="8"/>
        <v/>
      </c>
      <c r="B559" s="739" t="str">
        <f>IF($L$2=TRUE,_xll.mirGetDate($A559,$B$4,"MOD_FOLLOWING",$I$2),"")</f>
        <v/>
      </c>
      <c r="C559" s="738" t="str">
        <f>IF($L$2=TRUE,_xll.mirGetDate($A559,$C$4,"MOD_FOLLOWING",$I$2),"")</f>
        <v/>
      </c>
      <c r="D559" s="738" t="str">
        <f>IF($L$2=TRUE,_xll.mirGetDate($A559,$D$4,"MOD_FOLLOWING",$I$2),"")</f>
        <v/>
      </c>
      <c r="E559" s="741" t="str">
        <v/>
      </c>
      <c r="F559" s="741" t="str">
        <v/>
      </c>
      <c r="G559" s="741" t="str">
        <v/>
      </c>
    </row>
    <row r="560" spans="1:7">
      <c r="A560" s="740" t="str">
        <f t="shared" si="8"/>
        <v/>
      </c>
      <c r="B560" s="739" t="str">
        <f>IF($L$2=TRUE,_xll.mirGetDate($A560,$B$4,"MOD_FOLLOWING",$I$2),"")</f>
        <v/>
      </c>
      <c r="C560" s="738" t="str">
        <f>IF($L$2=TRUE,_xll.mirGetDate($A560,$C$4,"MOD_FOLLOWING",$I$2),"")</f>
        <v/>
      </c>
      <c r="D560" s="738" t="str">
        <f>IF($L$2=TRUE,_xll.mirGetDate($A560,$D$4,"MOD_FOLLOWING",$I$2),"")</f>
        <v/>
      </c>
      <c r="E560" s="741" t="str">
        <v/>
      </c>
      <c r="F560" s="741" t="str">
        <v/>
      </c>
      <c r="G560" s="741" t="str">
        <v/>
      </c>
    </row>
    <row r="561" spans="1:7">
      <c r="A561" s="740" t="str">
        <f t="shared" si="8"/>
        <v/>
      </c>
      <c r="B561" s="739" t="str">
        <f>IF($L$2=TRUE,_xll.mirGetDate($A561,$B$4,"MOD_FOLLOWING",$I$2),"")</f>
        <v/>
      </c>
      <c r="C561" s="738" t="str">
        <f>IF($L$2=TRUE,_xll.mirGetDate($A561,$C$4,"MOD_FOLLOWING",$I$2),"")</f>
        <v/>
      </c>
      <c r="D561" s="738" t="str">
        <f>IF($L$2=TRUE,_xll.mirGetDate($A561,$D$4,"MOD_FOLLOWING",$I$2),"")</f>
        <v/>
      </c>
      <c r="E561" s="741" t="str">
        <v/>
      </c>
      <c r="F561" s="741" t="str">
        <v/>
      </c>
      <c r="G561" s="741" t="str">
        <v/>
      </c>
    </row>
    <row r="562" spans="1:7">
      <c r="A562" s="740" t="str">
        <f t="shared" si="8"/>
        <v/>
      </c>
      <c r="B562" s="739" t="str">
        <f>IF($L$2=TRUE,_xll.mirGetDate($A562,$B$4,"MOD_FOLLOWING",$I$2),"")</f>
        <v/>
      </c>
      <c r="C562" s="738" t="str">
        <f>IF($L$2=TRUE,_xll.mirGetDate($A562,$C$4,"MOD_FOLLOWING",$I$2),"")</f>
        <v/>
      </c>
      <c r="D562" s="738" t="str">
        <f>IF($L$2=TRUE,_xll.mirGetDate($A562,$D$4,"MOD_FOLLOWING",$I$2),"")</f>
        <v/>
      </c>
      <c r="E562" s="741" t="str">
        <v/>
      </c>
      <c r="F562" s="741" t="str">
        <v/>
      </c>
      <c r="G562" s="741" t="str">
        <v/>
      </c>
    </row>
    <row r="563" spans="1:7">
      <c r="A563" s="740" t="str">
        <f t="shared" si="8"/>
        <v/>
      </c>
      <c r="B563" s="739" t="str">
        <f>IF($L$2=TRUE,_xll.mirGetDate($A563,$B$4,"MOD_FOLLOWING",$I$2),"")</f>
        <v/>
      </c>
      <c r="C563" s="738" t="str">
        <f>IF($L$2=TRUE,_xll.mirGetDate($A563,$C$4,"MOD_FOLLOWING",$I$2),"")</f>
        <v/>
      </c>
      <c r="D563" s="738" t="str">
        <f>IF($L$2=TRUE,_xll.mirGetDate($A563,$D$4,"MOD_FOLLOWING",$I$2),"")</f>
        <v/>
      </c>
      <c r="E563" s="741" t="str">
        <v/>
      </c>
      <c r="F563" s="741" t="str">
        <v/>
      </c>
      <c r="G563" s="741" t="str">
        <v/>
      </c>
    </row>
    <row r="564" spans="1:7">
      <c r="A564" s="740" t="str">
        <f t="shared" si="8"/>
        <v/>
      </c>
      <c r="B564" s="739" t="str">
        <f>IF($L$2=TRUE,_xll.mirGetDate($A564,$B$4,"MOD_FOLLOWING",$I$2),"")</f>
        <v/>
      </c>
      <c r="C564" s="738" t="str">
        <f>IF($L$2=TRUE,_xll.mirGetDate($A564,$C$4,"MOD_FOLLOWING",$I$2),"")</f>
        <v/>
      </c>
      <c r="D564" s="738" t="str">
        <f>IF($L$2=TRUE,_xll.mirGetDate($A564,$D$4,"MOD_FOLLOWING",$I$2),"")</f>
        <v/>
      </c>
      <c r="E564" s="741" t="str">
        <v/>
      </c>
      <c r="F564" s="741" t="str">
        <v/>
      </c>
      <c r="G564" s="741" t="str">
        <v/>
      </c>
    </row>
    <row r="565" spans="1:7">
      <c r="A565" s="740" t="str">
        <f t="shared" si="8"/>
        <v/>
      </c>
      <c r="B565" s="739" t="str">
        <f>IF($L$2=TRUE,_xll.mirGetDate($A565,$B$4,"MOD_FOLLOWING",$I$2),"")</f>
        <v/>
      </c>
      <c r="C565" s="738" t="str">
        <f>IF($L$2=TRUE,_xll.mirGetDate($A565,$C$4,"MOD_FOLLOWING",$I$2),"")</f>
        <v/>
      </c>
      <c r="D565" s="738" t="str">
        <f>IF($L$2=TRUE,_xll.mirGetDate($A565,$D$4,"MOD_FOLLOWING",$I$2),"")</f>
        <v/>
      </c>
      <c r="E565" s="741" t="str">
        <v/>
      </c>
      <c r="F565" s="741" t="str">
        <v/>
      </c>
      <c r="G565" s="741" t="str">
        <v/>
      </c>
    </row>
    <row r="566" spans="1:7">
      <c r="A566" s="740" t="str">
        <f t="shared" si="8"/>
        <v/>
      </c>
      <c r="B566" s="739" t="str">
        <f>IF($L$2=TRUE,_xll.mirGetDate($A566,$B$4,"MOD_FOLLOWING",$I$2),"")</f>
        <v/>
      </c>
      <c r="C566" s="738" t="str">
        <f>IF($L$2=TRUE,_xll.mirGetDate($A566,$C$4,"MOD_FOLLOWING",$I$2),"")</f>
        <v/>
      </c>
      <c r="D566" s="738" t="str">
        <f>IF($L$2=TRUE,_xll.mirGetDate($A566,$D$4,"MOD_FOLLOWING",$I$2),"")</f>
        <v/>
      </c>
      <c r="E566" s="741" t="str">
        <v/>
      </c>
      <c r="F566" s="741" t="str">
        <v/>
      </c>
      <c r="G566" s="741" t="str">
        <v/>
      </c>
    </row>
    <row r="567" spans="1:7">
      <c r="A567" s="740" t="str">
        <f t="shared" si="8"/>
        <v/>
      </c>
      <c r="B567" s="739" t="str">
        <f>IF($L$2=TRUE,_xll.mirGetDate($A567,$B$4,"MOD_FOLLOWING",$I$2),"")</f>
        <v/>
      </c>
      <c r="C567" s="738" t="str">
        <f>IF($L$2=TRUE,_xll.mirGetDate($A567,$C$4,"MOD_FOLLOWING",$I$2),"")</f>
        <v/>
      </c>
      <c r="D567" s="738" t="str">
        <f>IF($L$2=TRUE,_xll.mirGetDate($A567,$D$4,"MOD_FOLLOWING",$I$2),"")</f>
        <v/>
      </c>
      <c r="E567" s="741" t="str">
        <v/>
      </c>
      <c r="F567" s="741" t="str">
        <v/>
      </c>
      <c r="G567" s="741" t="str">
        <v/>
      </c>
    </row>
    <row r="568" spans="1:7">
      <c r="A568" s="740" t="str">
        <f t="shared" si="8"/>
        <v/>
      </c>
      <c r="B568" s="739" t="str">
        <f>IF($L$2=TRUE,_xll.mirGetDate($A568,$B$4,"MOD_FOLLOWING",$I$2),"")</f>
        <v/>
      </c>
      <c r="C568" s="738" t="str">
        <f>IF($L$2=TRUE,_xll.mirGetDate($A568,$C$4,"MOD_FOLLOWING",$I$2),"")</f>
        <v/>
      </c>
      <c r="D568" s="738" t="str">
        <f>IF($L$2=TRUE,_xll.mirGetDate($A568,$D$4,"MOD_FOLLOWING",$I$2),"")</f>
        <v/>
      </c>
      <c r="E568" s="741" t="str">
        <v/>
      </c>
      <c r="F568" s="741" t="str">
        <v/>
      </c>
      <c r="G568" s="741" t="str">
        <v/>
      </c>
    </row>
    <row r="569" spans="1:7">
      <c r="A569" s="740" t="str">
        <f t="shared" si="8"/>
        <v/>
      </c>
      <c r="B569" s="739" t="str">
        <f>IF($L$2=TRUE,_xll.mirGetDate($A569,$B$4,"MOD_FOLLOWING",$I$2),"")</f>
        <v/>
      </c>
      <c r="C569" s="738" t="str">
        <f>IF($L$2=TRUE,_xll.mirGetDate($A569,$C$4,"MOD_FOLLOWING",$I$2),"")</f>
        <v/>
      </c>
      <c r="D569" s="738" t="str">
        <f>IF($L$2=TRUE,_xll.mirGetDate($A569,$D$4,"MOD_FOLLOWING",$I$2),"")</f>
        <v/>
      </c>
      <c r="E569" s="741" t="str">
        <v/>
      </c>
      <c r="F569" s="741" t="str">
        <v/>
      </c>
      <c r="G569" s="741" t="str">
        <v/>
      </c>
    </row>
    <row r="570" spans="1:7">
      <c r="A570" s="740" t="str">
        <f t="shared" si="8"/>
        <v/>
      </c>
      <c r="B570" s="739" t="str">
        <f>IF($L$2=TRUE,_xll.mirGetDate($A570,$B$4,"MOD_FOLLOWING",$I$2),"")</f>
        <v/>
      </c>
      <c r="C570" s="738" t="str">
        <f>IF($L$2=TRUE,_xll.mirGetDate($A570,$C$4,"MOD_FOLLOWING",$I$2),"")</f>
        <v/>
      </c>
      <c r="D570" s="738" t="str">
        <f>IF($L$2=TRUE,_xll.mirGetDate($A570,$D$4,"MOD_FOLLOWING",$I$2),"")</f>
        <v/>
      </c>
      <c r="E570" s="741" t="str">
        <v/>
      </c>
      <c r="F570" s="741" t="str">
        <v/>
      </c>
      <c r="G570" s="741" t="str">
        <v/>
      </c>
    </row>
    <row r="571" spans="1:7">
      <c r="A571" s="740" t="str">
        <f t="shared" si="8"/>
        <v/>
      </c>
      <c r="B571" s="739" t="str">
        <f>IF($L$2=TRUE,_xll.mirGetDate($A571,$B$4,"MOD_FOLLOWING",$I$2),"")</f>
        <v/>
      </c>
      <c r="C571" s="738" t="str">
        <f>IF($L$2=TRUE,_xll.mirGetDate($A571,$C$4,"MOD_FOLLOWING",$I$2),"")</f>
        <v/>
      </c>
      <c r="D571" s="738" t="str">
        <f>IF($L$2=TRUE,_xll.mirGetDate($A571,$D$4,"MOD_FOLLOWING",$I$2),"")</f>
        <v/>
      </c>
      <c r="E571" s="741" t="str">
        <v/>
      </c>
      <c r="F571" s="741" t="str">
        <v/>
      </c>
      <c r="G571" s="741" t="str">
        <v/>
      </c>
    </row>
    <row r="572" spans="1:7">
      <c r="A572" s="740" t="str">
        <f t="shared" si="8"/>
        <v/>
      </c>
      <c r="B572" s="739" t="str">
        <f>IF($L$2=TRUE,_xll.mirGetDate($A572,$B$4,"MOD_FOLLOWING",$I$2),"")</f>
        <v/>
      </c>
      <c r="C572" s="738" t="str">
        <f>IF($L$2=TRUE,_xll.mirGetDate($A572,$C$4,"MOD_FOLLOWING",$I$2),"")</f>
        <v/>
      </c>
      <c r="D572" s="738" t="str">
        <f>IF($L$2=TRUE,_xll.mirGetDate($A572,$D$4,"MOD_FOLLOWING",$I$2),"")</f>
        <v/>
      </c>
      <c r="E572" s="741" t="str">
        <v/>
      </c>
      <c r="F572" s="741" t="str">
        <v/>
      </c>
      <c r="G572" s="741" t="str">
        <v/>
      </c>
    </row>
    <row r="573" spans="1:7">
      <c r="A573" s="740" t="str">
        <f t="shared" si="8"/>
        <v/>
      </c>
      <c r="B573" s="739" t="str">
        <f>IF($L$2=TRUE,_xll.mirGetDate($A573,$B$4,"MOD_FOLLOWING",$I$2),"")</f>
        <v/>
      </c>
      <c r="C573" s="738" t="str">
        <f>IF($L$2=TRUE,_xll.mirGetDate($A573,$C$4,"MOD_FOLLOWING",$I$2),"")</f>
        <v/>
      </c>
      <c r="D573" s="738" t="str">
        <f>IF($L$2=TRUE,_xll.mirGetDate($A573,$D$4,"MOD_FOLLOWING",$I$2),"")</f>
        <v/>
      </c>
      <c r="E573" s="741" t="str">
        <v/>
      </c>
      <c r="F573" s="741" t="str">
        <v/>
      </c>
      <c r="G573" s="741" t="str">
        <v/>
      </c>
    </row>
    <row r="574" spans="1:7">
      <c r="A574" s="740" t="str">
        <f t="shared" si="8"/>
        <v/>
      </c>
      <c r="B574" s="739" t="str">
        <f>IF($L$2=TRUE,_xll.mirGetDate($A574,$B$4,"MOD_FOLLOWING",$I$2),"")</f>
        <v/>
      </c>
      <c r="C574" s="738" t="str">
        <f>IF($L$2=TRUE,_xll.mirGetDate($A574,$C$4,"MOD_FOLLOWING",$I$2),"")</f>
        <v/>
      </c>
      <c r="D574" s="738" t="str">
        <f>IF($L$2=TRUE,_xll.mirGetDate($A574,$D$4,"MOD_FOLLOWING",$I$2),"")</f>
        <v/>
      </c>
      <c r="E574" s="741" t="str">
        <v/>
      </c>
      <c r="F574" s="741" t="str">
        <v/>
      </c>
      <c r="G574" s="741" t="str">
        <v/>
      </c>
    </row>
    <row r="575" spans="1:7">
      <c r="A575" s="740" t="str">
        <f t="shared" si="8"/>
        <v/>
      </c>
      <c r="B575" s="739" t="str">
        <f>IF($L$2=TRUE,_xll.mirGetDate($A575,$B$4,"MOD_FOLLOWING",$I$2),"")</f>
        <v/>
      </c>
      <c r="C575" s="738" t="str">
        <f>IF($L$2=TRUE,_xll.mirGetDate($A575,$C$4,"MOD_FOLLOWING",$I$2),"")</f>
        <v/>
      </c>
      <c r="D575" s="738" t="str">
        <f>IF($L$2=TRUE,_xll.mirGetDate($A575,$D$4,"MOD_FOLLOWING",$I$2),"")</f>
        <v/>
      </c>
      <c r="E575" s="741" t="str">
        <v/>
      </c>
      <c r="F575" s="741" t="str">
        <v/>
      </c>
      <c r="G575" s="741" t="str">
        <v/>
      </c>
    </row>
    <row r="576" spans="1:7">
      <c r="A576" s="740" t="str">
        <f t="shared" si="8"/>
        <v/>
      </c>
      <c r="B576" s="739" t="str">
        <f>IF($L$2=TRUE,_xll.mirGetDate($A576,$B$4,"MOD_FOLLOWING",$I$2),"")</f>
        <v/>
      </c>
      <c r="C576" s="738" t="str">
        <f>IF($L$2=TRUE,_xll.mirGetDate($A576,$C$4,"MOD_FOLLOWING",$I$2),"")</f>
        <v/>
      </c>
      <c r="D576" s="738" t="str">
        <f>IF($L$2=TRUE,_xll.mirGetDate($A576,$D$4,"MOD_FOLLOWING",$I$2),"")</f>
        <v/>
      </c>
      <c r="E576" s="741" t="str">
        <v/>
      </c>
      <c r="F576" s="741" t="str">
        <v/>
      </c>
      <c r="G576" s="741" t="str">
        <v/>
      </c>
    </row>
    <row r="577" spans="1:7">
      <c r="A577" s="740" t="str">
        <f t="shared" si="8"/>
        <v/>
      </c>
      <c r="B577" s="739" t="str">
        <f>IF($L$2=TRUE,_xll.mirGetDate($A577,$B$4,"MOD_FOLLOWING",$I$2),"")</f>
        <v/>
      </c>
      <c r="C577" s="738" t="str">
        <f>IF($L$2=TRUE,_xll.mirGetDate($A577,$C$4,"MOD_FOLLOWING",$I$2),"")</f>
        <v/>
      </c>
      <c r="D577" s="738" t="str">
        <f>IF($L$2=TRUE,_xll.mirGetDate($A577,$D$4,"MOD_FOLLOWING",$I$2),"")</f>
        <v/>
      </c>
      <c r="E577" s="741" t="str">
        <v/>
      </c>
      <c r="F577" s="741" t="str">
        <v/>
      </c>
      <c r="G577" s="741" t="str">
        <v/>
      </c>
    </row>
    <row r="578" spans="1:7">
      <c r="A578" s="740" t="str">
        <f t="shared" si="8"/>
        <v/>
      </c>
      <c r="B578" s="739" t="str">
        <f>IF($L$2=TRUE,_xll.mirGetDate($A578,$B$4,"MOD_FOLLOWING",$I$2),"")</f>
        <v/>
      </c>
      <c r="C578" s="738" t="str">
        <f>IF($L$2=TRUE,_xll.mirGetDate($A578,$C$4,"MOD_FOLLOWING",$I$2),"")</f>
        <v/>
      </c>
      <c r="D578" s="738" t="str">
        <f>IF($L$2=TRUE,_xll.mirGetDate($A578,$D$4,"MOD_FOLLOWING",$I$2),"")</f>
        <v/>
      </c>
      <c r="E578" s="741" t="str">
        <v/>
      </c>
      <c r="F578" s="741" t="str">
        <v/>
      </c>
      <c r="G578" s="741" t="str">
        <v/>
      </c>
    </row>
    <row r="579" spans="1:7">
      <c r="A579" s="740" t="str">
        <f t="shared" si="8"/>
        <v/>
      </c>
      <c r="B579" s="739" t="str">
        <f>IF($L$2=TRUE,_xll.mirGetDate($A579,$B$4,"MOD_FOLLOWING",$I$2),"")</f>
        <v/>
      </c>
      <c r="C579" s="738" t="str">
        <f>IF($L$2=TRUE,_xll.mirGetDate($A579,$C$4,"MOD_FOLLOWING",$I$2),"")</f>
        <v/>
      </c>
      <c r="D579" s="738" t="str">
        <f>IF($L$2=TRUE,_xll.mirGetDate($A579,$D$4,"MOD_FOLLOWING",$I$2),"")</f>
        <v/>
      </c>
      <c r="E579" s="741" t="str">
        <v/>
      </c>
      <c r="F579" s="741" t="str">
        <v/>
      </c>
      <c r="G579" s="741" t="str">
        <v/>
      </c>
    </row>
    <row r="580" spans="1:7">
      <c r="A580" s="740" t="str">
        <f t="shared" si="8"/>
        <v/>
      </c>
      <c r="B580" s="739" t="str">
        <f>IF($L$2=TRUE,_xll.mirGetDate($A580,$B$4,"MOD_FOLLOWING",$I$2),"")</f>
        <v/>
      </c>
      <c r="C580" s="738" t="str">
        <f>IF($L$2=TRUE,_xll.mirGetDate($A580,$C$4,"MOD_FOLLOWING",$I$2),"")</f>
        <v/>
      </c>
      <c r="D580" s="738" t="str">
        <f>IF($L$2=TRUE,_xll.mirGetDate($A580,$D$4,"MOD_FOLLOWING",$I$2),"")</f>
        <v/>
      </c>
      <c r="E580" s="741" t="str">
        <v/>
      </c>
      <c r="F580" s="741" t="str">
        <v/>
      </c>
      <c r="G580" s="741" t="str">
        <v/>
      </c>
    </row>
    <row r="581" spans="1:7">
      <c r="A581" s="740" t="str">
        <f t="shared" si="8"/>
        <v/>
      </c>
      <c r="B581" s="739" t="str">
        <f>IF($L$2=TRUE,_xll.mirGetDate($A581,$B$4,"MOD_FOLLOWING",$I$2),"")</f>
        <v/>
      </c>
      <c r="C581" s="738" t="str">
        <f>IF($L$2=TRUE,_xll.mirGetDate($A581,$C$4,"MOD_FOLLOWING",$I$2),"")</f>
        <v/>
      </c>
      <c r="D581" s="738" t="str">
        <f>IF($L$2=TRUE,_xll.mirGetDate($A581,$D$4,"MOD_FOLLOWING",$I$2),"")</f>
        <v/>
      </c>
      <c r="E581" s="741" t="str">
        <v/>
      </c>
      <c r="F581" s="741" t="str">
        <v/>
      </c>
      <c r="G581" s="741" t="str">
        <v/>
      </c>
    </row>
    <row r="582" spans="1:7">
      <c r="A582" s="740" t="str">
        <f t="shared" ref="A582:A645" si="9">B581</f>
        <v/>
      </c>
      <c r="B582" s="739" t="str">
        <f>IF($L$2=TRUE,_xll.mirGetDate($A582,$B$4,"MOD_FOLLOWING",$I$2),"")</f>
        <v/>
      </c>
      <c r="C582" s="738" t="str">
        <f>IF($L$2=TRUE,_xll.mirGetDate($A582,$C$4,"MOD_FOLLOWING",$I$2),"")</f>
        <v/>
      </c>
      <c r="D582" s="738" t="str">
        <f>IF($L$2=TRUE,_xll.mirGetDate($A582,$D$4,"MOD_FOLLOWING",$I$2),"")</f>
        <v/>
      </c>
      <c r="E582" s="741" t="str">
        <v/>
      </c>
      <c r="F582" s="741" t="str">
        <v/>
      </c>
      <c r="G582" s="741" t="str">
        <v/>
      </c>
    </row>
    <row r="583" spans="1:7">
      <c r="A583" s="740" t="str">
        <f t="shared" si="9"/>
        <v/>
      </c>
      <c r="B583" s="739" t="str">
        <f>IF($L$2=TRUE,_xll.mirGetDate($A583,$B$4,"MOD_FOLLOWING",$I$2),"")</f>
        <v/>
      </c>
      <c r="C583" s="738" t="str">
        <f>IF($L$2=TRUE,_xll.mirGetDate($A583,$C$4,"MOD_FOLLOWING",$I$2),"")</f>
        <v/>
      </c>
      <c r="D583" s="738" t="str">
        <f>IF($L$2=TRUE,_xll.mirGetDate($A583,$D$4,"MOD_FOLLOWING",$I$2),"")</f>
        <v/>
      </c>
      <c r="E583" s="741" t="str">
        <v/>
      </c>
      <c r="F583" s="741" t="str">
        <v/>
      </c>
      <c r="G583" s="741" t="str">
        <v/>
      </c>
    </row>
    <row r="584" spans="1:7">
      <c r="A584" s="740" t="str">
        <f t="shared" si="9"/>
        <v/>
      </c>
      <c r="B584" s="739" t="str">
        <f>IF($L$2=TRUE,_xll.mirGetDate($A584,$B$4,"MOD_FOLLOWING",$I$2),"")</f>
        <v/>
      </c>
      <c r="C584" s="738" t="str">
        <f>IF($L$2=TRUE,_xll.mirGetDate($A584,$C$4,"MOD_FOLLOWING",$I$2),"")</f>
        <v/>
      </c>
      <c r="D584" s="738" t="str">
        <f>IF($L$2=TRUE,_xll.mirGetDate($A584,$D$4,"MOD_FOLLOWING",$I$2),"")</f>
        <v/>
      </c>
      <c r="E584" s="741" t="str">
        <v/>
      </c>
      <c r="F584" s="741" t="str">
        <v/>
      </c>
      <c r="G584" s="741" t="str">
        <v/>
      </c>
    </row>
    <row r="585" spans="1:7">
      <c r="A585" s="740" t="str">
        <f t="shared" si="9"/>
        <v/>
      </c>
      <c r="B585" s="739" t="str">
        <f>IF($L$2=TRUE,_xll.mirGetDate($A585,$B$4,"MOD_FOLLOWING",$I$2),"")</f>
        <v/>
      </c>
      <c r="C585" s="738" t="str">
        <f>IF($L$2=TRUE,_xll.mirGetDate($A585,$C$4,"MOD_FOLLOWING",$I$2),"")</f>
        <v/>
      </c>
      <c r="D585" s="738" t="str">
        <f>IF($L$2=TRUE,_xll.mirGetDate($A585,$D$4,"MOD_FOLLOWING",$I$2),"")</f>
        <v/>
      </c>
      <c r="E585" s="741" t="str">
        <v/>
      </c>
      <c r="F585" s="741" t="str">
        <v/>
      </c>
      <c r="G585" s="741" t="str">
        <v/>
      </c>
    </row>
    <row r="586" spans="1:7">
      <c r="A586" s="740" t="str">
        <f t="shared" si="9"/>
        <v/>
      </c>
      <c r="B586" s="739" t="str">
        <f>IF($L$2=TRUE,_xll.mirGetDate($A586,$B$4,"MOD_FOLLOWING",$I$2),"")</f>
        <v/>
      </c>
      <c r="C586" s="738" t="str">
        <f>IF($L$2=TRUE,_xll.mirGetDate($A586,$C$4,"MOD_FOLLOWING",$I$2),"")</f>
        <v/>
      </c>
      <c r="D586" s="738" t="str">
        <f>IF($L$2=TRUE,_xll.mirGetDate($A586,$D$4,"MOD_FOLLOWING",$I$2),"")</f>
        <v/>
      </c>
      <c r="E586" s="741" t="str">
        <v/>
      </c>
      <c r="F586" s="741" t="str">
        <v/>
      </c>
      <c r="G586" s="741" t="str">
        <v/>
      </c>
    </row>
    <row r="587" spans="1:7">
      <c r="A587" s="740" t="str">
        <f t="shared" si="9"/>
        <v/>
      </c>
      <c r="B587" s="739" t="str">
        <f>IF($L$2=TRUE,_xll.mirGetDate($A587,$B$4,"MOD_FOLLOWING",$I$2),"")</f>
        <v/>
      </c>
      <c r="C587" s="738" t="str">
        <f>IF($L$2=TRUE,_xll.mirGetDate($A587,$C$4,"MOD_FOLLOWING",$I$2),"")</f>
        <v/>
      </c>
      <c r="D587" s="738" t="str">
        <f>IF($L$2=TRUE,_xll.mirGetDate($A587,$D$4,"MOD_FOLLOWING",$I$2),"")</f>
        <v/>
      </c>
      <c r="E587" s="741" t="str">
        <v/>
      </c>
      <c r="F587" s="741" t="str">
        <v/>
      </c>
      <c r="G587" s="741" t="str">
        <v/>
      </c>
    </row>
    <row r="588" spans="1:7">
      <c r="A588" s="740" t="str">
        <f t="shared" si="9"/>
        <v/>
      </c>
      <c r="B588" s="739" t="str">
        <f>IF($L$2=TRUE,_xll.mirGetDate($A588,$B$4,"MOD_FOLLOWING",$I$2),"")</f>
        <v/>
      </c>
      <c r="C588" s="738" t="str">
        <f>IF($L$2=TRUE,_xll.mirGetDate($A588,$C$4,"MOD_FOLLOWING",$I$2),"")</f>
        <v/>
      </c>
      <c r="D588" s="738" t="str">
        <f>IF($L$2=TRUE,_xll.mirGetDate($A588,$D$4,"MOD_FOLLOWING",$I$2),"")</f>
        <v/>
      </c>
      <c r="E588" s="741" t="str">
        <v/>
      </c>
      <c r="F588" s="741" t="str">
        <v/>
      </c>
      <c r="G588" s="741" t="str">
        <v/>
      </c>
    </row>
    <row r="589" spans="1:7">
      <c r="A589" s="740" t="str">
        <f t="shared" si="9"/>
        <v/>
      </c>
      <c r="B589" s="739" t="str">
        <f>IF($L$2=TRUE,_xll.mirGetDate($A589,$B$4,"MOD_FOLLOWING",$I$2),"")</f>
        <v/>
      </c>
      <c r="C589" s="738" t="str">
        <f>IF($L$2=TRUE,_xll.mirGetDate($A589,$C$4,"MOD_FOLLOWING",$I$2),"")</f>
        <v/>
      </c>
      <c r="D589" s="738" t="str">
        <f>IF($L$2=TRUE,_xll.mirGetDate($A589,$D$4,"MOD_FOLLOWING",$I$2),"")</f>
        <v/>
      </c>
      <c r="E589" s="741" t="str">
        <v/>
      </c>
      <c r="F589" s="741" t="str">
        <v/>
      </c>
      <c r="G589" s="741" t="str">
        <v/>
      </c>
    </row>
    <row r="590" spans="1:7">
      <c r="A590" s="740" t="str">
        <f t="shared" si="9"/>
        <v/>
      </c>
      <c r="B590" s="739" t="str">
        <f>IF($L$2=TRUE,_xll.mirGetDate($A590,$B$4,"MOD_FOLLOWING",$I$2),"")</f>
        <v/>
      </c>
      <c r="C590" s="738" t="str">
        <f>IF($L$2=TRUE,_xll.mirGetDate($A590,$C$4,"MOD_FOLLOWING",$I$2),"")</f>
        <v/>
      </c>
      <c r="D590" s="738" t="str">
        <f>IF($L$2=TRUE,_xll.mirGetDate($A590,$D$4,"MOD_FOLLOWING",$I$2),"")</f>
        <v/>
      </c>
      <c r="E590" s="741" t="str">
        <v/>
      </c>
      <c r="F590" s="741" t="str">
        <v/>
      </c>
      <c r="G590" s="741" t="str">
        <v/>
      </c>
    </row>
    <row r="591" spans="1:7">
      <c r="A591" s="740" t="str">
        <f t="shared" si="9"/>
        <v/>
      </c>
      <c r="B591" s="739" t="str">
        <f>IF($L$2=TRUE,_xll.mirGetDate($A591,$B$4,"MOD_FOLLOWING",$I$2),"")</f>
        <v/>
      </c>
      <c r="C591" s="738" t="str">
        <f>IF($L$2=TRUE,_xll.mirGetDate($A591,$C$4,"MOD_FOLLOWING",$I$2),"")</f>
        <v/>
      </c>
      <c r="D591" s="738" t="str">
        <f>IF($L$2=TRUE,_xll.mirGetDate($A591,$D$4,"MOD_FOLLOWING",$I$2),"")</f>
        <v/>
      </c>
      <c r="E591" s="741" t="str">
        <v/>
      </c>
      <c r="F591" s="741" t="str">
        <v/>
      </c>
      <c r="G591" s="741" t="str">
        <v/>
      </c>
    </row>
    <row r="592" spans="1:7">
      <c r="A592" s="740" t="str">
        <f t="shared" si="9"/>
        <v/>
      </c>
      <c r="B592" s="739" t="str">
        <f>IF($L$2=TRUE,_xll.mirGetDate($A592,$B$4,"MOD_FOLLOWING",$I$2),"")</f>
        <v/>
      </c>
      <c r="C592" s="738" t="str">
        <f>IF($L$2=TRUE,_xll.mirGetDate($A592,$C$4,"MOD_FOLLOWING",$I$2),"")</f>
        <v/>
      </c>
      <c r="D592" s="738" t="str">
        <f>IF($L$2=TRUE,_xll.mirGetDate($A592,$D$4,"MOD_FOLLOWING",$I$2),"")</f>
        <v/>
      </c>
      <c r="E592" s="741" t="str">
        <v/>
      </c>
      <c r="F592" s="741" t="str">
        <v/>
      </c>
      <c r="G592" s="741" t="str">
        <v/>
      </c>
    </row>
    <row r="593" spans="1:7">
      <c r="A593" s="740" t="str">
        <f t="shared" si="9"/>
        <v/>
      </c>
      <c r="B593" s="739" t="str">
        <f>IF($L$2=TRUE,_xll.mirGetDate($A593,$B$4,"MOD_FOLLOWING",$I$2),"")</f>
        <v/>
      </c>
      <c r="C593" s="738" t="str">
        <f>IF($L$2=TRUE,_xll.mirGetDate($A593,$C$4,"MOD_FOLLOWING",$I$2),"")</f>
        <v/>
      </c>
      <c r="D593" s="738" t="str">
        <f>IF($L$2=TRUE,_xll.mirGetDate($A593,$D$4,"MOD_FOLLOWING",$I$2),"")</f>
        <v/>
      </c>
      <c r="E593" s="741" t="str">
        <v/>
      </c>
      <c r="F593" s="741" t="str">
        <v/>
      </c>
      <c r="G593" s="741" t="str">
        <v/>
      </c>
    </row>
    <row r="594" spans="1:7">
      <c r="A594" s="740" t="str">
        <f t="shared" si="9"/>
        <v/>
      </c>
      <c r="B594" s="739" t="str">
        <f>IF($L$2=TRUE,_xll.mirGetDate($A594,$B$4,"MOD_FOLLOWING",$I$2),"")</f>
        <v/>
      </c>
      <c r="C594" s="738" t="str">
        <f>IF($L$2=TRUE,_xll.mirGetDate($A594,$C$4,"MOD_FOLLOWING",$I$2),"")</f>
        <v/>
      </c>
      <c r="D594" s="738" t="str">
        <f>IF($L$2=TRUE,_xll.mirGetDate($A594,$D$4,"MOD_FOLLOWING",$I$2),"")</f>
        <v/>
      </c>
      <c r="E594" s="741" t="str">
        <v/>
      </c>
      <c r="F594" s="741" t="str">
        <v/>
      </c>
      <c r="G594" s="741" t="str">
        <v/>
      </c>
    </row>
    <row r="595" spans="1:7">
      <c r="A595" s="740" t="str">
        <f t="shared" si="9"/>
        <v/>
      </c>
      <c r="B595" s="739" t="str">
        <f>IF($L$2=TRUE,_xll.mirGetDate($A595,$B$4,"MOD_FOLLOWING",$I$2),"")</f>
        <v/>
      </c>
      <c r="C595" s="738" t="str">
        <f>IF($L$2=TRUE,_xll.mirGetDate($A595,$C$4,"MOD_FOLLOWING",$I$2),"")</f>
        <v/>
      </c>
      <c r="D595" s="738" t="str">
        <f>IF($L$2=TRUE,_xll.mirGetDate($A595,$D$4,"MOD_FOLLOWING",$I$2),"")</f>
        <v/>
      </c>
      <c r="E595" s="741" t="str">
        <v/>
      </c>
      <c r="F595" s="741" t="str">
        <v/>
      </c>
      <c r="G595" s="741" t="str">
        <v/>
      </c>
    </row>
    <row r="596" spans="1:7">
      <c r="A596" s="740" t="str">
        <f t="shared" si="9"/>
        <v/>
      </c>
      <c r="B596" s="739" t="str">
        <f>IF($L$2=TRUE,_xll.mirGetDate($A596,$B$4,"MOD_FOLLOWING",$I$2),"")</f>
        <v/>
      </c>
      <c r="C596" s="738" t="str">
        <f>IF($L$2=TRUE,_xll.mirGetDate($A596,$C$4,"MOD_FOLLOWING",$I$2),"")</f>
        <v/>
      </c>
      <c r="D596" s="738" t="str">
        <f>IF($L$2=TRUE,_xll.mirGetDate($A596,$D$4,"MOD_FOLLOWING",$I$2),"")</f>
        <v/>
      </c>
      <c r="E596" s="741" t="str">
        <v/>
      </c>
      <c r="F596" s="741" t="str">
        <v/>
      </c>
      <c r="G596" s="741" t="str">
        <v/>
      </c>
    </row>
    <row r="597" spans="1:7">
      <c r="A597" s="740" t="str">
        <f t="shared" si="9"/>
        <v/>
      </c>
      <c r="B597" s="739" t="str">
        <f>IF($L$2=TRUE,_xll.mirGetDate($A597,$B$4,"MOD_FOLLOWING",$I$2),"")</f>
        <v/>
      </c>
      <c r="C597" s="738" t="str">
        <f>IF($L$2=TRUE,_xll.mirGetDate($A597,$C$4,"MOD_FOLLOWING",$I$2),"")</f>
        <v/>
      </c>
      <c r="D597" s="738" t="str">
        <f>IF($L$2=TRUE,_xll.mirGetDate($A597,$D$4,"MOD_FOLLOWING",$I$2),"")</f>
        <v/>
      </c>
      <c r="E597" s="741" t="str">
        <v/>
      </c>
      <c r="F597" s="741" t="str">
        <v/>
      </c>
      <c r="G597" s="741" t="str">
        <v/>
      </c>
    </row>
    <row r="598" spans="1:7">
      <c r="A598" s="740" t="str">
        <f t="shared" si="9"/>
        <v/>
      </c>
      <c r="B598" s="739" t="str">
        <f>IF($L$2=TRUE,_xll.mirGetDate($A598,$B$4,"MOD_FOLLOWING",$I$2),"")</f>
        <v/>
      </c>
      <c r="C598" s="738" t="str">
        <f>IF($L$2=TRUE,_xll.mirGetDate($A598,$C$4,"MOD_FOLLOWING",$I$2),"")</f>
        <v/>
      </c>
      <c r="D598" s="738" t="str">
        <f>IF($L$2=TRUE,_xll.mirGetDate($A598,$D$4,"MOD_FOLLOWING",$I$2),"")</f>
        <v/>
      </c>
      <c r="E598" s="741" t="str">
        <v/>
      </c>
      <c r="F598" s="741" t="str">
        <v/>
      </c>
      <c r="G598" s="741" t="str">
        <v/>
      </c>
    </row>
    <row r="599" spans="1:7">
      <c r="A599" s="740" t="str">
        <f t="shared" si="9"/>
        <v/>
      </c>
      <c r="B599" s="739" t="str">
        <f>IF($L$2=TRUE,_xll.mirGetDate($A599,$B$4,"MOD_FOLLOWING",$I$2),"")</f>
        <v/>
      </c>
      <c r="C599" s="738" t="str">
        <f>IF($L$2=TRUE,_xll.mirGetDate($A599,$C$4,"MOD_FOLLOWING",$I$2),"")</f>
        <v/>
      </c>
      <c r="D599" s="738" t="str">
        <f>IF($L$2=TRUE,_xll.mirGetDate($A599,$D$4,"MOD_FOLLOWING",$I$2),"")</f>
        <v/>
      </c>
      <c r="E599" s="741" t="str">
        <v/>
      </c>
      <c r="F599" s="741" t="str">
        <v/>
      </c>
      <c r="G599" s="741" t="str">
        <v/>
      </c>
    </row>
    <row r="600" spans="1:7">
      <c r="A600" s="740" t="str">
        <f t="shared" si="9"/>
        <v/>
      </c>
      <c r="B600" s="739" t="str">
        <f>IF($L$2=TRUE,_xll.mirGetDate($A600,$B$4,"MOD_FOLLOWING",$I$2),"")</f>
        <v/>
      </c>
      <c r="C600" s="738" t="str">
        <f>IF($L$2=TRUE,_xll.mirGetDate($A600,$C$4,"MOD_FOLLOWING",$I$2),"")</f>
        <v/>
      </c>
      <c r="D600" s="738" t="str">
        <f>IF($L$2=TRUE,_xll.mirGetDate($A600,$D$4,"MOD_FOLLOWING",$I$2),"")</f>
        <v/>
      </c>
      <c r="E600" s="741" t="str">
        <v/>
      </c>
      <c r="F600" s="741" t="str">
        <v/>
      </c>
      <c r="G600" s="741" t="str">
        <v/>
      </c>
    </row>
    <row r="601" spans="1:7">
      <c r="A601" s="740" t="str">
        <f t="shared" si="9"/>
        <v/>
      </c>
      <c r="B601" s="739" t="str">
        <f>IF($L$2=TRUE,_xll.mirGetDate($A601,$B$4,"MOD_FOLLOWING",$I$2),"")</f>
        <v/>
      </c>
      <c r="C601" s="738" t="str">
        <f>IF($L$2=TRUE,_xll.mirGetDate($A601,$C$4,"MOD_FOLLOWING",$I$2),"")</f>
        <v/>
      </c>
      <c r="D601" s="738" t="str">
        <f>IF($L$2=TRUE,_xll.mirGetDate($A601,$D$4,"MOD_FOLLOWING",$I$2),"")</f>
        <v/>
      </c>
      <c r="E601" s="741" t="str">
        <v/>
      </c>
      <c r="F601" s="741" t="str">
        <v/>
      </c>
      <c r="G601" s="741" t="str">
        <v/>
      </c>
    </row>
    <row r="602" spans="1:7">
      <c r="A602" s="740" t="str">
        <f t="shared" si="9"/>
        <v/>
      </c>
      <c r="B602" s="739" t="str">
        <f>IF($L$2=TRUE,_xll.mirGetDate($A602,$B$4,"MOD_FOLLOWING",$I$2),"")</f>
        <v/>
      </c>
      <c r="C602" s="738" t="str">
        <f>IF($L$2=TRUE,_xll.mirGetDate($A602,$C$4,"MOD_FOLLOWING",$I$2),"")</f>
        <v/>
      </c>
      <c r="D602" s="738" t="str">
        <f>IF($L$2=TRUE,_xll.mirGetDate($A602,$D$4,"MOD_FOLLOWING",$I$2),"")</f>
        <v/>
      </c>
      <c r="E602" s="741" t="str">
        <v/>
      </c>
      <c r="F602" s="741" t="str">
        <v/>
      </c>
      <c r="G602" s="741" t="str">
        <v/>
      </c>
    </row>
    <row r="603" spans="1:7">
      <c r="A603" s="740" t="str">
        <f t="shared" si="9"/>
        <v/>
      </c>
      <c r="B603" s="739" t="str">
        <f>IF($L$2=TRUE,_xll.mirGetDate($A603,$B$4,"MOD_FOLLOWING",$I$2),"")</f>
        <v/>
      </c>
      <c r="C603" s="738" t="str">
        <f>IF($L$2=TRUE,_xll.mirGetDate($A603,$C$4,"MOD_FOLLOWING",$I$2),"")</f>
        <v/>
      </c>
      <c r="D603" s="738" t="str">
        <f>IF($L$2=TRUE,_xll.mirGetDate($A603,$D$4,"MOD_FOLLOWING",$I$2),"")</f>
        <v/>
      </c>
      <c r="E603" s="741" t="str">
        <v/>
      </c>
      <c r="F603" s="741" t="str">
        <v/>
      </c>
      <c r="G603" s="741" t="str">
        <v/>
      </c>
    </row>
    <row r="604" spans="1:7">
      <c r="A604" s="740" t="str">
        <f t="shared" si="9"/>
        <v/>
      </c>
      <c r="B604" s="739" t="str">
        <f>IF($L$2=TRUE,_xll.mirGetDate($A604,$B$4,"MOD_FOLLOWING",$I$2),"")</f>
        <v/>
      </c>
      <c r="C604" s="738" t="str">
        <f>IF($L$2=TRUE,_xll.mirGetDate($A604,$C$4,"MOD_FOLLOWING",$I$2),"")</f>
        <v/>
      </c>
      <c r="D604" s="738" t="str">
        <f>IF($L$2=TRUE,_xll.mirGetDate($A604,$D$4,"MOD_FOLLOWING",$I$2),"")</f>
        <v/>
      </c>
      <c r="E604" s="741" t="str">
        <v/>
      </c>
      <c r="F604" s="741" t="str">
        <v/>
      </c>
      <c r="G604" s="741" t="str">
        <v/>
      </c>
    </row>
    <row r="605" spans="1:7">
      <c r="A605" s="740" t="str">
        <f t="shared" si="9"/>
        <v/>
      </c>
      <c r="B605" s="739" t="str">
        <f>IF($L$2=TRUE,_xll.mirGetDate($A605,$B$4,"MOD_FOLLOWING",$I$2),"")</f>
        <v/>
      </c>
      <c r="C605" s="738" t="str">
        <f>IF($L$2=TRUE,_xll.mirGetDate($A605,$C$4,"MOD_FOLLOWING",$I$2),"")</f>
        <v/>
      </c>
      <c r="D605" s="738" t="str">
        <f>IF($L$2=TRUE,_xll.mirGetDate($A605,$D$4,"MOD_FOLLOWING",$I$2),"")</f>
        <v/>
      </c>
      <c r="E605" s="741" t="str">
        <v/>
      </c>
      <c r="F605" s="741" t="str">
        <v/>
      </c>
      <c r="G605" s="741" t="str">
        <v/>
      </c>
    </row>
    <row r="606" spans="1:7">
      <c r="A606" s="740" t="str">
        <f t="shared" si="9"/>
        <v/>
      </c>
      <c r="B606" s="739" t="str">
        <f>IF($L$2=TRUE,_xll.mirGetDate($A606,$B$4,"MOD_FOLLOWING",$I$2),"")</f>
        <v/>
      </c>
      <c r="C606" s="738" t="str">
        <f>IF($L$2=TRUE,_xll.mirGetDate($A606,$C$4,"MOD_FOLLOWING",$I$2),"")</f>
        <v/>
      </c>
      <c r="D606" s="738" t="str">
        <f>IF($L$2=TRUE,_xll.mirGetDate($A606,$D$4,"MOD_FOLLOWING",$I$2),"")</f>
        <v/>
      </c>
      <c r="E606" s="741" t="str">
        <v/>
      </c>
      <c r="F606" s="741" t="str">
        <v/>
      </c>
      <c r="G606" s="741" t="str">
        <v/>
      </c>
    </row>
    <row r="607" spans="1:7">
      <c r="A607" s="740" t="str">
        <f t="shared" si="9"/>
        <v/>
      </c>
      <c r="B607" s="739" t="str">
        <f>IF($L$2=TRUE,_xll.mirGetDate($A607,$B$4,"MOD_FOLLOWING",$I$2),"")</f>
        <v/>
      </c>
      <c r="C607" s="738" t="str">
        <f>IF($L$2=TRUE,_xll.mirGetDate($A607,$C$4,"MOD_FOLLOWING",$I$2),"")</f>
        <v/>
      </c>
      <c r="D607" s="738" t="str">
        <f>IF($L$2=TRUE,_xll.mirGetDate($A607,$D$4,"MOD_FOLLOWING",$I$2),"")</f>
        <v/>
      </c>
      <c r="E607" s="741" t="str">
        <v/>
      </c>
      <c r="F607" s="741" t="str">
        <v/>
      </c>
      <c r="G607" s="741" t="str">
        <v/>
      </c>
    </row>
    <row r="608" spans="1:7">
      <c r="A608" s="740" t="str">
        <f t="shared" si="9"/>
        <v/>
      </c>
      <c r="B608" s="739" t="str">
        <f>IF($L$2=TRUE,_xll.mirGetDate($A608,$B$4,"MOD_FOLLOWING",$I$2),"")</f>
        <v/>
      </c>
      <c r="C608" s="738" t="str">
        <f>IF($L$2=TRUE,_xll.mirGetDate($A608,$C$4,"MOD_FOLLOWING",$I$2),"")</f>
        <v/>
      </c>
      <c r="D608" s="738" t="str">
        <f>IF($L$2=TRUE,_xll.mirGetDate($A608,$D$4,"MOD_FOLLOWING",$I$2),"")</f>
        <v/>
      </c>
      <c r="E608" s="741" t="str">
        <v/>
      </c>
      <c r="F608" s="741" t="str">
        <v/>
      </c>
      <c r="G608" s="741" t="str">
        <v/>
      </c>
    </row>
    <row r="609" spans="1:7">
      <c r="A609" s="740" t="str">
        <f t="shared" si="9"/>
        <v/>
      </c>
      <c r="B609" s="739" t="str">
        <f>IF($L$2=TRUE,_xll.mirGetDate($A609,$B$4,"MOD_FOLLOWING",$I$2),"")</f>
        <v/>
      </c>
      <c r="C609" s="738" t="str">
        <f>IF($L$2=TRUE,_xll.mirGetDate($A609,$C$4,"MOD_FOLLOWING",$I$2),"")</f>
        <v/>
      </c>
      <c r="D609" s="738" t="str">
        <f>IF($L$2=TRUE,_xll.mirGetDate($A609,$D$4,"MOD_FOLLOWING",$I$2),"")</f>
        <v/>
      </c>
      <c r="E609" s="741" t="str">
        <v/>
      </c>
      <c r="F609" s="741" t="str">
        <v/>
      </c>
      <c r="G609" s="741" t="str">
        <v/>
      </c>
    </row>
    <row r="610" spans="1:7">
      <c r="A610" s="740" t="str">
        <f t="shared" si="9"/>
        <v/>
      </c>
      <c r="B610" s="739" t="str">
        <f>IF($L$2=TRUE,_xll.mirGetDate($A610,$B$4,"MOD_FOLLOWING",$I$2),"")</f>
        <v/>
      </c>
      <c r="C610" s="738" t="str">
        <f>IF($L$2=TRUE,_xll.mirGetDate($A610,$C$4,"MOD_FOLLOWING",$I$2),"")</f>
        <v/>
      </c>
      <c r="D610" s="738" t="str">
        <f>IF($L$2=TRUE,_xll.mirGetDate($A610,$D$4,"MOD_FOLLOWING",$I$2),"")</f>
        <v/>
      </c>
      <c r="E610" s="741" t="str">
        <v/>
      </c>
      <c r="F610" s="741" t="str">
        <v/>
      </c>
      <c r="G610" s="741" t="str">
        <v/>
      </c>
    </row>
    <row r="611" spans="1:7">
      <c r="A611" s="740" t="str">
        <f t="shared" si="9"/>
        <v/>
      </c>
      <c r="B611" s="739" t="str">
        <f>IF($L$2=TRUE,_xll.mirGetDate($A611,$B$4,"MOD_FOLLOWING",$I$2),"")</f>
        <v/>
      </c>
      <c r="C611" s="738" t="str">
        <f>IF($L$2=TRUE,_xll.mirGetDate($A611,$C$4,"MOD_FOLLOWING",$I$2),"")</f>
        <v/>
      </c>
      <c r="D611" s="738" t="str">
        <f>IF($L$2=TRUE,_xll.mirGetDate($A611,$D$4,"MOD_FOLLOWING",$I$2),"")</f>
        <v/>
      </c>
      <c r="E611" s="741" t="str">
        <v/>
      </c>
      <c r="F611" s="741" t="str">
        <v/>
      </c>
      <c r="G611" s="741" t="str">
        <v/>
      </c>
    </row>
    <row r="612" spans="1:7">
      <c r="A612" s="740" t="str">
        <f t="shared" si="9"/>
        <v/>
      </c>
      <c r="B612" s="739" t="str">
        <f>IF($L$2=TRUE,_xll.mirGetDate($A612,$B$4,"MOD_FOLLOWING",$I$2),"")</f>
        <v/>
      </c>
      <c r="C612" s="738" t="str">
        <f>IF($L$2=TRUE,_xll.mirGetDate($A612,$C$4,"MOD_FOLLOWING",$I$2),"")</f>
        <v/>
      </c>
      <c r="D612" s="738" t="str">
        <f>IF($L$2=TRUE,_xll.mirGetDate($A612,$D$4,"MOD_FOLLOWING",$I$2),"")</f>
        <v/>
      </c>
      <c r="E612" s="741" t="str">
        <v/>
      </c>
      <c r="F612" s="741" t="str">
        <v/>
      </c>
      <c r="G612" s="741" t="str">
        <v/>
      </c>
    </row>
    <row r="613" spans="1:7">
      <c r="A613" s="740" t="str">
        <f t="shared" si="9"/>
        <v/>
      </c>
      <c r="B613" s="739" t="str">
        <f>IF($L$2=TRUE,_xll.mirGetDate($A613,$B$4,"MOD_FOLLOWING",$I$2),"")</f>
        <v/>
      </c>
      <c r="C613" s="738" t="str">
        <f>IF($L$2=TRUE,_xll.mirGetDate($A613,$C$4,"MOD_FOLLOWING",$I$2),"")</f>
        <v/>
      </c>
      <c r="D613" s="738" t="str">
        <f>IF($L$2=TRUE,_xll.mirGetDate($A613,$D$4,"MOD_FOLLOWING",$I$2),"")</f>
        <v/>
      </c>
      <c r="E613" s="741" t="str">
        <v/>
      </c>
      <c r="F613" s="741" t="str">
        <v/>
      </c>
      <c r="G613" s="741" t="str">
        <v/>
      </c>
    </row>
    <row r="614" spans="1:7">
      <c r="A614" s="740" t="str">
        <f t="shared" si="9"/>
        <v/>
      </c>
      <c r="B614" s="739" t="str">
        <f>IF($L$2=TRUE,_xll.mirGetDate($A614,$B$4,"MOD_FOLLOWING",$I$2),"")</f>
        <v/>
      </c>
      <c r="C614" s="738" t="str">
        <f>IF($L$2=TRUE,_xll.mirGetDate($A614,$C$4,"MOD_FOLLOWING",$I$2),"")</f>
        <v/>
      </c>
      <c r="D614" s="738" t="str">
        <f>IF($L$2=TRUE,_xll.mirGetDate($A614,$D$4,"MOD_FOLLOWING",$I$2),"")</f>
        <v/>
      </c>
      <c r="E614" s="741" t="str">
        <v/>
      </c>
      <c r="F614" s="741" t="str">
        <v/>
      </c>
      <c r="G614" s="741" t="str">
        <v/>
      </c>
    </row>
    <row r="615" spans="1:7">
      <c r="A615" s="740" t="str">
        <f t="shared" si="9"/>
        <v/>
      </c>
      <c r="B615" s="739" t="str">
        <f>IF($L$2=TRUE,_xll.mirGetDate($A615,$B$4,"MOD_FOLLOWING",$I$2),"")</f>
        <v/>
      </c>
      <c r="C615" s="738" t="str">
        <f>IF($L$2=TRUE,_xll.mirGetDate($A615,$C$4,"MOD_FOLLOWING",$I$2),"")</f>
        <v/>
      </c>
      <c r="D615" s="738" t="str">
        <f>IF($L$2=TRUE,_xll.mirGetDate($A615,$D$4,"MOD_FOLLOWING",$I$2),"")</f>
        <v/>
      </c>
      <c r="E615" s="741" t="str">
        <v/>
      </c>
      <c r="F615" s="741" t="str">
        <v/>
      </c>
      <c r="G615" s="741" t="str">
        <v/>
      </c>
    </row>
    <row r="616" spans="1:7">
      <c r="A616" s="740" t="str">
        <f t="shared" si="9"/>
        <v/>
      </c>
      <c r="B616" s="739" t="str">
        <f>IF($L$2=TRUE,_xll.mirGetDate($A616,$B$4,"MOD_FOLLOWING",$I$2),"")</f>
        <v/>
      </c>
      <c r="C616" s="738" t="str">
        <f>IF($L$2=TRUE,_xll.mirGetDate($A616,$C$4,"MOD_FOLLOWING",$I$2),"")</f>
        <v/>
      </c>
      <c r="D616" s="738" t="str">
        <f>IF($L$2=TRUE,_xll.mirGetDate($A616,$D$4,"MOD_FOLLOWING",$I$2),"")</f>
        <v/>
      </c>
      <c r="E616" s="741" t="str">
        <v/>
      </c>
      <c r="F616" s="741" t="str">
        <v/>
      </c>
      <c r="G616" s="741" t="str">
        <v/>
      </c>
    </row>
    <row r="617" spans="1:7">
      <c r="A617" s="740" t="str">
        <f t="shared" si="9"/>
        <v/>
      </c>
      <c r="B617" s="739" t="str">
        <f>IF($L$2=TRUE,_xll.mirGetDate($A617,$B$4,"MOD_FOLLOWING",$I$2),"")</f>
        <v/>
      </c>
      <c r="C617" s="738" t="str">
        <f>IF($L$2=TRUE,_xll.mirGetDate($A617,$C$4,"MOD_FOLLOWING",$I$2),"")</f>
        <v/>
      </c>
      <c r="D617" s="738" t="str">
        <f>IF($L$2=TRUE,_xll.mirGetDate($A617,$D$4,"MOD_FOLLOWING",$I$2),"")</f>
        <v/>
      </c>
      <c r="E617" s="741" t="str">
        <v/>
      </c>
      <c r="F617" s="741" t="str">
        <v/>
      </c>
      <c r="G617" s="741" t="str">
        <v/>
      </c>
    </row>
    <row r="618" spans="1:7">
      <c r="A618" s="740" t="str">
        <f t="shared" si="9"/>
        <v/>
      </c>
      <c r="B618" s="739" t="str">
        <f>IF($L$2=TRUE,_xll.mirGetDate($A618,$B$4,"MOD_FOLLOWING",$I$2),"")</f>
        <v/>
      </c>
      <c r="C618" s="738" t="str">
        <f>IF($L$2=TRUE,_xll.mirGetDate($A618,$C$4,"MOD_FOLLOWING",$I$2),"")</f>
        <v/>
      </c>
      <c r="D618" s="738" t="str">
        <f>IF($L$2=TRUE,_xll.mirGetDate($A618,$D$4,"MOD_FOLLOWING",$I$2),"")</f>
        <v/>
      </c>
      <c r="E618" s="741" t="str">
        <v/>
      </c>
      <c r="F618" s="741" t="str">
        <v/>
      </c>
      <c r="G618" s="741" t="str">
        <v/>
      </c>
    </row>
    <row r="619" spans="1:7">
      <c r="A619" s="740" t="str">
        <f t="shared" si="9"/>
        <v/>
      </c>
      <c r="B619" s="739" t="str">
        <f>IF($L$2=TRUE,_xll.mirGetDate($A619,$B$4,"MOD_FOLLOWING",$I$2),"")</f>
        <v/>
      </c>
      <c r="C619" s="738" t="str">
        <f>IF($L$2=TRUE,_xll.mirGetDate($A619,$C$4,"MOD_FOLLOWING",$I$2),"")</f>
        <v/>
      </c>
      <c r="D619" s="738" t="str">
        <f>IF($L$2=TRUE,_xll.mirGetDate($A619,$D$4,"MOD_FOLLOWING",$I$2),"")</f>
        <v/>
      </c>
      <c r="E619" s="741" t="str">
        <v/>
      </c>
      <c r="F619" s="741" t="str">
        <v/>
      </c>
      <c r="G619" s="741" t="str">
        <v/>
      </c>
    </row>
    <row r="620" spans="1:7">
      <c r="A620" s="740" t="str">
        <f t="shared" si="9"/>
        <v/>
      </c>
      <c r="B620" s="739" t="str">
        <f>IF($L$2=TRUE,_xll.mirGetDate($A620,$B$4,"MOD_FOLLOWING",$I$2),"")</f>
        <v/>
      </c>
      <c r="C620" s="738" t="str">
        <f>IF($L$2=TRUE,_xll.mirGetDate($A620,$C$4,"MOD_FOLLOWING",$I$2),"")</f>
        <v/>
      </c>
      <c r="D620" s="738" t="str">
        <f>IF($L$2=TRUE,_xll.mirGetDate($A620,$D$4,"MOD_FOLLOWING",$I$2),"")</f>
        <v/>
      </c>
      <c r="E620" s="741" t="str">
        <v/>
      </c>
      <c r="F620" s="741" t="str">
        <v/>
      </c>
      <c r="G620" s="741" t="str">
        <v/>
      </c>
    </row>
    <row r="621" spans="1:7">
      <c r="A621" s="740" t="str">
        <f t="shared" si="9"/>
        <v/>
      </c>
      <c r="B621" s="739" t="str">
        <f>IF($L$2=TRUE,_xll.mirGetDate($A621,$B$4,"MOD_FOLLOWING",$I$2),"")</f>
        <v/>
      </c>
      <c r="C621" s="738" t="str">
        <f>IF($L$2=TRUE,_xll.mirGetDate($A621,$C$4,"MOD_FOLLOWING",$I$2),"")</f>
        <v/>
      </c>
      <c r="D621" s="738" t="str">
        <f>IF($L$2=TRUE,_xll.mirGetDate($A621,$D$4,"MOD_FOLLOWING",$I$2),"")</f>
        <v/>
      </c>
      <c r="E621" s="741" t="str">
        <v/>
      </c>
      <c r="F621" s="741" t="str">
        <v/>
      </c>
      <c r="G621" s="741" t="str">
        <v/>
      </c>
    </row>
    <row r="622" spans="1:7">
      <c r="A622" s="740" t="str">
        <f t="shared" si="9"/>
        <v/>
      </c>
      <c r="B622" s="739" t="str">
        <f>IF($L$2=TRUE,_xll.mirGetDate($A622,$B$4,"MOD_FOLLOWING",$I$2),"")</f>
        <v/>
      </c>
      <c r="C622" s="738" t="str">
        <f>IF($L$2=TRUE,_xll.mirGetDate($A622,$C$4,"MOD_FOLLOWING",$I$2),"")</f>
        <v/>
      </c>
      <c r="D622" s="738" t="str">
        <f>IF($L$2=TRUE,_xll.mirGetDate($A622,$D$4,"MOD_FOLLOWING",$I$2),"")</f>
        <v/>
      </c>
      <c r="E622" s="741" t="str">
        <v/>
      </c>
      <c r="F622" s="741" t="str">
        <v/>
      </c>
      <c r="G622" s="741" t="str">
        <v/>
      </c>
    </row>
    <row r="623" spans="1:7">
      <c r="A623" s="740" t="str">
        <f t="shared" si="9"/>
        <v/>
      </c>
      <c r="B623" s="739" t="str">
        <f>IF($L$2=TRUE,_xll.mirGetDate($A623,$B$4,"MOD_FOLLOWING",$I$2),"")</f>
        <v/>
      </c>
      <c r="C623" s="738" t="str">
        <f>IF($L$2=TRUE,_xll.mirGetDate($A623,$C$4,"MOD_FOLLOWING",$I$2),"")</f>
        <v/>
      </c>
      <c r="D623" s="738" t="str">
        <f>IF($L$2=TRUE,_xll.mirGetDate($A623,$D$4,"MOD_FOLLOWING",$I$2),"")</f>
        <v/>
      </c>
      <c r="E623" s="741" t="str">
        <v/>
      </c>
      <c r="F623" s="741" t="str">
        <v/>
      </c>
      <c r="G623" s="741" t="str">
        <v/>
      </c>
    </row>
    <row r="624" spans="1:7">
      <c r="A624" s="740" t="str">
        <f t="shared" si="9"/>
        <v/>
      </c>
      <c r="B624" s="739" t="str">
        <f>IF($L$2=TRUE,_xll.mirGetDate($A624,$B$4,"MOD_FOLLOWING",$I$2),"")</f>
        <v/>
      </c>
      <c r="C624" s="738" t="str">
        <f>IF($L$2=TRUE,_xll.mirGetDate($A624,$C$4,"MOD_FOLLOWING",$I$2),"")</f>
        <v/>
      </c>
      <c r="D624" s="738" t="str">
        <f>IF($L$2=TRUE,_xll.mirGetDate($A624,$D$4,"MOD_FOLLOWING",$I$2),"")</f>
        <v/>
      </c>
      <c r="E624" s="741" t="str">
        <v/>
      </c>
      <c r="F624" s="741" t="str">
        <v/>
      </c>
      <c r="G624" s="741" t="str">
        <v/>
      </c>
    </row>
    <row r="625" spans="1:7">
      <c r="A625" s="740" t="str">
        <f t="shared" si="9"/>
        <v/>
      </c>
      <c r="B625" s="739" t="str">
        <f>IF($L$2=TRUE,_xll.mirGetDate($A625,$B$4,"MOD_FOLLOWING",$I$2),"")</f>
        <v/>
      </c>
      <c r="C625" s="738" t="str">
        <f>IF($L$2=TRUE,_xll.mirGetDate($A625,$C$4,"MOD_FOLLOWING",$I$2),"")</f>
        <v/>
      </c>
      <c r="D625" s="738" t="str">
        <f>IF($L$2=TRUE,_xll.mirGetDate($A625,$D$4,"MOD_FOLLOWING",$I$2),"")</f>
        <v/>
      </c>
      <c r="E625" s="741" t="str">
        <v/>
      </c>
      <c r="F625" s="741" t="str">
        <v/>
      </c>
      <c r="G625" s="741" t="str">
        <v/>
      </c>
    </row>
    <row r="626" spans="1:7">
      <c r="A626" s="740" t="str">
        <f t="shared" si="9"/>
        <v/>
      </c>
      <c r="B626" s="739" t="str">
        <f>IF($L$2=TRUE,_xll.mirGetDate($A626,$B$4,"MOD_FOLLOWING",$I$2),"")</f>
        <v/>
      </c>
      <c r="C626" s="738" t="str">
        <f>IF($L$2=TRUE,_xll.mirGetDate($A626,$C$4,"MOD_FOLLOWING",$I$2),"")</f>
        <v/>
      </c>
      <c r="D626" s="738" t="str">
        <f>IF($L$2=TRUE,_xll.mirGetDate($A626,$D$4,"MOD_FOLLOWING",$I$2),"")</f>
        <v/>
      </c>
      <c r="E626" s="741" t="str">
        <v/>
      </c>
      <c r="F626" s="741" t="str">
        <v/>
      </c>
      <c r="G626" s="741" t="str">
        <v/>
      </c>
    </row>
    <row r="627" spans="1:7">
      <c r="A627" s="740" t="str">
        <f t="shared" si="9"/>
        <v/>
      </c>
      <c r="B627" s="739" t="str">
        <f>IF($L$2=TRUE,_xll.mirGetDate($A627,$B$4,"MOD_FOLLOWING",$I$2),"")</f>
        <v/>
      </c>
      <c r="C627" s="738" t="str">
        <f>IF($L$2=TRUE,_xll.mirGetDate($A627,$C$4,"MOD_FOLLOWING",$I$2),"")</f>
        <v/>
      </c>
      <c r="D627" s="738" t="str">
        <f>IF($L$2=TRUE,_xll.mirGetDate($A627,$D$4,"MOD_FOLLOWING",$I$2),"")</f>
        <v/>
      </c>
      <c r="E627" s="741" t="str">
        <v/>
      </c>
      <c r="F627" s="741" t="str">
        <v/>
      </c>
      <c r="G627" s="741" t="str">
        <v/>
      </c>
    </row>
    <row r="628" spans="1:7">
      <c r="A628" s="740" t="str">
        <f t="shared" si="9"/>
        <v/>
      </c>
      <c r="B628" s="739" t="str">
        <f>IF($L$2=TRUE,_xll.mirGetDate($A628,$B$4,"MOD_FOLLOWING",$I$2),"")</f>
        <v/>
      </c>
      <c r="C628" s="738" t="str">
        <f>IF($L$2=TRUE,_xll.mirGetDate($A628,$C$4,"MOD_FOLLOWING",$I$2),"")</f>
        <v/>
      </c>
      <c r="D628" s="738" t="str">
        <f>IF($L$2=TRUE,_xll.mirGetDate($A628,$D$4,"MOD_FOLLOWING",$I$2),"")</f>
        <v/>
      </c>
      <c r="E628" s="741" t="str">
        <v/>
      </c>
      <c r="F628" s="741" t="str">
        <v/>
      </c>
      <c r="G628" s="741" t="str">
        <v/>
      </c>
    </row>
    <row r="629" spans="1:7">
      <c r="A629" s="740" t="str">
        <f t="shared" si="9"/>
        <v/>
      </c>
      <c r="B629" s="739" t="str">
        <f>IF($L$2=TRUE,_xll.mirGetDate($A629,$B$4,"MOD_FOLLOWING",$I$2),"")</f>
        <v/>
      </c>
      <c r="C629" s="738" t="str">
        <f>IF($L$2=TRUE,_xll.mirGetDate($A629,$C$4,"MOD_FOLLOWING",$I$2),"")</f>
        <v/>
      </c>
      <c r="D629" s="738" t="str">
        <f>IF($L$2=TRUE,_xll.mirGetDate($A629,$D$4,"MOD_FOLLOWING",$I$2),"")</f>
        <v/>
      </c>
      <c r="E629" s="741" t="str">
        <v/>
      </c>
      <c r="F629" s="741" t="str">
        <v/>
      </c>
      <c r="G629" s="741" t="str">
        <v/>
      </c>
    </row>
    <row r="630" spans="1:7">
      <c r="A630" s="740" t="str">
        <f t="shared" si="9"/>
        <v/>
      </c>
      <c r="B630" s="739" t="str">
        <f>IF($L$2=TRUE,_xll.mirGetDate($A630,$B$4,"MOD_FOLLOWING",$I$2),"")</f>
        <v/>
      </c>
      <c r="C630" s="738" t="str">
        <f>IF($L$2=TRUE,_xll.mirGetDate($A630,$C$4,"MOD_FOLLOWING",$I$2),"")</f>
        <v/>
      </c>
      <c r="D630" s="738" t="str">
        <f>IF($L$2=TRUE,_xll.mirGetDate($A630,$D$4,"MOD_FOLLOWING",$I$2),"")</f>
        <v/>
      </c>
      <c r="E630" s="741" t="str">
        <v/>
      </c>
      <c r="F630" s="741" t="str">
        <v/>
      </c>
      <c r="G630" s="741" t="str">
        <v/>
      </c>
    </row>
    <row r="631" spans="1:7">
      <c r="A631" s="740" t="str">
        <f t="shared" si="9"/>
        <v/>
      </c>
      <c r="B631" s="739" t="str">
        <f>IF($L$2=TRUE,_xll.mirGetDate($A631,$B$4,"MOD_FOLLOWING",$I$2),"")</f>
        <v/>
      </c>
      <c r="C631" s="738" t="str">
        <f>IF($L$2=TRUE,_xll.mirGetDate($A631,$C$4,"MOD_FOLLOWING",$I$2),"")</f>
        <v/>
      </c>
      <c r="D631" s="738" t="str">
        <f>IF($L$2=TRUE,_xll.mirGetDate($A631,$D$4,"MOD_FOLLOWING",$I$2),"")</f>
        <v/>
      </c>
      <c r="E631" s="741" t="str">
        <v/>
      </c>
      <c r="F631" s="741" t="str">
        <v/>
      </c>
      <c r="G631" s="741" t="str">
        <v/>
      </c>
    </row>
    <row r="632" spans="1:7">
      <c r="A632" s="740" t="str">
        <f t="shared" si="9"/>
        <v/>
      </c>
      <c r="B632" s="739" t="str">
        <f>IF($L$2=TRUE,_xll.mirGetDate($A632,$B$4,"MOD_FOLLOWING",$I$2),"")</f>
        <v/>
      </c>
      <c r="C632" s="738" t="str">
        <f>IF($L$2=TRUE,_xll.mirGetDate($A632,$C$4,"MOD_FOLLOWING",$I$2),"")</f>
        <v/>
      </c>
      <c r="D632" s="738" t="str">
        <f>IF($L$2=TRUE,_xll.mirGetDate($A632,$D$4,"MOD_FOLLOWING",$I$2),"")</f>
        <v/>
      </c>
      <c r="E632" s="741" t="str">
        <v/>
      </c>
      <c r="F632" s="741" t="str">
        <v/>
      </c>
      <c r="G632" s="741" t="str">
        <v/>
      </c>
    </row>
    <row r="633" spans="1:7">
      <c r="A633" s="740" t="str">
        <f t="shared" si="9"/>
        <v/>
      </c>
      <c r="B633" s="739" t="str">
        <f>IF($L$2=TRUE,_xll.mirGetDate($A633,$B$4,"MOD_FOLLOWING",$I$2),"")</f>
        <v/>
      </c>
      <c r="C633" s="738" t="str">
        <f>IF($L$2=TRUE,_xll.mirGetDate($A633,$C$4,"MOD_FOLLOWING",$I$2),"")</f>
        <v/>
      </c>
      <c r="D633" s="738" t="str">
        <f>IF($L$2=TRUE,_xll.mirGetDate($A633,$D$4,"MOD_FOLLOWING",$I$2),"")</f>
        <v/>
      </c>
      <c r="E633" s="741" t="str">
        <v/>
      </c>
      <c r="F633" s="741" t="str">
        <v/>
      </c>
      <c r="G633" s="741" t="str">
        <v/>
      </c>
    </row>
    <row r="634" spans="1:7">
      <c r="A634" s="740" t="str">
        <f t="shared" si="9"/>
        <v/>
      </c>
      <c r="B634" s="739" t="str">
        <f>IF($L$2=TRUE,_xll.mirGetDate($A634,$B$4,"MOD_FOLLOWING",$I$2),"")</f>
        <v/>
      </c>
      <c r="C634" s="738" t="str">
        <f>IF($L$2=TRUE,_xll.mirGetDate($A634,$C$4,"MOD_FOLLOWING",$I$2),"")</f>
        <v/>
      </c>
      <c r="D634" s="738" t="str">
        <f>IF($L$2=TRUE,_xll.mirGetDate($A634,$D$4,"MOD_FOLLOWING",$I$2),"")</f>
        <v/>
      </c>
      <c r="E634" s="741" t="str">
        <v/>
      </c>
      <c r="F634" s="741" t="str">
        <v/>
      </c>
      <c r="G634" s="741" t="str">
        <v/>
      </c>
    </row>
    <row r="635" spans="1:7">
      <c r="A635" s="740" t="str">
        <f t="shared" si="9"/>
        <v/>
      </c>
      <c r="B635" s="739" t="str">
        <f>IF($L$2=TRUE,_xll.mirGetDate($A635,$B$4,"MOD_FOLLOWING",$I$2),"")</f>
        <v/>
      </c>
      <c r="C635" s="738" t="str">
        <f>IF($L$2=TRUE,_xll.mirGetDate($A635,$C$4,"MOD_FOLLOWING",$I$2),"")</f>
        <v/>
      </c>
      <c r="D635" s="738" t="str">
        <f>IF($L$2=TRUE,_xll.mirGetDate($A635,$D$4,"MOD_FOLLOWING",$I$2),"")</f>
        <v/>
      </c>
      <c r="E635" s="741" t="str">
        <v/>
      </c>
      <c r="F635" s="741" t="str">
        <v/>
      </c>
      <c r="G635" s="741" t="str">
        <v/>
      </c>
    </row>
    <row r="636" spans="1:7">
      <c r="A636" s="740" t="str">
        <f t="shared" si="9"/>
        <v/>
      </c>
      <c r="B636" s="739" t="str">
        <f>IF($L$2=TRUE,_xll.mirGetDate($A636,$B$4,"MOD_FOLLOWING",$I$2),"")</f>
        <v/>
      </c>
      <c r="C636" s="738" t="str">
        <f>IF($L$2=TRUE,_xll.mirGetDate($A636,$C$4,"MOD_FOLLOWING",$I$2),"")</f>
        <v/>
      </c>
      <c r="D636" s="738" t="str">
        <f>IF($L$2=TRUE,_xll.mirGetDate($A636,$D$4,"MOD_FOLLOWING",$I$2),"")</f>
        <v/>
      </c>
      <c r="E636" s="741" t="str">
        <v/>
      </c>
      <c r="F636" s="741" t="str">
        <v/>
      </c>
      <c r="G636" s="741" t="str">
        <v/>
      </c>
    </row>
    <row r="637" spans="1:7">
      <c r="A637" s="740" t="str">
        <f t="shared" si="9"/>
        <v/>
      </c>
      <c r="B637" s="739" t="str">
        <f>IF($L$2=TRUE,_xll.mirGetDate($A637,$B$4,"MOD_FOLLOWING",$I$2),"")</f>
        <v/>
      </c>
      <c r="C637" s="738" t="str">
        <f>IF($L$2=TRUE,_xll.mirGetDate($A637,$C$4,"MOD_FOLLOWING",$I$2),"")</f>
        <v/>
      </c>
      <c r="D637" s="738" t="str">
        <f>IF($L$2=TRUE,_xll.mirGetDate($A637,$D$4,"MOD_FOLLOWING",$I$2),"")</f>
        <v/>
      </c>
      <c r="E637" s="741" t="str">
        <v/>
      </c>
      <c r="F637" s="741" t="str">
        <v/>
      </c>
      <c r="G637" s="741" t="str">
        <v/>
      </c>
    </row>
    <row r="638" spans="1:7">
      <c r="A638" s="740" t="str">
        <f t="shared" si="9"/>
        <v/>
      </c>
      <c r="B638" s="739" t="str">
        <f>IF($L$2=TRUE,_xll.mirGetDate($A638,$B$4,"MOD_FOLLOWING",$I$2),"")</f>
        <v/>
      </c>
      <c r="C638" s="738" t="str">
        <f>IF($L$2=TRUE,_xll.mirGetDate($A638,$C$4,"MOD_FOLLOWING",$I$2),"")</f>
        <v/>
      </c>
      <c r="D638" s="738" t="str">
        <f>IF($L$2=TRUE,_xll.mirGetDate($A638,$D$4,"MOD_FOLLOWING",$I$2),"")</f>
        <v/>
      </c>
      <c r="E638" s="741" t="str">
        <v/>
      </c>
      <c r="F638" s="741" t="str">
        <v/>
      </c>
      <c r="G638" s="741" t="str">
        <v/>
      </c>
    </row>
    <row r="639" spans="1:7">
      <c r="A639" s="740" t="str">
        <f t="shared" si="9"/>
        <v/>
      </c>
      <c r="B639" s="739" t="str">
        <f>IF($L$2=TRUE,_xll.mirGetDate($A639,$B$4,"MOD_FOLLOWING",$I$2),"")</f>
        <v/>
      </c>
      <c r="C639" s="738" t="str">
        <f>IF($L$2=TRUE,_xll.mirGetDate($A639,$C$4,"MOD_FOLLOWING",$I$2),"")</f>
        <v/>
      </c>
      <c r="D639" s="738" t="str">
        <f>IF($L$2=TRUE,_xll.mirGetDate($A639,$D$4,"MOD_FOLLOWING",$I$2),"")</f>
        <v/>
      </c>
      <c r="E639" s="741" t="str">
        <v/>
      </c>
      <c r="F639" s="741" t="str">
        <v/>
      </c>
      <c r="G639" s="741" t="str">
        <v/>
      </c>
    </row>
    <row r="640" spans="1:7">
      <c r="A640" s="740" t="str">
        <f t="shared" si="9"/>
        <v/>
      </c>
      <c r="B640" s="739" t="str">
        <f>IF($L$2=TRUE,_xll.mirGetDate($A640,$B$4,"MOD_FOLLOWING",$I$2),"")</f>
        <v/>
      </c>
      <c r="C640" s="738" t="str">
        <f>IF($L$2=TRUE,_xll.mirGetDate($A640,$C$4,"MOD_FOLLOWING",$I$2),"")</f>
        <v/>
      </c>
      <c r="D640" s="738" t="str">
        <f>IF($L$2=TRUE,_xll.mirGetDate($A640,$D$4,"MOD_FOLLOWING",$I$2),"")</f>
        <v/>
      </c>
      <c r="E640" s="741" t="str">
        <v/>
      </c>
      <c r="F640" s="741" t="str">
        <v/>
      </c>
      <c r="G640" s="741" t="str">
        <v/>
      </c>
    </row>
    <row r="641" spans="1:7">
      <c r="A641" s="740" t="str">
        <f t="shared" si="9"/>
        <v/>
      </c>
      <c r="B641" s="739" t="str">
        <f>IF($L$2=TRUE,_xll.mirGetDate($A641,$B$4,"MOD_FOLLOWING",$I$2),"")</f>
        <v/>
      </c>
      <c r="C641" s="738" t="str">
        <f>IF($L$2=TRUE,_xll.mirGetDate($A641,$C$4,"MOD_FOLLOWING",$I$2),"")</f>
        <v/>
      </c>
      <c r="D641" s="738" t="str">
        <f>IF($L$2=TRUE,_xll.mirGetDate($A641,$D$4,"MOD_FOLLOWING",$I$2),"")</f>
        <v/>
      </c>
      <c r="E641" s="741" t="str">
        <v/>
      </c>
      <c r="F641" s="741" t="str">
        <v/>
      </c>
      <c r="G641" s="741" t="str">
        <v/>
      </c>
    </row>
    <row r="642" spans="1:7">
      <c r="A642" s="740" t="str">
        <f t="shared" si="9"/>
        <v/>
      </c>
      <c r="B642" s="739" t="str">
        <f>IF($L$2=TRUE,_xll.mirGetDate($A642,$B$4,"MOD_FOLLOWING",$I$2),"")</f>
        <v/>
      </c>
      <c r="C642" s="738" t="str">
        <f>IF($L$2=TRUE,_xll.mirGetDate($A642,$C$4,"MOD_FOLLOWING",$I$2),"")</f>
        <v/>
      </c>
      <c r="D642" s="738" t="str">
        <f>IF($L$2=TRUE,_xll.mirGetDate($A642,$D$4,"MOD_FOLLOWING",$I$2),"")</f>
        <v/>
      </c>
      <c r="E642" s="741" t="str">
        <v/>
      </c>
      <c r="F642" s="741" t="str">
        <v/>
      </c>
      <c r="G642" s="741" t="str">
        <v/>
      </c>
    </row>
    <row r="643" spans="1:7">
      <c r="A643" s="740" t="str">
        <f t="shared" si="9"/>
        <v/>
      </c>
      <c r="B643" s="739" t="str">
        <f>IF($L$2=TRUE,_xll.mirGetDate($A643,$B$4,"MOD_FOLLOWING",$I$2),"")</f>
        <v/>
      </c>
      <c r="C643" s="738" t="str">
        <f>IF($L$2=TRUE,_xll.mirGetDate($A643,$C$4,"MOD_FOLLOWING",$I$2),"")</f>
        <v/>
      </c>
      <c r="D643" s="738" t="str">
        <f>IF($L$2=TRUE,_xll.mirGetDate($A643,$D$4,"MOD_FOLLOWING",$I$2),"")</f>
        <v/>
      </c>
      <c r="E643" s="741" t="str">
        <v/>
      </c>
      <c r="F643" s="741" t="str">
        <v/>
      </c>
      <c r="G643" s="741" t="str">
        <v/>
      </c>
    </row>
    <row r="644" spans="1:7">
      <c r="A644" s="740" t="str">
        <f t="shared" si="9"/>
        <v/>
      </c>
      <c r="B644" s="739" t="str">
        <f>IF($L$2=TRUE,_xll.mirGetDate($A644,$B$4,"MOD_FOLLOWING",$I$2),"")</f>
        <v/>
      </c>
      <c r="C644" s="738" t="str">
        <f>IF($L$2=TRUE,_xll.mirGetDate($A644,$C$4,"MOD_FOLLOWING",$I$2),"")</f>
        <v/>
      </c>
      <c r="D644" s="738" t="str">
        <f>IF($L$2=TRUE,_xll.mirGetDate($A644,$D$4,"MOD_FOLLOWING",$I$2),"")</f>
        <v/>
      </c>
      <c r="E644" s="741" t="str">
        <v/>
      </c>
      <c r="F644" s="741" t="str">
        <v/>
      </c>
      <c r="G644" s="741" t="str">
        <v/>
      </c>
    </row>
    <row r="645" spans="1:7">
      <c r="A645" s="740" t="str">
        <f t="shared" si="9"/>
        <v/>
      </c>
      <c r="B645" s="739" t="str">
        <f>IF($L$2=TRUE,_xll.mirGetDate($A645,$B$4,"MOD_FOLLOWING",$I$2),"")</f>
        <v/>
      </c>
      <c r="C645" s="738" t="str">
        <f>IF($L$2=TRUE,_xll.mirGetDate($A645,$C$4,"MOD_FOLLOWING",$I$2),"")</f>
        <v/>
      </c>
      <c r="D645" s="738" t="str">
        <f>IF($L$2=TRUE,_xll.mirGetDate($A645,$D$4,"MOD_FOLLOWING",$I$2),"")</f>
        <v/>
      </c>
      <c r="E645" s="741" t="str">
        <v/>
      </c>
      <c r="F645" s="741" t="str">
        <v/>
      </c>
      <c r="G645" s="741" t="str">
        <v/>
      </c>
    </row>
    <row r="646" spans="1:7">
      <c r="A646" s="740" t="str">
        <f t="shared" ref="A646:A709" si="10">B645</f>
        <v/>
      </c>
      <c r="B646" s="739" t="str">
        <f>IF($L$2=TRUE,_xll.mirGetDate($A646,$B$4,"MOD_FOLLOWING",$I$2),"")</f>
        <v/>
      </c>
      <c r="C646" s="738" t="str">
        <f>IF($L$2=TRUE,_xll.mirGetDate($A646,$C$4,"MOD_FOLLOWING",$I$2),"")</f>
        <v/>
      </c>
      <c r="D646" s="738" t="str">
        <f>IF($L$2=TRUE,_xll.mirGetDate($A646,$D$4,"MOD_FOLLOWING",$I$2),"")</f>
        <v/>
      </c>
      <c r="E646" s="741" t="str">
        <v/>
      </c>
      <c r="F646" s="741" t="str">
        <v/>
      </c>
      <c r="G646" s="741" t="str">
        <v/>
      </c>
    </row>
    <row r="647" spans="1:7">
      <c r="A647" s="740" t="str">
        <f t="shared" si="10"/>
        <v/>
      </c>
      <c r="B647" s="739" t="str">
        <f>IF($L$2=TRUE,_xll.mirGetDate($A647,$B$4,"MOD_FOLLOWING",$I$2),"")</f>
        <v/>
      </c>
      <c r="C647" s="738" t="str">
        <f>IF($L$2=TRUE,_xll.mirGetDate($A647,$C$4,"MOD_FOLLOWING",$I$2),"")</f>
        <v/>
      </c>
      <c r="D647" s="738" t="str">
        <f>IF($L$2=TRUE,_xll.mirGetDate($A647,$D$4,"MOD_FOLLOWING",$I$2),"")</f>
        <v/>
      </c>
      <c r="E647" s="741" t="str">
        <v/>
      </c>
      <c r="F647" s="741" t="str">
        <v/>
      </c>
      <c r="G647" s="741" t="str">
        <v/>
      </c>
    </row>
    <row r="648" spans="1:7">
      <c r="A648" s="740" t="str">
        <f t="shared" si="10"/>
        <v/>
      </c>
      <c r="B648" s="739" t="str">
        <f>IF($L$2=TRUE,_xll.mirGetDate($A648,$B$4,"MOD_FOLLOWING",$I$2),"")</f>
        <v/>
      </c>
      <c r="C648" s="738" t="str">
        <f>IF($L$2=TRUE,_xll.mirGetDate($A648,$C$4,"MOD_FOLLOWING",$I$2),"")</f>
        <v/>
      </c>
      <c r="D648" s="738" t="str">
        <f>IF($L$2=TRUE,_xll.mirGetDate($A648,$D$4,"MOD_FOLLOWING",$I$2),"")</f>
        <v/>
      </c>
      <c r="E648" s="741" t="str">
        <v/>
      </c>
      <c r="F648" s="741" t="str">
        <v/>
      </c>
      <c r="G648" s="741" t="str">
        <v/>
      </c>
    </row>
    <row r="649" spans="1:7">
      <c r="A649" s="740" t="str">
        <f t="shared" si="10"/>
        <v/>
      </c>
      <c r="B649" s="739" t="str">
        <f>IF($L$2=TRUE,_xll.mirGetDate($A649,$B$4,"MOD_FOLLOWING",$I$2),"")</f>
        <v/>
      </c>
      <c r="C649" s="738" t="str">
        <f>IF($L$2=TRUE,_xll.mirGetDate($A649,$C$4,"MOD_FOLLOWING",$I$2),"")</f>
        <v/>
      </c>
      <c r="D649" s="738" t="str">
        <f>IF($L$2=TRUE,_xll.mirGetDate($A649,$D$4,"MOD_FOLLOWING",$I$2),"")</f>
        <v/>
      </c>
      <c r="E649" s="741" t="str">
        <v/>
      </c>
      <c r="F649" s="741" t="str">
        <v/>
      </c>
      <c r="G649" s="741" t="str">
        <v/>
      </c>
    </row>
    <row r="650" spans="1:7">
      <c r="A650" s="740" t="str">
        <f t="shared" si="10"/>
        <v/>
      </c>
      <c r="B650" s="739" t="str">
        <f>IF($L$2=TRUE,_xll.mirGetDate($A650,$B$4,"MOD_FOLLOWING",$I$2),"")</f>
        <v/>
      </c>
      <c r="C650" s="738" t="str">
        <f>IF($L$2=TRUE,_xll.mirGetDate($A650,$C$4,"MOD_FOLLOWING",$I$2),"")</f>
        <v/>
      </c>
      <c r="D650" s="738" t="str">
        <f>IF($L$2=TRUE,_xll.mirGetDate($A650,$D$4,"MOD_FOLLOWING",$I$2),"")</f>
        <v/>
      </c>
      <c r="E650" s="741" t="str">
        <v/>
      </c>
      <c r="F650" s="741" t="str">
        <v/>
      </c>
      <c r="G650" s="741" t="str">
        <v/>
      </c>
    </row>
    <row r="651" spans="1:7">
      <c r="A651" s="740" t="str">
        <f t="shared" si="10"/>
        <v/>
      </c>
      <c r="B651" s="739" t="str">
        <f>IF($L$2=TRUE,_xll.mirGetDate($A651,$B$4,"MOD_FOLLOWING",$I$2),"")</f>
        <v/>
      </c>
      <c r="C651" s="738" t="str">
        <f>IF($L$2=TRUE,_xll.mirGetDate($A651,$C$4,"MOD_FOLLOWING",$I$2),"")</f>
        <v/>
      </c>
      <c r="D651" s="738" t="str">
        <f>IF($L$2=TRUE,_xll.mirGetDate($A651,$D$4,"MOD_FOLLOWING",$I$2),"")</f>
        <v/>
      </c>
      <c r="E651" s="741" t="str">
        <v/>
      </c>
      <c r="F651" s="741" t="str">
        <v/>
      </c>
      <c r="G651" s="741" t="str">
        <v/>
      </c>
    </row>
    <row r="652" spans="1:7">
      <c r="A652" s="740" t="str">
        <f t="shared" si="10"/>
        <v/>
      </c>
      <c r="B652" s="739" t="str">
        <f>IF($L$2=TRUE,_xll.mirGetDate($A652,$B$4,"MOD_FOLLOWING",$I$2),"")</f>
        <v/>
      </c>
      <c r="C652" s="738" t="str">
        <f>IF($L$2=TRUE,_xll.mirGetDate($A652,$C$4,"MOD_FOLLOWING",$I$2),"")</f>
        <v/>
      </c>
      <c r="D652" s="738" t="str">
        <f>IF($L$2=TRUE,_xll.mirGetDate($A652,$D$4,"MOD_FOLLOWING",$I$2),"")</f>
        <v/>
      </c>
      <c r="E652" s="741" t="str">
        <v/>
      </c>
      <c r="F652" s="741" t="str">
        <v/>
      </c>
      <c r="G652" s="741" t="str">
        <v/>
      </c>
    </row>
    <row r="653" spans="1:7">
      <c r="A653" s="740" t="str">
        <f t="shared" si="10"/>
        <v/>
      </c>
      <c r="B653" s="739" t="str">
        <f>IF($L$2=TRUE,_xll.mirGetDate($A653,$B$4,"MOD_FOLLOWING",$I$2),"")</f>
        <v/>
      </c>
      <c r="C653" s="738" t="str">
        <f>IF($L$2=TRUE,_xll.mirGetDate($A653,$C$4,"MOD_FOLLOWING",$I$2),"")</f>
        <v/>
      </c>
      <c r="D653" s="738" t="str">
        <f>IF($L$2=TRUE,_xll.mirGetDate($A653,$D$4,"MOD_FOLLOWING",$I$2),"")</f>
        <v/>
      </c>
      <c r="E653" s="741" t="str">
        <v/>
      </c>
      <c r="F653" s="741" t="str">
        <v/>
      </c>
      <c r="G653" s="741" t="str">
        <v/>
      </c>
    </row>
    <row r="654" spans="1:7">
      <c r="A654" s="740" t="str">
        <f t="shared" si="10"/>
        <v/>
      </c>
      <c r="B654" s="739" t="str">
        <f>IF($L$2=TRUE,_xll.mirGetDate($A654,$B$4,"MOD_FOLLOWING",$I$2),"")</f>
        <v/>
      </c>
      <c r="C654" s="738" t="str">
        <f>IF($L$2=TRUE,_xll.mirGetDate($A654,$C$4,"MOD_FOLLOWING",$I$2),"")</f>
        <v/>
      </c>
      <c r="D654" s="738" t="str">
        <f>IF($L$2=TRUE,_xll.mirGetDate($A654,$D$4,"MOD_FOLLOWING",$I$2),"")</f>
        <v/>
      </c>
      <c r="E654" s="741" t="str">
        <v/>
      </c>
      <c r="F654" s="741" t="str">
        <v/>
      </c>
      <c r="G654" s="741" t="str">
        <v/>
      </c>
    </row>
    <row r="655" spans="1:7">
      <c r="A655" s="740" t="str">
        <f t="shared" si="10"/>
        <v/>
      </c>
      <c r="B655" s="739" t="str">
        <f>IF($L$2=TRUE,_xll.mirGetDate($A655,$B$4,"MOD_FOLLOWING",$I$2),"")</f>
        <v/>
      </c>
      <c r="C655" s="738" t="str">
        <f>IF($L$2=TRUE,_xll.mirGetDate($A655,$C$4,"MOD_FOLLOWING",$I$2),"")</f>
        <v/>
      </c>
      <c r="D655" s="738" t="str">
        <f>IF($L$2=TRUE,_xll.mirGetDate($A655,$D$4,"MOD_FOLLOWING",$I$2),"")</f>
        <v/>
      </c>
      <c r="E655" s="741" t="str">
        <v/>
      </c>
      <c r="F655" s="741" t="str">
        <v/>
      </c>
      <c r="G655" s="741" t="str">
        <v/>
      </c>
    </row>
    <row r="656" spans="1:7">
      <c r="A656" s="740" t="str">
        <f t="shared" si="10"/>
        <v/>
      </c>
      <c r="B656" s="739" t="str">
        <f>IF($L$2=TRUE,_xll.mirGetDate($A656,$B$4,"MOD_FOLLOWING",$I$2),"")</f>
        <v/>
      </c>
      <c r="C656" s="738" t="str">
        <f>IF($L$2=TRUE,_xll.mirGetDate($A656,$C$4,"MOD_FOLLOWING",$I$2),"")</f>
        <v/>
      </c>
      <c r="D656" s="738" t="str">
        <f>IF($L$2=TRUE,_xll.mirGetDate($A656,$D$4,"MOD_FOLLOWING",$I$2),"")</f>
        <v/>
      </c>
      <c r="E656" s="741" t="str">
        <v/>
      </c>
      <c r="F656" s="741" t="str">
        <v/>
      </c>
      <c r="G656" s="741" t="str">
        <v/>
      </c>
    </row>
    <row r="657" spans="1:7">
      <c r="A657" s="740" t="str">
        <f t="shared" si="10"/>
        <v/>
      </c>
      <c r="B657" s="739" t="str">
        <f>IF($L$2=TRUE,_xll.mirGetDate($A657,$B$4,"MOD_FOLLOWING",$I$2),"")</f>
        <v/>
      </c>
      <c r="C657" s="738" t="str">
        <f>IF($L$2=TRUE,_xll.mirGetDate($A657,$C$4,"MOD_FOLLOWING",$I$2),"")</f>
        <v/>
      </c>
      <c r="D657" s="738" t="str">
        <f>IF($L$2=TRUE,_xll.mirGetDate($A657,$D$4,"MOD_FOLLOWING",$I$2),"")</f>
        <v/>
      </c>
      <c r="E657" s="741" t="str">
        <v/>
      </c>
      <c r="F657" s="741" t="str">
        <v/>
      </c>
      <c r="G657" s="741" t="str">
        <v/>
      </c>
    </row>
    <row r="658" spans="1:7">
      <c r="A658" s="740" t="str">
        <f t="shared" si="10"/>
        <v/>
      </c>
      <c r="B658" s="739" t="str">
        <f>IF($L$2=TRUE,_xll.mirGetDate($A658,$B$4,"MOD_FOLLOWING",$I$2),"")</f>
        <v/>
      </c>
      <c r="C658" s="738" t="str">
        <f>IF($L$2=TRUE,_xll.mirGetDate($A658,$C$4,"MOD_FOLLOWING",$I$2),"")</f>
        <v/>
      </c>
      <c r="D658" s="738" t="str">
        <f>IF($L$2=TRUE,_xll.mirGetDate($A658,$D$4,"MOD_FOLLOWING",$I$2),"")</f>
        <v/>
      </c>
      <c r="E658" s="741" t="str">
        <v/>
      </c>
      <c r="F658" s="741" t="str">
        <v/>
      </c>
      <c r="G658" s="741" t="str">
        <v/>
      </c>
    </row>
    <row r="659" spans="1:7">
      <c r="A659" s="740" t="str">
        <f t="shared" si="10"/>
        <v/>
      </c>
      <c r="B659" s="739" t="str">
        <f>IF($L$2=TRUE,_xll.mirGetDate($A659,$B$4,"MOD_FOLLOWING",$I$2),"")</f>
        <v/>
      </c>
      <c r="C659" s="738" t="str">
        <f>IF($L$2=TRUE,_xll.mirGetDate($A659,$C$4,"MOD_FOLLOWING",$I$2),"")</f>
        <v/>
      </c>
      <c r="D659" s="738" t="str">
        <f>IF($L$2=TRUE,_xll.mirGetDate($A659,$D$4,"MOD_FOLLOWING",$I$2),"")</f>
        <v/>
      </c>
      <c r="E659" s="741" t="str">
        <v/>
      </c>
      <c r="F659" s="741" t="str">
        <v/>
      </c>
      <c r="G659" s="741" t="str">
        <v/>
      </c>
    </row>
    <row r="660" spans="1:7">
      <c r="A660" s="740" t="str">
        <f t="shared" si="10"/>
        <v/>
      </c>
      <c r="B660" s="739" t="str">
        <f>IF($L$2=TRUE,_xll.mirGetDate($A660,$B$4,"MOD_FOLLOWING",$I$2),"")</f>
        <v/>
      </c>
      <c r="C660" s="738" t="str">
        <f>IF($L$2=TRUE,_xll.mirGetDate($A660,$C$4,"MOD_FOLLOWING",$I$2),"")</f>
        <v/>
      </c>
      <c r="D660" s="738" t="str">
        <f>IF($L$2=TRUE,_xll.mirGetDate($A660,$D$4,"MOD_FOLLOWING",$I$2),"")</f>
        <v/>
      </c>
      <c r="E660" s="741" t="str">
        <v/>
      </c>
      <c r="F660" s="741" t="str">
        <v/>
      </c>
      <c r="G660" s="741" t="str">
        <v/>
      </c>
    </row>
    <row r="661" spans="1:7">
      <c r="A661" s="740" t="str">
        <f t="shared" si="10"/>
        <v/>
      </c>
      <c r="B661" s="739" t="str">
        <f>IF($L$2=TRUE,_xll.mirGetDate($A661,$B$4,"MOD_FOLLOWING",$I$2),"")</f>
        <v/>
      </c>
      <c r="C661" s="738" t="str">
        <f>IF($L$2=TRUE,_xll.mirGetDate($A661,$C$4,"MOD_FOLLOWING",$I$2),"")</f>
        <v/>
      </c>
      <c r="D661" s="738" t="str">
        <f>IF($L$2=TRUE,_xll.mirGetDate($A661,$D$4,"MOD_FOLLOWING",$I$2),"")</f>
        <v/>
      </c>
      <c r="E661" s="741" t="str">
        <v/>
      </c>
      <c r="F661" s="741" t="str">
        <v/>
      </c>
      <c r="G661" s="741" t="str">
        <v/>
      </c>
    </row>
    <row r="662" spans="1:7">
      <c r="A662" s="740" t="str">
        <f t="shared" si="10"/>
        <v/>
      </c>
      <c r="B662" s="739" t="str">
        <f>IF($L$2=TRUE,_xll.mirGetDate($A662,$B$4,"MOD_FOLLOWING",$I$2),"")</f>
        <v/>
      </c>
      <c r="C662" s="738" t="str">
        <f>IF($L$2=TRUE,_xll.mirGetDate($A662,$C$4,"MOD_FOLLOWING",$I$2),"")</f>
        <v/>
      </c>
      <c r="D662" s="738" t="str">
        <f>IF($L$2=TRUE,_xll.mirGetDate($A662,$D$4,"MOD_FOLLOWING",$I$2),"")</f>
        <v/>
      </c>
      <c r="E662" s="741" t="str">
        <v/>
      </c>
      <c r="F662" s="741" t="str">
        <v/>
      </c>
      <c r="G662" s="741" t="str">
        <v/>
      </c>
    </row>
    <row r="663" spans="1:7">
      <c r="A663" s="740" t="str">
        <f t="shared" si="10"/>
        <v/>
      </c>
      <c r="B663" s="739" t="str">
        <f>IF($L$2=TRUE,_xll.mirGetDate($A663,$B$4,"MOD_FOLLOWING",$I$2),"")</f>
        <v/>
      </c>
      <c r="C663" s="738" t="str">
        <f>IF($L$2=TRUE,_xll.mirGetDate($A663,$C$4,"MOD_FOLLOWING",$I$2),"")</f>
        <v/>
      </c>
      <c r="D663" s="738" t="str">
        <f>IF($L$2=TRUE,_xll.mirGetDate($A663,$D$4,"MOD_FOLLOWING",$I$2),"")</f>
        <v/>
      </c>
      <c r="E663" s="741" t="str">
        <v/>
      </c>
      <c r="F663" s="741" t="str">
        <v/>
      </c>
      <c r="G663" s="741" t="str">
        <v/>
      </c>
    </row>
    <row r="664" spans="1:7">
      <c r="A664" s="740" t="str">
        <f t="shared" si="10"/>
        <v/>
      </c>
      <c r="B664" s="739" t="str">
        <f>IF($L$2=TRUE,_xll.mirGetDate($A664,$B$4,"MOD_FOLLOWING",$I$2),"")</f>
        <v/>
      </c>
      <c r="C664" s="738" t="str">
        <f>IF($L$2=TRUE,_xll.mirGetDate($A664,$C$4,"MOD_FOLLOWING",$I$2),"")</f>
        <v/>
      </c>
      <c r="D664" s="738" t="str">
        <f>IF($L$2=TRUE,_xll.mirGetDate($A664,$D$4,"MOD_FOLLOWING",$I$2),"")</f>
        <v/>
      </c>
      <c r="E664" s="741" t="str">
        <v/>
      </c>
      <c r="F664" s="741" t="str">
        <v/>
      </c>
      <c r="G664" s="741" t="str">
        <v/>
      </c>
    </row>
    <row r="665" spans="1:7">
      <c r="A665" s="740" t="str">
        <f t="shared" si="10"/>
        <v/>
      </c>
      <c r="B665" s="739" t="str">
        <f>IF($L$2=TRUE,_xll.mirGetDate($A665,$B$4,"MOD_FOLLOWING",$I$2),"")</f>
        <v/>
      </c>
      <c r="C665" s="738" t="str">
        <f>IF($L$2=TRUE,_xll.mirGetDate($A665,$C$4,"MOD_FOLLOWING",$I$2),"")</f>
        <v/>
      </c>
      <c r="D665" s="738" t="str">
        <f>IF($L$2=TRUE,_xll.mirGetDate($A665,$D$4,"MOD_FOLLOWING",$I$2),"")</f>
        <v/>
      </c>
      <c r="E665" s="741" t="str">
        <v/>
      </c>
      <c r="F665" s="741" t="str">
        <v/>
      </c>
      <c r="G665" s="741" t="str">
        <v/>
      </c>
    </row>
    <row r="666" spans="1:7">
      <c r="A666" s="740" t="str">
        <f t="shared" si="10"/>
        <v/>
      </c>
      <c r="B666" s="739" t="str">
        <f>IF($L$2=TRUE,_xll.mirGetDate($A666,$B$4,"MOD_FOLLOWING",$I$2),"")</f>
        <v/>
      </c>
      <c r="C666" s="738" t="str">
        <f>IF($L$2=TRUE,_xll.mirGetDate($A666,$C$4,"MOD_FOLLOWING",$I$2),"")</f>
        <v/>
      </c>
      <c r="D666" s="738" t="str">
        <f>IF($L$2=TRUE,_xll.mirGetDate($A666,$D$4,"MOD_FOLLOWING",$I$2),"")</f>
        <v/>
      </c>
      <c r="E666" s="741" t="str">
        <v/>
      </c>
      <c r="F666" s="741" t="str">
        <v/>
      </c>
      <c r="G666" s="741" t="str">
        <v/>
      </c>
    </row>
    <row r="667" spans="1:7">
      <c r="A667" s="740" t="str">
        <f t="shared" si="10"/>
        <v/>
      </c>
      <c r="B667" s="739" t="str">
        <f>IF($L$2=TRUE,_xll.mirGetDate($A667,$B$4,"MOD_FOLLOWING",$I$2),"")</f>
        <v/>
      </c>
      <c r="C667" s="738" t="str">
        <f>IF($L$2=TRUE,_xll.mirGetDate($A667,$C$4,"MOD_FOLLOWING",$I$2),"")</f>
        <v/>
      </c>
      <c r="D667" s="738" t="str">
        <f>IF($L$2=TRUE,_xll.mirGetDate($A667,$D$4,"MOD_FOLLOWING",$I$2),"")</f>
        <v/>
      </c>
      <c r="E667" s="741" t="str">
        <v/>
      </c>
      <c r="F667" s="741" t="str">
        <v/>
      </c>
      <c r="G667" s="741" t="str">
        <v/>
      </c>
    </row>
    <row r="668" spans="1:7">
      <c r="A668" s="740" t="str">
        <f t="shared" si="10"/>
        <v/>
      </c>
      <c r="B668" s="739" t="str">
        <f>IF($L$2=TRUE,_xll.mirGetDate($A668,$B$4,"MOD_FOLLOWING",$I$2),"")</f>
        <v/>
      </c>
      <c r="C668" s="738" t="str">
        <f>IF($L$2=TRUE,_xll.mirGetDate($A668,$C$4,"MOD_FOLLOWING",$I$2),"")</f>
        <v/>
      </c>
      <c r="D668" s="738" t="str">
        <f>IF($L$2=TRUE,_xll.mirGetDate($A668,$D$4,"MOD_FOLLOWING",$I$2),"")</f>
        <v/>
      </c>
      <c r="E668" s="741" t="str">
        <v/>
      </c>
      <c r="F668" s="741" t="str">
        <v/>
      </c>
      <c r="G668" s="741" t="str">
        <v/>
      </c>
    </row>
    <row r="669" spans="1:7">
      <c r="A669" s="740" t="str">
        <f t="shared" si="10"/>
        <v/>
      </c>
      <c r="B669" s="739" t="str">
        <f>IF($L$2=TRUE,_xll.mirGetDate($A669,$B$4,"MOD_FOLLOWING",$I$2),"")</f>
        <v/>
      </c>
      <c r="C669" s="738" t="str">
        <f>IF($L$2=TRUE,_xll.mirGetDate($A669,$C$4,"MOD_FOLLOWING",$I$2),"")</f>
        <v/>
      </c>
      <c r="D669" s="738" t="str">
        <f>IF($L$2=TRUE,_xll.mirGetDate($A669,$D$4,"MOD_FOLLOWING",$I$2),"")</f>
        <v/>
      </c>
      <c r="E669" s="741" t="str">
        <v/>
      </c>
      <c r="F669" s="741" t="str">
        <v/>
      </c>
      <c r="G669" s="741" t="str">
        <v/>
      </c>
    </row>
    <row r="670" spans="1:7">
      <c r="A670" s="740" t="str">
        <f t="shared" si="10"/>
        <v/>
      </c>
      <c r="B670" s="739" t="str">
        <f>IF($L$2=TRUE,_xll.mirGetDate($A670,$B$4,"MOD_FOLLOWING",$I$2),"")</f>
        <v/>
      </c>
      <c r="C670" s="738" t="str">
        <f>IF($L$2=TRUE,_xll.mirGetDate($A670,$C$4,"MOD_FOLLOWING",$I$2),"")</f>
        <v/>
      </c>
      <c r="D670" s="738" t="str">
        <f>IF($L$2=TRUE,_xll.mirGetDate($A670,$D$4,"MOD_FOLLOWING",$I$2),"")</f>
        <v/>
      </c>
      <c r="E670" s="741" t="str">
        <v/>
      </c>
      <c r="F670" s="741" t="str">
        <v/>
      </c>
      <c r="G670" s="741" t="str">
        <v/>
      </c>
    </row>
    <row r="671" spans="1:7">
      <c r="A671" s="740" t="str">
        <f t="shared" si="10"/>
        <v/>
      </c>
      <c r="B671" s="739" t="str">
        <f>IF($L$2=TRUE,_xll.mirGetDate($A671,$B$4,"MOD_FOLLOWING",$I$2),"")</f>
        <v/>
      </c>
      <c r="C671" s="738" t="str">
        <f>IF($L$2=TRUE,_xll.mirGetDate($A671,$C$4,"MOD_FOLLOWING",$I$2),"")</f>
        <v/>
      </c>
      <c r="D671" s="738" t="str">
        <f>IF($L$2=TRUE,_xll.mirGetDate($A671,$D$4,"MOD_FOLLOWING",$I$2),"")</f>
        <v/>
      </c>
      <c r="E671" s="741" t="str">
        <v/>
      </c>
      <c r="F671" s="741" t="str">
        <v/>
      </c>
      <c r="G671" s="741" t="str">
        <v/>
      </c>
    </row>
    <row r="672" spans="1:7">
      <c r="A672" s="740" t="str">
        <f t="shared" si="10"/>
        <v/>
      </c>
      <c r="B672" s="739" t="str">
        <f>IF($L$2=TRUE,_xll.mirGetDate($A672,$B$4,"MOD_FOLLOWING",$I$2),"")</f>
        <v/>
      </c>
      <c r="C672" s="738" t="str">
        <f>IF($L$2=TRUE,_xll.mirGetDate($A672,$C$4,"MOD_FOLLOWING",$I$2),"")</f>
        <v/>
      </c>
      <c r="D672" s="738" t="str">
        <f>IF($L$2=TRUE,_xll.mirGetDate($A672,$D$4,"MOD_FOLLOWING",$I$2),"")</f>
        <v/>
      </c>
      <c r="E672" s="741" t="str">
        <v/>
      </c>
      <c r="F672" s="741" t="str">
        <v/>
      </c>
      <c r="G672" s="741" t="str">
        <v/>
      </c>
    </row>
    <row r="673" spans="1:7">
      <c r="A673" s="740" t="str">
        <f t="shared" si="10"/>
        <v/>
      </c>
      <c r="B673" s="739" t="str">
        <f>IF($L$2=TRUE,_xll.mirGetDate($A673,$B$4,"MOD_FOLLOWING",$I$2),"")</f>
        <v/>
      </c>
      <c r="C673" s="738" t="str">
        <f>IF($L$2=TRUE,_xll.mirGetDate($A673,$C$4,"MOD_FOLLOWING",$I$2),"")</f>
        <v/>
      </c>
      <c r="D673" s="738" t="str">
        <f>IF($L$2=TRUE,_xll.mirGetDate($A673,$D$4,"MOD_FOLLOWING",$I$2),"")</f>
        <v/>
      </c>
      <c r="E673" s="741" t="str">
        <v/>
      </c>
      <c r="F673" s="741" t="str">
        <v/>
      </c>
      <c r="G673" s="741" t="str">
        <v/>
      </c>
    </row>
    <row r="674" spans="1:7">
      <c r="A674" s="740" t="str">
        <f t="shared" si="10"/>
        <v/>
      </c>
      <c r="B674" s="739" t="str">
        <f>IF($L$2=TRUE,_xll.mirGetDate($A674,$B$4,"MOD_FOLLOWING",$I$2),"")</f>
        <v/>
      </c>
      <c r="C674" s="738" t="str">
        <f>IF($L$2=TRUE,_xll.mirGetDate($A674,$C$4,"MOD_FOLLOWING",$I$2),"")</f>
        <v/>
      </c>
      <c r="D674" s="738" t="str">
        <f>IF($L$2=TRUE,_xll.mirGetDate($A674,$D$4,"MOD_FOLLOWING",$I$2),"")</f>
        <v/>
      </c>
      <c r="E674" s="741" t="str">
        <v/>
      </c>
      <c r="F674" s="741" t="str">
        <v/>
      </c>
      <c r="G674" s="741" t="str">
        <v/>
      </c>
    </row>
    <row r="675" spans="1:7">
      <c r="A675" s="740" t="str">
        <f t="shared" si="10"/>
        <v/>
      </c>
      <c r="B675" s="739" t="str">
        <f>IF($L$2=TRUE,_xll.mirGetDate($A675,$B$4,"MOD_FOLLOWING",$I$2),"")</f>
        <v/>
      </c>
      <c r="C675" s="738" t="str">
        <f>IF($L$2=TRUE,_xll.mirGetDate($A675,$C$4,"MOD_FOLLOWING",$I$2),"")</f>
        <v/>
      </c>
      <c r="D675" s="738" t="str">
        <f>IF($L$2=TRUE,_xll.mirGetDate($A675,$D$4,"MOD_FOLLOWING",$I$2),"")</f>
        <v/>
      </c>
      <c r="E675" s="741" t="str">
        <v/>
      </c>
      <c r="F675" s="741" t="str">
        <v/>
      </c>
      <c r="G675" s="741" t="str">
        <v/>
      </c>
    </row>
    <row r="676" spans="1:7">
      <c r="A676" s="740" t="str">
        <f t="shared" si="10"/>
        <v/>
      </c>
      <c r="B676" s="739" t="str">
        <f>IF($L$2=TRUE,_xll.mirGetDate($A676,$B$4,"MOD_FOLLOWING",$I$2),"")</f>
        <v/>
      </c>
      <c r="C676" s="738" t="str">
        <f>IF($L$2=TRUE,_xll.mirGetDate($A676,$C$4,"MOD_FOLLOWING",$I$2),"")</f>
        <v/>
      </c>
      <c r="D676" s="738" t="str">
        <f>IF($L$2=TRUE,_xll.mirGetDate($A676,$D$4,"MOD_FOLLOWING",$I$2),"")</f>
        <v/>
      </c>
      <c r="E676" s="741" t="str">
        <v/>
      </c>
      <c r="F676" s="741" t="str">
        <v/>
      </c>
      <c r="G676" s="741" t="str">
        <v/>
      </c>
    </row>
    <row r="677" spans="1:7">
      <c r="A677" s="740" t="str">
        <f t="shared" si="10"/>
        <v/>
      </c>
      <c r="B677" s="739" t="str">
        <f>IF($L$2=TRUE,_xll.mirGetDate($A677,$B$4,"MOD_FOLLOWING",$I$2),"")</f>
        <v/>
      </c>
      <c r="C677" s="738" t="str">
        <f>IF($L$2=TRUE,_xll.mirGetDate($A677,$C$4,"MOD_FOLLOWING",$I$2),"")</f>
        <v/>
      </c>
      <c r="D677" s="738" t="str">
        <f>IF($L$2=TRUE,_xll.mirGetDate($A677,$D$4,"MOD_FOLLOWING",$I$2),"")</f>
        <v/>
      </c>
      <c r="E677" s="741" t="str">
        <v/>
      </c>
      <c r="F677" s="741" t="str">
        <v/>
      </c>
      <c r="G677" s="741" t="str">
        <v/>
      </c>
    </row>
    <row r="678" spans="1:7">
      <c r="A678" s="740" t="str">
        <f t="shared" si="10"/>
        <v/>
      </c>
      <c r="B678" s="739" t="str">
        <f>IF($L$2=TRUE,_xll.mirGetDate($A678,$B$4,"MOD_FOLLOWING",$I$2),"")</f>
        <v/>
      </c>
      <c r="C678" s="738" t="str">
        <f>IF($L$2=TRUE,_xll.mirGetDate($A678,$C$4,"MOD_FOLLOWING",$I$2),"")</f>
        <v/>
      </c>
      <c r="D678" s="738" t="str">
        <f>IF($L$2=TRUE,_xll.mirGetDate($A678,$D$4,"MOD_FOLLOWING",$I$2),"")</f>
        <v/>
      </c>
      <c r="E678" s="741" t="str">
        <v/>
      </c>
      <c r="F678" s="741" t="str">
        <v/>
      </c>
      <c r="G678" s="741" t="str">
        <v/>
      </c>
    </row>
    <row r="679" spans="1:7">
      <c r="A679" s="740" t="str">
        <f t="shared" si="10"/>
        <v/>
      </c>
      <c r="B679" s="739" t="str">
        <f>IF($L$2=TRUE,_xll.mirGetDate($A679,$B$4,"MOD_FOLLOWING",$I$2),"")</f>
        <v/>
      </c>
      <c r="C679" s="738" t="str">
        <f>IF($L$2=TRUE,_xll.mirGetDate($A679,$C$4,"MOD_FOLLOWING",$I$2),"")</f>
        <v/>
      </c>
      <c r="D679" s="738" t="str">
        <f>IF($L$2=TRUE,_xll.mirGetDate($A679,$D$4,"MOD_FOLLOWING",$I$2),"")</f>
        <v/>
      </c>
      <c r="E679" s="741" t="str">
        <v/>
      </c>
      <c r="F679" s="741" t="str">
        <v/>
      </c>
      <c r="G679" s="741" t="str">
        <v/>
      </c>
    </row>
    <row r="680" spans="1:7">
      <c r="A680" s="740" t="str">
        <f t="shared" si="10"/>
        <v/>
      </c>
      <c r="B680" s="739" t="str">
        <f>IF($L$2=TRUE,_xll.mirGetDate($A680,$B$4,"MOD_FOLLOWING",$I$2),"")</f>
        <v/>
      </c>
      <c r="C680" s="738" t="str">
        <f>IF($L$2=TRUE,_xll.mirGetDate($A680,$C$4,"MOD_FOLLOWING",$I$2),"")</f>
        <v/>
      </c>
      <c r="D680" s="738" t="str">
        <f>IF($L$2=TRUE,_xll.mirGetDate($A680,$D$4,"MOD_FOLLOWING",$I$2),"")</f>
        <v/>
      </c>
      <c r="E680" s="741" t="str">
        <v/>
      </c>
      <c r="F680" s="741" t="str">
        <v/>
      </c>
      <c r="G680" s="741" t="str">
        <v/>
      </c>
    </row>
    <row r="681" spans="1:7">
      <c r="A681" s="740" t="str">
        <f t="shared" si="10"/>
        <v/>
      </c>
      <c r="B681" s="739" t="str">
        <f>IF($L$2=TRUE,_xll.mirGetDate($A681,$B$4,"MOD_FOLLOWING",$I$2),"")</f>
        <v/>
      </c>
      <c r="C681" s="738" t="str">
        <f>IF($L$2=TRUE,_xll.mirGetDate($A681,$C$4,"MOD_FOLLOWING",$I$2),"")</f>
        <v/>
      </c>
      <c r="D681" s="738" t="str">
        <f>IF($L$2=TRUE,_xll.mirGetDate($A681,$D$4,"MOD_FOLLOWING",$I$2),"")</f>
        <v/>
      </c>
      <c r="E681" s="741" t="str">
        <v/>
      </c>
      <c r="F681" s="741" t="str">
        <v/>
      </c>
      <c r="G681" s="741" t="str">
        <v/>
      </c>
    </row>
    <row r="682" spans="1:7">
      <c r="A682" s="740" t="str">
        <f t="shared" si="10"/>
        <v/>
      </c>
      <c r="B682" s="739" t="str">
        <f>IF($L$2=TRUE,_xll.mirGetDate($A682,$B$4,"MOD_FOLLOWING",$I$2),"")</f>
        <v/>
      </c>
      <c r="C682" s="738" t="str">
        <f>IF($L$2=TRUE,_xll.mirGetDate($A682,$C$4,"MOD_FOLLOWING",$I$2),"")</f>
        <v/>
      </c>
      <c r="D682" s="738" t="str">
        <f>IF($L$2=TRUE,_xll.mirGetDate($A682,$D$4,"MOD_FOLLOWING",$I$2),"")</f>
        <v/>
      </c>
      <c r="E682" s="741" t="str">
        <v/>
      </c>
      <c r="F682" s="741" t="str">
        <v/>
      </c>
      <c r="G682" s="741" t="str">
        <v/>
      </c>
    </row>
    <row r="683" spans="1:7">
      <c r="A683" s="740" t="str">
        <f t="shared" si="10"/>
        <v/>
      </c>
      <c r="B683" s="739" t="str">
        <f>IF($L$2=TRUE,_xll.mirGetDate($A683,$B$4,"MOD_FOLLOWING",$I$2),"")</f>
        <v/>
      </c>
      <c r="C683" s="738" t="str">
        <f>IF($L$2=TRUE,_xll.mirGetDate($A683,$C$4,"MOD_FOLLOWING",$I$2),"")</f>
        <v/>
      </c>
      <c r="D683" s="738" t="str">
        <f>IF($L$2=TRUE,_xll.mirGetDate($A683,$D$4,"MOD_FOLLOWING",$I$2),"")</f>
        <v/>
      </c>
      <c r="E683" s="741" t="str">
        <v/>
      </c>
      <c r="F683" s="741" t="str">
        <v/>
      </c>
      <c r="G683" s="741" t="str">
        <v/>
      </c>
    </row>
    <row r="684" spans="1:7">
      <c r="A684" s="740" t="str">
        <f t="shared" si="10"/>
        <v/>
      </c>
      <c r="B684" s="739" t="str">
        <f>IF($L$2=TRUE,_xll.mirGetDate($A684,$B$4,"MOD_FOLLOWING",$I$2),"")</f>
        <v/>
      </c>
      <c r="C684" s="738" t="str">
        <f>IF($L$2=TRUE,_xll.mirGetDate($A684,$C$4,"MOD_FOLLOWING",$I$2),"")</f>
        <v/>
      </c>
      <c r="D684" s="738" t="str">
        <f>IF($L$2=TRUE,_xll.mirGetDate($A684,$D$4,"MOD_FOLLOWING",$I$2),"")</f>
        <v/>
      </c>
      <c r="E684" s="741" t="str">
        <v/>
      </c>
      <c r="F684" s="741" t="str">
        <v/>
      </c>
      <c r="G684" s="741" t="str">
        <v/>
      </c>
    </row>
    <row r="685" spans="1:7">
      <c r="A685" s="740" t="str">
        <f t="shared" si="10"/>
        <v/>
      </c>
      <c r="B685" s="739" t="str">
        <f>IF($L$2=TRUE,_xll.mirGetDate($A685,$B$4,"MOD_FOLLOWING",$I$2),"")</f>
        <v/>
      </c>
      <c r="C685" s="738" t="str">
        <f>IF($L$2=TRUE,_xll.mirGetDate($A685,$C$4,"MOD_FOLLOWING",$I$2),"")</f>
        <v/>
      </c>
      <c r="D685" s="738" t="str">
        <f>IF($L$2=TRUE,_xll.mirGetDate($A685,$D$4,"MOD_FOLLOWING",$I$2),"")</f>
        <v/>
      </c>
      <c r="E685" s="741" t="str">
        <v/>
      </c>
      <c r="F685" s="741" t="str">
        <v/>
      </c>
      <c r="G685" s="741" t="str">
        <v/>
      </c>
    </row>
    <row r="686" spans="1:7">
      <c r="A686" s="740" t="str">
        <f t="shared" si="10"/>
        <v/>
      </c>
      <c r="B686" s="739" t="str">
        <f>IF($L$2=TRUE,_xll.mirGetDate($A686,$B$4,"MOD_FOLLOWING",$I$2),"")</f>
        <v/>
      </c>
      <c r="C686" s="738" t="str">
        <f>IF($L$2=TRUE,_xll.mirGetDate($A686,$C$4,"MOD_FOLLOWING",$I$2),"")</f>
        <v/>
      </c>
      <c r="D686" s="738" t="str">
        <f>IF($L$2=TRUE,_xll.mirGetDate($A686,$D$4,"MOD_FOLLOWING",$I$2),"")</f>
        <v/>
      </c>
      <c r="E686" s="741" t="str">
        <v/>
      </c>
      <c r="F686" s="741" t="str">
        <v/>
      </c>
      <c r="G686" s="741" t="str">
        <v/>
      </c>
    </row>
    <row r="687" spans="1:7">
      <c r="A687" s="740" t="str">
        <f t="shared" si="10"/>
        <v/>
      </c>
      <c r="B687" s="739" t="str">
        <f>IF($L$2=TRUE,_xll.mirGetDate($A687,$B$4,"MOD_FOLLOWING",$I$2),"")</f>
        <v/>
      </c>
      <c r="C687" s="738" t="str">
        <f>IF($L$2=TRUE,_xll.mirGetDate($A687,$C$4,"MOD_FOLLOWING",$I$2),"")</f>
        <v/>
      </c>
      <c r="D687" s="738" t="str">
        <f>IF($L$2=TRUE,_xll.mirGetDate($A687,$D$4,"MOD_FOLLOWING",$I$2),"")</f>
        <v/>
      </c>
      <c r="E687" s="741" t="str">
        <v/>
      </c>
      <c r="F687" s="741" t="str">
        <v/>
      </c>
      <c r="G687" s="741" t="str">
        <v/>
      </c>
    </row>
    <row r="688" spans="1:7">
      <c r="A688" s="740" t="str">
        <f t="shared" si="10"/>
        <v/>
      </c>
      <c r="B688" s="739" t="str">
        <f>IF($L$2=TRUE,_xll.mirGetDate($A688,$B$4,"MOD_FOLLOWING",$I$2),"")</f>
        <v/>
      </c>
      <c r="C688" s="738" t="str">
        <f>IF($L$2=TRUE,_xll.mirGetDate($A688,$C$4,"MOD_FOLLOWING",$I$2),"")</f>
        <v/>
      </c>
      <c r="D688" s="738" t="str">
        <f>IF($L$2=TRUE,_xll.mirGetDate($A688,$D$4,"MOD_FOLLOWING",$I$2),"")</f>
        <v/>
      </c>
      <c r="E688" s="741" t="str">
        <v/>
      </c>
      <c r="F688" s="741" t="str">
        <v/>
      </c>
      <c r="G688" s="741" t="str">
        <v/>
      </c>
    </row>
    <row r="689" spans="1:7">
      <c r="A689" s="740" t="str">
        <f t="shared" si="10"/>
        <v/>
      </c>
      <c r="B689" s="739" t="str">
        <f>IF($L$2=TRUE,_xll.mirGetDate($A689,$B$4,"MOD_FOLLOWING",$I$2),"")</f>
        <v/>
      </c>
      <c r="C689" s="738" t="str">
        <f>IF($L$2=TRUE,_xll.mirGetDate($A689,$C$4,"MOD_FOLLOWING",$I$2),"")</f>
        <v/>
      </c>
      <c r="D689" s="738" t="str">
        <f>IF($L$2=TRUE,_xll.mirGetDate($A689,$D$4,"MOD_FOLLOWING",$I$2),"")</f>
        <v/>
      </c>
      <c r="E689" s="741" t="str">
        <v/>
      </c>
      <c r="F689" s="741" t="str">
        <v/>
      </c>
      <c r="G689" s="741" t="str">
        <v/>
      </c>
    </row>
    <row r="690" spans="1:7">
      <c r="A690" s="740" t="str">
        <f t="shared" si="10"/>
        <v/>
      </c>
      <c r="B690" s="739" t="str">
        <f>IF($L$2=TRUE,_xll.mirGetDate($A690,$B$4,"MOD_FOLLOWING",$I$2),"")</f>
        <v/>
      </c>
      <c r="C690" s="738" t="str">
        <f>IF($L$2=TRUE,_xll.mirGetDate($A690,$C$4,"MOD_FOLLOWING",$I$2),"")</f>
        <v/>
      </c>
      <c r="D690" s="738" t="str">
        <f>IF($L$2=TRUE,_xll.mirGetDate($A690,$D$4,"MOD_FOLLOWING",$I$2),"")</f>
        <v/>
      </c>
      <c r="E690" s="741" t="str">
        <v/>
      </c>
      <c r="F690" s="741" t="str">
        <v/>
      </c>
      <c r="G690" s="741" t="str">
        <v/>
      </c>
    </row>
    <row r="691" spans="1:7">
      <c r="A691" s="740" t="str">
        <f t="shared" si="10"/>
        <v/>
      </c>
      <c r="B691" s="739" t="str">
        <f>IF($L$2=TRUE,_xll.mirGetDate($A691,$B$4,"MOD_FOLLOWING",$I$2),"")</f>
        <v/>
      </c>
      <c r="C691" s="738" t="str">
        <f>IF($L$2=TRUE,_xll.mirGetDate($A691,$C$4,"MOD_FOLLOWING",$I$2),"")</f>
        <v/>
      </c>
      <c r="D691" s="738" t="str">
        <f>IF($L$2=TRUE,_xll.mirGetDate($A691,$D$4,"MOD_FOLLOWING",$I$2),"")</f>
        <v/>
      </c>
      <c r="E691" s="741" t="str">
        <v/>
      </c>
      <c r="F691" s="741" t="str">
        <v/>
      </c>
      <c r="G691" s="741" t="str">
        <v/>
      </c>
    </row>
    <row r="692" spans="1:7">
      <c r="A692" s="740" t="str">
        <f t="shared" si="10"/>
        <v/>
      </c>
      <c r="B692" s="739" t="str">
        <f>IF($L$2=TRUE,_xll.mirGetDate($A692,$B$4,"MOD_FOLLOWING",$I$2),"")</f>
        <v/>
      </c>
      <c r="C692" s="738" t="str">
        <f>IF($L$2=TRUE,_xll.mirGetDate($A692,$C$4,"MOD_FOLLOWING",$I$2),"")</f>
        <v/>
      </c>
      <c r="D692" s="738" t="str">
        <f>IF($L$2=TRUE,_xll.mirGetDate($A692,$D$4,"MOD_FOLLOWING",$I$2),"")</f>
        <v/>
      </c>
      <c r="E692" s="741" t="str">
        <v/>
      </c>
      <c r="F692" s="741" t="str">
        <v/>
      </c>
      <c r="G692" s="741" t="str">
        <v/>
      </c>
    </row>
    <row r="693" spans="1:7">
      <c r="A693" s="740" t="str">
        <f t="shared" si="10"/>
        <v/>
      </c>
      <c r="B693" s="739" t="str">
        <f>IF($L$2=TRUE,_xll.mirGetDate($A693,$B$4,"MOD_FOLLOWING",$I$2),"")</f>
        <v/>
      </c>
      <c r="C693" s="738" t="str">
        <f>IF($L$2=TRUE,_xll.mirGetDate($A693,$C$4,"MOD_FOLLOWING",$I$2),"")</f>
        <v/>
      </c>
      <c r="D693" s="738" t="str">
        <f>IF($L$2=TRUE,_xll.mirGetDate($A693,$D$4,"MOD_FOLLOWING",$I$2),"")</f>
        <v/>
      </c>
      <c r="E693" s="741" t="str">
        <v/>
      </c>
      <c r="F693" s="741" t="str">
        <v/>
      </c>
      <c r="G693" s="741" t="str">
        <v/>
      </c>
    </row>
    <row r="694" spans="1:7">
      <c r="A694" s="740" t="str">
        <f t="shared" si="10"/>
        <v/>
      </c>
      <c r="B694" s="739" t="str">
        <f>IF($L$2=TRUE,_xll.mirGetDate($A694,$B$4,"MOD_FOLLOWING",$I$2),"")</f>
        <v/>
      </c>
      <c r="C694" s="738" t="str">
        <f>IF($L$2=TRUE,_xll.mirGetDate($A694,$C$4,"MOD_FOLLOWING",$I$2),"")</f>
        <v/>
      </c>
      <c r="D694" s="738" t="str">
        <f>IF($L$2=TRUE,_xll.mirGetDate($A694,$D$4,"MOD_FOLLOWING",$I$2),"")</f>
        <v/>
      </c>
      <c r="E694" s="741" t="str">
        <v/>
      </c>
      <c r="F694" s="741" t="str">
        <v/>
      </c>
      <c r="G694" s="741" t="str">
        <v/>
      </c>
    </row>
    <row r="695" spans="1:7">
      <c r="A695" s="740" t="str">
        <f t="shared" si="10"/>
        <v/>
      </c>
      <c r="B695" s="739" t="str">
        <f>IF($L$2=TRUE,_xll.mirGetDate($A695,$B$4,"MOD_FOLLOWING",$I$2),"")</f>
        <v/>
      </c>
      <c r="C695" s="738" t="str">
        <f>IF($L$2=TRUE,_xll.mirGetDate($A695,$C$4,"MOD_FOLLOWING",$I$2),"")</f>
        <v/>
      </c>
      <c r="D695" s="738" t="str">
        <f>IF($L$2=TRUE,_xll.mirGetDate($A695,$D$4,"MOD_FOLLOWING",$I$2),"")</f>
        <v/>
      </c>
      <c r="E695" s="741" t="str">
        <v/>
      </c>
      <c r="F695" s="741" t="str">
        <v/>
      </c>
      <c r="G695" s="741" t="str">
        <v/>
      </c>
    </row>
    <row r="696" spans="1:7">
      <c r="A696" s="740" t="str">
        <f t="shared" si="10"/>
        <v/>
      </c>
      <c r="B696" s="739" t="str">
        <f>IF($L$2=TRUE,_xll.mirGetDate($A696,$B$4,"MOD_FOLLOWING",$I$2),"")</f>
        <v/>
      </c>
      <c r="C696" s="738" t="str">
        <f>IF($L$2=TRUE,_xll.mirGetDate($A696,$C$4,"MOD_FOLLOWING",$I$2),"")</f>
        <v/>
      </c>
      <c r="D696" s="738" t="str">
        <f>IF($L$2=TRUE,_xll.mirGetDate($A696,$D$4,"MOD_FOLLOWING",$I$2),"")</f>
        <v/>
      </c>
      <c r="E696" s="741" t="str">
        <v/>
      </c>
      <c r="F696" s="741" t="str">
        <v/>
      </c>
      <c r="G696" s="741" t="str">
        <v/>
      </c>
    </row>
    <row r="697" spans="1:7">
      <c r="A697" s="740" t="str">
        <f t="shared" si="10"/>
        <v/>
      </c>
      <c r="B697" s="739" t="str">
        <f>IF($L$2=TRUE,_xll.mirGetDate($A697,$B$4,"MOD_FOLLOWING",$I$2),"")</f>
        <v/>
      </c>
      <c r="C697" s="738" t="str">
        <f>IF($L$2=TRUE,_xll.mirGetDate($A697,$C$4,"MOD_FOLLOWING",$I$2),"")</f>
        <v/>
      </c>
      <c r="D697" s="738" t="str">
        <f>IF($L$2=TRUE,_xll.mirGetDate($A697,$D$4,"MOD_FOLLOWING",$I$2),"")</f>
        <v/>
      </c>
      <c r="E697" s="741" t="str">
        <v/>
      </c>
      <c r="F697" s="741" t="str">
        <v/>
      </c>
      <c r="G697" s="741" t="str">
        <v/>
      </c>
    </row>
    <row r="698" spans="1:7">
      <c r="A698" s="740" t="str">
        <f t="shared" si="10"/>
        <v/>
      </c>
      <c r="B698" s="739" t="str">
        <f>IF($L$2=TRUE,_xll.mirGetDate($A698,$B$4,"MOD_FOLLOWING",$I$2),"")</f>
        <v/>
      </c>
      <c r="C698" s="738" t="str">
        <f>IF($L$2=TRUE,_xll.mirGetDate($A698,$C$4,"MOD_FOLLOWING",$I$2),"")</f>
        <v/>
      </c>
      <c r="D698" s="738" t="str">
        <f>IF($L$2=TRUE,_xll.mirGetDate($A698,$D$4,"MOD_FOLLOWING",$I$2),"")</f>
        <v/>
      </c>
      <c r="E698" s="741" t="str">
        <v/>
      </c>
      <c r="F698" s="741" t="str">
        <v/>
      </c>
      <c r="G698" s="741" t="str">
        <v/>
      </c>
    </row>
    <row r="699" spans="1:7">
      <c r="A699" s="740" t="str">
        <f t="shared" si="10"/>
        <v/>
      </c>
      <c r="B699" s="739" t="str">
        <f>IF($L$2=TRUE,_xll.mirGetDate($A699,$B$4,"MOD_FOLLOWING",$I$2),"")</f>
        <v/>
      </c>
      <c r="C699" s="738" t="str">
        <f>IF($L$2=TRUE,_xll.mirGetDate($A699,$C$4,"MOD_FOLLOWING",$I$2),"")</f>
        <v/>
      </c>
      <c r="D699" s="738" t="str">
        <f>IF($L$2=TRUE,_xll.mirGetDate($A699,$D$4,"MOD_FOLLOWING",$I$2),"")</f>
        <v/>
      </c>
      <c r="E699" s="741" t="str">
        <v/>
      </c>
      <c r="F699" s="741" t="str">
        <v/>
      </c>
      <c r="G699" s="741" t="str">
        <v/>
      </c>
    </row>
    <row r="700" spans="1:7">
      <c r="A700" s="740" t="str">
        <f t="shared" si="10"/>
        <v/>
      </c>
      <c r="B700" s="739" t="str">
        <f>IF($L$2=TRUE,_xll.mirGetDate($A700,$B$4,"MOD_FOLLOWING",$I$2),"")</f>
        <v/>
      </c>
      <c r="C700" s="738" t="str">
        <f>IF($L$2=TRUE,_xll.mirGetDate($A700,$C$4,"MOD_FOLLOWING",$I$2),"")</f>
        <v/>
      </c>
      <c r="D700" s="738" t="str">
        <f>IF($L$2=TRUE,_xll.mirGetDate($A700,$D$4,"MOD_FOLLOWING",$I$2),"")</f>
        <v/>
      </c>
      <c r="E700" s="741" t="str">
        <v/>
      </c>
      <c r="F700" s="741" t="str">
        <v/>
      </c>
      <c r="G700" s="741" t="str">
        <v/>
      </c>
    </row>
    <row r="701" spans="1:7">
      <c r="A701" s="740" t="str">
        <f t="shared" si="10"/>
        <v/>
      </c>
      <c r="B701" s="739" t="str">
        <f>IF($L$2=TRUE,_xll.mirGetDate($A701,$B$4,"MOD_FOLLOWING",$I$2),"")</f>
        <v/>
      </c>
      <c r="C701" s="738" t="str">
        <f>IF($L$2=TRUE,_xll.mirGetDate($A701,$C$4,"MOD_FOLLOWING",$I$2),"")</f>
        <v/>
      </c>
      <c r="D701" s="738" t="str">
        <f>IF($L$2=TRUE,_xll.mirGetDate($A701,$D$4,"MOD_FOLLOWING",$I$2),"")</f>
        <v/>
      </c>
      <c r="E701" s="741" t="str">
        <v/>
      </c>
      <c r="F701" s="741" t="str">
        <v/>
      </c>
      <c r="G701" s="741" t="str">
        <v/>
      </c>
    </row>
    <row r="702" spans="1:7">
      <c r="A702" s="740" t="str">
        <f t="shared" si="10"/>
        <v/>
      </c>
      <c r="B702" s="739" t="str">
        <f>IF($L$2=TRUE,_xll.mirGetDate($A702,$B$4,"MOD_FOLLOWING",$I$2),"")</f>
        <v/>
      </c>
      <c r="C702" s="738" t="str">
        <f>IF($L$2=TRUE,_xll.mirGetDate($A702,$C$4,"MOD_FOLLOWING",$I$2),"")</f>
        <v/>
      </c>
      <c r="D702" s="738" t="str">
        <f>IF($L$2=TRUE,_xll.mirGetDate($A702,$D$4,"MOD_FOLLOWING",$I$2),"")</f>
        <v/>
      </c>
      <c r="E702" s="741" t="str">
        <v/>
      </c>
      <c r="F702" s="741" t="str">
        <v/>
      </c>
      <c r="G702" s="741" t="str">
        <v/>
      </c>
    </row>
    <row r="703" spans="1:7">
      <c r="A703" s="740" t="str">
        <f t="shared" si="10"/>
        <v/>
      </c>
      <c r="B703" s="739" t="str">
        <f>IF($L$2=TRUE,_xll.mirGetDate($A703,$B$4,"MOD_FOLLOWING",$I$2),"")</f>
        <v/>
      </c>
      <c r="C703" s="738" t="str">
        <f>IF($L$2=TRUE,_xll.mirGetDate($A703,$C$4,"MOD_FOLLOWING",$I$2),"")</f>
        <v/>
      </c>
      <c r="D703" s="738" t="str">
        <f>IF($L$2=TRUE,_xll.mirGetDate($A703,$D$4,"MOD_FOLLOWING",$I$2),"")</f>
        <v/>
      </c>
      <c r="E703" s="741" t="str">
        <v/>
      </c>
      <c r="F703" s="741" t="str">
        <v/>
      </c>
      <c r="G703" s="741" t="str">
        <v/>
      </c>
    </row>
    <row r="704" spans="1:7">
      <c r="A704" s="740" t="str">
        <f t="shared" si="10"/>
        <v/>
      </c>
      <c r="B704" s="739" t="str">
        <f>IF($L$2=TRUE,_xll.mirGetDate($A704,$B$4,"MOD_FOLLOWING",$I$2),"")</f>
        <v/>
      </c>
      <c r="C704" s="738" t="str">
        <f>IF($L$2=TRUE,_xll.mirGetDate($A704,$C$4,"MOD_FOLLOWING",$I$2),"")</f>
        <v/>
      </c>
      <c r="D704" s="738" t="str">
        <f>IF($L$2=TRUE,_xll.mirGetDate($A704,$D$4,"MOD_FOLLOWING",$I$2),"")</f>
        <v/>
      </c>
      <c r="E704" s="741" t="str">
        <v/>
      </c>
      <c r="F704" s="741" t="str">
        <v/>
      </c>
      <c r="G704" s="741" t="str">
        <v/>
      </c>
    </row>
    <row r="705" spans="1:7">
      <c r="A705" s="740" t="str">
        <f t="shared" si="10"/>
        <v/>
      </c>
      <c r="B705" s="739" t="str">
        <f>IF($L$2=TRUE,_xll.mirGetDate($A705,$B$4,"MOD_FOLLOWING",$I$2),"")</f>
        <v/>
      </c>
      <c r="C705" s="738" t="str">
        <f>IF($L$2=TRUE,_xll.mirGetDate($A705,$C$4,"MOD_FOLLOWING",$I$2),"")</f>
        <v/>
      </c>
      <c r="D705" s="738" t="str">
        <f>IF($L$2=TRUE,_xll.mirGetDate($A705,$D$4,"MOD_FOLLOWING",$I$2),"")</f>
        <v/>
      </c>
      <c r="E705" s="741" t="str">
        <v/>
      </c>
      <c r="F705" s="741" t="str">
        <v/>
      </c>
      <c r="G705" s="741" t="str">
        <v/>
      </c>
    </row>
    <row r="706" spans="1:7">
      <c r="A706" s="740" t="str">
        <f t="shared" si="10"/>
        <v/>
      </c>
      <c r="B706" s="739" t="str">
        <f>IF($L$2=TRUE,_xll.mirGetDate($A706,$B$4,"MOD_FOLLOWING",$I$2),"")</f>
        <v/>
      </c>
      <c r="C706" s="738" t="str">
        <f>IF($L$2=TRUE,_xll.mirGetDate($A706,$C$4,"MOD_FOLLOWING",$I$2),"")</f>
        <v/>
      </c>
      <c r="D706" s="738" t="str">
        <f>IF($L$2=TRUE,_xll.mirGetDate($A706,$D$4,"MOD_FOLLOWING",$I$2),"")</f>
        <v/>
      </c>
      <c r="E706" s="741" t="str">
        <v/>
      </c>
      <c r="F706" s="741" t="str">
        <v/>
      </c>
      <c r="G706" s="741" t="str">
        <v/>
      </c>
    </row>
    <row r="707" spans="1:7">
      <c r="A707" s="740" t="str">
        <f t="shared" si="10"/>
        <v/>
      </c>
      <c r="B707" s="739" t="str">
        <f>IF($L$2=TRUE,_xll.mirGetDate($A707,$B$4,"MOD_FOLLOWING",$I$2),"")</f>
        <v/>
      </c>
      <c r="C707" s="738" t="str">
        <f>IF($L$2=TRUE,_xll.mirGetDate($A707,$C$4,"MOD_FOLLOWING",$I$2),"")</f>
        <v/>
      </c>
      <c r="D707" s="738" t="str">
        <f>IF($L$2=TRUE,_xll.mirGetDate($A707,$D$4,"MOD_FOLLOWING",$I$2),"")</f>
        <v/>
      </c>
      <c r="E707" s="741" t="str">
        <v/>
      </c>
      <c r="F707" s="741" t="str">
        <v/>
      </c>
      <c r="G707" s="741" t="str">
        <v/>
      </c>
    </row>
    <row r="708" spans="1:7">
      <c r="A708" s="740" t="str">
        <f t="shared" si="10"/>
        <v/>
      </c>
      <c r="B708" s="739" t="str">
        <f>IF($L$2=TRUE,_xll.mirGetDate($A708,$B$4,"MOD_FOLLOWING",$I$2),"")</f>
        <v/>
      </c>
      <c r="C708" s="738" t="str">
        <f>IF($L$2=TRUE,_xll.mirGetDate($A708,$C$4,"MOD_FOLLOWING",$I$2),"")</f>
        <v/>
      </c>
      <c r="D708" s="738" t="str">
        <f>IF($L$2=TRUE,_xll.mirGetDate($A708,$D$4,"MOD_FOLLOWING",$I$2),"")</f>
        <v/>
      </c>
      <c r="E708" s="741" t="str">
        <v/>
      </c>
      <c r="F708" s="741" t="str">
        <v/>
      </c>
      <c r="G708" s="741" t="str">
        <v/>
      </c>
    </row>
    <row r="709" spans="1:7">
      <c r="A709" s="740" t="str">
        <f t="shared" si="10"/>
        <v/>
      </c>
      <c r="B709" s="739" t="str">
        <f>IF($L$2=TRUE,_xll.mirGetDate($A709,$B$4,"MOD_FOLLOWING",$I$2),"")</f>
        <v/>
      </c>
      <c r="C709" s="738" t="str">
        <f>IF($L$2=TRUE,_xll.mirGetDate($A709,$C$4,"MOD_FOLLOWING",$I$2),"")</f>
        <v/>
      </c>
      <c r="D709" s="738" t="str">
        <f>IF($L$2=TRUE,_xll.mirGetDate($A709,$D$4,"MOD_FOLLOWING",$I$2),"")</f>
        <v/>
      </c>
      <c r="E709" s="741" t="str">
        <v/>
      </c>
      <c r="F709" s="741" t="str">
        <v/>
      </c>
      <c r="G709" s="741" t="str">
        <v/>
      </c>
    </row>
    <row r="710" spans="1:7">
      <c r="A710" s="740" t="str">
        <f t="shared" ref="A710:A773" si="11">B709</f>
        <v/>
      </c>
      <c r="B710" s="739" t="str">
        <f>IF($L$2=TRUE,_xll.mirGetDate($A710,$B$4,"MOD_FOLLOWING",$I$2),"")</f>
        <v/>
      </c>
      <c r="C710" s="738" t="str">
        <f>IF($L$2=TRUE,_xll.mirGetDate($A710,$C$4,"MOD_FOLLOWING",$I$2),"")</f>
        <v/>
      </c>
      <c r="D710" s="738" t="str">
        <f>IF($L$2=TRUE,_xll.mirGetDate($A710,$D$4,"MOD_FOLLOWING",$I$2),"")</f>
        <v/>
      </c>
      <c r="E710" s="741" t="str">
        <v/>
      </c>
      <c r="F710" s="741" t="str">
        <v/>
      </c>
      <c r="G710" s="741" t="str">
        <v/>
      </c>
    </row>
    <row r="711" spans="1:7">
      <c r="A711" s="740" t="str">
        <f t="shared" si="11"/>
        <v/>
      </c>
      <c r="B711" s="739" t="str">
        <f>IF($L$2=TRUE,_xll.mirGetDate($A711,$B$4,"MOD_FOLLOWING",$I$2),"")</f>
        <v/>
      </c>
      <c r="C711" s="738" t="str">
        <f>IF($L$2=TRUE,_xll.mirGetDate($A711,$C$4,"MOD_FOLLOWING",$I$2),"")</f>
        <v/>
      </c>
      <c r="D711" s="738" t="str">
        <f>IF($L$2=TRUE,_xll.mirGetDate($A711,$D$4,"MOD_FOLLOWING",$I$2),"")</f>
        <v/>
      </c>
      <c r="E711" s="741" t="str">
        <v/>
      </c>
      <c r="F711" s="741" t="str">
        <v/>
      </c>
      <c r="G711" s="741" t="str">
        <v/>
      </c>
    </row>
    <row r="712" spans="1:7">
      <c r="A712" s="740" t="str">
        <f t="shared" si="11"/>
        <v/>
      </c>
      <c r="B712" s="739" t="str">
        <f>IF($L$2=TRUE,_xll.mirGetDate($A712,$B$4,"MOD_FOLLOWING",$I$2),"")</f>
        <v/>
      </c>
      <c r="C712" s="738" t="str">
        <f>IF($L$2=TRUE,_xll.mirGetDate($A712,$C$4,"MOD_FOLLOWING",$I$2),"")</f>
        <v/>
      </c>
      <c r="D712" s="738" t="str">
        <f>IF($L$2=TRUE,_xll.mirGetDate($A712,$D$4,"MOD_FOLLOWING",$I$2),"")</f>
        <v/>
      </c>
      <c r="E712" s="741" t="str">
        <v/>
      </c>
      <c r="F712" s="741" t="str">
        <v/>
      </c>
      <c r="G712" s="741" t="str">
        <v/>
      </c>
    </row>
    <row r="713" spans="1:7">
      <c r="A713" s="740" t="str">
        <f t="shared" si="11"/>
        <v/>
      </c>
      <c r="B713" s="739" t="str">
        <f>IF($L$2=TRUE,_xll.mirGetDate($A713,$B$4,"MOD_FOLLOWING",$I$2),"")</f>
        <v/>
      </c>
      <c r="C713" s="738" t="str">
        <f>IF($L$2=TRUE,_xll.mirGetDate($A713,$C$4,"MOD_FOLLOWING",$I$2),"")</f>
        <v/>
      </c>
      <c r="D713" s="738" t="str">
        <f>IF($L$2=TRUE,_xll.mirGetDate($A713,$D$4,"MOD_FOLLOWING",$I$2),"")</f>
        <v/>
      </c>
      <c r="E713" s="741" t="str">
        <v/>
      </c>
      <c r="F713" s="741" t="str">
        <v/>
      </c>
      <c r="G713" s="741" t="str">
        <v/>
      </c>
    </row>
    <row r="714" spans="1:7">
      <c r="A714" s="740" t="str">
        <f t="shared" si="11"/>
        <v/>
      </c>
      <c r="B714" s="739" t="str">
        <f>IF($L$2=TRUE,_xll.mirGetDate($A714,$B$4,"MOD_FOLLOWING",$I$2),"")</f>
        <v/>
      </c>
      <c r="C714" s="738" t="str">
        <f>IF($L$2=TRUE,_xll.mirGetDate($A714,$C$4,"MOD_FOLLOWING",$I$2),"")</f>
        <v/>
      </c>
      <c r="D714" s="738" t="str">
        <f>IF($L$2=TRUE,_xll.mirGetDate($A714,$D$4,"MOD_FOLLOWING",$I$2),"")</f>
        <v/>
      </c>
      <c r="E714" s="741" t="str">
        <v/>
      </c>
      <c r="F714" s="741" t="str">
        <v/>
      </c>
      <c r="G714" s="741" t="str">
        <v/>
      </c>
    </row>
    <row r="715" spans="1:7">
      <c r="A715" s="740" t="str">
        <f t="shared" si="11"/>
        <v/>
      </c>
      <c r="B715" s="739" t="str">
        <f>IF($L$2=TRUE,_xll.mirGetDate($A715,$B$4,"MOD_FOLLOWING",$I$2),"")</f>
        <v/>
      </c>
      <c r="C715" s="738" t="str">
        <f>IF($L$2=TRUE,_xll.mirGetDate($A715,$C$4,"MOD_FOLLOWING",$I$2),"")</f>
        <v/>
      </c>
      <c r="D715" s="738" t="str">
        <f>IF($L$2=TRUE,_xll.mirGetDate($A715,$D$4,"MOD_FOLLOWING",$I$2),"")</f>
        <v/>
      </c>
      <c r="E715" s="741" t="str">
        <v/>
      </c>
      <c r="F715" s="741" t="str">
        <v/>
      </c>
      <c r="G715" s="741" t="str">
        <v/>
      </c>
    </row>
    <row r="716" spans="1:7">
      <c r="A716" s="740" t="str">
        <f t="shared" si="11"/>
        <v/>
      </c>
      <c r="B716" s="739" t="str">
        <f>IF($L$2=TRUE,_xll.mirGetDate($A716,$B$4,"MOD_FOLLOWING",$I$2),"")</f>
        <v/>
      </c>
      <c r="C716" s="738" t="str">
        <f>IF($L$2=TRUE,_xll.mirGetDate($A716,$C$4,"MOD_FOLLOWING",$I$2),"")</f>
        <v/>
      </c>
      <c r="D716" s="738" t="str">
        <f>IF($L$2=TRUE,_xll.mirGetDate($A716,$D$4,"MOD_FOLLOWING",$I$2),"")</f>
        <v/>
      </c>
      <c r="E716" s="741" t="str">
        <v/>
      </c>
      <c r="F716" s="741" t="str">
        <v/>
      </c>
      <c r="G716" s="741" t="str">
        <v/>
      </c>
    </row>
    <row r="717" spans="1:7">
      <c r="A717" s="740" t="str">
        <f t="shared" si="11"/>
        <v/>
      </c>
      <c r="B717" s="739" t="str">
        <f>IF($L$2=TRUE,_xll.mirGetDate($A717,$B$4,"MOD_FOLLOWING",$I$2),"")</f>
        <v/>
      </c>
      <c r="C717" s="738" t="str">
        <f>IF($L$2=TRUE,_xll.mirGetDate($A717,$C$4,"MOD_FOLLOWING",$I$2),"")</f>
        <v/>
      </c>
      <c r="D717" s="738" t="str">
        <f>IF($L$2=TRUE,_xll.mirGetDate($A717,$D$4,"MOD_FOLLOWING",$I$2),"")</f>
        <v/>
      </c>
      <c r="E717" s="741" t="str">
        <v/>
      </c>
      <c r="F717" s="741" t="str">
        <v/>
      </c>
      <c r="G717" s="741" t="str">
        <v/>
      </c>
    </row>
    <row r="718" spans="1:7">
      <c r="A718" s="740" t="str">
        <f t="shared" si="11"/>
        <v/>
      </c>
      <c r="B718" s="739" t="str">
        <f>IF($L$2=TRUE,_xll.mirGetDate($A718,$B$4,"MOD_FOLLOWING",$I$2),"")</f>
        <v/>
      </c>
      <c r="C718" s="738" t="str">
        <f>IF($L$2=TRUE,_xll.mirGetDate($A718,$C$4,"MOD_FOLLOWING",$I$2),"")</f>
        <v/>
      </c>
      <c r="D718" s="738" t="str">
        <f>IF($L$2=TRUE,_xll.mirGetDate($A718,$D$4,"MOD_FOLLOWING",$I$2),"")</f>
        <v/>
      </c>
      <c r="E718" s="741" t="str">
        <v/>
      </c>
      <c r="F718" s="741" t="str">
        <v/>
      </c>
      <c r="G718" s="741" t="str">
        <v/>
      </c>
    </row>
    <row r="719" spans="1:7">
      <c r="A719" s="740" t="str">
        <f t="shared" si="11"/>
        <v/>
      </c>
      <c r="B719" s="739" t="str">
        <f>IF($L$2=TRUE,_xll.mirGetDate($A719,$B$4,"MOD_FOLLOWING",$I$2),"")</f>
        <v/>
      </c>
      <c r="C719" s="738" t="str">
        <f>IF($L$2=TRUE,_xll.mirGetDate($A719,$C$4,"MOD_FOLLOWING",$I$2),"")</f>
        <v/>
      </c>
      <c r="D719" s="738" t="str">
        <f>IF($L$2=TRUE,_xll.mirGetDate($A719,$D$4,"MOD_FOLLOWING",$I$2),"")</f>
        <v/>
      </c>
      <c r="E719" s="741" t="str">
        <v/>
      </c>
      <c r="F719" s="741" t="str">
        <v/>
      </c>
      <c r="G719" s="741" t="str">
        <v/>
      </c>
    </row>
    <row r="720" spans="1:7">
      <c r="A720" s="740" t="str">
        <f t="shared" si="11"/>
        <v/>
      </c>
      <c r="B720" s="739" t="str">
        <f>IF($L$2=TRUE,_xll.mirGetDate($A720,$B$4,"MOD_FOLLOWING",$I$2),"")</f>
        <v/>
      </c>
      <c r="C720" s="738" t="str">
        <f>IF($L$2=TRUE,_xll.mirGetDate($A720,$C$4,"MOD_FOLLOWING",$I$2),"")</f>
        <v/>
      </c>
      <c r="D720" s="738" t="str">
        <f>IF($L$2=TRUE,_xll.mirGetDate($A720,$D$4,"MOD_FOLLOWING",$I$2),"")</f>
        <v/>
      </c>
      <c r="E720" s="741" t="str">
        <v/>
      </c>
      <c r="F720" s="741" t="str">
        <v/>
      </c>
      <c r="G720" s="741" t="str">
        <v/>
      </c>
    </row>
    <row r="721" spans="1:7">
      <c r="A721" s="740" t="str">
        <f t="shared" si="11"/>
        <v/>
      </c>
      <c r="B721" s="739" t="str">
        <f>IF($L$2=TRUE,_xll.mirGetDate($A721,$B$4,"MOD_FOLLOWING",$I$2),"")</f>
        <v/>
      </c>
      <c r="C721" s="738" t="str">
        <f>IF($L$2=TRUE,_xll.mirGetDate($A721,$C$4,"MOD_FOLLOWING",$I$2),"")</f>
        <v/>
      </c>
      <c r="D721" s="738" t="str">
        <f>IF($L$2=TRUE,_xll.mirGetDate($A721,$D$4,"MOD_FOLLOWING",$I$2),"")</f>
        <v/>
      </c>
      <c r="E721" s="741" t="str">
        <v/>
      </c>
      <c r="F721" s="741" t="str">
        <v/>
      </c>
      <c r="G721" s="741" t="str">
        <v/>
      </c>
    </row>
    <row r="722" spans="1:7">
      <c r="A722" s="740" t="str">
        <f t="shared" si="11"/>
        <v/>
      </c>
      <c r="B722" s="739" t="str">
        <f>IF($L$2=TRUE,_xll.mirGetDate($A722,$B$4,"MOD_FOLLOWING",$I$2),"")</f>
        <v/>
      </c>
      <c r="C722" s="738" t="str">
        <f>IF($L$2=TRUE,_xll.mirGetDate($A722,$C$4,"MOD_FOLLOWING",$I$2),"")</f>
        <v/>
      </c>
      <c r="D722" s="738" t="str">
        <f>IF($L$2=TRUE,_xll.mirGetDate($A722,$D$4,"MOD_FOLLOWING",$I$2),"")</f>
        <v/>
      </c>
      <c r="E722" s="741" t="str">
        <v/>
      </c>
      <c r="F722" s="741" t="str">
        <v/>
      </c>
      <c r="G722" s="741" t="str">
        <v/>
      </c>
    </row>
    <row r="723" spans="1:7">
      <c r="A723" s="740" t="str">
        <f t="shared" si="11"/>
        <v/>
      </c>
      <c r="B723" s="739" t="str">
        <f>IF($L$2=TRUE,_xll.mirGetDate($A723,$B$4,"MOD_FOLLOWING",$I$2),"")</f>
        <v/>
      </c>
      <c r="C723" s="738" t="str">
        <f>IF($L$2=TRUE,_xll.mirGetDate($A723,$C$4,"MOD_FOLLOWING",$I$2),"")</f>
        <v/>
      </c>
      <c r="D723" s="738" t="str">
        <f>IF($L$2=TRUE,_xll.mirGetDate($A723,$D$4,"MOD_FOLLOWING",$I$2),"")</f>
        <v/>
      </c>
      <c r="E723" s="741" t="str">
        <v/>
      </c>
      <c r="F723" s="741" t="str">
        <v/>
      </c>
      <c r="G723" s="741" t="str">
        <v/>
      </c>
    </row>
    <row r="724" spans="1:7">
      <c r="A724" s="740" t="str">
        <f t="shared" si="11"/>
        <v/>
      </c>
      <c r="B724" s="739" t="str">
        <f>IF($L$2=TRUE,_xll.mirGetDate($A724,$B$4,"MOD_FOLLOWING",$I$2),"")</f>
        <v/>
      </c>
      <c r="C724" s="738" t="str">
        <f>IF($L$2=TRUE,_xll.mirGetDate($A724,$C$4,"MOD_FOLLOWING",$I$2),"")</f>
        <v/>
      </c>
      <c r="D724" s="738" t="str">
        <f>IF($L$2=TRUE,_xll.mirGetDate($A724,$D$4,"MOD_FOLLOWING",$I$2),"")</f>
        <v/>
      </c>
      <c r="E724" s="741" t="str">
        <v/>
      </c>
      <c r="F724" s="741" t="str">
        <v/>
      </c>
      <c r="G724" s="741" t="str">
        <v/>
      </c>
    </row>
    <row r="725" spans="1:7">
      <c r="A725" s="740" t="str">
        <f t="shared" si="11"/>
        <v/>
      </c>
      <c r="B725" s="739" t="str">
        <f>IF($L$2=TRUE,_xll.mirGetDate($A725,$B$4,"MOD_FOLLOWING",$I$2),"")</f>
        <v/>
      </c>
      <c r="C725" s="738" t="str">
        <f>IF($L$2=TRUE,_xll.mirGetDate($A725,$C$4,"MOD_FOLLOWING",$I$2),"")</f>
        <v/>
      </c>
      <c r="D725" s="738" t="str">
        <f>IF($L$2=TRUE,_xll.mirGetDate($A725,$D$4,"MOD_FOLLOWING",$I$2),"")</f>
        <v/>
      </c>
      <c r="E725" s="741" t="str">
        <v/>
      </c>
      <c r="F725" s="741" t="str">
        <v/>
      </c>
      <c r="G725" s="741" t="str">
        <v/>
      </c>
    </row>
    <row r="726" spans="1:7">
      <c r="A726" s="740" t="str">
        <f t="shared" si="11"/>
        <v/>
      </c>
      <c r="B726" s="739" t="str">
        <f>IF($L$2=TRUE,_xll.mirGetDate($A726,$B$4,"MOD_FOLLOWING",$I$2),"")</f>
        <v/>
      </c>
      <c r="C726" s="738" t="str">
        <f>IF($L$2=TRUE,_xll.mirGetDate($A726,$C$4,"MOD_FOLLOWING",$I$2),"")</f>
        <v/>
      </c>
      <c r="D726" s="738" t="str">
        <f>IF($L$2=TRUE,_xll.mirGetDate($A726,$D$4,"MOD_FOLLOWING",$I$2),"")</f>
        <v/>
      </c>
      <c r="E726" s="741" t="str">
        <v/>
      </c>
      <c r="F726" s="741" t="str">
        <v/>
      </c>
      <c r="G726" s="741" t="str">
        <v/>
      </c>
    </row>
    <row r="727" spans="1:7">
      <c r="A727" s="740" t="str">
        <f t="shared" si="11"/>
        <v/>
      </c>
      <c r="B727" s="739" t="str">
        <f>IF($L$2=TRUE,_xll.mirGetDate($A727,$B$4,"MOD_FOLLOWING",$I$2),"")</f>
        <v/>
      </c>
      <c r="C727" s="738" t="str">
        <f>IF($L$2=TRUE,_xll.mirGetDate($A727,$C$4,"MOD_FOLLOWING",$I$2),"")</f>
        <v/>
      </c>
      <c r="D727" s="738" t="str">
        <f>IF($L$2=TRUE,_xll.mirGetDate($A727,$D$4,"MOD_FOLLOWING",$I$2),"")</f>
        <v/>
      </c>
      <c r="E727" s="741" t="str">
        <v/>
      </c>
      <c r="F727" s="741" t="str">
        <v/>
      </c>
      <c r="G727" s="741" t="str">
        <v/>
      </c>
    </row>
    <row r="728" spans="1:7">
      <c r="A728" s="740" t="str">
        <f t="shared" si="11"/>
        <v/>
      </c>
      <c r="B728" s="739" t="str">
        <f>IF($L$2=TRUE,_xll.mirGetDate($A728,$B$4,"MOD_FOLLOWING",$I$2),"")</f>
        <v/>
      </c>
      <c r="C728" s="738" t="str">
        <f>IF($L$2=TRUE,_xll.mirGetDate($A728,$C$4,"MOD_FOLLOWING",$I$2),"")</f>
        <v/>
      </c>
      <c r="D728" s="738" t="str">
        <f>IF($L$2=TRUE,_xll.mirGetDate($A728,$D$4,"MOD_FOLLOWING",$I$2),"")</f>
        <v/>
      </c>
      <c r="E728" s="741" t="str">
        <v/>
      </c>
      <c r="F728" s="741" t="str">
        <v/>
      </c>
      <c r="G728" s="741" t="str">
        <v/>
      </c>
    </row>
    <row r="729" spans="1:7">
      <c r="A729" s="740" t="str">
        <f t="shared" si="11"/>
        <v/>
      </c>
      <c r="B729" s="739" t="str">
        <f>IF($L$2=TRUE,_xll.mirGetDate($A729,$B$4,"MOD_FOLLOWING",$I$2),"")</f>
        <v/>
      </c>
      <c r="C729" s="738" t="str">
        <f>IF($L$2=TRUE,_xll.mirGetDate($A729,$C$4,"MOD_FOLLOWING",$I$2),"")</f>
        <v/>
      </c>
      <c r="D729" s="738" t="str">
        <f>IF($L$2=TRUE,_xll.mirGetDate($A729,$D$4,"MOD_FOLLOWING",$I$2),"")</f>
        <v/>
      </c>
      <c r="E729" s="741" t="str">
        <v/>
      </c>
      <c r="F729" s="741" t="str">
        <v/>
      </c>
      <c r="G729" s="741" t="str">
        <v/>
      </c>
    </row>
    <row r="730" spans="1:7">
      <c r="A730" s="740" t="str">
        <f t="shared" si="11"/>
        <v/>
      </c>
      <c r="B730" s="739" t="str">
        <f>IF($L$2=TRUE,_xll.mirGetDate($A730,$B$4,"MOD_FOLLOWING",$I$2),"")</f>
        <v/>
      </c>
      <c r="C730" s="738" t="str">
        <f>IF($L$2=TRUE,_xll.mirGetDate($A730,$C$4,"MOD_FOLLOWING",$I$2),"")</f>
        <v/>
      </c>
      <c r="D730" s="738" t="str">
        <f>IF($L$2=TRUE,_xll.mirGetDate($A730,$D$4,"MOD_FOLLOWING",$I$2),"")</f>
        <v/>
      </c>
      <c r="E730" s="741" t="str">
        <v/>
      </c>
      <c r="F730" s="741" t="str">
        <v/>
      </c>
      <c r="G730" s="741" t="str">
        <v/>
      </c>
    </row>
    <row r="731" spans="1:7">
      <c r="A731" s="740" t="str">
        <f t="shared" si="11"/>
        <v/>
      </c>
      <c r="B731" s="739" t="str">
        <f>IF($L$2=TRUE,_xll.mirGetDate($A731,$B$4,"MOD_FOLLOWING",$I$2),"")</f>
        <v/>
      </c>
      <c r="C731" s="738" t="str">
        <f>IF($L$2=TRUE,_xll.mirGetDate($A731,$C$4,"MOD_FOLLOWING",$I$2),"")</f>
        <v/>
      </c>
      <c r="D731" s="738" t="str">
        <f>IF($L$2=TRUE,_xll.mirGetDate($A731,$D$4,"MOD_FOLLOWING",$I$2),"")</f>
        <v/>
      </c>
      <c r="E731" s="741" t="str">
        <v/>
      </c>
      <c r="F731" s="741" t="str">
        <v/>
      </c>
      <c r="G731" s="741" t="str">
        <v/>
      </c>
    </row>
    <row r="732" spans="1:7">
      <c r="A732" s="740" t="str">
        <f t="shared" si="11"/>
        <v/>
      </c>
      <c r="B732" s="739" t="str">
        <f>IF($L$2=TRUE,_xll.mirGetDate($A732,$B$4,"MOD_FOLLOWING",$I$2),"")</f>
        <v/>
      </c>
      <c r="C732" s="738" t="str">
        <f>IF($L$2=TRUE,_xll.mirGetDate($A732,$C$4,"MOD_FOLLOWING",$I$2),"")</f>
        <v/>
      </c>
      <c r="D732" s="738" t="str">
        <f>IF($L$2=TRUE,_xll.mirGetDate($A732,$D$4,"MOD_FOLLOWING",$I$2),"")</f>
        <v/>
      </c>
      <c r="E732" s="741" t="str">
        <v/>
      </c>
      <c r="F732" s="741" t="str">
        <v/>
      </c>
      <c r="G732" s="741" t="str">
        <v/>
      </c>
    </row>
    <row r="733" spans="1:7">
      <c r="A733" s="740" t="str">
        <f t="shared" si="11"/>
        <v/>
      </c>
      <c r="B733" s="739" t="str">
        <f>IF($L$2=TRUE,_xll.mirGetDate($A733,$B$4,"MOD_FOLLOWING",$I$2),"")</f>
        <v/>
      </c>
      <c r="C733" s="738" t="str">
        <f>IF($L$2=TRUE,_xll.mirGetDate($A733,$C$4,"MOD_FOLLOWING",$I$2),"")</f>
        <v/>
      </c>
      <c r="D733" s="738" t="str">
        <f>IF($L$2=TRUE,_xll.mirGetDate($A733,$D$4,"MOD_FOLLOWING",$I$2),"")</f>
        <v/>
      </c>
      <c r="E733" s="741" t="str">
        <v/>
      </c>
      <c r="F733" s="741" t="str">
        <v/>
      </c>
      <c r="G733" s="741" t="str">
        <v/>
      </c>
    </row>
    <row r="734" spans="1:7">
      <c r="A734" s="740" t="str">
        <f t="shared" si="11"/>
        <v/>
      </c>
      <c r="B734" s="739" t="str">
        <f>IF($L$2=TRUE,_xll.mirGetDate($A734,$B$4,"MOD_FOLLOWING",$I$2),"")</f>
        <v/>
      </c>
      <c r="C734" s="738" t="str">
        <f>IF($L$2=TRUE,_xll.mirGetDate($A734,$C$4,"MOD_FOLLOWING",$I$2),"")</f>
        <v/>
      </c>
      <c r="D734" s="738" t="str">
        <f>IF($L$2=TRUE,_xll.mirGetDate($A734,$D$4,"MOD_FOLLOWING",$I$2),"")</f>
        <v/>
      </c>
      <c r="E734" s="741" t="str">
        <v/>
      </c>
      <c r="F734" s="741" t="str">
        <v/>
      </c>
      <c r="G734" s="741" t="str">
        <v/>
      </c>
    </row>
    <row r="735" spans="1:7">
      <c r="A735" s="740" t="str">
        <f t="shared" si="11"/>
        <v/>
      </c>
      <c r="B735" s="739" t="str">
        <f>IF($L$2=TRUE,_xll.mirGetDate($A735,$B$4,"MOD_FOLLOWING",$I$2),"")</f>
        <v/>
      </c>
      <c r="C735" s="738" t="str">
        <f>IF($L$2=TRUE,_xll.mirGetDate($A735,$C$4,"MOD_FOLLOWING",$I$2),"")</f>
        <v/>
      </c>
      <c r="D735" s="738" t="str">
        <f>IF($L$2=TRUE,_xll.mirGetDate($A735,$D$4,"MOD_FOLLOWING",$I$2),"")</f>
        <v/>
      </c>
      <c r="E735" s="741" t="str">
        <v/>
      </c>
      <c r="F735" s="741" t="str">
        <v/>
      </c>
      <c r="G735" s="741" t="str">
        <v/>
      </c>
    </row>
    <row r="736" spans="1:7">
      <c r="A736" s="740" t="str">
        <f t="shared" si="11"/>
        <v/>
      </c>
      <c r="B736" s="739" t="str">
        <f>IF($L$2=TRUE,_xll.mirGetDate($A736,$B$4,"MOD_FOLLOWING",$I$2),"")</f>
        <v/>
      </c>
      <c r="C736" s="738" t="str">
        <f>IF($L$2=TRUE,_xll.mirGetDate($A736,$C$4,"MOD_FOLLOWING",$I$2),"")</f>
        <v/>
      </c>
      <c r="D736" s="738" t="str">
        <f>IF($L$2=TRUE,_xll.mirGetDate($A736,$D$4,"MOD_FOLLOWING",$I$2),"")</f>
        <v/>
      </c>
      <c r="E736" s="741" t="str">
        <v/>
      </c>
      <c r="F736" s="741" t="str">
        <v/>
      </c>
      <c r="G736" s="741" t="str">
        <v/>
      </c>
    </row>
    <row r="737" spans="1:7">
      <c r="A737" s="740" t="str">
        <f t="shared" si="11"/>
        <v/>
      </c>
      <c r="B737" s="739" t="str">
        <f>IF($L$2=TRUE,_xll.mirGetDate($A737,$B$4,"MOD_FOLLOWING",$I$2),"")</f>
        <v/>
      </c>
      <c r="C737" s="738" t="str">
        <f>IF($L$2=TRUE,_xll.mirGetDate($A737,$C$4,"MOD_FOLLOWING",$I$2),"")</f>
        <v/>
      </c>
      <c r="D737" s="738" t="str">
        <f>IF($L$2=TRUE,_xll.mirGetDate($A737,$D$4,"MOD_FOLLOWING",$I$2),"")</f>
        <v/>
      </c>
      <c r="E737" s="741" t="str">
        <v/>
      </c>
      <c r="F737" s="741" t="str">
        <v/>
      </c>
      <c r="G737" s="741" t="str">
        <v/>
      </c>
    </row>
    <row r="738" spans="1:7">
      <c r="A738" s="740" t="str">
        <f t="shared" si="11"/>
        <v/>
      </c>
      <c r="B738" s="739" t="str">
        <f>IF($L$2=TRUE,_xll.mirGetDate($A738,$B$4,"MOD_FOLLOWING",$I$2),"")</f>
        <v/>
      </c>
      <c r="C738" s="738" t="str">
        <f>IF($L$2=TRUE,_xll.mirGetDate($A738,$C$4,"MOD_FOLLOWING",$I$2),"")</f>
        <v/>
      </c>
      <c r="D738" s="738" t="str">
        <f>IF($L$2=TRUE,_xll.mirGetDate($A738,$D$4,"MOD_FOLLOWING",$I$2),"")</f>
        <v/>
      </c>
      <c r="E738" s="741" t="str">
        <v/>
      </c>
      <c r="F738" s="741" t="str">
        <v/>
      </c>
      <c r="G738" s="741" t="str">
        <v/>
      </c>
    </row>
    <row r="739" spans="1:7">
      <c r="A739" s="740" t="str">
        <f t="shared" si="11"/>
        <v/>
      </c>
      <c r="B739" s="739" t="str">
        <f>IF($L$2=TRUE,_xll.mirGetDate($A739,$B$4,"MOD_FOLLOWING",$I$2),"")</f>
        <v/>
      </c>
      <c r="C739" s="738" t="str">
        <f>IF($L$2=TRUE,_xll.mirGetDate($A739,$C$4,"MOD_FOLLOWING",$I$2),"")</f>
        <v/>
      </c>
      <c r="D739" s="738" t="str">
        <f>IF($L$2=TRUE,_xll.mirGetDate($A739,$D$4,"MOD_FOLLOWING",$I$2),"")</f>
        <v/>
      </c>
      <c r="E739" s="741" t="str">
        <v/>
      </c>
      <c r="F739" s="741" t="str">
        <v/>
      </c>
      <c r="G739" s="741" t="str">
        <v/>
      </c>
    </row>
    <row r="740" spans="1:7">
      <c r="A740" s="740" t="str">
        <f t="shared" si="11"/>
        <v/>
      </c>
      <c r="B740" s="739" t="str">
        <f>IF($L$2=TRUE,_xll.mirGetDate($A740,$B$4,"MOD_FOLLOWING",$I$2),"")</f>
        <v/>
      </c>
      <c r="C740" s="738" t="str">
        <f>IF($L$2=TRUE,_xll.mirGetDate($A740,$C$4,"MOD_FOLLOWING",$I$2),"")</f>
        <v/>
      </c>
      <c r="D740" s="738" t="str">
        <f>IF($L$2=TRUE,_xll.mirGetDate($A740,$D$4,"MOD_FOLLOWING",$I$2),"")</f>
        <v/>
      </c>
      <c r="E740" s="741" t="str">
        <v/>
      </c>
      <c r="F740" s="741" t="str">
        <v/>
      </c>
      <c r="G740" s="741" t="str">
        <v/>
      </c>
    </row>
    <row r="741" spans="1:7">
      <c r="A741" s="740" t="str">
        <f t="shared" si="11"/>
        <v/>
      </c>
      <c r="B741" s="739" t="str">
        <f>IF($L$2=TRUE,_xll.mirGetDate($A741,$B$4,"MOD_FOLLOWING",$I$2),"")</f>
        <v/>
      </c>
      <c r="C741" s="738" t="str">
        <f>IF($L$2=TRUE,_xll.mirGetDate($A741,$C$4,"MOD_FOLLOWING",$I$2),"")</f>
        <v/>
      </c>
      <c r="D741" s="738" t="str">
        <f>IF($L$2=TRUE,_xll.mirGetDate($A741,$D$4,"MOD_FOLLOWING",$I$2),"")</f>
        <v/>
      </c>
      <c r="E741" s="741" t="str">
        <v/>
      </c>
      <c r="F741" s="741" t="str">
        <v/>
      </c>
      <c r="G741" s="741" t="str">
        <v/>
      </c>
    </row>
    <row r="742" spans="1:7">
      <c r="A742" s="740" t="str">
        <f t="shared" si="11"/>
        <v/>
      </c>
      <c r="B742" s="739" t="str">
        <f>IF($L$2=TRUE,_xll.mirGetDate($A742,$B$4,"MOD_FOLLOWING",$I$2),"")</f>
        <v/>
      </c>
      <c r="C742" s="738" t="str">
        <f>IF($L$2=TRUE,_xll.mirGetDate($A742,$C$4,"MOD_FOLLOWING",$I$2),"")</f>
        <v/>
      </c>
      <c r="D742" s="738" t="str">
        <f>IF($L$2=TRUE,_xll.mirGetDate($A742,$D$4,"MOD_FOLLOWING",$I$2),"")</f>
        <v/>
      </c>
      <c r="E742" s="741" t="str">
        <v/>
      </c>
      <c r="F742" s="741" t="str">
        <v/>
      </c>
      <c r="G742" s="741" t="str">
        <v/>
      </c>
    </row>
    <row r="743" spans="1:7">
      <c r="A743" s="740" t="str">
        <f t="shared" si="11"/>
        <v/>
      </c>
      <c r="B743" s="739" t="str">
        <f>IF($L$2=TRUE,_xll.mirGetDate($A743,$B$4,"MOD_FOLLOWING",$I$2),"")</f>
        <v/>
      </c>
      <c r="C743" s="738" t="str">
        <f>IF($L$2=TRUE,_xll.mirGetDate($A743,$C$4,"MOD_FOLLOWING",$I$2),"")</f>
        <v/>
      </c>
      <c r="D743" s="738" t="str">
        <f>IF($L$2=TRUE,_xll.mirGetDate($A743,$D$4,"MOD_FOLLOWING",$I$2),"")</f>
        <v/>
      </c>
      <c r="E743" s="741" t="str">
        <v/>
      </c>
      <c r="F743" s="741" t="str">
        <v/>
      </c>
      <c r="G743" s="741" t="str">
        <v/>
      </c>
    </row>
    <row r="744" spans="1:7">
      <c r="A744" s="740" t="str">
        <f t="shared" si="11"/>
        <v/>
      </c>
      <c r="B744" s="739" t="str">
        <f>IF($L$2=TRUE,_xll.mirGetDate($A744,$B$4,"MOD_FOLLOWING",$I$2),"")</f>
        <v/>
      </c>
      <c r="C744" s="738" t="str">
        <f>IF($L$2=TRUE,_xll.mirGetDate($A744,$C$4,"MOD_FOLLOWING",$I$2),"")</f>
        <v/>
      </c>
      <c r="D744" s="738" t="str">
        <f>IF($L$2=TRUE,_xll.mirGetDate($A744,$D$4,"MOD_FOLLOWING",$I$2),"")</f>
        <v/>
      </c>
      <c r="E744" s="741" t="str">
        <v/>
      </c>
      <c r="F744" s="741" t="str">
        <v/>
      </c>
      <c r="G744" s="741" t="str">
        <v/>
      </c>
    </row>
    <row r="745" spans="1:7">
      <c r="A745" s="740" t="str">
        <f t="shared" si="11"/>
        <v/>
      </c>
      <c r="B745" s="739" t="str">
        <f>IF($L$2=TRUE,_xll.mirGetDate($A745,$B$4,"MOD_FOLLOWING",$I$2),"")</f>
        <v/>
      </c>
      <c r="C745" s="738" t="str">
        <f>IF($L$2=TRUE,_xll.mirGetDate($A745,$C$4,"MOD_FOLLOWING",$I$2),"")</f>
        <v/>
      </c>
      <c r="D745" s="738" t="str">
        <f>IF($L$2=TRUE,_xll.mirGetDate($A745,$D$4,"MOD_FOLLOWING",$I$2),"")</f>
        <v/>
      </c>
      <c r="E745" s="741" t="str">
        <v/>
      </c>
      <c r="F745" s="741" t="str">
        <v/>
      </c>
      <c r="G745" s="741" t="str">
        <v/>
      </c>
    </row>
    <row r="746" spans="1:7">
      <c r="A746" s="740" t="str">
        <f t="shared" si="11"/>
        <v/>
      </c>
      <c r="B746" s="739" t="str">
        <f>IF($L$2=TRUE,_xll.mirGetDate($A746,$B$4,"MOD_FOLLOWING",$I$2),"")</f>
        <v/>
      </c>
      <c r="C746" s="738" t="str">
        <f>IF($L$2=TRUE,_xll.mirGetDate($A746,$C$4,"MOD_FOLLOWING",$I$2),"")</f>
        <v/>
      </c>
      <c r="D746" s="738" t="str">
        <f>IF($L$2=TRUE,_xll.mirGetDate($A746,$D$4,"MOD_FOLLOWING",$I$2),"")</f>
        <v/>
      </c>
      <c r="E746" s="741" t="str">
        <v/>
      </c>
      <c r="F746" s="741" t="str">
        <v/>
      </c>
      <c r="G746" s="741" t="str">
        <v/>
      </c>
    </row>
    <row r="747" spans="1:7">
      <c r="A747" s="740" t="str">
        <f t="shared" si="11"/>
        <v/>
      </c>
      <c r="B747" s="739" t="str">
        <f>IF($L$2=TRUE,_xll.mirGetDate($A747,$B$4,"MOD_FOLLOWING",$I$2),"")</f>
        <v/>
      </c>
      <c r="C747" s="738" t="str">
        <f>IF($L$2=TRUE,_xll.mirGetDate($A747,$C$4,"MOD_FOLLOWING",$I$2),"")</f>
        <v/>
      </c>
      <c r="D747" s="738" t="str">
        <f>IF($L$2=TRUE,_xll.mirGetDate($A747,$D$4,"MOD_FOLLOWING",$I$2),"")</f>
        <v/>
      </c>
      <c r="E747" s="741" t="str">
        <v/>
      </c>
      <c r="F747" s="741" t="str">
        <v/>
      </c>
      <c r="G747" s="741" t="str">
        <v/>
      </c>
    </row>
    <row r="748" spans="1:7">
      <c r="A748" s="740" t="str">
        <f t="shared" si="11"/>
        <v/>
      </c>
      <c r="B748" s="739" t="str">
        <f>IF($L$2=TRUE,_xll.mirGetDate($A748,$B$4,"MOD_FOLLOWING",$I$2),"")</f>
        <v/>
      </c>
      <c r="C748" s="738" t="str">
        <f>IF($L$2=TRUE,_xll.mirGetDate($A748,$C$4,"MOD_FOLLOWING",$I$2),"")</f>
        <v/>
      </c>
      <c r="D748" s="738" t="str">
        <f>IF($L$2=TRUE,_xll.mirGetDate($A748,$D$4,"MOD_FOLLOWING",$I$2),"")</f>
        <v/>
      </c>
      <c r="E748" s="741" t="str">
        <v/>
      </c>
      <c r="F748" s="741" t="str">
        <v/>
      </c>
      <c r="G748" s="741" t="str">
        <v/>
      </c>
    </row>
    <row r="749" spans="1:7">
      <c r="A749" s="740" t="str">
        <f t="shared" si="11"/>
        <v/>
      </c>
      <c r="B749" s="739" t="str">
        <f>IF($L$2=TRUE,_xll.mirGetDate($A749,$B$4,"MOD_FOLLOWING",$I$2),"")</f>
        <v/>
      </c>
      <c r="C749" s="738" t="str">
        <f>IF($L$2=TRUE,_xll.mirGetDate($A749,$C$4,"MOD_FOLLOWING",$I$2),"")</f>
        <v/>
      </c>
      <c r="D749" s="738" t="str">
        <f>IF($L$2=TRUE,_xll.mirGetDate($A749,$D$4,"MOD_FOLLOWING",$I$2),"")</f>
        <v/>
      </c>
      <c r="E749" s="741" t="str">
        <v/>
      </c>
      <c r="F749" s="741" t="str">
        <v/>
      </c>
      <c r="G749" s="741" t="str">
        <v/>
      </c>
    </row>
    <row r="750" spans="1:7">
      <c r="A750" s="740" t="str">
        <f t="shared" si="11"/>
        <v/>
      </c>
      <c r="B750" s="739" t="str">
        <f>IF($L$2=TRUE,_xll.mirGetDate($A750,$B$4,"MOD_FOLLOWING",$I$2),"")</f>
        <v/>
      </c>
      <c r="C750" s="738" t="str">
        <f>IF($L$2=TRUE,_xll.mirGetDate($A750,$C$4,"MOD_FOLLOWING",$I$2),"")</f>
        <v/>
      </c>
      <c r="D750" s="738" t="str">
        <f>IF($L$2=TRUE,_xll.mirGetDate($A750,$D$4,"MOD_FOLLOWING",$I$2),"")</f>
        <v/>
      </c>
      <c r="E750" s="741" t="str">
        <v/>
      </c>
      <c r="F750" s="741" t="str">
        <v/>
      </c>
      <c r="G750" s="741" t="str">
        <v/>
      </c>
    </row>
    <row r="751" spans="1:7">
      <c r="A751" s="740" t="str">
        <f t="shared" si="11"/>
        <v/>
      </c>
      <c r="B751" s="739" t="str">
        <f>IF($L$2=TRUE,_xll.mirGetDate($A751,$B$4,"MOD_FOLLOWING",$I$2),"")</f>
        <v/>
      </c>
      <c r="C751" s="738" t="str">
        <f>IF($L$2=TRUE,_xll.mirGetDate($A751,$C$4,"MOD_FOLLOWING",$I$2),"")</f>
        <v/>
      </c>
      <c r="D751" s="738" t="str">
        <f>IF($L$2=TRUE,_xll.mirGetDate($A751,$D$4,"MOD_FOLLOWING",$I$2),"")</f>
        <v/>
      </c>
      <c r="E751" s="741" t="str">
        <v/>
      </c>
      <c r="F751" s="741" t="str">
        <v/>
      </c>
      <c r="G751" s="741" t="str">
        <v/>
      </c>
    </row>
    <row r="752" spans="1:7">
      <c r="A752" s="740" t="str">
        <f t="shared" si="11"/>
        <v/>
      </c>
      <c r="B752" s="739" t="str">
        <f>IF($L$2=TRUE,_xll.mirGetDate($A752,$B$4,"MOD_FOLLOWING",$I$2),"")</f>
        <v/>
      </c>
      <c r="C752" s="738" t="str">
        <f>IF($L$2=TRUE,_xll.mirGetDate($A752,$C$4,"MOD_FOLLOWING",$I$2),"")</f>
        <v/>
      </c>
      <c r="D752" s="738" t="str">
        <f>IF($L$2=TRUE,_xll.mirGetDate($A752,$D$4,"MOD_FOLLOWING",$I$2),"")</f>
        <v/>
      </c>
      <c r="E752" s="741" t="str">
        <v/>
      </c>
      <c r="F752" s="741" t="str">
        <v/>
      </c>
      <c r="G752" s="741" t="str">
        <v/>
      </c>
    </row>
    <row r="753" spans="1:7">
      <c r="A753" s="740" t="str">
        <f t="shared" si="11"/>
        <v/>
      </c>
      <c r="B753" s="739" t="str">
        <f>IF($L$2=TRUE,_xll.mirGetDate($A753,$B$4,"MOD_FOLLOWING",$I$2),"")</f>
        <v/>
      </c>
      <c r="C753" s="738" t="str">
        <f>IF($L$2=TRUE,_xll.mirGetDate($A753,$C$4,"MOD_FOLLOWING",$I$2),"")</f>
        <v/>
      </c>
      <c r="D753" s="738" t="str">
        <f>IF($L$2=TRUE,_xll.mirGetDate($A753,$D$4,"MOD_FOLLOWING",$I$2),"")</f>
        <v/>
      </c>
      <c r="E753" s="741" t="str">
        <v/>
      </c>
      <c r="F753" s="741" t="str">
        <v/>
      </c>
      <c r="G753" s="741" t="str">
        <v/>
      </c>
    </row>
    <row r="754" spans="1:7">
      <c r="A754" s="740" t="str">
        <f t="shared" si="11"/>
        <v/>
      </c>
      <c r="B754" s="739" t="str">
        <f>IF($L$2=TRUE,_xll.mirGetDate($A754,$B$4,"MOD_FOLLOWING",$I$2),"")</f>
        <v/>
      </c>
      <c r="C754" s="738" t="str">
        <f>IF($L$2=TRUE,_xll.mirGetDate($A754,$C$4,"MOD_FOLLOWING",$I$2),"")</f>
        <v/>
      </c>
      <c r="D754" s="738" t="str">
        <f>IF($L$2=TRUE,_xll.mirGetDate($A754,$D$4,"MOD_FOLLOWING",$I$2),"")</f>
        <v/>
      </c>
      <c r="E754" s="741" t="str">
        <v/>
      </c>
      <c r="F754" s="741" t="str">
        <v/>
      </c>
      <c r="G754" s="741" t="str">
        <v/>
      </c>
    </row>
    <row r="755" spans="1:7">
      <c r="A755" s="740" t="str">
        <f t="shared" si="11"/>
        <v/>
      </c>
      <c r="B755" s="739" t="str">
        <f>IF($L$2=TRUE,_xll.mirGetDate($A755,$B$4,"MOD_FOLLOWING",$I$2),"")</f>
        <v/>
      </c>
      <c r="C755" s="738" t="str">
        <f>IF($L$2=TRUE,_xll.mirGetDate($A755,$C$4,"MOD_FOLLOWING",$I$2),"")</f>
        <v/>
      </c>
      <c r="D755" s="738" t="str">
        <f>IF($L$2=TRUE,_xll.mirGetDate($A755,$D$4,"MOD_FOLLOWING",$I$2),"")</f>
        <v/>
      </c>
      <c r="E755" s="741" t="str">
        <v/>
      </c>
      <c r="F755" s="741" t="str">
        <v/>
      </c>
      <c r="G755" s="741" t="str">
        <v/>
      </c>
    </row>
    <row r="756" spans="1:7">
      <c r="A756" s="740" t="str">
        <f t="shared" si="11"/>
        <v/>
      </c>
      <c r="B756" s="739" t="str">
        <f>IF($L$2=TRUE,_xll.mirGetDate($A756,$B$4,"MOD_FOLLOWING",$I$2),"")</f>
        <v/>
      </c>
      <c r="C756" s="738" t="str">
        <f>IF($L$2=TRUE,_xll.mirGetDate($A756,$C$4,"MOD_FOLLOWING",$I$2),"")</f>
        <v/>
      </c>
      <c r="D756" s="738" t="str">
        <f>IF($L$2=TRUE,_xll.mirGetDate($A756,$D$4,"MOD_FOLLOWING",$I$2),"")</f>
        <v/>
      </c>
      <c r="E756" s="741" t="str">
        <v/>
      </c>
      <c r="F756" s="741" t="str">
        <v/>
      </c>
      <c r="G756" s="741" t="str">
        <v/>
      </c>
    </row>
    <row r="757" spans="1:7">
      <c r="A757" s="740" t="str">
        <f t="shared" si="11"/>
        <v/>
      </c>
      <c r="B757" s="739" t="str">
        <f>IF($L$2=TRUE,_xll.mirGetDate($A757,$B$4,"MOD_FOLLOWING",$I$2),"")</f>
        <v/>
      </c>
      <c r="C757" s="738" t="str">
        <f>IF($L$2=TRUE,_xll.mirGetDate($A757,$C$4,"MOD_FOLLOWING",$I$2),"")</f>
        <v/>
      </c>
      <c r="D757" s="738" t="str">
        <f>IF($L$2=TRUE,_xll.mirGetDate($A757,$D$4,"MOD_FOLLOWING",$I$2),"")</f>
        <v/>
      </c>
      <c r="E757" s="741" t="str">
        <v/>
      </c>
      <c r="F757" s="741" t="str">
        <v/>
      </c>
      <c r="G757" s="741" t="str">
        <v/>
      </c>
    </row>
    <row r="758" spans="1:7">
      <c r="A758" s="740" t="str">
        <f t="shared" si="11"/>
        <v/>
      </c>
      <c r="B758" s="739" t="str">
        <f>IF($L$2=TRUE,_xll.mirGetDate($A758,$B$4,"MOD_FOLLOWING",$I$2),"")</f>
        <v/>
      </c>
      <c r="C758" s="738" t="str">
        <f>IF($L$2=TRUE,_xll.mirGetDate($A758,$C$4,"MOD_FOLLOWING",$I$2),"")</f>
        <v/>
      </c>
      <c r="D758" s="738" t="str">
        <f>IF($L$2=TRUE,_xll.mirGetDate($A758,$D$4,"MOD_FOLLOWING",$I$2),"")</f>
        <v/>
      </c>
      <c r="E758" s="741" t="str">
        <v/>
      </c>
      <c r="F758" s="741" t="str">
        <v/>
      </c>
      <c r="G758" s="741" t="str">
        <v/>
      </c>
    </row>
    <row r="759" spans="1:7">
      <c r="A759" s="740" t="str">
        <f t="shared" si="11"/>
        <v/>
      </c>
      <c r="B759" s="739" t="str">
        <f>IF($L$2=TRUE,_xll.mirGetDate($A759,$B$4,"MOD_FOLLOWING",$I$2),"")</f>
        <v/>
      </c>
      <c r="C759" s="738" t="str">
        <f>IF($L$2=TRUE,_xll.mirGetDate($A759,$C$4,"MOD_FOLLOWING",$I$2),"")</f>
        <v/>
      </c>
      <c r="D759" s="738" t="str">
        <f>IF($L$2=TRUE,_xll.mirGetDate($A759,$D$4,"MOD_FOLLOWING",$I$2),"")</f>
        <v/>
      </c>
      <c r="E759" s="741" t="str">
        <v/>
      </c>
      <c r="F759" s="741" t="str">
        <v/>
      </c>
      <c r="G759" s="741" t="str">
        <v/>
      </c>
    </row>
    <row r="760" spans="1:7">
      <c r="A760" s="740" t="str">
        <f t="shared" si="11"/>
        <v/>
      </c>
      <c r="B760" s="739" t="str">
        <f>IF($L$2=TRUE,_xll.mirGetDate($A760,$B$4,"MOD_FOLLOWING",$I$2),"")</f>
        <v/>
      </c>
      <c r="C760" s="738" t="str">
        <f>IF($L$2=TRUE,_xll.mirGetDate($A760,$C$4,"MOD_FOLLOWING",$I$2),"")</f>
        <v/>
      </c>
      <c r="D760" s="738" t="str">
        <f>IF($L$2=TRUE,_xll.mirGetDate($A760,$D$4,"MOD_FOLLOWING",$I$2),"")</f>
        <v/>
      </c>
      <c r="E760" s="741" t="str">
        <v/>
      </c>
      <c r="F760" s="741" t="str">
        <v/>
      </c>
      <c r="G760" s="741" t="str">
        <v/>
      </c>
    </row>
    <row r="761" spans="1:7">
      <c r="A761" s="740" t="str">
        <f t="shared" si="11"/>
        <v/>
      </c>
      <c r="B761" s="739" t="str">
        <f>IF($L$2=TRUE,_xll.mirGetDate($A761,$B$4,"MOD_FOLLOWING",$I$2),"")</f>
        <v/>
      </c>
      <c r="C761" s="738" t="str">
        <f>IF($L$2=TRUE,_xll.mirGetDate($A761,$C$4,"MOD_FOLLOWING",$I$2),"")</f>
        <v/>
      </c>
      <c r="D761" s="738" t="str">
        <f>IF($L$2=TRUE,_xll.mirGetDate($A761,$D$4,"MOD_FOLLOWING",$I$2),"")</f>
        <v/>
      </c>
      <c r="E761" s="741" t="str">
        <v/>
      </c>
      <c r="F761" s="741" t="str">
        <v/>
      </c>
      <c r="G761" s="741" t="str">
        <v/>
      </c>
    </row>
    <row r="762" spans="1:7">
      <c r="A762" s="740" t="str">
        <f t="shared" si="11"/>
        <v/>
      </c>
      <c r="B762" s="739" t="str">
        <f>IF($L$2=TRUE,_xll.mirGetDate($A762,$B$4,"MOD_FOLLOWING",$I$2),"")</f>
        <v/>
      </c>
      <c r="C762" s="738" t="str">
        <f>IF($L$2=TRUE,_xll.mirGetDate($A762,$C$4,"MOD_FOLLOWING",$I$2),"")</f>
        <v/>
      </c>
      <c r="D762" s="738" t="str">
        <f>IF($L$2=TRUE,_xll.mirGetDate($A762,$D$4,"MOD_FOLLOWING",$I$2),"")</f>
        <v/>
      </c>
      <c r="E762" s="741" t="str">
        <v/>
      </c>
      <c r="F762" s="741" t="str">
        <v/>
      </c>
      <c r="G762" s="741" t="str">
        <v/>
      </c>
    </row>
    <row r="763" spans="1:7">
      <c r="A763" s="740" t="str">
        <f t="shared" si="11"/>
        <v/>
      </c>
      <c r="B763" s="739" t="str">
        <f>IF($L$2=TRUE,_xll.mirGetDate($A763,$B$4,"MOD_FOLLOWING",$I$2),"")</f>
        <v/>
      </c>
      <c r="C763" s="738" t="str">
        <f>IF($L$2=TRUE,_xll.mirGetDate($A763,$C$4,"MOD_FOLLOWING",$I$2),"")</f>
        <v/>
      </c>
      <c r="D763" s="738" t="str">
        <f>IF($L$2=TRUE,_xll.mirGetDate($A763,$D$4,"MOD_FOLLOWING",$I$2),"")</f>
        <v/>
      </c>
      <c r="E763" s="741" t="str">
        <v/>
      </c>
      <c r="F763" s="741" t="str">
        <v/>
      </c>
      <c r="G763" s="741" t="str">
        <v/>
      </c>
    </row>
    <row r="764" spans="1:7">
      <c r="A764" s="740" t="str">
        <f t="shared" si="11"/>
        <v/>
      </c>
      <c r="B764" s="739" t="str">
        <f>IF($L$2=TRUE,_xll.mirGetDate($A764,$B$4,"MOD_FOLLOWING",$I$2),"")</f>
        <v/>
      </c>
      <c r="C764" s="738" t="str">
        <f>IF($L$2=TRUE,_xll.mirGetDate($A764,$C$4,"MOD_FOLLOWING",$I$2),"")</f>
        <v/>
      </c>
      <c r="D764" s="738" t="str">
        <f>IF($L$2=TRUE,_xll.mirGetDate($A764,$D$4,"MOD_FOLLOWING",$I$2),"")</f>
        <v/>
      </c>
      <c r="E764" s="741" t="str">
        <v/>
      </c>
      <c r="F764" s="741" t="str">
        <v/>
      </c>
      <c r="G764" s="741" t="str">
        <v/>
      </c>
    </row>
    <row r="765" spans="1:7">
      <c r="A765" s="740" t="str">
        <f t="shared" si="11"/>
        <v/>
      </c>
      <c r="B765" s="739" t="str">
        <f>IF($L$2=TRUE,_xll.mirGetDate($A765,$B$4,"MOD_FOLLOWING",$I$2),"")</f>
        <v/>
      </c>
      <c r="C765" s="738" t="str">
        <f>IF($L$2=TRUE,_xll.mirGetDate($A765,$C$4,"MOD_FOLLOWING",$I$2),"")</f>
        <v/>
      </c>
      <c r="D765" s="738" t="str">
        <f>IF($L$2=TRUE,_xll.mirGetDate($A765,$D$4,"MOD_FOLLOWING",$I$2),"")</f>
        <v/>
      </c>
      <c r="E765" s="741" t="str">
        <v/>
      </c>
      <c r="F765" s="741" t="str">
        <v/>
      </c>
      <c r="G765" s="741" t="str">
        <v/>
      </c>
    </row>
    <row r="766" spans="1:7">
      <c r="A766" s="740" t="str">
        <f t="shared" si="11"/>
        <v/>
      </c>
      <c r="B766" s="739" t="str">
        <f>IF($L$2=TRUE,_xll.mirGetDate($A766,$B$4,"MOD_FOLLOWING",$I$2),"")</f>
        <v/>
      </c>
      <c r="C766" s="738" t="str">
        <f>IF($L$2=TRUE,_xll.mirGetDate($A766,$C$4,"MOD_FOLLOWING",$I$2),"")</f>
        <v/>
      </c>
      <c r="D766" s="738" t="str">
        <f>IF($L$2=TRUE,_xll.mirGetDate($A766,$D$4,"MOD_FOLLOWING",$I$2),"")</f>
        <v/>
      </c>
      <c r="E766" s="741" t="str">
        <v/>
      </c>
      <c r="F766" s="741" t="str">
        <v/>
      </c>
      <c r="G766" s="741" t="str">
        <v/>
      </c>
    </row>
    <row r="767" spans="1:7">
      <c r="A767" s="740" t="str">
        <f t="shared" si="11"/>
        <v/>
      </c>
      <c r="B767" s="739" t="str">
        <f>IF($L$2=TRUE,_xll.mirGetDate($A767,$B$4,"MOD_FOLLOWING",$I$2),"")</f>
        <v/>
      </c>
      <c r="C767" s="738" t="str">
        <f>IF($L$2=TRUE,_xll.mirGetDate($A767,$C$4,"MOD_FOLLOWING",$I$2),"")</f>
        <v/>
      </c>
      <c r="D767" s="738" t="str">
        <f>IF($L$2=TRUE,_xll.mirGetDate($A767,$D$4,"MOD_FOLLOWING",$I$2),"")</f>
        <v/>
      </c>
      <c r="E767" s="741" t="str">
        <v/>
      </c>
      <c r="F767" s="741" t="str">
        <v/>
      </c>
      <c r="G767" s="741" t="str">
        <v/>
      </c>
    </row>
    <row r="768" spans="1:7">
      <c r="A768" s="740" t="str">
        <f t="shared" si="11"/>
        <v/>
      </c>
      <c r="B768" s="739" t="str">
        <f>IF($L$2=TRUE,_xll.mirGetDate($A768,$B$4,"MOD_FOLLOWING",$I$2),"")</f>
        <v/>
      </c>
      <c r="C768" s="738" t="str">
        <f>IF($L$2=TRUE,_xll.mirGetDate($A768,$C$4,"MOD_FOLLOWING",$I$2),"")</f>
        <v/>
      </c>
      <c r="D768" s="738" t="str">
        <f>IF($L$2=TRUE,_xll.mirGetDate($A768,$D$4,"MOD_FOLLOWING",$I$2),"")</f>
        <v/>
      </c>
      <c r="E768" s="741" t="str">
        <v/>
      </c>
      <c r="F768" s="741" t="str">
        <v/>
      </c>
      <c r="G768" s="741" t="str">
        <v/>
      </c>
    </row>
    <row r="769" spans="1:7">
      <c r="A769" s="740" t="str">
        <f t="shared" si="11"/>
        <v/>
      </c>
      <c r="B769" s="739" t="str">
        <f>IF($L$2=TRUE,_xll.mirGetDate($A769,$B$4,"MOD_FOLLOWING",$I$2),"")</f>
        <v/>
      </c>
      <c r="C769" s="738" t="str">
        <f>IF($L$2=TRUE,_xll.mirGetDate($A769,$C$4,"MOD_FOLLOWING",$I$2),"")</f>
        <v/>
      </c>
      <c r="D769" s="738" t="str">
        <f>IF($L$2=TRUE,_xll.mirGetDate($A769,$D$4,"MOD_FOLLOWING",$I$2),"")</f>
        <v/>
      </c>
      <c r="E769" s="741" t="str">
        <v/>
      </c>
      <c r="F769" s="741" t="str">
        <v/>
      </c>
      <c r="G769" s="741" t="str">
        <v/>
      </c>
    </row>
    <row r="770" spans="1:7">
      <c r="A770" s="740" t="str">
        <f t="shared" si="11"/>
        <v/>
      </c>
      <c r="B770" s="739" t="str">
        <f>IF($L$2=TRUE,_xll.mirGetDate($A770,$B$4,"MOD_FOLLOWING",$I$2),"")</f>
        <v/>
      </c>
      <c r="C770" s="738" t="str">
        <f>IF($L$2=TRUE,_xll.mirGetDate($A770,$C$4,"MOD_FOLLOWING",$I$2),"")</f>
        <v/>
      </c>
      <c r="D770" s="738" t="str">
        <f>IF($L$2=TRUE,_xll.mirGetDate($A770,$D$4,"MOD_FOLLOWING",$I$2),"")</f>
        <v/>
      </c>
      <c r="E770" s="741" t="str">
        <v/>
      </c>
      <c r="F770" s="741" t="str">
        <v/>
      </c>
      <c r="G770" s="741" t="str">
        <v/>
      </c>
    </row>
    <row r="771" spans="1:7">
      <c r="A771" s="740" t="str">
        <f t="shared" si="11"/>
        <v/>
      </c>
      <c r="B771" s="739" t="str">
        <f>IF($L$2=TRUE,_xll.mirGetDate($A771,$B$4,"MOD_FOLLOWING",$I$2),"")</f>
        <v/>
      </c>
      <c r="C771" s="738" t="str">
        <f>IF($L$2=TRUE,_xll.mirGetDate($A771,$C$4,"MOD_FOLLOWING",$I$2),"")</f>
        <v/>
      </c>
      <c r="D771" s="738" t="str">
        <f>IF($L$2=TRUE,_xll.mirGetDate($A771,$D$4,"MOD_FOLLOWING",$I$2),"")</f>
        <v/>
      </c>
      <c r="E771" s="741" t="str">
        <v/>
      </c>
      <c r="F771" s="741" t="str">
        <v/>
      </c>
      <c r="G771" s="741" t="str">
        <v/>
      </c>
    </row>
    <row r="772" spans="1:7">
      <c r="A772" s="740" t="str">
        <f t="shared" si="11"/>
        <v/>
      </c>
      <c r="B772" s="739" t="str">
        <f>IF($L$2=TRUE,_xll.mirGetDate($A772,$B$4,"MOD_FOLLOWING",$I$2),"")</f>
        <v/>
      </c>
      <c r="C772" s="738" t="str">
        <f>IF($L$2=TRUE,_xll.mirGetDate($A772,$C$4,"MOD_FOLLOWING",$I$2),"")</f>
        <v/>
      </c>
      <c r="D772" s="738" t="str">
        <f>IF($L$2=TRUE,_xll.mirGetDate($A772,$D$4,"MOD_FOLLOWING",$I$2),"")</f>
        <v/>
      </c>
      <c r="E772" s="741" t="str">
        <v/>
      </c>
      <c r="F772" s="741" t="str">
        <v/>
      </c>
      <c r="G772" s="741" t="str">
        <v/>
      </c>
    </row>
    <row r="773" spans="1:7">
      <c r="A773" s="740" t="str">
        <f t="shared" si="11"/>
        <v/>
      </c>
      <c r="B773" s="739" t="str">
        <f>IF($L$2=TRUE,_xll.mirGetDate($A773,$B$4,"MOD_FOLLOWING",$I$2),"")</f>
        <v/>
      </c>
      <c r="C773" s="738" t="str">
        <f>IF($L$2=TRUE,_xll.mirGetDate($A773,$C$4,"MOD_FOLLOWING",$I$2),"")</f>
        <v/>
      </c>
      <c r="D773" s="738" t="str">
        <f>IF($L$2=TRUE,_xll.mirGetDate($A773,$D$4,"MOD_FOLLOWING",$I$2),"")</f>
        <v/>
      </c>
      <c r="E773" s="741" t="str">
        <v/>
      </c>
      <c r="F773" s="741" t="str">
        <v/>
      </c>
      <c r="G773" s="741" t="str">
        <v/>
      </c>
    </row>
    <row r="774" spans="1:7">
      <c r="A774" s="740" t="str">
        <f t="shared" ref="A774:A837" si="12">B773</f>
        <v/>
      </c>
      <c r="B774" s="739" t="str">
        <f>IF($L$2=TRUE,_xll.mirGetDate($A774,$B$4,"MOD_FOLLOWING",$I$2),"")</f>
        <v/>
      </c>
      <c r="C774" s="738" t="str">
        <f>IF($L$2=TRUE,_xll.mirGetDate($A774,$C$4,"MOD_FOLLOWING",$I$2),"")</f>
        <v/>
      </c>
      <c r="D774" s="738" t="str">
        <f>IF($L$2=TRUE,_xll.mirGetDate($A774,$D$4,"MOD_FOLLOWING",$I$2),"")</f>
        <v/>
      </c>
      <c r="E774" s="741" t="str">
        <v/>
      </c>
      <c r="F774" s="741" t="str">
        <v/>
      </c>
      <c r="G774" s="741" t="str">
        <v/>
      </c>
    </row>
    <row r="775" spans="1:7">
      <c r="A775" s="740" t="str">
        <f t="shared" si="12"/>
        <v/>
      </c>
      <c r="B775" s="739" t="str">
        <f>IF($L$2=TRUE,_xll.mirGetDate($A775,$B$4,"MOD_FOLLOWING",$I$2),"")</f>
        <v/>
      </c>
      <c r="C775" s="738" t="str">
        <f>IF($L$2=TRUE,_xll.mirGetDate($A775,$C$4,"MOD_FOLLOWING",$I$2),"")</f>
        <v/>
      </c>
      <c r="D775" s="738" t="str">
        <f>IF($L$2=TRUE,_xll.mirGetDate($A775,$D$4,"MOD_FOLLOWING",$I$2),"")</f>
        <v/>
      </c>
      <c r="E775" s="741" t="str">
        <v/>
      </c>
      <c r="F775" s="741" t="str">
        <v/>
      </c>
      <c r="G775" s="741" t="str">
        <v/>
      </c>
    </row>
    <row r="776" spans="1:7">
      <c r="A776" s="740" t="str">
        <f t="shared" si="12"/>
        <v/>
      </c>
      <c r="B776" s="739" t="str">
        <f>IF($L$2=TRUE,_xll.mirGetDate($A776,$B$4,"MOD_FOLLOWING",$I$2),"")</f>
        <v/>
      </c>
      <c r="C776" s="738" t="str">
        <f>IF($L$2=TRUE,_xll.mirGetDate($A776,$C$4,"MOD_FOLLOWING",$I$2),"")</f>
        <v/>
      </c>
      <c r="D776" s="738" t="str">
        <f>IF($L$2=TRUE,_xll.mirGetDate($A776,$D$4,"MOD_FOLLOWING",$I$2),"")</f>
        <v/>
      </c>
      <c r="E776" s="741" t="str">
        <v/>
      </c>
      <c r="F776" s="741" t="str">
        <v/>
      </c>
      <c r="G776" s="741" t="str">
        <v/>
      </c>
    </row>
    <row r="777" spans="1:7">
      <c r="A777" s="740" t="str">
        <f t="shared" si="12"/>
        <v/>
      </c>
      <c r="B777" s="739" t="str">
        <f>IF($L$2=TRUE,_xll.mirGetDate($A777,$B$4,"MOD_FOLLOWING",$I$2),"")</f>
        <v/>
      </c>
      <c r="C777" s="738" t="str">
        <f>IF($L$2=TRUE,_xll.mirGetDate($A777,$C$4,"MOD_FOLLOWING",$I$2),"")</f>
        <v/>
      </c>
      <c r="D777" s="738" t="str">
        <f>IF($L$2=TRUE,_xll.mirGetDate($A777,$D$4,"MOD_FOLLOWING",$I$2),"")</f>
        <v/>
      </c>
      <c r="E777" s="741" t="str">
        <v/>
      </c>
      <c r="F777" s="741" t="str">
        <v/>
      </c>
      <c r="G777" s="741" t="str">
        <v/>
      </c>
    </row>
    <row r="778" spans="1:7">
      <c r="A778" s="740" t="str">
        <f t="shared" si="12"/>
        <v/>
      </c>
      <c r="B778" s="739" t="str">
        <f>IF($L$2=TRUE,_xll.mirGetDate($A778,$B$4,"MOD_FOLLOWING",$I$2),"")</f>
        <v/>
      </c>
      <c r="C778" s="738" t="str">
        <f>IF($L$2=TRUE,_xll.mirGetDate($A778,$C$4,"MOD_FOLLOWING",$I$2),"")</f>
        <v/>
      </c>
      <c r="D778" s="738" t="str">
        <f>IF($L$2=TRUE,_xll.mirGetDate($A778,$D$4,"MOD_FOLLOWING",$I$2),"")</f>
        <v/>
      </c>
      <c r="E778" s="741" t="str">
        <v/>
      </c>
      <c r="F778" s="741" t="str">
        <v/>
      </c>
      <c r="G778" s="741" t="str">
        <v/>
      </c>
    </row>
    <row r="779" spans="1:7">
      <c r="A779" s="740" t="str">
        <f t="shared" si="12"/>
        <v/>
      </c>
      <c r="B779" s="739" t="str">
        <f>IF($L$2=TRUE,_xll.mirGetDate($A779,$B$4,"MOD_FOLLOWING",$I$2),"")</f>
        <v/>
      </c>
      <c r="C779" s="738" t="str">
        <f>IF($L$2=TRUE,_xll.mirGetDate($A779,$C$4,"MOD_FOLLOWING",$I$2),"")</f>
        <v/>
      </c>
      <c r="D779" s="738" t="str">
        <f>IF($L$2=TRUE,_xll.mirGetDate($A779,$D$4,"MOD_FOLLOWING",$I$2),"")</f>
        <v/>
      </c>
      <c r="E779" s="741" t="str">
        <v/>
      </c>
      <c r="F779" s="741" t="str">
        <v/>
      </c>
      <c r="G779" s="741" t="str">
        <v/>
      </c>
    </row>
    <row r="780" spans="1:7">
      <c r="A780" s="740" t="str">
        <f t="shared" si="12"/>
        <v/>
      </c>
      <c r="B780" s="739" t="str">
        <f>IF($L$2=TRUE,_xll.mirGetDate($A780,$B$4,"MOD_FOLLOWING",$I$2),"")</f>
        <v/>
      </c>
      <c r="C780" s="738" t="str">
        <f>IF($L$2=TRUE,_xll.mirGetDate($A780,$C$4,"MOD_FOLLOWING",$I$2),"")</f>
        <v/>
      </c>
      <c r="D780" s="738" t="str">
        <f>IF($L$2=TRUE,_xll.mirGetDate($A780,$D$4,"MOD_FOLLOWING",$I$2),"")</f>
        <v/>
      </c>
      <c r="E780" s="741" t="str">
        <v/>
      </c>
      <c r="F780" s="741" t="str">
        <v/>
      </c>
      <c r="G780" s="741" t="str">
        <v/>
      </c>
    </row>
    <row r="781" spans="1:7">
      <c r="A781" s="740" t="str">
        <f t="shared" si="12"/>
        <v/>
      </c>
      <c r="B781" s="739" t="str">
        <f>IF($L$2=TRUE,_xll.mirGetDate($A781,$B$4,"MOD_FOLLOWING",$I$2),"")</f>
        <v/>
      </c>
      <c r="C781" s="738" t="str">
        <f>IF($L$2=TRUE,_xll.mirGetDate($A781,$C$4,"MOD_FOLLOWING",$I$2),"")</f>
        <v/>
      </c>
      <c r="D781" s="738" t="str">
        <f>IF($L$2=TRUE,_xll.mirGetDate($A781,$D$4,"MOD_FOLLOWING",$I$2),"")</f>
        <v/>
      </c>
      <c r="E781" s="741" t="str">
        <v/>
      </c>
      <c r="F781" s="741" t="str">
        <v/>
      </c>
      <c r="G781" s="741" t="str">
        <v/>
      </c>
    </row>
    <row r="782" spans="1:7">
      <c r="A782" s="740" t="str">
        <f t="shared" si="12"/>
        <v/>
      </c>
      <c r="B782" s="739" t="str">
        <f>IF($L$2=TRUE,_xll.mirGetDate($A782,$B$4,"MOD_FOLLOWING",$I$2),"")</f>
        <v/>
      </c>
      <c r="C782" s="738" t="str">
        <f>IF($L$2=TRUE,_xll.mirGetDate($A782,$C$4,"MOD_FOLLOWING",$I$2),"")</f>
        <v/>
      </c>
      <c r="D782" s="738" t="str">
        <f>IF($L$2=TRUE,_xll.mirGetDate($A782,$D$4,"MOD_FOLLOWING",$I$2),"")</f>
        <v/>
      </c>
      <c r="E782" s="741" t="str">
        <v/>
      </c>
      <c r="F782" s="741" t="str">
        <v/>
      </c>
      <c r="G782" s="741" t="str">
        <v/>
      </c>
    </row>
    <row r="783" spans="1:7">
      <c r="A783" s="740" t="str">
        <f t="shared" si="12"/>
        <v/>
      </c>
      <c r="B783" s="739" t="str">
        <f>IF($L$2=TRUE,_xll.mirGetDate($A783,$B$4,"MOD_FOLLOWING",$I$2),"")</f>
        <v/>
      </c>
      <c r="C783" s="738" t="str">
        <f>IF($L$2=TRUE,_xll.mirGetDate($A783,$C$4,"MOD_FOLLOWING",$I$2),"")</f>
        <v/>
      </c>
      <c r="D783" s="738" t="str">
        <f>IF($L$2=TRUE,_xll.mirGetDate($A783,$D$4,"MOD_FOLLOWING",$I$2),"")</f>
        <v/>
      </c>
      <c r="E783" s="741" t="str">
        <v/>
      </c>
      <c r="F783" s="741" t="str">
        <v/>
      </c>
      <c r="G783" s="741" t="str">
        <v/>
      </c>
    </row>
    <row r="784" spans="1:7">
      <c r="A784" s="740" t="str">
        <f t="shared" si="12"/>
        <v/>
      </c>
      <c r="B784" s="739" t="str">
        <f>IF($L$2=TRUE,_xll.mirGetDate($A784,$B$4,"MOD_FOLLOWING",$I$2),"")</f>
        <v/>
      </c>
      <c r="C784" s="738" t="str">
        <f>IF($L$2=TRUE,_xll.mirGetDate($A784,$C$4,"MOD_FOLLOWING",$I$2),"")</f>
        <v/>
      </c>
      <c r="D784" s="738" t="str">
        <f>IF($L$2=TRUE,_xll.mirGetDate($A784,$D$4,"MOD_FOLLOWING",$I$2),"")</f>
        <v/>
      </c>
      <c r="E784" s="741" t="str">
        <v/>
      </c>
      <c r="F784" s="741" t="str">
        <v/>
      </c>
      <c r="G784" s="741" t="str">
        <v/>
      </c>
    </row>
    <row r="785" spans="1:7">
      <c r="A785" s="740" t="str">
        <f t="shared" si="12"/>
        <v/>
      </c>
      <c r="B785" s="739" t="str">
        <f>IF($L$2=TRUE,_xll.mirGetDate($A785,$B$4,"MOD_FOLLOWING",$I$2),"")</f>
        <v/>
      </c>
      <c r="C785" s="738" t="str">
        <f>IF($L$2=TRUE,_xll.mirGetDate($A785,$C$4,"MOD_FOLLOWING",$I$2),"")</f>
        <v/>
      </c>
      <c r="D785" s="738" t="str">
        <f>IF($L$2=TRUE,_xll.mirGetDate($A785,$D$4,"MOD_FOLLOWING",$I$2),"")</f>
        <v/>
      </c>
      <c r="E785" s="741" t="str">
        <v/>
      </c>
      <c r="F785" s="741" t="str">
        <v/>
      </c>
      <c r="G785" s="741" t="str">
        <v/>
      </c>
    </row>
    <row r="786" spans="1:7">
      <c r="A786" s="740" t="str">
        <f t="shared" si="12"/>
        <v/>
      </c>
      <c r="B786" s="739" t="str">
        <f>IF($L$2=TRUE,_xll.mirGetDate($A786,$B$4,"MOD_FOLLOWING",$I$2),"")</f>
        <v/>
      </c>
      <c r="C786" s="738" t="str">
        <f>IF($L$2=TRUE,_xll.mirGetDate($A786,$C$4,"MOD_FOLLOWING",$I$2),"")</f>
        <v/>
      </c>
      <c r="D786" s="738" t="str">
        <f>IF($L$2=TRUE,_xll.mirGetDate($A786,$D$4,"MOD_FOLLOWING",$I$2),"")</f>
        <v/>
      </c>
      <c r="E786" s="741" t="str">
        <v/>
      </c>
      <c r="F786" s="741" t="str">
        <v/>
      </c>
      <c r="G786" s="741" t="str">
        <v/>
      </c>
    </row>
    <row r="787" spans="1:7">
      <c r="A787" s="740" t="str">
        <f t="shared" si="12"/>
        <v/>
      </c>
      <c r="B787" s="739" t="str">
        <f>IF($L$2=TRUE,_xll.mirGetDate($A787,$B$4,"MOD_FOLLOWING",$I$2),"")</f>
        <v/>
      </c>
      <c r="C787" s="738" t="str">
        <f>IF($L$2=TRUE,_xll.mirGetDate($A787,$C$4,"MOD_FOLLOWING",$I$2),"")</f>
        <v/>
      </c>
      <c r="D787" s="738" t="str">
        <f>IF($L$2=TRUE,_xll.mirGetDate($A787,$D$4,"MOD_FOLLOWING",$I$2),"")</f>
        <v/>
      </c>
      <c r="E787" s="741" t="str">
        <v/>
      </c>
      <c r="F787" s="741" t="str">
        <v/>
      </c>
      <c r="G787" s="741" t="str">
        <v/>
      </c>
    </row>
    <row r="788" spans="1:7">
      <c r="A788" s="740" t="str">
        <f t="shared" si="12"/>
        <v/>
      </c>
      <c r="B788" s="739" t="str">
        <f>IF($L$2=TRUE,_xll.mirGetDate($A788,$B$4,"MOD_FOLLOWING",$I$2),"")</f>
        <v/>
      </c>
      <c r="C788" s="738" t="str">
        <f>IF($L$2=TRUE,_xll.mirGetDate($A788,$C$4,"MOD_FOLLOWING",$I$2),"")</f>
        <v/>
      </c>
      <c r="D788" s="738" t="str">
        <f>IF($L$2=TRUE,_xll.mirGetDate($A788,$D$4,"MOD_FOLLOWING",$I$2),"")</f>
        <v/>
      </c>
      <c r="E788" s="741" t="str">
        <v/>
      </c>
      <c r="F788" s="741" t="str">
        <v/>
      </c>
      <c r="G788" s="741" t="str">
        <v/>
      </c>
    </row>
    <row r="789" spans="1:7">
      <c r="A789" s="740" t="str">
        <f t="shared" si="12"/>
        <v/>
      </c>
      <c r="B789" s="739" t="str">
        <f>IF($L$2=TRUE,_xll.mirGetDate($A789,$B$4,"MOD_FOLLOWING",$I$2),"")</f>
        <v/>
      </c>
      <c r="C789" s="738" t="str">
        <f>IF($L$2=TRUE,_xll.mirGetDate($A789,$C$4,"MOD_FOLLOWING",$I$2),"")</f>
        <v/>
      </c>
      <c r="D789" s="738" t="str">
        <f>IF($L$2=TRUE,_xll.mirGetDate($A789,$D$4,"MOD_FOLLOWING",$I$2),"")</f>
        <v/>
      </c>
      <c r="E789" s="741" t="str">
        <v/>
      </c>
      <c r="F789" s="741" t="str">
        <v/>
      </c>
      <c r="G789" s="741" t="str">
        <v/>
      </c>
    </row>
    <row r="790" spans="1:7">
      <c r="A790" s="740" t="str">
        <f t="shared" si="12"/>
        <v/>
      </c>
      <c r="B790" s="739" t="str">
        <f>IF($L$2=TRUE,_xll.mirGetDate($A790,$B$4,"MOD_FOLLOWING",$I$2),"")</f>
        <v/>
      </c>
      <c r="C790" s="738" t="str">
        <f>IF($L$2=TRUE,_xll.mirGetDate($A790,$C$4,"MOD_FOLLOWING",$I$2),"")</f>
        <v/>
      </c>
      <c r="D790" s="738" t="str">
        <f>IF($L$2=TRUE,_xll.mirGetDate($A790,$D$4,"MOD_FOLLOWING",$I$2),"")</f>
        <v/>
      </c>
      <c r="E790" s="741" t="str">
        <v/>
      </c>
      <c r="F790" s="741" t="str">
        <v/>
      </c>
      <c r="G790" s="741" t="str">
        <v/>
      </c>
    </row>
    <row r="791" spans="1:7">
      <c r="A791" s="740" t="str">
        <f t="shared" si="12"/>
        <v/>
      </c>
      <c r="B791" s="739" t="str">
        <f>IF($L$2=TRUE,_xll.mirGetDate($A791,$B$4,"MOD_FOLLOWING",$I$2),"")</f>
        <v/>
      </c>
      <c r="C791" s="738" t="str">
        <f>IF($L$2=TRUE,_xll.mirGetDate($A791,$C$4,"MOD_FOLLOWING",$I$2),"")</f>
        <v/>
      </c>
      <c r="D791" s="738" t="str">
        <f>IF($L$2=TRUE,_xll.mirGetDate($A791,$D$4,"MOD_FOLLOWING",$I$2),"")</f>
        <v/>
      </c>
      <c r="E791" s="741" t="str">
        <v/>
      </c>
      <c r="F791" s="741" t="str">
        <v/>
      </c>
      <c r="G791" s="741" t="str">
        <v/>
      </c>
    </row>
    <row r="792" spans="1:7">
      <c r="A792" s="740" t="str">
        <f t="shared" si="12"/>
        <v/>
      </c>
      <c r="B792" s="739" t="str">
        <f>IF($L$2=TRUE,_xll.mirGetDate($A792,$B$4,"MOD_FOLLOWING",$I$2),"")</f>
        <v/>
      </c>
      <c r="C792" s="738" t="str">
        <f>IF($L$2=TRUE,_xll.mirGetDate($A792,$C$4,"MOD_FOLLOWING",$I$2),"")</f>
        <v/>
      </c>
      <c r="D792" s="738" t="str">
        <f>IF($L$2=TRUE,_xll.mirGetDate($A792,$D$4,"MOD_FOLLOWING",$I$2),"")</f>
        <v/>
      </c>
      <c r="E792" s="741" t="str">
        <v/>
      </c>
      <c r="F792" s="741" t="str">
        <v/>
      </c>
      <c r="G792" s="741" t="str">
        <v/>
      </c>
    </row>
    <row r="793" spans="1:7">
      <c r="A793" s="740" t="str">
        <f t="shared" si="12"/>
        <v/>
      </c>
      <c r="B793" s="739" t="str">
        <f>IF($L$2=TRUE,_xll.mirGetDate($A793,$B$4,"MOD_FOLLOWING",$I$2),"")</f>
        <v/>
      </c>
      <c r="C793" s="738" t="str">
        <f>IF($L$2=TRUE,_xll.mirGetDate($A793,$C$4,"MOD_FOLLOWING",$I$2),"")</f>
        <v/>
      </c>
      <c r="D793" s="738" t="str">
        <f>IF($L$2=TRUE,_xll.mirGetDate($A793,$D$4,"MOD_FOLLOWING",$I$2),"")</f>
        <v/>
      </c>
      <c r="E793" s="741" t="str">
        <v/>
      </c>
      <c r="F793" s="741" t="str">
        <v/>
      </c>
      <c r="G793" s="741" t="str">
        <v/>
      </c>
    </row>
    <row r="794" spans="1:7">
      <c r="A794" s="740" t="str">
        <f t="shared" si="12"/>
        <v/>
      </c>
      <c r="B794" s="739" t="str">
        <f>IF($L$2=TRUE,_xll.mirGetDate($A794,$B$4,"MOD_FOLLOWING",$I$2),"")</f>
        <v/>
      </c>
      <c r="C794" s="738" t="str">
        <f>IF($L$2=TRUE,_xll.mirGetDate($A794,$C$4,"MOD_FOLLOWING",$I$2),"")</f>
        <v/>
      </c>
      <c r="D794" s="738" t="str">
        <f>IF($L$2=TRUE,_xll.mirGetDate($A794,$D$4,"MOD_FOLLOWING",$I$2),"")</f>
        <v/>
      </c>
      <c r="E794" s="741" t="str">
        <v/>
      </c>
      <c r="F794" s="741" t="str">
        <v/>
      </c>
      <c r="G794" s="741" t="str">
        <v/>
      </c>
    </row>
    <row r="795" spans="1:7">
      <c r="A795" s="740" t="str">
        <f t="shared" si="12"/>
        <v/>
      </c>
      <c r="B795" s="739" t="str">
        <f>IF($L$2=TRUE,_xll.mirGetDate($A795,$B$4,"MOD_FOLLOWING",$I$2),"")</f>
        <v/>
      </c>
      <c r="C795" s="738" t="str">
        <f>IF($L$2=TRUE,_xll.mirGetDate($A795,$C$4,"MOD_FOLLOWING",$I$2),"")</f>
        <v/>
      </c>
      <c r="D795" s="738" t="str">
        <f>IF($L$2=TRUE,_xll.mirGetDate($A795,$D$4,"MOD_FOLLOWING",$I$2),"")</f>
        <v/>
      </c>
      <c r="E795" s="741" t="str">
        <v/>
      </c>
      <c r="F795" s="741" t="str">
        <v/>
      </c>
      <c r="G795" s="741" t="str">
        <v/>
      </c>
    </row>
    <row r="796" spans="1:7">
      <c r="A796" s="740" t="str">
        <f t="shared" si="12"/>
        <v/>
      </c>
      <c r="B796" s="739" t="str">
        <f>IF($L$2=TRUE,_xll.mirGetDate($A796,$B$4,"MOD_FOLLOWING",$I$2),"")</f>
        <v/>
      </c>
      <c r="C796" s="738" t="str">
        <f>IF($L$2=TRUE,_xll.mirGetDate($A796,$C$4,"MOD_FOLLOWING",$I$2),"")</f>
        <v/>
      </c>
      <c r="D796" s="738" t="str">
        <f>IF($L$2=TRUE,_xll.mirGetDate($A796,$D$4,"MOD_FOLLOWING",$I$2),"")</f>
        <v/>
      </c>
      <c r="E796" s="741" t="str">
        <v/>
      </c>
      <c r="F796" s="741" t="str">
        <v/>
      </c>
      <c r="G796" s="741" t="str">
        <v/>
      </c>
    </row>
    <row r="797" spans="1:7">
      <c r="A797" s="740" t="str">
        <f t="shared" si="12"/>
        <v/>
      </c>
      <c r="B797" s="739" t="str">
        <f>IF($L$2=TRUE,_xll.mirGetDate($A797,$B$4,"MOD_FOLLOWING",$I$2),"")</f>
        <v/>
      </c>
      <c r="C797" s="738" t="str">
        <f>IF($L$2=TRUE,_xll.mirGetDate($A797,$C$4,"MOD_FOLLOWING",$I$2),"")</f>
        <v/>
      </c>
      <c r="D797" s="738" t="str">
        <f>IF($L$2=TRUE,_xll.mirGetDate($A797,$D$4,"MOD_FOLLOWING",$I$2),"")</f>
        <v/>
      </c>
      <c r="E797" s="741" t="str">
        <v/>
      </c>
      <c r="F797" s="741" t="str">
        <v/>
      </c>
      <c r="G797" s="741" t="str">
        <v/>
      </c>
    </row>
    <row r="798" spans="1:7">
      <c r="A798" s="740" t="str">
        <f t="shared" si="12"/>
        <v/>
      </c>
      <c r="B798" s="739" t="str">
        <f>IF($L$2=TRUE,_xll.mirGetDate($A798,$B$4,"MOD_FOLLOWING",$I$2),"")</f>
        <v/>
      </c>
      <c r="C798" s="738" t="str">
        <f>IF($L$2=TRUE,_xll.mirGetDate($A798,$C$4,"MOD_FOLLOWING",$I$2),"")</f>
        <v/>
      </c>
      <c r="D798" s="738" t="str">
        <f>IF($L$2=TRUE,_xll.mirGetDate($A798,$D$4,"MOD_FOLLOWING",$I$2),"")</f>
        <v/>
      </c>
      <c r="E798" s="741" t="str">
        <v/>
      </c>
      <c r="F798" s="741" t="str">
        <v/>
      </c>
      <c r="G798" s="741" t="str">
        <v/>
      </c>
    </row>
    <row r="799" spans="1:7">
      <c r="A799" s="740" t="str">
        <f t="shared" si="12"/>
        <v/>
      </c>
      <c r="B799" s="739" t="str">
        <f>IF($L$2=TRUE,_xll.mirGetDate($A799,$B$4,"MOD_FOLLOWING",$I$2),"")</f>
        <v/>
      </c>
      <c r="C799" s="738" t="str">
        <f>IF($L$2=TRUE,_xll.mirGetDate($A799,$C$4,"MOD_FOLLOWING",$I$2),"")</f>
        <v/>
      </c>
      <c r="D799" s="738" t="str">
        <f>IF($L$2=TRUE,_xll.mirGetDate($A799,$D$4,"MOD_FOLLOWING",$I$2),"")</f>
        <v/>
      </c>
      <c r="E799" s="741" t="str">
        <v/>
      </c>
      <c r="F799" s="741" t="str">
        <v/>
      </c>
      <c r="G799" s="741" t="str">
        <v/>
      </c>
    </row>
    <row r="800" spans="1:7">
      <c r="A800" s="740" t="str">
        <f t="shared" si="12"/>
        <v/>
      </c>
      <c r="B800" s="739" t="str">
        <f>IF($L$2=TRUE,_xll.mirGetDate($A800,$B$4,"MOD_FOLLOWING",$I$2),"")</f>
        <v/>
      </c>
      <c r="C800" s="738" t="str">
        <f>IF($L$2=TRUE,_xll.mirGetDate($A800,$C$4,"MOD_FOLLOWING",$I$2),"")</f>
        <v/>
      </c>
      <c r="D800" s="738" t="str">
        <f>IF($L$2=TRUE,_xll.mirGetDate($A800,$D$4,"MOD_FOLLOWING",$I$2),"")</f>
        <v/>
      </c>
      <c r="E800" s="741" t="str">
        <v/>
      </c>
      <c r="F800" s="741" t="str">
        <v/>
      </c>
      <c r="G800" s="741" t="str">
        <v/>
      </c>
    </row>
    <row r="801" spans="1:7">
      <c r="A801" s="740" t="str">
        <f t="shared" si="12"/>
        <v/>
      </c>
      <c r="B801" s="739" t="str">
        <f>IF($L$2=TRUE,_xll.mirGetDate($A801,$B$4,"MOD_FOLLOWING",$I$2),"")</f>
        <v/>
      </c>
      <c r="C801" s="738" t="str">
        <f>IF($L$2=TRUE,_xll.mirGetDate($A801,$C$4,"MOD_FOLLOWING",$I$2),"")</f>
        <v/>
      </c>
      <c r="D801" s="738" t="str">
        <f>IF($L$2=TRUE,_xll.mirGetDate($A801,$D$4,"MOD_FOLLOWING",$I$2),"")</f>
        <v/>
      </c>
      <c r="E801" s="741" t="str">
        <v/>
      </c>
      <c r="F801" s="741" t="str">
        <v/>
      </c>
      <c r="G801" s="741" t="str">
        <v/>
      </c>
    </row>
    <row r="802" spans="1:7">
      <c r="A802" s="740" t="str">
        <f t="shared" si="12"/>
        <v/>
      </c>
      <c r="B802" s="739" t="str">
        <f>IF($L$2=TRUE,_xll.mirGetDate($A802,$B$4,"MOD_FOLLOWING",$I$2),"")</f>
        <v/>
      </c>
      <c r="C802" s="738" t="str">
        <f>IF($L$2=TRUE,_xll.mirGetDate($A802,$C$4,"MOD_FOLLOWING",$I$2),"")</f>
        <v/>
      </c>
      <c r="D802" s="738" t="str">
        <f>IF($L$2=TRUE,_xll.mirGetDate($A802,$D$4,"MOD_FOLLOWING",$I$2),"")</f>
        <v/>
      </c>
      <c r="E802" s="741" t="str">
        <v/>
      </c>
      <c r="F802" s="741" t="str">
        <v/>
      </c>
      <c r="G802" s="741" t="str">
        <v/>
      </c>
    </row>
    <row r="803" spans="1:7">
      <c r="A803" s="740" t="str">
        <f t="shared" si="12"/>
        <v/>
      </c>
      <c r="B803" s="739" t="str">
        <f>IF($L$2=TRUE,_xll.mirGetDate($A803,$B$4,"MOD_FOLLOWING",$I$2),"")</f>
        <v/>
      </c>
      <c r="C803" s="738" t="str">
        <f>IF($L$2=TRUE,_xll.mirGetDate($A803,$C$4,"MOD_FOLLOWING",$I$2),"")</f>
        <v/>
      </c>
      <c r="D803" s="738" t="str">
        <f>IF($L$2=TRUE,_xll.mirGetDate($A803,$D$4,"MOD_FOLLOWING",$I$2),"")</f>
        <v/>
      </c>
      <c r="E803" s="741" t="str">
        <v/>
      </c>
      <c r="F803" s="741" t="str">
        <v/>
      </c>
      <c r="G803" s="741" t="str">
        <v/>
      </c>
    </row>
    <row r="804" spans="1:7">
      <c r="A804" s="740" t="str">
        <f t="shared" si="12"/>
        <v/>
      </c>
      <c r="B804" s="739" t="str">
        <f>IF($L$2=TRUE,_xll.mirGetDate($A804,$B$4,"MOD_FOLLOWING",$I$2),"")</f>
        <v/>
      </c>
      <c r="C804" s="738" t="str">
        <f>IF($L$2=TRUE,_xll.mirGetDate($A804,$C$4,"MOD_FOLLOWING",$I$2),"")</f>
        <v/>
      </c>
      <c r="D804" s="738" t="str">
        <f>IF($L$2=TRUE,_xll.mirGetDate($A804,$D$4,"MOD_FOLLOWING",$I$2),"")</f>
        <v/>
      </c>
      <c r="E804" s="741" t="str">
        <v/>
      </c>
      <c r="F804" s="741" t="str">
        <v/>
      </c>
      <c r="G804" s="741" t="str">
        <v/>
      </c>
    </row>
    <row r="805" spans="1:7">
      <c r="A805" s="740" t="str">
        <f t="shared" si="12"/>
        <v/>
      </c>
      <c r="B805" s="739" t="str">
        <f>IF($L$2=TRUE,_xll.mirGetDate($A805,$B$4,"MOD_FOLLOWING",$I$2),"")</f>
        <v/>
      </c>
      <c r="C805" s="738" t="str">
        <f>IF($L$2=TRUE,_xll.mirGetDate($A805,$C$4,"MOD_FOLLOWING",$I$2),"")</f>
        <v/>
      </c>
      <c r="D805" s="738" t="str">
        <f>IF($L$2=TRUE,_xll.mirGetDate($A805,$D$4,"MOD_FOLLOWING",$I$2),"")</f>
        <v/>
      </c>
      <c r="E805" s="741" t="str">
        <v/>
      </c>
      <c r="F805" s="741" t="str">
        <v/>
      </c>
      <c r="G805" s="741" t="str">
        <v/>
      </c>
    </row>
    <row r="806" spans="1:7">
      <c r="A806" s="740" t="str">
        <f t="shared" si="12"/>
        <v/>
      </c>
      <c r="B806" s="739" t="str">
        <f>IF($L$2=TRUE,_xll.mirGetDate($A806,$B$4,"MOD_FOLLOWING",$I$2),"")</f>
        <v/>
      </c>
      <c r="C806" s="738" t="str">
        <f>IF($L$2=TRUE,_xll.mirGetDate($A806,$C$4,"MOD_FOLLOWING",$I$2),"")</f>
        <v/>
      </c>
      <c r="D806" s="738" t="str">
        <f>IF($L$2=TRUE,_xll.mirGetDate($A806,$D$4,"MOD_FOLLOWING",$I$2),"")</f>
        <v/>
      </c>
      <c r="E806" s="741" t="str">
        <v/>
      </c>
      <c r="F806" s="741" t="str">
        <v/>
      </c>
      <c r="G806" s="741" t="str">
        <v/>
      </c>
    </row>
    <row r="807" spans="1:7">
      <c r="A807" s="740" t="str">
        <f t="shared" si="12"/>
        <v/>
      </c>
      <c r="B807" s="739" t="str">
        <f>IF($L$2=TRUE,_xll.mirGetDate($A807,$B$4,"MOD_FOLLOWING",$I$2),"")</f>
        <v/>
      </c>
      <c r="C807" s="738" t="str">
        <f>IF($L$2=TRUE,_xll.mirGetDate($A807,$C$4,"MOD_FOLLOWING",$I$2),"")</f>
        <v/>
      </c>
      <c r="D807" s="738" t="str">
        <f>IF($L$2=TRUE,_xll.mirGetDate($A807,$D$4,"MOD_FOLLOWING",$I$2),"")</f>
        <v/>
      </c>
      <c r="E807" s="741" t="str">
        <v/>
      </c>
      <c r="F807" s="741" t="str">
        <v/>
      </c>
      <c r="G807" s="741" t="str">
        <v/>
      </c>
    </row>
    <row r="808" spans="1:7">
      <c r="A808" s="740" t="str">
        <f t="shared" si="12"/>
        <v/>
      </c>
      <c r="B808" s="739" t="str">
        <f>IF($L$2=TRUE,_xll.mirGetDate($A808,$B$4,"MOD_FOLLOWING",$I$2),"")</f>
        <v/>
      </c>
      <c r="C808" s="738" t="str">
        <f>IF($L$2=TRUE,_xll.mirGetDate($A808,$C$4,"MOD_FOLLOWING",$I$2),"")</f>
        <v/>
      </c>
      <c r="D808" s="738" t="str">
        <f>IF($L$2=TRUE,_xll.mirGetDate($A808,$D$4,"MOD_FOLLOWING",$I$2),"")</f>
        <v/>
      </c>
      <c r="E808" s="741" t="str">
        <v/>
      </c>
      <c r="F808" s="741" t="str">
        <v/>
      </c>
      <c r="G808" s="741" t="str">
        <v/>
      </c>
    </row>
    <row r="809" spans="1:7">
      <c r="A809" s="740" t="str">
        <f t="shared" si="12"/>
        <v/>
      </c>
      <c r="B809" s="739" t="str">
        <f>IF($L$2=TRUE,_xll.mirGetDate($A809,$B$4,"MOD_FOLLOWING",$I$2),"")</f>
        <v/>
      </c>
      <c r="C809" s="738" t="str">
        <f>IF($L$2=TRUE,_xll.mirGetDate($A809,$C$4,"MOD_FOLLOWING",$I$2),"")</f>
        <v/>
      </c>
      <c r="D809" s="738" t="str">
        <f>IF($L$2=TRUE,_xll.mirGetDate($A809,$D$4,"MOD_FOLLOWING",$I$2),"")</f>
        <v/>
      </c>
      <c r="E809" s="741" t="str">
        <v/>
      </c>
      <c r="F809" s="741" t="str">
        <v/>
      </c>
      <c r="G809" s="741" t="str">
        <v/>
      </c>
    </row>
    <row r="810" spans="1:7">
      <c r="A810" s="740" t="str">
        <f t="shared" si="12"/>
        <v/>
      </c>
      <c r="B810" s="739" t="str">
        <f>IF($L$2=TRUE,_xll.mirGetDate($A810,$B$4,"MOD_FOLLOWING",$I$2),"")</f>
        <v/>
      </c>
      <c r="C810" s="738" t="str">
        <f>IF($L$2=TRUE,_xll.mirGetDate($A810,$C$4,"MOD_FOLLOWING",$I$2),"")</f>
        <v/>
      </c>
      <c r="D810" s="738" t="str">
        <f>IF($L$2=TRUE,_xll.mirGetDate($A810,$D$4,"MOD_FOLLOWING",$I$2),"")</f>
        <v/>
      </c>
      <c r="E810" s="741" t="str">
        <v/>
      </c>
      <c r="F810" s="741" t="str">
        <v/>
      </c>
      <c r="G810" s="741" t="str">
        <v/>
      </c>
    </row>
    <row r="811" spans="1:7">
      <c r="A811" s="740" t="str">
        <f t="shared" si="12"/>
        <v/>
      </c>
      <c r="B811" s="739" t="str">
        <f>IF($L$2=TRUE,_xll.mirGetDate($A811,$B$4,"MOD_FOLLOWING",$I$2),"")</f>
        <v/>
      </c>
      <c r="C811" s="738" t="str">
        <f>IF($L$2=TRUE,_xll.mirGetDate($A811,$C$4,"MOD_FOLLOWING",$I$2),"")</f>
        <v/>
      </c>
      <c r="D811" s="738" t="str">
        <f>IF($L$2=TRUE,_xll.mirGetDate($A811,$D$4,"MOD_FOLLOWING",$I$2),"")</f>
        <v/>
      </c>
      <c r="E811" s="741" t="str">
        <v/>
      </c>
      <c r="F811" s="741" t="str">
        <v/>
      </c>
      <c r="G811" s="741" t="str">
        <v/>
      </c>
    </row>
    <row r="812" spans="1:7">
      <c r="A812" s="740" t="str">
        <f t="shared" si="12"/>
        <v/>
      </c>
      <c r="B812" s="739" t="str">
        <f>IF($L$2=TRUE,_xll.mirGetDate($A812,$B$4,"MOD_FOLLOWING",$I$2),"")</f>
        <v/>
      </c>
      <c r="C812" s="738" t="str">
        <f>IF($L$2=TRUE,_xll.mirGetDate($A812,$C$4,"MOD_FOLLOWING",$I$2),"")</f>
        <v/>
      </c>
      <c r="D812" s="738" t="str">
        <f>IF($L$2=TRUE,_xll.mirGetDate($A812,$D$4,"MOD_FOLLOWING",$I$2),"")</f>
        <v/>
      </c>
      <c r="E812" s="741" t="str">
        <v/>
      </c>
      <c r="F812" s="741" t="str">
        <v/>
      </c>
      <c r="G812" s="741" t="str">
        <v/>
      </c>
    </row>
    <row r="813" spans="1:7">
      <c r="A813" s="740" t="str">
        <f t="shared" si="12"/>
        <v/>
      </c>
      <c r="B813" s="739" t="str">
        <f>IF($L$2=TRUE,_xll.mirGetDate($A813,$B$4,"MOD_FOLLOWING",$I$2),"")</f>
        <v/>
      </c>
      <c r="C813" s="738" t="str">
        <f>IF($L$2=TRUE,_xll.mirGetDate($A813,$C$4,"MOD_FOLLOWING",$I$2),"")</f>
        <v/>
      </c>
      <c r="D813" s="738" t="str">
        <f>IF($L$2=TRUE,_xll.mirGetDate($A813,$D$4,"MOD_FOLLOWING",$I$2),"")</f>
        <v/>
      </c>
      <c r="E813" s="741" t="str">
        <v/>
      </c>
      <c r="F813" s="741" t="str">
        <v/>
      </c>
      <c r="G813" s="741" t="str">
        <v/>
      </c>
    </row>
    <row r="814" spans="1:7">
      <c r="A814" s="740" t="str">
        <f t="shared" si="12"/>
        <v/>
      </c>
      <c r="B814" s="739" t="str">
        <f>IF($L$2=TRUE,_xll.mirGetDate($A814,$B$4,"MOD_FOLLOWING",$I$2),"")</f>
        <v/>
      </c>
      <c r="C814" s="738" t="str">
        <f>IF($L$2=TRUE,_xll.mirGetDate($A814,$C$4,"MOD_FOLLOWING",$I$2),"")</f>
        <v/>
      </c>
      <c r="D814" s="738" t="str">
        <f>IF($L$2=TRUE,_xll.mirGetDate($A814,$D$4,"MOD_FOLLOWING",$I$2),"")</f>
        <v/>
      </c>
      <c r="E814" s="741" t="str">
        <v/>
      </c>
      <c r="F814" s="741" t="str">
        <v/>
      </c>
      <c r="G814" s="741" t="str">
        <v/>
      </c>
    </row>
    <row r="815" spans="1:7">
      <c r="A815" s="740" t="str">
        <f t="shared" si="12"/>
        <v/>
      </c>
      <c r="B815" s="739" t="str">
        <f>IF($L$2=TRUE,_xll.mirGetDate($A815,$B$4,"MOD_FOLLOWING",$I$2),"")</f>
        <v/>
      </c>
      <c r="C815" s="738" t="str">
        <f>IF($L$2=TRUE,_xll.mirGetDate($A815,$C$4,"MOD_FOLLOWING",$I$2),"")</f>
        <v/>
      </c>
      <c r="D815" s="738" t="str">
        <f>IF($L$2=TRUE,_xll.mirGetDate($A815,$D$4,"MOD_FOLLOWING",$I$2),"")</f>
        <v/>
      </c>
      <c r="E815" s="741" t="str">
        <v/>
      </c>
      <c r="F815" s="741" t="str">
        <v/>
      </c>
      <c r="G815" s="741" t="str">
        <v/>
      </c>
    </row>
    <row r="816" spans="1:7">
      <c r="A816" s="740" t="str">
        <f t="shared" si="12"/>
        <v/>
      </c>
      <c r="B816" s="739" t="str">
        <f>IF($L$2=TRUE,_xll.mirGetDate($A816,$B$4,"MOD_FOLLOWING",$I$2),"")</f>
        <v/>
      </c>
      <c r="C816" s="738" t="str">
        <f>IF($L$2=TRUE,_xll.mirGetDate($A816,$C$4,"MOD_FOLLOWING",$I$2),"")</f>
        <v/>
      </c>
      <c r="D816" s="738" t="str">
        <f>IF($L$2=TRUE,_xll.mirGetDate($A816,$D$4,"MOD_FOLLOWING",$I$2),"")</f>
        <v/>
      </c>
      <c r="E816" s="741" t="str">
        <v/>
      </c>
      <c r="F816" s="741" t="str">
        <v/>
      </c>
      <c r="G816" s="741" t="str">
        <v/>
      </c>
    </row>
    <row r="817" spans="1:7">
      <c r="A817" s="740" t="str">
        <f t="shared" si="12"/>
        <v/>
      </c>
      <c r="B817" s="739" t="str">
        <f>IF($L$2=TRUE,_xll.mirGetDate($A817,$B$4,"MOD_FOLLOWING",$I$2),"")</f>
        <v/>
      </c>
      <c r="C817" s="738" t="str">
        <f>IF($L$2=TRUE,_xll.mirGetDate($A817,$C$4,"MOD_FOLLOWING",$I$2),"")</f>
        <v/>
      </c>
      <c r="D817" s="738" t="str">
        <f>IF($L$2=TRUE,_xll.mirGetDate($A817,$D$4,"MOD_FOLLOWING",$I$2),"")</f>
        <v/>
      </c>
      <c r="E817" s="741" t="str">
        <v/>
      </c>
      <c r="F817" s="741" t="str">
        <v/>
      </c>
      <c r="G817" s="741" t="str">
        <v/>
      </c>
    </row>
    <row r="818" spans="1:7">
      <c r="A818" s="740" t="str">
        <f t="shared" si="12"/>
        <v/>
      </c>
      <c r="B818" s="739" t="str">
        <f>IF($L$2=TRUE,_xll.mirGetDate($A818,$B$4,"MOD_FOLLOWING",$I$2),"")</f>
        <v/>
      </c>
      <c r="C818" s="738" t="str">
        <f>IF($L$2=TRUE,_xll.mirGetDate($A818,$C$4,"MOD_FOLLOWING",$I$2),"")</f>
        <v/>
      </c>
      <c r="D818" s="738" t="str">
        <f>IF($L$2=TRUE,_xll.mirGetDate($A818,$D$4,"MOD_FOLLOWING",$I$2),"")</f>
        <v/>
      </c>
      <c r="E818" s="741" t="str">
        <v/>
      </c>
      <c r="F818" s="741" t="str">
        <v/>
      </c>
      <c r="G818" s="741" t="str">
        <v/>
      </c>
    </row>
    <row r="819" spans="1:7">
      <c r="A819" s="740" t="str">
        <f t="shared" si="12"/>
        <v/>
      </c>
      <c r="B819" s="739" t="str">
        <f>IF($L$2=TRUE,_xll.mirGetDate($A819,$B$4,"MOD_FOLLOWING",$I$2),"")</f>
        <v/>
      </c>
      <c r="C819" s="738" t="str">
        <f>IF($L$2=TRUE,_xll.mirGetDate($A819,$C$4,"MOD_FOLLOWING",$I$2),"")</f>
        <v/>
      </c>
      <c r="D819" s="738" t="str">
        <f>IF($L$2=TRUE,_xll.mirGetDate($A819,$D$4,"MOD_FOLLOWING",$I$2),"")</f>
        <v/>
      </c>
      <c r="E819" s="741" t="str">
        <v/>
      </c>
      <c r="F819" s="741" t="str">
        <v/>
      </c>
      <c r="G819" s="741" t="str">
        <v/>
      </c>
    </row>
    <row r="820" spans="1:7">
      <c r="A820" s="740" t="str">
        <f t="shared" si="12"/>
        <v/>
      </c>
      <c r="B820" s="739" t="str">
        <f>IF($L$2=TRUE,_xll.mirGetDate($A820,$B$4,"MOD_FOLLOWING",$I$2),"")</f>
        <v/>
      </c>
      <c r="C820" s="738" t="str">
        <f>IF($L$2=TRUE,_xll.mirGetDate($A820,$C$4,"MOD_FOLLOWING",$I$2),"")</f>
        <v/>
      </c>
      <c r="D820" s="738" t="str">
        <f>IF($L$2=TRUE,_xll.mirGetDate($A820,$D$4,"MOD_FOLLOWING",$I$2),"")</f>
        <v/>
      </c>
      <c r="E820" s="741" t="str">
        <v/>
      </c>
      <c r="F820" s="741" t="str">
        <v/>
      </c>
      <c r="G820" s="741" t="str">
        <v/>
      </c>
    </row>
    <row r="821" spans="1:7">
      <c r="A821" s="740" t="str">
        <f t="shared" si="12"/>
        <v/>
      </c>
      <c r="B821" s="739" t="str">
        <f>IF($L$2=TRUE,_xll.mirGetDate($A821,$B$4,"MOD_FOLLOWING",$I$2),"")</f>
        <v/>
      </c>
      <c r="C821" s="738" t="str">
        <f>IF($L$2=TRUE,_xll.mirGetDate($A821,$C$4,"MOD_FOLLOWING",$I$2),"")</f>
        <v/>
      </c>
      <c r="D821" s="738" t="str">
        <f>IF($L$2=TRUE,_xll.mirGetDate($A821,$D$4,"MOD_FOLLOWING",$I$2),"")</f>
        <v/>
      </c>
      <c r="E821" s="741" t="str">
        <v/>
      </c>
      <c r="F821" s="741" t="str">
        <v/>
      </c>
      <c r="G821" s="741" t="str">
        <v/>
      </c>
    </row>
    <row r="822" spans="1:7">
      <c r="A822" s="740" t="str">
        <f t="shared" si="12"/>
        <v/>
      </c>
      <c r="B822" s="739" t="str">
        <f>IF($L$2=TRUE,_xll.mirGetDate($A822,$B$4,"MOD_FOLLOWING",$I$2),"")</f>
        <v/>
      </c>
      <c r="C822" s="738" t="str">
        <f>IF($L$2=TRUE,_xll.mirGetDate($A822,$C$4,"MOD_FOLLOWING",$I$2),"")</f>
        <v/>
      </c>
      <c r="D822" s="738" t="str">
        <f>IF($L$2=TRUE,_xll.mirGetDate($A822,$D$4,"MOD_FOLLOWING",$I$2),"")</f>
        <v/>
      </c>
      <c r="E822" s="741" t="str">
        <v/>
      </c>
      <c r="F822" s="741" t="str">
        <v/>
      </c>
      <c r="G822" s="741" t="str">
        <v/>
      </c>
    </row>
    <row r="823" spans="1:7">
      <c r="A823" s="740" t="str">
        <f t="shared" si="12"/>
        <v/>
      </c>
      <c r="B823" s="739" t="str">
        <f>IF($L$2=TRUE,_xll.mirGetDate($A823,$B$4,"MOD_FOLLOWING",$I$2),"")</f>
        <v/>
      </c>
      <c r="C823" s="738" t="str">
        <f>IF($L$2=TRUE,_xll.mirGetDate($A823,$C$4,"MOD_FOLLOWING",$I$2),"")</f>
        <v/>
      </c>
      <c r="D823" s="738" t="str">
        <f>IF($L$2=TRUE,_xll.mirGetDate($A823,$D$4,"MOD_FOLLOWING",$I$2),"")</f>
        <v/>
      </c>
      <c r="E823" s="741" t="str">
        <v/>
      </c>
      <c r="F823" s="741" t="str">
        <v/>
      </c>
      <c r="G823" s="741" t="str">
        <v/>
      </c>
    </row>
    <row r="824" spans="1:7">
      <c r="A824" s="740" t="str">
        <f t="shared" si="12"/>
        <v/>
      </c>
      <c r="B824" s="739" t="str">
        <f>IF($L$2=TRUE,_xll.mirGetDate($A824,$B$4,"MOD_FOLLOWING",$I$2),"")</f>
        <v/>
      </c>
      <c r="C824" s="738" t="str">
        <f>IF($L$2=TRUE,_xll.mirGetDate($A824,$C$4,"MOD_FOLLOWING",$I$2),"")</f>
        <v/>
      </c>
      <c r="D824" s="738" t="str">
        <f>IF($L$2=TRUE,_xll.mirGetDate($A824,$D$4,"MOD_FOLLOWING",$I$2),"")</f>
        <v/>
      </c>
      <c r="E824" s="741" t="str">
        <v/>
      </c>
      <c r="F824" s="741" t="str">
        <v/>
      </c>
      <c r="G824" s="741" t="str">
        <v/>
      </c>
    </row>
    <row r="825" spans="1:7">
      <c r="A825" s="740" t="str">
        <f t="shared" si="12"/>
        <v/>
      </c>
      <c r="B825" s="739" t="str">
        <f>IF($L$2=TRUE,_xll.mirGetDate($A825,$B$4,"MOD_FOLLOWING",$I$2),"")</f>
        <v/>
      </c>
      <c r="C825" s="738" t="str">
        <f>IF($L$2=TRUE,_xll.mirGetDate($A825,$C$4,"MOD_FOLLOWING",$I$2),"")</f>
        <v/>
      </c>
      <c r="D825" s="738" t="str">
        <f>IF($L$2=TRUE,_xll.mirGetDate($A825,$D$4,"MOD_FOLLOWING",$I$2),"")</f>
        <v/>
      </c>
      <c r="E825" s="741" t="str">
        <v/>
      </c>
      <c r="F825" s="741" t="str">
        <v/>
      </c>
      <c r="G825" s="741" t="str">
        <v/>
      </c>
    </row>
    <row r="826" spans="1:7">
      <c r="A826" s="740" t="str">
        <f t="shared" si="12"/>
        <v/>
      </c>
      <c r="B826" s="739" t="str">
        <f>IF($L$2=TRUE,_xll.mirGetDate($A826,$B$4,"MOD_FOLLOWING",$I$2),"")</f>
        <v/>
      </c>
      <c r="C826" s="738" t="str">
        <f>IF($L$2=TRUE,_xll.mirGetDate($A826,$C$4,"MOD_FOLLOWING",$I$2),"")</f>
        <v/>
      </c>
      <c r="D826" s="738" t="str">
        <f>IF($L$2=TRUE,_xll.mirGetDate($A826,$D$4,"MOD_FOLLOWING",$I$2),"")</f>
        <v/>
      </c>
      <c r="E826" s="741" t="str">
        <v/>
      </c>
      <c r="F826" s="741" t="str">
        <v/>
      </c>
      <c r="G826" s="741" t="str">
        <v/>
      </c>
    </row>
    <row r="827" spans="1:7">
      <c r="A827" s="740" t="str">
        <f t="shared" si="12"/>
        <v/>
      </c>
      <c r="B827" s="739" t="str">
        <f>IF($L$2=TRUE,_xll.mirGetDate($A827,$B$4,"MOD_FOLLOWING",$I$2),"")</f>
        <v/>
      </c>
      <c r="C827" s="738" t="str">
        <f>IF($L$2=TRUE,_xll.mirGetDate($A827,$C$4,"MOD_FOLLOWING",$I$2),"")</f>
        <v/>
      </c>
      <c r="D827" s="738" t="str">
        <f>IF($L$2=TRUE,_xll.mirGetDate($A827,$D$4,"MOD_FOLLOWING",$I$2),"")</f>
        <v/>
      </c>
      <c r="E827" s="741" t="str">
        <v/>
      </c>
      <c r="F827" s="741" t="str">
        <v/>
      </c>
      <c r="G827" s="741" t="str">
        <v/>
      </c>
    </row>
    <row r="828" spans="1:7">
      <c r="A828" s="740" t="str">
        <f t="shared" si="12"/>
        <v/>
      </c>
      <c r="B828" s="739" t="str">
        <f>IF($L$2=TRUE,_xll.mirGetDate($A828,$B$4,"MOD_FOLLOWING",$I$2),"")</f>
        <v/>
      </c>
      <c r="C828" s="738" t="str">
        <f>IF($L$2=TRUE,_xll.mirGetDate($A828,$C$4,"MOD_FOLLOWING",$I$2),"")</f>
        <v/>
      </c>
      <c r="D828" s="738" t="str">
        <f>IF($L$2=TRUE,_xll.mirGetDate($A828,$D$4,"MOD_FOLLOWING",$I$2),"")</f>
        <v/>
      </c>
      <c r="E828" s="741" t="str">
        <v/>
      </c>
      <c r="F828" s="741" t="str">
        <v/>
      </c>
      <c r="G828" s="741" t="str">
        <v/>
      </c>
    </row>
    <row r="829" spans="1:7">
      <c r="A829" s="740" t="str">
        <f t="shared" si="12"/>
        <v/>
      </c>
      <c r="B829" s="739" t="str">
        <f>IF($L$2=TRUE,_xll.mirGetDate($A829,$B$4,"MOD_FOLLOWING",$I$2),"")</f>
        <v/>
      </c>
      <c r="C829" s="738" t="str">
        <f>IF($L$2=TRUE,_xll.mirGetDate($A829,$C$4,"MOD_FOLLOWING",$I$2),"")</f>
        <v/>
      </c>
      <c r="D829" s="738" t="str">
        <f>IF($L$2=TRUE,_xll.mirGetDate($A829,$D$4,"MOD_FOLLOWING",$I$2),"")</f>
        <v/>
      </c>
      <c r="E829" s="741" t="str">
        <v/>
      </c>
      <c r="F829" s="741" t="str">
        <v/>
      </c>
      <c r="G829" s="741" t="str">
        <v/>
      </c>
    </row>
    <row r="830" spans="1:7">
      <c r="A830" s="740" t="str">
        <f t="shared" si="12"/>
        <v/>
      </c>
      <c r="B830" s="739" t="str">
        <f>IF($L$2=TRUE,_xll.mirGetDate($A830,$B$4,"MOD_FOLLOWING",$I$2),"")</f>
        <v/>
      </c>
      <c r="C830" s="738" t="str">
        <f>IF($L$2=TRUE,_xll.mirGetDate($A830,$C$4,"MOD_FOLLOWING",$I$2),"")</f>
        <v/>
      </c>
      <c r="D830" s="738" t="str">
        <f>IF($L$2=TRUE,_xll.mirGetDate($A830,$D$4,"MOD_FOLLOWING",$I$2),"")</f>
        <v/>
      </c>
      <c r="E830" s="741" t="str">
        <v/>
      </c>
      <c r="F830" s="741" t="str">
        <v/>
      </c>
      <c r="G830" s="741" t="str">
        <v/>
      </c>
    </row>
    <row r="831" spans="1:7">
      <c r="A831" s="740" t="str">
        <f t="shared" si="12"/>
        <v/>
      </c>
      <c r="B831" s="739" t="str">
        <f>IF($L$2=TRUE,_xll.mirGetDate($A831,$B$4,"MOD_FOLLOWING",$I$2),"")</f>
        <v/>
      </c>
      <c r="C831" s="738" t="str">
        <f>IF($L$2=TRUE,_xll.mirGetDate($A831,$C$4,"MOD_FOLLOWING",$I$2),"")</f>
        <v/>
      </c>
      <c r="D831" s="738" t="str">
        <f>IF($L$2=TRUE,_xll.mirGetDate($A831,$D$4,"MOD_FOLLOWING",$I$2),"")</f>
        <v/>
      </c>
      <c r="E831" s="741" t="str">
        <v/>
      </c>
      <c r="F831" s="741" t="str">
        <v/>
      </c>
      <c r="G831" s="741" t="str">
        <v/>
      </c>
    </row>
    <row r="832" spans="1:7">
      <c r="A832" s="740" t="str">
        <f t="shared" si="12"/>
        <v/>
      </c>
      <c r="B832" s="739" t="str">
        <f>IF($L$2=TRUE,_xll.mirGetDate($A832,$B$4,"MOD_FOLLOWING",$I$2),"")</f>
        <v/>
      </c>
      <c r="C832" s="738" t="str">
        <f>IF($L$2=TRUE,_xll.mirGetDate($A832,$C$4,"MOD_FOLLOWING",$I$2),"")</f>
        <v/>
      </c>
      <c r="D832" s="738" t="str">
        <f>IF($L$2=TRUE,_xll.mirGetDate($A832,$D$4,"MOD_FOLLOWING",$I$2),"")</f>
        <v/>
      </c>
      <c r="E832" s="741" t="str">
        <v/>
      </c>
      <c r="F832" s="741" t="str">
        <v/>
      </c>
      <c r="G832" s="741" t="str">
        <v/>
      </c>
    </row>
    <row r="833" spans="1:7">
      <c r="A833" s="740" t="str">
        <f t="shared" si="12"/>
        <v/>
      </c>
      <c r="B833" s="739" t="str">
        <f>IF($L$2=TRUE,_xll.mirGetDate($A833,$B$4,"MOD_FOLLOWING",$I$2),"")</f>
        <v/>
      </c>
      <c r="C833" s="738" t="str">
        <f>IF($L$2=TRUE,_xll.mirGetDate($A833,$C$4,"MOD_FOLLOWING",$I$2),"")</f>
        <v/>
      </c>
      <c r="D833" s="738" t="str">
        <f>IF($L$2=TRUE,_xll.mirGetDate($A833,$D$4,"MOD_FOLLOWING",$I$2),"")</f>
        <v/>
      </c>
      <c r="E833" s="741" t="str">
        <v/>
      </c>
      <c r="F833" s="741" t="str">
        <v/>
      </c>
      <c r="G833" s="741" t="str">
        <v/>
      </c>
    </row>
    <row r="834" spans="1:7">
      <c r="A834" s="740" t="str">
        <f t="shared" si="12"/>
        <v/>
      </c>
      <c r="B834" s="739" t="str">
        <f>IF($L$2=TRUE,_xll.mirGetDate($A834,$B$4,"MOD_FOLLOWING",$I$2),"")</f>
        <v/>
      </c>
      <c r="C834" s="738" t="str">
        <f>IF($L$2=TRUE,_xll.mirGetDate($A834,$C$4,"MOD_FOLLOWING",$I$2),"")</f>
        <v/>
      </c>
      <c r="D834" s="738" t="str">
        <f>IF($L$2=TRUE,_xll.mirGetDate($A834,$D$4,"MOD_FOLLOWING",$I$2),"")</f>
        <v/>
      </c>
      <c r="E834" s="741" t="str">
        <v/>
      </c>
      <c r="F834" s="741" t="str">
        <v/>
      </c>
      <c r="G834" s="741" t="str">
        <v/>
      </c>
    </row>
    <row r="835" spans="1:7">
      <c r="A835" s="740" t="str">
        <f t="shared" si="12"/>
        <v/>
      </c>
      <c r="B835" s="739" t="str">
        <f>IF($L$2=TRUE,_xll.mirGetDate($A835,$B$4,"MOD_FOLLOWING",$I$2),"")</f>
        <v/>
      </c>
      <c r="C835" s="738" t="str">
        <f>IF($L$2=TRUE,_xll.mirGetDate($A835,$C$4,"MOD_FOLLOWING",$I$2),"")</f>
        <v/>
      </c>
      <c r="D835" s="738" t="str">
        <f>IF($L$2=TRUE,_xll.mirGetDate($A835,$D$4,"MOD_FOLLOWING",$I$2),"")</f>
        <v/>
      </c>
      <c r="E835" s="741" t="str">
        <v/>
      </c>
      <c r="F835" s="741" t="str">
        <v/>
      </c>
      <c r="G835" s="741" t="str">
        <v/>
      </c>
    </row>
    <row r="836" spans="1:7">
      <c r="A836" s="740" t="str">
        <f t="shared" si="12"/>
        <v/>
      </c>
      <c r="B836" s="739" t="str">
        <f>IF($L$2=TRUE,_xll.mirGetDate($A836,$B$4,"MOD_FOLLOWING",$I$2),"")</f>
        <v/>
      </c>
      <c r="C836" s="738" t="str">
        <f>IF($L$2=TRUE,_xll.mirGetDate($A836,$C$4,"MOD_FOLLOWING",$I$2),"")</f>
        <v/>
      </c>
      <c r="D836" s="738" t="str">
        <f>IF($L$2=TRUE,_xll.mirGetDate($A836,$D$4,"MOD_FOLLOWING",$I$2),"")</f>
        <v/>
      </c>
      <c r="E836" s="741" t="str">
        <v/>
      </c>
      <c r="F836" s="741" t="str">
        <v/>
      </c>
      <c r="G836" s="741" t="str">
        <v/>
      </c>
    </row>
    <row r="837" spans="1:7">
      <c r="A837" s="740" t="str">
        <f t="shared" si="12"/>
        <v/>
      </c>
      <c r="B837" s="739" t="str">
        <f>IF($L$2=TRUE,_xll.mirGetDate($A837,$B$4,"MOD_FOLLOWING",$I$2),"")</f>
        <v/>
      </c>
      <c r="C837" s="738" t="str">
        <f>IF($L$2=TRUE,_xll.mirGetDate($A837,$C$4,"MOD_FOLLOWING",$I$2),"")</f>
        <v/>
      </c>
      <c r="D837" s="738" t="str">
        <f>IF($L$2=TRUE,_xll.mirGetDate($A837,$D$4,"MOD_FOLLOWING",$I$2),"")</f>
        <v/>
      </c>
      <c r="E837" s="741" t="str">
        <v/>
      </c>
      <c r="F837" s="741" t="str">
        <v/>
      </c>
      <c r="G837" s="741" t="str">
        <v/>
      </c>
    </row>
    <row r="838" spans="1:7">
      <c r="A838" s="740" t="str">
        <f t="shared" ref="A838:A901" si="13">B837</f>
        <v/>
      </c>
      <c r="B838" s="739" t="str">
        <f>IF($L$2=TRUE,_xll.mirGetDate($A838,$B$4,"MOD_FOLLOWING",$I$2),"")</f>
        <v/>
      </c>
      <c r="C838" s="738" t="str">
        <f>IF($L$2=TRUE,_xll.mirGetDate($A838,$C$4,"MOD_FOLLOWING",$I$2),"")</f>
        <v/>
      </c>
      <c r="D838" s="738" t="str">
        <f>IF($L$2=TRUE,_xll.mirGetDate($A838,$D$4,"MOD_FOLLOWING",$I$2),"")</f>
        <v/>
      </c>
      <c r="E838" s="741" t="str">
        <v/>
      </c>
      <c r="F838" s="741" t="str">
        <v/>
      </c>
      <c r="G838" s="741" t="str">
        <v/>
      </c>
    </row>
    <row r="839" spans="1:7">
      <c r="A839" s="740" t="str">
        <f t="shared" si="13"/>
        <v/>
      </c>
      <c r="B839" s="739" t="str">
        <f>IF($L$2=TRUE,_xll.mirGetDate($A839,$B$4,"MOD_FOLLOWING",$I$2),"")</f>
        <v/>
      </c>
      <c r="C839" s="738" t="str">
        <f>IF($L$2=TRUE,_xll.mirGetDate($A839,$C$4,"MOD_FOLLOWING",$I$2),"")</f>
        <v/>
      </c>
      <c r="D839" s="738" t="str">
        <f>IF($L$2=TRUE,_xll.mirGetDate($A839,$D$4,"MOD_FOLLOWING",$I$2),"")</f>
        <v/>
      </c>
      <c r="E839" s="741" t="str">
        <v/>
      </c>
      <c r="F839" s="741" t="str">
        <v/>
      </c>
      <c r="G839" s="741" t="str">
        <v/>
      </c>
    </row>
    <row r="840" spans="1:7">
      <c r="A840" s="740" t="str">
        <f t="shared" si="13"/>
        <v/>
      </c>
      <c r="B840" s="739" t="str">
        <f>IF($L$2=TRUE,_xll.mirGetDate($A840,$B$4,"MOD_FOLLOWING",$I$2),"")</f>
        <v/>
      </c>
      <c r="C840" s="738" t="str">
        <f>IF($L$2=TRUE,_xll.mirGetDate($A840,$C$4,"MOD_FOLLOWING",$I$2),"")</f>
        <v/>
      </c>
      <c r="D840" s="738" t="str">
        <f>IF($L$2=TRUE,_xll.mirGetDate($A840,$D$4,"MOD_FOLLOWING",$I$2),"")</f>
        <v/>
      </c>
      <c r="E840" s="741" t="str">
        <v/>
      </c>
      <c r="F840" s="741" t="str">
        <v/>
      </c>
      <c r="G840" s="741" t="str">
        <v/>
      </c>
    </row>
    <row r="841" spans="1:7">
      <c r="A841" s="740" t="str">
        <f t="shared" si="13"/>
        <v/>
      </c>
      <c r="B841" s="739" t="str">
        <f>IF($L$2=TRUE,_xll.mirGetDate($A841,$B$4,"MOD_FOLLOWING",$I$2),"")</f>
        <v/>
      </c>
      <c r="C841" s="738" t="str">
        <f>IF($L$2=TRUE,_xll.mirGetDate($A841,$C$4,"MOD_FOLLOWING",$I$2),"")</f>
        <v/>
      </c>
      <c r="D841" s="738" t="str">
        <f>IF($L$2=TRUE,_xll.mirGetDate($A841,$D$4,"MOD_FOLLOWING",$I$2),"")</f>
        <v/>
      </c>
      <c r="E841" s="741" t="str">
        <v/>
      </c>
      <c r="F841" s="741" t="str">
        <v/>
      </c>
      <c r="G841" s="741" t="str">
        <v/>
      </c>
    </row>
    <row r="842" spans="1:7">
      <c r="A842" s="740" t="str">
        <f t="shared" si="13"/>
        <v/>
      </c>
      <c r="B842" s="739" t="str">
        <f>IF($L$2=TRUE,_xll.mirGetDate($A842,$B$4,"MOD_FOLLOWING",$I$2),"")</f>
        <v/>
      </c>
      <c r="C842" s="738" t="str">
        <f>IF($L$2=TRUE,_xll.mirGetDate($A842,$C$4,"MOD_FOLLOWING",$I$2),"")</f>
        <v/>
      </c>
      <c r="D842" s="738" t="str">
        <f>IF($L$2=TRUE,_xll.mirGetDate($A842,$D$4,"MOD_FOLLOWING",$I$2),"")</f>
        <v/>
      </c>
      <c r="E842" s="741" t="str">
        <v/>
      </c>
      <c r="F842" s="741" t="str">
        <v/>
      </c>
      <c r="G842" s="741" t="str">
        <v/>
      </c>
    </row>
    <row r="843" spans="1:7">
      <c r="A843" s="740" t="str">
        <f t="shared" si="13"/>
        <v/>
      </c>
      <c r="B843" s="739" t="str">
        <f>IF($L$2=TRUE,_xll.mirGetDate($A843,$B$4,"MOD_FOLLOWING",$I$2),"")</f>
        <v/>
      </c>
      <c r="C843" s="738" t="str">
        <f>IF($L$2=TRUE,_xll.mirGetDate($A843,$C$4,"MOD_FOLLOWING",$I$2),"")</f>
        <v/>
      </c>
      <c r="D843" s="738" t="str">
        <f>IF($L$2=TRUE,_xll.mirGetDate($A843,$D$4,"MOD_FOLLOWING",$I$2),"")</f>
        <v/>
      </c>
      <c r="E843" s="741" t="str">
        <v/>
      </c>
      <c r="F843" s="741" t="str">
        <v/>
      </c>
      <c r="G843" s="741" t="str">
        <v/>
      </c>
    </row>
    <row r="844" spans="1:7">
      <c r="A844" s="740" t="str">
        <f t="shared" si="13"/>
        <v/>
      </c>
      <c r="B844" s="739" t="str">
        <f>IF($L$2=TRUE,_xll.mirGetDate($A844,$B$4,"MOD_FOLLOWING",$I$2),"")</f>
        <v/>
      </c>
      <c r="C844" s="738" t="str">
        <f>IF($L$2=TRUE,_xll.mirGetDate($A844,$C$4,"MOD_FOLLOWING",$I$2),"")</f>
        <v/>
      </c>
      <c r="D844" s="738" t="str">
        <f>IF($L$2=TRUE,_xll.mirGetDate($A844,$D$4,"MOD_FOLLOWING",$I$2),"")</f>
        <v/>
      </c>
      <c r="E844" s="741" t="str">
        <v/>
      </c>
      <c r="F844" s="741" t="str">
        <v/>
      </c>
      <c r="G844" s="741" t="str">
        <v/>
      </c>
    </row>
    <row r="845" spans="1:7">
      <c r="A845" s="740" t="str">
        <f t="shared" si="13"/>
        <v/>
      </c>
      <c r="B845" s="739" t="str">
        <f>IF($L$2=TRUE,_xll.mirGetDate($A845,$B$4,"MOD_FOLLOWING",$I$2),"")</f>
        <v/>
      </c>
      <c r="C845" s="738" t="str">
        <f>IF($L$2=TRUE,_xll.mirGetDate($A845,$C$4,"MOD_FOLLOWING",$I$2),"")</f>
        <v/>
      </c>
      <c r="D845" s="738" t="str">
        <f>IF($L$2=TRUE,_xll.mirGetDate($A845,$D$4,"MOD_FOLLOWING",$I$2),"")</f>
        <v/>
      </c>
      <c r="E845" s="741" t="str">
        <v/>
      </c>
      <c r="F845" s="741" t="str">
        <v/>
      </c>
      <c r="G845" s="741" t="str">
        <v/>
      </c>
    </row>
    <row r="846" spans="1:7">
      <c r="A846" s="740" t="str">
        <f t="shared" si="13"/>
        <v/>
      </c>
      <c r="B846" s="739" t="str">
        <f>IF($L$2=TRUE,_xll.mirGetDate($A846,$B$4,"MOD_FOLLOWING",$I$2),"")</f>
        <v/>
      </c>
      <c r="C846" s="738" t="str">
        <f>IF($L$2=TRUE,_xll.mirGetDate($A846,$C$4,"MOD_FOLLOWING",$I$2),"")</f>
        <v/>
      </c>
      <c r="D846" s="738" t="str">
        <f>IF($L$2=TRUE,_xll.mirGetDate($A846,$D$4,"MOD_FOLLOWING",$I$2),"")</f>
        <v/>
      </c>
      <c r="E846" s="741" t="str">
        <v/>
      </c>
      <c r="F846" s="741" t="str">
        <v/>
      </c>
      <c r="G846" s="741" t="str">
        <v/>
      </c>
    </row>
    <row r="847" spans="1:7">
      <c r="A847" s="740" t="str">
        <f t="shared" si="13"/>
        <v/>
      </c>
      <c r="B847" s="739" t="str">
        <f>IF($L$2=TRUE,_xll.mirGetDate($A847,$B$4,"MOD_FOLLOWING",$I$2),"")</f>
        <v/>
      </c>
      <c r="C847" s="738" t="str">
        <f>IF($L$2=TRUE,_xll.mirGetDate($A847,$C$4,"MOD_FOLLOWING",$I$2),"")</f>
        <v/>
      </c>
      <c r="D847" s="738" t="str">
        <f>IF($L$2=TRUE,_xll.mirGetDate($A847,$D$4,"MOD_FOLLOWING",$I$2),"")</f>
        <v/>
      </c>
      <c r="E847" s="741" t="str">
        <v/>
      </c>
      <c r="F847" s="741" t="str">
        <v/>
      </c>
      <c r="G847" s="741" t="str">
        <v/>
      </c>
    </row>
    <row r="848" spans="1:7">
      <c r="A848" s="740" t="str">
        <f t="shared" si="13"/>
        <v/>
      </c>
      <c r="B848" s="739" t="str">
        <f>IF($L$2=TRUE,_xll.mirGetDate($A848,$B$4,"MOD_FOLLOWING",$I$2),"")</f>
        <v/>
      </c>
      <c r="C848" s="738" t="str">
        <f>IF($L$2=TRUE,_xll.mirGetDate($A848,$C$4,"MOD_FOLLOWING",$I$2),"")</f>
        <v/>
      </c>
      <c r="D848" s="738" t="str">
        <f>IF($L$2=TRUE,_xll.mirGetDate($A848,$D$4,"MOD_FOLLOWING",$I$2),"")</f>
        <v/>
      </c>
      <c r="E848" s="741" t="str">
        <v/>
      </c>
      <c r="F848" s="741" t="str">
        <v/>
      </c>
      <c r="G848" s="741" t="str">
        <v/>
      </c>
    </row>
    <row r="849" spans="1:7">
      <c r="A849" s="740" t="str">
        <f t="shared" si="13"/>
        <v/>
      </c>
      <c r="B849" s="739" t="str">
        <f>IF($L$2=TRUE,_xll.mirGetDate($A849,$B$4,"MOD_FOLLOWING",$I$2),"")</f>
        <v/>
      </c>
      <c r="C849" s="738" t="str">
        <f>IF($L$2=TRUE,_xll.mirGetDate($A849,$C$4,"MOD_FOLLOWING",$I$2),"")</f>
        <v/>
      </c>
      <c r="D849" s="738" t="str">
        <f>IF($L$2=TRUE,_xll.mirGetDate($A849,$D$4,"MOD_FOLLOWING",$I$2),"")</f>
        <v/>
      </c>
      <c r="E849" s="741" t="str">
        <v/>
      </c>
      <c r="F849" s="741" t="str">
        <v/>
      </c>
      <c r="G849" s="741" t="str">
        <v/>
      </c>
    </row>
    <row r="850" spans="1:7">
      <c r="A850" s="740" t="str">
        <f t="shared" si="13"/>
        <v/>
      </c>
      <c r="B850" s="739" t="str">
        <f>IF($L$2=TRUE,_xll.mirGetDate($A850,$B$4,"MOD_FOLLOWING",$I$2),"")</f>
        <v/>
      </c>
      <c r="C850" s="738" t="str">
        <f>IF($L$2=TRUE,_xll.mirGetDate($A850,$C$4,"MOD_FOLLOWING",$I$2),"")</f>
        <v/>
      </c>
      <c r="D850" s="738" t="str">
        <f>IF($L$2=TRUE,_xll.mirGetDate($A850,$D$4,"MOD_FOLLOWING",$I$2),"")</f>
        <v/>
      </c>
      <c r="E850" s="741" t="str">
        <v/>
      </c>
      <c r="F850" s="741" t="str">
        <v/>
      </c>
      <c r="G850" s="741" t="str">
        <v/>
      </c>
    </row>
    <row r="851" spans="1:7">
      <c r="A851" s="740" t="str">
        <f t="shared" si="13"/>
        <v/>
      </c>
      <c r="B851" s="739" t="str">
        <f>IF($L$2=TRUE,_xll.mirGetDate($A851,$B$4,"MOD_FOLLOWING",$I$2),"")</f>
        <v/>
      </c>
      <c r="C851" s="738" t="str">
        <f>IF($L$2=TRUE,_xll.mirGetDate($A851,$C$4,"MOD_FOLLOWING",$I$2),"")</f>
        <v/>
      </c>
      <c r="D851" s="738" t="str">
        <f>IF($L$2=TRUE,_xll.mirGetDate($A851,$D$4,"MOD_FOLLOWING",$I$2),"")</f>
        <v/>
      </c>
      <c r="E851" s="741" t="str">
        <v/>
      </c>
      <c r="F851" s="741" t="str">
        <v/>
      </c>
      <c r="G851" s="741" t="str">
        <v/>
      </c>
    </row>
    <row r="852" spans="1:7">
      <c r="A852" s="740" t="str">
        <f t="shared" si="13"/>
        <v/>
      </c>
      <c r="B852" s="739" t="str">
        <f>IF($L$2=TRUE,_xll.mirGetDate($A852,$B$4,"MOD_FOLLOWING",$I$2),"")</f>
        <v/>
      </c>
      <c r="C852" s="738" t="str">
        <f>IF($L$2=TRUE,_xll.mirGetDate($A852,$C$4,"MOD_FOLLOWING",$I$2),"")</f>
        <v/>
      </c>
      <c r="D852" s="738" t="str">
        <f>IF($L$2=TRUE,_xll.mirGetDate($A852,$D$4,"MOD_FOLLOWING",$I$2),"")</f>
        <v/>
      </c>
      <c r="E852" s="741" t="str">
        <v/>
      </c>
      <c r="F852" s="741" t="str">
        <v/>
      </c>
      <c r="G852" s="741" t="str">
        <v/>
      </c>
    </row>
    <row r="853" spans="1:7">
      <c r="A853" s="740" t="str">
        <f t="shared" si="13"/>
        <v/>
      </c>
      <c r="B853" s="739" t="str">
        <f>IF($L$2=TRUE,_xll.mirGetDate($A853,$B$4,"MOD_FOLLOWING",$I$2),"")</f>
        <v/>
      </c>
      <c r="C853" s="738" t="str">
        <f>IF($L$2=TRUE,_xll.mirGetDate($A853,$C$4,"MOD_FOLLOWING",$I$2),"")</f>
        <v/>
      </c>
      <c r="D853" s="738" t="str">
        <f>IF($L$2=TRUE,_xll.mirGetDate($A853,$D$4,"MOD_FOLLOWING",$I$2),"")</f>
        <v/>
      </c>
      <c r="E853" s="741" t="str">
        <v/>
      </c>
      <c r="F853" s="741" t="str">
        <v/>
      </c>
      <c r="G853" s="741" t="str">
        <v/>
      </c>
    </row>
    <row r="854" spans="1:7">
      <c r="A854" s="740" t="str">
        <f t="shared" si="13"/>
        <v/>
      </c>
      <c r="B854" s="739" t="str">
        <f>IF($L$2=TRUE,_xll.mirGetDate($A854,$B$4,"MOD_FOLLOWING",$I$2),"")</f>
        <v/>
      </c>
      <c r="C854" s="738" t="str">
        <f>IF($L$2=TRUE,_xll.mirGetDate($A854,$C$4,"MOD_FOLLOWING",$I$2),"")</f>
        <v/>
      </c>
      <c r="D854" s="738" t="str">
        <f>IF($L$2=TRUE,_xll.mirGetDate($A854,$D$4,"MOD_FOLLOWING",$I$2),"")</f>
        <v/>
      </c>
      <c r="E854" s="741" t="str">
        <v/>
      </c>
      <c r="F854" s="741" t="str">
        <v/>
      </c>
      <c r="G854" s="741" t="str">
        <v/>
      </c>
    </row>
    <row r="855" spans="1:7">
      <c r="A855" s="740" t="str">
        <f t="shared" si="13"/>
        <v/>
      </c>
      <c r="B855" s="739" t="str">
        <f>IF($L$2=TRUE,_xll.mirGetDate($A855,$B$4,"MOD_FOLLOWING",$I$2),"")</f>
        <v/>
      </c>
      <c r="C855" s="738" t="str">
        <f>IF($L$2=TRUE,_xll.mirGetDate($A855,$C$4,"MOD_FOLLOWING",$I$2),"")</f>
        <v/>
      </c>
      <c r="D855" s="738" t="str">
        <f>IF($L$2=TRUE,_xll.mirGetDate($A855,$D$4,"MOD_FOLLOWING",$I$2),"")</f>
        <v/>
      </c>
      <c r="E855" s="741" t="str">
        <v/>
      </c>
      <c r="F855" s="741" t="str">
        <v/>
      </c>
      <c r="G855" s="741" t="str">
        <v/>
      </c>
    </row>
    <row r="856" spans="1:7">
      <c r="A856" s="740" t="str">
        <f t="shared" si="13"/>
        <v/>
      </c>
      <c r="B856" s="739" t="str">
        <f>IF($L$2=TRUE,_xll.mirGetDate($A856,$B$4,"MOD_FOLLOWING",$I$2),"")</f>
        <v/>
      </c>
      <c r="C856" s="738" t="str">
        <f>IF($L$2=TRUE,_xll.mirGetDate($A856,$C$4,"MOD_FOLLOWING",$I$2),"")</f>
        <v/>
      </c>
      <c r="D856" s="738" t="str">
        <f>IF($L$2=TRUE,_xll.mirGetDate($A856,$D$4,"MOD_FOLLOWING",$I$2),"")</f>
        <v/>
      </c>
      <c r="E856" s="741" t="str">
        <v/>
      </c>
      <c r="F856" s="741" t="str">
        <v/>
      </c>
      <c r="G856" s="741" t="str">
        <v/>
      </c>
    </row>
    <row r="857" spans="1:7">
      <c r="A857" s="740" t="str">
        <f t="shared" si="13"/>
        <v/>
      </c>
      <c r="B857" s="739" t="str">
        <f>IF($L$2=TRUE,_xll.mirGetDate($A857,$B$4,"MOD_FOLLOWING",$I$2),"")</f>
        <v/>
      </c>
      <c r="C857" s="738" t="str">
        <f>IF($L$2=TRUE,_xll.mirGetDate($A857,$C$4,"MOD_FOLLOWING",$I$2),"")</f>
        <v/>
      </c>
      <c r="D857" s="738" t="str">
        <f>IF($L$2=TRUE,_xll.mirGetDate($A857,$D$4,"MOD_FOLLOWING",$I$2),"")</f>
        <v/>
      </c>
      <c r="E857" s="741" t="str">
        <v/>
      </c>
      <c r="F857" s="741" t="str">
        <v/>
      </c>
      <c r="G857" s="741" t="str">
        <v/>
      </c>
    </row>
    <row r="858" spans="1:7">
      <c r="A858" s="740" t="str">
        <f t="shared" si="13"/>
        <v/>
      </c>
      <c r="B858" s="739" t="str">
        <f>IF($L$2=TRUE,_xll.mirGetDate($A858,$B$4,"MOD_FOLLOWING",$I$2),"")</f>
        <v/>
      </c>
      <c r="C858" s="738" t="str">
        <f>IF($L$2=TRUE,_xll.mirGetDate($A858,$C$4,"MOD_FOLLOWING",$I$2),"")</f>
        <v/>
      </c>
      <c r="D858" s="738" t="str">
        <f>IF($L$2=TRUE,_xll.mirGetDate($A858,$D$4,"MOD_FOLLOWING",$I$2),"")</f>
        <v/>
      </c>
      <c r="E858" s="741" t="str">
        <v/>
      </c>
      <c r="F858" s="741" t="str">
        <v/>
      </c>
      <c r="G858" s="741" t="str">
        <v/>
      </c>
    </row>
    <row r="859" spans="1:7">
      <c r="A859" s="740" t="str">
        <f t="shared" si="13"/>
        <v/>
      </c>
      <c r="B859" s="739" t="str">
        <f>IF($L$2=TRUE,_xll.mirGetDate($A859,$B$4,"MOD_FOLLOWING",$I$2),"")</f>
        <v/>
      </c>
      <c r="C859" s="738" t="str">
        <f>IF($L$2=TRUE,_xll.mirGetDate($A859,$C$4,"MOD_FOLLOWING",$I$2),"")</f>
        <v/>
      </c>
      <c r="D859" s="738" t="str">
        <f>IF($L$2=TRUE,_xll.mirGetDate($A859,$D$4,"MOD_FOLLOWING",$I$2),"")</f>
        <v/>
      </c>
      <c r="E859" s="741" t="str">
        <v/>
      </c>
      <c r="F859" s="741" t="str">
        <v/>
      </c>
      <c r="G859" s="741" t="str">
        <v/>
      </c>
    </row>
    <row r="860" spans="1:7">
      <c r="A860" s="740" t="str">
        <f t="shared" si="13"/>
        <v/>
      </c>
      <c r="B860" s="739" t="str">
        <f>IF($L$2=TRUE,_xll.mirGetDate($A860,$B$4,"MOD_FOLLOWING",$I$2),"")</f>
        <v/>
      </c>
      <c r="C860" s="738" t="str">
        <f>IF($L$2=TRUE,_xll.mirGetDate($A860,$C$4,"MOD_FOLLOWING",$I$2),"")</f>
        <v/>
      </c>
      <c r="D860" s="738" t="str">
        <f>IF($L$2=TRUE,_xll.mirGetDate($A860,$D$4,"MOD_FOLLOWING",$I$2),"")</f>
        <v/>
      </c>
      <c r="E860" s="741" t="str">
        <v/>
      </c>
      <c r="F860" s="741" t="str">
        <v/>
      </c>
      <c r="G860" s="741" t="str">
        <v/>
      </c>
    </row>
    <row r="861" spans="1:7">
      <c r="A861" s="740" t="str">
        <f t="shared" si="13"/>
        <v/>
      </c>
      <c r="B861" s="739" t="str">
        <f>IF($L$2=TRUE,_xll.mirGetDate($A861,$B$4,"MOD_FOLLOWING",$I$2),"")</f>
        <v/>
      </c>
      <c r="C861" s="738" t="str">
        <f>IF($L$2=TRUE,_xll.mirGetDate($A861,$C$4,"MOD_FOLLOWING",$I$2),"")</f>
        <v/>
      </c>
      <c r="D861" s="738" t="str">
        <f>IF($L$2=TRUE,_xll.mirGetDate($A861,$D$4,"MOD_FOLLOWING",$I$2),"")</f>
        <v/>
      </c>
      <c r="E861" s="741" t="str">
        <v/>
      </c>
      <c r="F861" s="741" t="str">
        <v/>
      </c>
      <c r="G861" s="741" t="str">
        <v/>
      </c>
    </row>
    <row r="862" spans="1:7">
      <c r="A862" s="740" t="str">
        <f t="shared" si="13"/>
        <v/>
      </c>
      <c r="B862" s="739" t="str">
        <f>IF($L$2=TRUE,_xll.mirGetDate($A862,$B$4,"MOD_FOLLOWING",$I$2),"")</f>
        <v/>
      </c>
      <c r="C862" s="738" t="str">
        <f>IF($L$2=TRUE,_xll.mirGetDate($A862,$C$4,"MOD_FOLLOWING",$I$2),"")</f>
        <v/>
      </c>
      <c r="D862" s="738" t="str">
        <f>IF($L$2=TRUE,_xll.mirGetDate($A862,$D$4,"MOD_FOLLOWING",$I$2),"")</f>
        <v/>
      </c>
      <c r="E862" s="741" t="str">
        <v/>
      </c>
      <c r="F862" s="741" t="str">
        <v/>
      </c>
      <c r="G862" s="741" t="str">
        <v/>
      </c>
    </row>
    <row r="863" spans="1:7">
      <c r="A863" s="740" t="str">
        <f t="shared" si="13"/>
        <v/>
      </c>
      <c r="B863" s="739" t="str">
        <f>IF($L$2=TRUE,_xll.mirGetDate($A863,$B$4,"MOD_FOLLOWING",$I$2),"")</f>
        <v/>
      </c>
      <c r="C863" s="738" t="str">
        <f>IF($L$2=TRUE,_xll.mirGetDate($A863,$C$4,"MOD_FOLLOWING",$I$2),"")</f>
        <v/>
      </c>
      <c r="D863" s="738" t="str">
        <f>IF($L$2=TRUE,_xll.mirGetDate($A863,$D$4,"MOD_FOLLOWING",$I$2),"")</f>
        <v/>
      </c>
      <c r="E863" s="741" t="str">
        <v/>
      </c>
      <c r="F863" s="741" t="str">
        <v/>
      </c>
      <c r="G863" s="741" t="str">
        <v/>
      </c>
    </row>
    <row r="864" spans="1:7">
      <c r="A864" s="740" t="str">
        <f t="shared" si="13"/>
        <v/>
      </c>
      <c r="B864" s="739" t="str">
        <f>IF($L$2=TRUE,_xll.mirGetDate($A864,$B$4,"MOD_FOLLOWING",$I$2),"")</f>
        <v/>
      </c>
      <c r="C864" s="738" t="str">
        <f>IF($L$2=TRUE,_xll.mirGetDate($A864,$C$4,"MOD_FOLLOWING",$I$2),"")</f>
        <v/>
      </c>
      <c r="D864" s="738" t="str">
        <f>IF($L$2=TRUE,_xll.mirGetDate($A864,$D$4,"MOD_FOLLOWING",$I$2),"")</f>
        <v/>
      </c>
      <c r="E864" s="741" t="str">
        <v/>
      </c>
      <c r="F864" s="741" t="str">
        <v/>
      </c>
      <c r="G864" s="741" t="str">
        <v/>
      </c>
    </row>
    <row r="865" spans="1:7">
      <c r="A865" s="740" t="str">
        <f t="shared" si="13"/>
        <v/>
      </c>
      <c r="B865" s="739" t="str">
        <f>IF($L$2=TRUE,_xll.mirGetDate($A865,$B$4,"MOD_FOLLOWING",$I$2),"")</f>
        <v/>
      </c>
      <c r="C865" s="738" t="str">
        <f>IF($L$2=TRUE,_xll.mirGetDate($A865,$C$4,"MOD_FOLLOWING",$I$2),"")</f>
        <v/>
      </c>
      <c r="D865" s="738" t="str">
        <f>IF($L$2=TRUE,_xll.mirGetDate($A865,$D$4,"MOD_FOLLOWING",$I$2),"")</f>
        <v/>
      </c>
      <c r="E865" s="741" t="str">
        <v/>
      </c>
      <c r="F865" s="741" t="str">
        <v/>
      </c>
      <c r="G865" s="741" t="str">
        <v/>
      </c>
    </row>
    <row r="866" spans="1:7">
      <c r="A866" s="740" t="str">
        <f t="shared" si="13"/>
        <v/>
      </c>
      <c r="B866" s="739" t="str">
        <f>IF($L$2=TRUE,_xll.mirGetDate($A866,$B$4,"MOD_FOLLOWING",$I$2),"")</f>
        <v/>
      </c>
      <c r="C866" s="738" t="str">
        <f>IF($L$2=TRUE,_xll.mirGetDate($A866,$C$4,"MOD_FOLLOWING",$I$2),"")</f>
        <v/>
      </c>
      <c r="D866" s="738" t="str">
        <f>IF($L$2=TRUE,_xll.mirGetDate($A866,$D$4,"MOD_FOLLOWING",$I$2),"")</f>
        <v/>
      </c>
      <c r="E866" s="741" t="str">
        <v/>
      </c>
      <c r="F866" s="741" t="str">
        <v/>
      </c>
      <c r="G866" s="741" t="str">
        <v/>
      </c>
    </row>
    <row r="867" spans="1:7">
      <c r="A867" s="740" t="str">
        <f t="shared" si="13"/>
        <v/>
      </c>
      <c r="B867" s="739" t="str">
        <f>IF($L$2=TRUE,_xll.mirGetDate($A867,$B$4,"MOD_FOLLOWING",$I$2),"")</f>
        <v/>
      </c>
      <c r="C867" s="738" t="str">
        <f>IF($L$2=TRUE,_xll.mirGetDate($A867,$C$4,"MOD_FOLLOWING",$I$2),"")</f>
        <v/>
      </c>
      <c r="D867" s="738" t="str">
        <f>IF($L$2=TRUE,_xll.mirGetDate($A867,$D$4,"MOD_FOLLOWING",$I$2),"")</f>
        <v/>
      </c>
      <c r="E867" s="741" t="str">
        <v/>
      </c>
      <c r="F867" s="741" t="str">
        <v/>
      </c>
      <c r="G867" s="741" t="str">
        <v/>
      </c>
    </row>
    <row r="868" spans="1:7">
      <c r="A868" s="740" t="str">
        <f t="shared" si="13"/>
        <v/>
      </c>
      <c r="B868" s="739" t="str">
        <f>IF($L$2=TRUE,_xll.mirGetDate($A868,$B$4,"MOD_FOLLOWING",$I$2),"")</f>
        <v/>
      </c>
      <c r="C868" s="738" t="str">
        <f>IF($L$2=TRUE,_xll.mirGetDate($A868,$C$4,"MOD_FOLLOWING",$I$2),"")</f>
        <v/>
      </c>
      <c r="D868" s="738" t="str">
        <f>IF($L$2=TRUE,_xll.mirGetDate($A868,$D$4,"MOD_FOLLOWING",$I$2),"")</f>
        <v/>
      </c>
      <c r="E868" s="741" t="str">
        <v/>
      </c>
      <c r="F868" s="741" t="str">
        <v/>
      </c>
      <c r="G868" s="741" t="str">
        <v/>
      </c>
    </row>
    <row r="869" spans="1:7">
      <c r="A869" s="740" t="str">
        <f t="shared" si="13"/>
        <v/>
      </c>
      <c r="B869" s="739" t="str">
        <f>IF($L$2=TRUE,_xll.mirGetDate($A869,$B$4,"MOD_FOLLOWING",$I$2),"")</f>
        <v/>
      </c>
      <c r="C869" s="738" t="str">
        <f>IF($L$2=TRUE,_xll.mirGetDate($A869,$C$4,"MOD_FOLLOWING",$I$2),"")</f>
        <v/>
      </c>
      <c r="D869" s="738" t="str">
        <f>IF($L$2=TRUE,_xll.mirGetDate($A869,$D$4,"MOD_FOLLOWING",$I$2),"")</f>
        <v/>
      </c>
      <c r="E869" s="741" t="str">
        <v/>
      </c>
      <c r="F869" s="741" t="str">
        <v/>
      </c>
      <c r="G869" s="741" t="str">
        <v/>
      </c>
    </row>
    <row r="870" spans="1:7">
      <c r="A870" s="740" t="str">
        <f t="shared" si="13"/>
        <v/>
      </c>
      <c r="B870" s="739" t="str">
        <f>IF($L$2=TRUE,_xll.mirGetDate($A870,$B$4,"MOD_FOLLOWING",$I$2),"")</f>
        <v/>
      </c>
      <c r="C870" s="738" t="str">
        <f>IF($L$2=TRUE,_xll.mirGetDate($A870,$C$4,"MOD_FOLLOWING",$I$2),"")</f>
        <v/>
      </c>
      <c r="D870" s="738" t="str">
        <f>IF($L$2=TRUE,_xll.mirGetDate($A870,$D$4,"MOD_FOLLOWING",$I$2),"")</f>
        <v/>
      </c>
      <c r="E870" s="741" t="str">
        <v/>
      </c>
      <c r="F870" s="741" t="str">
        <v/>
      </c>
      <c r="G870" s="741" t="str">
        <v/>
      </c>
    </row>
    <row r="871" spans="1:7">
      <c r="A871" s="740" t="str">
        <f t="shared" si="13"/>
        <v/>
      </c>
      <c r="B871" s="739" t="str">
        <f>IF($L$2=TRUE,_xll.mirGetDate($A871,$B$4,"MOD_FOLLOWING",$I$2),"")</f>
        <v/>
      </c>
      <c r="C871" s="738" t="str">
        <f>IF($L$2=TRUE,_xll.mirGetDate($A871,$C$4,"MOD_FOLLOWING",$I$2),"")</f>
        <v/>
      </c>
      <c r="D871" s="738" t="str">
        <f>IF($L$2=TRUE,_xll.mirGetDate($A871,$D$4,"MOD_FOLLOWING",$I$2),"")</f>
        <v/>
      </c>
      <c r="E871" s="741" t="str">
        <v/>
      </c>
      <c r="F871" s="741" t="str">
        <v/>
      </c>
      <c r="G871" s="741" t="str">
        <v/>
      </c>
    </row>
    <row r="872" spans="1:7">
      <c r="A872" s="740" t="str">
        <f t="shared" si="13"/>
        <v/>
      </c>
      <c r="B872" s="739" t="str">
        <f>IF($L$2=TRUE,_xll.mirGetDate($A872,$B$4,"MOD_FOLLOWING",$I$2),"")</f>
        <v/>
      </c>
      <c r="C872" s="738" t="str">
        <f>IF($L$2=TRUE,_xll.mirGetDate($A872,$C$4,"MOD_FOLLOWING",$I$2),"")</f>
        <v/>
      </c>
      <c r="D872" s="738" t="str">
        <f>IF($L$2=TRUE,_xll.mirGetDate($A872,$D$4,"MOD_FOLLOWING",$I$2),"")</f>
        <v/>
      </c>
      <c r="E872" s="741" t="str">
        <v/>
      </c>
      <c r="F872" s="741" t="str">
        <v/>
      </c>
      <c r="G872" s="741" t="str">
        <v/>
      </c>
    </row>
    <row r="873" spans="1:7">
      <c r="A873" s="740" t="str">
        <f t="shared" si="13"/>
        <v/>
      </c>
      <c r="B873" s="739" t="str">
        <f>IF($L$2=TRUE,_xll.mirGetDate($A873,$B$4,"MOD_FOLLOWING",$I$2),"")</f>
        <v/>
      </c>
      <c r="C873" s="738" t="str">
        <f>IF($L$2=TRUE,_xll.mirGetDate($A873,$C$4,"MOD_FOLLOWING",$I$2),"")</f>
        <v/>
      </c>
      <c r="D873" s="738" t="str">
        <f>IF($L$2=TRUE,_xll.mirGetDate($A873,$D$4,"MOD_FOLLOWING",$I$2),"")</f>
        <v/>
      </c>
      <c r="E873" s="741" t="str">
        <v/>
      </c>
      <c r="F873" s="741" t="str">
        <v/>
      </c>
      <c r="G873" s="741" t="str">
        <v/>
      </c>
    </row>
    <row r="874" spans="1:7">
      <c r="A874" s="740" t="str">
        <f t="shared" si="13"/>
        <v/>
      </c>
      <c r="B874" s="739" t="str">
        <f>IF($L$2=TRUE,_xll.mirGetDate($A874,$B$4,"MOD_FOLLOWING",$I$2),"")</f>
        <v/>
      </c>
      <c r="C874" s="738" t="str">
        <f>IF($L$2=TRUE,_xll.mirGetDate($A874,$C$4,"MOD_FOLLOWING",$I$2),"")</f>
        <v/>
      </c>
      <c r="D874" s="738" t="str">
        <f>IF($L$2=TRUE,_xll.mirGetDate($A874,$D$4,"MOD_FOLLOWING",$I$2),"")</f>
        <v/>
      </c>
      <c r="E874" s="741" t="str">
        <v/>
      </c>
      <c r="F874" s="741" t="str">
        <v/>
      </c>
      <c r="G874" s="741" t="str">
        <v/>
      </c>
    </row>
    <row r="875" spans="1:7">
      <c r="A875" s="740" t="str">
        <f t="shared" si="13"/>
        <v/>
      </c>
      <c r="B875" s="739" t="str">
        <f>IF($L$2=TRUE,_xll.mirGetDate($A875,$B$4,"MOD_FOLLOWING",$I$2),"")</f>
        <v/>
      </c>
      <c r="C875" s="738" t="str">
        <f>IF($L$2=TRUE,_xll.mirGetDate($A875,$C$4,"MOD_FOLLOWING",$I$2),"")</f>
        <v/>
      </c>
      <c r="D875" s="738" t="str">
        <f>IF($L$2=TRUE,_xll.mirGetDate($A875,$D$4,"MOD_FOLLOWING",$I$2),"")</f>
        <v/>
      </c>
      <c r="E875" s="741" t="str">
        <v/>
      </c>
      <c r="F875" s="741" t="str">
        <v/>
      </c>
      <c r="G875" s="741" t="str">
        <v/>
      </c>
    </row>
    <row r="876" spans="1:7">
      <c r="A876" s="740" t="str">
        <f t="shared" si="13"/>
        <v/>
      </c>
      <c r="B876" s="739" t="str">
        <f>IF($L$2=TRUE,_xll.mirGetDate($A876,$B$4,"MOD_FOLLOWING",$I$2),"")</f>
        <v/>
      </c>
      <c r="C876" s="738" t="str">
        <f>IF($L$2=TRUE,_xll.mirGetDate($A876,$C$4,"MOD_FOLLOWING",$I$2),"")</f>
        <v/>
      </c>
      <c r="D876" s="738" t="str">
        <f>IF($L$2=TRUE,_xll.mirGetDate($A876,$D$4,"MOD_FOLLOWING",$I$2),"")</f>
        <v/>
      </c>
      <c r="E876" s="741" t="str">
        <v/>
      </c>
      <c r="F876" s="741" t="str">
        <v/>
      </c>
      <c r="G876" s="741" t="str">
        <v/>
      </c>
    </row>
    <row r="877" spans="1:7">
      <c r="A877" s="740" t="str">
        <f t="shared" si="13"/>
        <v/>
      </c>
      <c r="B877" s="739" t="str">
        <f>IF($L$2=TRUE,_xll.mirGetDate($A877,$B$4,"MOD_FOLLOWING",$I$2),"")</f>
        <v/>
      </c>
      <c r="C877" s="738" t="str">
        <f>IF($L$2=TRUE,_xll.mirGetDate($A877,$C$4,"MOD_FOLLOWING",$I$2),"")</f>
        <v/>
      </c>
      <c r="D877" s="738" t="str">
        <f>IF($L$2=TRUE,_xll.mirGetDate($A877,$D$4,"MOD_FOLLOWING",$I$2),"")</f>
        <v/>
      </c>
      <c r="E877" s="741" t="str">
        <v/>
      </c>
      <c r="F877" s="741" t="str">
        <v/>
      </c>
      <c r="G877" s="741" t="str">
        <v/>
      </c>
    </row>
    <row r="878" spans="1:7">
      <c r="A878" s="740" t="str">
        <f t="shared" si="13"/>
        <v/>
      </c>
      <c r="B878" s="739" t="str">
        <f>IF($L$2=TRUE,_xll.mirGetDate($A878,$B$4,"MOD_FOLLOWING",$I$2),"")</f>
        <v/>
      </c>
      <c r="C878" s="738" t="str">
        <f>IF($L$2=TRUE,_xll.mirGetDate($A878,$C$4,"MOD_FOLLOWING",$I$2),"")</f>
        <v/>
      </c>
      <c r="D878" s="738" t="str">
        <f>IF($L$2=TRUE,_xll.mirGetDate($A878,$D$4,"MOD_FOLLOWING",$I$2),"")</f>
        <v/>
      </c>
      <c r="E878" s="741" t="str">
        <v/>
      </c>
      <c r="F878" s="741" t="str">
        <v/>
      </c>
      <c r="G878" s="741" t="str">
        <v/>
      </c>
    </row>
    <row r="879" spans="1:7">
      <c r="A879" s="740" t="str">
        <f t="shared" si="13"/>
        <v/>
      </c>
      <c r="B879" s="739" t="str">
        <f>IF($L$2=TRUE,_xll.mirGetDate($A879,$B$4,"MOD_FOLLOWING",$I$2),"")</f>
        <v/>
      </c>
      <c r="C879" s="738" t="str">
        <f>IF($L$2=TRUE,_xll.mirGetDate($A879,$C$4,"MOD_FOLLOWING",$I$2),"")</f>
        <v/>
      </c>
      <c r="D879" s="738" t="str">
        <f>IF($L$2=TRUE,_xll.mirGetDate($A879,$D$4,"MOD_FOLLOWING",$I$2),"")</f>
        <v/>
      </c>
      <c r="E879" s="741" t="str">
        <v/>
      </c>
      <c r="F879" s="741" t="str">
        <v/>
      </c>
      <c r="G879" s="741" t="str">
        <v/>
      </c>
    </row>
    <row r="880" spans="1:7">
      <c r="A880" s="740" t="str">
        <f t="shared" si="13"/>
        <v/>
      </c>
      <c r="B880" s="739" t="str">
        <f>IF($L$2=TRUE,_xll.mirGetDate($A880,$B$4,"MOD_FOLLOWING",$I$2),"")</f>
        <v/>
      </c>
      <c r="C880" s="738" t="str">
        <f>IF($L$2=TRUE,_xll.mirGetDate($A880,$C$4,"MOD_FOLLOWING",$I$2),"")</f>
        <v/>
      </c>
      <c r="D880" s="738" t="str">
        <f>IF($L$2=TRUE,_xll.mirGetDate($A880,$D$4,"MOD_FOLLOWING",$I$2),"")</f>
        <v/>
      </c>
      <c r="E880" s="741" t="str">
        <v/>
      </c>
      <c r="F880" s="741" t="str">
        <v/>
      </c>
      <c r="G880" s="741" t="str">
        <v/>
      </c>
    </row>
    <row r="881" spans="1:7">
      <c r="A881" s="740" t="str">
        <f t="shared" si="13"/>
        <v/>
      </c>
      <c r="B881" s="739" t="str">
        <f>IF($L$2=TRUE,_xll.mirGetDate($A881,$B$4,"MOD_FOLLOWING",$I$2),"")</f>
        <v/>
      </c>
      <c r="C881" s="738" t="str">
        <f>IF($L$2=TRUE,_xll.mirGetDate($A881,$C$4,"MOD_FOLLOWING",$I$2),"")</f>
        <v/>
      </c>
      <c r="D881" s="738" t="str">
        <f>IF($L$2=TRUE,_xll.mirGetDate($A881,$D$4,"MOD_FOLLOWING",$I$2),"")</f>
        <v/>
      </c>
      <c r="E881" s="741" t="str">
        <v/>
      </c>
      <c r="F881" s="741" t="str">
        <v/>
      </c>
      <c r="G881" s="741" t="str">
        <v/>
      </c>
    </row>
    <row r="882" spans="1:7">
      <c r="A882" s="740" t="str">
        <f t="shared" si="13"/>
        <v/>
      </c>
      <c r="B882" s="739" t="str">
        <f>IF($L$2=TRUE,_xll.mirGetDate($A882,$B$4,"MOD_FOLLOWING",$I$2),"")</f>
        <v/>
      </c>
      <c r="C882" s="738" t="str">
        <f>IF($L$2=TRUE,_xll.mirGetDate($A882,$C$4,"MOD_FOLLOWING",$I$2),"")</f>
        <v/>
      </c>
      <c r="D882" s="738" t="str">
        <f>IF($L$2=TRUE,_xll.mirGetDate($A882,$D$4,"MOD_FOLLOWING",$I$2),"")</f>
        <v/>
      </c>
      <c r="E882" s="741" t="str">
        <v/>
      </c>
      <c r="F882" s="741" t="str">
        <v/>
      </c>
      <c r="G882" s="741" t="str">
        <v/>
      </c>
    </row>
    <row r="883" spans="1:7">
      <c r="A883" s="740" t="str">
        <f t="shared" si="13"/>
        <v/>
      </c>
      <c r="B883" s="739" t="str">
        <f>IF($L$2=TRUE,_xll.mirGetDate($A883,$B$4,"MOD_FOLLOWING",$I$2),"")</f>
        <v/>
      </c>
      <c r="C883" s="738" t="str">
        <f>IF($L$2=TRUE,_xll.mirGetDate($A883,$C$4,"MOD_FOLLOWING",$I$2),"")</f>
        <v/>
      </c>
      <c r="D883" s="738" t="str">
        <f>IF($L$2=TRUE,_xll.mirGetDate($A883,$D$4,"MOD_FOLLOWING",$I$2),"")</f>
        <v/>
      </c>
      <c r="E883" s="741" t="str">
        <v/>
      </c>
      <c r="F883" s="741" t="str">
        <v/>
      </c>
      <c r="G883" s="741" t="str">
        <v/>
      </c>
    </row>
    <row r="884" spans="1:7">
      <c r="A884" s="740" t="str">
        <f t="shared" si="13"/>
        <v/>
      </c>
      <c r="B884" s="739" t="str">
        <f>IF($L$2=TRUE,_xll.mirGetDate($A884,$B$4,"MOD_FOLLOWING",$I$2),"")</f>
        <v/>
      </c>
      <c r="C884" s="738" t="str">
        <f>IF($L$2=TRUE,_xll.mirGetDate($A884,$C$4,"MOD_FOLLOWING",$I$2),"")</f>
        <v/>
      </c>
      <c r="D884" s="738" t="str">
        <f>IF($L$2=TRUE,_xll.mirGetDate($A884,$D$4,"MOD_FOLLOWING",$I$2),"")</f>
        <v/>
      </c>
      <c r="E884" s="741" t="str">
        <v/>
      </c>
      <c r="F884" s="741" t="str">
        <v/>
      </c>
      <c r="G884" s="741" t="str">
        <v/>
      </c>
    </row>
    <row r="885" spans="1:7">
      <c r="A885" s="740" t="str">
        <f t="shared" si="13"/>
        <v/>
      </c>
      <c r="B885" s="739" t="str">
        <f>IF($L$2=TRUE,_xll.mirGetDate($A885,$B$4,"MOD_FOLLOWING",$I$2),"")</f>
        <v/>
      </c>
      <c r="C885" s="738" t="str">
        <f>IF($L$2=TRUE,_xll.mirGetDate($A885,$C$4,"MOD_FOLLOWING",$I$2),"")</f>
        <v/>
      </c>
      <c r="D885" s="738" t="str">
        <f>IF($L$2=TRUE,_xll.mirGetDate($A885,$D$4,"MOD_FOLLOWING",$I$2),"")</f>
        <v/>
      </c>
      <c r="E885" s="741" t="str">
        <v/>
      </c>
      <c r="F885" s="741" t="str">
        <v/>
      </c>
      <c r="G885" s="741" t="str">
        <v/>
      </c>
    </row>
    <row r="886" spans="1:7">
      <c r="A886" s="740" t="str">
        <f t="shared" si="13"/>
        <v/>
      </c>
      <c r="B886" s="739" t="str">
        <f>IF($L$2=TRUE,_xll.mirGetDate($A886,$B$4,"MOD_FOLLOWING",$I$2),"")</f>
        <v/>
      </c>
      <c r="C886" s="738" t="str">
        <f>IF($L$2=TRUE,_xll.mirGetDate($A886,$C$4,"MOD_FOLLOWING",$I$2),"")</f>
        <v/>
      </c>
      <c r="D886" s="738" t="str">
        <f>IF($L$2=TRUE,_xll.mirGetDate($A886,$D$4,"MOD_FOLLOWING",$I$2),"")</f>
        <v/>
      </c>
      <c r="E886" s="741" t="str">
        <v/>
      </c>
      <c r="F886" s="741" t="str">
        <v/>
      </c>
      <c r="G886" s="741" t="str">
        <v/>
      </c>
    </row>
    <row r="887" spans="1:7">
      <c r="A887" s="740" t="str">
        <f t="shared" si="13"/>
        <v/>
      </c>
      <c r="B887" s="739" t="str">
        <f>IF($L$2=TRUE,_xll.mirGetDate($A887,$B$4,"MOD_FOLLOWING",$I$2),"")</f>
        <v/>
      </c>
      <c r="C887" s="738" t="str">
        <f>IF($L$2=TRUE,_xll.mirGetDate($A887,$C$4,"MOD_FOLLOWING",$I$2),"")</f>
        <v/>
      </c>
      <c r="D887" s="738" t="str">
        <f>IF($L$2=TRUE,_xll.mirGetDate($A887,$D$4,"MOD_FOLLOWING",$I$2),"")</f>
        <v/>
      </c>
      <c r="E887" s="741" t="str">
        <v/>
      </c>
      <c r="F887" s="741" t="str">
        <v/>
      </c>
      <c r="G887" s="741" t="str">
        <v/>
      </c>
    </row>
    <row r="888" spans="1:7">
      <c r="A888" s="740" t="str">
        <f t="shared" si="13"/>
        <v/>
      </c>
      <c r="B888" s="739" t="str">
        <f>IF($L$2=TRUE,_xll.mirGetDate($A888,$B$4,"MOD_FOLLOWING",$I$2),"")</f>
        <v/>
      </c>
      <c r="C888" s="738" t="str">
        <f>IF($L$2=TRUE,_xll.mirGetDate($A888,$C$4,"MOD_FOLLOWING",$I$2),"")</f>
        <v/>
      </c>
      <c r="D888" s="738" t="str">
        <f>IF($L$2=TRUE,_xll.mirGetDate($A888,$D$4,"MOD_FOLLOWING",$I$2),"")</f>
        <v/>
      </c>
      <c r="E888" s="741" t="str">
        <v/>
      </c>
      <c r="F888" s="741" t="str">
        <v/>
      </c>
      <c r="G888" s="741" t="str">
        <v/>
      </c>
    </row>
    <row r="889" spans="1:7">
      <c r="A889" s="740" t="str">
        <f t="shared" si="13"/>
        <v/>
      </c>
      <c r="B889" s="739" t="str">
        <f>IF($L$2=TRUE,_xll.mirGetDate($A889,$B$4,"MOD_FOLLOWING",$I$2),"")</f>
        <v/>
      </c>
      <c r="C889" s="738" t="str">
        <f>IF($L$2=TRUE,_xll.mirGetDate($A889,$C$4,"MOD_FOLLOWING",$I$2),"")</f>
        <v/>
      </c>
      <c r="D889" s="738" t="str">
        <f>IF($L$2=TRUE,_xll.mirGetDate($A889,$D$4,"MOD_FOLLOWING",$I$2),"")</f>
        <v/>
      </c>
      <c r="E889" s="741" t="str">
        <v/>
      </c>
      <c r="F889" s="741" t="str">
        <v/>
      </c>
      <c r="G889" s="741" t="str">
        <v/>
      </c>
    </row>
    <row r="890" spans="1:7">
      <c r="A890" s="740" t="str">
        <f t="shared" si="13"/>
        <v/>
      </c>
      <c r="B890" s="739" t="str">
        <f>IF($L$2=TRUE,_xll.mirGetDate($A890,$B$4,"MOD_FOLLOWING",$I$2),"")</f>
        <v/>
      </c>
      <c r="C890" s="738" t="str">
        <f>IF($L$2=TRUE,_xll.mirGetDate($A890,$C$4,"MOD_FOLLOWING",$I$2),"")</f>
        <v/>
      </c>
      <c r="D890" s="738" t="str">
        <f>IF($L$2=TRUE,_xll.mirGetDate($A890,$D$4,"MOD_FOLLOWING",$I$2),"")</f>
        <v/>
      </c>
      <c r="E890" s="741" t="str">
        <v/>
      </c>
      <c r="F890" s="741" t="str">
        <v/>
      </c>
      <c r="G890" s="741" t="str">
        <v/>
      </c>
    </row>
    <row r="891" spans="1:7">
      <c r="A891" s="740" t="str">
        <f t="shared" si="13"/>
        <v/>
      </c>
      <c r="B891" s="739" t="str">
        <f>IF($L$2=TRUE,_xll.mirGetDate($A891,$B$4,"MOD_FOLLOWING",$I$2),"")</f>
        <v/>
      </c>
      <c r="C891" s="738" t="str">
        <f>IF($L$2=TRUE,_xll.mirGetDate($A891,$C$4,"MOD_FOLLOWING",$I$2),"")</f>
        <v/>
      </c>
      <c r="D891" s="738" t="str">
        <f>IF($L$2=TRUE,_xll.mirGetDate($A891,$D$4,"MOD_FOLLOWING",$I$2),"")</f>
        <v/>
      </c>
      <c r="E891" s="741" t="str">
        <v/>
      </c>
      <c r="F891" s="741" t="str">
        <v/>
      </c>
      <c r="G891" s="741" t="str">
        <v/>
      </c>
    </row>
    <row r="892" spans="1:7">
      <c r="A892" s="740" t="str">
        <f t="shared" si="13"/>
        <v/>
      </c>
      <c r="B892" s="739" t="str">
        <f>IF($L$2=TRUE,_xll.mirGetDate($A892,$B$4,"MOD_FOLLOWING",$I$2),"")</f>
        <v/>
      </c>
      <c r="C892" s="738" t="str">
        <f>IF($L$2=TRUE,_xll.mirGetDate($A892,$C$4,"MOD_FOLLOWING",$I$2),"")</f>
        <v/>
      </c>
      <c r="D892" s="738" t="str">
        <f>IF($L$2=TRUE,_xll.mirGetDate($A892,$D$4,"MOD_FOLLOWING",$I$2),"")</f>
        <v/>
      </c>
      <c r="E892" s="741" t="str">
        <v/>
      </c>
      <c r="F892" s="741" t="str">
        <v/>
      </c>
      <c r="G892" s="741" t="str">
        <v/>
      </c>
    </row>
    <row r="893" spans="1:7">
      <c r="A893" s="740" t="str">
        <f t="shared" si="13"/>
        <v/>
      </c>
      <c r="B893" s="739" t="str">
        <f>IF($L$2=TRUE,_xll.mirGetDate($A893,$B$4,"MOD_FOLLOWING",$I$2),"")</f>
        <v/>
      </c>
      <c r="C893" s="738" t="str">
        <f>IF($L$2=TRUE,_xll.mirGetDate($A893,$C$4,"MOD_FOLLOWING",$I$2),"")</f>
        <v/>
      </c>
      <c r="D893" s="738" t="str">
        <f>IF($L$2=TRUE,_xll.mirGetDate($A893,$D$4,"MOD_FOLLOWING",$I$2),"")</f>
        <v/>
      </c>
      <c r="E893" s="741" t="str">
        <v/>
      </c>
      <c r="F893" s="741" t="str">
        <v/>
      </c>
      <c r="G893" s="741" t="str">
        <v/>
      </c>
    </row>
    <row r="894" spans="1:7">
      <c r="A894" s="740" t="str">
        <f t="shared" si="13"/>
        <v/>
      </c>
      <c r="B894" s="739" t="str">
        <f>IF($L$2=TRUE,_xll.mirGetDate($A894,$B$4,"MOD_FOLLOWING",$I$2),"")</f>
        <v/>
      </c>
      <c r="C894" s="738" t="str">
        <f>IF($L$2=TRUE,_xll.mirGetDate($A894,$C$4,"MOD_FOLLOWING",$I$2),"")</f>
        <v/>
      </c>
      <c r="D894" s="738" t="str">
        <f>IF($L$2=TRUE,_xll.mirGetDate($A894,$D$4,"MOD_FOLLOWING",$I$2),"")</f>
        <v/>
      </c>
      <c r="E894" s="741" t="str">
        <v/>
      </c>
      <c r="F894" s="741" t="str">
        <v/>
      </c>
      <c r="G894" s="741" t="str">
        <v/>
      </c>
    </row>
    <row r="895" spans="1:7">
      <c r="A895" s="740" t="str">
        <f t="shared" si="13"/>
        <v/>
      </c>
      <c r="B895" s="739" t="str">
        <f>IF($L$2=TRUE,_xll.mirGetDate($A895,$B$4,"MOD_FOLLOWING",$I$2),"")</f>
        <v/>
      </c>
      <c r="C895" s="738" t="str">
        <f>IF($L$2=TRUE,_xll.mirGetDate($A895,$C$4,"MOD_FOLLOWING",$I$2),"")</f>
        <v/>
      </c>
      <c r="D895" s="738" t="str">
        <f>IF($L$2=TRUE,_xll.mirGetDate($A895,$D$4,"MOD_FOLLOWING",$I$2),"")</f>
        <v/>
      </c>
      <c r="E895" s="741" t="str">
        <v/>
      </c>
      <c r="F895" s="741" t="str">
        <v/>
      </c>
      <c r="G895" s="741" t="str">
        <v/>
      </c>
    </row>
    <row r="896" spans="1:7">
      <c r="A896" s="740" t="str">
        <f t="shared" si="13"/>
        <v/>
      </c>
      <c r="B896" s="739" t="str">
        <f>IF($L$2=TRUE,_xll.mirGetDate($A896,$B$4,"MOD_FOLLOWING",$I$2),"")</f>
        <v/>
      </c>
      <c r="C896" s="738" t="str">
        <f>IF($L$2=TRUE,_xll.mirGetDate($A896,$C$4,"MOD_FOLLOWING",$I$2),"")</f>
        <v/>
      </c>
      <c r="D896" s="738" t="str">
        <f>IF($L$2=TRUE,_xll.mirGetDate($A896,$D$4,"MOD_FOLLOWING",$I$2),"")</f>
        <v/>
      </c>
      <c r="E896" s="741" t="str">
        <v/>
      </c>
      <c r="F896" s="741" t="str">
        <v/>
      </c>
      <c r="G896" s="741" t="str">
        <v/>
      </c>
    </row>
    <row r="897" spans="1:7">
      <c r="A897" s="740" t="str">
        <f t="shared" si="13"/>
        <v/>
      </c>
      <c r="B897" s="739" t="str">
        <f>IF($L$2=TRUE,_xll.mirGetDate($A897,$B$4,"MOD_FOLLOWING",$I$2),"")</f>
        <v/>
      </c>
      <c r="C897" s="738" t="str">
        <f>IF($L$2=TRUE,_xll.mirGetDate($A897,$C$4,"MOD_FOLLOWING",$I$2),"")</f>
        <v/>
      </c>
      <c r="D897" s="738" t="str">
        <f>IF($L$2=TRUE,_xll.mirGetDate($A897,$D$4,"MOD_FOLLOWING",$I$2),"")</f>
        <v/>
      </c>
      <c r="E897" s="741" t="str">
        <v/>
      </c>
      <c r="F897" s="741" t="str">
        <v/>
      </c>
      <c r="G897" s="741" t="str">
        <v/>
      </c>
    </row>
    <row r="898" spans="1:7">
      <c r="A898" s="740" t="str">
        <f t="shared" si="13"/>
        <v/>
      </c>
      <c r="B898" s="739" t="str">
        <f>IF($L$2=TRUE,_xll.mirGetDate($A898,$B$4,"MOD_FOLLOWING",$I$2),"")</f>
        <v/>
      </c>
      <c r="C898" s="738" t="str">
        <f>IF($L$2=TRUE,_xll.mirGetDate($A898,$C$4,"MOD_FOLLOWING",$I$2),"")</f>
        <v/>
      </c>
      <c r="D898" s="738" t="str">
        <f>IF($L$2=TRUE,_xll.mirGetDate($A898,$D$4,"MOD_FOLLOWING",$I$2),"")</f>
        <v/>
      </c>
      <c r="E898" s="741" t="str">
        <v/>
      </c>
      <c r="F898" s="741" t="str">
        <v/>
      </c>
      <c r="G898" s="741" t="str">
        <v/>
      </c>
    </row>
    <row r="899" spans="1:7">
      <c r="A899" s="740" t="str">
        <f t="shared" si="13"/>
        <v/>
      </c>
      <c r="B899" s="739" t="str">
        <f>IF($L$2=TRUE,_xll.mirGetDate($A899,$B$4,"MOD_FOLLOWING",$I$2),"")</f>
        <v/>
      </c>
      <c r="C899" s="738" t="str">
        <f>IF($L$2=TRUE,_xll.mirGetDate($A899,$C$4,"MOD_FOLLOWING",$I$2),"")</f>
        <v/>
      </c>
      <c r="D899" s="738" t="str">
        <f>IF($L$2=TRUE,_xll.mirGetDate($A899,$D$4,"MOD_FOLLOWING",$I$2),"")</f>
        <v/>
      </c>
      <c r="E899" s="741" t="str">
        <v/>
      </c>
      <c r="F899" s="741" t="str">
        <v/>
      </c>
      <c r="G899" s="741" t="str">
        <v/>
      </c>
    </row>
    <row r="900" spans="1:7">
      <c r="A900" s="740" t="str">
        <f t="shared" si="13"/>
        <v/>
      </c>
      <c r="B900" s="739" t="str">
        <f>IF($L$2=TRUE,_xll.mirGetDate($A900,$B$4,"MOD_FOLLOWING",$I$2),"")</f>
        <v/>
      </c>
      <c r="C900" s="738" t="str">
        <f>IF($L$2=TRUE,_xll.mirGetDate($A900,$C$4,"MOD_FOLLOWING",$I$2),"")</f>
        <v/>
      </c>
      <c r="D900" s="738" t="str">
        <f>IF($L$2=TRUE,_xll.mirGetDate($A900,$D$4,"MOD_FOLLOWING",$I$2),"")</f>
        <v/>
      </c>
      <c r="E900" s="741" t="str">
        <v/>
      </c>
      <c r="F900" s="741" t="str">
        <v/>
      </c>
      <c r="G900" s="741" t="str">
        <v/>
      </c>
    </row>
    <row r="901" spans="1:7">
      <c r="A901" s="740" t="str">
        <f t="shared" si="13"/>
        <v/>
      </c>
      <c r="B901" s="739" t="str">
        <f>IF($L$2=TRUE,_xll.mirGetDate($A901,$B$4,"MOD_FOLLOWING",$I$2),"")</f>
        <v/>
      </c>
      <c r="C901" s="738" t="str">
        <f>IF($L$2=TRUE,_xll.mirGetDate($A901,$C$4,"MOD_FOLLOWING",$I$2),"")</f>
        <v/>
      </c>
      <c r="D901" s="738" t="str">
        <f>IF($L$2=TRUE,_xll.mirGetDate($A901,$D$4,"MOD_FOLLOWING",$I$2),"")</f>
        <v/>
      </c>
      <c r="E901" s="741" t="str">
        <v/>
      </c>
      <c r="F901" s="741" t="str">
        <v/>
      </c>
      <c r="G901" s="741" t="str">
        <v/>
      </c>
    </row>
    <row r="902" spans="1:7">
      <c r="A902" s="740" t="str">
        <f t="shared" ref="A902:A965" si="14">B901</f>
        <v/>
      </c>
      <c r="B902" s="739" t="str">
        <f>IF($L$2=TRUE,_xll.mirGetDate($A902,$B$4,"MOD_FOLLOWING",$I$2),"")</f>
        <v/>
      </c>
      <c r="C902" s="738" t="str">
        <f>IF($L$2=TRUE,_xll.mirGetDate($A902,$C$4,"MOD_FOLLOWING",$I$2),"")</f>
        <v/>
      </c>
      <c r="D902" s="738" t="str">
        <f>IF($L$2=TRUE,_xll.mirGetDate($A902,$D$4,"MOD_FOLLOWING",$I$2),"")</f>
        <v/>
      </c>
      <c r="E902" s="741" t="str">
        <v/>
      </c>
      <c r="F902" s="741" t="str">
        <v/>
      </c>
      <c r="G902" s="741" t="str">
        <v/>
      </c>
    </row>
    <row r="903" spans="1:7">
      <c r="A903" s="740" t="str">
        <f t="shared" si="14"/>
        <v/>
      </c>
      <c r="B903" s="739" t="str">
        <f>IF($L$2=TRUE,_xll.mirGetDate($A903,$B$4,"MOD_FOLLOWING",$I$2),"")</f>
        <v/>
      </c>
      <c r="C903" s="738" t="str">
        <f>IF($L$2=TRUE,_xll.mirGetDate($A903,$C$4,"MOD_FOLLOWING",$I$2),"")</f>
        <v/>
      </c>
      <c r="D903" s="738" t="str">
        <f>IF($L$2=TRUE,_xll.mirGetDate($A903,$D$4,"MOD_FOLLOWING",$I$2),"")</f>
        <v/>
      </c>
      <c r="E903" s="741" t="str">
        <v/>
      </c>
      <c r="F903" s="741" t="str">
        <v/>
      </c>
      <c r="G903" s="741" t="str">
        <v/>
      </c>
    </row>
    <row r="904" spans="1:7">
      <c r="A904" s="740" t="str">
        <f t="shared" si="14"/>
        <v/>
      </c>
      <c r="B904" s="739" t="str">
        <f>IF($L$2=TRUE,_xll.mirGetDate($A904,$B$4,"MOD_FOLLOWING",$I$2),"")</f>
        <v/>
      </c>
      <c r="C904" s="738" t="str">
        <f>IF($L$2=TRUE,_xll.mirGetDate($A904,$C$4,"MOD_FOLLOWING",$I$2),"")</f>
        <v/>
      </c>
      <c r="D904" s="738" t="str">
        <f>IF($L$2=TRUE,_xll.mirGetDate($A904,$D$4,"MOD_FOLLOWING",$I$2),"")</f>
        <v/>
      </c>
      <c r="E904" s="741" t="str">
        <v/>
      </c>
      <c r="F904" s="741" t="str">
        <v/>
      </c>
      <c r="G904" s="741" t="str">
        <v/>
      </c>
    </row>
    <row r="905" spans="1:7">
      <c r="A905" s="740" t="str">
        <f t="shared" si="14"/>
        <v/>
      </c>
      <c r="B905" s="739" t="str">
        <f>IF($L$2=TRUE,_xll.mirGetDate($A905,$B$4,"MOD_FOLLOWING",$I$2),"")</f>
        <v/>
      </c>
      <c r="C905" s="738" t="str">
        <f>IF($L$2=TRUE,_xll.mirGetDate($A905,$C$4,"MOD_FOLLOWING",$I$2),"")</f>
        <v/>
      </c>
      <c r="D905" s="738" t="str">
        <f>IF($L$2=TRUE,_xll.mirGetDate($A905,$D$4,"MOD_FOLLOWING",$I$2),"")</f>
        <v/>
      </c>
      <c r="E905" s="741" t="str">
        <v/>
      </c>
      <c r="F905" s="741" t="str">
        <v/>
      </c>
      <c r="G905" s="741" t="str">
        <v/>
      </c>
    </row>
    <row r="906" spans="1:7">
      <c r="A906" s="740" t="str">
        <f t="shared" si="14"/>
        <v/>
      </c>
      <c r="B906" s="739" t="str">
        <f>IF($L$2=TRUE,_xll.mirGetDate($A906,$B$4,"MOD_FOLLOWING",$I$2),"")</f>
        <v/>
      </c>
      <c r="C906" s="738" t="str">
        <f>IF($L$2=TRUE,_xll.mirGetDate($A906,$C$4,"MOD_FOLLOWING",$I$2),"")</f>
        <v/>
      </c>
      <c r="D906" s="738" t="str">
        <f>IF($L$2=TRUE,_xll.mirGetDate($A906,$D$4,"MOD_FOLLOWING",$I$2),"")</f>
        <v/>
      </c>
      <c r="E906" s="741" t="str">
        <v/>
      </c>
      <c r="F906" s="741" t="str">
        <v/>
      </c>
      <c r="G906" s="741" t="str">
        <v/>
      </c>
    </row>
    <row r="907" spans="1:7">
      <c r="A907" s="740" t="str">
        <f t="shared" si="14"/>
        <v/>
      </c>
      <c r="B907" s="739" t="str">
        <f>IF($L$2=TRUE,_xll.mirGetDate($A907,$B$4,"MOD_FOLLOWING",$I$2),"")</f>
        <v/>
      </c>
      <c r="C907" s="738" t="str">
        <f>IF($L$2=TRUE,_xll.mirGetDate($A907,$C$4,"MOD_FOLLOWING",$I$2),"")</f>
        <v/>
      </c>
      <c r="D907" s="738" t="str">
        <f>IF($L$2=TRUE,_xll.mirGetDate($A907,$D$4,"MOD_FOLLOWING",$I$2),"")</f>
        <v/>
      </c>
      <c r="E907" s="741" t="str">
        <v/>
      </c>
      <c r="F907" s="741" t="str">
        <v/>
      </c>
      <c r="G907" s="741" t="str">
        <v/>
      </c>
    </row>
    <row r="908" spans="1:7">
      <c r="A908" s="740" t="str">
        <f t="shared" si="14"/>
        <v/>
      </c>
      <c r="B908" s="739" t="str">
        <f>IF($L$2=TRUE,_xll.mirGetDate($A908,$B$4,"MOD_FOLLOWING",$I$2),"")</f>
        <v/>
      </c>
      <c r="C908" s="738" t="str">
        <f>IF($L$2=TRUE,_xll.mirGetDate($A908,$C$4,"MOD_FOLLOWING",$I$2),"")</f>
        <v/>
      </c>
      <c r="D908" s="738" t="str">
        <f>IF($L$2=TRUE,_xll.mirGetDate($A908,$D$4,"MOD_FOLLOWING",$I$2),"")</f>
        <v/>
      </c>
      <c r="E908" s="741" t="str">
        <v/>
      </c>
      <c r="F908" s="741" t="str">
        <v/>
      </c>
      <c r="G908" s="741" t="str">
        <v/>
      </c>
    </row>
    <row r="909" spans="1:7">
      <c r="A909" s="740" t="str">
        <f t="shared" si="14"/>
        <v/>
      </c>
      <c r="B909" s="739" t="str">
        <f>IF($L$2=TRUE,_xll.mirGetDate($A909,$B$4,"MOD_FOLLOWING",$I$2),"")</f>
        <v/>
      </c>
      <c r="C909" s="738" t="str">
        <f>IF($L$2=TRUE,_xll.mirGetDate($A909,$C$4,"MOD_FOLLOWING",$I$2),"")</f>
        <v/>
      </c>
      <c r="D909" s="738" t="str">
        <f>IF($L$2=TRUE,_xll.mirGetDate($A909,$D$4,"MOD_FOLLOWING",$I$2),"")</f>
        <v/>
      </c>
      <c r="E909" s="741" t="str">
        <v/>
      </c>
      <c r="F909" s="741" t="str">
        <v/>
      </c>
      <c r="G909" s="741" t="str">
        <v/>
      </c>
    </row>
    <row r="910" spans="1:7">
      <c r="A910" s="740" t="str">
        <f t="shared" si="14"/>
        <v/>
      </c>
      <c r="B910" s="739" t="str">
        <f>IF($L$2=TRUE,_xll.mirGetDate($A910,$B$4,"MOD_FOLLOWING",$I$2),"")</f>
        <v/>
      </c>
      <c r="C910" s="738" t="str">
        <f>IF($L$2=TRUE,_xll.mirGetDate($A910,$C$4,"MOD_FOLLOWING",$I$2),"")</f>
        <v/>
      </c>
      <c r="D910" s="738" t="str">
        <f>IF($L$2=TRUE,_xll.mirGetDate($A910,$D$4,"MOD_FOLLOWING",$I$2),"")</f>
        <v/>
      </c>
      <c r="E910" s="741" t="str">
        <v/>
      </c>
      <c r="F910" s="741" t="str">
        <v/>
      </c>
      <c r="G910" s="741" t="str">
        <v/>
      </c>
    </row>
    <row r="911" spans="1:7">
      <c r="A911" s="740" t="str">
        <f t="shared" si="14"/>
        <v/>
      </c>
      <c r="B911" s="739" t="str">
        <f>IF($L$2=TRUE,_xll.mirGetDate($A911,$B$4,"MOD_FOLLOWING",$I$2),"")</f>
        <v/>
      </c>
      <c r="C911" s="738" t="str">
        <f>IF($L$2=TRUE,_xll.mirGetDate($A911,$C$4,"MOD_FOLLOWING",$I$2),"")</f>
        <v/>
      </c>
      <c r="D911" s="738" t="str">
        <f>IF($L$2=TRUE,_xll.mirGetDate($A911,$D$4,"MOD_FOLLOWING",$I$2),"")</f>
        <v/>
      </c>
      <c r="E911" s="741" t="str">
        <v/>
      </c>
      <c r="F911" s="741" t="str">
        <v/>
      </c>
      <c r="G911" s="741" t="str">
        <v/>
      </c>
    </row>
    <row r="912" spans="1:7">
      <c r="A912" s="740" t="str">
        <f t="shared" si="14"/>
        <v/>
      </c>
      <c r="B912" s="739" t="str">
        <f>IF($L$2=TRUE,_xll.mirGetDate($A912,$B$4,"MOD_FOLLOWING",$I$2),"")</f>
        <v/>
      </c>
      <c r="C912" s="738" t="str">
        <f>IF($L$2=TRUE,_xll.mirGetDate($A912,$C$4,"MOD_FOLLOWING",$I$2),"")</f>
        <v/>
      </c>
      <c r="D912" s="738" t="str">
        <f>IF($L$2=TRUE,_xll.mirGetDate($A912,$D$4,"MOD_FOLLOWING",$I$2),"")</f>
        <v/>
      </c>
      <c r="E912" s="741" t="str">
        <v/>
      </c>
      <c r="F912" s="741" t="str">
        <v/>
      </c>
      <c r="G912" s="741" t="str">
        <v/>
      </c>
    </row>
    <row r="913" spans="1:7">
      <c r="A913" s="740" t="str">
        <f t="shared" si="14"/>
        <v/>
      </c>
      <c r="B913" s="739" t="str">
        <f>IF($L$2=TRUE,_xll.mirGetDate($A913,$B$4,"MOD_FOLLOWING",$I$2),"")</f>
        <v/>
      </c>
      <c r="C913" s="738" t="str">
        <f>IF($L$2=TRUE,_xll.mirGetDate($A913,$C$4,"MOD_FOLLOWING",$I$2),"")</f>
        <v/>
      </c>
      <c r="D913" s="738" t="str">
        <f>IF($L$2=TRUE,_xll.mirGetDate($A913,$D$4,"MOD_FOLLOWING",$I$2),"")</f>
        <v/>
      </c>
      <c r="E913" s="741" t="str">
        <v/>
      </c>
      <c r="F913" s="741" t="str">
        <v/>
      </c>
      <c r="G913" s="741" t="str">
        <v/>
      </c>
    </row>
    <row r="914" spans="1:7">
      <c r="A914" s="740" t="str">
        <f t="shared" si="14"/>
        <v/>
      </c>
      <c r="B914" s="739" t="str">
        <f>IF($L$2=TRUE,_xll.mirGetDate($A914,$B$4,"MOD_FOLLOWING",$I$2),"")</f>
        <v/>
      </c>
      <c r="C914" s="738" t="str">
        <f>IF($L$2=TRUE,_xll.mirGetDate($A914,$C$4,"MOD_FOLLOWING",$I$2),"")</f>
        <v/>
      </c>
      <c r="D914" s="738" t="str">
        <f>IF($L$2=TRUE,_xll.mirGetDate($A914,$D$4,"MOD_FOLLOWING",$I$2),"")</f>
        <v/>
      </c>
      <c r="E914" s="741" t="str">
        <v/>
      </c>
      <c r="F914" s="741" t="str">
        <v/>
      </c>
      <c r="G914" s="741" t="str">
        <v/>
      </c>
    </row>
    <row r="915" spans="1:7">
      <c r="A915" s="740" t="str">
        <f t="shared" si="14"/>
        <v/>
      </c>
      <c r="B915" s="739" t="str">
        <f>IF($L$2=TRUE,_xll.mirGetDate($A915,$B$4,"MOD_FOLLOWING",$I$2),"")</f>
        <v/>
      </c>
      <c r="C915" s="738" t="str">
        <f>IF($L$2=TRUE,_xll.mirGetDate($A915,$C$4,"MOD_FOLLOWING",$I$2),"")</f>
        <v/>
      </c>
      <c r="D915" s="738" t="str">
        <f>IF($L$2=TRUE,_xll.mirGetDate($A915,$D$4,"MOD_FOLLOWING",$I$2),"")</f>
        <v/>
      </c>
      <c r="E915" s="741" t="str">
        <v/>
      </c>
      <c r="F915" s="741" t="str">
        <v/>
      </c>
      <c r="G915" s="741" t="str">
        <v/>
      </c>
    </row>
    <row r="916" spans="1:7">
      <c r="A916" s="740" t="str">
        <f t="shared" si="14"/>
        <v/>
      </c>
      <c r="B916" s="739" t="str">
        <f>IF($L$2=TRUE,_xll.mirGetDate($A916,$B$4,"MOD_FOLLOWING",$I$2),"")</f>
        <v/>
      </c>
      <c r="C916" s="738" t="str">
        <f>IF($L$2=TRUE,_xll.mirGetDate($A916,$C$4,"MOD_FOLLOWING",$I$2),"")</f>
        <v/>
      </c>
      <c r="D916" s="738" t="str">
        <f>IF($L$2=TRUE,_xll.mirGetDate($A916,$D$4,"MOD_FOLLOWING",$I$2),"")</f>
        <v/>
      </c>
      <c r="E916" s="741" t="str">
        <v/>
      </c>
      <c r="F916" s="741" t="str">
        <v/>
      </c>
      <c r="G916" s="741" t="str">
        <v/>
      </c>
    </row>
    <row r="917" spans="1:7">
      <c r="A917" s="740" t="str">
        <f t="shared" si="14"/>
        <v/>
      </c>
      <c r="B917" s="739" t="str">
        <f>IF($L$2=TRUE,_xll.mirGetDate($A917,$B$4,"MOD_FOLLOWING",$I$2),"")</f>
        <v/>
      </c>
      <c r="C917" s="738" t="str">
        <f>IF($L$2=TRUE,_xll.mirGetDate($A917,$C$4,"MOD_FOLLOWING",$I$2),"")</f>
        <v/>
      </c>
      <c r="D917" s="738" t="str">
        <f>IF($L$2=TRUE,_xll.mirGetDate($A917,$D$4,"MOD_FOLLOWING",$I$2),"")</f>
        <v/>
      </c>
      <c r="E917" s="741" t="str">
        <v/>
      </c>
      <c r="F917" s="741" t="str">
        <v/>
      </c>
      <c r="G917" s="741" t="str">
        <v/>
      </c>
    </row>
    <row r="918" spans="1:7">
      <c r="A918" s="740" t="str">
        <f t="shared" si="14"/>
        <v/>
      </c>
      <c r="B918" s="739" t="str">
        <f>IF($L$2=TRUE,_xll.mirGetDate($A918,$B$4,"MOD_FOLLOWING",$I$2),"")</f>
        <v/>
      </c>
      <c r="C918" s="738" t="str">
        <f>IF($L$2=TRUE,_xll.mirGetDate($A918,$C$4,"MOD_FOLLOWING",$I$2),"")</f>
        <v/>
      </c>
      <c r="D918" s="738" t="str">
        <f>IF($L$2=TRUE,_xll.mirGetDate($A918,$D$4,"MOD_FOLLOWING",$I$2),"")</f>
        <v/>
      </c>
      <c r="E918" s="741" t="str">
        <v/>
      </c>
      <c r="F918" s="741" t="str">
        <v/>
      </c>
      <c r="G918" s="741" t="str">
        <v/>
      </c>
    </row>
    <row r="919" spans="1:7">
      <c r="A919" s="740" t="str">
        <f t="shared" si="14"/>
        <v/>
      </c>
      <c r="B919" s="739" t="str">
        <f>IF($L$2=TRUE,_xll.mirGetDate($A919,$B$4,"MOD_FOLLOWING",$I$2),"")</f>
        <v/>
      </c>
      <c r="C919" s="738" t="str">
        <f>IF($L$2=TRUE,_xll.mirGetDate($A919,$C$4,"MOD_FOLLOWING",$I$2),"")</f>
        <v/>
      </c>
      <c r="D919" s="738" t="str">
        <f>IF($L$2=TRUE,_xll.mirGetDate($A919,$D$4,"MOD_FOLLOWING",$I$2),"")</f>
        <v/>
      </c>
      <c r="E919" s="741" t="str">
        <v/>
      </c>
      <c r="F919" s="741" t="str">
        <v/>
      </c>
      <c r="G919" s="741" t="str">
        <v/>
      </c>
    </row>
    <row r="920" spans="1:7">
      <c r="A920" s="740" t="str">
        <f t="shared" si="14"/>
        <v/>
      </c>
      <c r="B920" s="739" t="str">
        <f>IF($L$2=TRUE,_xll.mirGetDate($A920,$B$4,"MOD_FOLLOWING",$I$2),"")</f>
        <v/>
      </c>
      <c r="C920" s="738" t="str">
        <f>IF($L$2=TRUE,_xll.mirGetDate($A920,$C$4,"MOD_FOLLOWING",$I$2),"")</f>
        <v/>
      </c>
      <c r="D920" s="738" t="str">
        <f>IF($L$2=TRUE,_xll.mirGetDate($A920,$D$4,"MOD_FOLLOWING",$I$2),"")</f>
        <v/>
      </c>
      <c r="E920" s="741" t="str">
        <v/>
      </c>
      <c r="F920" s="741" t="str">
        <v/>
      </c>
      <c r="G920" s="741" t="str">
        <v/>
      </c>
    </row>
    <row r="921" spans="1:7">
      <c r="A921" s="740" t="str">
        <f t="shared" si="14"/>
        <v/>
      </c>
      <c r="B921" s="739" t="str">
        <f>IF($L$2=TRUE,_xll.mirGetDate($A921,$B$4,"MOD_FOLLOWING",$I$2),"")</f>
        <v/>
      </c>
      <c r="C921" s="738" t="str">
        <f>IF($L$2=TRUE,_xll.mirGetDate($A921,$C$4,"MOD_FOLLOWING",$I$2),"")</f>
        <v/>
      </c>
      <c r="D921" s="738" t="str">
        <f>IF($L$2=TRUE,_xll.mirGetDate($A921,$D$4,"MOD_FOLLOWING",$I$2),"")</f>
        <v/>
      </c>
      <c r="E921" s="741" t="str">
        <v/>
      </c>
      <c r="F921" s="741" t="str">
        <v/>
      </c>
      <c r="G921" s="741" t="str">
        <v/>
      </c>
    </row>
    <row r="922" spans="1:7">
      <c r="A922" s="740" t="str">
        <f t="shared" si="14"/>
        <v/>
      </c>
      <c r="B922" s="739" t="str">
        <f>IF($L$2=TRUE,_xll.mirGetDate($A922,$B$4,"MOD_FOLLOWING",$I$2),"")</f>
        <v/>
      </c>
      <c r="C922" s="738" t="str">
        <f>IF($L$2=TRUE,_xll.mirGetDate($A922,$C$4,"MOD_FOLLOWING",$I$2),"")</f>
        <v/>
      </c>
      <c r="D922" s="738" t="str">
        <f>IF($L$2=TRUE,_xll.mirGetDate($A922,$D$4,"MOD_FOLLOWING",$I$2),"")</f>
        <v/>
      </c>
      <c r="E922" s="741" t="str">
        <v/>
      </c>
      <c r="F922" s="741" t="str">
        <v/>
      </c>
      <c r="G922" s="741" t="str">
        <v/>
      </c>
    </row>
    <row r="923" spans="1:7">
      <c r="A923" s="740" t="str">
        <f t="shared" si="14"/>
        <v/>
      </c>
      <c r="B923" s="739" t="str">
        <f>IF($L$2=TRUE,_xll.mirGetDate($A923,$B$4,"MOD_FOLLOWING",$I$2),"")</f>
        <v/>
      </c>
      <c r="C923" s="738" t="str">
        <f>IF($L$2=TRUE,_xll.mirGetDate($A923,$C$4,"MOD_FOLLOWING",$I$2),"")</f>
        <v/>
      </c>
      <c r="D923" s="738" t="str">
        <f>IF($L$2=TRUE,_xll.mirGetDate($A923,$D$4,"MOD_FOLLOWING",$I$2),"")</f>
        <v/>
      </c>
      <c r="E923" s="741" t="str">
        <v/>
      </c>
      <c r="F923" s="741" t="str">
        <v/>
      </c>
      <c r="G923" s="741" t="str">
        <v/>
      </c>
    </row>
    <row r="924" spans="1:7">
      <c r="A924" s="740" t="str">
        <f t="shared" si="14"/>
        <v/>
      </c>
      <c r="B924" s="739" t="str">
        <f>IF($L$2=TRUE,_xll.mirGetDate($A924,$B$4,"MOD_FOLLOWING",$I$2),"")</f>
        <v/>
      </c>
      <c r="C924" s="738" t="str">
        <f>IF($L$2=TRUE,_xll.mirGetDate($A924,$C$4,"MOD_FOLLOWING",$I$2),"")</f>
        <v/>
      </c>
      <c r="D924" s="738" t="str">
        <f>IF($L$2=TRUE,_xll.mirGetDate($A924,$D$4,"MOD_FOLLOWING",$I$2),"")</f>
        <v/>
      </c>
      <c r="E924" s="741" t="str">
        <v/>
      </c>
      <c r="F924" s="741" t="str">
        <v/>
      </c>
      <c r="G924" s="741" t="str">
        <v/>
      </c>
    </row>
    <row r="925" spans="1:7">
      <c r="A925" s="740" t="str">
        <f t="shared" si="14"/>
        <v/>
      </c>
      <c r="B925" s="739" t="str">
        <f>IF($L$2=TRUE,_xll.mirGetDate($A925,$B$4,"MOD_FOLLOWING",$I$2),"")</f>
        <v/>
      </c>
      <c r="C925" s="738" t="str">
        <f>IF($L$2=TRUE,_xll.mirGetDate($A925,$C$4,"MOD_FOLLOWING",$I$2),"")</f>
        <v/>
      </c>
      <c r="D925" s="738" t="str">
        <f>IF($L$2=TRUE,_xll.mirGetDate($A925,$D$4,"MOD_FOLLOWING",$I$2),"")</f>
        <v/>
      </c>
      <c r="E925" s="741" t="str">
        <v/>
      </c>
      <c r="F925" s="741" t="str">
        <v/>
      </c>
      <c r="G925" s="741" t="str">
        <v/>
      </c>
    </row>
    <row r="926" spans="1:7">
      <c r="A926" s="740" t="str">
        <f t="shared" si="14"/>
        <v/>
      </c>
      <c r="B926" s="739" t="str">
        <f>IF($L$2=TRUE,_xll.mirGetDate($A926,$B$4,"MOD_FOLLOWING",$I$2),"")</f>
        <v/>
      </c>
      <c r="C926" s="738" t="str">
        <f>IF($L$2=TRUE,_xll.mirGetDate($A926,$C$4,"MOD_FOLLOWING",$I$2),"")</f>
        <v/>
      </c>
      <c r="D926" s="738" t="str">
        <f>IF($L$2=TRUE,_xll.mirGetDate($A926,$D$4,"MOD_FOLLOWING",$I$2),"")</f>
        <v/>
      </c>
      <c r="E926" s="741" t="str">
        <v/>
      </c>
      <c r="F926" s="741" t="str">
        <v/>
      </c>
      <c r="G926" s="741" t="str">
        <v/>
      </c>
    </row>
    <row r="927" spans="1:7">
      <c r="A927" s="740" t="str">
        <f t="shared" si="14"/>
        <v/>
      </c>
      <c r="B927" s="739" t="str">
        <f>IF($L$2=TRUE,_xll.mirGetDate($A927,$B$4,"MOD_FOLLOWING",$I$2),"")</f>
        <v/>
      </c>
      <c r="C927" s="738" t="str">
        <f>IF($L$2=TRUE,_xll.mirGetDate($A927,$C$4,"MOD_FOLLOWING",$I$2),"")</f>
        <v/>
      </c>
      <c r="D927" s="738" t="str">
        <f>IF($L$2=TRUE,_xll.mirGetDate($A927,$D$4,"MOD_FOLLOWING",$I$2),"")</f>
        <v/>
      </c>
      <c r="E927" s="741" t="str">
        <v/>
      </c>
      <c r="F927" s="741" t="str">
        <v/>
      </c>
      <c r="G927" s="741" t="str">
        <v/>
      </c>
    </row>
    <row r="928" spans="1:7">
      <c r="A928" s="740" t="str">
        <f t="shared" si="14"/>
        <v/>
      </c>
      <c r="B928" s="739" t="str">
        <f>IF($L$2=TRUE,_xll.mirGetDate($A928,$B$4,"MOD_FOLLOWING",$I$2),"")</f>
        <v/>
      </c>
      <c r="C928" s="738" t="str">
        <f>IF($L$2=TRUE,_xll.mirGetDate($A928,$C$4,"MOD_FOLLOWING",$I$2),"")</f>
        <v/>
      </c>
      <c r="D928" s="738" t="str">
        <f>IF($L$2=TRUE,_xll.mirGetDate($A928,$D$4,"MOD_FOLLOWING",$I$2),"")</f>
        <v/>
      </c>
      <c r="E928" s="741" t="str">
        <v/>
      </c>
      <c r="F928" s="741" t="str">
        <v/>
      </c>
      <c r="G928" s="741" t="str">
        <v/>
      </c>
    </row>
    <row r="929" spans="1:7">
      <c r="A929" s="740" t="str">
        <f t="shared" si="14"/>
        <v/>
      </c>
      <c r="B929" s="739" t="str">
        <f>IF($L$2=TRUE,_xll.mirGetDate($A929,$B$4,"MOD_FOLLOWING",$I$2),"")</f>
        <v/>
      </c>
      <c r="C929" s="738" t="str">
        <f>IF($L$2=TRUE,_xll.mirGetDate($A929,$C$4,"MOD_FOLLOWING",$I$2),"")</f>
        <v/>
      </c>
      <c r="D929" s="738" t="str">
        <f>IF($L$2=TRUE,_xll.mirGetDate($A929,$D$4,"MOD_FOLLOWING",$I$2),"")</f>
        <v/>
      </c>
      <c r="E929" s="741" t="str">
        <v/>
      </c>
      <c r="F929" s="741" t="str">
        <v/>
      </c>
      <c r="G929" s="741" t="str">
        <v/>
      </c>
    </row>
    <row r="930" spans="1:7">
      <c r="A930" s="740" t="str">
        <f t="shared" si="14"/>
        <v/>
      </c>
      <c r="B930" s="739" t="str">
        <f>IF($L$2=TRUE,_xll.mirGetDate($A930,$B$4,"MOD_FOLLOWING",$I$2),"")</f>
        <v/>
      </c>
      <c r="C930" s="738" t="str">
        <f>IF($L$2=TRUE,_xll.mirGetDate($A930,$C$4,"MOD_FOLLOWING",$I$2),"")</f>
        <v/>
      </c>
      <c r="D930" s="738" t="str">
        <f>IF($L$2=TRUE,_xll.mirGetDate($A930,$D$4,"MOD_FOLLOWING",$I$2),"")</f>
        <v/>
      </c>
      <c r="E930" s="741" t="str">
        <v/>
      </c>
      <c r="F930" s="741" t="str">
        <v/>
      </c>
      <c r="G930" s="741" t="str">
        <v/>
      </c>
    </row>
    <row r="931" spans="1:7">
      <c r="A931" s="740" t="str">
        <f t="shared" si="14"/>
        <v/>
      </c>
      <c r="B931" s="739" t="str">
        <f>IF($L$2=TRUE,_xll.mirGetDate($A931,$B$4,"MOD_FOLLOWING",$I$2),"")</f>
        <v/>
      </c>
      <c r="C931" s="738" t="str">
        <f>IF($L$2=TRUE,_xll.mirGetDate($A931,$C$4,"MOD_FOLLOWING",$I$2),"")</f>
        <v/>
      </c>
      <c r="D931" s="738" t="str">
        <f>IF($L$2=TRUE,_xll.mirGetDate($A931,$D$4,"MOD_FOLLOWING",$I$2),"")</f>
        <v/>
      </c>
      <c r="E931" s="741" t="str">
        <v/>
      </c>
      <c r="F931" s="741" t="str">
        <v/>
      </c>
      <c r="G931" s="741" t="str">
        <v/>
      </c>
    </row>
    <row r="932" spans="1:7">
      <c r="A932" s="740" t="str">
        <f t="shared" si="14"/>
        <v/>
      </c>
      <c r="B932" s="739" t="str">
        <f>IF($L$2=TRUE,_xll.mirGetDate($A932,$B$4,"MOD_FOLLOWING",$I$2),"")</f>
        <v/>
      </c>
      <c r="C932" s="738" t="str">
        <f>IF($L$2=TRUE,_xll.mirGetDate($A932,$C$4,"MOD_FOLLOWING",$I$2),"")</f>
        <v/>
      </c>
      <c r="D932" s="738" t="str">
        <f>IF($L$2=TRUE,_xll.mirGetDate($A932,$D$4,"MOD_FOLLOWING",$I$2),"")</f>
        <v/>
      </c>
      <c r="E932" s="741" t="str">
        <v/>
      </c>
      <c r="F932" s="741" t="str">
        <v/>
      </c>
      <c r="G932" s="741" t="str">
        <v/>
      </c>
    </row>
    <row r="933" spans="1:7">
      <c r="A933" s="740" t="str">
        <f t="shared" si="14"/>
        <v/>
      </c>
      <c r="B933" s="739" t="str">
        <f>IF($L$2=TRUE,_xll.mirGetDate($A933,$B$4,"MOD_FOLLOWING",$I$2),"")</f>
        <v/>
      </c>
      <c r="C933" s="738" t="str">
        <f>IF($L$2=TRUE,_xll.mirGetDate($A933,$C$4,"MOD_FOLLOWING",$I$2),"")</f>
        <v/>
      </c>
      <c r="D933" s="738" t="str">
        <f>IF($L$2=TRUE,_xll.mirGetDate($A933,$D$4,"MOD_FOLLOWING",$I$2),"")</f>
        <v/>
      </c>
      <c r="E933" s="741" t="str">
        <v/>
      </c>
      <c r="F933" s="741" t="str">
        <v/>
      </c>
      <c r="G933" s="741" t="str">
        <v/>
      </c>
    </row>
    <row r="934" spans="1:7">
      <c r="A934" s="740" t="str">
        <f t="shared" si="14"/>
        <v/>
      </c>
      <c r="B934" s="739" t="str">
        <f>IF($L$2=TRUE,_xll.mirGetDate($A934,$B$4,"MOD_FOLLOWING",$I$2),"")</f>
        <v/>
      </c>
      <c r="C934" s="738" t="str">
        <f>IF($L$2=TRUE,_xll.mirGetDate($A934,$C$4,"MOD_FOLLOWING",$I$2),"")</f>
        <v/>
      </c>
      <c r="D934" s="738" t="str">
        <f>IF($L$2=TRUE,_xll.mirGetDate($A934,$D$4,"MOD_FOLLOWING",$I$2),"")</f>
        <v/>
      </c>
      <c r="E934" s="741" t="str">
        <v/>
      </c>
      <c r="F934" s="741" t="str">
        <v/>
      </c>
      <c r="G934" s="741" t="str">
        <v/>
      </c>
    </row>
    <row r="935" spans="1:7">
      <c r="A935" s="740" t="str">
        <f t="shared" si="14"/>
        <v/>
      </c>
      <c r="B935" s="739" t="str">
        <f>IF($L$2=TRUE,_xll.mirGetDate($A935,$B$4,"MOD_FOLLOWING",$I$2),"")</f>
        <v/>
      </c>
      <c r="C935" s="738" t="str">
        <f>IF($L$2=TRUE,_xll.mirGetDate($A935,$C$4,"MOD_FOLLOWING",$I$2),"")</f>
        <v/>
      </c>
      <c r="D935" s="738" t="str">
        <f>IF($L$2=TRUE,_xll.mirGetDate($A935,$D$4,"MOD_FOLLOWING",$I$2),"")</f>
        <v/>
      </c>
      <c r="E935" s="741" t="str">
        <v/>
      </c>
      <c r="F935" s="741" t="str">
        <v/>
      </c>
      <c r="G935" s="741" t="str">
        <v/>
      </c>
    </row>
    <row r="936" spans="1:7">
      <c r="A936" s="740" t="str">
        <f t="shared" si="14"/>
        <v/>
      </c>
      <c r="B936" s="739" t="str">
        <f>IF($L$2=TRUE,_xll.mirGetDate($A936,$B$4,"MOD_FOLLOWING",$I$2),"")</f>
        <v/>
      </c>
      <c r="C936" s="738" t="str">
        <f>IF($L$2=TRUE,_xll.mirGetDate($A936,$C$4,"MOD_FOLLOWING",$I$2),"")</f>
        <v/>
      </c>
      <c r="D936" s="738" t="str">
        <f>IF($L$2=TRUE,_xll.mirGetDate($A936,$D$4,"MOD_FOLLOWING",$I$2),"")</f>
        <v/>
      </c>
      <c r="E936" s="741" t="str">
        <v/>
      </c>
      <c r="F936" s="741" t="str">
        <v/>
      </c>
      <c r="G936" s="741" t="str">
        <v/>
      </c>
    </row>
    <row r="937" spans="1:7">
      <c r="A937" s="740" t="str">
        <f t="shared" si="14"/>
        <v/>
      </c>
      <c r="B937" s="739" t="str">
        <f>IF($L$2=TRUE,_xll.mirGetDate($A937,$B$4,"MOD_FOLLOWING",$I$2),"")</f>
        <v/>
      </c>
      <c r="C937" s="738" t="str">
        <f>IF($L$2=TRUE,_xll.mirGetDate($A937,$C$4,"MOD_FOLLOWING",$I$2),"")</f>
        <v/>
      </c>
      <c r="D937" s="738" t="str">
        <f>IF($L$2=TRUE,_xll.mirGetDate($A937,$D$4,"MOD_FOLLOWING",$I$2),"")</f>
        <v/>
      </c>
      <c r="E937" s="741" t="str">
        <v/>
      </c>
      <c r="F937" s="741" t="str">
        <v/>
      </c>
      <c r="G937" s="741" t="str">
        <v/>
      </c>
    </row>
    <row r="938" spans="1:7">
      <c r="A938" s="740" t="str">
        <f t="shared" si="14"/>
        <v/>
      </c>
      <c r="B938" s="739" t="str">
        <f>IF($L$2=TRUE,_xll.mirGetDate($A938,$B$4,"MOD_FOLLOWING",$I$2),"")</f>
        <v/>
      </c>
      <c r="C938" s="738" t="str">
        <f>IF($L$2=TRUE,_xll.mirGetDate($A938,$C$4,"MOD_FOLLOWING",$I$2),"")</f>
        <v/>
      </c>
      <c r="D938" s="738" t="str">
        <f>IF($L$2=TRUE,_xll.mirGetDate($A938,$D$4,"MOD_FOLLOWING",$I$2),"")</f>
        <v/>
      </c>
      <c r="E938" s="741" t="str">
        <v/>
      </c>
      <c r="F938" s="741" t="str">
        <v/>
      </c>
      <c r="G938" s="741" t="str">
        <v/>
      </c>
    </row>
    <row r="939" spans="1:7">
      <c r="A939" s="740" t="str">
        <f t="shared" si="14"/>
        <v/>
      </c>
      <c r="B939" s="739" t="str">
        <f>IF($L$2=TRUE,_xll.mirGetDate($A939,$B$4,"MOD_FOLLOWING",$I$2),"")</f>
        <v/>
      </c>
      <c r="C939" s="738" t="str">
        <f>IF($L$2=TRUE,_xll.mirGetDate($A939,$C$4,"MOD_FOLLOWING",$I$2),"")</f>
        <v/>
      </c>
      <c r="D939" s="738" t="str">
        <f>IF($L$2=TRUE,_xll.mirGetDate($A939,$D$4,"MOD_FOLLOWING",$I$2),"")</f>
        <v/>
      </c>
      <c r="E939" s="741" t="str">
        <v/>
      </c>
      <c r="F939" s="741" t="str">
        <v/>
      </c>
      <c r="G939" s="741" t="str">
        <v/>
      </c>
    </row>
    <row r="940" spans="1:7">
      <c r="A940" s="740" t="str">
        <f t="shared" si="14"/>
        <v/>
      </c>
      <c r="B940" s="739" t="str">
        <f>IF($L$2=TRUE,_xll.mirGetDate($A940,$B$4,"MOD_FOLLOWING",$I$2),"")</f>
        <v/>
      </c>
      <c r="C940" s="738" t="str">
        <f>IF($L$2=TRUE,_xll.mirGetDate($A940,$C$4,"MOD_FOLLOWING",$I$2),"")</f>
        <v/>
      </c>
      <c r="D940" s="738" t="str">
        <f>IF($L$2=TRUE,_xll.mirGetDate($A940,$D$4,"MOD_FOLLOWING",$I$2),"")</f>
        <v/>
      </c>
      <c r="E940" s="741" t="str">
        <v/>
      </c>
      <c r="F940" s="741" t="str">
        <v/>
      </c>
      <c r="G940" s="741" t="str">
        <v/>
      </c>
    </row>
    <row r="941" spans="1:7">
      <c r="A941" s="740" t="str">
        <f t="shared" si="14"/>
        <v/>
      </c>
      <c r="B941" s="739" t="str">
        <f>IF($L$2=TRUE,_xll.mirGetDate($A941,$B$4,"MOD_FOLLOWING",$I$2),"")</f>
        <v/>
      </c>
      <c r="C941" s="738" t="str">
        <f>IF($L$2=TRUE,_xll.mirGetDate($A941,$C$4,"MOD_FOLLOWING",$I$2),"")</f>
        <v/>
      </c>
      <c r="D941" s="738" t="str">
        <f>IF($L$2=TRUE,_xll.mirGetDate($A941,$D$4,"MOD_FOLLOWING",$I$2),"")</f>
        <v/>
      </c>
      <c r="E941" s="741" t="str">
        <v/>
      </c>
      <c r="F941" s="741" t="str">
        <v/>
      </c>
      <c r="G941" s="741" t="str">
        <v/>
      </c>
    </row>
    <row r="942" spans="1:7">
      <c r="A942" s="740" t="str">
        <f t="shared" si="14"/>
        <v/>
      </c>
      <c r="B942" s="739" t="str">
        <f>IF($L$2=TRUE,_xll.mirGetDate($A942,$B$4,"MOD_FOLLOWING",$I$2),"")</f>
        <v/>
      </c>
      <c r="C942" s="738" t="str">
        <f>IF($L$2=TRUE,_xll.mirGetDate($A942,$C$4,"MOD_FOLLOWING",$I$2),"")</f>
        <v/>
      </c>
      <c r="D942" s="738" t="str">
        <f>IF($L$2=TRUE,_xll.mirGetDate($A942,$D$4,"MOD_FOLLOWING",$I$2),"")</f>
        <v/>
      </c>
      <c r="E942" s="741" t="str">
        <v/>
      </c>
      <c r="F942" s="741" t="str">
        <v/>
      </c>
      <c r="G942" s="741" t="str">
        <v/>
      </c>
    </row>
    <row r="943" spans="1:7">
      <c r="A943" s="740" t="str">
        <f t="shared" si="14"/>
        <v/>
      </c>
      <c r="B943" s="739" t="str">
        <f>IF($L$2=TRUE,_xll.mirGetDate($A943,$B$4,"MOD_FOLLOWING",$I$2),"")</f>
        <v/>
      </c>
      <c r="C943" s="738" t="str">
        <f>IF($L$2=TRUE,_xll.mirGetDate($A943,$C$4,"MOD_FOLLOWING",$I$2),"")</f>
        <v/>
      </c>
      <c r="D943" s="738" t="str">
        <f>IF($L$2=TRUE,_xll.mirGetDate($A943,$D$4,"MOD_FOLLOWING",$I$2),"")</f>
        <v/>
      </c>
      <c r="E943" s="741" t="str">
        <v/>
      </c>
      <c r="F943" s="741" t="str">
        <v/>
      </c>
      <c r="G943" s="741" t="str">
        <v/>
      </c>
    </row>
    <row r="944" spans="1:7">
      <c r="A944" s="740" t="str">
        <f t="shared" si="14"/>
        <v/>
      </c>
      <c r="B944" s="739" t="str">
        <f>IF($L$2=TRUE,_xll.mirGetDate($A944,$B$4,"MOD_FOLLOWING",$I$2),"")</f>
        <v/>
      </c>
      <c r="C944" s="738" t="str">
        <f>IF($L$2=TRUE,_xll.mirGetDate($A944,$C$4,"MOD_FOLLOWING",$I$2),"")</f>
        <v/>
      </c>
      <c r="D944" s="738" t="str">
        <f>IF($L$2=TRUE,_xll.mirGetDate($A944,$D$4,"MOD_FOLLOWING",$I$2),"")</f>
        <v/>
      </c>
      <c r="E944" s="741" t="str">
        <v/>
      </c>
      <c r="F944" s="741" t="str">
        <v/>
      </c>
      <c r="G944" s="741" t="str">
        <v/>
      </c>
    </row>
    <row r="945" spans="1:7">
      <c r="A945" s="740" t="str">
        <f t="shared" si="14"/>
        <v/>
      </c>
      <c r="B945" s="739" t="str">
        <f>IF($L$2=TRUE,_xll.mirGetDate($A945,$B$4,"MOD_FOLLOWING",$I$2),"")</f>
        <v/>
      </c>
      <c r="C945" s="738" t="str">
        <f>IF($L$2=TRUE,_xll.mirGetDate($A945,$C$4,"MOD_FOLLOWING",$I$2),"")</f>
        <v/>
      </c>
      <c r="D945" s="738" t="str">
        <f>IF($L$2=TRUE,_xll.mirGetDate($A945,$D$4,"MOD_FOLLOWING",$I$2),"")</f>
        <v/>
      </c>
      <c r="E945" s="741" t="str">
        <v/>
      </c>
      <c r="F945" s="741" t="str">
        <v/>
      </c>
      <c r="G945" s="741" t="str">
        <v/>
      </c>
    </row>
    <row r="946" spans="1:7">
      <c r="A946" s="740" t="str">
        <f t="shared" si="14"/>
        <v/>
      </c>
      <c r="B946" s="739" t="str">
        <f>IF($L$2=TRUE,_xll.mirGetDate($A946,$B$4,"MOD_FOLLOWING",$I$2),"")</f>
        <v/>
      </c>
      <c r="C946" s="738" t="str">
        <f>IF($L$2=TRUE,_xll.mirGetDate($A946,$C$4,"MOD_FOLLOWING",$I$2),"")</f>
        <v/>
      </c>
      <c r="D946" s="738" t="str">
        <f>IF($L$2=TRUE,_xll.mirGetDate($A946,$D$4,"MOD_FOLLOWING",$I$2),"")</f>
        <v/>
      </c>
      <c r="E946" s="741" t="str">
        <v/>
      </c>
      <c r="F946" s="741" t="str">
        <v/>
      </c>
      <c r="G946" s="741" t="str">
        <v/>
      </c>
    </row>
    <row r="947" spans="1:7">
      <c r="A947" s="740" t="str">
        <f t="shared" si="14"/>
        <v/>
      </c>
      <c r="B947" s="739" t="str">
        <f>IF($L$2=TRUE,_xll.mirGetDate($A947,$B$4,"MOD_FOLLOWING",$I$2),"")</f>
        <v/>
      </c>
      <c r="C947" s="738" t="str">
        <f>IF($L$2=TRUE,_xll.mirGetDate($A947,$C$4,"MOD_FOLLOWING",$I$2),"")</f>
        <v/>
      </c>
      <c r="D947" s="738" t="str">
        <f>IF($L$2=TRUE,_xll.mirGetDate($A947,$D$4,"MOD_FOLLOWING",$I$2),"")</f>
        <v/>
      </c>
      <c r="E947" s="741" t="str">
        <v/>
      </c>
      <c r="F947" s="741" t="str">
        <v/>
      </c>
      <c r="G947" s="741" t="str">
        <v/>
      </c>
    </row>
    <row r="948" spans="1:7">
      <c r="A948" s="740" t="str">
        <f t="shared" si="14"/>
        <v/>
      </c>
      <c r="B948" s="739" t="str">
        <f>IF($L$2=TRUE,_xll.mirGetDate($A948,$B$4,"MOD_FOLLOWING",$I$2),"")</f>
        <v/>
      </c>
      <c r="C948" s="738" t="str">
        <f>IF($L$2=TRUE,_xll.mirGetDate($A948,$C$4,"MOD_FOLLOWING",$I$2),"")</f>
        <v/>
      </c>
      <c r="D948" s="738" t="str">
        <f>IF($L$2=TRUE,_xll.mirGetDate($A948,$D$4,"MOD_FOLLOWING",$I$2),"")</f>
        <v/>
      </c>
      <c r="E948" s="741" t="str">
        <v/>
      </c>
      <c r="F948" s="741" t="str">
        <v/>
      </c>
      <c r="G948" s="741" t="str">
        <v/>
      </c>
    </row>
    <row r="949" spans="1:7">
      <c r="A949" s="740" t="str">
        <f t="shared" si="14"/>
        <v/>
      </c>
      <c r="B949" s="739" t="str">
        <f>IF($L$2=TRUE,_xll.mirGetDate($A949,$B$4,"MOD_FOLLOWING",$I$2),"")</f>
        <v/>
      </c>
      <c r="C949" s="738" t="str">
        <f>IF($L$2=TRUE,_xll.mirGetDate($A949,$C$4,"MOD_FOLLOWING",$I$2),"")</f>
        <v/>
      </c>
      <c r="D949" s="738" t="str">
        <f>IF($L$2=TRUE,_xll.mirGetDate($A949,$D$4,"MOD_FOLLOWING",$I$2),"")</f>
        <v/>
      </c>
      <c r="E949" s="741" t="str">
        <v/>
      </c>
      <c r="F949" s="741" t="str">
        <v/>
      </c>
      <c r="G949" s="741" t="str">
        <v/>
      </c>
    </row>
    <row r="950" spans="1:7">
      <c r="A950" s="740" t="str">
        <f t="shared" si="14"/>
        <v/>
      </c>
      <c r="B950" s="739" t="str">
        <f>IF($L$2=TRUE,_xll.mirGetDate($A950,$B$4,"MOD_FOLLOWING",$I$2),"")</f>
        <v/>
      </c>
      <c r="C950" s="738" t="str">
        <f>IF($L$2=TRUE,_xll.mirGetDate($A950,$C$4,"MOD_FOLLOWING",$I$2),"")</f>
        <v/>
      </c>
      <c r="D950" s="738" t="str">
        <f>IF($L$2=TRUE,_xll.mirGetDate($A950,$D$4,"MOD_FOLLOWING",$I$2),"")</f>
        <v/>
      </c>
      <c r="E950" s="741" t="str">
        <v/>
      </c>
      <c r="F950" s="741" t="str">
        <v/>
      </c>
      <c r="G950" s="741" t="str">
        <v/>
      </c>
    </row>
    <row r="951" spans="1:7">
      <c r="A951" s="740" t="str">
        <f t="shared" si="14"/>
        <v/>
      </c>
      <c r="B951" s="739" t="str">
        <f>IF($L$2=TRUE,_xll.mirGetDate($A951,$B$4,"MOD_FOLLOWING",$I$2),"")</f>
        <v/>
      </c>
      <c r="C951" s="738" t="str">
        <f>IF($L$2=TRUE,_xll.mirGetDate($A951,$C$4,"MOD_FOLLOWING",$I$2),"")</f>
        <v/>
      </c>
      <c r="D951" s="738" t="str">
        <f>IF($L$2=TRUE,_xll.mirGetDate($A951,$D$4,"MOD_FOLLOWING",$I$2),"")</f>
        <v/>
      </c>
      <c r="E951" s="741" t="str">
        <v/>
      </c>
      <c r="F951" s="741" t="str">
        <v/>
      </c>
      <c r="G951" s="741" t="str">
        <v/>
      </c>
    </row>
    <row r="952" spans="1:7">
      <c r="A952" s="740" t="str">
        <f t="shared" si="14"/>
        <v/>
      </c>
      <c r="B952" s="739" t="str">
        <f>IF($L$2=TRUE,_xll.mirGetDate($A952,$B$4,"MOD_FOLLOWING",$I$2),"")</f>
        <v/>
      </c>
      <c r="C952" s="738" t="str">
        <f>IF($L$2=TRUE,_xll.mirGetDate($A952,$C$4,"MOD_FOLLOWING",$I$2),"")</f>
        <v/>
      </c>
      <c r="D952" s="738" t="str">
        <f>IF($L$2=TRUE,_xll.mirGetDate($A952,$D$4,"MOD_FOLLOWING",$I$2),"")</f>
        <v/>
      </c>
      <c r="E952" s="741" t="str">
        <v/>
      </c>
      <c r="F952" s="741" t="str">
        <v/>
      </c>
      <c r="G952" s="741" t="str">
        <v/>
      </c>
    </row>
    <row r="953" spans="1:7">
      <c r="A953" s="740" t="str">
        <f t="shared" si="14"/>
        <v/>
      </c>
      <c r="B953" s="739" t="str">
        <f>IF($L$2=TRUE,_xll.mirGetDate($A953,$B$4,"MOD_FOLLOWING",$I$2),"")</f>
        <v/>
      </c>
      <c r="C953" s="738" t="str">
        <f>IF($L$2=TRUE,_xll.mirGetDate($A953,$C$4,"MOD_FOLLOWING",$I$2),"")</f>
        <v/>
      </c>
      <c r="D953" s="738" t="str">
        <f>IF($L$2=TRUE,_xll.mirGetDate($A953,$D$4,"MOD_FOLLOWING",$I$2),"")</f>
        <v/>
      </c>
      <c r="E953" s="741" t="str">
        <v/>
      </c>
      <c r="F953" s="741" t="str">
        <v/>
      </c>
      <c r="G953" s="741" t="str">
        <v/>
      </c>
    </row>
    <row r="954" spans="1:7">
      <c r="A954" s="740" t="str">
        <f t="shared" si="14"/>
        <v/>
      </c>
      <c r="B954" s="739" t="str">
        <f>IF($L$2=TRUE,_xll.mirGetDate($A954,$B$4,"MOD_FOLLOWING",$I$2),"")</f>
        <v/>
      </c>
      <c r="C954" s="738" t="str">
        <f>IF($L$2=TRUE,_xll.mirGetDate($A954,$C$4,"MOD_FOLLOWING",$I$2),"")</f>
        <v/>
      </c>
      <c r="D954" s="738" t="str">
        <f>IF($L$2=TRUE,_xll.mirGetDate($A954,$D$4,"MOD_FOLLOWING",$I$2),"")</f>
        <v/>
      </c>
      <c r="E954" s="741" t="str">
        <v/>
      </c>
      <c r="F954" s="741" t="str">
        <v/>
      </c>
      <c r="G954" s="741" t="str">
        <v/>
      </c>
    </row>
    <row r="955" spans="1:7">
      <c r="A955" s="740" t="str">
        <f t="shared" si="14"/>
        <v/>
      </c>
      <c r="B955" s="739" t="str">
        <f>IF($L$2=TRUE,_xll.mirGetDate($A955,$B$4,"MOD_FOLLOWING",$I$2),"")</f>
        <v/>
      </c>
      <c r="C955" s="738" t="str">
        <f>IF($L$2=TRUE,_xll.mirGetDate($A955,$C$4,"MOD_FOLLOWING",$I$2),"")</f>
        <v/>
      </c>
      <c r="D955" s="738" t="str">
        <f>IF($L$2=TRUE,_xll.mirGetDate($A955,$D$4,"MOD_FOLLOWING",$I$2),"")</f>
        <v/>
      </c>
      <c r="E955" s="741" t="str">
        <v/>
      </c>
      <c r="F955" s="741" t="str">
        <v/>
      </c>
      <c r="G955" s="741" t="str">
        <v/>
      </c>
    </row>
    <row r="956" spans="1:7">
      <c r="A956" s="740" t="str">
        <f t="shared" si="14"/>
        <v/>
      </c>
      <c r="B956" s="739" t="str">
        <f>IF($L$2=TRUE,_xll.mirGetDate($A956,$B$4,"MOD_FOLLOWING",$I$2),"")</f>
        <v/>
      </c>
      <c r="C956" s="738" t="str">
        <f>IF($L$2=TRUE,_xll.mirGetDate($A956,$C$4,"MOD_FOLLOWING",$I$2),"")</f>
        <v/>
      </c>
      <c r="D956" s="738" t="str">
        <f>IF($L$2=TRUE,_xll.mirGetDate($A956,$D$4,"MOD_FOLLOWING",$I$2),"")</f>
        <v/>
      </c>
      <c r="E956" s="741" t="str">
        <v/>
      </c>
      <c r="F956" s="741" t="str">
        <v/>
      </c>
      <c r="G956" s="741" t="str">
        <v/>
      </c>
    </row>
    <row r="957" spans="1:7">
      <c r="A957" s="740" t="str">
        <f t="shared" si="14"/>
        <v/>
      </c>
      <c r="B957" s="739" t="str">
        <f>IF($L$2=TRUE,_xll.mirGetDate($A957,$B$4,"MOD_FOLLOWING",$I$2),"")</f>
        <v/>
      </c>
      <c r="C957" s="738" t="str">
        <f>IF($L$2=TRUE,_xll.mirGetDate($A957,$C$4,"MOD_FOLLOWING",$I$2),"")</f>
        <v/>
      </c>
      <c r="D957" s="738" t="str">
        <f>IF($L$2=TRUE,_xll.mirGetDate($A957,$D$4,"MOD_FOLLOWING",$I$2),"")</f>
        <v/>
      </c>
      <c r="E957" s="741" t="str">
        <v/>
      </c>
      <c r="F957" s="741" t="str">
        <v/>
      </c>
      <c r="G957" s="741" t="str">
        <v/>
      </c>
    </row>
    <row r="958" spans="1:7">
      <c r="A958" s="740" t="str">
        <f t="shared" si="14"/>
        <v/>
      </c>
      <c r="B958" s="739" t="str">
        <f>IF($L$2=TRUE,_xll.mirGetDate($A958,$B$4,"MOD_FOLLOWING",$I$2),"")</f>
        <v/>
      </c>
      <c r="C958" s="738" t="str">
        <f>IF($L$2=TRUE,_xll.mirGetDate($A958,$C$4,"MOD_FOLLOWING",$I$2),"")</f>
        <v/>
      </c>
      <c r="D958" s="738" t="str">
        <f>IF($L$2=TRUE,_xll.mirGetDate($A958,$D$4,"MOD_FOLLOWING",$I$2),"")</f>
        <v/>
      </c>
      <c r="E958" s="741" t="str">
        <v/>
      </c>
      <c r="F958" s="741" t="str">
        <v/>
      </c>
      <c r="G958" s="741" t="str">
        <v/>
      </c>
    </row>
    <row r="959" spans="1:7">
      <c r="A959" s="740" t="str">
        <f t="shared" si="14"/>
        <v/>
      </c>
      <c r="B959" s="739" t="str">
        <f>IF($L$2=TRUE,_xll.mirGetDate($A959,$B$4,"MOD_FOLLOWING",$I$2),"")</f>
        <v/>
      </c>
      <c r="C959" s="738" t="str">
        <f>IF($L$2=TRUE,_xll.mirGetDate($A959,$C$4,"MOD_FOLLOWING",$I$2),"")</f>
        <v/>
      </c>
      <c r="D959" s="738" t="str">
        <f>IF($L$2=TRUE,_xll.mirGetDate($A959,$D$4,"MOD_FOLLOWING",$I$2),"")</f>
        <v/>
      </c>
      <c r="E959" s="741" t="str">
        <v/>
      </c>
      <c r="F959" s="741" t="str">
        <v/>
      </c>
      <c r="G959" s="741" t="str">
        <v/>
      </c>
    </row>
    <row r="960" spans="1:7">
      <c r="A960" s="740" t="str">
        <f t="shared" si="14"/>
        <v/>
      </c>
      <c r="B960" s="739" t="str">
        <f>IF($L$2=TRUE,_xll.mirGetDate($A960,$B$4,"MOD_FOLLOWING",$I$2),"")</f>
        <v/>
      </c>
      <c r="C960" s="738" t="str">
        <f>IF($L$2=TRUE,_xll.mirGetDate($A960,$C$4,"MOD_FOLLOWING",$I$2),"")</f>
        <v/>
      </c>
      <c r="D960" s="738" t="str">
        <f>IF($L$2=TRUE,_xll.mirGetDate($A960,$D$4,"MOD_FOLLOWING",$I$2),"")</f>
        <v/>
      </c>
      <c r="E960" s="741" t="str">
        <v/>
      </c>
      <c r="F960" s="741" t="str">
        <v/>
      </c>
      <c r="G960" s="741" t="str">
        <v/>
      </c>
    </row>
    <row r="961" spans="1:7">
      <c r="A961" s="740" t="str">
        <f t="shared" si="14"/>
        <v/>
      </c>
      <c r="B961" s="739" t="str">
        <f>IF($L$2=TRUE,_xll.mirGetDate($A961,$B$4,"MOD_FOLLOWING",$I$2),"")</f>
        <v/>
      </c>
      <c r="C961" s="738" t="str">
        <f>IF($L$2=TRUE,_xll.mirGetDate($A961,$C$4,"MOD_FOLLOWING",$I$2),"")</f>
        <v/>
      </c>
      <c r="D961" s="738" t="str">
        <f>IF($L$2=TRUE,_xll.mirGetDate($A961,$D$4,"MOD_FOLLOWING",$I$2),"")</f>
        <v/>
      </c>
      <c r="E961" s="741" t="str">
        <v/>
      </c>
      <c r="F961" s="741" t="str">
        <v/>
      </c>
      <c r="G961" s="741" t="str">
        <v/>
      </c>
    </row>
    <row r="962" spans="1:7">
      <c r="A962" s="740" t="str">
        <f t="shared" si="14"/>
        <v/>
      </c>
      <c r="B962" s="739" t="str">
        <f>IF($L$2=TRUE,_xll.mirGetDate($A962,$B$4,"MOD_FOLLOWING",$I$2),"")</f>
        <v/>
      </c>
      <c r="C962" s="738" t="str">
        <f>IF($L$2=TRUE,_xll.mirGetDate($A962,$C$4,"MOD_FOLLOWING",$I$2),"")</f>
        <v/>
      </c>
      <c r="D962" s="738" t="str">
        <f>IF($L$2=TRUE,_xll.mirGetDate($A962,$D$4,"MOD_FOLLOWING",$I$2),"")</f>
        <v/>
      </c>
      <c r="E962" s="741" t="str">
        <v/>
      </c>
      <c r="F962" s="741" t="str">
        <v/>
      </c>
      <c r="G962" s="741" t="str">
        <v/>
      </c>
    </row>
    <row r="963" spans="1:7">
      <c r="A963" s="740" t="str">
        <f t="shared" si="14"/>
        <v/>
      </c>
      <c r="B963" s="739" t="str">
        <f>IF($L$2=TRUE,_xll.mirGetDate($A963,$B$4,"MOD_FOLLOWING",$I$2),"")</f>
        <v/>
      </c>
      <c r="C963" s="738" t="str">
        <f>IF($L$2=TRUE,_xll.mirGetDate($A963,$C$4,"MOD_FOLLOWING",$I$2),"")</f>
        <v/>
      </c>
      <c r="D963" s="738" t="str">
        <f>IF($L$2=TRUE,_xll.mirGetDate($A963,$D$4,"MOD_FOLLOWING",$I$2),"")</f>
        <v/>
      </c>
      <c r="E963" s="741" t="str">
        <v/>
      </c>
      <c r="F963" s="741" t="str">
        <v/>
      </c>
      <c r="G963" s="741" t="str">
        <v/>
      </c>
    </row>
    <row r="964" spans="1:7">
      <c r="A964" s="740" t="str">
        <f t="shared" si="14"/>
        <v/>
      </c>
      <c r="B964" s="739" t="str">
        <f>IF($L$2=TRUE,_xll.mirGetDate($A964,$B$4,"MOD_FOLLOWING",$I$2),"")</f>
        <v/>
      </c>
      <c r="C964" s="738" t="str">
        <f>IF($L$2=TRUE,_xll.mirGetDate($A964,$C$4,"MOD_FOLLOWING",$I$2),"")</f>
        <v/>
      </c>
      <c r="D964" s="738" t="str">
        <f>IF($L$2=TRUE,_xll.mirGetDate($A964,$D$4,"MOD_FOLLOWING",$I$2),"")</f>
        <v/>
      </c>
      <c r="E964" s="741" t="str">
        <v/>
      </c>
      <c r="F964" s="741" t="str">
        <v/>
      </c>
      <c r="G964" s="741" t="str">
        <v/>
      </c>
    </row>
    <row r="965" spans="1:7">
      <c r="A965" s="740" t="str">
        <f t="shared" si="14"/>
        <v/>
      </c>
      <c r="B965" s="739" t="str">
        <f>IF($L$2=TRUE,_xll.mirGetDate($A965,$B$4,"MOD_FOLLOWING",$I$2),"")</f>
        <v/>
      </c>
      <c r="C965" s="738" t="str">
        <f>IF($L$2=TRUE,_xll.mirGetDate($A965,$C$4,"MOD_FOLLOWING",$I$2),"")</f>
        <v/>
      </c>
      <c r="D965" s="738" t="str">
        <f>IF($L$2=TRUE,_xll.mirGetDate($A965,$D$4,"MOD_FOLLOWING",$I$2),"")</f>
        <v/>
      </c>
      <c r="E965" s="741" t="str">
        <v/>
      </c>
      <c r="F965" s="741" t="str">
        <v/>
      </c>
      <c r="G965" s="741" t="str">
        <v/>
      </c>
    </row>
    <row r="966" spans="1:7">
      <c r="A966" s="740" t="str">
        <f t="shared" ref="A966:A1029" si="15">B965</f>
        <v/>
      </c>
      <c r="B966" s="739" t="str">
        <f>IF($L$2=TRUE,_xll.mirGetDate($A966,$B$4,"MOD_FOLLOWING",$I$2),"")</f>
        <v/>
      </c>
      <c r="C966" s="738" t="str">
        <f>IF($L$2=TRUE,_xll.mirGetDate($A966,$C$4,"MOD_FOLLOWING",$I$2),"")</f>
        <v/>
      </c>
      <c r="D966" s="738" t="str">
        <f>IF($L$2=TRUE,_xll.mirGetDate($A966,$D$4,"MOD_FOLLOWING",$I$2),"")</f>
        <v/>
      </c>
      <c r="E966" s="741" t="str">
        <v/>
      </c>
      <c r="F966" s="741" t="str">
        <v/>
      </c>
      <c r="G966" s="741" t="str">
        <v/>
      </c>
    </row>
    <row r="967" spans="1:7">
      <c r="A967" s="740" t="str">
        <f t="shared" si="15"/>
        <v/>
      </c>
      <c r="B967" s="739" t="str">
        <f>IF($L$2=TRUE,_xll.mirGetDate($A967,$B$4,"MOD_FOLLOWING",$I$2),"")</f>
        <v/>
      </c>
      <c r="C967" s="738" t="str">
        <f>IF($L$2=TRUE,_xll.mirGetDate($A967,$C$4,"MOD_FOLLOWING",$I$2),"")</f>
        <v/>
      </c>
      <c r="D967" s="738" t="str">
        <f>IF($L$2=TRUE,_xll.mirGetDate($A967,$D$4,"MOD_FOLLOWING",$I$2),"")</f>
        <v/>
      </c>
      <c r="E967" s="741" t="str">
        <v/>
      </c>
      <c r="F967" s="741" t="str">
        <v/>
      </c>
      <c r="G967" s="741" t="str">
        <v/>
      </c>
    </row>
    <row r="968" spans="1:7">
      <c r="A968" s="740" t="str">
        <f t="shared" si="15"/>
        <v/>
      </c>
      <c r="B968" s="739" t="str">
        <f>IF($L$2=TRUE,_xll.mirGetDate($A968,$B$4,"MOD_FOLLOWING",$I$2),"")</f>
        <v/>
      </c>
      <c r="C968" s="738" t="str">
        <f>IF($L$2=TRUE,_xll.mirGetDate($A968,$C$4,"MOD_FOLLOWING",$I$2),"")</f>
        <v/>
      </c>
      <c r="D968" s="738" t="str">
        <f>IF($L$2=TRUE,_xll.mirGetDate($A968,$D$4,"MOD_FOLLOWING",$I$2),"")</f>
        <v/>
      </c>
      <c r="E968" s="741" t="str">
        <v/>
      </c>
      <c r="F968" s="741" t="str">
        <v/>
      </c>
      <c r="G968" s="741" t="str">
        <v/>
      </c>
    </row>
    <row r="969" spans="1:7">
      <c r="A969" s="740" t="str">
        <f t="shared" si="15"/>
        <v/>
      </c>
      <c r="B969" s="739" t="str">
        <f>IF($L$2=TRUE,_xll.mirGetDate($A969,$B$4,"MOD_FOLLOWING",$I$2),"")</f>
        <v/>
      </c>
      <c r="C969" s="738" t="str">
        <f>IF($L$2=TRUE,_xll.mirGetDate($A969,$C$4,"MOD_FOLLOWING",$I$2),"")</f>
        <v/>
      </c>
      <c r="D969" s="738" t="str">
        <f>IF($L$2=TRUE,_xll.mirGetDate($A969,$D$4,"MOD_FOLLOWING",$I$2),"")</f>
        <v/>
      </c>
      <c r="E969" s="741" t="str">
        <v/>
      </c>
      <c r="F969" s="741" t="str">
        <v/>
      </c>
      <c r="G969" s="741" t="str">
        <v/>
      </c>
    </row>
    <row r="970" spans="1:7">
      <c r="A970" s="740" t="str">
        <f t="shared" si="15"/>
        <v/>
      </c>
      <c r="B970" s="739" t="str">
        <f>IF($L$2=TRUE,_xll.mirGetDate($A970,$B$4,"MOD_FOLLOWING",$I$2),"")</f>
        <v/>
      </c>
      <c r="C970" s="738" t="str">
        <f>IF($L$2=TRUE,_xll.mirGetDate($A970,$C$4,"MOD_FOLLOWING",$I$2),"")</f>
        <v/>
      </c>
      <c r="D970" s="738" t="str">
        <f>IF($L$2=TRUE,_xll.mirGetDate($A970,$D$4,"MOD_FOLLOWING",$I$2),"")</f>
        <v/>
      </c>
      <c r="E970" s="741" t="str">
        <v/>
      </c>
      <c r="F970" s="741" t="str">
        <v/>
      </c>
      <c r="G970" s="741" t="str">
        <v/>
      </c>
    </row>
    <row r="971" spans="1:7">
      <c r="A971" s="740" t="str">
        <f t="shared" si="15"/>
        <v/>
      </c>
      <c r="B971" s="739" t="str">
        <f>IF($L$2=TRUE,_xll.mirGetDate($A971,$B$4,"MOD_FOLLOWING",$I$2),"")</f>
        <v/>
      </c>
      <c r="C971" s="738" t="str">
        <f>IF($L$2=TRUE,_xll.mirGetDate($A971,$C$4,"MOD_FOLLOWING",$I$2),"")</f>
        <v/>
      </c>
      <c r="D971" s="738" t="str">
        <f>IF($L$2=TRUE,_xll.mirGetDate($A971,$D$4,"MOD_FOLLOWING",$I$2),"")</f>
        <v/>
      </c>
      <c r="E971" s="741" t="str">
        <v/>
      </c>
      <c r="F971" s="741" t="str">
        <v/>
      </c>
      <c r="G971" s="741" t="str">
        <v/>
      </c>
    </row>
    <row r="972" spans="1:7">
      <c r="A972" s="740" t="str">
        <f t="shared" si="15"/>
        <v/>
      </c>
      <c r="B972" s="739" t="str">
        <f>IF($L$2=TRUE,_xll.mirGetDate($A972,$B$4,"MOD_FOLLOWING",$I$2),"")</f>
        <v/>
      </c>
      <c r="C972" s="738" t="str">
        <f>IF($L$2=TRUE,_xll.mirGetDate($A972,$C$4,"MOD_FOLLOWING",$I$2),"")</f>
        <v/>
      </c>
      <c r="D972" s="738" t="str">
        <f>IF($L$2=TRUE,_xll.mirGetDate($A972,$D$4,"MOD_FOLLOWING",$I$2),"")</f>
        <v/>
      </c>
      <c r="E972" s="741" t="str">
        <v/>
      </c>
      <c r="F972" s="741" t="str">
        <v/>
      </c>
      <c r="G972" s="741" t="str">
        <v/>
      </c>
    </row>
    <row r="973" spans="1:7">
      <c r="A973" s="740" t="str">
        <f t="shared" si="15"/>
        <v/>
      </c>
      <c r="B973" s="739" t="str">
        <f>IF($L$2=TRUE,_xll.mirGetDate($A973,$B$4,"MOD_FOLLOWING",$I$2),"")</f>
        <v/>
      </c>
      <c r="C973" s="738" t="str">
        <f>IF($L$2=TRUE,_xll.mirGetDate($A973,$C$4,"MOD_FOLLOWING",$I$2),"")</f>
        <v/>
      </c>
      <c r="D973" s="738" t="str">
        <f>IF($L$2=TRUE,_xll.mirGetDate($A973,$D$4,"MOD_FOLLOWING",$I$2),"")</f>
        <v/>
      </c>
      <c r="E973" s="741" t="str">
        <v/>
      </c>
      <c r="F973" s="741" t="str">
        <v/>
      </c>
      <c r="G973" s="741" t="str">
        <v/>
      </c>
    </row>
    <row r="974" spans="1:7">
      <c r="A974" s="740" t="str">
        <f t="shared" si="15"/>
        <v/>
      </c>
      <c r="B974" s="739" t="str">
        <f>IF($L$2=TRUE,_xll.mirGetDate($A974,$B$4,"MOD_FOLLOWING",$I$2),"")</f>
        <v/>
      </c>
      <c r="C974" s="738" t="str">
        <f>IF($L$2=TRUE,_xll.mirGetDate($A974,$C$4,"MOD_FOLLOWING",$I$2),"")</f>
        <v/>
      </c>
      <c r="D974" s="738" t="str">
        <f>IF($L$2=TRUE,_xll.mirGetDate($A974,$D$4,"MOD_FOLLOWING",$I$2),"")</f>
        <v/>
      </c>
      <c r="E974" s="741" t="str">
        <v/>
      </c>
      <c r="F974" s="741" t="str">
        <v/>
      </c>
      <c r="G974" s="741" t="str">
        <v/>
      </c>
    </row>
    <row r="975" spans="1:7">
      <c r="A975" s="740" t="str">
        <f t="shared" si="15"/>
        <v/>
      </c>
      <c r="B975" s="739" t="str">
        <f>IF($L$2=TRUE,_xll.mirGetDate($A975,$B$4,"MOD_FOLLOWING",$I$2),"")</f>
        <v/>
      </c>
      <c r="C975" s="738" t="str">
        <f>IF($L$2=TRUE,_xll.mirGetDate($A975,$C$4,"MOD_FOLLOWING",$I$2),"")</f>
        <v/>
      </c>
      <c r="D975" s="738" t="str">
        <f>IF($L$2=TRUE,_xll.mirGetDate($A975,$D$4,"MOD_FOLLOWING",$I$2),"")</f>
        <v/>
      </c>
      <c r="E975" s="741" t="str">
        <v/>
      </c>
      <c r="F975" s="741" t="str">
        <v/>
      </c>
      <c r="G975" s="741" t="str">
        <v/>
      </c>
    </row>
    <row r="976" spans="1:7">
      <c r="A976" s="740" t="str">
        <f t="shared" si="15"/>
        <v/>
      </c>
      <c r="B976" s="739" t="str">
        <f>IF($L$2=TRUE,_xll.mirGetDate($A976,$B$4,"MOD_FOLLOWING",$I$2),"")</f>
        <v/>
      </c>
      <c r="C976" s="738" t="str">
        <f>IF($L$2=TRUE,_xll.mirGetDate($A976,$C$4,"MOD_FOLLOWING",$I$2),"")</f>
        <v/>
      </c>
      <c r="D976" s="738" t="str">
        <f>IF($L$2=TRUE,_xll.mirGetDate($A976,$D$4,"MOD_FOLLOWING",$I$2),"")</f>
        <v/>
      </c>
      <c r="E976" s="741" t="str">
        <v/>
      </c>
      <c r="F976" s="741" t="str">
        <v/>
      </c>
      <c r="G976" s="741" t="str">
        <v/>
      </c>
    </row>
    <row r="977" spans="1:7">
      <c r="A977" s="740" t="str">
        <f t="shared" si="15"/>
        <v/>
      </c>
      <c r="B977" s="739" t="str">
        <f>IF($L$2=TRUE,_xll.mirGetDate($A977,$B$4,"MOD_FOLLOWING",$I$2),"")</f>
        <v/>
      </c>
      <c r="C977" s="738" t="str">
        <f>IF($L$2=TRUE,_xll.mirGetDate($A977,$C$4,"MOD_FOLLOWING",$I$2),"")</f>
        <v/>
      </c>
      <c r="D977" s="738" t="str">
        <f>IF($L$2=TRUE,_xll.mirGetDate($A977,$D$4,"MOD_FOLLOWING",$I$2),"")</f>
        <v/>
      </c>
      <c r="E977" s="741" t="str">
        <v/>
      </c>
      <c r="F977" s="741" t="str">
        <v/>
      </c>
      <c r="G977" s="741" t="str">
        <v/>
      </c>
    </row>
    <row r="978" spans="1:7">
      <c r="A978" s="740" t="str">
        <f t="shared" si="15"/>
        <v/>
      </c>
      <c r="B978" s="739" t="str">
        <f>IF($L$2=TRUE,_xll.mirGetDate($A978,$B$4,"MOD_FOLLOWING",$I$2),"")</f>
        <v/>
      </c>
      <c r="C978" s="738" t="str">
        <f>IF($L$2=TRUE,_xll.mirGetDate($A978,$C$4,"MOD_FOLLOWING",$I$2),"")</f>
        <v/>
      </c>
      <c r="D978" s="738" t="str">
        <f>IF($L$2=TRUE,_xll.mirGetDate($A978,$D$4,"MOD_FOLLOWING",$I$2),"")</f>
        <v/>
      </c>
      <c r="E978" s="741" t="str">
        <v/>
      </c>
      <c r="F978" s="741" t="str">
        <v/>
      </c>
      <c r="G978" s="741" t="str">
        <v/>
      </c>
    </row>
    <row r="979" spans="1:7">
      <c r="A979" s="740" t="str">
        <f t="shared" si="15"/>
        <v/>
      </c>
      <c r="B979" s="739" t="str">
        <f>IF($L$2=TRUE,_xll.mirGetDate($A979,$B$4,"MOD_FOLLOWING",$I$2),"")</f>
        <v/>
      </c>
      <c r="C979" s="738" t="str">
        <f>IF($L$2=TRUE,_xll.mirGetDate($A979,$C$4,"MOD_FOLLOWING",$I$2),"")</f>
        <v/>
      </c>
      <c r="D979" s="738" t="str">
        <f>IF($L$2=TRUE,_xll.mirGetDate($A979,$D$4,"MOD_FOLLOWING",$I$2),"")</f>
        <v/>
      </c>
      <c r="E979" s="741" t="str">
        <v/>
      </c>
      <c r="F979" s="741" t="str">
        <v/>
      </c>
      <c r="G979" s="741" t="str">
        <v/>
      </c>
    </row>
    <row r="980" spans="1:7">
      <c r="A980" s="740" t="str">
        <f t="shared" si="15"/>
        <v/>
      </c>
      <c r="B980" s="739" t="str">
        <f>IF($L$2=TRUE,_xll.mirGetDate($A980,$B$4,"MOD_FOLLOWING",$I$2),"")</f>
        <v/>
      </c>
      <c r="C980" s="738" t="str">
        <f>IF($L$2=TRUE,_xll.mirGetDate($A980,$C$4,"MOD_FOLLOWING",$I$2),"")</f>
        <v/>
      </c>
      <c r="D980" s="738" t="str">
        <f>IF($L$2=TRUE,_xll.mirGetDate($A980,$D$4,"MOD_FOLLOWING",$I$2),"")</f>
        <v/>
      </c>
      <c r="E980" s="741" t="str">
        <v/>
      </c>
      <c r="F980" s="741" t="str">
        <v/>
      </c>
      <c r="G980" s="741" t="str">
        <v/>
      </c>
    </row>
    <row r="981" spans="1:7">
      <c r="A981" s="740" t="str">
        <f t="shared" si="15"/>
        <v/>
      </c>
      <c r="B981" s="739" t="str">
        <f>IF($L$2=TRUE,_xll.mirGetDate($A981,$B$4,"MOD_FOLLOWING",$I$2),"")</f>
        <v/>
      </c>
      <c r="C981" s="738" t="str">
        <f>IF($L$2=TRUE,_xll.mirGetDate($A981,$C$4,"MOD_FOLLOWING",$I$2),"")</f>
        <v/>
      </c>
      <c r="D981" s="738" t="str">
        <f>IF($L$2=TRUE,_xll.mirGetDate($A981,$D$4,"MOD_FOLLOWING",$I$2),"")</f>
        <v/>
      </c>
      <c r="E981" s="741" t="str">
        <v/>
      </c>
      <c r="F981" s="741" t="str">
        <v/>
      </c>
      <c r="G981" s="741" t="str">
        <v/>
      </c>
    </row>
    <row r="982" spans="1:7">
      <c r="A982" s="740" t="str">
        <f t="shared" si="15"/>
        <v/>
      </c>
      <c r="B982" s="739" t="str">
        <f>IF($L$2=TRUE,_xll.mirGetDate($A982,$B$4,"MOD_FOLLOWING",$I$2),"")</f>
        <v/>
      </c>
      <c r="C982" s="738" t="str">
        <f>IF($L$2=TRUE,_xll.mirGetDate($A982,$C$4,"MOD_FOLLOWING",$I$2),"")</f>
        <v/>
      </c>
      <c r="D982" s="738" t="str">
        <f>IF($L$2=TRUE,_xll.mirGetDate($A982,$D$4,"MOD_FOLLOWING",$I$2),"")</f>
        <v/>
      </c>
      <c r="E982" s="741" t="str">
        <v/>
      </c>
      <c r="F982" s="741" t="str">
        <v/>
      </c>
      <c r="G982" s="741" t="str">
        <v/>
      </c>
    </row>
    <row r="983" spans="1:7">
      <c r="A983" s="740" t="str">
        <f t="shared" si="15"/>
        <v/>
      </c>
      <c r="B983" s="739" t="str">
        <f>IF($L$2=TRUE,_xll.mirGetDate($A983,$B$4,"MOD_FOLLOWING",$I$2),"")</f>
        <v/>
      </c>
      <c r="C983" s="738" t="str">
        <f>IF($L$2=TRUE,_xll.mirGetDate($A983,$C$4,"MOD_FOLLOWING",$I$2),"")</f>
        <v/>
      </c>
      <c r="D983" s="738" t="str">
        <f>IF($L$2=TRUE,_xll.mirGetDate($A983,$D$4,"MOD_FOLLOWING",$I$2),"")</f>
        <v/>
      </c>
      <c r="E983" s="741" t="str">
        <v/>
      </c>
      <c r="F983" s="741" t="str">
        <v/>
      </c>
      <c r="G983" s="741" t="str">
        <v/>
      </c>
    </row>
    <row r="984" spans="1:7">
      <c r="A984" s="740" t="str">
        <f t="shared" si="15"/>
        <v/>
      </c>
      <c r="B984" s="739" t="str">
        <f>IF($L$2=TRUE,_xll.mirGetDate($A984,$B$4,"MOD_FOLLOWING",$I$2),"")</f>
        <v/>
      </c>
      <c r="C984" s="738" t="str">
        <f>IF($L$2=TRUE,_xll.mirGetDate($A984,$C$4,"MOD_FOLLOWING",$I$2),"")</f>
        <v/>
      </c>
      <c r="D984" s="738" t="str">
        <f>IF($L$2=TRUE,_xll.mirGetDate($A984,$D$4,"MOD_FOLLOWING",$I$2),"")</f>
        <v/>
      </c>
      <c r="E984" s="741" t="str">
        <v/>
      </c>
      <c r="F984" s="741" t="str">
        <v/>
      </c>
      <c r="G984" s="741" t="str">
        <v/>
      </c>
    </row>
    <row r="985" spans="1:7">
      <c r="A985" s="740" t="str">
        <f t="shared" si="15"/>
        <v/>
      </c>
      <c r="B985" s="739" t="str">
        <f>IF($L$2=TRUE,_xll.mirGetDate($A985,$B$4,"MOD_FOLLOWING",$I$2),"")</f>
        <v/>
      </c>
      <c r="C985" s="738" t="str">
        <f>IF($L$2=TRUE,_xll.mirGetDate($A985,$C$4,"MOD_FOLLOWING",$I$2),"")</f>
        <v/>
      </c>
      <c r="D985" s="738" t="str">
        <f>IF($L$2=TRUE,_xll.mirGetDate($A985,$D$4,"MOD_FOLLOWING",$I$2),"")</f>
        <v/>
      </c>
      <c r="E985" s="741" t="str">
        <v/>
      </c>
      <c r="F985" s="741" t="str">
        <v/>
      </c>
      <c r="G985" s="741" t="str">
        <v/>
      </c>
    </row>
    <row r="986" spans="1:7">
      <c r="A986" s="740" t="str">
        <f t="shared" si="15"/>
        <v/>
      </c>
      <c r="B986" s="739" t="str">
        <f>IF($L$2=TRUE,_xll.mirGetDate($A986,$B$4,"MOD_FOLLOWING",$I$2),"")</f>
        <v/>
      </c>
      <c r="C986" s="738" t="str">
        <f>IF($L$2=TRUE,_xll.mirGetDate($A986,$C$4,"MOD_FOLLOWING",$I$2),"")</f>
        <v/>
      </c>
      <c r="D986" s="738" t="str">
        <f>IF($L$2=TRUE,_xll.mirGetDate($A986,$D$4,"MOD_FOLLOWING",$I$2),"")</f>
        <v/>
      </c>
      <c r="E986" s="741" t="str">
        <v/>
      </c>
      <c r="F986" s="741" t="str">
        <v/>
      </c>
      <c r="G986" s="741" t="str">
        <v/>
      </c>
    </row>
    <row r="987" spans="1:7">
      <c r="A987" s="740" t="str">
        <f t="shared" si="15"/>
        <v/>
      </c>
      <c r="B987" s="739" t="str">
        <f>IF($L$2=TRUE,_xll.mirGetDate($A987,$B$4,"MOD_FOLLOWING",$I$2),"")</f>
        <v/>
      </c>
      <c r="C987" s="738" t="str">
        <f>IF($L$2=TRUE,_xll.mirGetDate($A987,$C$4,"MOD_FOLLOWING",$I$2),"")</f>
        <v/>
      </c>
      <c r="D987" s="738" t="str">
        <f>IF($L$2=TRUE,_xll.mirGetDate($A987,$D$4,"MOD_FOLLOWING",$I$2),"")</f>
        <v/>
      </c>
      <c r="E987" s="741" t="str">
        <v/>
      </c>
      <c r="F987" s="741" t="str">
        <v/>
      </c>
      <c r="G987" s="741" t="str">
        <v/>
      </c>
    </row>
    <row r="988" spans="1:7">
      <c r="A988" s="740" t="str">
        <f t="shared" si="15"/>
        <v/>
      </c>
      <c r="B988" s="739" t="str">
        <f>IF($L$2=TRUE,_xll.mirGetDate($A988,$B$4,"MOD_FOLLOWING",$I$2),"")</f>
        <v/>
      </c>
      <c r="C988" s="738" t="str">
        <f>IF($L$2=TRUE,_xll.mirGetDate($A988,$C$4,"MOD_FOLLOWING",$I$2),"")</f>
        <v/>
      </c>
      <c r="D988" s="738" t="str">
        <f>IF($L$2=TRUE,_xll.mirGetDate($A988,$D$4,"MOD_FOLLOWING",$I$2),"")</f>
        <v/>
      </c>
      <c r="E988" s="741" t="str">
        <v/>
      </c>
      <c r="F988" s="741" t="str">
        <v/>
      </c>
      <c r="G988" s="741" t="str">
        <v/>
      </c>
    </row>
    <row r="989" spans="1:7">
      <c r="A989" s="740" t="str">
        <f t="shared" si="15"/>
        <v/>
      </c>
      <c r="B989" s="739" t="str">
        <f>IF($L$2=TRUE,_xll.mirGetDate($A989,$B$4,"MOD_FOLLOWING",$I$2),"")</f>
        <v/>
      </c>
      <c r="C989" s="738" t="str">
        <f>IF($L$2=TRUE,_xll.mirGetDate($A989,$C$4,"MOD_FOLLOWING",$I$2),"")</f>
        <v/>
      </c>
      <c r="D989" s="738" t="str">
        <f>IF($L$2=TRUE,_xll.mirGetDate($A989,$D$4,"MOD_FOLLOWING",$I$2),"")</f>
        <v/>
      </c>
      <c r="E989" s="741" t="str">
        <v/>
      </c>
      <c r="F989" s="741" t="str">
        <v/>
      </c>
      <c r="G989" s="741" t="str">
        <v/>
      </c>
    </row>
    <row r="990" spans="1:7">
      <c r="A990" s="740" t="str">
        <f t="shared" si="15"/>
        <v/>
      </c>
      <c r="B990" s="739" t="str">
        <f>IF($L$2=TRUE,_xll.mirGetDate($A990,$B$4,"MOD_FOLLOWING",$I$2),"")</f>
        <v/>
      </c>
      <c r="C990" s="738" t="str">
        <f>IF($L$2=TRUE,_xll.mirGetDate($A990,$C$4,"MOD_FOLLOWING",$I$2),"")</f>
        <v/>
      </c>
      <c r="D990" s="738" t="str">
        <f>IF($L$2=TRUE,_xll.mirGetDate($A990,$D$4,"MOD_FOLLOWING",$I$2),"")</f>
        <v/>
      </c>
      <c r="E990" s="741" t="str">
        <v/>
      </c>
      <c r="F990" s="741" t="str">
        <v/>
      </c>
      <c r="G990" s="741" t="str">
        <v/>
      </c>
    </row>
    <row r="991" spans="1:7">
      <c r="A991" s="740" t="str">
        <f t="shared" si="15"/>
        <v/>
      </c>
      <c r="B991" s="739" t="str">
        <f>IF($L$2=TRUE,_xll.mirGetDate($A991,$B$4,"MOD_FOLLOWING",$I$2),"")</f>
        <v/>
      </c>
      <c r="C991" s="738" t="str">
        <f>IF($L$2=TRUE,_xll.mirGetDate($A991,$C$4,"MOD_FOLLOWING",$I$2),"")</f>
        <v/>
      </c>
      <c r="D991" s="738" t="str">
        <f>IF($L$2=TRUE,_xll.mirGetDate($A991,$D$4,"MOD_FOLLOWING",$I$2),"")</f>
        <v/>
      </c>
      <c r="E991" s="741" t="str">
        <v/>
      </c>
      <c r="F991" s="741" t="str">
        <v/>
      </c>
      <c r="G991" s="741" t="str">
        <v/>
      </c>
    </row>
    <row r="992" spans="1:7">
      <c r="A992" s="740" t="str">
        <f t="shared" si="15"/>
        <v/>
      </c>
      <c r="B992" s="739" t="str">
        <f>IF($L$2=TRUE,_xll.mirGetDate($A992,$B$4,"MOD_FOLLOWING",$I$2),"")</f>
        <v/>
      </c>
      <c r="C992" s="738" t="str">
        <f>IF($L$2=TRUE,_xll.mirGetDate($A992,$C$4,"MOD_FOLLOWING",$I$2),"")</f>
        <v/>
      </c>
      <c r="D992" s="738" t="str">
        <f>IF($L$2=TRUE,_xll.mirGetDate($A992,$D$4,"MOD_FOLLOWING",$I$2),"")</f>
        <v/>
      </c>
      <c r="E992" s="741" t="str">
        <v/>
      </c>
      <c r="F992" s="741" t="str">
        <v/>
      </c>
      <c r="G992" s="741" t="str">
        <v/>
      </c>
    </row>
    <row r="993" spans="1:7">
      <c r="A993" s="740" t="str">
        <f t="shared" si="15"/>
        <v/>
      </c>
      <c r="B993" s="739" t="str">
        <f>IF($L$2=TRUE,_xll.mirGetDate($A993,$B$4,"MOD_FOLLOWING",$I$2),"")</f>
        <v/>
      </c>
      <c r="C993" s="738" t="str">
        <f>IF($L$2=TRUE,_xll.mirGetDate($A993,$C$4,"MOD_FOLLOWING",$I$2),"")</f>
        <v/>
      </c>
      <c r="D993" s="738" t="str">
        <f>IF($L$2=TRUE,_xll.mirGetDate($A993,$D$4,"MOD_FOLLOWING",$I$2),"")</f>
        <v/>
      </c>
      <c r="E993" s="741" t="str">
        <v/>
      </c>
      <c r="F993" s="741" t="str">
        <v/>
      </c>
      <c r="G993" s="741" t="str">
        <v/>
      </c>
    </row>
    <row r="994" spans="1:7">
      <c r="A994" s="740" t="str">
        <f t="shared" si="15"/>
        <v/>
      </c>
      <c r="B994" s="739" t="str">
        <f>IF($L$2=TRUE,_xll.mirGetDate($A994,$B$4,"MOD_FOLLOWING",$I$2),"")</f>
        <v/>
      </c>
      <c r="C994" s="738" t="str">
        <f>IF($L$2=TRUE,_xll.mirGetDate($A994,$C$4,"MOD_FOLLOWING",$I$2),"")</f>
        <v/>
      </c>
      <c r="D994" s="738" t="str">
        <f>IF($L$2=TRUE,_xll.mirGetDate($A994,$D$4,"MOD_FOLLOWING",$I$2),"")</f>
        <v/>
      </c>
      <c r="E994" s="741" t="str">
        <v/>
      </c>
      <c r="F994" s="741" t="str">
        <v/>
      </c>
      <c r="G994" s="741" t="str">
        <v/>
      </c>
    </row>
    <row r="995" spans="1:7">
      <c r="A995" s="740" t="str">
        <f t="shared" si="15"/>
        <v/>
      </c>
      <c r="B995" s="739" t="str">
        <f>IF($L$2=TRUE,_xll.mirGetDate($A995,$B$4,"MOD_FOLLOWING",$I$2),"")</f>
        <v/>
      </c>
      <c r="C995" s="738" t="str">
        <f>IF($L$2=TRUE,_xll.mirGetDate($A995,$C$4,"MOD_FOLLOWING",$I$2),"")</f>
        <v/>
      </c>
      <c r="D995" s="738" t="str">
        <f>IF($L$2=TRUE,_xll.mirGetDate($A995,$D$4,"MOD_FOLLOWING",$I$2),"")</f>
        <v/>
      </c>
      <c r="E995" s="741" t="str">
        <v/>
      </c>
      <c r="F995" s="741" t="str">
        <v/>
      </c>
      <c r="G995" s="741" t="str">
        <v/>
      </c>
    </row>
    <row r="996" spans="1:7">
      <c r="A996" s="740" t="str">
        <f t="shared" si="15"/>
        <v/>
      </c>
      <c r="B996" s="739" t="str">
        <f>IF($L$2=TRUE,_xll.mirGetDate($A996,$B$4,"MOD_FOLLOWING",$I$2),"")</f>
        <v/>
      </c>
      <c r="C996" s="738" t="str">
        <f>IF($L$2=TRUE,_xll.mirGetDate($A996,$C$4,"MOD_FOLLOWING",$I$2),"")</f>
        <v/>
      </c>
      <c r="D996" s="738" t="str">
        <f>IF($L$2=TRUE,_xll.mirGetDate($A996,$D$4,"MOD_FOLLOWING",$I$2),"")</f>
        <v/>
      </c>
      <c r="E996" s="741" t="str">
        <v/>
      </c>
      <c r="F996" s="741" t="str">
        <v/>
      </c>
      <c r="G996" s="741" t="str">
        <v/>
      </c>
    </row>
    <row r="997" spans="1:7">
      <c r="A997" s="740" t="str">
        <f t="shared" si="15"/>
        <v/>
      </c>
      <c r="B997" s="739" t="str">
        <f>IF($L$2=TRUE,_xll.mirGetDate($A997,$B$4,"MOD_FOLLOWING",$I$2),"")</f>
        <v/>
      </c>
      <c r="C997" s="738" t="str">
        <f>IF($L$2=TRUE,_xll.mirGetDate($A997,$C$4,"MOD_FOLLOWING",$I$2),"")</f>
        <v/>
      </c>
      <c r="D997" s="738" t="str">
        <f>IF($L$2=TRUE,_xll.mirGetDate($A997,$D$4,"MOD_FOLLOWING",$I$2),"")</f>
        <v/>
      </c>
      <c r="E997" s="741" t="str">
        <v/>
      </c>
      <c r="F997" s="741" t="str">
        <v/>
      </c>
      <c r="G997" s="741" t="str">
        <v/>
      </c>
    </row>
    <row r="998" spans="1:7">
      <c r="A998" s="740" t="str">
        <f t="shared" si="15"/>
        <v/>
      </c>
      <c r="B998" s="739" t="str">
        <f>IF($L$2=TRUE,_xll.mirGetDate($A998,$B$4,"MOD_FOLLOWING",$I$2),"")</f>
        <v/>
      </c>
      <c r="C998" s="738" t="str">
        <f>IF($L$2=TRUE,_xll.mirGetDate($A998,$C$4,"MOD_FOLLOWING",$I$2),"")</f>
        <v/>
      </c>
      <c r="D998" s="738" t="str">
        <f>IF($L$2=TRUE,_xll.mirGetDate($A998,$D$4,"MOD_FOLLOWING",$I$2),"")</f>
        <v/>
      </c>
      <c r="E998" s="741" t="str">
        <v/>
      </c>
      <c r="F998" s="741" t="str">
        <v/>
      </c>
      <c r="G998" s="741" t="str">
        <v/>
      </c>
    </row>
    <row r="999" spans="1:7">
      <c r="A999" s="740" t="str">
        <f t="shared" si="15"/>
        <v/>
      </c>
      <c r="B999" s="739" t="str">
        <f>IF($L$2=TRUE,_xll.mirGetDate($A999,$B$4,"MOD_FOLLOWING",$I$2),"")</f>
        <v/>
      </c>
      <c r="C999" s="738" t="str">
        <f>IF($L$2=TRUE,_xll.mirGetDate($A999,$C$4,"MOD_FOLLOWING",$I$2),"")</f>
        <v/>
      </c>
      <c r="D999" s="738" t="str">
        <f>IF($L$2=TRUE,_xll.mirGetDate($A999,$D$4,"MOD_FOLLOWING",$I$2),"")</f>
        <v/>
      </c>
      <c r="E999" s="741" t="str">
        <v/>
      </c>
      <c r="F999" s="741" t="str">
        <v/>
      </c>
      <c r="G999" s="741" t="str">
        <v/>
      </c>
    </row>
    <row r="1000" spans="1:7">
      <c r="A1000" s="740" t="str">
        <f t="shared" si="15"/>
        <v/>
      </c>
      <c r="B1000" s="739" t="str">
        <f>IF($L$2=TRUE,_xll.mirGetDate($A1000,$B$4,"MOD_FOLLOWING",$I$2),"")</f>
        <v/>
      </c>
      <c r="C1000" s="738" t="str">
        <f>IF($L$2=TRUE,_xll.mirGetDate($A1000,$C$4,"MOD_FOLLOWING",$I$2),"")</f>
        <v/>
      </c>
      <c r="D1000" s="738" t="str">
        <f>IF($L$2=TRUE,_xll.mirGetDate($A1000,$D$4,"MOD_FOLLOWING",$I$2),"")</f>
        <v/>
      </c>
      <c r="E1000" s="741" t="str">
        <v/>
      </c>
      <c r="F1000" s="741" t="str">
        <v/>
      </c>
      <c r="G1000" s="741" t="str">
        <v/>
      </c>
    </row>
    <row r="1001" spans="1:7">
      <c r="A1001" s="740" t="str">
        <f t="shared" si="15"/>
        <v/>
      </c>
      <c r="B1001" s="739" t="str">
        <f>IF($L$2=TRUE,_xll.mirGetDate($A1001,$B$4,"MOD_FOLLOWING",$I$2),"")</f>
        <v/>
      </c>
      <c r="C1001" s="738" t="str">
        <f>IF($L$2=TRUE,_xll.mirGetDate($A1001,$C$4,"MOD_FOLLOWING",$I$2),"")</f>
        <v/>
      </c>
      <c r="D1001" s="738" t="str">
        <f>IF($L$2=TRUE,_xll.mirGetDate($A1001,$D$4,"MOD_FOLLOWING",$I$2),"")</f>
        <v/>
      </c>
      <c r="E1001" s="741" t="str">
        <v/>
      </c>
      <c r="F1001" s="741" t="str">
        <v/>
      </c>
      <c r="G1001" s="741" t="str">
        <v/>
      </c>
    </row>
    <row r="1002" spans="1:7">
      <c r="A1002" s="740" t="str">
        <f t="shared" si="15"/>
        <v/>
      </c>
      <c r="B1002" s="739" t="str">
        <f>IF($L$2=TRUE,_xll.mirGetDate($A1002,$B$4,"MOD_FOLLOWING",$I$2),"")</f>
        <v/>
      </c>
      <c r="C1002" s="738" t="str">
        <f>IF($L$2=TRUE,_xll.mirGetDate($A1002,$C$4,"MOD_FOLLOWING",$I$2),"")</f>
        <v/>
      </c>
      <c r="D1002" s="738" t="str">
        <f>IF($L$2=TRUE,_xll.mirGetDate($A1002,$D$4,"MOD_FOLLOWING",$I$2),"")</f>
        <v/>
      </c>
      <c r="E1002" s="741" t="str">
        <v/>
      </c>
      <c r="F1002" s="741" t="str">
        <v/>
      </c>
      <c r="G1002" s="741" t="str">
        <v/>
      </c>
    </row>
    <row r="1003" spans="1:7">
      <c r="A1003" s="740" t="str">
        <f t="shared" si="15"/>
        <v/>
      </c>
      <c r="B1003" s="739" t="str">
        <f>IF($L$2=TRUE,_xll.mirGetDate($A1003,$B$4,"MOD_FOLLOWING",$I$2),"")</f>
        <v/>
      </c>
      <c r="C1003" s="738" t="str">
        <f>IF($L$2=TRUE,_xll.mirGetDate($A1003,$C$4,"MOD_FOLLOWING",$I$2),"")</f>
        <v/>
      </c>
      <c r="D1003" s="738" t="str">
        <f>IF($L$2=TRUE,_xll.mirGetDate($A1003,$D$4,"MOD_FOLLOWING",$I$2),"")</f>
        <v/>
      </c>
      <c r="E1003" s="741" t="str">
        <v/>
      </c>
      <c r="F1003" s="741" t="str">
        <v/>
      </c>
      <c r="G1003" s="741" t="str">
        <v/>
      </c>
    </row>
    <row r="1004" spans="1:7">
      <c r="A1004" s="740" t="str">
        <f t="shared" si="15"/>
        <v/>
      </c>
      <c r="B1004" s="739" t="str">
        <f>IF($L$2=TRUE,_xll.mirGetDate($A1004,$B$4,"MOD_FOLLOWING",$I$2),"")</f>
        <v/>
      </c>
      <c r="C1004" s="738" t="str">
        <f>IF($L$2=TRUE,_xll.mirGetDate($A1004,$C$4,"MOD_FOLLOWING",$I$2),"")</f>
        <v/>
      </c>
      <c r="D1004" s="738" t="str">
        <f>IF($L$2=TRUE,_xll.mirGetDate($A1004,$D$4,"MOD_FOLLOWING",$I$2),"")</f>
        <v/>
      </c>
      <c r="E1004" s="741" t="str">
        <v/>
      </c>
      <c r="F1004" s="741" t="str">
        <v/>
      </c>
      <c r="G1004" s="741" t="str">
        <v/>
      </c>
    </row>
    <row r="1005" spans="1:7">
      <c r="A1005" s="740" t="str">
        <f t="shared" si="15"/>
        <v/>
      </c>
      <c r="B1005" s="739" t="str">
        <f>IF($L$2=TRUE,_xll.mirGetDate($A1005,$B$4,"MOD_FOLLOWING",$I$2),"")</f>
        <v/>
      </c>
      <c r="C1005" s="738" t="str">
        <f>IF($L$2=TRUE,_xll.mirGetDate($A1005,$C$4,"MOD_FOLLOWING",$I$2),"")</f>
        <v/>
      </c>
      <c r="D1005" s="738" t="str">
        <f>IF($L$2=TRUE,_xll.mirGetDate($A1005,$D$4,"MOD_FOLLOWING",$I$2),"")</f>
        <v/>
      </c>
      <c r="E1005" s="741" t="str">
        <v/>
      </c>
      <c r="F1005" s="741" t="str">
        <v/>
      </c>
      <c r="G1005" s="741" t="str">
        <v/>
      </c>
    </row>
    <row r="1006" spans="1:7">
      <c r="A1006" s="740" t="str">
        <f t="shared" si="15"/>
        <v/>
      </c>
      <c r="B1006" s="739" t="str">
        <f>IF($L$2=TRUE,_xll.mirGetDate($A1006,$B$4,"MOD_FOLLOWING",$I$2),"")</f>
        <v/>
      </c>
      <c r="C1006" s="738" t="str">
        <f>IF($L$2=TRUE,_xll.mirGetDate($A1006,$C$4,"MOD_FOLLOWING",$I$2),"")</f>
        <v/>
      </c>
      <c r="D1006" s="738" t="str">
        <f>IF($L$2=TRUE,_xll.mirGetDate($A1006,$D$4,"MOD_FOLLOWING",$I$2),"")</f>
        <v/>
      </c>
      <c r="E1006" s="741" t="str">
        <v/>
      </c>
      <c r="F1006" s="741" t="str">
        <v/>
      </c>
      <c r="G1006" s="741" t="str">
        <v/>
      </c>
    </row>
    <row r="1007" spans="1:7">
      <c r="A1007" s="740" t="str">
        <f t="shared" si="15"/>
        <v/>
      </c>
      <c r="B1007" s="739" t="str">
        <f>IF($L$2=TRUE,_xll.mirGetDate($A1007,$B$4,"MOD_FOLLOWING",$I$2),"")</f>
        <v/>
      </c>
      <c r="C1007" s="738" t="str">
        <f>IF($L$2=TRUE,_xll.mirGetDate($A1007,$C$4,"MOD_FOLLOWING",$I$2),"")</f>
        <v/>
      </c>
      <c r="D1007" s="738" t="str">
        <f>IF($L$2=TRUE,_xll.mirGetDate($A1007,$D$4,"MOD_FOLLOWING",$I$2),"")</f>
        <v/>
      </c>
      <c r="E1007" s="741" t="str">
        <v/>
      </c>
      <c r="F1007" s="741" t="str">
        <v/>
      </c>
      <c r="G1007" s="741" t="str">
        <v/>
      </c>
    </row>
    <row r="1008" spans="1:7">
      <c r="A1008" s="740" t="str">
        <f t="shared" si="15"/>
        <v/>
      </c>
      <c r="B1008" s="739" t="str">
        <f>IF($L$2=TRUE,_xll.mirGetDate($A1008,$B$4,"MOD_FOLLOWING",$I$2),"")</f>
        <v/>
      </c>
      <c r="C1008" s="738" t="str">
        <f>IF($L$2=TRUE,_xll.mirGetDate($A1008,$C$4,"MOD_FOLLOWING",$I$2),"")</f>
        <v/>
      </c>
      <c r="D1008" s="738" t="str">
        <f>IF($L$2=TRUE,_xll.mirGetDate($A1008,$D$4,"MOD_FOLLOWING",$I$2),"")</f>
        <v/>
      </c>
      <c r="E1008" s="741" t="str">
        <v/>
      </c>
      <c r="F1008" s="741" t="str">
        <v/>
      </c>
      <c r="G1008" s="741" t="str">
        <v/>
      </c>
    </row>
    <row r="1009" spans="1:7">
      <c r="A1009" s="740" t="str">
        <f t="shared" si="15"/>
        <v/>
      </c>
      <c r="B1009" s="739" t="str">
        <f>IF($L$2=TRUE,_xll.mirGetDate($A1009,$B$4,"MOD_FOLLOWING",$I$2),"")</f>
        <v/>
      </c>
      <c r="C1009" s="738" t="str">
        <f>IF($L$2=TRUE,_xll.mirGetDate($A1009,$C$4,"MOD_FOLLOWING",$I$2),"")</f>
        <v/>
      </c>
      <c r="D1009" s="738" t="str">
        <f>IF($L$2=TRUE,_xll.mirGetDate($A1009,$D$4,"MOD_FOLLOWING",$I$2),"")</f>
        <v/>
      </c>
      <c r="E1009" s="741" t="str">
        <v/>
      </c>
      <c r="F1009" s="741" t="str">
        <v/>
      </c>
      <c r="G1009" s="741" t="str">
        <v/>
      </c>
    </row>
    <row r="1010" spans="1:7">
      <c r="A1010" s="740" t="str">
        <f t="shared" si="15"/>
        <v/>
      </c>
      <c r="B1010" s="739" t="str">
        <f>IF($L$2=TRUE,_xll.mirGetDate($A1010,$B$4,"MOD_FOLLOWING",$I$2),"")</f>
        <v/>
      </c>
      <c r="C1010" s="738" t="str">
        <f>IF($L$2=TRUE,_xll.mirGetDate($A1010,$C$4,"MOD_FOLLOWING",$I$2),"")</f>
        <v/>
      </c>
      <c r="D1010" s="738" t="str">
        <f>IF($L$2=TRUE,_xll.mirGetDate($A1010,$D$4,"MOD_FOLLOWING",$I$2),"")</f>
        <v/>
      </c>
      <c r="E1010" s="741" t="str">
        <v/>
      </c>
      <c r="F1010" s="741" t="str">
        <v/>
      </c>
      <c r="G1010" s="741" t="str">
        <v/>
      </c>
    </row>
    <row r="1011" spans="1:7">
      <c r="A1011" s="740" t="str">
        <f t="shared" si="15"/>
        <v/>
      </c>
      <c r="B1011" s="739" t="str">
        <f>IF($L$2=TRUE,_xll.mirGetDate($A1011,$B$4,"MOD_FOLLOWING",$I$2),"")</f>
        <v/>
      </c>
      <c r="C1011" s="738" t="str">
        <f>IF($L$2=TRUE,_xll.mirGetDate($A1011,$C$4,"MOD_FOLLOWING",$I$2),"")</f>
        <v/>
      </c>
      <c r="D1011" s="738" t="str">
        <f>IF($L$2=TRUE,_xll.mirGetDate($A1011,$D$4,"MOD_FOLLOWING",$I$2),"")</f>
        <v/>
      </c>
      <c r="E1011" s="741" t="str">
        <v/>
      </c>
      <c r="F1011" s="741" t="str">
        <v/>
      </c>
      <c r="G1011" s="741" t="str">
        <v/>
      </c>
    </row>
    <row r="1012" spans="1:7">
      <c r="A1012" s="740" t="str">
        <f t="shared" si="15"/>
        <v/>
      </c>
      <c r="B1012" s="739" t="str">
        <f>IF($L$2=TRUE,_xll.mirGetDate($A1012,$B$4,"MOD_FOLLOWING",$I$2),"")</f>
        <v/>
      </c>
      <c r="C1012" s="738" t="str">
        <f>IF($L$2=TRUE,_xll.mirGetDate($A1012,$C$4,"MOD_FOLLOWING",$I$2),"")</f>
        <v/>
      </c>
      <c r="D1012" s="738" t="str">
        <f>IF($L$2=TRUE,_xll.mirGetDate($A1012,$D$4,"MOD_FOLLOWING",$I$2),"")</f>
        <v/>
      </c>
      <c r="E1012" s="741" t="str">
        <v/>
      </c>
      <c r="F1012" s="741" t="str">
        <v/>
      </c>
      <c r="G1012" s="741" t="str">
        <v/>
      </c>
    </row>
    <row r="1013" spans="1:7">
      <c r="A1013" s="740" t="str">
        <f t="shared" si="15"/>
        <v/>
      </c>
      <c r="B1013" s="739" t="str">
        <f>IF($L$2=TRUE,_xll.mirGetDate($A1013,$B$4,"MOD_FOLLOWING",$I$2),"")</f>
        <v/>
      </c>
      <c r="C1013" s="738" t="str">
        <f>IF($L$2=TRUE,_xll.mirGetDate($A1013,$C$4,"MOD_FOLLOWING",$I$2),"")</f>
        <v/>
      </c>
      <c r="D1013" s="738" t="str">
        <f>IF($L$2=TRUE,_xll.mirGetDate($A1013,$D$4,"MOD_FOLLOWING",$I$2),"")</f>
        <v/>
      </c>
      <c r="E1013" s="741" t="str">
        <v/>
      </c>
      <c r="F1013" s="741" t="str">
        <v/>
      </c>
      <c r="G1013" s="741" t="str">
        <v/>
      </c>
    </row>
    <row r="1014" spans="1:7">
      <c r="A1014" s="740" t="str">
        <f t="shared" si="15"/>
        <v/>
      </c>
      <c r="B1014" s="739" t="str">
        <f>IF($L$2=TRUE,_xll.mirGetDate($A1014,$B$4,"MOD_FOLLOWING",$I$2),"")</f>
        <v/>
      </c>
      <c r="C1014" s="738" t="str">
        <f>IF($L$2=TRUE,_xll.mirGetDate($A1014,$C$4,"MOD_FOLLOWING",$I$2),"")</f>
        <v/>
      </c>
      <c r="D1014" s="738" t="str">
        <f>IF($L$2=TRUE,_xll.mirGetDate($A1014,$D$4,"MOD_FOLLOWING",$I$2),"")</f>
        <v/>
      </c>
      <c r="E1014" s="741" t="str">
        <v/>
      </c>
      <c r="F1014" s="741" t="str">
        <v/>
      </c>
      <c r="G1014" s="741" t="str">
        <v/>
      </c>
    </row>
    <row r="1015" spans="1:7">
      <c r="A1015" s="740" t="str">
        <f t="shared" si="15"/>
        <v/>
      </c>
      <c r="B1015" s="739" t="str">
        <f>IF($L$2=TRUE,_xll.mirGetDate($A1015,$B$4,"MOD_FOLLOWING",$I$2),"")</f>
        <v/>
      </c>
      <c r="C1015" s="738" t="str">
        <f>IF($L$2=TRUE,_xll.mirGetDate($A1015,$C$4,"MOD_FOLLOWING",$I$2),"")</f>
        <v/>
      </c>
      <c r="D1015" s="738" t="str">
        <f>IF($L$2=TRUE,_xll.mirGetDate($A1015,$D$4,"MOD_FOLLOWING",$I$2),"")</f>
        <v/>
      </c>
      <c r="E1015" s="741" t="str">
        <v/>
      </c>
      <c r="F1015" s="741" t="str">
        <v/>
      </c>
      <c r="G1015" s="741" t="str">
        <v/>
      </c>
    </row>
    <row r="1016" spans="1:7">
      <c r="A1016" s="740" t="str">
        <f t="shared" si="15"/>
        <v/>
      </c>
      <c r="B1016" s="739" t="str">
        <f>IF($L$2=TRUE,_xll.mirGetDate($A1016,$B$4,"MOD_FOLLOWING",$I$2),"")</f>
        <v/>
      </c>
      <c r="C1016" s="738" t="str">
        <f>IF($L$2=TRUE,_xll.mirGetDate($A1016,$C$4,"MOD_FOLLOWING",$I$2),"")</f>
        <v/>
      </c>
      <c r="D1016" s="738" t="str">
        <f>IF($L$2=TRUE,_xll.mirGetDate($A1016,$D$4,"MOD_FOLLOWING",$I$2),"")</f>
        <v/>
      </c>
      <c r="E1016" s="741" t="str">
        <v/>
      </c>
      <c r="F1016" s="741" t="str">
        <v/>
      </c>
      <c r="G1016" s="741" t="str">
        <v/>
      </c>
    </row>
    <row r="1017" spans="1:7">
      <c r="A1017" s="740" t="str">
        <f t="shared" si="15"/>
        <v/>
      </c>
      <c r="B1017" s="739" t="str">
        <f>IF($L$2=TRUE,_xll.mirGetDate($A1017,$B$4,"MOD_FOLLOWING",$I$2),"")</f>
        <v/>
      </c>
      <c r="C1017" s="738" t="str">
        <f>IF($L$2=TRUE,_xll.mirGetDate($A1017,$C$4,"MOD_FOLLOWING",$I$2),"")</f>
        <v/>
      </c>
      <c r="D1017" s="738" t="str">
        <f>IF($L$2=TRUE,_xll.mirGetDate($A1017,$D$4,"MOD_FOLLOWING",$I$2),"")</f>
        <v/>
      </c>
      <c r="E1017" s="741" t="str">
        <v/>
      </c>
      <c r="F1017" s="741" t="str">
        <v/>
      </c>
      <c r="G1017" s="741" t="str">
        <v/>
      </c>
    </row>
    <row r="1018" spans="1:7">
      <c r="A1018" s="740" t="str">
        <f t="shared" si="15"/>
        <v/>
      </c>
      <c r="B1018" s="739" t="str">
        <f>IF($L$2=TRUE,_xll.mirGetDate($A1018,$B$4,"MOD_FOLLOWING",$I$2),"")</f>
        <v/>
      </c>
      <c r="C1018" s="738" t="str">
        <f>IF($L$2=TRUE,_xll.mirGetDate($A1018,$C$4,"MOD_FOLLOWING",$I$2),"")</f>
        <v/>
      </c>
      <c r="D1018" s="738" t="str">
        <f>IF($L$2=TRUE,_xll.mirGetDate($A1018,$D$4,"MOD_FOLLOWING",$I$2),"")</f>
        <v/>
      </c>
      <c r="E1018" s="741" t="str">
        <v/>
      </c>
      <c r="F1018" s="741" t="str">
        <v/>
      </c>
      <c r="G1018" s="741" t="str">
        <v/>
      </c>
    </row>
    <row r="1019" spans="1:7">
      <c r="A1019" s="740" t="str">
        <f t="shared" si="15"/>
        <v/>
      </c>
      <c r="B1019" s="739" t="str">
        <f>IF($L$2=TRUE,_xll.mirGetDate($A1019,$B$4,"MOD_FOLLOWING",$I$2),"")</f>
        <v/>
      </c>
      <c r="C1019" s="738" t="str">
        <f>IF($L$2=TRUE,_xll.mirGetDate($A1019,$C$4,"MOD_FOLLOWING",$I$2),"")</f>
        <v/>
      </c>
      <c r="D1019" s="738" t="str">
        <f>IF($L$2=TRUE,_xll.mirGetDate($A1019,$D$4,"MOD_FOLLOWING",$I$2),"")</f>
        <v/>
      </c>
      <c r="E1019" s="741" t="str">
        <v/>
      </c>
      <c r="F1019" s="741" t="str">
        <v/>
      </c>
      <c r="G1019" s="741" t="str">
        <v/>
      </c>
    </row>
    <row r="1020" spans="1:7">
      <c r="A1020" s="740" t="str">
        <f t="shared" si="15"/>
        <v/>
      </c>
      <c r="B1020" s="739" t="str">
        <f>IF($L$2=TRUE,_xll.mirGetDate($A1020,$B$4,"MOD_FOLLOWING",$I$2),"")</f>
        <v/>
      </c>
      <c r="C1020" s="738" t="str">
        <f>IF($L$2=TRUE,_xll.mirGetDate($A1020,$C$4,"MOD_FOLLOWING",$I$2),"")</f>
        <v/>
      </c>
      <c r="D1020" s="738" t="str">
        <f>IF($L$2=TRUE,_xll.mirGetDate($A1020,$D$4,"MOD_FOLLOWING",$I$2),"")</f>
        <v/>
      </c>
      <c r="E1020" s="741" t="str">
        <v/>
      </c>
      <c r="F1020" s="741" t="str">
        <v/>
      </c>
      <c r="G1020" s="741" t="str">
        <v/>
      </c>
    </row>
    <row r="1021" spans="1:7">
      <c r="A1021" s="740" t="str">
        <f t="shared" si="15"/>
        <v/>
      </c>
      <c r="B1021" s="739" t="str">
        <f>IF($L$2=TRUE,_xll.mirGetDate($A1021,$B$4,"MOD_FOLLOWING",$I$2),"")</f>
        <v/>
      </c>
      <c r="C1021" s="738" t="str">
        <f>IF($L$2=TRUE,_xll.mirGetDate($A1021,$C$4,"MOD_FOLLOWING",$I$2),"")</f>
        <v/>
      </c>
      <c r="D1021" s="738" t="str">
        <f>IF($L$2=TRUE,_xll.mirGetDate($A1021,$D$4,"MOD_FOLLOWING",$I$2),"")</f>
        <v/>
      </c>
      <c r="E1021" s="741" t="str">
        <v/>
      </c>
      <c r="F1021" s="741" t="str">
        <v/>
      </c>
      <c r="G1021" s="741" t="str">
        <v/>
      </c>
    </row>
    <row r="1022" spans="1:7">
      <c r="A1022" s="740" t="str">
        <f t="shared" si="15"/>
        <v/>
      </c>
      <c r="B1022" s="739" t="str">
        <f>IF($L$2=TRUE,_xll.mirGetDate($A1022,$B$4,"MOD_FOLLOWING",$I$2),"")</f>
        <v/>
      </c>
      <c r="C1022" s="738" t="str">
        <f>IF($L$2=TRUE,_xll.mirGetDate($A1022,$C$4,"MOD_FOLLOWING",$I$2),"")</f>
        <v/>
      </c>
      <c r="D1022" s="738" t="str">
        <f>IF($L$2=TRUE,_xll.mirGetDate($A1022,$D$4,"MOD_FOLLOWING",$I$2),"")</f>
        <v/>
      </c>
      <c r="E1022" s="741" t="str">
        <v/>
      </c>
      <c r="F1022" s="741" t="str">
        <v/>
      </c>
      <c r="G1022" s="741" t="str">
        <v/>
      </c>
    </row>
    <row r="1023" spans="1:7">
      <c r="A1023" s="740" t="str">
        <f t="shared" si="15"/>
        <v/>
      </c>
      <c r="B1023" s="739" t="str">
        <f>IF($L$2=TRUE,_xll.mirGetDate($A1023,$B$4,"MOD_FOLLOWING",$I$2),"")</f>
        <v/>
      </c>
      <c r="C1023" s="738" t="str">
        <f>IF($L$2=TRUE,_xll.mirGetDate($A1023,$C$4,"MOD_FOLLOWING",$I$2),"")</f>
        <v/>
      </c>
      <c r="D1023" s="738" t="str">
        <f>IF($L$2=TRUE,_xll.mirGetDate($A1023,$D$4,"MOD_FOLLOWING",$I$2),"")</f>
        <v/>
      </c>
      <c r="E1023" s="741" t="str">
        <v/>
      </c>
      <c r="F1023" s="741" t="str">
        <v/>
      </c>
      <c r="G1023" s="741" t="str">
        <v/>
      </c>
    </row>
    <row r="1024" spans="1:7">
      <c r="A1024" s="740" t="str">
        <f t="shared" si="15"/>
        <v/>
      </c>
      <c r="B1024" s="739" t="str">
        <f>IF($L$2=TRUE,_xll.mirGetDate($A1024,$B$4,"MOD_FOLLOWING",$I$2),"")</f>
        <v/>
      </c>
      <c r="C1024" s="738" t="str">
        <f>IF($L$2=TRUE,_xll.mirGetDate($A1024,$C$4,"MOD_FOLLOWING",$I$2),"")</f>
        <v/>
      </c>
      <c r="D1024" s="738" t="str">
        <f>IF($L$2=TRUE,_xll.mirGetDate($A1024,$D$4,"MOD_FOLLOWING",$I$2),"")</f>
        <v/>
      </c>
      <c r="E1024" s="741" t="str">
        <v/>
      </c>
      <c r="F1024" s="741" t="str">
        <v/>
      </c>
      <c r="G1024" s="741" t="str">
        <v/>
      </c>
    </row>
    <row r="1025" spans="1:7">
      <c r="A1025" s="740" t="str">
        <f t="shared" si="15"/>
        <v/>
      </c>
      <c r="B1025" s="739" t="str">
        <f>IF($L$2=TRUE,_xll.mirGetDate($A1025,$B$4,"MOD_FOLLOWING",$I$2),"")</f>
        <v/>
      </c>
      <c r="C1025" s="738" t="str">
        <f>IF($L$2=TRUE,_xll.mirGetDate($A1025,$C$4,"MOD_FOLLOWING",$I$2),"")</f>
        <v/>
      </c>
      <c r="D1025" s="738" t="str">
        <f>IF($L$2=TRUE,_xll.mirGetDate($A1025,$D$4,"MOD_FOLLOWING",$I$2),"")</f>
        <v/>
      </c>
      <c r="E1025" s="741" t="str">
        <v/>
      </c>
      <c r="F1025" s="741" t="str">
        <v/>
      </c>
      <c r="G1025" s="741" t="str">
        <v/>
      </c>
    </row>
    <row r="1026" spans="1:7">
      <c r="A1026" s="740" t="str">
        <f t="shared" si="15"/>
        <v/>
      </c>
      <c r="B1026" s="739" t="str">
        <f>IF($L$2=TRUE,_xll.mirGetDate($A1026,$B$4,"MOD_FOLLOWING",$I$2),"")</f>
        <v/>
      </c>
      <c r="C1026" s="738" t="str">
        <f>IF($L$2=TRUE,_xll.mirGetDate($A1026,$C$4,"MOD_FOLLOWING",$I$2),"")</f>
        <v/>
      </c>
      <c r="D1026" s="738" t="str">
        <f>IF($L$2=TRUE,_xll.mirGetDate($A1026,$D$4,"MOD_FOLLOWING",$I$2),"")</f>
        <v/>
      </c>
      <c r="E1026" s="741" t="str">
        <v/>
      </c>
      <c r="F1026" s="741" t="str">
        <v/>
      </c>
      <c r="G1026" s="741" t="str">
        <v/>
      </c>
    </row>
    <row r="1027" spans="1:7">
      <c r="A1027" s="740" t="str">
        <f t="shared" si="15"/>
        <v/>
      </c>
      <c r="B1027" s="739" t="str">
        <f>IF($L$2=TRUE,_xll.mirGetDate($A1027,$B$4,"MOD_FOLLOWING",$I$2),"")</f>
        <v/>
      </c>
      <c r="C1027" s="738" t="str">
        <f>IF($L$2=TRUE,_xll.mirGetDate($A1027,$C$4,"MOD_FOLLOWING",$I$2),"")</f>
        <v/>
      </c>
      <c r="D1027" s="738" t="str">
        <f>IF($L$2=TRUE,_xll.mirGetDate($A1027,$D$4,"MOD_FOLLOWING",$I$2),"")</f>
        <v/>
      </c>
      <c r="E1027" s="741" t="str">
        <v/>
      </c>
      <c r="F1027" s="741" t="str">
        <v/>
      </c>
      <c r="G1027" s="741" t="str">
        <v/>
      </c>
    </row>
    <row r="1028" spans="1:7">
      <c r="A1028" s="740" t="str">
        <f t="shared" si="15"/>
        <v/>
      </c>
      <c r="B1028" s="739" t="str">
        <f>IF($L$2=TRUE,_xll.mirGetDate($A1028,$B$4,"MOD_FOLLOWING",$I$2),"")</f>
        <v/>
      </c>
      <c r="C1028" s="738" t="str">
        <f>IF($L$2=TRUE,_xll.mirGetDate($A1028,$C$4,"MOD_FOLLOWING",$I$2),"")</f>
        <v/>
      </c>
      <c r="D1028" s="738" t="str">
        <f>IF($L$2=TRUE,_xll.mirGetDate($A1028,$D$4,"MOD_FOLLOWING",$I$2),"")</f>
        <v/>
      </c>
      <c r="E1028" s="741" t="str">
        <v/>
      </c>
      <c r="F1028" s="741" t="str">
        <v/>
      </c>
      <c r="G1028" s="741" t="str">
        <v/>
      </c>
    </row>
    <row r="1029" spans="1:7">
      <c r="A1029" s="740" t="str">
        <f t="shared" si="15"/>
        <v/>
      </c>
      <c r="B1029" s="739" t="str">
        <f>IF($L$2=TRUE,_xll.mirGetDate($A1029,$B$4,"MOD_FOLLOWING",$I$2),"")</f>
        <v/>
      </c>
      <c r="C1029" s="738" t="str">
        <f>IF($L$2=TRUE,_xll.mirGetDate($A1029,$C$4,"MOD_FOLLOWING",$I$2),"")</f>
        <v/>
      </c>
      <c r="D1029" s="738" t="str">
        <f>IF($L$2=TRUE,_xll.mirGetDate($A1029,$D$4,"MOD_FOLLOWING",$I$2),"")</f>
        <v/>
      </c>
      <c r="E1029" s="741" t="str">
        <v/>
      </c>
      <c r="F1029" s="741" t="str">
        <v/>
      </c>
      <c r="G1029" s="741" t="str">
        <v/>
      </c>
    </row>
    <row r="1030" spans="1:7">
      <c r="A1030" s="740" t="str">
        <f t="shared" ref="A1030:A1093" si="16">B1029</f>
        <v/>
      </c>
      <c r="B1030" s="739" t="str">
        <f>IF($L$2=TRUE,_xll.mirGetDate($A1030,$B$4,"MOD_FOLLOWING",$I$2),"")</f>
        <v/>
      </c>
      <c r="C1030" s="738" t="str">
        <f>IF($L$2=TRUE,_xll.mirGetDate($A1030,$C$4,"MOD_FOLLOWING",$I$2),"")</f>
        <v/>
      </c>
      <c r="D1030" s="738" t="str">
        <f>IF($L$2=TRUE,_xll.mirGetDate($A1030,$D$4,"MOD_FOLLOWING",$I$2),"")</f>
        <v/>
      </c>
      <c r="E1030" s="741" t="str">
        <v/>
      </c>
      <c r="F1030" s="741" t="str">
        <v/>
      </c>
      <c r="G1030" s="741" t="str">
        <v/>
      </c>
    </row>
    <row r="1031" spans="1:7">
      <c r="A1031" s="740" t="str">
        <f t="shared" si="16"/>
        <v/>
      </c>
      <c r="B1031" s="739" t="str">
        <f>IF($L$2=TRUE,_xll.mirGetDate($A1031,$B$4,"MOD_FOLLOWING",$I$2),"")</f>
        <v/>
      </c>
      <c r="C1031" s="738" t="str">
        <f>IF($L$2=TRUE,_xll.mirGetDate($A1031,$C$4,"MOD_FOLLOWING",$I$2),"")</f>
        <v/>
      </c>
      <c r="D1031" s="738" t="str">
        <f>IF($L$2=TRUE,_xll.mirGetDate($A1031,$D$4,"MOD_FOLLOWING",$I$2),"")</f>
        <v/>
      </c>
      <c r="E1031" s="741" t="str">
        <v/>
      </c>
      <c r="F1031" s="741" t="str">
        <v/>
      </c>
      <c r="G1031" s="741" t="str">
        <v/>
      </c>
    </row>
    <row r="1032" spans="1:7">
      <c r="A1032" s="740" t="str">
        <f t="shared" si="16"/>
        <v/>
      </c>
      <c r="B1032" s="739" t="str">
        <f>IF($L$2=TRUE,_xll.mirGetDate($A1032,$B$4,"MOD_FOLLOWING",$I$2),"")</f>
        <v/>
      </c>
      <c r="C1032" s="738" t="str">
        <f>IF($L$2=TRUE,_xll.mirGetDate($A1032,$C$4,"MOD_FOLLOWING",$I$2),"")</f>
        <v/>
      </c>
      <c r="D1032" s="738" t="str">
        <f>IF($L$2=TRUE,_xll.mirGetDate($A1032,$D$4,"MOD_FOLLOWING",$I$2),"")</f>
        <v/>
      </c>
      <c r="E1032" s="741" t="str">
        <v/>
      </c>
      <c r="F1032" s="741" t="str">
        <v/>
      </c>
      <c r="G1032" s="741" t="str">
        <v/>
      </c>
    </row>
    <row r="1033" spans="1:7">
      <c r="A1033" s="740" t="str">
        <f t="shared" si="16"/>
        <v/>
      </c>
      <c r="B1033" s="739" t="str">
        <f>IF($L$2=TRUE,_xll.mirGetDate($A1033,$B$4,"MOD_FOLLOWING",$I$2),"")</f>
        <v/>
      </c>
      <c r="C1033" s="738" t="str">
        <f>IF($L$2=TRUE,_xll.mirGetDate($A1033,$C$4,"MOD_FOLLOWING",$I$2),"")</f>
        <v/>
      </c>
      <c r="D1033" s="738" t="str">
        <f>IF($L$2=TRUE,_xll.mirGetDate($A1033,$D$4,"MOD_FOLLOWING",$I$2),"")</f>
        <v/>
      </c>
      <c r="E1033" s="741" t="str">
        <v/>
      </c>
      <c r="F1033" s="741" t="str">
        <v/>
      </c>
      <c r="G1033" s="741" t="str">
        <v/>
      </c>
    </row>
    <row r="1034" spans="1:7">
      <c r="A1034" s="740" t="str">
        <f t="shared" si="16"/>
        <v/>
      </c>
      <c r="B1034" s="739" t="str">
        <f>IF($L$2=TRUE,_xll.mirGetDate($A1034,$B$4,"MOD_FOLLOWING",$I$2),"")</f>
        <v/>
      </c>
      <c r="C1034" s="738" t="str">
        <f>IF($L$2=TRUE,_xll.mirGetDate($A1034,$C$4,"MOD_FOLLOWING",$I$2),"")</f>
        <v/>
      </c>
      <c r="D1034" s="738" t="str">
        <f>IF($L$2=TRUE,_xll.mirGetDate($A1034,$D$4,"MOD_FOLLOWING",$I$2),"")</f>
        <v/>
      </c>
      <c r="E1034" s="741" t="str">
        <v/>
      </c>
      <c r="F1034" s="741" t="str">
        <v/>
      </c>
      <c r="G1034" s="741" t="str">
        <v/>
      </c>
    </row>
    <row r="1035" spans="1:7">
      <c r="A1035" s="740" t="str">
        <f t="shared" si="16"/>
        <v/>
      </c>
      <c r="B1035" s="739" t="str">
        <f>IF($L$2=TRUE,_xll.mirGetDate($A1035,$B$4,"MOD_FOLLOWING",$I$2),"")</f>
        <v/>
      </c>
      <c r="C1035" s="738" t="str">
        <f>IF($L$2=TRUE,_xll.mirGetDate($A1035,$C$4,"MOD_FOLLOWING",$I$2),"")</f>
        <v/>
      </c>
      <c r="D1035" s="738" t="str">
        <f>IF($L$2=TRUE,_xll.mirGetDate($A1035,$D$4,"MOD_FOLLOWING",$I$2),"")</f>
        <v/>
      </c>
      <c r="E1035" s="741" t="str">
        <v/>
      </c>
      <c r="F1035" s="741" t="str">
        <v/>
      </c>
      <c r="G1035" s="741" t="str">
        <v/>
      </c>
    </row>
    <row r="1036" spans="1:7">
      <c r="A1036" s="740" t="str">
        <f t="shared" si="16"/>
        <v/>
      </c>
      <c r="B1036" s="739" t="str">
        <f>IF($L$2=TRUE,_xll.mirGetDate($A1036,$B$4,"MOD_FOLLOWING",$I$2),"")</f>
        <v/>
      </c>
      <c r="C1036" s="738" t="str">
        <f>IF($L$2=TRUE,_xll.mirGetDate($A1036,$C$4,"MOD_FOLLOWING",$I$2),"")</f>
        <v/>
      </c>
      <c r="D1036" s="738" t="str">
        <f>IF($L$2=TRUE,_xll.mirGetDate($A1036,$D$4,"MOD_FOLLOWING",$I$2),"")</f>
        <v/>
      </c>
      <c r="E1036" s="741" t="str">
        <v/>
      </c>
      <c r="F1036" s="741" t="str">
        <v/>
      </c>
      <c r="G1036" s="741" t="str">
        <v/>
      </c>
    </row>
    <row r="1037" spans="1:7">
      <c r="A1037" s="740" t="str">
        <f t="shared" si="16"/>
        <v/>
      </c>
      <c r="B1037" s="739" t="str">
        <f>IF($L$2=TRUE,_xll.mirGetDate($A1037,$B$4,"MOD_FOLLOWING",$I$2),"")</f>
        <v/>
      </c>
      <c r="C1037" s="738" t="str">
        <f>IF($L$2=TRUE,_xll.mirGetDate($A1037,$C$4,"MOD_FOLLOWING",$I$2),"")</f>
        <v/>
      </c>
      <c r="D1037" s="738" t="str">
        <f>IF($L$2=TRUE,_xll.mirGetDate($A1037,$D$4,"MOD_FOLLOWING",$I$2),"")</f>
        <v/>
      </c>
      <c r="E1037" s="741" t="str">
        <v/>
      </c>
      <c r="F1037" s="741" t="str">
        <v/>
      </c>
      <c r="G1037" s="741" t="str">
        <v/>
      </c>
    </row>
    <row r="1038" spans="1:7">
      <c r="A1038" s="740" t="str">
        <f t="shared" si="16"/>
        <v/>
      </c>
      <c r="B1038" s="739" t="str">
        <f>IF($L$2=TRUE,_xll.mirGetDate($A1038,$B$4,"MOD_FOLLOWING",$I$2),"")</f>
        <v/>
      </c>
      <c r="C1038" s="738" t="str">
        <f>IF($L$2=TRUE,_xll.mirGetDate($A1038,$C$4,"MOD_FOLLOWING",$I$2),"")</f>
        <v/>
      </c>
      <c r="D1038" s="738" t="str">
        <f>IF($L$2=TRUE,_xll.mirGetDate($A1038,$D$4,"MOD_FOLLOWING",$I$2),"")</f>
        <v/>
      </c>
      <c r="E1038" s="741" t="str">
        <v/>
      </c>
      <c r="F1038" s="741" t="str">
        <v/>
      </c>
      <c r="G1038" s="741" t="str">
        <v/>
      </c>
    </row>
    <row r="1039" spans="1:7">
      <c r="A1039" s="740" t="str">
        <f t="shared" si="16"/>
        <v/>
      </c>
      <c r="B1039" s="739" t="str">
        <f>IF($L$2=TRUE,_xll.mirGetDate($A1039,$B$4,"MOD_FOLLOWING",$I$2),"")</f>
        <v/>
      </c>
      <c r="C1039" s="738" t="str">
        <f>IF($L$2=TRUE,_xll.mirGetDate($A1039,$C$4,"MOD_FOLLOWING",$I$2),"")</f>
        <v/>
      </c>
      <c r="D1039" s="738" t="str">
        <f>IF($L$2=TRUE,_xll.mirGetDate($A1039,$D$4,"MOD_FOLLOWING",$I$2),"")</f>
        <v/>
      </c>
      <c r="E1039" s="741" t="str">
        <v/>
      </c>
      <c r="F1039" s="741" t="str">
        <v/>
      </c>
      <c r="G1039" s="741" t="str">
        <v/>
      </c>
    </row>
    <row r="1040" spans="1:7">
      <c r="A1040" s="740" t="str">
        <f t="shared" si="16"/>
        <v/>
      </c>
      <c r="B1040" s="739" t="str">
        <f>IF($L$2=TRUE,_xll.mirGetDate($A1040,$B$4,"MOD_FOLLOWING",$I$2),"")</f>
        <v/>
      </c>
      <c r="C1040" s="738" t="str">
        <f>IF($L$2=TRUE,_xll.mirGetDate($A1040,$C$4,"MOD_FOLLOWING",$I$2),"")</f>
        <v/>
      </c>
      <c r="D1040" s="738" t="str">
        <f>IF($L$2=TRUE,_xll.mirGetDate($A1040,$D$4,"MOD_FOLLOWING",$I$2),"")</f>
        <v/>
      </c>
      <c r="E1040" s="741" t="str">
        <v/>
      </c>
      <c r="F1040" s="741" t="str">
        <v/>
      </c>
      <c r="G1040" s="741" t="str">
        <v/>
      </c>
    </row>
    <row r="1041" spans="1:7">
      <c r="A1041" s="740" t="str">
        <f t="shared" si="16"/>
        <v/>
      </c>
      <c r="B1041" s="739" t="str">
        <f>IF($L$2=TRUE,_xll.mirGetDate($A1041,$B$4,"MOD_FOLLOWING",$I$2),"")</f>
        <v/>
      </c>
      <c r="C1041" s="738" t="str">
        <f>IF($L$2=TRUE,_xll.mirGetDate($A1041,$C$4,"MOD_FOLLOWING",$I$2),"")</f>
        <v/>
      </c>
      <c r="D1041" s="738" t="str">
        <f>IF($L$2=TRUE,_xll.mirGetDate($A1041,$D$4,"MOD_FOLLOWING",$I$2),"")</f>
        <v/>
      </c>
      <c r="E1041" s="741" t="str">
        <v/>
      </c>
      <c r="F1041" s="741" t="str">
        <v/>
      </c>
      <c r="G1041" s="741" t="str">
        <v/>
      </c>
    </row>
    <row r="1042" spans="1:7">
      <c r="A1042" s="740" t="str">
        <f t="shared" si="16"/>
        <v/>
      </c>
      <c r="B1042" s="739" t="str">
        <f>IF($L$2=TRUE,_xll.mirGetDate($A1042,$B$4,"MOD_FOLLOWING",$I$2),"")</f>
        <v/>
      </c>
      <c r="C1042" s="738" t="str">
        <f>IF($L$2=TRUE,_xll.mirGetDate($A1042,$C$4,"MOD_FOLLOWING",$I$2),"")</f>
        <v/>
      </c>
      <c r="D1042" s="738" t="str">
        <f>IF($L$2=TRUE,_xll.mirGetDate($A1042,$D$4,"MOD_FOLLOWING",$I$2),"")</f>
        <v/>
      </c>
      <c r="E1042" s="741" t="str">
        <v/>
      </c>
      <c r="F1042" s="741" t="str">
        <v/>
      </c>
      <c r="G1042" s="741" t="str">
        <v/>
      </c>
    </row>
    <row r="1043" spans="1:7">
      <c r="A1043" s="740" t="str">
        <f t="shared" si="16"/>
        <v/>
      </c>
      <c r="B1043" s="739" t="str">
        <f>IF($L$2=TRUE,_xll.mirGetDate($A1043,$B$4,"MOD_FOLLOWING",$I$2),"")</f>
        <v/>
      </c>
      <c r="C1043" s="738" t="str">
        <f>IF($L$2=TRUE,_xll.mirGetDate($A1043,$C$4,"MOD_FOLLOWING",$I$2),"")</f>
        <v/>
      </c>
      <c r="D1043" s="738" t="str">
        <f>IF($L$2=TRUE,_xll.mirGetDate($A1043,$D$4,"MOD_FOLLOWING",$I$2),"")</f>
        <v/>
      </c>
      <c r="E1043" s="741" t="str">
        <v/>
      </c>
      <c r="F1043" s="741" t="str">
        <v/>
      </c>
      <c r="G1043" s="741" t="str">
        <v/>
      </c>
    </row>
    <row r="1044" spans="1:7">
      <c r="A1044" s="740" t="str">
        <f t="shared" si="16"/>
        <v/>
      </c>
      <c r="B1044" s="739" t="str">
        <f>IF($L$2=TRUE,_xll.mirGetDate($A1044,$B$4,"MOD_FOLLOWING",$I$2),"")</f>
        <v/>
      </c>
      <c r="C1044" s="738" t="str">
        <f>IF($L$2=TRUE,_xll.mirGetDate($A1044,$C$4,"MOD_FOLLOWING",$I$2),"")</f>
        <v/>
      </c>
      <c r="D1044" s="738" t="str">
        <f>IF($L$2=TRUE,_xll.mirGetDate($A1044,$D$4,"MOD_FOLLOWING",$I$2),"")</f>
        <v/>
      </c>
      <c r="E1044" s="741" t="str">
        <v/>
      </c>
      <c r="F1044" s="741" t="str">
        <v/>
      </c>
      <c r="G1044" s="741" t="str">
        <v/>
      </c>
    </row>
    <row r="1045" spans="1:7">
      <c r="A1045" s="740" t="str">
        <f t="shared" si="16"/>
        <v/>
      </c>
      <c r="B1045" s="739" t="str">
        <f>IF($L$2=TRUE,_xll.mirGetDate($A1045,$B$4,"MOD_FOLLOWING",$I$2),"")</f>
        <v/>
      </c>
      <c r="C1045" s="738" t="str">
        <f>IF($L$2=TRUE,_xll.mirGetDate($A1045,$C$4,"MOD_FOLLOWING",$I$2),"")</f>
        <v/>
      </c>
      <c r="D1045" s="738" t="str">
        <f>IF($L$2=TRUE,_xll.mirGetDate($A1045,$D$4,"MOD_FOLLOWING",$I$2),"")</f>
        <v/>
      </c>
      <c r="E1045" s="741" t="str">
        <v/>
      </c>
      <c r="F1045" s="741" t="str">
        <v/>
      </c>
      <c r="G1045" s="741" t="str">
        <v/>
      </c>
    </row>
    <row r="1046" spans="1:7">
      <c r="A1046" s="740" t="str">
        <f t="shared" si="16"/>
        <v/>
      </c>
      <c r="B1046" s="739" t="str">
        <f>IF($L$2=TRUE,_xll.mirGetDate($A1046,$B$4,"MOD_FOLLOWING",$I$2),"")</f>
        <v/>
      </c>
      <c r="C1046" s="738" t="str">
        <f>IF($L$2=TRUE,_xll.mirGetDate($A1046,$C$4,"MOD_FOLLOWING",$I$2),"")</f>
        <v/>
      </c>
      <c r="D1046" s="738" t="str">
        <f>IF($L$2=TRUE,_xll.mirGetDate($A1046,$D$4,"MOD_FOLLOWING",$I$2),"")</f>
        <v/>
      </c>
      <c r="E1046" s="741" t="str">
        <v/>
      </c>
      <c r="F1046" s="741" t="str">
        <v/>
      </c>
      <c r="G1046" s="741" t="str">
        <v/>
      </c>
    </row>
    <row r="1047" spans="1:7">
      <c r="A1047" s="740" t="str">
        <f t="shared" si="16"/>
        <v/>
      </c>
      <c r="B1047" s="739" t="str">
        <f>IF($L$2=TRUE,_xll.mirGetDate($A1047,$B$4,"MOD_FOLLOWING",$I$2),"")</f>
        <v/>
      </c>
      <c r="C1047" s="738" t="str">
        <f>IF($L$2=TRUE,_xll.mirGetDate($A1047,$C$4,"MOD_FOLLOWING",$I$2),"")</f>
        <v/>
      </c>
      <c r="D1047" s="738" t="str">
        <f>IF($L$2=TRUE,_xll.mirGetDate($A1047,$D$4,"MOD_FOLLOWING",$I$2),"")</f>
        <v/>
      </c>
      <c r="E1047" s="741" t="str">
        <v/>
      </c>
      <c r="F1047" s="741" t="str">
        <v/>
      </c>
      <c r="G1047" s="741" t="str">
        <v/>
      </c>
    </row>
    <row r="1048" spans="1:7">
      <c r="A1048" s="740" t="str">
        <f t="shared" si="16"/>
        <v/>
      </c>
      <c r="B1048" s="739" t="str">
        <f>IF($L$2=TRUE,_xll.mirGetDate($A1048,$B$4,"MOD_FOLLOWING",$I$2),"")</f>
        <v/>
      </c>
      <c r="C1048" s="738" t="str">
        <f>IF($L$2=TRUE,_xll.mirGetDate($A1048,$C$4,"MOD_FOLLOWING",$I$2),"")</f>
        <v/>
      </c>
      <c r="D1048" s="738" t="str">
        <f>IF($L$2=TRUE,_xll.mirGetDate($A1048,$D$4,"MOD_FOLLOWING",$I$2),"")</f>
        <v/>
      </c>
      <c r="E1048" s="741" t="str">
        <v/>
      </c>
      <c r="F1048" s="741" t="str">
        <v/>
      </c>
      <c r="G1048" s="741" t="str">
        <v/>
      </c>
    </row>
    <row r="1049" spans="1:7">
      <c r="A1049" s="740" t="str">
        <f t="shared" si="16"/>
        <v/>
      </c>
      <c r="B1049" s="739" t="str">
        <f>IF($L$2=TRUE,_xll.mirGetDate($A1049,$B$4,"MOD_FOLLOWING",$I$2),"")</f>
        <v/>
      </c>
      <c r="C1049" s="738" t="str">
        <f>IF($L$2=TRUE,_xll.mirGetDate($A1049,$C$4,"MOD_FOLLOWING",$I$2),"")</f>
        <v/>
      </c>
      <c r="D1049" s="738" t="str">
        <f>IF($L$2=TRUE,_xll.mirGetDate($A1049,$D$4,"MOD_FOLLOWING",$I$2),"")</f>
        <v/>
      </c>
      <c r="E1049" s="741" t="str">
        <v/>
      </c>
      <c r="F1049" s="741" t="str">
        <v/>
      </c>
      <c r="G1049" s="741" t="str">
        <v/>
      </c>
    </row>
    <row r="1050" spans="1:7">
      <c r="A1050" s="740" t="str">
        <f t="shared" si="16"/>
        <v/>
      </c>
      <c r="B1050" s="739" t="str">
        <f>IF($L$2=TRUE,_xll.mirGetDate($A1050,$B$4,"MOD_FOLLOWING",$I$2),"")</f>
        <v/>
      </c>
      <c r="C1050" s="738" t="str">
        <f>IF($L$2=TRUE,_xll.mirGetDate($A1050,$C$4,"MOD_FOLLOWING",$I$2),"")</f>
        <v/>
      </c>
      <c r="D1050" s="738" t="str">
        <f>IF($L$2=TRUE,_xll.mirGetDate($A1050,$D$4,"MOD_FOLLOWING",$I$2),"")</f>
        <v/>
      </c>
      <c r="E1050" s="741" t="str">
        <v/>
      </c>
      <c r="F1050" s="741" t="str">
        <v/>
      </c>
      <c r="G1050" s="741" t="str">
        <v/>
      </c>
    </row>
    <row r="1051" spans="1:7">
      <c r="A1051" s="740" t="str">
        <f t="shared" si="16"/>
        <v/>
      </c>
      <c r="B1051" s="739" t="str">
        <f>IF($L$2=TRUE,_xll.mirGetDate($A1051,$B$4,"MOD_FOLLOWING",$I$2),"")</f>
        <v/>
      </c>
      <c r="C1051" s="738" t="str">
        <f>IF($L$2=TRUE,_xll.mirGetDate($A1051,$C$4,"MOD_FOLLOWING",$I$2),"")</f>
        <v/>
      </c>
      <c r="D1051" s="738" t="str">
        <f>IF($L$2=TRUE,_xll.mirGetDate($A1051,$D$4,"MOD_FOLLOWING",$I$2),"")</f>
        <v/>
      </c>
      <c r="E1051" s="741" t="str">
        <v/>
      </c>
      <c r="F1051" s="741" t="str">
        <v/>
      </c>
      <c r="G1051" s="741" t="str">
        <v/>
      </c>
    </row>
    <row r="1052" spans="1:7">
      <c r="A1052" s="740" t="str">
        <f t="shared" si="16"/>
        <v/>
      </c>
      <c r="B1052" s="739" t="str">
        <f>IF($L$2=TRUE,_xll.mirGetDate($A1052,$B$4,"MOD_FOLLOWING",$I$2),"")</f>
        <v/>
      </c>
      <c r="C1052" s="738" t="str">
        <f>IF($L$2=TRUE,_xll.mirGetDate($A1052,$C$4,"MOD_FOLLOWING",$I$2),"")</f>
        <v/>
      </c>
      <c r="D1052" s="738" t="str">
        <f>IF($L$2=TRUE,_xll.mirGetDate($A1052,$D$4,"MOD_FOLLOWING",$I$2),"")</f>
        <v/>
      </c>
      <c r="E1052" s="741" t="str">
        <v/>
      </c>
      <c r="F1052" s="741" t="str">
        <v/>
      </c>
      <c r="G1052" s="741" t="str">
        <v/>
      </c>
    </row>
    <row r="1053" spans="1:7">
      <c r="A1053" s="740" t="str">
        <f t="shared" si="16"/>
        <v/>
      </c>
      <c r="B1053" s="739" t="str">
        <f>IF($L$2=TRUE,_xll.mirGetDate($A1053,$B$4,"MOD_FOLLOWING",$I$2),"")</f>
        <v/>
      </c>
      <c r="C1053" s="738" t="str">
        <f>IF($L$2=TRUE,_xll.mirGetDate($A1053,$C$4,"MOD_FOLLOWING",$I$2),"")</f>
        <v/>
      </c>
      <c r="D1053" s="738" t="str">
        <f>IF($L$2=TRUE,_xll.mirGetDate($A1053,$D$4,"MOD_FOLLOWING",$I$2),"")</f>
        <v/>
      </c>
      <c r="E1053" s="741" t="str">
        <v/>
      </c>
      <c r="F1053" s="741" t="str">
        <v/>
      </c>
      <c r="G1053" s="741" t="str">
        <v/>
      </c>
    </row>
    <row r="1054" spans="1:7">
      <c r="A1054" s="740" t="str">
        <f t="shared" si="16"/>
        <v/>
      </c>
      <c r="B1054" s="739" t="str">
        <f>IF($L$2=TRUE,_xll.mirGetDate($A1054,$B$4,"MOD_FOLLOWING",$I$2),"")</f>
        <v/>
      </c>
      <c r="C1054" s="738" t="str">
        <f>IF($L$2=TRUE,_xll.mirGetDate($A1054,$C$4,"MOD_FOLLOWING",$I$2),"")</f>
        <v/>
      </c>
      <c r="D1054" s="738" t="str">
        <f>IF($L$2=TRUE,_xll.mirGetDate($A1054,$D$4,"MOD_FOLLOWING",$I$2),"")</f>
        <v/>
      </c>
      <c r="E1054" s="741" t="str">
        <v/>
      </c>
      <c r="F1054" s="741" t="str">
        <v/>
      </c>
      <c r="G1054" s="741" t="str">
        <v/>
      </c>
    </row>
    <row r="1055" spans="1:7">
      <c r="A1055" s="740" t="str">
        <f t="shared" si="16"/>
        <v/>
      </c>
      <c r="B1055" s="739" t="str">
        <f>IF($L$2=TRUE,_xll.mirGetDate($A1055,$B$4,"MOD_FOLLOWING",$I$2),"")</f>
        <v/>
      </c>
      <c r="C1055" s="738" t="str">
        <f>IF($L$2=TRUE,_xll.mirGetDate($A1055,$C$4,"MOD_FOLLOWING",$I$2),"")</f>
        <v/>
      </c>
      <c r="D1055" s="738" t="str">
        <f>IF($L$2=TRUE,_xll.mirGetDate($A1055,$D$4,"MOD_FOLLOWING",$I$2),"")</f>
        <v/>
      </c>
      <c r="E1055" s="741" t="str">
        <v/>
      </c>
      <c r="F1055" s="741" t="str">
        <v/>
      </c>
      <c r="G1055" s="741" t="str">
        <v/>
      </c>
    </row>
    <row r="1056" spans="1:7">
      <c r="A1056" s="740" t="str">
        <f t="shared" si="16"/>
        <v/>
      </c>
      <c r="B1056" s="739" t="str">
        <f>IF($L$2=TRUE,_xll.mirGetDate($A1056,$B$4,"MOD_FOLLOWING",$I$2),"")</f>
        <v/>
      </c>
      <c r="C1056" s="738" t="str">
        <f>IF($L$2=TRUE,_xll.mirGetDate($A1056,$C$4,"MOD_FOLLOWING",$I$2),"")</f>
        <v/>
      </c>
      <c r="D1056" s="738" t="str">
        <f>IF($L$2=TRUE,_xll.mirGetDate($A1056,$D$4,"MOD_FOLLOWING",$I$2),"")</f>
        <v/>
      </c>
      <c r="E1056" s="741" t="str">
        <v/>
      </c>
      <c r="F1056" s="741" t="str">
        <v/>
      </c>
      <c r="G1056" s="741" t="str">
        <v/>
      </c>
    </row>
    <row r="1057" spans="1:7">
      <c r="A1057" s="740" t="str">
        <f t="shared" si="16"/>
        <v/>
      </c>
      <c r="B1057" s="739" t="str">
        <f>IF($L$2=TRUE,_xll.mirGetDate($A1057,$B$4,"MOD_FOLLOWING",$I$2),"")</f>
        <v/>
      </c>
      <c r="C1057" s="738" t="str">
        <f>IF($L$2=TRUE,_xll.mirGetDate($A1057,$C$4,"MOD_FOLLOWING",$I$2),"")</f>
        <v/>
      </c>
      <c r="D1057" s="738" t="str">
        <f>IF($L$2=TRUE,_xll.mirGetDate($A1057,$D$4,"MOD_FOLLOWING",$I$2),"")</f>
        <v/>
      </c>
      <c r="E1057" s="741" t="str">
        <v/>
      </c>
      <c r="F1057" s="741" t="str">
        <v/>
      </c>
      <c r="G1057" s="741" t="str">
        <v/>
      </c>
    </row>
    <row r="1058" spans="1:7">
      <c r="A1058" s="740" t="str">
        <f t="shared" si="16"/>
        <v/>
      </c>
      <c r="B1058" s="739" t="str">
        <f>IF($L$2=TRUE,_xll.mirGetDate($A1058,$B$4,"MOD_FOLLOWING",$I$2),"")</f>
        <v/>
      </c>
      <c r="C1058" s="738" t="str">
        <f>IF($L$2=TRUE,_xll.mirGetDate($A1058,$C$4,"MOD_FOLLOWING",$I$2),"")</f>
        <v/>
      </c>
      <c r="D1058" s="738" t="str">
        <f>IF($L$2=TRUE,_xll.mirGetDate($A1058,$D$4,"MOD_FOLLOWING",$I$2),"")</f>
        <v/>
      </c>
      <c r="E1058" s="741" t="str">
        <v/>
      </c>
      <c r="F1058" s="741" t="str">
        <v/>
      </c>
      <c r="G1058" s="741" t="str">
        <v/>
      </c>
    </row>
    <row r="1059" spans="1:7">
      <c r="A1059" s="740" t="str">
        <f t="shared" si="16"/>
        <v/>
      </c>
      <c r="B1059" s="739" t="str">
        <f>IF($L$2=TRUE,_xll.mirGetDate($A1059,$B$4,"MOD_FOLLOWING",$I$2),"")</f>
        <v/>
      </c>
      <c r="C1059" s="738" t="str">
        <f>IF($L$2=TRUE,_xll.mirGetDate($A1059,$C$4,"MOD_FOLLOWING",$I$2),"")</f>
        <v/>
      </c>
      <c r="D1059" s="738" t="str">
        <f>IF($L$2=TRUE,_xll.mirGetDate($A1059,$D$4,"MOD_FOLLOWING",$I$2),"")</f>
        <v/>
      </c>
      <c r="E1059" s="741" t="str">
        <v/>
      </c>
      <c r="F1059" s="741" t="str">
        <v/>
      </c>
      <c r="G1059" s="741" t="str">
        <v/>
      </c>
    </row>
    <row r="1060" spans="1:7">
      <c r="A1060" s="740" t="str">
        <f t="shared" si="16"/>
        <v/>
      </c>
      <c r="B1060" s="739" t="str">
        <f>IF($L$2=TRUE,_xll.mirGetDate($A1060,$B$4,"MOD_FOLLOWING",$I$2),"")</f>
        <v/>
      </c>
      <c r="C1060" s="738" t="str">
        <f>IF($L$2=TRUE,_xll.mirGetDate($A1060,$C$4,"MOD_FOLLOWING",$I$2),"")</f>
        <v/>
      </c>
      <c r="D1060" s="738" t="str">
        <f>IF($L$2=TRUE,_xll.mirGetDate($A1060,$D$4,"MOD_FOLLOWING",$I$2),"")</f>
        <v/>
      </c>
      <c r="E1060" s="741" t="str">
        <v/>
      </c>
      <c r="F1060" s="741" t="str">
        <v/>
      </c>
      <c r="G1060" s="741" t="str">
        <v/>
      </c>
    </row>
    <row r="1061" spans="1:7">
      <c r="A1061" s="740" t="str">
        <f t="shared" si="16"/>
        <v/>
      </c>
      <c r="B1061" s="739" t="str">
        <f>IF($L$2=TRUE,_xll.mirGetDate($A1061,$B$4,"MOD_FOLLOWING",$I$2),"")</f>
        <v/>
      </c>
      <c r="C1061" s="738" t="str">
        <f>IF($L$2=TRUE,_xll.mirGetDate($A1061,$C$4,"MOD_FOLLOWING",$I$2),"")</f>
        <v/>
      </c>
      <c r="D1061" s="738" t="str">
        <f>IF($L$2=TRUE,_xll.mirGetDate($A1061,$D$4,"MOD_FOLLOWING",$I$2),"")</f>
        <v/>
      </c>
      <c r="E1061" s="741" t="str">
        <v/>
      </c>
      <c r="F1061" s="741" t="str">
        <v/>
      </c>
      <c r="G1061" s="741" t="str">
        <v/>
      </c>
    </row>
    <row r="1062" spans="1:7">
      <c r="A1062" s="740" t="str">
        <f t="shared" si="16"/>
        <v/>
      </c>
      <c r="B1062" s="739" t="str">
        <f>IF($L$2=TRUE,_xll.mirGetDate($A1062,$B$4,"MOD_FOLLOWING",$I$2),"")</f>
        <v/>
      </c>
      <c r="C1062" s="738" t="str">
        <f>IF($L$2=TRUE,_xll.mirGetDate($A1062,$C$4,"MOD_FOLLOWING",$I$2),"")</f>
        <v/>
      </c>
      <c r="D1062" s="738" t="str">
        <f>IF($L$2=TRUE,_xll.mirGetDate($A1062,$D$4,"MOD_FOLLOWING",$I$2),"")</f>
        <v/>
      </c>
      <c r="E1062" s="741" t="str">
        <v/>
      </c>
      <c r="F1062" s="741" t="str">
        <v/>
      </c>
      <c r="G1062" s="741" t="str">
        <v/>
      </c>
    </row>
    <row r="1063" spans="1:7">
      <c r="A1063" s="740" t="str">
        <f t="shared" si="16"/>
        <v/>
      </c>
      <c r="B1063" s="739" t="str">
        <f>IF($L$2=TRUE,_xll.mirGetDate($A1063,$B$4,"MOD_FOLLOWING",$I$2),"")</f>
        <v/>
      </c>
      <c r="C1063" s="738" t="str">
        <f>IF($L$2=TRUE,_xll.mirGetDate($A1063,$C$4,"MOD_FOLLOWING",$I$2),"")</f>
        <v/>
      </c>
      <c r="D1063" s="738" t="str">
        <f>IF($L$2=TRUE,_xll.mirGetDate($A1063,$D$4,"MOD_FOLLOWING",$I$2),"")</f>
        <v/>
      </c>
      <c r="E1063" s="741" t="str">
        <v/>
      </c>
      <c r="F1063" s="741" t="str">
        <v/>
      </c>
      <c r="G1063" s="741" t="str">
        <v/>
      </c>
    </row>
    <row r="1064" spans="1:7">
      <c r="A1064" s="740" t="str">
        <f t="shared" si="16"/>
        <v/>
      </c>
      <c r="B1064" s="739" t="str">
        <f>IF($L$2=TRUE,_xll.mirGetDate($A1064,$B$4,"MOD_FOLLOWING",$I$2),"")</f>
        <v/>
      </c>
      <c r="C1064" s="738" t="str">
        <f>IF($L$2=TRUE,_xll.mirGetDate($A1064,$C$4,"MOD_FOLLOWING",$I$2),"")</f>
        <v/>
      </c>
      <c r="D1064" s="738" t="str">
        <f>IF($L$2=TRUE,_xll.mirGetDate($A1064,$D$4,"MOD_FOLLOWING",$I$2),"")</f>
        <v/>
      </c>
      <c r="E1064" s="741" t="str">
        <v/>
      </c>
      <c r="F1064" s="741" t="str">
        <v/>
      </c>
      <c r="G1064" s="741" t="str">
        <v/>
      </c>
    </row>
    <row r="1065" spans="1:7">
      <c r="A1065" s="740" t="str">
        <f t="shared" si="16"/>
        <v/>
      </c>
      <c r="B1065" s="739" t="str">
        <f>IF($L$2=TRUE,_xll.mirGetDate($A1065,$B$4,"MOD_FOLLOWING",$I$2),"")</f>
        <v/>
      </c>
      <c r="C1065" s="738" t="str">
        <f>IF($L$2=TRUE,_xll.mirGetDate($A1065,$C$4,"MOD_FOLLOWING",$I$2),"")</f>
        <v/>
      </c>
      <c r="D1065" s="738" t="str">
        <f>IF($L$2=TRUE,_xll.mirGetDate($A1065,$D$4,"MOD_FOLLOWING",$I$2),"")</f>
        <v/>
      </c>
      <c r="E1065" s="741" t="str">
        <v/>
      </c>
      <c r="F1065" s="741" t="str">
        <v/>
      </c>
      <c r="G1065" s="741" t="str">
        <v/>
      </c>
    </row>
    <row r="1066" spans="1:7">
      <c r="A1066" s="740" t="str">
        <f t="shared" si="16"/>
        <v/>
      </c>
      <c r="B1066" s="739" t="str">
        <f>IF($L$2=TRUE,_xll.mirGetDate($A1066,$B$4,"MOD_FOLLOWING",$I$2),"")</f>
        <v/>
      </c>
      <c r="C1066" s="738" t="str">
        <f>IF($L$2=TRUE,_xll.mirGetDate($A1066,$C$4,"MOD_FOLLOWING",$I$2),"")</f>
        <v/>
      </c>
      <c r="D1066" s="738" t="str">
        <f>IF($L$2=TRUE,_xll.mirGetDate($A1066,$D$4,"MOD_FOLLOWING",$I$2),"")</f>
        <v/>
      </c>
      <c r="E1066" s="741" t="str">
        <v/>
      </c>
      <c r="F1066" s="741" t="str">
        <v/>
      </c>
      <c r="G1066" s="741" t="str">
        <v/>
      </c>
    </row>
    <row r="1067" spans="1:7">
      <c r="A1067" s="740" t="str">
        <f t="shared" si="16"/>
        <v/>
      </c>
      <c r="B1067" s="739" t="str">
        <f>IF($L$2=TRUE,_xll.mirGetDate($A1067,$B$4,"MOD_FOLLOWING",$I$2),"")</f>
        <v/>
      </c>
      <c r="C1067" s="738" t="str">
        <f>IF($L$2=TRUE,_xll.mirGetDate($A1067,$C$4,"MOD_FOLLOWING",$I$2),"")</f>
        <v/>
      </c>
      <c r="D1067" s="738" t="str">
        <f>IF($L$2=TRUE,_xll.mirGetDate($A1067,$D$4,"MOD_FOLLOWING",$I$2),"")</f>
        <v/>
      </c>
      <c r="E1067" s="741" t="str">
        <v/>
      </c>
      <c r="F1067" s="741" t="str">
        <v/>
      </c>
      <c r="G1067" s="741" t="str">
        <v/>
      </c>
    </row>
    <row r="1068" spans="1:7">
      <c r="A1068" s="740" t="str">
        <f t="shared" si="16"/>
        <v/>
      </c>
      <c r="B1068" s="739" t="str">
        <f>IF($L$2=TRUE,_xll.mirGetDate($A1068,$B$4,"MOD_FOLLOWING",$I$2),"")</f>
        <v/>
      </c>
      <c r="C1068" s="738" t="str">
        <f>IF($L$2=TRUE,_xll.mirGetDate($A1068,$C$4,"MOD_FOLLOWING",$I$2),"")</f>
        <v/>
      </c>
      <c r="D1068" s="738" t="str">
        <f>IF($L$2=TRUE,_xll.mirGetDate($A1068,$D$4,"MOD_FOLLOWING",$I$2),"")</f>
        <v/>
      </c>
      <c r="E1068" s="741" t="str">
        <v/>
      </c>
      <c r="F1068" s="741" t="str">
        <v/>
      </c>
      <c r="G1068" s="741" t="str">
        <v/>
      </c>
    </row>
    <row r="1069" spans="1:7">
      <c r="A1069" s="740" t="str">
        <f t="shared" si="16"/>
        <v/>
      </c>
      <c r="B1069" s="739" t="str">
        <f>IF($L$2=TRUE,_xll.mirGetDate($A1069,$B$4,"MOD_FOLLOWING",$I$2),"")</f>
        <v/>
      </c>
      <c r="C1069" s="738" t="str">
        <f>IF($L$2=TRUE,_xll.mirGetDate($A1069,$C$4,"MOD_FOLLOWING",$I$2),"")</f>
        <v/>
      </c>
      <c r="D1069" s="738" t="str">
        <f>IF($L$2=TRUE,_xll.mirGetDate($A1069,$D$4,"MOD_FOLLOWING",$I$2),"")</f>
        <v/>
      </c>
      <c r="E1069" s="741" t="str">
        <v/>
      </c>
      <c r="F1069" s="741" t="str">
        <v/>
      </c>
      <c r="G1069" s="741" t="str">
        <v/>
      </c>
    </row>
    <row r="1070" spans="1:7">
      <c r="A1070" s="740" t="str">
        <f t="shared" si="16"/>
        <v/>
      </c>
      <c r="B1070" s="739" t="str">
        <f>IF($L$2=TRUE,_xll.mirGetDate($A1070,$B$4,"MOD_FOLLOWING",$I$2),"")</f>
        <v/>
      </c>
      <c r="C1070" s="738" t="str">
        <f>IF($L$2=TRUE,_xll.mirGetDate($A1070,$C$4,"MOD_FOLLOWING",$I$2),"")</f>
        <v/>
      </c>
      <c r="D1070" s="738" t="str">
        <f>IF($L$2=TRUE,_xll.mirGetDate($A1070,$D$4,"MOD_FOLLOWING",$I$2),"")</f>
        <v/>
      </c>
      <c r="E1070" s="741" t="str">
        <v/>
      </c>
      <c r="F1070" s="741" t="str">
        <v/>
      </c>
      <c r="G1070" s="741" t="str">
        <v/>
      </c>
    </row>
    <row r="1071" spans="1:7">
      <c r="A1071" s="740" t="str">
        <f t="shared" si="16"/>
        <v/>
      </c>
      <c r="B1071" s="739" t="str">
        <f>IF($L$2=TRUE,_xll.mirGetDate($A1071,$B$4,"MOD_FOLLOWING",$I$2),"")</f>
        <v/>
      </c>
      <c r="C1071" s="738" t="str">
        <f>IF($L$2=TRUE,_xll.mirGetDate($A1071,$C$4,"MOD_FOLLOWING",$I$2),"")</f>
        <v/>
      </c>
      <c r="D1071" s="738" t="str">
        <f>IF($L$2=TRUE,_xll.mirGetDate($A1071,$D$4,"MOD_FOLLOWING",$I$2),"")</f>
        <v/>
      </c>
      <c r="E1071" s="741" t="str">
        <v/>
      </c>
      <c r="F1071" s="741" t="str">
        <v/>
      </c>
      <c r="G1071" s="741" t="str">
        <v/>
      </c>
    </row>
    <row r="1072" spans="1:7">
      <c r="A1072" s="740" t="str">
        <f t="shared" si="16"/>
        <v/>
      </c>
      <c r="B1072" s="739" t="str">
        <f>IF($L$2=TRUE,_xll.mirGetDate($A1072,$B$4,"MOD_FOLLOWING",$I$2),"")</f>
        <v/>
      </c>
      <c r="C1072" s="738" t="str">
        <f>IF($L$2=TRUE,_xll.mirGetDate($A1072,$C$4,"MOD_FOLLOWING",$I$2),"")</f>
        <v/>
      </c>
      <c r="D1072" s="738" t="str">
        <f>IF($L$2=TRUE,_xll.mirGetDate($A1072,$D$4,"MOD_FOLLOWING",$I$2),"")</f>
        <v/>
      </c>
      <c r="E1072" s="741" t="str">
        <v/>
      </c>
      <c r="F1072" s="741" t="str">
        <v/>
      </c>
      <c r="G1072" s="741" t="str">
        <v/>
      </c>
    </row>
    <row r="1073" spans="1:7">
      <c r="A1073" s="740" t="str">
        <f t="shared" si="16"/>
        <v/>
      </c>
      <c r="B1073" s="739" t="str">
        <f>IF($L$2=TRUE,_xll.mirGetDate($A1073,$B$4,"MOD_FOLLOWING",$I$2),"")</f>
        <v/>
      </c>
      <c r="C1073" s="738" t="str">
        <f>IF($L$2=TRUE,_xll.mirGetDate($A1073,$C$4,"MOD_FOLLOWING",$I$2),"")</f>
        <v/>
      </c>
      <c r="D1073" s="738" t="str">
        <f>IF($L$2=TRUE,_xll.mirGetDate($A1073,$D$4,"MOD_FOLLOWING",$I$2),"")</f>
        <v/>
      </c>
      <c r="E1073" s="741" t="str">
        <v/>
      </c>
      <c r="F1073" s="741" t="str">
        <v/>
      </c>
      <c r="G1073" s="741" t="str">
        <v/>
      </c>
    </row>
    <row r="1074" spans="1:7">
      <c r="A1074" s="740" t="str">
        <f t="shared" si="16"/>
        <v/>
      </c>
      <c r="B1074" s="739" t="str">
        <f>IF($L$2=TRUE,_xll.mirGetDate($A1074,$B$4,"MOD_FOLLOWING",$I$2),"")</f>
        <v/>
      </c>
      <c r="C1074" s="738" t="str">
        <f>IF($L$2=TRUE,_xll.mirGetDate($A1074,$C$4,"MOD_FOLLOWING",$I$2),"")</f>
        <v/>
      </c>
      <c r="D1074" s="738" t="str">
        <f>IF($L$2=TRUE,_xll.mirGetDate($A1074,$D$4,"MOD_FOLLOWING",$I$2),"")</f>
        <v/>
      </c>
      <c r="E1074" s="741" t="str">
        <v/>
      </c>
      <c r="F1074" s="741" t="str">
        <v/>
      </c>
      <c r="G1074" s="741" t="str">
        <v/>
      </c>
    </row>
    <row r="1075" spans="1:7">
      <c r="A1075" s="740" t="str">
        <f t="shared" si="16"/>
        <v/>
      </c>
      <c r="B1075" s="739" t="str">
        <f>IF($L$2=TRUE,_xll.mirGetDate($A1075,$B$4,"MOD_FOLLOWING",$I$2),"")</f>
        <v/>
      </c>
      <c r="C1075" s="738" t="str">
        <f>IF($L$2=TRUE,_xll.mirGetDate($A1075,$C$4,"MOD_FOLLOWING",$I$2),"")</f>
        <v/>
      </c>
      <c r="D1075" s="738" t="str">
        <f>IF($L$2=TRUE,_xll.mirGetDate($A1075,$D$4,"MOD_FOLLOWING",$I$2),"")</f>
        <v/>
      </c>
      <c r="E1075" s="741" t="str">
        <v/>
      </c>
      <c r="F1075" s="741" t="str">
        <v/>
      </c>
      <c r="G1075" s="741" t="str">
        <v/>
      </c>
    </row>
    <row r="1076" spans="1:7">
      <c r="A1076" s="740" t="str">
        <f t="shared" si="16"/>
        <v/>
      </c>
      <c r="B1076" s="739" t="str">
        <f>IF($L$2=TRUE,_xll.mirGetDate($A1076,$B$4,"MOD_FOLLOWING",$I$2),"")</f>
        <v/>
      </c>
      <c r="C1076" s="738" t="str">
        <f>IF($L$2=TRUE,_xll.mirGetDate($A1076,$C$4,"MOD_FOLLOWING",$I$2),"")</f>
        <v/>
      </c>
      <c r="D1076" s="738" t="str">
        <f>IF($L$2=TRUE,_xll.mirGetDate($A1076,$D$4,"MOD_FOLLOWING",$I$2),"")</f>
        <v/>
      </c>
      <c r="E1076" s="741" t="str">
        <v/>
      </c>
      <c r="F1076" s="741" t="str">
        <v/>
      </c>
      <c r="G1076" s="741" t="str">
        <v/>
      </c>
    </row>
    <row r="1077" spans="1:7">
      <c r="A1077" s="740" t="str">
        <f t="shared" si="16"/>
        <v/>
      </c>
      <c r="B1077" s="739" t="str">
        <f>IF($L$2=TRUE,_xll.mirGetDate($A1077,$B$4,"MOD_FOLLOWING",$I$2),"")</f>
        <v/>
      </c>
      <c r="C1077" s="738" t="str">
        <f>IF($L$2=TRUE,_xll.mirGetDate($A1077,$C$4,"MOD_FOLLOWING",$I$2),"")</f>
        <v/>
      </c>
      <c r="D1077" s="738" t="str">
        <f>IF($L$2=TRUE,_xll.mirGetDate($A1077,$D$4,"MOD_FOLLOWING",$I$2),"")</f>
        <v/>
      </c>
      <c r="E1077" s="741" t="str">
        <v/>
      </c>
      <c r="F1077" s="741" t="str">
        <v/>
      </c>
      <c r="G1077" s="741" t="str">
        <v/>
      </c>
    </row>
    <row r="1078" spans="1:7">
      <c r="A1078" s="740" t="str">
        <f t="shared" si="16"/>
        <v/>
      </c>
      <c r="B1078" s="739" t="str">
        <f>IF($L$2=TRUE,_xll.mirGetDate($A1078,$B$4,"MOD_FOLLOWING",$I$2),"")</f>
        <v/>
      </c>
      <c r="C1078" s="738" t="str">
        <f>IF($L$2=TRUE,_xll.mirGetDate($A1078,$C$4,"MOD_FOLLOWING",$I$2),"")</f>
        <v/>
      </c>
      <c r="D1078" s="738" t="str">
        <f>IF($L$2=TRUE,_xll.mirGetDate($A1078,$D$4,"MOD_FOLLOWING",$I$2),"")</f>
        <v/>
      </c>
      <c r="E1078" s="741" t="str">
        <v/>
      </c>
      <c r="F1078" s="741" t="str">
        <v/>
      </c>
      <c r="G1078" s="741" t="str">
        <v/>
      </c>
    </row>
    <row r="1079" spans="1:7">
      <c r="A1079" s="740" t="str">
        <f t="shared" si="16"/>
        <v/>
      </c>
      <c r="B1079" s="739" t="str">
        <f>IF($L$2=TRUE,_xll.mirGetDate($A1079,$B$4,"MOD_FOLLOWING",$I$2),"")</f>
        <v/>
      </c>
      <c r="C1079" s="738" t="str">
        <f>IF($L$2=TRUE,_xll.mirGetDate($A1079,$C$4,"MOD_FOLLOWING",$I$2),"")</f>
        <v/>
      </c>
      <c r="D1079" s="738" t="str">
        <f>IF($L$2=TRUE,_xll.mirGetDate($A1079,$D$4,"MOD_FOLLOWING",$I$2),"")</f>
        <v/>
      </c>
      <c r="E1079" s="741" t="str">
        <v/>
      </c>
      <c r="F1079" s="741" t="str">
        <v/>
      </c>
      <c r="G1079" s="741" t="str">
        <v/>
      </c>
    </row>
    <row r="1080" spans="1:7">
      <c r="A1080" s="740" t="str">
        <f t="shared" si="16"/>
        <v/>
      </c>
      <c r="B1080" s="739" t="str">
        <f>IF($L$2=TRUE,_xll.mirGetDate($A1080,$B$4,"MOD_FOLLOWING",$I$2),"")</f>
        <v/>
      </c>
      <c r="C1080" s="738" t="str">
        <f>IF($L$2=TRUE,_xll.mirGetDate($A1080,$C$4,"MOD_FOLLOWING",$I$2),"")</f>
        <v/>
      </c>
      <c r="D1080" s="738" t="str">
        <f>IF($L$2=TRUE,_xll.mirGetDate($A1080,$D$4,"MOD_FOLLOWING",$I$2),"")</f>
        <v/>
      </c>
      <c r="E1080" s="741" t="str">
        <v/>
      </c>
      <c r="F1080" s="741" t="str">
        <v/>
      </c>
      <c r="G1080" s="741" t="str">
        <v/>
      </c>
    </row>
    <row r="1081" spans="1:7">
      <c r="A1081" s="740" t="str">
        <f t="shared" si="16"/>
        <v/>
      </c>
      <c r="B1081" s="739" t="str">
        <f>IF($L$2=TRUE,_xll.mirGetDate($A1081,$B$4,"MOD_FOLLOWING",$I$2),"")</f>
        <v/>
      </c>
      <c r="C1081" s="738" t="str">
        <f>IF($L$2=TRUE,_xll.mirGetDate($A1081,$C$4,"MOD_FOLLOWING",$I$2),"")</f>
        <v/>
      </c>
      <c r="D1081" s="738" t="str">
        <f>IF($L$2=TRUE,_xll.mirGetDate($A1081,$D$4,"MOD_FOLLOWING",$I$2),"")</f>
        <v/>
      </c>
      <c r="E1081" s="741" t="str">
        <v/>
      </c>
      <c r="F1081" s="741" t="str">
        <v/>
      </c>
      <c r="G1081" s="741" t="str">
        <v/>
      </c>
    </row>
    <row r="1082" spans="1:7">
      <c r="A1082" s="740" t="str">
        <f t="shared" si="16"/>
        <v/>
      </c>
      <c r="B1082" s="739" t="str">
        <f>IF($L$2=TRUE,_xll.mirGetDate($A1082,$B$4,"MOD_FOLLOWING",$I$2),"")</f>
        <v/>
      </c>
      <c r="C1082" s="738" t="str">
        <f>IF($L$2=TRUE,_xll.mirGetDate($A1082,$C$4,"MOD_FOLLOWING",$I$2),"")</f>
        <v/>
      </c>
      <c r="D1082" s="738" t="str">
        <f>IF($L$2=TRUE,_xll.mirGetDate($A1082,$D$4,"MOD_FOLLOWING",$I$2),"")</f>
        <v/>
      </c>
      <c r="E1082" s="741" t="str">
        <v/>
      </c>
      <c r="F1082" s="741" t="str">
        <v/>
      </c>
      <c r="G1082" s="741" t="str">
        <v/>
      </c>
    </row>
    <row r="1083" spans="1:7">
      <c r="A1083" s="740" t="str">
        <f t="shared" si="16"/>
        <v/>
      </c>
      <c r="B1083" s="739" t="str">
        <f>IF($L$2=TRUE,_xll.mirGetDate($A1083,$B$4,"MOD_FOLLOWING",$I$2),"")</f>
        <v/>
      </c>
      <c r="C1083" s="738" t="str">
        <f>IF($L$2=TRUE,_xll.mirGetDate($A1083,$C$4,"MOD_FOLLOWING",$I$2),"")</f>
        <v/>
      </c>
      <c r="D1083" s="738" t="str">
        <f>IF($L$2=TRUE,_xll.mirGetDate($A1083,$D$4,"MOD_FOLLOWING",$I$2),"")</f>
        <v/>
      </c>
      <c r="E1083" s="741" t="str">
        <v/>
      </c>
      <c r="F1083" s="741" t="str">
        <v/>
      </c>
      <c r="G1083" s="741" t="str">
        <v/>
      </c>
    </row>
    <row r="1084" spans="1:7">
      <c r="A1084" s="740" t="str">
        <f t="shared" si="16"/>
        <v/>
      </c>
      <c r="B1084" s="739" t="str">
        <f>IF($L$2=TRUE,_xll.mirGetDate($A1084,$B$4,"MOD_FOLLOWING",$I$2),"")</f>
        <v/>
      </c>
      <c r="C1084" s="738" t="str">
        <f>IF($L$2=TRUE,_xll.mirGetDate($A1084,$C$4,"MOD_FOLLOWING",$I$2),"")</f>
        <v/>
      </c>
      <c r="D1084" s="738" t="str">
        <f>IF($L$2=TRUE,_xll.mirGetDate($A1084,$D$4,"MOD_FOLLOWING",$I$2),"")</f>
        <v/>
      </c>
      <c r="E1084" s="741" t="str">
        <v/>
      </c>
      <c r="F1084" s="741" t="str">
        <v/>
      </c>
      <c r="G1084" s="741" t="str">
        <v/>
      </c>
    </row>
    <row r="1085" spans="1:7">
      <c r="A1085" s="740" t="str">
        <f t="shared" si="16"/>
        <v/>
      </c>
      <c r="B1085" s="739" t="str">
        <f>IF($L$2=TRUE,_xll.mirGetDate($A1085,$B$4,"MOD_FOLLOWING",$I$2),"")</f>
        <v/>
      </c>
      <c r="C1085" s="738" t="str">
        <f>IF($L$2=TRUE,_xll.mirGetDate($A1085,$C$4,"MOD_FOLLOWING",$I$2),"")</f>
        <v/>
      </c>
      <c r="D1085" s="738" t="str">
        <f>IF($L$2=TRUE,_xll.mirGetDate($A1085,$D$4,"MOD_FOLLOWING",$I$2),"")</f>
        <v/>
      </c>
      <c r="E1085" s="741" t="str">
        <v/>
      </c>
      <c r="F1085" s="741" t="str">
        <v/>
      </c>
      <c r="G1085" s="741" t="str">
        <v/>
      </c>
    </row>
    <row r="1086" spans="1:7">
      <c r="A1086" s="740" t="str">
        <f t="shared" si="16"/>
        <v/>
      </c>
      <c r="B1086" s="739" t="str">
        <f>IF($L$2=TRUE,_xll.mirGetDate($A1086,$B$4,"MOD_FOLLOWING",$I$2),"")</f>
        <v/>
      </c>
      <c r="C1086" s="738" t="str">
        <f>IF($L$2=TRUE,_xll.mirGetDate($A1086,$C$4,"MOD_FOLLOWING",$I$2),"")</f>
        <v/>
      </c>
      <c r="D1086" s="738" t="str">
        <f>IF($L$2=TRUE,_xll.mirGetDate($A1086,$D$4,"MOD_FOLLOWING",$I$2),"")</f>
        <v/>
      </c>
      <c r="E1086" s="741" t="str">
        <v/>
      </c>
      <c r="F1086" s="741" t="str">
        <v/>
      </c>
      <c r="G1086" s="741" t="str">
        <v/>
      </c>
    </row>
    <row r="1087" spans="1:7">
      <c r="A1087" s="740" t="str">
        <f t="shared" si="16"/>
        <v/>
      </c>
      <c r="B1087" s="739" t="str">
        <f>IF($L$2=TRUE,_xll.mirGetDate($A1087,$B$4,"MOD_FOLLOWING",$I$2),"")</f>
        <v/>
      </c>
      <c r="C1087" s="738" t="str">
        <f>IF($L$2=TRUE,_xll.mirGetDate($A1087,$C$4,"MOD_FOLLOWING",$I$2),"")</f>
        <v/>
      </c>
      <c r="D1087" s="738" t="str">
        <f>IF($L$2=TRUE,_xll.mirGetDate($A1087,$D$4,"MOD_FOLLOWING",$I$2),"")</f>
        <v/>
      </c>
      <c r="E1087" s="741" t="str">
        <v/>
      </c>
      <c r="F1087" s="741" t="str">
        <v/>
      </c>
      <c r="G1087" s="741" t="str">
        <v/>
      </c>
    </row>
    <row r="1088" spans="1:7">
      <c r="A1088" s="740" t="str">
        <f t="shared" si="16"/>
        <v/>
      </c>
      <c r="B1088" s="739" t="str">
        <f>IF($L$2=TRUE,_xll.mirGetDate($A1088,$B$4,"MOD_FOLLOWING",$I$2),"")</f>
        <v/>
      </c>
      <c r="C1088" s="738" t="str">
        <f>IF($L$2=TRUE,_xll.mirGetDate($A1088,$C$4,"MOD_FOLLOWING",$I$2),"")</f>
        <v/>
      </c>
      <c r="D1088" s="738" t="str">
        <f>IF($L$2=TRUE,_xll.mirGetDate($A1088,$D$4,"MOD_FOLLOWING",$I$2),"")</f>
        <v/>
      </c>
      <c r="E1088" s="741" t="str">
        <v/>
      </c>
      <c r="F1088" s="741" t="str">
        <v/>
      </c>
      <c r="G1088" s="741" t="str">
        <v/>
      </c>
    </row>
    <row r="1089" spans="1:7">
      <c r="A1089" s="740" t="str">
        <f t="shared" si="16"/>
        <v/>
      </c>
      <c r="B1089" s="739" t="str">
        <f>IF($L$2=TRUE,_xll.mirGetDate($A1089,$B$4,"MOD_FOLLOWING",$I$2),"")</f>
        <v/>
      </c>
      <c r="C1089" s="738" t="str">
        <f>IF($L$2=TRUE,_xll.mirGetDate($A1089,$C$4,"MOD_FOLLOWING",$I$2),"")</f>
        <v/>
      </c>
      <c r="D1089" s="738" t="str">
        <f>IF($L$2=TRUE,_xll.mirGetDate($A1089,$D$4,"MOD_FOLLOWING",$I$2),"")</f>
        <v/>
      </c>
      <c r="E1089" s="741" t="str">
        <v/>
      </c>
      <c r="F1089" s="741" t="str">
        <v/>
      </c>
      <c r="G1089" s="741" t="str">
        <v/>
      </c>
    </row>
    <row r="1090" spans="1:7">
      <c r="A1090" s="740" t="str">
        <f t="shared" si="16"/>
        <v/>
      </c>
      <c r="B1090" s="739" t="str">
        <f>IF($L$2=TRUE,_xll.mirGetDate($A1090,$B$4,"MOD_FOLLOWING",$I$2),"")</f>
        <v/>
      </c>
      <c r="C1090" s="738" t="str">
        <f>IF($L$2=TRUE,_xll.mirGetDate($A1090,$C$4,"MOD_FOLLOWING",$I$2),"")</f>
        <v/>
      </c>
      <c r="D1090" s="738" t="str">
        <f>IF($L$2=TRUE,_xll.mirGetDate($A1090,$D$4,"MOD_FOLLOWING",$I$2),"")</f>
        <v/>
      </c>
      <c r="E1090" s="741" t="str">
        <v/>
      </c>
      <c r="F1090" s="741" t="str">
        <v/>
      </c>
      <c r="G1090" s="741" t="str">
        <v/>
      </c>
    </row>
    <row r="1091" spans="1:7">
      <c r="A1091" s="740" t="str">
        <f t="shared" si="16"/>
        <v/>
      </c>
      <c r="B1091" s="739" t="str">
        <f>IF($L$2=TRUE,_xll.mirGetDate($A1091,$B$4,"MOD_FOLLOWING",$I$2),"")</f>
        <v/>
      </c>
      <c r="C1091" s="738" t="str">
        <f>IF($L$2=TRUE,_xll.mirGetDate($A1091,$C$4,"MOD_FOLLOWING",$I$2),"")</f>
        <v/>
      </c>
      <c r="D1091" s="738" t="str">
        <f>IF($L$2=TRUE,_xll.mirGetDate($A1091,$D$4,"MOD_FOLLOWING",$I$2),"")</f>
        <v/>
      </c>
      <c r="E1091" s="741" t="str">
        <v/>
      </c>
      <c r="F1091" s="741" t="str">
        <v/>
      </c>
      <c r="G1091" s="741" t="str">
        <v/>
      </c>
    </row>
    <row r="1092" spans="1:7">
      <c r="A1092" s="740" t="str">
        <f t="shared" si="16"/>
        <v/>
      </c>
      <c r="B1092" s="739" t="str">
        <f>IF($L$2=TRUE,_xll.mirGetDate($A1092,$B$4,"MOD_FOLLOWING",$I$2),"")</f>
        <v/>
      </c>
      <c r="C1092" s="738" t="str">
        <f>IF($L$2=TRUE,_xll.mirGetDate($A1092,$C$4,"MOD_FOLLOWING",$I$2),"")</f>
        <v/>
      </c>
      <c r="D1092" s="738" t="str">
        <f>IF($L$2=TRUE,_xll.mirGetDate($A1092,$D$4,"MOD_FOLLOWING",$I$2),"")</f>
        <v/>
      </c>
      <c r="E1092" s="741" t="str">
        <v/>
      </c>
      <c r="F1092" s="741" t="str">
        <v/>
      </c>
      <c r="G1092" s="741" t="str">
        <v/>
      </c>
    </row>
    <row r="1093" spans="1:7">
      <c r="A1093" s="740" t="str">
        <f t="shared" si="16"/>
        <v/>
      </c>
      <c r="B1093" s="739" t="str">
        <f>IF($L$2=TRUE,_xll.mirGetDate($A1093,$B$4,"MOD_FOLLOWING",$I$2),"")</f>
        <v/>
      </c>
      <c r="C1093" s="738" t="str">
        <f>IF($L$2=TRUE,_xll.mirGetDate($A1093,$C$4,"MOD_FOLLOWING",$I$2),"")</f>
        <v/>
      </c>
      <c r="D1093" s="738" t="str">
        <f>IF($L$2=TRUE,_xll.mirGetDate($A1093,$D$4,"MOD_FOLLOWING",$I$2),"")</f>
        <v/>
      </c>
      <c r="E1093" s="741" t="str">
        <v/>
      </c>
      <c r="F1093" s="741" t="str">
        <v/>
      </c>
      <c r="G1093" s="741" t="str">
        <v/>
      </c>
    </row>
    <row r="1094" spans="1:7">
      <c r="A1094" s="740" t="str">
        <f t="shared" ref="A1094:A1157" si="17">B1093</f>
        <v/>
      </c>
      <c r="B1094" s="739" t="str">
        <f>IF($L$2=TRUE,_xll.mirGetDate($A1094,$B$4,"MOD_FOLLOWING",$I$2),"")</f>
        <v/>
      </c>
      <c r="C1094" s="738" t="str">
        <f>IF($L$2=TRUE,_xll.mirGetDate($A1094,$C$4,"MOD_FOLLOWING",$I$2),"")</f>
        <v/>
      </c>
      <c r="D1094" s="738" t="str">
        <f>IF($L$2=TRUE,_xll.mirGetDate($A1094,$D$4,"MOD_FOLLOWING",$I$2),"")</f>
        <v/>
      </c>
      <c r="E1094" s="741" t="str">
        <v/>
      </c>
      <c r="F1094" s="741" t="str">
        <v/>
      </c>
      <c r="G1094" s="741" t="str">
        <v/>
      </c>
    </row>
    <row r="1095" spans="1:7">
      <c r="A1095" s="740" t="str">
        <f t="shared" si="17"/>
        <v/>
      </c>
      <c r="B1095" s="739" t="str">
        <f>IF($L$2=TRUE,_xll.mirGetDate($A1095,$B$4,"MOD_FOLLOWING",$I$2),"")</f>
        <v/>
      </c>
      <c r="C1095" s="738" t="str">
        <f>IF($L$2=TRUE,_xll.mirGetDate($A1095,$C$4,"MOD_FOLLOWING",$I$2),"")</f>
        <v/>
      </c>
      <c r="D1095" s="738" t="str">
        <f>IF($L$2=TRUE,_xll.mirGetDate($A1095,$D$4,"MOD_FOLLOWING",$I$2),"")</f>
        <v/>
      </c>
      <c r="E1095" s="741" t="str">
        <v/>
      </c>
      <c r="F1095" s="741" t="str">
        <v/>
      </c>
      <c r="G1095" s="741" t="str">
        <v/>
      </c>
    </row>
    <row r="1096" spans="1:7">
      <c r="A1096" s="740" t="str">
        <f t="shared" si="17"/>
        <v/>
      </c>
      <c r="B1096" s="739" t="str">
        <f>IF($L$2=TRUE,_xll.mirGetDate($A1096,$B$4,"MOD_FOLLOWING",$I$2),"")</f>
        <v/>
      </c>
      <c r="C1096" s="738" t="str">
        <f>IF($L$2=TRUE,_xll.mirGetDate($A1096,$C$4,"MOD_FOLLOWING",$I$2),"")</f>
        <v/>
      </c>
      <c r="D1096" s="738" t="str">
        <f>IF($L$2=TRUE,_xll.mirGetDate($A1096,$D$4,"MOD_FOLLOWING",$I$2),"")</f>
        <v/>
      </c>
      <c r="E1096" s="741" t="str">
        <v/>
      </c>
      <c r="F1096" s="741" t="str">
        <v/>
      </c>
      <c r="G1096" s="741" t="str">
        <v/>
      </c>
    </row>
    <row r="1097" spans="1:7">
      <c r="A1097" s="740" t="str">
        <f t="shared" si="17"/>
        <v/>
      </c>
      <c r="B1097" s="739" t="str">
        <f>IF($L$2=TRUE,_xll.mirGetDate($A1097,$B$4,"MOD_FOLLOWING",$I$2),"")</f>
        <v/>
      </c>
      <c r="C1097" s="738" t="str">
        <f>IF($L$2=TRUE,_xll.mirGetDate($A1097,$C$4,"MOD_FOLLOWING",$I$2),"")</f>
        <v/>
      </c>
      <c r="D1097" s="738" t="str">
        <f>IF($L$2=TRUE,_xll.mirGetDate($A1097,$D$4,"MOD_FOLLOWING",$I$2),"")</f>
        <v/>
      </c>
      <c r="E1097" s="741" t="str">
        <v/>
      </c>
      <c r="F1097" s="741" t="str">
        <v/>
      </c>
      <c r="G1097" s="741" t="str">
        <v/>
      </c>
    </row>
    <row r="1098" spans="1:7">
      <c r="A1098" s="740" t="str">
        <f t="shared" si="17"/>
        <v/>
      </c>
      <c r="B1098" s="739" t="str">
        <f>IF($L$2=TRUE,_xll.mirGetDate($A1098,$B$4,"MOD_FOLLOWING",$I$2),"")</f>
        <v/>
      </c>
      <c r="C1098" s="738" t="str">
        <f>IF($L$2=TRUE,_xll.mirGetDate($A1098,$C$4,"MOD_FOLLOWING",$I$2),"")</f>
        <v/>
      </c>
      <c r="D1098" s="738" t="str">
        <f>IF($L$2=TRUE,_xll.mirGetDate($A1098,$D$4,"MOD_FOLLOWING",$I$2),"")</f>
        <v/>
      </c>
      <c r="E1098" s="741" t="str">
        <v/>
      </c>
      <c r="F1098" s="741" t="str">
        <v/>
      </c>
      <c r="G1098" s="741" t="str">
        <v/>
      </c>
    </row>
    <row r="1099" spans="1:7">
      <c r="A1099" s="740" t="str">
        <f t="shared" si="17"/>
        <v/>
      </c>
      <c r="B1099" s="739" t="str">
        <f>IF($L$2=TRUE,_xll.mirGetDate($A1099,$B$4,"MOD_FOLLOWING",$I$2),"")</f>
        <v/>
      </c>
      <c r="C1099" s="738" t="str">
        <f>IF($L$2=TRUE,_xll.mirGetDate($A1099,$C$4,"MOD_FOLLOWING",$I$2),"")</f>
        <v/>
      </c>
      <c r="D1099" s="738" t="str">
        <f>IF($L$2=TRUE,_xll.mirGetDate($A1099,$D$4,"MOD_FOLLOWING",$I$2),"")</f>
        <v/>
      </c>
      <c r="E1099" s="741" t="str">
        <v/>
      </c>
      <c r="F1099" s="741" t="str">
        <v/>
      </c>
      <c r="G1099" s="741" t="str">
        <v/>
      </c>
    </row>
    <row r="1100" spans="1:7">
      <c r="A1100" s="740" t="str">
        <f t="shared" si="17"/>
        <v/>
      </c>
      <c r="B1100" s="739" t="str">
        <f>IF($L$2=TRUE,_xll.mirGetDate($A1100,$B$4,"MOD_FOLLOWING",$I$2),"")</f>
        <v/>
      </c>
      <c r="C1100" s="738" t="str">
        <f>IF($L$2=TRUE,_xll.mirGetDate($A1100,$C$4,"MOD_FOLLOWING",$I$2),"")</f>
        <v/>
      </c>
      <c r="D1100" s="738" t="str">
        <f>IF($L$2=TRUE,_xll.mirGetDate($A1100,$D$4,"MOD_FOLLOWING",$I$2),"")</f>
        <v/>
      </c>
      <c r="E1100" s="741" t="str">
        <v/>
      </c>
      <c r="F1100" s="741" t="str">
        <v/>
      </c>
      <c r="G1100" s="741" t="str">
        <v/>
      </c>
    </row>
    <row r="1101" spans="1:7">
      <c r="A1101" s="740" t="str">
        <f t="shared" si="17"/>
        <v/>
      </c>
      <c r="B1101" s="739" t="str">
        <f>IF($L$2=TRUE,_xll.mirGetDate($A1101,$B$4,"MOD_FOLLOWING",$I$2),"")</f>
        <v/>
      </c>
      <c r="C1101" s="738" t="str">
        <f>IF($L$2=TRUE,_xll.mirGetDate($A1101,$C$4,"MOD_FOLLOWING",$I$2),"")</f>
        <v/>
      </c>
      <c r="D1101" s="738" t="str">
        <f>IF($L$2=TRUE,_xll.mirGetDate($A1101,$D$4,"MOD_FOLLOWING",$I$2),"")</f>
        <v/>
      </c>
      <c r="E1101" s="741" t="str">
        <v/>
      </c>
      <c r="F1101" s="741" t="str">
        <v/>
      </c>
      <c r="G1101" s="741" t="str">
        <v/>
      </c>
    </row>
    <row r="1102" spans="1:7">
      <c r="A1102" s="740" t="str">
        <f t="shared" si="17"/>
        <v/>
      </c>
      <c r="B1102" s="739" t="str">
        <f>IF($L$2=TRUE,_xll.mirGetDate($A1102,$B$4,"MOD_FOLLOWING",$I$2),"")</f>
        <v/>
      </c>
      <c r="C1102" s="738" t="str">
        <f>IF($L$2=TRUE,_xll.mirGetDate($A1102,$C$4,"MOD_FOLLOWING",$I$2),"")</f>
        <v/>
      </c>
      <c r="D1102" s="738" t="str">
        <f>IF($L$2=TRUE,_xll.mirGetDate($A1102,$D$4,"MOD_FOLLOWING",$I$2),"")</f>
        <v/>
      </c>
      <c r="E1102" s="741" t="str">
        <v/>
      </c>
      <c r="F1102" s="741" t="str">
        <v/>
      </c>
      <c r="G1102" s="741" t="str">
        <v/>
      </c>
    </row>
    <row r="1103" spans="1:7">
      <c r="A1103" s="740" t="str">
        <f t="shared" si="17"/>
        <v/>
      </c>
      <c r="B1103" s="739" t="str">
        <f>IF($L$2=TRUE,_xll.mirGetDate($A1103,$B$4,"MOD_FOLLOWING",$I$2),"")</f>
        <v/>
      </c>
      <c r="C1103" s="738" t="str">
        <f>IF($L$2=TRUE,_xll.mirGetDate($A1103,$C$4,"MOD_FOLLOWING",$I$2),"")</f>
        <v/>
      </c>
      <c r="D1103" s="738" t="str">
        <f>IF($L$2=TRUE,_xll.mirGetDate($A1103,$D$4,"MOD_FOLLOWING",$I$2),"")</f>
        <v/>
      </c>
      <c r="E1103" s="741" t="str">
        <v/>
      </c>
      <c r="F1103" s="741" t="str">
        <v/>
      </c>
      <c r="G1103" s="741" t="str">
        <v/>
      </c>
    </row>
    <row r="1104" spans="1:7">
      <c r="A1104" s="740" t="str">
        <f t="shared" si="17"/>
        <v/>
      </c>
      <c r="B1104" s="739" t="str">
        <f>IF($L$2=TRUE,_xll.mirGetDate($A1104,$B$4,"MOD_FOLLOWING",$I$2),"")</f>
        <v/>
      </c>
      <c r="C1104" s="738" t="str">
        <f>IF($L$2=TRUE,_xll.mirGetDate($A1104,$C$4,"MOD_FOLLOWING",$I$2),"")</f>
        <v/>
      </c>
      <c r="D1104" s="738" t="str">
        <f>IF($L$2=TRUE,_xll.mirGetDate($A1104,$D$4,"MOD_FOLLOWING",$I$2),"")</f>
        <v/>
      </c>
      <c r="E1104" s="741" t="str">
        <v/>
      </c>
      <c r="F1104" s="741" t="str">
        <v/>
      </c>
      <c r="G1104" s="741" t="str">
        <v/>
      </c>
    </row>
    <row r="1105" spans="1:7">
      <c r="A1105" s="740" t="str">
        <f t="shared" si="17"/>
        <v/>
      </c>
      <c r="B1105" s="739" t="str">
        <f>IF($L$2=TRUE,_xll.mirGetDate($A1105,$B$4,"MOD_FOLLOWING",$I$2),"")</f>
        <v/>
      </c>
      <c r="C1105" s="738" t="str">
        <f>IF($L$2=TRUE,_xll.mirGetDate($A1105,$C$4,"MOD_FOLLOWING",$I$2),"")</f>
        <v/>
      </c>
      <c r="D1105" s="738" t="str">
        <f>IF($L$2=TRUE,_xll.mirGetDate($A1105,$D$4,"MOD_FOLLOWING",$I$2),"")</f>
        <v/>
      </c>
      <c r="E1105" s="741" t="str">
        <v/>
      </c>
      <c r="F1105" s="741" t="str">
        <v/>
      </c>
      <c r="G1105" s="741" t="str">
        <v/>
      </c>
    </row>
    <row r="1106" spans="1:7">
      <c r="A1106" s="740" t="str">
        <f t="shared" si="17"/>
        <v/>
      </c>
      <c r="B1106" s="739" t="str">
        <f>IF($L$2=TRUE,_xll.mirGetDate($A1106,$B$4,"MOD_FOLLOWING",$I$2),"")</f>
        <v/>
      </c>
      <c r="C1106" s="738" t="str">
        <f>IF($L$2=TRUE,_xll.mirGetDate($A1106,$C$4,"MOD_FOLLOWING",$I$2),"")</f>
        <v/>
      </c>
      <c r="D1106" s="738" t="str">
        <f>IF($L$2=TRUE,_xll.mirGetDate($A1106,$D$4,"MOD_FOLLOWING",$I$2),"")</f>
        <v/>
      </c>
      <c r="E1106" s="741" t="str">
        <v/>
      </c>
      <c r="F1106" s="741" t="str">
        <v/>
      </c>
      <c r="G1106" s="741" t="str">
        <v/>
      </c>
    </row>
    <row r="1107" spans="1:7">
      <c r="A1107" s="740" t="str">
        <f t="shared" si="17"/>
        <v/>
      </c>
      <c r="B1107" s="739" t="str">
        <f>IF($L$2=TRUE,_xll.mirGetDate($A1107,$B$4,"MOD_FOLLOWING",$I$2),"")</f>
        <v/>
      </c>
      <c r="C1107" s="738" t="str">
        <f>IF($L$2=TRUE,_xll.mirGetDate($A1107,$C$4,"MOD_FOLLOWING",$I$2),"")</f>
        <v/>
      </c>
      <c r="D1107" s="738" t="str">
        <f>IF($L$2=TRUE,_xll.mirGetDate($A1107,$D$4,"MOD_FOLLOWING",$I$2),"")</f>
        <v/>
      </c>
      <c r="E1107" s="741" t="str">
        <v/>
      </c>
      <c r="F1107" s="741" t="str">
        <v/>
      </c>
      <c r="G1107" s="741" t="str">
        <v/>
      </c>
    </row>
    <row r="1108" spans="1:7">
      <c r="A1108" s="740" t="str">
        <f t="shared" si="17"/>
        <v/>
      </c>
      <c r="B1108" s="739" t="str">
        <f>IF($L$2=TRUE,_xll.mirGetDate($A1108,$B$4,"MOD_FOLLOWING",$I$2),"")</f>
        <v/>
      </c>
      <c r="C1108" s="738" t="str">
        <f>IF($L$2=TRUE,_xll.mirGetDate($A1108,$C$4,"MOD_FOLLOWING",$I$2),"")</f>
        <v/>
      </c>
      <c r="D1108" s="738" t="str">
        <f>IF($L$2=TRUE,_xll.mirGetDate($A1108,$D$4,"MOD_FOLLOWING",$I$2),"")</f>
        <v/>
      </c>
      <c r="E1108" s="741" t="str">
        <v/>
      </c>
      <c r="F1108" s="741" t="str">
        <v/>
      </c>
      <c r="G1108" s="741" t="str">
        <v/>
      </c>
    </row>
    <row r="1109" spans="1:7">
      <c r="A1109" s="740" t="str">
        <f t="shared" si="17"/>
        <v/>
      </c>
      <c r="B1109" s="739" t="str">
        <f>IF($L$2=TRUE,_xll.mirGetDate($A1109,$B$4,"MOD_FOLLOWING",$I$2),"")</f>
        <v/>
      </c>
      <c r="C1109" s="738" t="str">
        <f>IF($L$2=TRUE,_xll.mirGetDate($A1109,$C$4,"MOD_FOLLOWING",$I$2),"")</f>
        <v/>
      </c>
      <c r="D1109" s="738" t="str">
        <f>IF($L$2=TRUE,_xll.mirGetDate($A1109,$D$4,"MOD_FOLLOWING",$I$2),"")</f>
        <v/>
      </c>
      <c r="E1109" s="741" t="str">
        <v/>
      </c>
      <c r="F1109" s="741" t="str">
        <v/>
      </c>
      <c r="G1109" s="741" t="str">
        <v/>
      </c>
    </row>
    <row r="1110" spans="1:7">
      <c r="A1110" s="740" t="str">
        <f t="shared" si="17"/>
        <v/>
      </c>
      <c r="B1110" s="739" t="str">
        <f>IF($L$2=TRUE,_xll.mirGetDate($A1110,$B$4,"MOD_FOLLOWING",$I$2),"")</f>
        <v/>
      </c>
      <c r="C1110" s="738" t="str">
        <f>IF($L$2=TRUE,_xll.mirGetDate($A1110,$C$4,"MOD_FOLLOWING",$I$2),"")</f>
        <v/>
      </c>
      <c r="D1110" s="738" t="str">
        <f>IF($L$2=TRUE,_xll.mirGetDate($A1110,$D$4,"MOD_FOLLOWING",$I$2),"")</f>
        <v/>
      </c>
      <c r="E1110" s="741" t="str">
        <v/>
      </c>
      <c r="F1110" s="741" t="str">
        <v/>
      </c>
      <c r="G1110" s="741" t="str">
        <v/>
      </c>
    </row>
    <row r="1111" spans="1:7">
      <c r="A1111" s="740" t="str">
        <f t="shared" si="17"/>
        <v/>
      </c>
      <c r="B1111" s="739" t="str">
        <f>IF($L$2=TRUE,_xll.mirGetDate($A1111,$B$4,"MOD_FOLLOWING",$I$2),"")</f>
        <v/>
      </c>
      <c r="C1111" s="738" t="str">
        <f>IF($L$2=TRUE,_xll.mirGetDate($A1111,$C$4,"MOD_FOLLOWING",$I$2),"")</f>
        <v/>
      </c>
      <c r="D1111" s="738" t="str">
        <f>IF($L$2=TRUE,_xll.mirGetDate($A1111,$D$4,"MOD_FOLLOWING",$I$2),"")</f>
        <v/>
      </c>
      <c r="E1111" s="741" t="str">
        <v/>
      </c>
      <c r="F1111" s="741" t="str">
        <v/>
      </c>
      <c r="G1111" s="741" t="str">
        <v/>
      </c>
    </row>
    <row r="1112" spans="1:7">
      <c r="A1112" s="740" t="str">
        <f t="shared" si="17"/>
        <v/>
      </c>
      <c r="B1112" s="739" t="str">
        <f>IF($L$2=TRUE,_xll.mirGetDate($A1112,$B$4,"MOD_FOLLOWING",$I$2),"")</f>
        <v/>
      </c>
      <c r="C1112" s="738" t="str">
        <f>IF($L$2=TRUE,_xll.mirGetDate($A1112,$C$4,"MOD_FOLLOWING",$I$2),"")</f>
        <v/>
      </c>
      <c r="D1112" s="738" t="str">
        <f>IF($L$2=TRUE,_xll.mirGetDate($A1112,$D$4,"MOD_FOLLOWING",$I$2),"")</f>
        <v/>
      </c>
      <c r="E1112" s="741" t="str">
        <v/>
      </c>
      <c r="F1112" s="741" t="str">
        <v/>
      </c>
      <c r="G1112" s="741" t="str">
        <v/>
      </c>
    </row>
    <row r="1113" spans="1:7">
      <c r="A1113" s="740" t="str">
        <f t="shared" si="17"/>
        <v/>
      </c>
      <c r="B1113" s="739" t="str">
        <f>IF($L$2=TRUE,_xll.mirGetDate($A1113,$B$4,"MOD_FOLLOWING",$I$2),"")</f>
        <v/>
      </c>
      <c r="C1113" s="738" t="str">
        <f>IF($L$2=TRUE,_xll.mirGetDate($A1113,$C$4,"MOD_FOLLOWING",$I$2),"")</f>
        <v/>
      </c>
      <c r="D1113" s="738" t="str">
        <f>IF($L$2=TRUE,_xll.mirGetDate($A1113,$D$4,"MOD_FOLLOWING",$I$2),"")</f>
        <v/>
      </c>
      <c r="E1113" s="741" t="str">
        <v/>
      </c>
      <c r="F1113" s="741" t="str">
        <v/>
      </c>
      <c r="G1113" s="741" t="str">
        <v/>
      </c>
    </row>
    <row r="1114" spans="1:7">
      <c r="A1114" s="740" t="str">
        <f t="shared" si="17"/>
        <v/>
      </c>
      <c r="B1114" s="739" t="str">
        <f>IF($L$2=TRUE,_xll.mirGetDate($A1114,$B$4,"MOD_FOLLOWING",$I$2),"")</f>
        <v/>
      </c>
      <c r="C1114" s="738" t="str">
        <f>IF($L$2=TRUE,_xll.mirGetDate($A1114,$C$4,"MOD_FOLLOWING",$I$2),"")</f>
        <v/>
      </c>
      <c r="D1114" s="738" t="str">
        <f>IF($L$2=TRUE,_xll.mirGetDate($A1114,$D$4,"MOD_FOLLOWING",$I$2),"")</f>
        <v/>
      </c>
      <c r="E1114" s="741" t="str">
        <v/>
      </c>
      <c r="F1114" s="741" t="str">
        <v/>
      </c>
      <c r="G1114" s="741" t="str">
        <v/>
      </c>
    </row>
    <row r="1115" spans="1:7">
      <c r="A1115" s="740" t="str">
        <f t="shared" si="17"/>
        <v/>
      </c>
      <c r="B1115" s="739" t="str">
        <f>IF($L$2=TRUE,_xll.mirGetDate($A1115,$B$4,"MOD_FOLLOWING",$I$2),"")</f>
        <v/>
      </c>
      <c r="C1115" s="738" t="str">
        <f>IF($L$2=TRUE,_xll.mirGetDate($A1115,$C$4,"MOD_FOLLOWING",$I$2),"")</f>
        <v/>
      </c>
      <c r="D1115" s="738" t="str">
        <f>IF($L$2=TRUE,_xll.mirGetDate($A1115,$D$4,"MOD_FOLLOWING",$I$2),"")</f>
        <v/>
      </c>
      <c r="E1115" s="741" t="str">
        <v/>
      </c>
      <c r="F1115" s="741" t="str">
        <v/>
      </c>
      <c r="G1115" s="741" t="str">
        <v/>
      </c>
    </row>
    <row r="1116" spans="1:7">
      <c r="A1116" s="740" t="str">
        <f t="shared" si="17"/>
        <v/>
      </c>
      <c r="B1116" s="739" t="str">
        <f>IF($L$2=TRUE,_xll.mirGetDate($A1116,$B$4,"MOD_FOLLOWING",$I$2),"")</f>
        <v/>
      </c>
      <c r="C1116" s="738" t="str">
        <f>IF($L$2=TRUE,_xll.mirGetDate($A1116,$C$4,"MOD_FOLLOWING",$I$2),"")</f>
        <v/>
      </c>
      <c r="D1116" s="738" t="str">
        <f>IF($L$2=TRUE,_xll.mirGetDate($A1116,$D$4,"MOD_FOLLOWING",$I$2),"")</f>
        <v/>
      </c>
      <c r="E1116" s="741" t="str">
        <v/>
      </c>
      <c r="F1116" s="741" t="str">
        <v/>
      </c>
      <c r="G1116" s="741" t="str">
        <v/>
      </c>
    </row>
    <row r="1117" spans="1:7">
      <c r="A1117" s="740" t="str">
        <f t="shared" si="17"/>
        <v/>
      </c>
      <c r="B1117" s="739" t="str">
        <f>IF($L$2=TRUE,_xll.mirGetDate($A1117,$B$4,"MOD_FOLLOWING",$I$2),"")</f>
        <v/>
      </c>
      <c r="C1117" s="738" t="str">
        <f>IF($L$2=TRUE,_xll.mirGetDate($A1117,$C$4,"MOD_FOLLOWING",$I$2),"")</f>
        <v/>
      </c>
      <c r="D1117" s="738" t="str">
        <f>IF($L$2=TRUE,_xll.mirGetDate($A1117,$D$4,"MOD_FOLLOWING",$I$2),"")</f>
        <v/>
      </c>
      <c r="E1117" s="741" t="str">
        <v/>
      </c>
      <c r="F1117" s="741" t="str">
        <v/>
      </c>
      <c r="G1117" s="741" t="str">
        <v/>
      </c>
    </row>
    <row r="1118" spans="1:7">
      <c r="A1118" s="740" t="str">
        <f t="shared" si="17"/>
        <v/>
      </c>
      <c r="B1118" s="739" t="str">
        <f>IF($L$2=TRUE,_xll.mirGetDate($A1118,$B$4,"MOD_FOLLOWING",$I$2),"")</f>
        <v/>
      </c>
      <c r="C1118" s="738" t="str">
        <f>IF($L$2=TRUE,_xll.mirGetDate($A1118,$C$4,"MOD_FOLLOWING",$I$2),"")</f>
        <v/>
      </c>
      <c r="D1118" s="738" t="str">
        <f>IF($L$2=TRUE,_xll.mirGetDate($A1118,$D$4,"MOD_FOLLOWING",$I$2),"")</f>
        <v/>
      </c>
      <c r="E1118" s="741" t="str">
        <v/>
      </c>
      <c r="F1118" s="741" t="str">
        <v/>
      </c>
      <c r="G1118" s="741" t="str">
        <v/>
      </c>
    </row>
    <row r="1119" spans="1:7">
      <c r="A1119" s="740" t="str">
        <f t="shared" si="17"/>
        <v/>
      </c>
      <c r="B1119" s="739" t="str">
        <f>IF($L$2=TRUE,_xll.mirGetDate($A1119,$B$4,"MOD_FOLLOWING",$I$2),"")</f>
        <v/>
      </c>
      <c r="C1119" s="738" t="str">
        <f>IF($L$2=TRUE,_xll.mirGetDate($A1119,$C$4,"MOD_FOLLOWING",$I$2),"")</f>
        <v/>
      </c>
      <c r="D1119" s="738" t="str">
        <f>IF($L$2=TRUE,_xll.mirGetDate($A1119,$D$4,"MOD_FOLLOWING",$I$2),"")</f>
        <v/>
      </c>
      <c r="E1119" s="741" t="str">
        <v/>
      </c>
      <c r="F1119" s="741" t="str">
        <v/>
      </c>
      <c r="G1119" s="741" t="str">
        <v/>
      </c>
    </row>
    <row r="1120" spans="1:7">
      <c r="A1120" s="740" t="str">
        <f t="shared" si="17"/>
        <v/>
      </c>
      <c r="B1120" s="739" t="str">
        <f>IF($L$2=TRUE,_xll.mirGetDate($A1120,$B$4,"MOD_FOLLOWING",$I$2),"")</f>
        <v/>
      </c>
      <c r="C1120" s="738" t="str">
        <f>IF($L$2=TRUE,_xll.mirGetDate($A1120,$C$4,"MOD_FOLLOWING",$I$2),"")</f>
        <v/>
      </c>
      <c r="D1120" s="738" t="str">
        <f>IF($L$2=TRUE,_xll.mirGetDate($A1120,$D$4,"MOD_FOLLOWING",$I$2),"")</f>
        <v/>
      </c>
      <c r="E1120" s="741" t="str">
        <v/>
      </c>
      <c r="F1120" s="741" t="str">
        <v/>
      </c>
      <c r="G1120" s="741" t="str">
        <v/>
      </c>
    </row>
    <row r="1121" spans="1:7">
      <c r="A1121" s="740" t="str">
        <f t="shared" si="17"/>
        <v/>
      </c>
      <c r="B1121" s="739" t="str">
        <f>IF($L$2=TRUE,_xll.mirGetDate($A1121,$B$4,"MOD_FOLLOWING",$I$2),"")</f>
        <v/>
      </c>
      <c r="C1121" s="738" t="str">
        <f>IF($L$2=TRUE,_xll.mirGetDate($A1121,$C$4,"MOD_FOLLOWING",$I$2),"")</f>
        <v/>
      </c>
      <c r="D1121" s="738" t="str">
        <f>IF($L$2=TRUE,_xll.mirGetDate($A1121,$D$4,"MOD_FOLLOWING",$I$2),"")</f>
        <v/>
      </c>
      <c r="E1121" s="741" t="str">
        <v/>
      </c>
      <c r="F1121" s="741" t="str">
        <v/>
      </c>
      <c r="G1121" s="741" t="str">
        <v/>
      </c>
    </row>
    <row r="1122" spans="1:7">
      <c r="A1122" s="740" t="str">
        <f t="shared" si="17"/>
        <v/>
      </c>
      <c r="B1122" s="739" t="str">
        <f>IF($L$2=TRUE,_xll.mirGetDate($A1122,$B$4,"MOD_FOLLOWING",$I$2),"")</f>
        <v/>
      </c>
      <c r="C1122" s="738" t="str">
        <f>IF($L$2=TRUE,_xll.mirGetDate($A1122,$C$4,"MOD_FOLLOWING",$I$2),"")</f>
        <v/>
      </c>
      <c r="D1122" s="738" t="str">
        <f>IF($L$2=TRUE,_xll.mirGetDate($A1122,$D$4,"MOD_FOLLOWING",$I$2),"")</f>
        <v/>
      </c>
      <c r="E1122" s="741" t="str">
        <v/>
      </c>
      <c r="F1122" s="741" t="str">
        <v/>
      </c>
      <c r="G1122" s="741" t="str">
        <v/>
      </c>
    </row>
    <row r="1123" spans="1:7">
      <c r="A1123" s="740" t="str">
        <f t="shared" si="17"/>
        <v/>
      </c>
      <c r="B1123" s="739" t="str">
        <f>IF($L$2=TRUE,_xll.mirGetDate($A1123,$B$4,"MOD_FOLLOWING",$I$2),"")</f>
        <v/>
      </c>
      <c r="C1123" s="738" t="str">
        <f>IF($L$2=TRUE,_xll.mirGetDate($A1123,$C$4,"MOD_FOLLOWING",$I$2),"")</f>
        <v/>
      </c>
      <c r="D1123" s="738" t="str">
        <f>IF($L$2=TRUE,_xll.mirGetDate($A1123,$D$4,"MOD_FOLLOWING",$I$2),"")</f>
        <v/>
      </c>
      <c r="E1123" s="741" t="str">
        <v/>
      </c>
      <c r="F1123" s="741" t="str">
        <v/>
      </c>
      <c r="G1123" s="741" t="str">
        <v/>
      </c>
    </row>
    <row r="1124" spans="1:7">
      <c r="A1124" s="740" t="str">
        <f t="shared" si="17"/>
        <v/>
      </c>
      <c r="B1124" s="739" t="str">
        <f>IF($L$2=TRUE,_xll.mirGetDate($A1124,$B$4,"MOD_FOLLOWING",$I$2),"")</f>
        <v/>
      </c>
      <c r="C1124" s="738" t="str">
        <f>IF($L$2=TRUE,_xll.mirGetDate($A1124,$C$4,"MOD_FOLLOWING",$I$2),"")</f>
        <v/>
      </c>
      <c r="D1124" s="738" t="str">
        <f>IF($L$2=TRUE,_xll.mirGetDate($A1124,$D$4,"MOD_FOLLOWING",$I$2),"")</f>
        <v/>
      </c>
      <c r="E1124" s="741" t="str">
        <v/>
      </c>
      <c r="F1124" s="741" t="str">
        <v/>
      </c>
      <c r="G1124" s="741" t="str">
        <v/>
      </c>
    </row>
    <row r="1125" spans="1:7">
      <c r="A1125" s="740" t="str">
        <f t="shared" si="17"/>
        <v/>
      </c>
      <c r="B1125" s="739" t="str">
        <f>IF($L$2=TRUE,_xll.mirGetDate($A1125,$B$4,"MOD_FOLLOWING",$I$2),"")</f>
        <v/>
      </c>
      <c r="C1125" s="738" t="str">
        <f>IF($L$2=TRUE,_xll.mirGetDate($A1125,$C$4,"MOD_FOLLOWING",$I$2),"")</f>
        <v/>
      </c>
      <c r="D1125" s="738" t="str">
        <f>IF($L$2=TRUE,_xll.mirGetDate($A1125,$D$4,"MOD_FOLLOWING",$I$2),"")</f>
        <v/>
      </c>
      <c r="E1125" s="741" t="str">
        <v/>
      </c>
      <c r="F1125" s="741" t="str">
        <v/>
      </c>
      <c r="G1125" s="741" t="str">
        <v/>
      </c>
    </row>
    <row r="1126" spans="1:7">
      <c r="A1126" s="740" t="str">
        <f t="shared" si="17"/>
        <v/>
      </c>
      <c r="B1126" s="739" t="str">
        <f>IF($L$2=TRUE,_xll.mirGetDate($A1126,$B$4,"MOD_FOLLOWING",$I$2),"")</f>
        <v/>
      </c>
      <c r="C1126" s="738" t="str">
        <f>IF($L$2=TRUE,_xll.mirGetDate($A1126,$C$4,"MOD_FOLLOWING",$I$2),"")</f>
        <v/>
      </c>
      <c r="D1126" s="738" t="str">
        <f>IF($L$2=TRUE,_xll.mirGetDate($A1126,$D$4,"MOD_FOLLOWING",$I$2),"")</f>
        <v/>
      </c>
      <c r="E1126" s="741" t="str">
        <v/>
      </c>
      <c r="F1126" s="741" t="str">
        <v/>
      </c>
      <c r="G1126" s="741" t="str">
        <v/>
      </c>
    </row>
    <row r="1127" spans="1:7">
      <c r="A1127" s="740" t="str">
        <f t="shared" si="17"/>
        <v/>
      </c>
      <c r="B1127" s="739" t="str">
        <f>IF($L$2=TRUE,_xll.mirGetDate($A1127,$B$4,"MOD_FOLLOWING",$I$2),"")</f>
        <v/>
      </c>
      <c r="C1127" s="738" t="str">
        <f>IF($L$2=TRUE,_xll.mirGetDate($A1127,$C$4,"MOD_FOLLOWING",$I$2),"")</f>
        <v/>
      </c>
      <c r="D1127" s="738" t="str">
        <f>IF($L$2=TRUE,_xll.mirGetDate($A1127,$D$4,"MOD_FOLLOWING",$I$2),"")</f>
        <v/>
      </c>
      <c r="E1127" s="741" t="str">
        <v/>
      </c>
      <c r="F1127" s="741" t="str">
        <v/>
      </c>
      <c r="G1127" s="741" t="str">
        <v/>
      </c>
    </row>
    <row r="1128" spans="1:7">
      <c r="A1128" s="740" t="str">
        <f t="shared" si="17"/>
        <v/>
      </c>
      <c r="B1128" s="739" t="str">
        <f>IF($L$2=TRUE,_xll.mirGetDate($A1128,$B$4,"MOD_FOLLOWING",$I$2),"")</f>
        <v/>
      </c>
      <c r="C1128" s="738" t="str">
        <f>IF($L$2=TRUE,_xll.mirGetDate($A1128,$C$4,"MOD_FOLLOWING",$I$2),"")</f>
        <v/>
      </c>
      <c r="D1128" s="738" t="str">
        <f>IF($L$2=TRUE,_xll.mirGetDate($A1128,$D$4,"MOD_FOLLOWING",$I$2),"")</f>
        <v/>
      </c>
      <c r="E1128" s="741" t="str">
        <v/>
      </c>
      <c r="F1128" s="741" t="str">
        <v/>
      </c>
      <c r="G1128" s="741" t="str">
        <v/>
      </c>
    </row>
    <row r="1129" spans="1:7">
      <c r="A1129" s="740" t="str">
        <f t="shared" si="17"/>
        <v/>
      </c>
      <c r="B1129" s="739" t="str">
        <f>IF($L$2=TRUE,_xll.mirGetDate($A1129,$B$4,"MOD_FOLLOWING",$I$2),"")</f>
        <v/>
      </c>
      <c r="C1129" s="738" t="str">
        <f>IF($L$2=TRUE,_xll.mirGetDate($A1129,$C$4,"MOD_FOLLOWING",$I$2),"")</f>
        <v/>
      </c>
      <c r="D1129" s="738" t="str">
        <f>IF($L$2=TRUE,_xll.mirGetDate($A1129,$D$4,"MOD_FOLLOWING",$I$2),"")</f>
        <v/>
      </c>
      <c r="E1129" s="741" t="str">
        <v/>
      </c>
      <c r="F1129" s="741" t="str">
        <v/>
      </c>
      <c r="G1129" s="741" t="str">
        <v/>
      </c>
    </row>
    <row r="1130" spans="1:7">
      <c r="A1130" s="740" t="str">
        <f t="shared" si="17"/>
        <v/>
      </c>
      <c r="B1130" s="739" t="str">
        <f>IF($L$2=TRUE,_xll.mirGetDate($A1130,$B$4,"MOD_FOLLOWING",$I$2),"")</f>
        <v/>
      </c>
      <c r="C1130" s="738" t="str">
        <f>IF($L$2=TRUE,_xll.mirGetDate($A1130,$C$4,"MOD_FOLLOWING",$I$2),"")</f>
        <v/>
      </c>
      <c r="D1130" s="738" t="str">
        <f>IF($L$2=TRUE,_xll.mirGetDate($A1130,$D$4,"MOD_FOLLOWING",$I$2),"")</f>
        <v/>
      </c>
      <c r="E1130" s="741" t="str">
        <v/>
      </c>
      <c r="F1130" s="741" t="str">
        <v/>
      </c>
      <c r="G1130" s="741" t="str">
        <v/>
      </c>
    </row>
    <row r="1131" spans="1:7">
      <c r="A1131" s="740" t="str">
        <f t="shared" si="17"/>
        <v/>
      </c>
      <c r="B1131" s="739" t="str">
        <f>IF($L$2=TRUE,_xll.mirGetDate($A1131,$B$4,"MOD_FOLLOWING",$I$2),"")</f>
        <v/>
      </c>
      <c r="C1131" s="738" t="str">
        <f>IF($L$2=TRUE,_xll.mirGetDate($A1131,$C$4,"MOD_FOLLOWING",$I$2),"")</f>
        <v/>
      </c>
      <c r="D1131" s="738" t="str">
        <f>IF($L$2=TRUE,_xll.mirGetDate($A1131,$D$4,"MOD_FOLLOWING",$I$2),"")</f>
        <v/>
      </c>
      <c r="E1131" s="741" t="str">
        <v/>
      </c>
      <c r="F1131" s="741" t="str">
        <v/>
      </c>
      <c r="G1131" s="741" t="str">
        <v/>
      </c>
    </row>
    <row r="1132" spans="1:7">
      <c r="A1132" s="740" t="str">
        <f t="shared" si="17"/>
        <v/>
      </c>
      <c r="B1132" s="739" t="str">
        <f>IF($L$2=TRUE,_xll.mirGetDate($A1132,$B$4,"MOD_FOLLOWING",$I$2),"")</f>
        <v/>
      </c>
      <c r="C1132" s="738" t="str">
        <f>IF($L$2=TRUE,_xll.mirGetDate($A1132,$C$4,"MOD_FOLLOWING",$I$2),"")</f>
        <v/>
      </c>
      <c r="D1132" s="738" t="str">
        <f>IF($L$2=TRUE,_xll.mirGetDate($A1132,$D$4,"MOD_FOLLOWING",$I$2),"")</f>
        <v/>
      </c>
      <c r="E1132" s="741" t="str">
        <v/>
      </c>
      <c r="F1132" s="741" t="str">
        <v/>
      </c>
      <c r="G1132" s="741" t="str">
        <v/>
      </c>
    </row>
    <row r="1133" spans="1:7">
      <c r="A1133" s="740" t="str">
        <f t="shared" si="17"/>
        <v/>
      </c>
      <c r="B1133" s="739" t="str">
        <f>IF($L$2=TRUE,_xll.mirGetDate($A1133,$B$4,"MOD_FOLLOWING",$I$2),"")</f>
        <v/>
      </c>
      <c r="C1133" s="738" t="str">
        <f>IF($L$2=TRUE,_xll.mirGetDate($A1133,$C$4,"MOD_FOLLOWING",$I$2),"")</f>
        <v/>
      </c>
      <c r="D1133" s="738" t="str">
        <f>IF($L$2=TRUE,_xll.mirGetDate($A1133,$D$4,"MOD_FOLLOWING",$I$2),"")</f>
        <v/>
      </c>
      <c r="E1133" s="741" t="str">
        <v/>
      </c>
      <c r="F1133" s="741" t="str">
        <v/>
      </c>
      <c r="G1133" s="741" t="str">
        <v/>
      </c>
    </row>
    <row r="1134" spans="1:7">
      <c r="A1134" s="740" t="str">
        <f t="shared" si="17"/>
        <v/>
      </c>
      <c r="B1134" s="739" t="str">
        <f>IF($L$2=TRUE,_xll.mirGetDate($A1134,$B$4,"MOD_FOLLOWING",$I$2),"")</f>
        <v/>
      </c>
      <c r="C1134" s="738" t="str">
        <f>IF($L$2=TRUE,_xll.mirGetDate($A1134,$C$4,"MOD_FOLLOWING",$I$2),"")</f>
        <v/>
      </c>
      <c r="D1134" s="738" t="str">
        <f>IF($L$2=TRUE,_xll.mirGetDate($A1134,$D$4,"MOD_FOLLOWING",$I$2),"")</f>
        <v/>
      </c>
      <c r="E1134" s="741" t="str">
        <v/>
      </c>
      <c r="F1134" s="741" t="str">
        <v/>
      </c>
      <c r="G1134" s="741" t="str">
        <v/>
      </c>
    </row>
    <row r="1135" spans="1:7">
      <c r="A1135" s="740" t="str">
        <f t="shared" si="17"/>
        <v/>
      </c>
      <c r="B1135" s="739" t="str">
        <f>IF($L$2=TRUE,_xll.mirGetDate($A1135,$B$4,"MOD_FOLLOWING",$I$2),"")</f>
        <v/>
      </c>
      <c r="C1135" s="738" t="str">
        <f>IF($L$2=TRUE,_xll.mirGetDate($A1135,$C$4,"MOD_FOLLOWING",$I$2),"")</f>
        <v/>
      </c>
      <c r="D1135" s="738" t="str">
        <f>IF($L$2=TRUE,_xll.mirGetDate($A1135,$D$4,"MOD_FOLLOWING",$I$2),"")</f>
        <v/>
      </c>
      <c r="E1135" s="741" t="str">
        <v/>
      </c>
      <c r="F1135" s="741" t="str">
        <v/>
      </c>
      <c r="G1135" s="741" t="str">
        <v/>
      </c>
    </row>
    <row r="1136" spans="1:7">
      <c r="A1136" s="740" t="str">
        <f t="shared" si="17"/>
        <v/>
      </c>
      <c r="B1136" s="739" t="str">
        <f>IF($L$2=TRUE,_xll.mirGetDate($A1136,$B$4,"MOD_FOLLOWING",$I$2),"")</f>
        <v/>
      </c>
      <c r="C1136" s="738" t="str">
        <f>IF($L$2=TRUE,_xll.mirGetDate($A1136,$C$4,"MOD_FOLLOWING",$I$2),"")</f>
        <v/>
      </c>
      <c r="D1136" s="738" t="str">
        <f>IF($L$2=TRUE,_xll.mirGetDate($A1136,$D$4,"MOD_FOLLOWING",$I$2),"")</f>
        <v/>
      </c>
      <c r="E1136" s="741" t="str">
        <v/>
      </c>
      <c r="F1136" s="741" t="str">
        <v/>
      </c>
      <c r="G1136" s="741" t="str">
        <v/>
      </c>
    </row>
    <row r="1137" spans="1:7">
      <c r="A1137" s="740" t="str">
        <f t="shared" si="17"/>
        <v/>
      </c>
      <c r="B1137" s="739" t="str">
        <f>IF($L$2=TRUE,_xll.mirGetDate($A1137,$B$4,"MOD_FOLLOWING",$I$2),"")</f>
        <v/>
      </c>
      <c r="C1137" s="738" t="str">
        <f>IF($L$2=TRUE,_xll.mirGetDate($A1137,$C$4,"MOD_FOLLOWING",$I$2),"")</f>
        <v/>
      </c>
      <c r="D1137" s="738" t="str">
        <f>IF($L$2=TRUE,_xll.mirGetDate($A1137,$D$4,"MOD_FOLLOWING",$I$2),"")</f>
        <v/>
      </c>
      <c r="E1137" s="741" t="str">
        <v/>
      </c>
      <c r="F1137" s="741" t="str">
        <v/>
      </c>
      <c r="G1137" s="741" t="str">
        <v/>
      </c>
    </row>
    <row r="1138" spans="1:7">
      <c r="A1138" s="740" t="str">
        <f t="shared" si="17"/>
        <v/>
      </c>
      <c r="B1138" s="739" t="str">
        <f>IF($L$2=TRUE,_xll.mirGetDate($A1138,$B$4,"MOD_FOLLOWING",$I$2),"")</f>
        <v/>
      </c>
      <c r="C1138" s="738" t="str">
        <f>IF($L$2=TRUE,_xll.mirGetDate($A1138,$C$4,"MOD_FOLLOWING",$I$2),"")</f>
        <v/>
      </c>
      <c r="D1138" s="738" t="str">
        <f>IF($L$2=TRUE,_xll.mirGetDate($A1138,$D$4,"MOD_FOLLOWING",$I$2),"")</f>
        <v/>
      </c>
      <c r="E1138" s="741" t="str">
        <v/>
      </c>
      <c r="F1138" s="741" t="str">
        <v/>
      </c>
      <c r="G1138" s="741" t="str">
        <v/>
      </c>
    </row>
    <row r="1139" spans="1:7">
      <c r="A1139" s="740" t="str">
        <f t="shared" si="17"/>
        <v/>
      </c>
      <c r="B1139" s="739" t="str">
        <f>IF($L$2=TRUE,_xll.mirGetDate($A1139,$B$4,"MOD_FOLLOWING",$I$2),"")</f>
        <v/>
      </c>
      <c r="C1139" s="738" t="str">
        <f>IF($L$2=TRUE,_xll.mirGetDate($A1139,$C$4,"MOD_FOLLOWING",$I$2),"")</f>
        <v/>
      </c>
      <c r="D1139" s="738" t="str">
        <f>IF($L$2=TRUE,_xll.mirGetDate($A1139,$D$4,"MOD_FOLLOWING",$I$2),"")</f>
        <v/>
      </c>
      <c r="E1139" s="741" t="str">
        <v/>
      </c>
      <c r="F1139" s="741" t="str">
        <v/>
      </c>
      <c r="G1139" s="741" t="str">
        <v/>
      </c>
    </row>
    <row r="1140" spans="1:7">
      <c r="A1140" s="740" t="str">
        <f t="shared" si="17"/>
        <v/>
      </c>
      <c r="B1140" s="739" t="str">
        <f>IF($L$2=TRUE,_xll.mirGetDate($A1140,$B$4,"MOD_FOLLOWING",$I$2),"")</f>
        <v/>
      </c>
      <c r="C1140" s="738" t="str">
        <f>IF($L$2=TRUE,_xll.mirGetDate($A1140,$C$4,"MOD_FOLLOWING",$I$2),"")</f>
        <v/>
      </c>
      <c r="D1140" s="738" t="str">
        <f>IF($L$2=TRUE,_xll.mirGetDate($A1140,$D$4,"MOD_FOLLOWING",$I$2),"")</f>
        <v/>
      </c>
      <c r="E1140" s="741" t="str">
        <v/>
      </c>
      <c r="F1140" s="741" t="str">
        <v/>
      </c>
      <c r="G1140" s="741" t="str">
        <v/>
      </c>
    </row>
    <row r="1141" spans="1:7">
      <c r="A1141" s="740" t="str">
        <f t="shared" si="17"/>
        <v/>
      </c>
      <c r="B1141" s="739" t="str">
        <f>IF($L$2=TRUE,_xll.mirGetDate($A1141,$B$4,"MOD_FOLLOWING",$I$2),"")</f>
        <v/>
      </c>
      <c r="C1141" s="738" t="str">
        <f>IF($L$2=TRUE,_xll.mirGetDate($A1141,$C$4,"MOD_FOLLOWING",$I$2),"")</f>
        <v/>
      </c>
      <c r="D1141" s="738" t="str">
        <f>IF($L$2=TRUE,_xll.mirGetDate($A1141,$D$4,"MOD_FOLLOWING",$I$2),"")</f>
        <v/>
      </c>
      <c r="E1141" s="741" t="str">
        <v/>
      </c>
      <c r="F1141" s="741" t="str">
        <v/>
      </c>
      <c r="G1141" s="741" t="str">
        <v/>
      </c>
    </row>
    <row r="1142" spans="1:7">
      <c r="A1142" s="740" t="str">
        <f t="shared" si="17"/>
        <v/>
      </c>
      <c r="B1142" s="739" t="str">
        <f>IF($L$2=TRUE,_xll.mirGetDate($A1142,$B$4,"MOD_FOLLOWING",$I$2),"")</f>
        <v/>
      </c>
      <c r="C1142" s="738" t="str">
        <f>IF($L$2=TRUE,_xll.mirGetDate($A1142,$C$4,"MOD_FOLLOWING",$I$2),"")</f>
        <v/>
      </c>
      <c r="D1142" s="738" t="str">
        <f>IF($L$2=TRUE,_xll.mirGetDate($A1142,$D$4,"MOD_FOLLOWING",$I$2),"")</f>
        <v/>
      </c>
      <c r="E1142" s="741" t="str">
        <v/>
      </c>
      <c r="F1142" s="741" t="str">
        <v/>
      </c>
      <c r="G1142" s="741" t="str">
        <v/>
      </c>
    </row>
    <row r="1143" spans="1:7">
      <c r="A1143" s="740" t="str">
        <f t="shared" si="17"/>
        <v/>
      </c>
      <c r="B1143" s="739" t="str">
        <f>IF($L$2=TRUE,_xll.mirGetDate($A1143,$B$4,"MOD_FOLLOWING",$I$2),"")</f>
        <v/>
      </c>
      <c r="C1143" s="738" t="str">
        <f>IF($L$2=TRUE,_xll.mirGetDate($A1143,$C$4,"MOD_FOLLOWING",$I$2),"")</f>
        <v/>
      </c>
      <c r="D1143" s="738" t="str">
        <f>IF($L$2=TRUE,_xll.mirGetDate($A1143,$D$4,"MOD_FOLLOWING",$I$2),"")</f>
        <v/>
      </c>
      <c r="E1143" s="741" t="str">
        <v/>
      </c>
      <c r="F1143" s="741" t="str">
        <v/>
      </c>
      <c r="G1143" s="741" t="str">
        <v/>
      </c>
    </row>
    <row r="1144" spans="1:7">
      <c r="A1144" s="740" t="str">
        <f t="shared" si="17"/>
        <v/>
      </c>
      <c r="B1144" s="739" t="str">
        <f>IF($L$2=TRUE,_xll.mirGetDate($A1144,$B$4,"MOD_FOLLOWING",$I$2),"")</f>
        <v/>
      </c>
      <c r="C1144" s="738" t="str">
        <f>IF($L$2=TRUE,_xll.mirGetDate($A1144,$C$4,"MOD_FOLLOWING",$I$2),"")</f>
        <v/>
      </c>
      <c r="D1144" s="738" t="str">
        <f>IF($L$2=TRUE,_xll.mirGetDate($A1144,$D$4,"MOD_FOLLOWING",$I$2),"")</f>
        <v/>
      </c>
      <c r="E1144" s="741" t="str">
        <v/>
      </c>
      <c r="F1144" s="741" t="str">
        <v/>
      </c>
      <c r="G1144" s="741" t="str">
        <v/>
      </c>
    </row>
    <row r="1145" spans="1:7">
      <c r="A1145" s="740" t="str">
        <f t="shared" si="17"/>
        <v/>
      </c>
      <c r="B1145" s="739" t="str">
        <f>IF($L$2=TRUE,_xll.mirGetDate($A1145,$B$4,"MOD_FOLLOWING",$I$2),"")</f>
        <v/>
      </c>
      <c r="C1145" s="738" t="str">
        <f>IF($L$2=TRUE,_xll.mirGetDate($A1145,$C$4,"MOD_FOLLOWING",$I$2),"")</f>
        <v/>
      </c>
      <c r="D1145" s="738" t="str">
        <f>IF($L$2=TRUE,_xll.mirGetDate($A1145,$D$4,"MOD_FOLLOWING",$I$2),"")</f>
        <v/>
      </c>
      <c r="E1145" s="741" t="str">
        <v/>
      </c>
      <c r="F1145" s="741" t="str">
        <v/>
      </c>
      <c r="G1145" s="741" t="str">
        <v/>
      </c>
    </row>
    <row r="1146" spans="1:7">
      <c r="A1146" s="740" t="str">
        <f t="shared" si="17"/>
        <v/>
      </c>
      <c r="B1146" s="739" t="str">
        <f>IF($L$2=TRUE,_xll.mirGetDate($A1146,$B$4,"MOD_FOLLOWING",$I$2),"")</f>
        <v/>
      </c>
      <c r="C1146" s="738" t="str">
        <f>IF($L$2=TRUE,_xll.mirGetDate($A1146,$C$4,"MOD_FOLLOWING",$I$2),"")</f>
        <v/>
      </c>
      <c r="D1146" s="738" t="str">
        <f>IF($L$2=TRUE,_xll.mirGetDate($A1146,$D$4,"MOD_FOLLOWING",$I$2),"")</f>
        <v/>
      </c>
      <c r="E1146" s="741" t="str">
        <v/>
      </c>
      <c r="F1146" s="741" t="str">
        <v/>
      </c>
      <c r="G1146" s="741" t="str">
        <v/>
      </c>
    </row>
    <row r="1147" spans="1:7">
      <c r="A1147" s="740" t="str">
        <f t="shared" si="17"/>
        <v/>
      </c>
      <c r="B1147" s="739" t="str">
        <f>IF($L$2=TRUE,_xll.mirGetDate($A1147,$B$4,"MOD_FOLLOWING",$I$2),"")</f>
        <v/>
      </c>
      <c r="C1147" s="738" t="str">
        <f>IF($L$2=TRUE,_xll.mirGetDate($A1147,$C$4,"MOD_FOLLOWING",$I$2),"")</f>
        <v/>
      </c>
      <c r="D1147" s="738" t="str">
        <f>IF($L$2=TRUE,_xll.mirGetDate($A1147,$D$4,"MOD_FOLLOWING",$I$2),"")</f>
        <v/>
      </c>
      <c r="E1147" s="741" t="str">
        <v/>
      </c>
      <c r="F1147" s="741" t="str">
        <v/>
      </c>
      <c r="G1147" s="741" t="str">
        <v/>
      </c>
    </row>
    <row r="1148" spans="1:7">
      <c r="A1148" s="740" t="str">
        <f t="shared" si="17"/>
        <v/>
      </c>
      <c r="B1148" s="739" t="str">
        <f>IF($L$2=TRUE,_xll.mirGetDate($A1148,$B$4,"MOD_FOLLOWING",$I$2),"")</f>
        <v/>
      </c>
      <c r="C1148" s="738" t="str">
        <f>IF($L$2=TRUE,_xll.mirGetDate($A1148,$C$4,"MOD_FOLLOWING",$I$2),"")</f>
        <v/>
      </c>
      <c r="D1148" s="738" t="str">
        <f>IF($L$2=TRUE,_xll.mirGetDate($A1148,$D$4,"MOD_FOLLOWING",$I$2),"")</f>
        <v/>
      </c>
      <c r="E1148" s="741" t="str">
        <v/>
      </c>
      <c r="F1148" s="741" t="str">
        <v/>
      </c>
      <c r="G1148" s="741" t="str">
        <v/>
      </c>
    </row>
    <row r="1149" spans="1:7">
      <c r="A1149" s="740" t="str">
        <f t="shared" si="17"/>
        <v/>
      </c>
      <c r="B1149" s="739" t="str">
        <f>IF($L$2=TRUE,_xll.mirGetDate($A1149,$B$4,"MOD_FOLLOWING",$I$2),"")</f>
        <v/>
      </c>
      <c r="C1149" s="738" t="str">
        <f>IF($L$2=TRUE,_xll.mirGetDate($A1149,$C$4,"MOD_FOLLOWING",$I$2),"")</f>
        <v/>
      </c>
      <c r="D1149" s="738" t="str">
        <f>IF($L$2=TRUE,_xll.mirGetDate($A1149,$D$4,"MOD_FOLLOWING",$I$2),"")</f>
        <v/>
      </c>
      <c r="E1149" s="741" t="str">
        <v/>
      </c>
      <c r="F1149" s="741" t="str">
        <v/>
      </c>
      <c r="G1149" s="741" t="str">
        <v/>
      </c>
    </row>
    <row r="1150" spans="1:7">
      <c r="A1150" s="740" t="str">
        <f t="shared" si="17"/>
        <v/>
      </c>
      <c r="B1150" s="739" t="str">
        <f>IF($L$2=TRUE,_xll.mirGetDate($A1150,$B$4,"MOD_FOLLOWING",$I$2),"")</f>
        <v/>
      </c>
      <c r="C1150" s="738" t="str">
        <f>IF($L$2=TRUE,_xll.mirGetDate($A1150,$C$4,"MOD_FOLLOWING",$I$2),"")</f>
        <v/>
      </c>
      <c r="D1150" s="738" t="str">
        <f>IF($L$2=TRUE,_xll.mirGetDate($A1150,$D$4,"MOD_FOLLOWING",$I$2),"")</f>
        <v/>
      </c>
      <c r="E1150" s="741" t="str">
        <v/>
      </c>
      <c r="F1150" s="741" t="str">
        <v/>
      </c>
      <c r="G1150" s="741" t="str">
        <v/>
      </c>
    </row>
    <row r="1151" spans="1:7">
      <c r="A1151" s="740" t="str">
        <f t="shared" si="17"/>
        <v/>
      </c>
      <c r="B1151" s="739" t="str">
        <f>IF($L$2=TRUE,_xll.mirGetDate($A1151,$B$4,"MOD_FOLLOWING",$I$2),"")</f>
        <v/>
      </c>
      <c r="C1151" s="738" t="str">
        <f>IF($L$2=TRUE,_xll.mirGetDate($A1151,$C$4,"MOD_FOLLOWING",$I$2),"")</f>
        <v/>
      </c>
      <c r="D1151" s="738" t="str">
        <f>IF($L$2=TRUE,_xll.mirGetDate($A1151,$D$4,"MOD_FOLLOWING",$I$2),"")</f>
        <v/>
      </c>
      <c r="E1151" s="741" t="str">
        <v/>
      </c>
      <c r="F1151" s="741" t="str">
        <v/>
      </c>
      <c r="G1151" s="741" t="str">
        <v/>
      </c>
    </row>
    <row r="1152" spans="1:7">
      <c r="A1152" s="740" t="str">
        <f t="shared" si="17"/>
        <v/>
      </c>
      <c r="B1152" s="739" t="str">
        <f>IF($L$2=TRUE,_xll.mirGetDate($A1152,$B$4,"MOD_FOLLOWING",$I$2),"")</f>
        <v/>
      </c>
      <c r="C1152" s="738" t="str">
        <f>IF($L$2=TRUE,_xll.mirGetDate($A1152,$C$4,"MOD_FOLLOWING",$I$2),"")</f>
        <v/>
      </c>
      <c r="D1152" s="738" t="str">
        <f>IF($L$2=TRUE,_xll.mirGetDate($A1152,$D$4,"MOD_FOLLOWING",$I$2),"")</f>
        <v/>
      </c>
      <c r="E1152" s="741" t="str">
        <v/>
      </c>
      <c r="F1152" s="741" t="str">
        <v/>
      </c>
      <c r="G1152" s="741" t="str">
        <v/>
      </c>
    </row>
    <row r="1153" spans="1:7">
      <c r="A1153" s="740" t="str">
        <f t="shared" si="17"/>
        <v/>
      </c>
      <c r="B1153" s="739" t="str">
        <f>IF($L$2=TRUE,_xll.mirGetDate($A1153,$B$4,"MOD_FOLLOWING",$I$2),"")</f>
        <v/>
      </c>
      <c r="C1153" s="738" t="str">
        <f>IF($L$2=TRUE,_xll.mirGetDate($A1153,$C$4,"MOD_FOLLOWING",$I$2),"")</f>
        <v/>
      </c>
      <c r="D1153" s="738" t="str">
        <f>IF($L$2=TRUE,_xll.mirGetDate($A1153,$D$4,"MOD_FOLLOWING",$I$2),"")</f>
        <v/>
      </c>
      <c r="E1153" s="741" t="str">
        <v/>
      </c>
      <c r="F1153" s="741" t="str">
        <v/>
      </c>
      <c r="G1153" s="741" t="str">
        <v/>
      </c>
    </row>
    <row r="1154" spans="1:7">
      <c r="A1154" s="740" t="str">
        <f t="shared" si="17"/>
        <v/>
      </c>
      <c r="B1154" s="739" t="str">
        <f>IF($L$2=TRUE,_xll.mirGetDate($A1154,$B$4,"MOD_FOLLOWING",$I$2),"")</f>
        <v/>
      </c>
      <c r="C1154" s="738" t="str">
        <f>IF($L$2=TRUE,_xll.mirGetDate($A1154,$C$4,"MOD_FOLLOWING",$I$2),"")</f>
        <v/>
      </c>
      <c r="D1154" s="738" t="str">
        <f>IF($L$2=TRUE,_xll.mirGetDate($A1154,$D$4,"MOD_FOLLOWING",$I$2),"")</f>
        <v/>
      </c>
      <c r="E1154" s="741" t="str">
        <v/>
      </c>
      <c r="F1154" s="741" t="str">
        <v/>
      </c>
      <c r="G1154" s="741" t="str">
        <v/>
      </c>
    </row>
    <row r="1155" spans="1:7">
      <c r="A1155" s="740" t="str">
        <f t="shared" si="17"/>
        <v/>
      </c>
      <c r="B1155" s="739" t="str">
        <f>IF($L$2=TRUE,_xll.mirGetDate($A1155,$B$4,"MOD_FOLLOWING",$I$2),"")</f>
        <v/>
      </c>
      <c r="C1155" s="738" t="str">
        <f>IF($L$2=TRUE,_xll.mirGetDate($A1155,$C$4,"MOD_FOLLOWING",$I$2),"")</f>
        <v/>
      </c>
      <c r="D1155" s="738" t="str">
        <f>IF($L$2=TRUE,_xll.mirGetDate($A1155,$D$4,"MOD_FOLLOWING",$I$2),"")</f>
        <v/>
      </c>
      <c r="E1155" s="741" t="str">
        <v/>
      </c>
      <c r="F1155" s="741" t="str">
        <v/>
      </c>
      <c r="G1155" s="741" t="str">
        <v/>
      </c>
    </row>
    <row r="1156" spans="1:7">
      <c r="A1156" s="740" t="str">
        <f t="shared" si="17"/>
        <v/>
      </c>
      <c r="B1156" s="739" t="str">
        <f>IF($L$2=TRUE,_xll.mirGetDate($A1156,$B$4,"MOD_FOLLOWING",$I$2),"")</f>
        <v/>
      </c>
      <c r="C1156" s="738" t="str">
        <f>IF($L$2=TRUE,_xll.mirGetDate($A1156,$C$4,"MOD_FOLLOWING",$I$2),"")</f>
        <v/>
      </c>
      <c r="D1156" s="738" t="str">
        <f>IF($L$2=TRUE,_xll.mirGetDate($A1156,$D$4,"MOD_FOLLOWING",$I$2),"")</f>
        <v/>
      </c>
      <c r="E1156" s="741" t="str">
        <v/>
      </c>
      <c r="F1156" s="741" t="str">
        <v/>
      </c>
      <c r="G1156" s="741" t="str">
        <v/>
      </c>
    </row>
    <row r="1157" spans="1:7">
      <c r="A1157" s="740" t="str">
        <f t="shared" si="17"/>
        <v/>
      </c>
      <c r="B1157" s="739" t="str">
        <f>IF($L$2=TRUE,_xll.mirGetDate($A1157,$B$4,"MOD_FOLLOWING",$I$2),"")</f>
        <v/>
      </c>
      <c r="C1157" s="738" t="str">
        <f>IF($L$2=TRUE,_xll.mirGetDate($A1157,$C$4,"MOD_FOLLOWING",$I$2),"")</f>
        <v/>
      </c>
      <c r="D1157" s="738" t="str">
        <f>IF($L$2=TRUE,_xll.mirGetDate($A1157,$D$4,"MOD_FOLLOWING",$I$2),"")</f>
        <v/>
      </c>
      <c r="E1157" s="741" t="str">
        <v/>
      </c>
      <c r="F1157" s="741" t="str">
        <v/>
      </c>
      <c r="G1157" s="741" t="str">
        <v/>
      </c>
    </row>
    <row r="1158" spans="1:7">
      <c r="A1158" s="740" t="str">
        <f t="shared" ref="A1158:A1221" si="18">B1157</f>
        <v/>
      </c>
      <c r="B1158" s="739" t="str">
        <f>IF($L$2=TRUE,_xll.mirGetDate($A1158,$B$4,"MOD_FOLLOWING",$I$2),"")</f>
        <v/>
      </c>
      <c r="C1158" s="738" t="str">
        <f>IF($L$2=TRUE,_xll.mirGetDate($A1158,$C$4,"MOD_FOLLOWING",$I$2),"")</f>
        <v/>
      </c>
      <c r="D1158" s="738" t="str">
        <f>IF($L$2=TRUE,_xll.mirGetDate($A1158,$D$4,"MOD_FOLLOWING",$I$2),"")</f>
        <v/>
      </c>
      <c r="E1158" s="741" t="str">
        <v/>
      </c>
      <c r="F1158" s="741" t="str">
        <v/>
      </c>
      <c r="G1158" s="741" t="str">
        <v/>
      </c>
    </row>
    <row r="1159" spans="1:7">
      <c r="A1159" s="740" t="str">
        <f t="shared" si="18"/>
        <v/>
      </c>
      <c r="B1159" s="739" t="str">
        <f>IF($L$2=TRUE,_xll.mirGetDate($A1159,$B$4,"MOD_FOLLOWING",$I$2),"")</f>
        <v/>
      </c>
      <c r="C1159" s="738" t="str">
        <f>IF($L$2=TRUE,_xll.mirGetDate($A1159,$C$4,"MOD_FOLLOWING",$I$2),"")</f>
        <v/>
      </c>
      <c r="D1159" s="738" t="str">
        <f>IF($L$2=TRUE,_xll.mirGetDate($A1159,$D$4,"MOD_FOLLOWING",$I$2),"")</f>
        <v/>
      </c>
      <c r="E1159" s="741" t="str">
        <v/>
      </c>
      <c r="F1159" s="741" t="str">
        <v/>
      </c>
      <c r="G1159" s="741" t="str">
        <v/>
      </c>
    </row>
    <row r="1160" spans="1:7">
      <c r="A1160" s="740" t="str">
        <f t="shared" si="18"/>
        <v/>
      </c>
      <c r="B1160" s="739" t="str">
        <f>IF($L$2=TRUE,_xll.mirGetDate($A1160,$B$4,"MOD_FOLLOWING",$I$2),"")</f>
        <v/>
      </c>
      <c r="C1160" s="738" t="str">
        <f>IF($L$2=TRUE,_xll.mirGetDate($A1160,$C$4,"MOD_FOLLOWING",$I$2),"")</f>
        <v/>
      </c>
      <c r="D1160" s="738" t="str">
        <f>IF($L$2=TRUE,_xll.mirGetDate($A1160,$D$4,"MOD_FOLLOWING",$I$2),"")</f>
        <v/>
      </c>
      <c r="E1160" s="741" t="str">
        <v/>
      </c>
      <c r="F1160" s="741" t="str">
        <v/>
      </c>
      <c r="G1160" s="741" t="str">
        <v/>
      </c>
    </row>
    <row r="1161" spans="1:7">
      <c r="A1161" s="740" t="str">
        <f t="shared" si="18"/>
        <v/>
      </c>
      <c r="B1161" s="739" t="str">
        <f>IF($L$2=TRUE,_xll.mirGetDate($A1161,$B$4,"MOD_FOLLOWING",$I$2),"")</f>
        <v/>
      </c>
      <c r="C1161" s="738" t="str">
        <f>IF($L$2=TRUE,_xll.mirGetDate($A1161,$C$4,"MOD_FOLLOWING",$I$2),"")</f>
        <v/>
      </c>
      <c r="D1161" s="738" t="str">
        <f>IF($L$2=TRUE,_xll.mirGetDate($A1161,$D$4,"MOD_FOLLOWING",$I$2),"")</f>
        <v/>
      </c>
      <c r="E1161" s="741" t="str">
        <v/>
      </c>
      <c r="F1161" s="741" t="str">
        <v/>
      </c>
      <c r="G1161" s="741" t="str">
        <v/>
      </c>
    </row>
    <row r="1162" spans="1:7">
      <c r="A1162" s="740" t="str">
        <f t="shared" si="18"/>
        <v/>
      </c>
      <c r="B1162" s="739" t="str">
        <f>IF($L$2=TRUE,_xll.mirGetDate($A1162,$B$4,"MOD_FOLLOWING",$I$2),"")</f>
        <v/>
      </c>
      <c r="C1162" s="738" t="str">
        <f>IF($L$2=TRUE,_xll.mirGetDate($A1162,$C$4,"MOD_FOLLOWING",$I$2),"")</f>
        <v/>
      </c>
      <c r="D1162" s="738" t="str">
        <f>IF($L$2=TRUE,_xll.mirGetDate($A1162,$D$4,"MOD_FOLLOWING",$I$2),"")</f>
        <v/>
      </c>
      <c r="E1162" s="741" t="str">
        <v/>
      </c>
      <c r="F1162" s="741" t="str">
        <v/>
      </c>
      <c r="G1162" s="741" t="str">
        <v/>
      </c>
    </row>
    <row r="1163" spans="1:7">
      <c r="A1163" s="740" t="str">
        <f t="shared" si="18"/>
        <v/>
      </c>
      <c r="B1163" s="739" t="str">
        <f>IF($L$2=TRUE,_xll.mirGetDate($A1163,$B$4,"MOD_FOLLOWING",$I$2),"")</f>
        <v/>
      </c>
      <c r="C1163" s="738" t="str">
        <f>IF($L$2=TRUE,_xll.mirGetDate($A1163,$C$4,"MOD_FOLLOWING",$I$2),"")</f>
        <v/>
      </c>
      <c r="D1163" s="738" t="str">
        <f>IF($L$2=TRUE,_xll.mirGetDate($A1163,$D$4,"MOD_FOLLOWING",$I$2),"")</f>
        <v/>
      </c>
      <c r="E1163" s="741" t="str">
        <v/>
      </c>
      <c r="F1163" s="741" t="str">
        <v/>
      </c>
      <c r="G1163" s="741" t="str">
        <v/>
      </c>
    </row>
    <row r="1164" spans="1:7">
      <c r="A1164" s="740" t="str">
        <f t="shared" si="18"/>
        <v/>
      </c>
      <c r="B1164" s="739" t="str">
        <f>IF($L$2=TRUE,_xll.mirGetDate($A1164,$B$4,"MOD_FOLLOWING",$I$2),"")</f>
        <v/>
      </c>
      <c r="C1164" s="738" t="str">
        <f>IF($L$2=TRUE,_xll.mirGetDate($A1164,$C$4,"MOD_FOLLOWING",$I$2),"")</f>
        <v/>
      </c>
      <c r="D1164" s="738" t="str">
        <f>IF($L$2=TRUE,_xll.mirGetDate($A1164,$D$4,"MOD_FOLLOWING",$I$2),"")</f>
        <v/>
      </c>
      <c r="E1164" s="741" t="str">
        <v/>
      </c>
      <c r="F1164" s="741" t="str">
        <v/>
      </c>
      <c r="G1164" s="741" t="str">
        <v/>
      </c>
    </row>
    <row r="1165" spans="1:7">
      <c r="A1165" s="740" t="str">
        <f t="shared" si="18"/>
        <v/>
      </c>
      <c r="B1165" s="739" t="str">
        <f>IF($L$2=TRUE,_xll.mirGetDate($A1165,$B$4,"MOD_FOLLOWING",$I$2),"")</f>
        <v/>
      </c>
      <c r="C1165" s="738" t="str">
        <f>IF($L$2=TRUE,_xll.mirGetDate($A1165,$C$4,"MOD_FOLLOWING",$I$2),"")</f>
        <v/>
      </c>
      <c r="D1165" s="738" t="str">
        <f>IF($L$2=TRUE,_xll.mirGetDate($A1165,$D$4,"MOD_FOLLOWING",$I$2),"")</f>
        <v/>
      </c>
      <c r="E1165" s="741" t="str">
        <v/>
      </c>
      <c r="F1165" s="741" t="str">
        <v/>
      </c>
      <c r="G1165" s="741" t="str">
        <v/>
      </c>
    </row>
    <row r="1166" spans="1:7">
      <c r="A1166" s="740" t="str">
        <f t="shared" si="18"/>
        <v/>
      </c>
      <c r="B1166" s="739" t="str">
        <f>IF($L$2=TRUE,_xll.mirGetDate($A1166,$B$4,"MOD_FOLLOWING",$I$2),"")</f>
        <v/>
      </c>
      <c r="C1166" s="738" t="str">
        <f>IF($L$2=TRUE,_xll.mirGetDate($A1166,$C$4,"MOD_FOLLOWING",$I$2),"")</f>
        <v/>
      </c>
      <c r="D1166" s="738" t="str">
        <f>IF($L$2=TRUE,_xll.mirGetDate($A1166,$D$4,"MOD_FOLLOWING",$I$2),"")</f>
        <v/>
      </c>
      <c r="E1166" s="741" t="str">
        <v/>
      </c>
      <c r="F1166" s="741" t="str">
        <v/>
      </c>
      <c r="G1166" s="741" t="str">
        <v/>
      </c>
    </row>
    <row r="1167" spans="1:7">
      <c r="A1167" s="740" t="str">
        <f t="shared" si="18"/>
        <v/>
      </c>
      <c r="B1167" s="739" t="str">
        <f>IF($L$2=TRUE,_xll.mirGetDate($A1167,$B$4,"MOD_FOLLOWING",$I$2),"")</f>
        <v/>
      </c>
      <c r="C1167" s="738" t="str">
        <f>IF($L$2=TRUE,_xll.mirGetDate($A1167,$C$4,"MOD_FOLLOWING",$I$2),"")</f>
        <v/>
      </c>
      <c r="D1167" s="738" t="str">
        <f>IF($L$2=TRUE,_xll.mirGetDate($A1167,$D$4,"MOD_FOLLOWING",$I$2),"")</f>
        <v/>
      </c>
      <c r="E1167" s="741" t="str">
        <v/>
      </c>
      <c r="F1167" s="741" t="str">
        <v/>
      </c>
      <c r="G1167" s="741" t="str">
        <v/>
      </c>
    </row>
    <row r="1168" spans="1:7">
      <c r="A1168" s="740" t="str">
        <f t="shared" si="18"/>
        <v/>
      </c>
      <c r="B1168" s="739" t="str">
        <f>IF($L$2=TRUE,_xll.mirGetDate($A1168,$B$4,"MOD_FOLLOWING",$I$2),"")</f>
        <v/>
      </c>
      <c r="C1168" s="738" t="str">
        <f>IF($L$2=TRUE,_xll.mirGetDate($A1168,$C$4,"MOD_FOLLOWING",$I$2),"")</f>
        <v/>
      </c>
      <c r="D1168" s="738" t="str">
        <f>IF($L$2=TRUE,_xll.mirGetDate($A1168,$D$4,"MOD_FOLLOWING",$I$2),"")</f>
        <v/>
      </c>
      <c r="E1168" s="741" t="str">
        <v/>
      </c>
      <c r="F1168" s="741" t="str">
        <v/>
      </c>
      <c r="G1168" s="741" t="str">
        <v/>
      </c>
    </row>
    <row r="1169" spans="1:7">
      <c r="A1169" s="740" t="str">
        <f t="shared" si="18"/>
        <v/>
      </c>
      <c r="B1169" s="739" t="str">
        <f>IF($L$2=TRUE,_xll.mirGetDate($A1169,$B$4,"MOD_FOLLOWING",$I$2),"")</f>
        <v/>
      </c>
      <c r="C1169" s="738" t="str">
        <f>IF($L$2=TRUE,_xll.mirGetDate($A1169,$C$4,"MOD_FOLLOWING",$I$2),"")</f>
        <v/>
      </c>
      <c r="D1169" s="738" t="str">
        <f>IF($L$2=TRUE,_xll.mirGetDate($A1169,$D$4,"MOD_FOLLOWING",$I$2),"")</f>
        <v/>
      </c>
      <c r="E1169" s="741" t="str">
        <v/>
      </c>
      <c r="F1169" s="741" t="str">
        <v/>
      </c>
      <c r="G1169" s="741" t="str">
        <v/>
      </c>
    </row>
    <row r="1170" spans="1:7">
      <c r="A1170" s="740" t="str">
        <f t="shared" si="18"/>
        <v/>
      </c>
      <c r="B1170" s="739" t="str">
        <f>IF($L$2=TRUE,_xll.mirGetDate($A1170,$B$4,"MOD_FOLLOWING",$I$2),"")</f>
        <v/>
      </c>
      <c r="C1170" s="738" t="str">
        <f>IF($L$2=TRUE,_xll.mirGetDate($A1170,$C$4,"MOD_FOLLOWING",$I$2),"")</f>
        <v/>
      </c>
      <c r="D1170" s="738" t="str">
        <f>IF($L$2=TRUE,_xll.mirGetDate($A1170,$D$4,"MOD_FOLLOWING",$I$2),"")</f>
        <v/>
      </c>
      <c r="E1170" s="741" t="str">
        <v/>
      </c>
      <c r="F1170" s="741" t="str">
        <v/>
      </c>
      <c r="G1170" s="741" t="str">
        <v/>
      </c>
    </row>
    <row r="1171" spans="1:7">
      <c r="A1171" s="740" t="str">
        <f t="shared" si="18"/>
        <v/>
      </c>
      <c r="B1171" s="739" t="str">
        <f>IF($L$2=TRUE,_xll.mirGetDate($A1171,$B$4,"MOD_FOLLOWING",$I$2),"")</f>
        <v/>
      </c>
      <c r="C1171" s="738" t="str">
        <f>IF($L$2=TRUE,_xll.mirGetDate($A1171,$C$4,"MOD_FOLLOWING",$I$2),"")</f>
        <v/>
      </c>
      <c r="D1171" s="738" t="str">
        <f>IF($L$2=TRUE,_xll.mirGetDate($A1171,$D$4,"MOD_FOLLOWING",$I$2),"")</f>
        <v/>
      </c>
      <c r="E1171" s="741" t="str">
        <v/>
      </c>
      <c r="F1171" s="741" t="str">
        <v/>
      </c>
      <c r="G1171" s="741" t="str">
        <v/>
      </c>
    </row>
    <row r="1172" spans="1:7">
      <c r="A1172" s="740" t="str">
        <f t="shared" si="18"/>
        <v/>
      </c>
      <c r="B1172" s="739" t="str">
        <f>IF($L$2=TRUE,_xll.mirGetDate($A1172,$B$4,"MOD_FOLLOWING",$I$2),"")</f>
        <v/>
      </c>
      <c r="C1172" s="738" t="str">
        <f>IF($L$2=TRUE,_xll.mirGetDate($A1172,$C$4,"MOD_FOLLOWING",$I$2),"")</f>
        <v/>
      </c>
      <c r="D1172" s="738" t="str">
        <f>IF($L$2=TRUE,_xll.mirGetDate($A1172,$D$4,"MOD_FOLLOWING",$I$2),"")</f>
        <v/>
      </c>
      <c r="E1172" s="741" t="str">
        <v/>
      </c>
      <c r="F1172" s="741" t="str">
        <v/>
      </c>
      <c r="G1172" s="741" t="str">
        <v/>
      </c>
    </row>
    <row r="1173" spans="1:7">
      <c r="A1173" s="740" t="str">
        <f t="shared" si="18"/>
        <v/>
      </c>
      <c r="B1173" s="739" t="str">
        <f>IF($L$2=TRUE,_xll.mirGetDate($A1173,$B$4,"MOD_FOLLOWING",$I$2),"")</f>
        <v/>
      </c>
      <c r="C1173" s="738" t="str">
        <f>IF($L$2=TRUE,_xll.mirGetDate($A1173,$C$4,"MOD_FOLLOWING",$I$2),"")</f>
        <v/>
      </c>
      <c r="D1173" s="738" t="str">
        <f>IF($L$2=TRUE,_xll.mirGetDate($A1173,$D$4,"MOD_FOLLOWING",$I$2),"")</f>
        <v/>
      </c>
      <c r="E1173" s="741" t="str">
        <v/>
      </c>
      <c r="F1173" s="741" t="str">
        <v/>
      </c>
      <c r="G1173" s="741" t="str">
        <v/>
      </c>
    </row>
    <row r="1174" spans="1:7">
      <c r="A1174" s="740" t="str">
        <f t="shared" si="18"/>
        <v/>
      </c>
      <c r="B1174" s="739" t="str">
        <f>IF($L$2=TRUE,_xll.mirGetDate($A1174,$B$4,"MOD_FOLLOWING",$I$2),"")</f>
        <v/>
      </c>
      <c r="C1174" s="738" t="str">
        <f>IF($L$2=TRUE,_xll.mirGetDate($A1174,$C$4,"MOD_FOLLOWING",$I$2),"")</f>
        <v/>
      </c>
      <c r="D1174" s="738" t="str">
        <f>IF($L$2=TRUE,_xll.mirGetDate($A1174,$D$4,"MOD_FOLLOWING",$I$2),"")</f>
        <v/>
      </c>
      <c r="E1174" s="741" t="str">
        <v/>
      </c>
      <c r="F1174" s="741" t="str">
        <v/>
      </c>
      <c r="G1174" s="741" t="str">
        <v/>
      </c>
    </row>
    <row r="1175" spans="1:7">
      <c r="A1175" s="740" t="str">
        <f t="shared" si="18"/>
        <v/>
      </c>
      <c r="B1175" s="739" t="str">
        <f>IF($L$2=TRUE,_xll.mirGetDate($A1175,$B$4,"MOD_FOLLOWING",$I$2),"")</f>
        <v/>
      </c>
      <c r="C1175" s="738" t="str">
        <f>IF($L$2=TRUE,_xll.mirGetDate($A1175,$C$4,"MOD_FOLLOWING",$I$2),"")</f>
        <v/>
      </c>
      <c r="D1175" s="738" t="str">
        <f>IF($L$2=TRUE,_xll.mirGetDate($A1175,$D$4,"MOD_FOLLOWING",$I$2),"")</f>
        <v/>
      </c>
      <c r="E1175" s="741" t="str">
        <v/>
      </c>
      <c r="F1175" s="741" t="str">
        <v/>
      </c>
      <c r="G1175" s="741" t="str">
        <v/>
      </c>
    </row>
    <row r="1176" spans="1:7">
      <c r="A1176" s="740" t="str">
        <f t="shared" si="18"/>
        <v/>
      </c>
      <c r="B1176" s="739" t="str">
        <f>IF($L$2=TRUE,_xll.mirGetDate($A1176,$B$4,"MOD_FOLLOWING",$I$2),"")</f>
        <v/>
      </c>
      <c r="C1176" s="738" t="str">
        <f>IF($L$2=TRUE,_xll.mirGetDate($A1176,$C$4,"MOD_FOLLOWING",$I$2),"")</f>
        <v/>
      </c>
      <c r="D1176" s="738" t="str">
        <f>IF($L$2=TRUE,_xll.mirGetDate($A1176,$D$4,"MOD_FOLLOWING",$I$2),"")</f>
        <v/>
      </c>
      <c r="E1176" s="741" t="str">
        <v/>
      </c>
      <c r="F1176" s="741" t="str">
        <v/>
      </c>
      <c r="G1176" s="741" t="str">
        <v/>
      </c>
    </row>
    <row r="1177" spans="1:7">
      <c r="A1177" s="740" t="str">
        <f t="shared" si="18"/>
        <v/>
      </c>
      <c r="B1177" s="739" t="str">
        <f>IF($L$2=TRUE,_xll.mirGetDate($A1177,$B$4,"MOD_FOLLOWING",$I$2),"")</f>
        <v/>
      </c>
      <c r="C1177" s="738" t="str">
        <f>IF($L$2=TRUE,_xll.mirGetDate($A1177,$C$4,"MOD_FOLLOWING",$I$2),"")</f>
        <v/>
      </c>
      <c r="D1177" s="738" t="str">
        <f>IF($L$2=TRUE,_xll.mirGetDate($A1177,$D$4,"MOD_FOLLOWING",$I$2),"")</f>
        <v/>
      </c>
      <c r="E1177" s="741" t="str">
        <v/>
      </c>
      <c r="F1177" s="741" t="str">
        <v/>
      </c>
      <c r="G1177" s="741" t="str">
        <v/>
      </c>
    </row>
    <row r="1178" spans="1:7">
      <c r="A1178" s="740" t="str">
        <f t="shared" si="18"/>
        <v/>
      </c>
      <c r="B1178" s="739" t="str">
        <f>IF($L$2=TRUE,_xll.mirGetDate($A1178,$B$4,"MOD_FOLLOWING",$I$2),"")</f>
        <v/>
      </c>
      <c r="C1178" s="738" t="str">
        <f>IF($L$2=TRUE,_xll.mirGetDate($A1178,$C$4,"MOD_FOLLOWING",$I$2),"")</f>
        <v/>
      </c>
      <c r="D1178" s="738" t="str">
        <f>IF($L$2=TRUE,_xll.mirGetDate($A1178,$D$4,"MOD_FOLLOWING",$I$2),"")</f>
        <v/>
      </c>
      <c r="E1178" s="741" t="str">
        <v/>
      </c>
      <c r="F1178" s="741" t="str">
        <v/>
      </c>
      <c r="G1178" s="741" t="str">
        <v/>
      </c>
    </row>
    <row r="1179" spans="1:7">
      <c r="A1179" s="740" t="str">
        <f t="shared" si="18"/>
        <v/>
      </c>
      <c r="B1179" s="739" t="str">
        <f>IF($L$2=TRUE,_xll.mirGetDate($A1179,$B$4,"MOD_FOLLOWING",$I$2),"")</f>
        <v/>
      </c>
      <c r="C1179" s="738" t="str">
        <f>IF($L$2=TRUE,_xll.mirGetDate($A1179,$C$4,"MOD_FOLLOWING",$I$2),"")</f>
        <v/>
      </c>
      <c r="D1179" s="738" t="str">
        <f>IF($L$2=TRUE,_xll.mirGetDate($A1179,$D$4,"MOD_FOLLOWING",$I$2),"")</f>
        <v/>
      </c>
      <c r="E1179" s="741" t="str">
        <v/>
      </c>
      <c r="F1179" s="741" t="str">
        <v/>
      </c>
      <c r="G1179" s="741" t="str">
        <v/>
      </c>
    </row>
    <row r="1180" spans="1:7">
      <c r="A1180" s="740" t="str">
        <f t="shared" si="18"/>
        <v/>
      </c>
      <c r="B1180" s="739" t="str">
        <f>IF($L$2=TRUE,_xll.mirGetDate($A1180,$B$4,"MOD_FOLLOWING",$I$2),"")</f>
        <v/>
      </c>
      <c r="C1180" s="738" t="str">
        <f>IF($L$2=TRUE,_xll.mirGetDate($A1180,$C$4,"MOD_FOLLOWING",$I$2),"")</f>
        <v/>
      </c>
      <c r="D1180" s="738" t="str">
        <f>IF($L$2=TRUE,_xll.mirGetDate($A1180,$D$4,"MOD_FOLLOWING",$I$2),"")</f>
        <v/>
      </c>
      <c r="E1180" s="741" t="str">
        <v/>
      </c>
      <c r="F1180" s="741" t="str">
        <v/>
      </c>
      <c r="G1180" s="741" t="str">
        <v/>
      </c>
    </row>
    <row r="1181" spans="1:7">
      <c r="A1181" s="740" t="str">
        <f t="shared" si="18"/>
        <v/>
      </c>
      <c r="B1181" s="739" t="str">
        <f>IF($L$2=TRUE,_xll.mirGetDate($A1181,$B$4,"MOD_FOLLOWING",$I$2),"")</f>
        <v/>
      </c>
      <c r="C1181" s="738" t="str">
        <f>IF($L$2=TRUE,_xll.mirGetDate($A1181,$C$4,"MOD_FOLLOWING",$I$2),"")</f>
        <v/>
      </c>
      <c r="D1181" s="738" t="str">
        <f>IF($L$2=TRUE,_xll.mirGetDate($A1181,$D$4,"MOD_FOLLOWING",$I$2),"")</f>
        <v/>
      </c>
      <c r="E1181" s="741" t="str">
        <v/>
      </c>
      <c r="F1181" s="741" t="str">
        <v/>
      </c>
      <c r="G1181" s="741" t="str">
        <v/>
      </c>
    </row>
    <row r="1182" spans="1:7">
      <c r="A1182" s="740" t="str">
        <f t="shared" si="18"/>
        <v/>
      </c>
      <c r="B1182" s="739" t="str">
        <f>IF($L$2=TRUE,_xll.mirGetDate($A1182,$B$4,"MOD_FOLLOWING",$I$2),"")</f>
        <v/>
      </c>
      <c r="C1182" s="738" t="str">
        <f>IF($L$2=TRUE,_xll.mirGetDate($A1182,$C$4,"MOD_FOLLOWING",$I$2),"")</f>
        <v/>
      </c>
      <c r="D1182" s="738" t="str">
        <f>IF($L$2=TRUE,_xll.mirGetDate($A1182,$D$4,"MOD_FOLLOWING",$I$2),"")</f>
        <v/>
      </c>
      <c r="E1182" s="741" t="str">
        <v/>
      </c>
      <c r="F1182" s="741" t="str">
        <v/>
      </c>
      <c r="G1182" s="741" t="str">
        <v/>
      </c>
    </row>
    <row r="1183" spans="1:7">
      <c r="A1183" s="740" t="str">
        <f t="shared" si="18"/>
        <v/>
      </c>
      <c r="B1183" s="739" t="str">
        <f>IF($L$2=TRUE,_xll.mirGetDate($A1183,$B$4,"MOD_FOLLOWING",$I$2),"")</f>
        <v/>
      </c>
      <c r="C1183" s="738" t="str">
        <f>IF($L$2=TRUE,_xll.mirGetDate($A1183,$C$4,"MOD_FOLLOWING",$I$2),"")</f>
        <v/>
      </c>
      <c r="D1183" s="738" t="str">
        <f>IF($L$2=TRUE,_xll.mirGetDate($A1183,$D$4,"MOD_FOLLOWING",$I$2),"")</f>
        <v/>
      </c>
      <c r="E1183" s="741" t="str">
        <v/>
      </c>
      <c r="F1183" s="741" t="str">
        <v/>
      </c>
      <c r="G1183" s="741" t="str">
        <v/>
      </c>
    </row>
    <row r="1184" spans="1:7">
      <c r="A1184" s="740" t="str">
        <f t="shared" si="18"/>
        <v/>
      </c>
      <c r="B1184" s="739" t="str">
        <f>IF($L$2=TRUE,_xll.mirGetDate($A1184,$B$4,"MOD_FOLLOWING",$I$2),"")</f>
        <v/>
      </c>
      <c r="C1184" s="738" t="str">
        <f>IF($L$2=TRUE,_xll.mirGetDate($A1184,$C$4,"MOD_FOLLOWING",$I$2),"")</f>
        <v/>
      </c>
      <c r="D1184" s="738" t="str">
        <f>IF($L$2=TRUE,_xll.mirGetDate($A1184,$D$4,"MOD_FOLLOWING",$I$2),"")</f>
        <v/>
      </c>
      <c r="E1184" s="741" t="str">
        <v/>
      </c>
      <c r="F1184" s="741" t="str">
        <v/>
      </c>
      <c r="G1184" s="741" t="str">
        <v/>
      </c>
    </row>
    <row r="1185" spans="1:7">
      <c r="A1185" s="740" t="str">
        <f t="shared" si="18"/>
        <v/>
      </c>
      <c r="B1185" s="739" t="str">
        <f>IF($L$2=TRUE,_xll.mirGetDate($A1185,$B$4,"MOD_FOLLOWING",$I$2),"")</f>
        <v/>
      </c>
      <c r="C1185" s="738" t="str">
        <f>IF($L$2=TRUE,_xll.mirGetDate($A1185,$C$4,"MOD_FOLLOWING",$I$2),"")</f>
        <v/>
      </c>
      <c r="D1185" s="738" t="str">
        <f>IF($L$2=TRUE,_xll.mirGetDate($A1185,$D$4,"MOD_FOLLOWING",$I$2),"")</f>
        <v/>
      </c>
      <c r="E1185" s="741" t="str">
        <v/>
      </c>
      <c r="F1185" s="741" t="str">
        <v/>
      </c>
      <c r="G1185" s="741" t="str">
        <v/>
      </c>
    </row>
    <row r="1186" spans="1:7">
      <c r="A1186" s="740" t="str">
        <f t="shared" si="18"/>
        <v/>
      </c>
      <c r="B1186" s="739" t="str">
        <f>IF($L$2=TRUE,_xll.mirGetDate($A1186,$B$4,"MOD_FOLLOWING",$I$2),"")</f>
        <v/>
      </c>
      <c r="C1186" s="738" t="str">
        <f>IF($L$2=TRUE,_xll.mirGetDate($A1186,$C$4,"MOD_FOLLOWING",$I$2),"")</f>
        <v/>
      </c>
      <c r="D1186" s="738" t="str">
        <f>IF($L$2=TRUE,_xll.mirGetDate($A1186,$D$4,"MOD_FOLLOWING",$I$2),"")</f>
        <v/>
      </c>
      <c r="E1186" s="741" t="str">
        <v/>
      </c>
      <c r="F1186" s="741" t="str">
        <v/>
      </c>
      <c r="G1186" s="741" t="str">
        <v/>
      </c>
    </row>
    <row r="1187" spans="1:7">
      <c r="A1187" s="740" t="str">
        <f t="shared" si="18"/>
        <v/>
      </c>
      <c r="B1187" s="739" t="str">
        <f>IF($L$2=TRUE,_xll.mirGetDate($A1187,$B$4,"MOD_FOLLOWING",$I$2),"")</f>
        <v/>
      </c>
      <c r="C1187" s="738" t="str">
        <f>IF($L$2=TRUE,_xll.mirGetDate($A1187,$C$4,"MOD_FOLLOWING",$I$2),"")</f>
        <v/>
      </c>
      <c r="D1187" s="738" t="str">
        <f>IF($L$2=TRUE,_xll.mirGetDate($A1187,$D$4,"MOD_FOLLOWING",$I$2),"")</f>
        <v/>
      </c>
      <c r="E1187" s="741" t="str">
        <v/>
      </c>
      <c r="F1187" s="741" t="str">
        <v/>
      </c>
      <c r="G1187" s="741" t="str">
        <v/>
      </c>
    </row>
    <row r="1188" spans="1:7">
      <c r="A1188" s="740" t="str">
        <f t="shared" si="18"/>
        <v/>
      </c>
      <c r="B1188" s="739" t="str">
        <f>IF($L$2=TRUE,_xll.mirGetDate($A1188,$B$4,"MOD_FOLLOWING",$I$2),"")</f>
        <v/>
      </c>
      <c r="C1188" s="738" t="str">
        <f>IF($L$2=TRUE,_xll.mirGetDate($A1188,$C$4,"MOD_FOLLOWING",$I$2),"")</f>
        <v/>
      </c>
      <c r="D1188" s="738" t="str">
        <f>IF($L$2=TRUE,_xll.mirGetDate($A1188,$D$4,"MOD_FOLLOWING",$I$2),"")</f>
        <v/>
      </c>
      <c r="E1188" s="741" t="str">
        <v/>
      </c>
      <c r="F1188" s="741" t="str">
        <v/>
      </c>
      <c r="G1188" s="741" t="str">
        <v/>
      </c>
    </row>
    <row r="1189" spans="1:7">
      <c r="A1189" s="740" t="str">
        <f t="shared" si="18"/>
        <v/>
      </c>
      <c r="B1189" s="739" t="str">
        <f>IF($L$2=TRUE,_xll.mirGetDate($A1189,$B$4,"MOD_FOLLOWING",$I$2),"")</f>
        <v/>
      </c>
      <c r="C1189" s="738" t="str">
        <f>IF($L$2=TRUE,_xll.mirGetDate($A1189,$C$4,"MOD_FOLLOWING",$I$2),"")</f>
        <v/>
      </c>
      <c r="D1189" s="738" t="str">
        <f>IF($L$2=TRUE,_xll.mirGetDate($A1189,$D$4,"MOD_FOLLOWING",$I$2),"")</f>
        <v/>
      </c>
      <c r="E1189" s="741" t="str">
        <v/>
      </c>
      <c r="F1189" s="741" t="str">
        <v/>
      </c>
      <c r="G1189" s="741" t="str">
        <v/>
      </c>
    </row>
    <row r="1190" spans="1:7">
      <c r="A1190" s="740" t="str">
        <f t="shared" si="18"/>
        <v/>
      </c>
      <c r="B1190" s="739" t="str">
        <f>IF($L$2=TRUE,_xll.mirGetDate($A1190,$B$4,"MOD_FOLLOWING",$I$2),"")</f>
        <v/>
      </c>
      <c r="C1190" s="738" t="str">
        <f>IF($L$2=TRUE,_xll.mirGetDate($A1190,$C$4,"MOD_FOLLOWING",$I$2),"")</f>
        <v/>
      </c>
      <c r="D1190" s="738" t="str">
        <f>IF($L$2=TRUE,_xll.mirGetDate($A1190,$D$4,"MOD_FOLLOWING",$I$2),"")</f>
        <v/>
      </c>
      <c r="E1190" s="741" t="str">
        <v/>
      </c>
      <c r="F1190" s="741" t="str">
        <v/>
      </c>
      <c r="G1190" s="741" t="str">
        <v/>
      </c>
    </row>
    <row r="1191" spans="1:7">
      <c r="A1191" s="740" t="str">
        <f t="shared" si="18"/>
        <v/>
      </c>
      <c r="B1191" s="739" t="str">
        <f>IF($L$2=TRUE,_xll.mirGetDate($A1191,$B$4,"MOD_FOLLOWING",$I$2),"")</f>
        <v/>
      </c>
      <c r="C1191" s="738" t="str">
        <f>IF($L$2=TRUE,_xll.mirGetDate($A1191,$C$4,"MOD_FOLLOWING",$I$2),"")</f>
        <v/>
      </c>
      <c r="D1191" s="738" t="str">
        <f>IF($L$2=TRUE,_xll.mirGetDate($A1191,$D$4,"MOD_FOLLOWING",$I$2),"")</f>
        <v/>
      </c>
      <c r="E1191" s="741" t="str">
        <v/>
      </c>
      <c r="F1191" s="741" t="str">
        <v/>
      </c>
      <c r="G1191" s="741" t="str">
        <v/>
      </c>
    </row>
    <row r="1192" spans="1:7">
      <c r="A1192" s="740" t="str">
        <f t="shared" si="18"/>
        <v/>
      </c>
      <c r="B1192" s="739" t="str">
        <f>IF($L$2=TRUE,_xll.mirGetDate($A1192,$B$4,"MOD_FOLLOWING",$I$2),"")</f>
        <v/>
      </c>
      <c r="C1192" s="738" t="str">
        <f>IF($L$2=TRUE,_xll.mirGetDate($A1192,$C$4,"MOD_FOLLOWING",$I$2),"")</f>
        <v/>
      </c>
      <c r="D1192" s="738" t="str">
        <f>IF($L$2=TRUE,_xll.mirGetDate($A1192,$D$4,"MOD_FOLLOWING",$I$2),"")</f>
        <v/>
      </c>
      <c r="E1192" s="741" t="str">
        <v/>
      </c>
      <c r="F1192" s="741" t="str">
        <v/>
      </c>
      <c r="G1192" s="741" t="str">
        <v/>
      </c>
    </row>
    <row r="1193" spans="1:7">
      <c r="A1193" s="740" t="str">
        <f t="shared" si="18"/>
        <v/>
      </c>
      <c r="B1193" s="739" t="str">
        <f>IF($L$2=TRUE,_xll.mirGetDate($A1193,$B$4,"MOD_FOLLOWING",$I$2),"")</f>
        <v/>
      </c>
      <c r="C1193" s="738" t="str">
        <f>IF($L$2=TRUE,_xll.mirGetDate($A1193,$C$4,"MOD_FOLLOWING",$I$2),"")</f>
        <v/>
      </c>
      <c r="D1193" s="738" t="str">
        <f>IF($L$2=TRUE,_xll.mirGetDate($A1193,$D$4,"MOD_FOLLOWING",$I$2),"")</f>
        <v/>
      </c>
      <c r="E1193" s="741" t="str">
        <v/>
      </c>
      <c r="F1193" s="741" t="str">
        <v/>
      </c>
      <c r="G1193" s="741" t="str">
        <v/>
      </c>
    </row>
    <row r="1194" spans="1:7">
      <c r="A1194" s="740" t="str">
        <f t="shared" si="18"/>
        <v/>
      </c>
      <c r="B1194" s="739" t="str">
        <f>IF($L$2=TRUE,_xll.mirGetDate($A1194,$B$4,"MOD_FOLLOWING",$I$2),"")</f>
        <v/>
      </c>
      <c r="C1194" s="738" t="str">
        <f>IF($L$2=TRUE,_xll.mirGetDate($A1194,$C$4,"MOD_FOLLOWING",$I$2),"")</f>
        <v/>
      </c>
      <c r="D1194" s="738" t="str">
        <f>IF($L$2=TRUE,_xll.mirGetDate($A1194,$D$4,"MOD_FOLLOWING",$I$2),"")</f>
        <v/>
      </c>
      <c r="E1194" s="741" t="str">
        <v/>
      </c>
      <c r="F1194" s="741" t="str">
        <v/>
      </c>
      <c r="G1194" s="741" t="str">
        <v/>
      </c>
    </row>
    <row r="1195" spans="1:7">
      <c r="A1195" s="740" t="str">
        <f t="shared" si="18"/>
        <v/>
      </c>
      <c r="B1195" s="739" t="str">
        <f>IF($L$2=TRUE,_xll.mirGetDate($A1195,$B$4,"MOD_FOLLOWING",$I$2),"")</f>
        <v/>
      </c>
      <c r="C1195" s="738" t="str">
        <f>IF($L$2=TRUE,_xll.mirGetDate($A1195,$C$4,"MOD_FOLLOWING",$I$2),"")</f>
        <v/>
      </c>
      <c r="D1195" s="738" t="str">
        <f>IF($L$2=TRUE,_xll.mirGetDate($A1195,$D$4,"MOD_FOLLOWING",$I$2),"")</f>
        <v/>
      </c>
      <c r="E1195" s="741" t="str">
        <v/>
      </c>
      <c r="F1195" s="741" t="str">
        <v/>
      </c>
      <c r="G1195" s="741" t="str">
        <v/>
      </c>
    </row>
    <row r="1196" spans="1:7">
      <c r="A1196" s="740" t="str">
        <f t="shared" si="18"/>
        <v/>
      </c>
      <c r="B1196" s="739" t="str">
        <f>IF($L$2=TRUE,_xll.mirGetDate($A1196,$B$4,"MOD_FOLLOWING",$I$2),"")</f>
        <v/>
      </c>
      <c r="C1196" s="738" t="str">
        <f>IF($L$2=TRUE,_xll.mirGetDate($A1196,$C$4,"MOD_FOLLOWING",$I$2),"")</f>
        <v/>
      </c>
      <c r="D1196" s="738" t="str">
        <f>IF($L$2=TRUE,_xll.mirGetDate($A1196,$D$4,"MOD_FOLLOWING",$I$2),"")</f>
        <v/>
      </c>
      <c r="E1196" s="741" t="str">
        <v/>
      </c>
      <c r="F1196" s="741" t="str">
        <v/>
      </c>
      <c r="G1196" s="741" t="str">
        <v/>
      </c>
    </row>
    <row r="1197" spans="1:7">
      <c r="A1197" s="740" t="str">
        <f t="shared" si="18"/>
        <v/>
      </c>
      <c r="B1197" s="739" t="str">
        <f>IF($L$2=TRUE,_xll.mirGetDate($A1197,$B$4,"MOD_FOLLOWING",$I$2),"")</f>
        <v/>
      </c>
      <c r="C1197" s="738" t="str">
        <f>IF($L$2=TRUE,_xll.mirGetDate($A1197,$C$4,"MOD_FOLLOWING",$I$2),"")</f>
        <v/>
      </c>
      <c r="D1197" s="738" t="str">
        <f>IF($L$2=TRUE,_xll.mirGetDate($A1197,$D$4,"MOD_FOLLOWING",$I$2),"")</f>
        <v/>
      </c>
      <c r="E1197" s="741" t="str">
        <v/>
      </c>
      <c r="F1197" s="741" t="str">
        <v/>
      </c>
      <c r="G1197" s="741" t="str">
        <v/>
      </c>
    </row>
    <row r="1198" spans="1:7">
      <c r="A1198" s="740" t="str">
        <f t="shared" si="18"/>
        <v/>
      </c>
      <c r="B1198" s="739" t="str">
        <f>IF($L$2=TRUE,_xll.mirGetDate($A1198,$B$4,"MOD_FOLLOWING",$I$2),"")</f>
        <v/>
      </c>
      <c r="C1198" s="738" t="str">
        <f>IF($L$2=TRUE,_xll.mirGetDate($A1198,$C$4,"MOD_FOLLOWING",$I$2),"")</f>
        <v/>
      </c>
      <c r="D1198" s="738" t="str">
        <f>IF($L$2=TRUE,_xll.mirGetDate($A1198,$D$4,"MOD_FOLLOWING",$I$2),"")</f>
        <v/>
      </c>
      <c r="E1198" s="741" t="str">
        <v/>
      </c>
      <c r="F1198" s="741" t="str">
        <v/>
      </c>
      <c r="G1198" s="741" t="str">
        <v/>
      </c>
    </row>
    <row r="1199" spans="1:7">
      <c r="A1199" s="740" t="str">
        <f t="shared" si="18"/>
        <v/>
      </c>
      <c r="B1199" s="739" t="str">
        <f>IF($L$2=TRUE,_xll.mirGetDate($A1199,$B$4,"MOD_FOLLOWING",$I$2),"")</f>
        <v/>
      </c>
      <c r="C1199" s="738" t="str">
        <f>IF($L$2=TRUE,_xll.mirGetDate($A1199,$C$4,"MOD_FOLLOWING",$I$2),"")</f>
        <v/>
      </c>
      <c r="D1199" s="738" t="str">
        <f>IF($L$2=TRUE,_xll.mirGetDate($A1199,$D$4,"MOD_FOLLOWING",$I$2),"")</f>
        <v/>
      </c>
      <c r="E1199" s="741" t="str">
        <v/>
      </c>
      <c r="F1199" s="741" t="str">
        <v/>
      </c>
      <c r="G1199" s="741" t="str">
        <v/>
      </c>
    </row>
    <row r="1200" spans="1:7">
      <c r="A1200" s="740" t="str">
        <f t="shared" si="18"/>
        <v/>
      </c>
      <c r="B1200" s="739" t="str">
        <f>IF($L$2=TRUE,_xll.mirGetDate($A1200,$B$4,"MOD_FOLLOWING",$I$2),"")</f>
        <v/>
      </c>
      <c r="C1200" s="738" t="str">
        <f>IF($L$2=TRUE,_xll.mirGetDate($A1200,$C$4,"MOD_FOLLOWING",$I$2),"")</f>
        <v/>
      </c>
      <c r="D1200" s="738" t="str">
        <f>IF($L$2=TRUE,_xll.mirGetDate($A1200,$D$4,"MOD_FOLLOWING",$I$2),"")</f>
        <v/>
      </c>
      <c r="E1200" s="741" t="str">
        <v/>
      </c>
      <c r="F1200" s="741" t="str">
        <v/>
      </c>
      <c r="G1200" s="741" t="str">
        <v/>
      </c>
    </row>
    <row r="1201" spans="1:7">
      <c r="A1201" s="740" t="str">
        <f t="shared" si="18"/>
        <v/>
      </c>
      <c r="B1201" s="739" t="str">
        <f>IF($L$2=TRUE,_xll.mirGetDate($A1201,$B$4,"MOD_FOLLOWING",$I$2),"")</f>
        <v/>
      </c>
      <c r="C1201" s="738" t="str">
        <f>IF($L$2=TRUE,_xll.mirGetDate($A1201,$C$4,"MOD_FOLLOWING",$I$2),"")</f>
        <v/>
      </c>
      <c r="D1201" s="738" t="str">
        <f>IF($L$2=TRUE,_xll.mirGetDate($A1201,$D$4,"MOD_FOLLOWING",$I$2),"")</f>
        <v/>
      </c>
      <c r="E1201" s="741" t="str">
        <v/>
      </c>
      <c r="F1201" s="741" t="str">
        <v/>
      </c>
      <c r="G1201" s="741" t="str">
        <v/>
      </c>
    </row>
    <row r="1202" spans="1:7">
      <c r="A1202" s="740" t="str">
        <f t="shared" si="18"/>
        <v/>
      </c>
      <c r="B1202" s="739" t="str">
        <f>IF($L$2=TRUE,_xll.mirGetDate($A1202,$B$4,"MOD_FOLLOWING",$I$2),"")</f>
        <v/>
      </c>
      <c r="C1202" s="738" t="str">
        <f>IF($L$2=TRUE,_xll.mirGetDate($A1202,$C$4,"MOD_FOLLOWING",$I$2),"")</f>
        <v/>
      </c>
      <c r="D1202" s="738" t="str">
        <f>IF($L$2=TRUE,_xll.mirGetDate($A1202,$D$4,"MOD_FOLLOWING",$I$2),"")</f>
        <v/>
      </c>
      <c r="E1202" s="741" t="str">
        <v/>
      </c>
      <c r="F1202" s="741" t="str">
        <v/>
      </c>
      <c r="G1202" s="741" t="str">
        <v/>
      </c>
    </row>
    <row r="1203" spans="1:7">
      <c r="A1203" s="740" t="str">
        <f t="shared" si="18"/>
        <v/>
      </c>
      <c r="B1203" s="739" t="str">
        <f>IF($L$2=TRUE,_xll.mirGetDate($A1203,$B$4,"MOD_FOLLOWING",$I$2),"")</f>
        <v/>
      </c>
      <c r="C1203" s="738" t="str">
        <f>IF($L$2=TRUE,_xll.mirGetDate($A1203,$C$4,"MOD_FOLLOWING",$I$2),"")</f>
        <v/>
      </c>
      <c r="D1203" s="738" t="str">
        <f>IF($L$2=TRUE,_xll.mirGetDate($A1203,$D$4,"MOD_FOLLOWING",$I$2),"")</f>
        <v/>
      </c>
      <c r="E1203" s="741" t="str">
        <v/>
      </c>
      <c r="F1203" s="741" t="str">
        <v/>
      </c>
      <c r="G1203" s="741" t="str">
        <v/>
      </c>
    </row>
    <row r="1204" spans="1:7">
      <c r="A1204" s="740" t="str">
        <f t="shared" si="18"/>
        <v/>
      </c>
      <c r="B1204" s="739" t="str">
        <f>IF($L$2=TRUE,_xll.mirGetDate($A1204,$B$4,"MOD_FOLLOWING",$I$2),"")</f>
        <v/>
      </c>
      <c r="C1204" s="738" t="str">
        <f>IF($L$2=TRUE,_xll.mirGetDate($A1204,$C$4,"MOD_FOLLOWING",$I$2),"")</f>
        <v/>
      </c>
      <c r="D1204" s="738" t="str">
        <f>IF($L$2=TRUE,_xll.mirGetDate($A1204,$D$4,"MOD_FOLLOWING",$I$2),"")</f>
        <v/>
      </c>
      <c r="E1204" s="741" t="str">
        <v/>
      </c>
      <c r="F1204" s="741" t="str">
        <v/>
      </c>
      <c r="G1204" s="741" t="str">
        <v/>
      </c>
    </row>
    <row r="1205" spans="1:7">
      <c r="A1205" s="740" t="str">
        <f t="shared" si="18"/>
        <v/>
      </c>
      <c r="B1205" s="739" t="str">
        <f>IF($L$2=TRUE,_xll.mirGetDate($A1205,$B$4,"MOD_FOLLOWING",$I$2),"")</f>
        <v/>
      </c>
      <c r="C1205" s="738" t="str">
        <f>IF($L$2=TRUE,_xll.mirGetDate($A1205,$C$4,"MOD_FOLLOWING",$I$2),"")</f>
        <v/>
      </c>
      <c r="D1205" s="738" t="str">
        <f>IF($L$2=TRUE,_xll.mirGetDate($A1205,$D$4,"MOD_FOLLOWING",$I$2),"")</f>
        <v/>
      </c>
      <c r="E1205" s="741" t="str">
        <v/>
      </c>
      <c r="F1205" s="741" t="str">
        <v/>
      </c>
      <c r="G1205" s="741" t="str">
        <v/>
      </c>
    </row>
    <row r="1206" spans="1:7">
      <c r="A1206" s="740" t="str">
        <f t="shared" si="18"/>
        <v/>
      </c>
      <c r="B1206" s="739" t="str">
        <f>IF($L$2=TRUE,_xll.mirGetDate($A1206,$B$4,"MOD_FOLLOWING",$I$2),"")</f>
        <v/>
      </c>
      <c r="C1206" s="738" t="str">
        <f>IF($L$2=TRUE,_xll.mirGetDate($A1206,$C$4,"MOD_FOLLOWING",$I$2),"")</f>
        <v/>
      </c>
      <c r="D1206" s="738" t="str">
        <f>IF($L$2=TRUE,_xll.mirGetDate($A1206,$D$4,"MOD_FOLLOWING",$I$2),"")</f>
        <v/>
      </c>
      <c r="E1206" s="741" t="str">
        <v/>
      </c>
      <c r="F1206" s="741" t="str">
        <v/>
      </c>
      <c r="G1206" s="741" t="str">
        <v/>
      </c>
    </row>
    <row r="1207" spans="1:7">
      <c r="A1207" s="740" t="str">
        <f t="shared" si="18"/>
        <v/>
      </c>
      <c r="B1207" s="739" t="str">
        <f>IF($L$2=TRUE,_xll.mirGetDate($A1207,$B$4,"MOD_FOLLOWING",$I$2),"")</f>
        <v/>
      </c>
      <c r="C1207" s="738" t="str">
        <f>IF($L$2=TRUE,_xll.mirGetDate($A1207,$C$4,"MOD_FOLLOWING",$I$2),"")</f>
        <v/>
      </c>
      <c r="D1207" s="738" t="str">
        <f>IF($L$2=TRUE,_xll.mirGetDate($A1207,$D$4,"MOD_FOLLOWING",$I$2),"")</f>
        <v/>
      </c>
      <c r="E1207" s="741" t="str">
        <v/>
      </c>
      <c r="F1207" s="741" t="str">
        <v/>
      </c>
      <c r="G1207" s="741" t="str">
        <v/>
      </c>
    </row>
    <row r="1208" spans="1:7">
      <c r="A1208" s="740" t="str">
        <f t="shared" si="18"/>
        <v/>
      </c>
      <c r="B1208" s="739" t="str">
        <f>IF($L$2=TRUE,_xll.mirGetDate($A1208,$B$4,"MOD_FOLLOWING",$I$2),"")</f>
        <v/>
      </c>
      <c r="C1208" s="738" t="str">
        <f>IF($L$2=TRUE,_xll.mirGetDate($A1208,$C$4,"MOD_FOLLOWING",$I$2),"")</f>
        <v/>
      </c>
      <c r="D1208" s="738" t="str">
        <f>IF($L$2=TRUE,_xll.mirGetDate($A1208,$D$4,"MOD_FOLLOWING",$I$2),"")</f>
        <v/>
      </c>
      <c r="E1208" s="741" t="str">
        <v/>
      </c>
      <c r="F1208" s="741" t="str">
        <v/>
      </c>
      <c r="G1208" s="741" t="str">
        <v/>
      </c>
    </row>
    <row r="1209" spans="1:7">
      <c r="A1209" s="740" t="str">
        <f t="shared" si="18"/>
        <v/>
      </c>
      <c r="B1209" s="739" t="str">
        <f>IF($L$2=TRUE,_xll.mirGetDate($A1209,$B$4,"MOD_FOLLOWING",$I$2),"")</f>
        <v/>
      </c>
      <c r="C1209" s="738" t="str">
        <f>IF($L$2=TRUE,_xll.mirGetDate($A1209,$C$4,"MOD_FOLLOWING",$I$2),"")</f>
        <v/>
      </c>
      <c r="D1209" s="738" t="str">
        <f>IF($L$2=TRUE,_xll.mirGetDate($A1209,$D$4,"MOD_FOLLOWING",$I$2),"")</f>
        <v/>
      </c>
      <c r="E1209" s="741" t="str">
        <v/>
      </c>
      <c r="F1209" s="741" t="str">
        <v/>
      </c>
      <c r="G1209" s="741" t="str">
        <v/>
      </c>
    </row>
    <row r="1210" spans="1:7">
      <c r="A1210" s="740" t="str">
        <f t="shared" si="18"/>
        <v/>
      </c>
      <c r="B1210" s="739" t="str">
        <f>IF($L$2=TRUE,_xll.mirGetDate($A1210,$B$4,"MOD_FOLLOWING",$I$2),"")</f>
        <v/>
      </c>
      <c r="C1210" s="738" t="str">
        <f>IF($L$2=TRUE,_xll.mirGetDate($A1210,$C$4,"MOD_FOLLOWING",$I$2),"")</f>
        <v/>
      </c>
      <c r="D1210" s="738" t="str">
        <f>IF($L$2=TRUE,_xll.mirGetDate($A1210,$D$4,"MOD_FOLLOWING",$I$2),"")</f>
        <v/>
      </c>
      <c r="E1210" s="741" t="str">
        <v/>
      </c>
      <c r="F1210" s="741" t="str">
        <v/>
      </c>
      <c r="G1210" s="741" t="str">
        <v/>
      </c>
    </row>
    <row r="1211" spans="1:7">
      <c r="A1211" s="740" t="str">
        <f t="shared" si="18"/>
        <v/>
      </c>
      <c r="B1211" s="739" t="str">
        <f>IF($L$2=TRUE,_xll.mirGetDate($A1211,$B$4,"MOD_FOLLOWING",$I$2),"")</f>
        <v/>
      </c>
      <c r="C1211" s="738" t="str">
        <f>IF($L$2=TRUE,_xll.mirGetDate($A1211,$C$4,"MOD_FOLLOWING",$I$2),"")</f>
        <v/>
      </c>
      <c r="D1211" s="738" t="str">
        <f>IF($L$2=TRUE,_xll.mirGetDate($A1211,$D$4,"MOD_FOLLOWING",$I$2),"")</f>
        <v/>
      </c>
      <c r="E1211" s="741" t="str">
        <v/>
      </c>
      <c r="F1211" s="741" t="str">
        <v/>
      </c>
      <c r="G1211" s="741" t="str">
        <v/>
      </c>
    </row>
    <row r="1212" spans="1:7">
      <c r="A1212" s="740" t="str">
        <f t="shared" si="18"/>
        <v/>
      </c>
      <c r="B1212" s="739" t="str">
        <f>IF($L$2=TRUE,_xll.mirGetDate($A1212,$B$4,"MOD_FOLLOWING",$I$2),"")</f>
        <v/>
      </c>
      <c r="C1212" s="738" t="str">
        <f>IF($L$2=TRUE,_xll.mirGetDate($A1212,$C$4,"MOD_FOLLOWING",$I$2),"")</f>
        <v/>
      </c>
      <c r="D1212" s="738" t="str">
        <f>IF($L$2=TRUE,_xll.mirGetDate($A1212,$D$4,"MOD_FOLLOWING",$I$2),"")</f>
        <v/>
      </c>
      <c r="E1212" s="741" t="str">
        <v/>
      </c>
      <c r="F1212" s="741" t="str">
        <v/>
      </c>
      <c r="G1212" s="741" t="str">
        <v/>
      </c>
    </row>
    <row r="1213" spans="1:7">
      <c r="A1213" s="740" t="str">
        <f t="shared" si="18"/>
        <v/>
      </c>
      <c r="B1213" s="739" t="str">
        <f>IF($L$2=TRUE,_xll.mirGetDate($A1213,$B$4,"MOD_FOLLOWING",$I$2),"")</f>
        <v/>
      </c>
      <c r="C1213" s="738" t="str">
        <f>IF($L$2=TRUE,_xll.mirGetDate($A1213,$C$4,"MOD_FOLLOWING",$I$2),"")</f>
        <v/>
      </c>
      <c r="D1213" s="738" t="str">
        <f>IF($L$2=TRUE,_xll.mirGetDate($A1213,$D$4,"MOD_FOLLOWING",$I$2),"")</f>
        <v/>
      </c>
      <c r="E1213" s="741" t="str">
        <v/>
      </c>
      <c r="F1213" s="741" t="str">
        <v/>
      </c>
      <c r="G1213" s="741" t="str">
        <v/>
      </c>
    </row>
    <row r="1214" spans="1:7">
      <c r="A1214" s="740" t="str">
        <f t="shared" si="18"/>
        <v/>
      </c>
      <c r="B1214" s="739" t="str">
        <f>IF($L$2=TRUE,_xll.mirGetDate($A1214,$B$4,"MOD_FOLLOWING",$I$2),"")</f>
        <v/>
      </c>
      <c r="C1214" s="738" t="str">
        <f>IF($L$2=TRUE,_xll.mirGetDate($A1214,$C$4,"MOD_FOLLOWING",$I$2),"")</f>
        <v/>
      </c>
      <c r="D1214" s="738" t="str">
        <f>IF($L$2=TRUE,_xll.mirGetDate($A1214,$D$4,"MOD_FOLLOWING",$I$2),"")</f>
        <v/>
      </c>
      <c r="E1214" s="741" t="str">
        <v/>
      </c>
      <c r="F1214" s="741" t="str">
        <v/>
      </c>
      <c r="G1214" s="741" t="str">
        <v/>
      </c>
    </row>
    <row r="1215" spans="1:7">
      <c r="A1215" s="740" t="str">
        <f t="shared" si="18"/>
        <v/>
      </c>
      <c r="B1215" s="739" t="str">
        <f>IF($L$2=TRUE,_xll.mirGetDate($A1215,$B$4,"MOD_FOLLOWING",$I$2),"")</f>
        <v/>
      </c>
      <c r="C1215" s="738" t="str">
        <f>IF($L$2=TRUE,_xll.mirGetDate($A1215,$C$4,"MOD_FOLLOWING",$I$2),"")</f>
        <v/>
      </c>
      <c r="D1215" s="738" t="str">
        <f>IF($L$2=TRUE,_xll.mirGetDate($A1215,$D$4,"MOD_FOLLOWING",$I$2),"")</f>
        <v/>
      </c>
      <c r="E1215" s="741" t="str">
        <v/>
      </c>
      <c r="F1215" s="741" t="str">
        <v/>
      </c>
      <c r="G1215" s="741" t="str">
        <v/>
      </c>
    </row>
    <row r="1216" spans="1:7">
      <c r="A1216" s="740" t="str">
        <f t="shared" si="18"/>
        <v/>
      </c>
      <c r="B1216" s="739" t="str">
        <f>IF($L$2=TRUE,_xll.mirGetDate($A1216,$B$4,"MOD_FOLLOWING",$I$2),"")</f>
        <v/>
      </c>
      <c r="C1216" s="738" t="str">
        <f>IF($L$2=TRUE,_xll.mirGetDate($A1216,$C$4,"MOD_FOLLOWING",$I$2),"")</f>
        <v/>
      </c>
      <c r="D1216" s="738" t="str">
        <f>IF($L$2=TRUE,_xll.mirGetDate($A1216,$D$4,"MOD_FOLLOWING",$I$2),"")</f>
        <v/>
      </c>
      <c r="E1216" s="741" t="str">
        <v/>
      </c>
      <c r="F1216" s="741" t="str">
        <v/>
      </c>
      <c r="G1216" s="741" t="str">
        <v/>
      </c>
    </row>
    <row r="1217" spans="1:7">
      <c r="A1217" s="740" t="str">
        <f t="shared" si="18"/>
        <v/>
      </c>
      <c r="B1217" s="739" t="str">
        <f>IF($L$2=TRUE,_xll.mirGetDate($A1217,$B$4,"MOD_FOLLOWING",$I$2),"")</f>
        <v/>
      </c>
      <c r="C1217" s="738" t="str">
        <f>IF($L$2=TRUE,_xll.mirGetDate($A1217,$C$4,"MOD_FOLLOWING",$I$2),"")</f>
        <v/>
      </c>
      <c r="D1217" s="738" t="str">
        <f>IF($L$2=TRUE,_xll.mirGetDate($A1217,$D$4,"MOD_FOLLOWING",$I$2),"")</f>
        <v/>
      </c>
      <c r="E1217" s="741" t="str">
        <v/>
      </c>
      <c r="F1217" s="741" t="str">
        <v/>
      </c>
      <c r="G1217" s="741" t="str">
        <v/>
      </c>
    </row>
    <row r="1218" spans="1:7">
      <c r="A1218" s="740" t="str">
        <f t="shared" si="18"/>
        <v/>
      </c>
      <c r="B1218" s="739" t="str">
        <f>IF($L$2=TRUE,_xll.mirGetDate($A1218,$B$4,"MOD_FOLLOWING",$I$2),"")</f>
        <v/>
      </c>
      <c r="C1218" s="738" t="str">
        <f>IF($L$2=TRUE,_xll.mirGetDate($A1218,$C$4,"MOD_FOLLOWING",$I$2),"")</f>
        <v/>
      </c>
      <c r="D1218" s="738" t="str">
        <f>IF($L$2=TRUE,_xll.mirGetDate($A1218,$D$4,"MOD_FOLLOWING",$I$2),"")</f>
        <v/>
      </c>
      <c r="E1218" s="741" t="str">
        <v/>
      </c>
      <c r="F1218" s="741" t="str">
        <v/>
      </c>
      <c r="G1218" s="741" t="str">
        <v/>
      </c>
    </row>
    <row r="1219" spans="1:7">
      <c r="A1219" s="740" t="str">
        <f t="shared" si="18"/>
        <v/>
      </c>
      <c r="B1219" s="739" t="str">
        <f>IF($L$2=TRUE,_xll.mirGetDate($A1219,$B$4,"MOD_FOLLOWING",$I$2),"")</f>
        <v/>
      </c>
      <c r="C1219" s="738" t="str">
        <f>IF($L$2=TRUE,_xll.mirGetDate($A1219,$C$4,"MOD_FOLLOWING",$I$2),"")</f>
        <v/>
      </c>
      <c r="D1219" s="738" t="str">
        <f>IF($L$2=TRUE,_xll.mirGetDate($A1219,$D$4,"MOD_FOLLOWING",$I$2),"")</f>
        <v/>
      </c>
      <c r="E1219" s="741" t="str">
        <v/>
      </c>
      <c r="F1219" s="741" t="str">
        <v/>
      </c>
      <c r="G1219" s="741" t="str">
        <v/>
      </c>
    </row>
    <row r="1220" spans="1:7">
      <c r="A1220" s="740" t="str">
        <f t="shared" si="18"/>
        <v/>
      </c>
      <c r="B1220" s="739" t="str">
        <f>IF($L$2=TRUE,_xll.mirGetDate($A1220,$B$4,"MOD_FOLLOWING",$I$2),"")</f>
        <v/>
      </c>
      <c r="C1220" s="738" t="str">
        <f>IF($L$2=TRUE,_xll.mirGetDate($A1220,$C$4,"MOD_FOLLOWING",$I$2),"")</f>
        <v/>
      </c>
      <c r="D1220" s="738" t="str">
        <f>IF($L$2=TRUE,_xll.mirGetDate($A1220,$D$4,"MOD_FOLLOWING",$I$2),"")</f>
        <v/>
      </c>
      <c r="E1220" s="741" t="str">
        <v/>
      </c>
      <c r="F1220" s="741" t="str">
        <v/>
      </c>
      <c r="G1220" s="741" t="str">
        <v/>
      </c>
    </row>
    <row r="1221" spans="1:7">
      <c r="A1221" s="740" t="str">
        <f t="shared" si="18"/>
        <v/>
      </c>
      <c r="B1221" s="739" t="str">
        <f>IF($L$2=TRUE,_xll.mirGetDate($A1221,$B$4,"MOD_FOLLOWING",$I$2),"")</f>
        <v/>
      </c>
      <c r="C1221" s="738" t="str">
        <f>IF($L$2=TRUE,_xll.mirGetDate($A1221,$C$4,"MOD_FOLLOWING",$I$2),"")</f>
        <v/>
      </c>
      <c r="D1221" s="738" t="str">
        <f>IF($L$2=TRUE,_xll.mirGetDate($A1221,$D$4,"MOD_FOLLOWING",$I$2),"")</f>
        <v/>
      </c>
      <c r="E1221" s="741" t="str">
        <v/>
      </c>
      <c r="F1221" s="741" t="str">
        <v/>
      </c>
      <c r="G1221" s="741" t="str">
        <v/>
      </c>
    </row>
    <row r="1222" spans="1:7">
      <c r="A1222" s="740" t="str">
        <f t="shared" ref="A1222:A1285" si="19">B1221</f>
        <v/>
      </c>
      <c r="B1222" s="739" t="str">
        <f>IF($L$2=TRUE,_xll.mirGetDate($A1222,$B$4,"MOD_FOLLOWING",$I$2),"")</f>
        <v/>
      </c>
      <c r="C1222" s="738" t="str">
        <f>IF($L$2=TRUE,_xll.mirGetDate($A1222,$C$4,"MOD_FOLLOWING",$I$2),"")</f>
        <v/>
      </c>
      <c r="D1222" s="738" t="str">
        <f>IF($L$2=TRUE,_xll.mirGetDate($A1222,$D$4,"MOD_FOLLOWING",$I$2),"")</f>
        <v/>
      </c>
      <c r="E1222" s="741" t="str">
        <v/>
      </c>
      <c r="F1222" s="741" t="str">
        <v/>
      </c>
      <c r="G1222" s="741" t="str">
        <v/>
      </c>
    </row>
    <row r="1223" spans="1:7">
      <c r="A1223" s="740" t="str">
        <f t="shared" si="19"/>
        <v/>
      </c>
      <c r="B1223" s="739" t="str">
        <f>IF($L$2=TRUE,_xll.mirGetDate($A1223,$B$4,"MOD_FOLLOWING",$I$2),"")</f>
        <v/>
      </c>
      <c r="C1223" s="738" t="str">
        <f>IF($L$2=TRUE,_xll.mirGetDate($A1223,$C$4,"MOD_FOLLOWING",$I$2),"")</f>
        <v/>
      </c>
      <c r="D1223" s="738" t="str">
        <f>IF($L$2=TRUE,_xll.mirGetDate($A1223,$D$4,"MOD_FOLLOWING",$I$2),"")</f>
        <v/>
      </c>
      <c r="E1223" s="741" t="str">
        <v/>
      </c>
      <c r="F1223" s="741" t="str">
        <v/>
      </c>
      <c r="G1223" s="741" t="str">
        <v/>
      </c>
    </row>
    <row r="1224" spans="1:7">
      <c r="A1224" s="740" t="str">
        <f t="shared" si="19"/>
        <v/>
      </c>
      <c r="B1224" s="739" t="str">
        <f>IF($L$2=TRUE,_xll.mirGetDate($A1224,$B$4,"MOD_FOLLOWING",$I$2),"")</f>
        <v/>
      </c>
      <c r="C1224" s="738" t="str">
        <f>IF($L$2=TRUE,_xll.mirGetDate($A1224,$C$4,"MOD_FOLLOWING",$I$2),"")</f>
        <v/>
      </c>
      <c r="D1224" s="738" t="str">
        <f>IF($L$2=TRUE,_xll.mirGetDate($A1224,$D$4,"MOD_FOLLOWING",$I$2),"")</f>
        <v/>
      </c>
      <c r="E1224" s="741" t="str">
        <v/>
      </c>
      <c r="F1224" s="741" t="str">
        <v/>
      </c>
      <c r="G1224" s="741" t="str">
        <v/>
      </c>
    </row>
    <row r="1225" spans="1:7">
      <c r="A1225" s="740" t="str">
        <f t="shared" si="19"/>
        <v/>
      </c>
      <c r="B1225" s="739" t="str">
        <f>IF($L$2=TRUE,_xll.mirGetDate($A1225,$B$4,"MOD_FOLLOWING",$I$2),"")</f>
        <v/>
      </c>
      <c r="C1225" s="738" t="str">
        <f>IF($L$2=TRUE,_xll.mirGetDate($A1225,$C$4,"MOD_FOLLOWING",$I$2),"")</f>
        <v/>
      </c>
      <c r="D1225" s="738" t="str">
        <f>IF($L$2=TRUE,_xll.mirGetDate($A1225,$D$4,"MOD_FOLLOWING",$I$2),"")</f>
        <v/>
      </c>
      <c r="E1225" s="741" t="str">
        <v/>
      </c>
      <c r="F1225" s="741" t="str">
        <v/>
      </c>
      <c r="G1225" s="741" t="str">
        <v/>
      </c>
    </row>
    <row r="1226" spans="1:7">
      <c r="A1226" s="740" t="str">
        <f t="shared" si="19"/>
        <v/>
      </c>
      <c r="B1226" s="739" t="str">
        <f>IF($L$2=TRUE,_xll.mirGetDate($A1226,$B$4,"MOD_FOLLOWING",$I$2),"")</f>
        <v/>
      </c>
      <c r="C1226" s="738" t="str">
        <f>IF($L$2=TRUE,_xll.mirGetDate($A1226,$C$4,"MOD_FOLLOWING",$I$2),"")</f>
        <v/>
      </c>
      <c r="D1226" s="738" t="str">
        <f>IF($L$2=TRUE,_xll.mirGetDate($A1226,$D$4,"MOD_FOLLOWING",$I$2),"")</f>
        <v/>
      </c>
      <c r="E1226" s="741" t="str">
        <v/>
      </c>
      <c r="F1226" s="741" t="str">
        <v/>
      </c>
      <c r="G1226" s="741" t="str">
        <v/>
      </c>
    </row>
    <row r="1227" spans="1:7">
      <c r="A1227" s="740" t="str">
        <f t="shared" si="19"/>
        <v/>
      </c>
      <c r="B1227" s="739" t="str">
        <f>IF($L$2=TRUE,_xll.mirGetDate($A1227,$B$4,"MOD_FOLLOWING",$I$2),"")</f>
        <v/>
      </c>
      <c r="C1227" s="738" t="str">
        <f>IF($L$2=TRUE,_xll.mirGetDate($A1227,$C$4,"MOD_FOLLOWING",$I$2),"")</f>
        <v/>
      </c>
      <c r="D1227" s="738" t="str">
        <f>IF($L$2=TRUE,_xll.mirGetDate($A1227,$D$4,"MOD_FOLLOWING",$I$2),"")</f>
        <v/>
      </c>
      <c r="E1227" s="741" t="str">
        <v/>
      </c>
      <c r="F1227" s="741" t="str">
        <v/>
      </c>
      <c r="G1227" s="741" t="str">
        <v/>
      </c>
    </row>
    <row r="1228" spans="1:7">
      <c r="A1228" s="740" t="str">
        <f t="shared" si="19"/>
        <v/>
      </c>
      <c r="B1228" s="739" t="str">
        <f>IF($L$2=TRUE,_xll.mirGetDate($A1228,$B$4,"MOD_FOLLOWING",$I$2),"")</f>
        <v/>
      </c>
      <c r="C1228" s="738" t="str">
        <f>IF($L$2=TRUE,_xll.mirGetDate($A1228,$C$4,"MOD_FOLLOWING",$I$2),"")</f>
        <v/>
      </c>
      <c r="D1228" s="738" t="str">
        <f>IF($L$2=TRUE,_xll.mirGetDate($A1228,$D$4,"MOD_FOLLOWING",$I$2),"")</f>
        <v/>
      </c>
      <c r="E1228" s="741" t="str">
        <v/>
      </c>
      <c r="F1228" s="741" t="str">
        <v/>
      </c>
      <c r="G1228" s="741" t="str">
        <v/>
      </c>
    </row>
    <row r="1229" spans="1:7">
      <c r="A1229" s="740" t="str">
        <f t="shared" si="19"/>
        <v/>
      </c>
      <c r="B1229" s="739" t="str">
        <f>IF($L$2=TRUE,_xll.mirGetDate($A1229,$B$4,"MOD_FOLLOWING",$I$2),"")</f>
        <v/>
      </c>
      <c r="C1229" s="738" t="str">
        <f>IF($L$2=TRUE,_xll.mirGetDate($A1229,$C$4,"MOD_FOLLOWING",$I$2),"")</f>
        <v/>
      </c>
      <c r="D1229" s="738" t="str">
        <f>IF($L$2=TRUE,_xll.mirGetDate($A1229,$D$4,"MOD_FOLLOWING",$I$2),"")</f>
        <v/>
      </c>
      <c r="E1229" s="741" t="str">
        <v/>
      </c>
      <c r="F1229" s="741" t="str">
        <v/>
      </c>
      <c r="G1229" s="741" t="str">
        <v/>
      </c>
    </row>
    <row r="1230" spans="1:7">
      <c r="A1230" s="740" t="str">
        <f t="shared" si="19"/>
        <v/>
      </c>
      <c r="B1230" s="739" t="str">
        <f>IF($L$2=TRUE,_xll.mirGetDate($A1230,$B$4,"MOD_FOLLOWING",$I$2),"")</f>
        <v/>
      </c>
      <c r="C1230" s="738" t="str">
        <f>IF($L$2=TRUE,_xll.mirGetDate($A1230,$C$4,"MOD_FOLLOWING",$I$2),"")</f>
        <v/>
      </c>
      <c r="D1230" s="738" t="str">
        <f>IF($L$2=TRUE,_xll.mirGetDate($A1230,$D$4,"MOD_FOLLOWING",$I$2),"")</f>
        <v/>
      </c>
      <c r="E1230" s="741" t="str">
        <v/>
      </c>
      <c r="F1230" s="741" t="str">
        <v/>
      </c>
      <c r="G1230" s="741" t="str">
        <v/>
      </c>
    </row>
    <row r="1231" spans="1:7">
      <c r="A1231" s="740" t="str">
        <f t="shared" si="19"/>
        <v/>
      </c>
      <c r="B1231" s="739" t="str">
        <f>IF($L$2=TRUE,_xll.mirGetDate($A1231,$B$4,"MOD_FOLLOWING",$I$2),"")</f>
        <v/>
      </c>
      <c r="C1231" s="738" t="str">
        <f>IF($L$2=TRUE,_xll.mirGetDate($A1231,$C$4,"MOD_FOLLOWING",$I$2),"")</f>
        <v/>
      </c>
      <c r="D1231" s="738" t="str">
        <f>IF($L$2=TRUE,_xll.mirGetDate($A1231,$D$4,"MOD_FOLLOWING",$I$2),"")</f>
        <v/>
      </c>
      <c r="E1231" s="741" t="str">
        <v/>
      </c>
      <c r="F1231" s="741" t="str">
        <v/>
      </c>
      <c r="G1231" s="741" t="str">
        <v/>
      </c>
    </row>
    <row r="1232" spans="1:7">
      <c r="A1232" s="740" t="str">
        <f t="shared" si="19"/>
        <v/>
      </c>
      <c r="B1232" s="739" t="str">
        <f>IF($L$2=TRUE,_xll.mirGetDate($A1232,$B$4,"MOD_FOLLOWING",$I$2),"")</f>
        <v/>
      </c>
      <c r="C1232" s="738" t="str">
        <f>IF($L$2=TRUE,_xll.mirGetDate($A1232,$C$4,"MOD_FOLLOWING",$I$2),"")</f>
        <v/>
      </c>
      <c r="D1232" s="738" t="str">
        <f>IF($L$2=TRUE,_xll.mirGetDate($A1232,$D$4,"MOD_FOLLOWING",$I$2),"")</f>
        <v/>
      </c>
      <c r="E1232" s="741" t="str">
        <v/>
      </c>
      <c r="F1232" s="741" t="str">
        <v/>
      </c>
      <c r="G1232" s="741" t="str">
        <v/>
      </c>
    </row>
    <row r="1233" spans="1:7">
      <c r="A1233" s="740" t="str">
        <f t="shared" si="19"/>
        <v/>
      </c>
      <c r="B1233" s="739" t="str">
        <f>IF($L$2=TRUE,_xll.mirGetDate($A1233,$B$4,"MOD_FOLLOWING",$I$2),"")</f>
        <v/>
      </c>
      <c r="C1233" s="738" t="str">
        <f>IF($L$2=TRUE,_xll.mirGetDate($A1233,$C$4,"MOD_FOLLOWING",$I$2),"")</f>
        <v/>
      </c>
      <c r="D1233" s="738" t="str">
        <f>IF($L$2=TRUE,_xll.mirGetDate($A1233,$D$4,"MOD_FOLLOWING",$I$2),"")</f>
        <v/>
      </c>
      <c r="E1233" s="741" t="str">
        <v/>
      </c>
      <c r="F1233" s="741" t="str">
        <v/>
      </c>
      <c r="G1233" s="741" t="str">
        <v/>
      </c>
    </row>
    <row r="1234" spans="1:7">
      <c r="A1234" s="740" t="str">
        <f t="shared" si="19"/>
        <v/>
      </c>
      <c r="B1234" s="739" t="str">
        <f>IF($L$2=TRUE,_xll.mirGetDate($A1234,$B$4,"MOD_FOLLOWING",$I$2),"")</f>
        <v/>
      </c>
      <c r="C1234" s="738" t="str">
        <f>IF($L$2=TRUE,_xll.mirGetDate($A1234,$C$4,"MOD_FOLLOWING",$I$2),"")</f>
        <v/>
      </c>
      <c r="D1234" s="738" t="str">
        <f>IF($L$2=TRUE,_xll.mirGetDate($A1234,$D$4,"MOD_FOLLOWING",$I$2),"")</f>
        <v/>
      </c>
      <c r="E1234" s="741" t="str">
        <v/>
      </c>
      <c r="F1234" s="741" t="str">
        <v/>
      </c>
      <c r="G1234" s="741" t="str">
        <v/>
      </c>
    </row>
    <row r="1235" spans="1:7">
      <c r="A1235" s="740" t="str">
        <f t="shared" si="19"/>
        <v/>
      </c>
      <c r="B1235" s="739" t="str">
        <f>IF($L$2=TRUE,_xll.mirGetDate($A1235,$B$4,"MOD_FOLLOWING",$I$2),"")</f>
        <v/>
      </c>
      <c r="C1235" s="738" t="str">
        <f>IF($L$2=TRUE,_xll.mirGetDate($A1235,$C$4,"MOD_FOLLOWING",$I$2),"")</f>
        <v/>
      </c>
      <c r="D1235" s="738" t="str">
        <f>IF($L$2=TRUE,_xll.mirGetDate($A1235,$D$4,"MOD_FOLLOWING",$I$2),"")</f>
        <v/>
      </c>
      <c r="E1235" s="741" t="str">
        <v/>
      </c>
      <c r="F1235" s="741" t="str">
        <v/>
      </c>
      <c r="G1235" s="741" t="str">
        <v/>
      </c>
    </row>
    <row r="1236" spans="1:7">
      <c r="A1236" s="740" t="str">
        <f t="shared" si="19"/>
        <v/>
      </c>
      <c r="B1236" s="739" t="str">
        <f>IF($L$2=TRUE,_xll.mirGetDate($A1236,$B$4,"MOD_FOLLOWING",$I$2),"")</f>
        <v/>
      </c>
      <c r="C1236" s="738" t="str">
        <f>IF($L$2=TRUE,_xll.mirGetDate($A1236,$C$4,"MOD_FOLLOWING",$I$2),"")</f>
        <v/>
      </c>
      <c r="D1236" s="738" t="str">
        <f>IF($L$2=TRUE,_xll.mirGetDate($A1236,$D$4,"MOD_FOLLOWING",$I$2),"")</f>
        <v/>
      </c>
      <c r="E1236" s="741" t="str">
        <v/>
      </c>
      <c r="F1236" s="741" t="str">
        <v/>
      </c>
      <c r="G1236" s="741" t="str">
        <v/>
      </c>
    </row>
    <row r="1237" spans="1:7">
      <c r="A1237" s="740" t="str">
        <f t="shared" si="19"/>
        <v/>
      </c>
      <c r="B1237" s="739" t="str">
        <f>IF($L$2=TRUE,_xll.mirGetDate($A1237,$B$4,"MOD_FOLLOWING",$I$2),"")</f>
        <v/>
      </c>
      <c r="C1237" s="738" t="str">
        <f>IF($L$2=TRUE,_xll.mirGetDate($A1237,$C$4,"MOD_FOLLOWING",$I$2),"")</f>
        <v/>
      </c>
      <c r="D1237" s="738" t="str">
        <f>IF($L$2=TRUE,_xll.mirGetDate($A1237,$D$4,"MOD_FOLLOWING",$I$2),"")</f>
        <v/>
      </c>
      <c r="E1237" s="741" t="str">
        <v/>
      </c>
      <c r="F1237" s="741" t="str">
        <v/>
      </c>
      <c r="G1237" s="741" t="str">
        <v/>
      </c>
    </row>
    <row r="1238" spans="1:7">
      <c r="A1238" s="740" t="str">
        <f t="shared" si="19"/>
        <v/>
      </c>
      <c r="B1238" s="739" t="str">
        <f>IF($L$2=TRUE,_xll.mirGetDate($A1238,$B$4,"MOD_FOLLOWING",$I$2),"")</f>
        <v/>
      </c>
      <c r="C1238" s="738" t="str">
        <f>IF($L$2=TRUE,_xll.mirGetDate($A1238,$C$4,"MOD_FOLLOWING",$I$2),"")</f>
        <v/>
      </c>
      <c r="D1238" s="738" t="str">
        <f>IF($L$2=TRUE,_xll.mirGetDate($A1238,$D$4,"MOD_FOLLOWING",$I$2),"")</f>
        <v/>
      </c>
      <c r="E1238" s="741" t="str">
        <v/>
      </c>
      <c r="F1238" s="741" t="str">
        <v/>
      </c>
      <c r="G1238" s="741" t="str">
        <v/>
      </c>
    </row>
    <row r="1239" spans="1:7">
      <c r="A1239" s="740" t="str">
        <f t="shared" si="19"/>
        <v/>
      </c>
      <c r="B1239" s="739" t="str">
        <f>IF($L$2=TRUE,_xll.mirGetDate($A1239,$B$4,"MOD_FOLLOWING",$I$2),"")</f>
        <v/>
      </c>
      <c r="C1239" s="738" t="str">
        <f>IF($L$2=TRUE,_xll.mirGetDate($A1239,$C$4,"MOD_FOLLOWING",$I$2),"")</f>
        <v/>
      </c>
      <c r="D1239" s="738" t="str">
        <f>IF($L$2=TRUE,_xll.mirGetDate($A1239,$D$4,"MOD_FOLLOWING",$I$2),"")</f>
        <v/>
      </c>
      <c r="E1239" s="741" t="str">
        <v/>
      </c>
      <c r="F1239" s="741" t="str">
        <v/>
      </c>
      <c r="G1239" s="741" t="str">
        <v/>
      </c>
    </row>
    <row r="1240" spans="1:7">
      <c r="A1240" s="740" t="str">
        <f t="shared" si="19"/>
        <v/>
      </c>
      <c r="B1240" s="739" t="str">
        <f>IF($L$2=TRUE,_xll.mirGetDate($A1240,$B$4,"MOD_FOLLOWING",$I$2),"")</f>
        <v/>
      </c>
      <c r="C1240" s="738" t="str">
        <f>IF($L$2=TRUE,_xll.mirGetDate($A1240,$C$4,"MOD_FOLLOWING",$I$2),"")</f>
        <v/>
      </c>
      <c r="D1240" s="738" t="str">
        <f>IF($L$2=TRUE,_xll.mirGetDate($A1240,$D$4,"MOD_FOLLOWING",$I$2),"")</f>
        <v/>
      </c>
      <c r="E1240" s="741" t="str">
        <v/>
      </c>
      <c r="F1240" s="741" t="str">
        <v/>
      </c>
      <c r="G1240" s="741" t="str">
        <v/>
      </c>
    </row>
    <row r="1241" spans="1:7">
      <c r="A1241" s="740" t="str">
        <f t="shared" si="19"/>
        <v/>
      </c>
      <c r="B1241" s="739" t="str">
        <f>IF($L$2=TRUE,_xll.mirGetDate($A1241,$B$4,"MOD_FOLLOWING",$I$2),"")</f>
        <v/>
      </c>
      <c r="C1241" s="738" t="str">
        <f>IF($L$2=TRUE,_xll.mirGetDate($A1241,$C$4,"MOD_FOLLOWING",$I$2),"")</f>
        <v/>
      </c>
      <c r="D1241" s="738" t="str">
        <f>IF($L$2=TRUE,_xll.mirGetDate($A1241,$D$4,"MOD_FOLLOWING",$I$2),"")</f>
        <v/>
      </c>
      <c r="E1241" s="741" t="str">
        <v/>
      </c>
      <c r="F1241" s="741" t="str">
        <v/>
      </c>
      <c r="G1241" s="741" t="str">
        <v/>
      </c>
    </row>
    <row r="1242" spans="1:7">
      <c r="A1242" s="740" t="str">
        <f t="shared" si="19"/>
        <v/>
      </c>
      <c r="B1242" s="739" t="str">
        <f>IF($L$2=TRUE,_xll.mirGetDate($A1242,$B$4,"MOD_FOLLOWING",$I$2),"")</f>
        <v/>
      </c>
      <c r="C1242" s="738" t="str">
        <f>IF($L$2=TRUE,_xll.mirGetDate($A1242,$C$4,"MOD_FOLLOWING",$I$2),"")</f>
        <v/>
      </c>
      <c r="D1242" s="738" t="str">
        <f>IF($L$2=TRUE,_xll.mirGetDate($A1242,$D$4,"MOD_FOLLOWING",$I$2),"")</f>
        <v/>
      </c>
      <c r="E1242" s="741" t="str">
        <v/>
      </c>
      <c r="F1242" s="741" t="str">
        <v/>
      </c>
      <c r="G1242" s="741" t="str">
        <v/>
      </c>
    </row>
    <row r="1243" spans="1:7">
      <c r="A1243" s="740" t="str">
        <f t="shared" si="19"/>
        <v/>
      </c>
      <c r="B1243" s="739" t="str">
        <f>IF($L$2=TRUE,_xll.mirGetDate($A1243,$B$4,"MOD_FOLLOWING",$I$2),"")</f>
        <v/>
      </c>
      <c r="C1243" s="738" t="str">
        <f>IF($L$2=TRUE,_xll.mirGetDate($A1243,$C$4,"MOD_FOLLOWING",$I$2),"")</f>
        <v/>
      </c>
      <c r="D1243" s="738" t="str">
        <f>IF($L$2=TRUE,_xll.mirGetDate($A1243,$D$4,"MOD_FOLLOWING",$I$2),"")</f>
        <v/>
      </c>
      <c r="E1243" s="741" t="str">
        <v/>
      </c>
      <c r="F1243" s="741" t="str">
        <v/>
      </c>
      <c r="G1243" s="741" t="str">
        <v/>
      </c>
    </row>
    <row r="1244" spans="1:7">
      <c r="A1244" s="740" t="str">
        <f t="shared" si="19"/>
        <v/>
      </c>
      <c r="B1244" s="739" t="str">
        <f>IF($L$2=TRUE,_xll.mirGetDate($A1244,$B$4,"MOD_FOLLOWING",$I$2),"")</f>
        <v/>
      </c>
      <c r="C1244" s="738" t="str">
        <f>IF($L$2=TRUE,_xll.mirGetDate($A1244,$C$4,"MOD_FOLLOWING",$I$2),"")</f>
        <v/>
      </c>
      <c r="D1244" s="738" t="str">
        <f>IF($L$2=TRUE,_xll.mirGetDate($A1244,$D$4,"MOD_FOLLOWING",$I$2),"")</f>
        <v/>
      </c>
      <c r="E1244" s="741" t="str">
        <v/>
      </c>
      <c r="F1244" s="741" t="str">
        <v/>
      </c>
      <c r="G1244" s="741" t="str">
        <v/>
      </c>
    </row>
    <row r="1245" spans="1:7">
      <c r="A1245" s="740" t="str">
        <f t="shared" si="19"/>
        <v/>
      </c>
      <c r="B1245" s="739" t="str">
        <f>IF($L$2=TRUE,_xll.mirGetDate($A1245,$B$4,"MOD_FOLLOWING",$I$2),"")</f>
        <v/>
      </c>
      <c r="C1245" s="738" t="str">
        <f>IF($L$2=TRUE,_xll.mirGetDate($A1245,$C$4,"MOD_FOLLOWING",$I$2),"")</f>
        <v/>
      </c>
      <c r="D1245" s="738" t="str">
        <f>IF($L$2=TRUE,_xll.mirGetDate($A1245,$D$4,"MOD_FOLLOWING",$I$2),"")</f>
        <v/>
      </c>
      <c r="E1245" s="741" t="str">
        <v/>
      </c>
      <c r="F1245" s="741" t="str">
        <v/>
      </c>
      <c r="G1245" s="741" t="str">
        <v/>
      </c>
    </row>
    <row r="1246" spans="1:7">
      <c r="A1246" s="740" t="str">
        <f t="shared" si="19"/>
        <v/>
      </c>
      <c r="B1246" s="739" t="str">
        <f>IF($L$2=TRUE,_xll.mirGetDate($A1246,$B$4,"MOD_FOLLOWING",$I$2),"")</f>
        <v/>
      </c>
      <c r="C1246" s="738" t="str">
        <f>IF($L$2=TRUE,_xll.mirGetDate($A1246,$C$4,"MOD_FOLLOWING",$I$2),"")</f>
        <v/>
      </c>
      <c r="D1246" s="738" t="str">
        <f>IF($L$2=TRUE,_xll.mirGetDate($A1246,$D$4,"MOD_FOLLOWING",$I$2),"")</f>
        <v/>
      </c>
      <c r="E1246" s="741" t="str">
        <v/>
      </c>
      <c r="F1246" s="741" t="str">
        <v/>
      </c>
      <c r="G1246" s="741" t="str">
        <v/>
      </c>
    </row>
    <row r="1247" spans="1:7">
      <c r="A1247" s="740" t="str">
        <f t="shared" si="19"/>
        <v/>
      </c>
      <c r="B1247" s="739" t="str">
        <f>IF($L$2=TRUE,_xll.mirGetDate($A1247,$B$4,"MOD_FOLLOWING",$I$2),"")</f>
        <v/>
      </c>
      <c r="C1247" s="738" t="str">
        <f>IF($L$2=TRUE,_xll.mirGetDate($A1247,$C$4,"MOD_FOLLOWING",$I$2),"")</f>
        <v/>
      </c>
      <c r="D1247" s="738" t="str">
        <f>IF($L$2=TRUE,_xll.mirGetDate($A1247,$D$4,"MOD_FOLLOWING",$I$2),"")</f>
        <v/>
      </c>
      <c r="E1247" s="741" t="str">
        <v/>
      </c>
      <c r="F1247" s="741" t="str">
        <v/>
      </c>
      <c r="G1247" s="741" t="str">
        <v/>
      </c>
    </row>
    <row r="1248" spans="1:7">
      <c r="A1248" s="740" t="str">
        <f t="shared" si="19"/>
        <v/>
      </c>
      <c r="B1248" s="739" t="str">
        <f>IF($L$2=TRUE,_xll.mirGetDate($A1248,$B$4,"MOD_FOLLOWING",$I$2),"")</f>
        <v/>
      </c>
      <c r="C1248" s="738" t="str">
        <f>IF($L$2=TRUE,_xll.mirGetDate($A1248,$C$4,"MOD_FOLLOWING",$I$2),"")</f>
        <v/>
      </c>
      <c r="D1248" s="738" t="str">
        <f>IF($L$2=TRUE,_xll.mirGetDate($A1248,$D$4,"MOD_FOLLOWING",$I$2),"")</f>
        <v/>
      </c>
      <c r="E1248" s="741" t="str">
        <v/>
      </c>
      <c r="F1248" s="741" t="str">
        <v/>
      </c>
      <c r="G1248" s="741" t="str">
        <v/>
      </c>
    </row>
    <row r="1249" spans="1:7">
      <c r="A1249" s="740" t="str">
        <f t="shared" si="19"/>
        <v/>
      </c>
      <c r="B1249" s="739" t="str">
        <f>IF($L$2=TRUE,_xll.mirGetDate($A1249,$B$4,"MOD_FOLLOWING",$I$2),"")</f>
        <v/>
      </c>
      <c r="C1249" s="738" t="str">
        <f>IF($L$2=TRUE,_xll.mirGetDate($A1249,$C$4,"MOD_FOLLOWING",$I$2),"")</f>
        <v/>
      </c>
      <c r="D1249" s="738" t="str">
        <f>IF($L$2=TRUE,_xll.mirGetDate($A1249,$D$4,"MOD_FOLLOWING",$I$2),"")</f>
        <v/>
      </c>
      <c r="E1249" s="741" t="str">
        <v/>
      </c>
      <c r="F1249" s="741" t="str">
        <v/>
      </c>
      <c r="G1249" s="741" t="str">
        <v/>
      </c>
    </row>
    <row r="1250" spans="1:7">
      <c r="A1250" s="740" t="str">
        <f t="shared" si="19"/>
        <v/>
      </c>
      <c r="B1250" s="739" t="str">
        <f>IF($L$2=TRUE,_xll.mirGetDate($A1250,$B$4,"MOD_FOLLOWING",$I$2),"")</f>
        <v/>
      </c>
      <c r="C1250" s="738" t="str">
        <f>IF($L$2=TRUE,_xll.mirGetDate($A1250,$C$4,"MOD_FOLLOWING",$I$2),"")</f>
        <v/>
      </c>
      <c r="D1250" s="738" t="str">
        <f>IF($L$2=TRUE,_xll.mirGetDate($A1250,$D$4,"MOD_FOLLOWING",$I$2),"")</f>
        <v/>
      </c>
      <c r="E1250" s="741" t="str">
        <v/>
      </c>
      <c r="F1250" s="741" t="str">
        <v/>
      </c>
      <c r="G1250" s="741" t="str">
        <v/>
      </c>
    </row>
    <row r="1251" spans="1:7">
      <c r="A1251" s="740" t="str">
        <f t="shared" si="19"/>
        <v/>
      </c>
      <c r="B1251" s="739" t="str">
        <f>IF($L$2=TRUE,_xll.mirGetDate($A1251,$B$4,"MOD_FOLLOWING",$I$2),"")</f>
        <v/>
      </c>
      <c r="C1251" s="738" t="str">
        <f>IF($L$2=TRUE,_xll.mirGetDate($A1251,$C$4,"MOD_FOLLOWING",$I$2),"")</f>
        <v/>
      </c>
      <c r="D1251" s="738" t="str">
        <f>IF($L$2=TRUE,_xll.mirGetDate($A1251,$D$4,"MOD_FOLLOWING",$I$2),"")</f>
        <v/>
      </c>
      <c r="E1251" s="741" t="str">
        <v/>
      </c>
      <c r="F1251" s="741" t="str">
        <v/>
      </c>
      <c r="G1251" s="741" t="str">
        <v/>
      </c>
    </row>
    <row r="1252" spans="1:7">
      <c r="A1252" s="740" t="str">
        <f t="shared" si="19"/>
        <v/>
      </c>
      <c r="B1252" s="739" t="str">
        <f>IF($L$2=TRUE,_xll.mirGetDate($A1252,$B$4,"MOD_FOLLOWING",$I$2),"")</f>
        <v/>
      </c>
      <c r="C1252" s="738" t="str">
        <f>IF($L$2=TRUE,_xll.mirGetDate($A1252,$C$4,"MOD_FOLLOWING",$I$2),"")</f>
        <v/>
      </c>
      <c r="D1252" s="738" t="str">
        <f>IF($L$2=TRUE,_xll.mirGetDate($A1252,$D$4,"MOD_FOLLOWING",$I$2),"")</f>
        <v/>
      </c>
      <c r="E1252" s="741" t="str">
        <v/>
      </c>
      <c r="F1252" s="741" t="str">
        <v/>
      </c>
      <c r="G1252" s="741" t="str">
        <v/>
      </c>
    </row>
    <row r="1253" spans="1:7">
      <c r="A1253" s="740" t="str">
        <f t="shared" si="19"/>
        <v/>
      </c>
      <c r="B1253" s="739" t="str">
        <f>IF($L$2=TRUE,_xll.mirGetDate($A1253,$B$4,"MOD_FOLLOWING",$I$2),"")</f>
        <v/>
      </c>
      <c r="C1253" s="738" t="str">
        <f>IF($L$2=TRUE,_xll.mirGetDate($A1253,$C$4,"MOD_FOLLOWING",$I$2),"")</f>
        <v/>
      </c>
      <c r="D1253" s="738" t="str">
        <f>IF($L$2=TRUE,_xll.mirGetDate($A1253,$D$4,"MOD_FOLLOWING",$I$2),"")</f>
        <v/>
      </c>
      <c r="E1253" s="741" t="str">
        <v/>
      </c>
      <c r="F1253" s="741" t="str">
        <v/>
      </c>
      <c r="G1253" s="741" t="str">
        <v/>
      </c>
    </row>
    <row r="1254" spans="1:7">
      <c r="A1254" s="740" t="str">
        <f t="shared" si="19"/>
        <v/>
      </c>
      <c r="B1254" s="739" t="str">
        <f>IF($L$2=TRUE,_xll.mirGetDate($A1254,$B$4,"MOD_FOLLOWING",$I$2),"")</f>
        <v/>
      </c>
      <c r="C1254" s="738" t="str">
        <f>IF($L$2=TRUE,_xll.mirGetDate($A1254,$C$4,"MOD_FOLLOWING",$I$2),"")</f>
        <v/>
      </c>
      <c r="D1254" s="738" t="str">
        <f>IF($L$2=TRUE,_xll.mirGetDate($A1254,$D$4,"MOD_FOLLOWING",$I$2),"")</f>
        <v/>
      </c>
      <c r="E1254" s="741" t="str">
        <v/>
      </c>
      <c r="F1254" s="741" t="str">
        <v/>
      </c>
      <c r="G1254" s="741" t="str">
        <v/>
      </c>
    </row>
    <row r="1255" spans="1:7">
      <c r="A1255" s="740" t="str">
        <f t="shared" si="19"/>
        <v/>
      </c>
      <c r="B1255" s="739" t="str">
        <f>IF($L$2=TRUE,_xll.mirGetDate($A1255,$B$4,"MOD_FOLLOWING",$I$2),"")</f>
        <v/>
      </c>
      <c r="C1255" s="738" t="str">
        <f>IF($L$2=TRUE,_xll.mirGetDate($A1255,$C$4,"MOD_FOLLOWING",$I$2),"")</f>
        <v/>
      </c>
      <c r="D1255" s="738" t="str">
        <f>IF($L$2=TRUE,_xll.mirGetDate($A1255,$D$4,"MOD_FOLLOWING",$I$2),"")</f>
        <v/>
      </c>
      <c r="E1255" s="741" t="str">
        <v/>
      </c>
      <c r="F1255" s="741" t="str">
        <v/>
      </c>
      <c r="G1255" s="741" t="str">
        <v/>
      </c>
    </row>
    <row r="1256" spans="1:7">
      <c r="A1256" s="740" t="str">
        <f t="shared" si="19"/>
        <v/>
      </c>
      <c r="B1256" s="739" t="str">
        <f>IF($L$2=TRUE,_xll.mirGetDate($A1256,$B$4,"MOD_FOLLOWING",$I$2),"")</f>
        <v/>
      </c>
      <c r="C1256" s="738" t="str">
        <f>IF($L$2=TRUE,_xll.mirGetDate($A1256,$C$4,"MOD_FOLLOWING",$I$2),"")</f>
        <v/>
      </c>
      <c r="D1256" s="738" t="str">
        <f>IF($L$2=TRUE,_xll.mirGetDate($A1256,$D$4,"MOD_FOLLOWING",$I$2),"")</f>
        <v/>
      </c>
      <c r="E1256" s="741" t="str">
        <v/>
      </c>
      <c r="F1256" s="741" t="str">
        <v/>
      </c>
      <c r="G1256" s="741" t="str">
        <v/>
      </c>
    </row>
    <row r="1257" spans="1:7">
      <c r="A1257" s="740" t="str">
        <f t="shared" si="19"/>
        <v/>
      </c>
      <c r="B1257" s="739" t="str">
        <f>IF($L$2=TRUE,_xll.mirGetDate($A1257,$B$4,"MOD_FOLLOWING",$I$2),"")</f>
        <v/>
      </c>
      <c r="C1257" s="738" t="str">
        <f>IF($L$2=TRUE,_xll.mirGetDate($A1257,$C$4,"MOD_FOLLOWING",$I$2),"")</f>
        <v/>
      </c>
      <c r="D1257" s="738" t="str">
        <f>IF($L$2=TRUE,_xll.mirGetDate($A1257,$D$4,"MOD_FOLLOWING",$I$2),"")</f>
        <v/>
      </c>
      <c r="E1257" s="741" t="str">
        <v/>
      </c>
      <c r="F1257" s="741" t="str">
        <v/>
      </c>
      <c r="G1257" s="741" t="str">
        <v/>
      </c>
    </row>
    <row r="1258" spans="1:7">
      <c r="A1258" s="740" t="str">
        <f t="shared" si="19"/>
        <v/>
      </c>
      <c r="B1258" s="739" t="str">
        <f>IF($L$2=TRUE,_xll.mirGetDate($A1258,$B$4,"MOD_FOLLOWING",$I$2),"")</f>
        <v/>
      </c>
      <c r="C1258" s="738" t="str">
        <f>IF($L$2=TRUE,_xll.mirGetDate($A1258,$C$4,"MOD_FOLLOWING",$I$2),"")</f>
        <v/>
      </c>
      <c r="D1258" s="738" t="str">
        <f>IF($L$2=TRUE,_xll.mirGetDate($A1258,$D$4,"MOD_FOLLOWING",$I$2),"")</f>
        <v/>
      </c>
      <c r="E1258" s="741" t="str">
        <v/>
      </c>
      <c r="F1258" s="741" t="str">
        <v/>
      </c>
      <c r="G1258" s="741" t="str">
        <v/>
      </c>
    </row>
    <row r="1259" spans="1:7">
      <c r="A1259" s="740" t="str">
        <f t="shared" si="19"/>
        <v/>
      </c>
      <c r="B1259" s="739" t="str">
        <f>IF($L$2=TRUE,_xll.mirGetDate($A1259,$B$4,"MOD_FOLLOWING",$I$2),"")</f>
        <v/>
      </c>
      <c r="C1259" s="738" t="str">
        <f>IF($L$2=TRUE,_xll.mirGetDate($A1259,$C$4,"MOD_FOLLOWING",$I$2),"")</f>
        <v/>
      </c>
      <c r="D1259" s="738" t="str">
        <f>IF($L$2=TRUE,_xll.mirGetDate($A1259,$D$4,"MOD_FOLLOWING",$I$2),"")</f>
        <v/>
      </c>
      <c r="E1259" s="741" t="str">
        <v/>
      </c>
      <c r="F1259" s="741" t="str">
        <v/>
      </c>
      <c r="G1259" s="741" t="str">
        <v/>
      </c>
    </row>
    <row r="1260" spans="1:7">
      <c r="A1260" s="740" t="str">
        <f t="shared" si="19"/>
        <v/>
      </c>
      <c r="B1260" s="739" t="str">
        <f>IF($L$2=TRUE,_xll.mirGetDate($A1260,$B$4,"MOD_FOLLOWING",$I$2),"")</f>
        <v/>
      </c>
      <c r="C1260" s="738" t="str">
        <f>IF($L$2=TRUE,_xll.mirGetDate($A1260,$C$4,"MOD_FOLLOWING",$I$2),"")</f>
        <v/>
      </c>
      <c r="D1260" s="738" t="str">
        <f>IF($L$2=TRUE,_xll.mirGetDate($A1260,$D$4,"MOD_FOLLOWING",$I$2),"")</f>
        <v/>
      </c>
      <c r="E1260" s="741" t="str">
        <v/>
      </c>
      <c r="F1260" s="741" t="str">
        <v/>
      </c>
      <c r="G1260" s="741" t="str">
        <v/>
      </c>
    </row>
    <row r="1261" spans="1:7">
      <c r="A1261" s="740" t="str">
        <f t="shared" si="19"/>
        <v/>
      </c>
      <c r="B1261" s="739" t="str">
        <f>IF($L$2=TRUE,_xll.mirGetDate($A1261,$B$4,"MOD_FOLLOWING",$I$2),"")</f>
        <v/>
      </c>
      <c r="C1261" s="738" t="str">
        <f>IF($L$2=TRUE,_xll.mirGetDate($A1261,$C$4,"MOD_FOLLOWING",$I$2),"")</f>
        <v/>
      </c>
      <c r="D1261" s="738" t="str">
        <f>IF($L$2=TRUE,_xll.mirGetDate($A1261,$D$4,"MOD_FOLLOWING",$I$2),"")</f>
        <v/>
      </c>
      <c r="E1261" s="741" t="str">
        <v/>
      </c>
      <c r="F1261" s="741" t="str">
        <v/>
      </c>
      <c r="G1261" s="741" t="str">
        <v/>
      </c>
    </row>
    <row r="1262" spans="1:7">
      <c r="A1262" s="740" t="str">
        <f t="shared" si="19"/>
        <v/>
      </c>
      <c r="B1262" s="739" t="str">
        <f>IF($L$2=TRUE,_xll.mirGetDate($A1262,$B$4,"MOD_FOLLOWING",$I$2),"")</f>
        <v/>
      </c>
      <c r="C1262" s="738" t="str">
        <f>IF($L$2=TRUE,_xll.mirGetDate($A1262,$C$4,"MOD_FOLLOWING",$I$2),"")</f>
        <v/>
      </c>
      <c r="D1262" s="738" t="str">
        <f>IF($L$2=TRUE,_xll.mirGetDate($A1262,$D$4,"MOD_FOLLOWING",$I$2),"")</f>
        <v/>
      </c>
      <c r="E1262" s="741" t="str">
        <v/>
      </c>
      <c r="F1262" s="741" t="str">
        <v/>
      </c>
      <c r="G1262" s="741" t="str">
        <v/>
      </c>
    </row>
    <row r="1263" spans="1:7">
      <c r="A1263" s="740" t="str">
        <f t="shared" si="19"/>
        <v/>
      </c>
      <c r="B1263" s="739" t="str">
        <f>IF($L$2=TRUE,_xll.mirGetDate($A1263,$B$4,"MOD_FOLLOWING",$I$2),"")</f>
        <v/>
      </c>
      <c r="C1263" s="738" t="str">
        <f>IF($L$2=TRUE,_xll.mirGetDate($A1263,$C$4,"MOD_FOLLOWING",$I$2),"")</f>
        <v/>
      </c>
      <c r="D1263" s="738" t="str">
        <f>IF($L$2=TRUE,_xll.mirGetDate($A1263,$D$4,"MOD_FOLLOWING",$I$2),"")</f>
        <v/>
      </c>
      <c r="E1263" s="741" t="str">
        <v/>
      </c>
      <c r="F1263" s="741" t="str">
        <v/>
      </c>
      <c r="G1263" s="741" t="str">
        <v/>
      </c>
    </row>
    <row r="1264" spans="1:7">
      <c r="A1264" s="740" t="str">
        <f t="shared" si="19"/>
        <v/>
      </c>
      <c r="B1264" s="739" t="str">
        <f>IF($L$2=TRUE,_xll.mirGetDate($A1264,$B$4,"MOD_FOLLOWING",$I$2),"")</f>
        <v/>
      </c>
      <c r="C1264" s="738" t="str">
        <f>IF($L$2=TRUE,_xll.mirGetDate($A1264,$C$4,"MOD_FOLLOWING",$I$2),"")</f>
        <v/>
      </c>
      <c r="D1264" s="738" t="str">
        <f>IF($L$2=TRUE,_xll.mirGetDate($A1264,$D$4,"MOD_FOLLOWING",$I$2),"")</f>
        <v/>
      </c>
      <c r="E1264" s="741" t="str">
        <v/>
      </c>
      <c r="F1264" s="741" t="str">
        <v/>
      </c>
      <c r="G1264" s="741" t="str">
        <v/>
      </c>
    </row>
    <row r="1265" spans="1:7">
      <c r="A1265" s="740" t="str">
        <f t="shared" si="19"/>
        <v/>
      </c>
      <c r="B1265" s="739" t="str">
        <f>IF($L$2=TRUE,_xll.mirGetDate($A1265,$B$4,"MOD_FOLLOWING",$I$2),"")</f>
        <v/>
      </c>
      <c r="C1265" s="738" t="str">
        <f>IF($L$2=TRUE,_xll.mirGetDate($A1265,$C$4,"MOD_FOLLOWING",$I$2),"")</f>
        <v/>
      </c>
      <c r="D1265" s="738" t="str">
        <f>IF($L$2=TRUE,_xll.mirGetDate($A1265,$D$4,"MOD_FOLLOWING",$I$2),"")</f>
        <v/>
      </c>
      <c r="E1265" s="741" t="str">
        <v/>
      </c>
      <c r="F1265" s="741" t="str">
        <v/>
      </c>
      <c r="G1265" s="741" t="str">
        <v/>
      </c>
    </row>
    <row r="1266" spans="1:7">
      <c r="A1266" s="740" t="str">
        <f t="shared" si="19"/>
        <v/>
      </c>
      <c r="B1266" s="739" t="str">
        <f>IF($L$2=TRUE,_xll.mirGetDate($A1266,$B$4,"MOD_FOLLOWING",$I$2),"")</f>
        <v/>
      </c>
      <c r="C1266" s="738" t="str">
        <f>IF($L$2=TRUE,_xll.mirGetDate($A1266,$C$4,"MOD_FOLLOWING",$I$2),"")</f>
        <v/>
      </c>
      <c r="D1266" s="738" t="str">
        <f>IF($L$2=TRUE,_xll.mirGetDate($A1266,$D$4,"MOD_FOLLOWING",$I$2),"")</f>
        <v/>
      </c>
      <c r="E1266" s="741" t="str">
        <v/>
      </c>
      <c r="F1266" s="741" t="str">
        <v/>
      </c>
      <c r="G1266" s="741" t="str">
        <v/>
      </c>
    </row>
    <row r="1267" spans="1:7">
      <c r="A1267" s="740" t="str">
        <f t="shared" si="19"/>
        <v/>
      </c>
      <c r="B1267" s="739" t="str">
        <f>IF($L$2=TRUE,_xll.mirGetDate($A1267,$B$4,"MOD_FOLLOWING",$I$2),"")</f>
        <v/>
      </c>
      <c r="C1267" s="738" t="str">
        <f>IF($L$2=TRUE,_xll.mirGetDate($A1267,$C$4,"MOD_FOLLOWING",$I$2),"")</f>
        <v/>
      </c>
      <c r="D1267" s="738" t="str">
        <f>IF($L$2=TRUE,_xll.mirGetDate($A1267,$D$4,"MOD_FOLLOWING",$I$2),"")</f>
        <v/>
      </c>
      <c r="E1267" s="741" t="str">
        <v/>
      </c>
      <c r="F1267" s="741" t="str">
        <v/>
      </c>
      <c r="G1267" s="741" t="str">
        <v/>
      </c>
    </row>
    <row r="1268" spans="1:7">
      <c r="A1268" s="740" t="str">
        <f t="shared" si="19"/>
        <v/>
      </c>
      <c r="B1268" s="739" t="str">
        <f>IF($L$2=TRUE,_xll.mirGetDate($A1268,$B$4,"MOD_FOLLOWING",$I$2),"")</f>
        <v/>
      </c>
      <c r="C1268" s="738" t="str">
        <f>IF($L$2=TRUE,_xll.mirGetDate($A1268,$C$4,"MOD_FOLLOWING",$I$2),"")</f>
        <v/>
      </c>
      <c r="D1268" s="738" t="str">
        <f>IF($L$2=TRUE,_xll.mirGetDate($A1268,$D$4,"MOD_FOLLOWING",$I$2),"")</f>
        <v/>
      </c>
      <c r="E1268" s="741" t="str">
        <v/>
      </c>
      <c r="F1268" s="741" t="str">
        <v/>
      </c>
      <c r="G1268" s="741" t="str">
        <v/>
      </c>
    </row>
    <row r="1269" spans="1:7">
      <c r="A1269" s="740" t="str">
        <f t="shared" si="19"/>
        <v/>
      </c>
      <c r="B1269" s="739" t="str">
        <f>IF($L$2=TRUE,_xll.mirGetDate($A1269,$B$4,"MOD_FOLLOWING",$I$2),"")</f>
        <v/>
      </c>
      <c r="C1269" s="738" t="str">
        <f>IF($L$2=TRUE,_xll.mirGetDate($A1269,$C$4,"MOD_FOLLOWING",$I$2),"")</f>
        <v/>
      </c>
      <c r="D1269" s="738" t="str">
        <f>IF($L$2=TRUE,_xll.mirGetDate($A1269,$D$4,"MOD_FOLLOWING",$I$2),"")</f>
        <v/>
      </c>
      <c r="E1269" s="741" t="str">
        <v/>
      </c>
      <c r="F1269" s="741" t="str">
        <v/>
      </c>
      <c r="G1269" s="741" t="str">
        <v/>
      </c>
    </row>
    <row r="1270" spans="1:7">
      <c r="A1270" s="740" t="str">
        <f t="shared" si="19"/>
        <v/>
      </c>
      <c r="B1270" s="739" t="str">
        <f>IF($L$2=TRUE,_xll.mirGetDate($A1270,$B$4,"MOD_FOLLOWING",$I$2),"")</f>
        <v/>
      </c>
      <c r="C1270" s="738" t="str">
        <f>IF($L$2=TRUE,_xll.mirGetDate($A1270,$C$4,"MOD_FOLLOWING",$I$2),"")</f>
        <v/>
      </c>
      <c r="D1270" s="738" t="str">
        <f>IF($L$2=TRUE,_xll.mirGetDate($A1270,$D$4,"MOD_FOLLOWING",$I$2),"")</f>
        <v/>
      </c>
      <c r="E1270" s="741" t="str">
        <v/>
      </c>
      <c r="F1270" s="741" t="str">
        <v/>
      </c>
      <c r="G1270" s="741" t="str">
        <v/>
      </c>
    </row>
    <row r="1271" spans="1:7">
      <c r="A1271" s="740" t="str">
        <f t="shared" si="19"/>
        <v/>
      </c>
      <c r="B1271" s="739" t="str">
        <f>IF($L$2=TRUE,_xll.mirGetDate($A1271,$B$4,"MOD_FOLLOWING",$I$2),"")</f>
        <v/>
      </c>
      <c r="C1271" s="738" t="str">
        <f>IF($L$2=TRUE,_xll.mirGetDate($A1271,$C$4,"MOD_FOLLOWING",$I$2),"")</f>
        <v/>
      </c>
      <c r="D1271" s="738" t="str">
        <f>IF($L$2=TRUE,_xll.mirGetDate($A1271,$D$4,"MOD_FOLLOWING",$I$2),"")</f>
        <v/>
      </c>
      <c r="E1271" s="741" t="str">
        <v/>
      </c>
      <c r="F1271" s="741" t="str">
        <v/>
      </c>
      <c r="G1271" s="741" t="str">
        <v/>
      </c>
    </row>
    <row r="1272" spans="1:7">
      <c r="A1272" s="740" t="str">
        <f t="shared" si="19"/>
        <v/>
      </c>
      <c r="B1272" s="739" t="str">
        <f>IF($L$2=TRUE,_xll.mirGetDate($A1272,$B$4,"MOD_FOLLOWING",$I$2),"")</f>
        <v/>
      </c>
      <c r="C1272" s="738" t="str">
        <f>IF($L$2=TRUE,_xll.mirGetDate($A1272,$C$4,"MOD_FOLLOWING",$I$2),"")</f>
        <v/>
      </c>
      <c r="D1272" s="738" t="str">
        <f>IF($L$2=TRUE,_xll.mirGetDate($A1272,$D$4,"MOD_FOLLOWING",$I$2),"")</f>
        <v/>
      </c>
      <c r="E1272" s="741" t="str">
        <v/>
      </c>
      <c r="F1272" s="741" t="str">
        <v/>
      </c>
      <c r="G1272" s="741" t="str">
        <v/>
      </c>
    </row>
    <row r="1273" spans="1:7">
      <c r="A1273" s="740" t="str">
        <f t="shared" si="19"/>
        <v/>
      </c>
      <c r="B1273" s="739" t="str">
        <f>IF($L$2=TRUE,_xll.mirGetDate($A1273,$B$4,"MOD_FOLLOWING",$I$2),"")</f>
        <v/>
      </c>
      <c r="C1273" s="738" t="str">
        <f>IF($L$2=TRUE,_xll.mirGetDate($A1273,$C$4,"MOD_FOLLOWING",$I$2),"")</f>
        <v/>
      </c>
      <c r="D1273" s="738" t="str">
        <f>IF($L$2=TRUE,_xll.mirGetDate($A1273,$D$4,"MOD_FOLLOWING",$I$2),"")</f>
        <v/>
      </c>
      <c r="E1273" s="741" t="str">
        <v/>
      </c>
      <c r="F1273" s="741" t="str">
        <v/>
      </c>
      <c r="G1273" s="741" t="str">
        <v/>
      </c>
    </row>
    <row r="1274" spans="1:7">
      <c r="A1274" s="740" t="str">
        <f t="shared" si="19"/>
        <v/>
      </c>
      <c r="B1274" s="739" t="str">
        <f>IF($L$2=TRUE,_xll.mirGetDate($A1274,$B$4,"MOD_FOLLOWING",$I$2),"")</f>
        <v/>
      </c>
      <c r="C1274" s="738" t="str">
        <f>IF($L$2=TRUE,_xll.mirGetDate($A1274,$C$4,"MOD_FOLLOWING",$I$2),"")</f>
        <v/>
      </c>
      <c r="D1274" s="738" t="str">
        <f>IF($L$2=TRUE,_xll.mirGetDate($A1274,$D$4,"MOD_FOLLOWING",$I$2),"")</f>
        <v/>
      </c>
      <c r="E1274" s="741" t="str">
        <v/>
      </c>
      <c r="F1274" s="741" t="str">
        <v/>
      </c>
      <c r="G1274" s="741" t="str">
        <v/>
      </c>
    </row>
    <row r="1275" spans="1:7">
      <c r="A1275" s="740" t="str">
        <f t="shared" si="19"/>
        <v/>
      </c>
      <c r="B1275" s="739" t="str">
        <f>IF($L$2=TRUE,_xll.mirGetDate($A1275,$B$4,"MOD_FOLLOWING",$I$2),"")</f>
        <v/>
      </c>
      <c r="C1275" s="738" t="str">
        <f>IF($L$2=TRUE,_xll.mirGetDate($A1275,$C$4,"MOD_FOLLOWING",$I$2),"")</f>
        <v/>
      </c>
      <c r="D1275" s="738" t="str">
        <f>IF($L$2=TRUE,_xll.mirGetDate($A1275,$D$4,"MOD_FOLLOWING",$I$2),"")</f>
        <v/>
      </c>
      <c r="E1275" s="741" t="str">
        <v/>
      </c>
      <c r="F1275" s="741" t="str">
        <v/>
      </c>
      <c r="G1275" s="741" t="str">
        <v/>
      </c>
    </row>
    <row r="1276" spans="1:7">
      <c r="A1276" s="740" t="str">
        <f t="shared" si="19"/>
        <v/>
      </c>
      <c r="B1276" s="739" t="str">
        <f>IF($L$2=TRUE,_xll.mirGetDate($A1276,$B$4,"MOD_FOLLOWING",$I$2),"")</f>
        <v/>
      </c>
      <c r="C1276" s="738" t="str">
        <f>IF($L$2=TRUE,_xll.mirGetDate($A1276,$C$4,"MOD_FOLLOWING",$I$2),"")</f>
        <v/>
      </c>
      <c r="D1276" s="738" t="str">
        <f>IF($L$2=TRUE,_xll.mirGetDate($A1276,$D$4,"MOD_FOLLOWING",$I$2),"")</f>
        <v/>
      </c>
      <c r="E1276" s="741" t="str">
        <v/>
      </c>
      <c r="F1276" s="741" t="str">
        <v/>
      </c>
      <c r="G1276" s="741" t="str">
        <v/>
      </c>
    </row>
    <row r="1277" spans="1:7">
      <c r="A1277" s="740" t="str">
        <f t="shared" si="19"/>
        <v/>
      </c>
      <c r="B1277" s="739" t="str">
        <f>IF($L$2=TRUE,_xll.mirGetDate($A1277,$B$4,"MOD_FOLLOWING",$I$2),"")</f>
        <v/>
      </c>
      <c r="C1277" s="738" t="str">
        <f>IF($L$2=TRUE,_xll.mirGetDate($A1277,$C$4,"MOD_FOLLOWING",$I$2),"")</f>
        <v/>
      </c>
      <c r="D1277" s="738" t="str">
        <f>IF($L$2=TRUE,_xll.mirGetDate($A1277,$D$4,"MOD_FOLLOWING",$I$2),"")</f>
        <v/>
      </c>
      <c r="E1277" s="741" t="str">
        <v/>
      </c>
      <c r="F1277" s="741" t="str">
        <v/>
      </c>
      <c r="G1277" s="741" t="str">
        <v/>
      </c>
    </row>
    <row r="1278" spans="1:7">
      <c r="A1278" s="740" t="str">
        <f t="shared" si="19"/>
        <v/>
      </c>
      <c r="B1278" s="739" t="str">
        <f>IF($L$2=TRUE,_xll.mirGetDate($A1278,$B$4,"MOD_FOLLOWING",$I$2),"")</f>
        <v/>
      </c>
      <c r="C1278" s="738" t="str">
        <f>IF($L$2=TRUE,_xll.mirGetDate($A1278,$C$4,"MOD_FOLLOWING",$I$2),"")</f>
        <v/>
      </c>
      <c r="D1278" s="738" t="str">
        <f>IF($L$2=TRUE,_xll.mirGetDate($A1278,$D$4,"MOD_FOLLOWING",$I$2),"")</f>
        <v/>
      </c>
      <c r="E1278" s="741" t="str">
        <v/>
      </c>
      <c r="F1278" s="741" t="str">
        <v/>
      </c>
      <c r="G1278" s="741" t="str">
        <v/>
      </c>
    </row>
    <row r="1279" spans="1:7">
      <c r="A1279" s="740" t="str">
        <f t="shared" si="19"/>
        <v/>
      </c>
      <c r="B1279" s="739" t="str">
        <f>IF($L$2=TRUE,_xll.mirGetDate($A1279,$B$4,"MOD_FOLLOWING",$I$2),"")</f>
        <v/>
      </c>
      <c r="C1279" s="738" t="str">
        <f>IF($L$2=TRUE,_xll.mirGetDate($A1279,$C$4,"MOD_FOLLOWING",$I$2),"")</f>
        <v/>
      </c>
      <c r="D1279" s="738" t="str">
        <f>IF($L$2=TRUE,_xll.mirGetDate($A1279,$D$4,"MOD_FOLLOWING",$I$2),"")</f>
        <v/>
      </c>
      <c r="E1279" s="741" t="str">
        <v/>
      </c>
      <c r="F1279" s="741" t="str">
        <v/>
      </c>
      <c r="G1279" s="741" t="str">
        <v/>
      </c>
    </row>
    <row r="1280" spans="1:7">
      <c r="A1280" s="740" t="str">
        <f t="shared" si="19"/>
        <v/>
      </c>
      <c r="B1280" s="739" t="str">
        <f>IF($L$2=TRUE,_xll.mirGetDate($A1280,$B$4,"MOD_FOLLOWING",$I$2),"")</f>
        <v/>
      </c>
      <c r="C1280" s="738" t="str">
        <f>IF($L$2=TRUE,_xll.mirGetDate($A1280,$C$4,"MOD_FOLLOWING",$I$2),"")</f>
        <v/>
      </c>
      <c r="D1280" s="738" t="str">
        <f>IF($L$2=TRUE,_xll.mirGetDate($A1280,$D$4,"MOD_FOLLOWING",$I$2),"")</f>
        <v/>
      </c>
      <c r="E1280" s="741" t="str">
        <v/>
      </c>
      <c r="F1280" s="741" t="str">
        <v/>
      </c>
      <c r="G1280" s="741" t="str">
        <v/>
      </c>
    </row>
    <row r="1281" spans="1:7">
      <c r="A1281" s="740" t="str">
        <f t="shared" si="19"/>
        <v/>
      </c>
      <c r="B1281" s="739" t="str">
        <f>IF($L$2=TRUE,_xll.mirGetDate($A1281,$B$4,"MOD_FOLLOWING",$I$2),"")</f>
        <v/>
      </c>
      <c r="C1281" s="738" t="str">
        <f>IF($L$2=TRUE,_xll.mirGetDate($A1281,$C$4,"MOD_FOLLOWING",$I$2),"")</f>
        <v/>
      </c>
      <c r="D1281" s="738" t="str">
        <f>IF($L$2=TRUE,_xll.mirGetDate($A1281,$D$4,"MOD_FOLLOWING",$I$2),"")</f>
        <v/>
      </c>
      <c r="E1281" s="741" t="str">
        <v/>
      </c>
      <c r="F1281" s="741" t="str">
        <v/>
      </c>
      <c r="G1281" s="741" t="str">
        <v/>
      </c>
    </row>
    <row r="1282" spans="1:7">
      <c r="A1282" s="740" t="str">
        <f t="shared" si="19"/>
        <v/>
      </c>
      <c r="B1282" s="739" t="str">
        <f>IF($L$2=TRUE,_xll.mirGetDate($A1282,$B$4,"MOD_FOLLOWING",$I$2),"")</f>
        <v/>
      </c>
      <c r="C1282" s="738" t="str">
        <f>IF($L$2=TRUE,_xll.mirGetDate($A1282,$C$4,"MOD_FOLLOWING",$I$2),"")</f>
        <v/>
      </c>
      <c r="D1282" s="738" t="str">
        <f>IF($L$2=TRUE,_xll.mirGetDate($A1282,$D$4,"MOD_FOLLOWING",$I$2),"")</f>
        <v/>
      </c>
      <c r="E1282" s="741" t="str">
        <v/>
      </c>
      <c r="F1282" s="741" t="str">
        <v/>
      </c>
      <c r="G1282" s="741" t="str">
        <v/>
      </c>
    </row>
    <row r="1283" spans="1:7">
      <c r="A1283" s="740" t="str">
        <f t="shared" si="19"/>
        <v/>
      </c>
      <c r="B1283" s="739" t="str">
        <f>IF($L$2=TRUE,_xll.mirGetDate($A1283,$B$4,"MOD_FOLLOWING",$I$2),"")</f>
        <v/>
      </c>
      <c r="C1283" s="738" t="str">
        <f>IF($L$2=TRUE,_xll.mirGetDate($A1283,$C$4,"MOD_FOLLOWING",$I$2),"")</f>
        <v/>
      </c>
      <c r="D1283" s="738" t="str">
        <f>IF($L$2=TRUE,_xll.mirGetDate($A1283,$D$4,"MOD_FOLLOWING",$I$2),"")</f>
        <v/>
      </c>
      <c r="E1283" s="741" t="str">
        <v/>
      </c>
      <c r="F1283" s="741" t="str">
        <v/>
      </c>
      <c r="G1283" s="741" t="str">
        <v/>
      </c>
    </row>
    <row r="1284" spans="1:7">
      <c r="A1284" s="740" t="str">
        <f t="shared" si="19"/>
        <v/>
      </c>
      <c r="B1284" s="739" t="str">
        <f>IF($L$2=TRUE,_xll.mirGetDate($A1284,$B$4,"MOD_FOLLOWING",$I$2),"")</f>
        <v/>
      </c>
      <c r="C1284" s="738" t="str">
        <f>IF($L$2=TRUE,_xll.mirGetDate($A1284,$C$4,"MOD_FOLLOWING",$I$2),"")</f>
        <v/>
      </c>
      <c r="D1284" s="738" t="str">
        <f>IF($L$2=TRUE,_xll.mirGetDate($A1284,$D$4,"MOD_FOLLOWING",$I$2),"")</f>
        <v/>
      </c>
      <c r="E1284" s="741" t="str">
        <v/>
      </c>
      <c r="F1284" s="741" t="str">
        <v/>
      </c>
      <c r="G1284" s="741" t="str">
        <v/>
      </c>
    </row>
    <row r="1285" spans="1:7">
      <c r="A1285" s="740" t="str">
        <f t="shared" si="19"/>
        <v/>
      </c>
      <c r="B1285" s="739" t="str">
        <f>IF($L$2=TRUE,_xll.mirGetDate($A1285,$B$4,"MOD_FOLLOWING",$I$2),"")</f>
        <v/>
      </c>
      <c r="C1285" s="738" t="str">
        <f>IF($L$2=TRUE,_xll.mirGetDate($A1285,$C$4,"MOD_FOLLOWING",$I$2),"")</f>
        <v/>
      </c>
      <c r="D1285" s="738" t="str">
        <f>IF($L$2=TRUE,_xll.mirGetDate($A1285,$D$4,"MOD_FOLLOWING",$I$2),"")</f>
        <v/>
      </c>
      <c r="E1285" s="741" t="str">
        <v/>
      </c>
      <c r="F1285" s="741" t="str">
        <v/>
      </c>
      <c r="G1285" s="741" t="str">
        <v/>
      </c>
    </row>
    <row r="1286" spans="1:7">
      <c r="A1286" s="740" t="str">
        <f t="shared" ref="A1286:A1349" si="20">B1285</f>
        <v/>
      </c>
      <c r="B1286" s="739" t="str">
        <f>IF($L$2=TRUE,_xll.mirGetDate($A1286,$B$4,"MOD_FOLLOWING",$I$2),"")</f>
        <v/>
      </c>
      <c r="C1286" s="738" t="str">
        <f>IF($L$2=TRUE,_xll.mirGetDate($A1286,$C$4,"MOD_FOLLOWING",$I$2),"")</f>
        <v/>
      </c>
      <c r="D1286" s="738" t="str">
        <f>IF($L$2=TRUE,_xll.mirGetDate($A1286,$D$4,"MOD_FOLLOWING",$I$2),"")</f>
        <v/>
      </c>
      <c r="E1286" s="741" t="str">
        <v/>
      </c>
      <c r="F1286" s="741" t="str">
        <v/>
      </c>
      <c r="G1286" s="741" t="str">
        <v/>
      </c>
    </row>
    <row r="1287" spans="1:7">
      <c r="A1287" s="740" t="str">
        <f t="shared" si="20"/>
        <v/>
      </c>
      <c r="B1287" s="739" t="str">
        <f>IF($L$2=TRUE,_xll.mirGetDate($A1287,$B$4,"MOD_FOLLOWING",$I$2),"")</f>
        <v/>
      </c>
      <c r="C1287" s="738" t="str">
        <f>IF($L$2=TRUE,_xll.mirGetDate($A1287,$C$4,"MOD_FOLLOWING",$I$2),"")</f>
        <v/>
      </c>
      <c r="D1287" s="738" t="str">
        <f>IF($L$2=TRUE,_xll.mirGetDate($A1287,$D$4,"MOD_FOLLOWING",$I$2),"")</f>
        <v/>
      </c>
      <c r="E1287" s="741" t="str">
        <v/>
      </c>
      <c r="F1287" s="741" t="str">
        <v/>
      </c>
      <c r="G1287" s="741" t="str">
        <v/>
      </c>
    </row>
    <row r="1288" spans="1:7">
      <c r="A1288" s="740" t="str">
        <f t="shared" si="20"/>
        <v/>
      </c>
      <c r="B1288" s="739" t="str">
        <f>IF($L$2=TRUE,_xll.mirGetDate($A1288,$B$4,"MOD_FOLLOWING",$I$2),"")</f>
        <v/>
      </c>
      <c r="C1288" s="738" t="str">
        <f>IF($L$2=TRUE,_xll.mirGetDate($A1288,$C$4,"MOD_FOLLOWING",$I$2),"")</f>
        <v/>
      </c>
      <c r="D1288" s="738" t="str">
        <f>IF($L$2=TRUE,_xll.mirGetDate($A1288,$D$4,"MOD_FOLLOWING",$I$2),"")</f>
        <v/>
      </c>
      <c r="E1288" s="741" t="str">
        <v/>
      </c>
      <c r="F1288" s="741" t="str">
        <v/>
      </c>
      <c r="G1288" s="741" t="str">
        <v/>
      </c>
    </row>
    <row r="1289" spans="1:7">
      <c r="A1289" s="740" t="str">
        <f t="shared" si="20"/>
        <v/>
      </c>
      <c r="B1289" s="739" t="str">
        <f>IF($L$2=TRUE,_xll.mirGetDate($A1289,$B$4,"MOD_FOLLOWING",$I$2),"")</f>
        <v/>
      </c>
      <c r="C1289" s="738" t="str">
        <f>IF($L$2=TRUE,_xll.mirGetDate($A1289,$C$4,"MOD_FOLLOWING",$I$2),"")</f>
        <v/>
      </c>
      <c r="D1289" s="738" t="str">
        <f>IF($L$2=TRUE,_xll.mirGetDate($A1289,$D$4,"MOD_FOLLOWING",$I$2),"")</f>
        <v/>
      </c>
      <c r="E1289" s="741" t="str">
        <v/>
      </c>
      <c r="F1289" s="741" t="str">
        <v/>
      </c>
      <c r="G1289" s="741" t="str">
        <v/>
      </c>
    </row>
    <row r="1290" spans="1:7">
      <c r="A1290" s="740" t="str">
        <f t="shared" si="20"/>
        <v/>
      </c>
      <c r="B1290" s="739" t="str">
        <f>IF($L$2=TRUE,_xll.mirGetDate($A1290,$B$4,"MOD_FOLLOWING",$I$2),"")</f>
        <v/>
      </c>
      <c r="C1290" s="738" t="str">
        <f>IF($L$2=TRUE,_xll.mirGetDate($A1290,$C$4,"MOD_FOLLOWING",$I$2),"")</f>
        <v/>
      </c>
      <c r="D1290" s="738" t="str">
        <f>IF($L$2=TRUE,_xll.mirGetDate($A1290,$D$4,"MOD_FOLLOWING",$I$2),"")</f>
        <v/>
      </c>
      <c r="E1290" s="741" t="str">
        <v/>
      </c>
      <c r="F1290" s="741" t="str">
        <v/>
      </c>
      <c r="G1290" s="741" t="str">
        <v/>
      </c>
    </row>
    <row r="1291" spans="1:7">
      <c r="A1291" s="740" t="str">
        <f t="shared" si="20"/>
        <v/>
      </c>
      <c r="B1291" s="739" t="str">
        <f>IF($L$2=TRUE,_xll.mirGetDate($A1291,$B$4,"MOD_FOLLOWING",$I$2),"")</f>
        <v/>
      </c>
      <c r="C1291" s="738" t="str">
        <f>IF($L$2=TRUE,_xll.mirGetDate($A1291,$C$4,"MOD_FOLLOWING",$I$2),"")</f>
        <v/>
      </c>
      <c r="D1291" s="738" t="str">
        <f>IF($L$2=TRUE,_xll.mirGetDate($A1291,$D$4,"MOD_FOLLOWING",$I$2),"")</f>
        <v/>
      </c>
      <c r="E1291" s="741" t="str">
        <v/>
      </c>
      <c r="F1291" s="741" t="str">
        <v/>
      </c>
      <c r="G1291" s="741" t="str">
        <v/>
      </c>
    </row>
    <row r="1292" spans="1:7">
      <c r="A1292" s="740" t="str">
        <f t="shared" si="20"/>
        <v/>
      </c>
      <c r="B1292" s="739" t="str">
        <f>IF($L$2=TRUE,_xll.mirGetDate($A1292,$B$4,"MOD_FOLLOWING",$I$2),"")</f>
        <v/>
      </c>
      <c r="C1292" s="738" t="str">
        <f>IF($L$2=TRUE,_xll.mirGetDate($A1292,$C$4,"MOD_FOLLOWING",$I$2),"")</f>
        <v/>
      </c>
      <c r="D1292" s="738" t="str">
        <f>IF($L$2=TRUE,_xll.mirGetDate($A1292,$D$4,"MOD_FOLLOWING",$I$2),"")</f>
        <v/>
      </c>
      <c r="E1292" s="741" t="str">
        <v/>
      </c>
      <c r="F1292" s="741" t="str">
        <v/>
      </c>
      <c r="G1292" s="741" t="str">
        <v/>
      </c>
    </row>
    <row r="1293" spans="1:7">
      <c r="A1293" s="740" t="str">
        <f t="shared" si="20"/>
        <v/>
      </c>
      <c r="B1293" s="739" t="str">
        <f>IF($L$2=TRUE,_xll.mirGetDate($A1293,$B$4,"MOD_FOLLOWING",$I$2),"")</f>
        <v/>
      </c>
      <c r="C1293" s="738" t="str">
        <f>IF($L$2=TRUE,_xll.mirGetDate($A1293,$C$4,"MOD_FOLLOWING",$I$2),"")</f>
        <v/>
      </c>
      <c r="D1293" s="738" t="str">
        <f>IF($L$2=TRUE,_xll.mirGetDate($A1293,$D$4,"MOD_FOLLOWING",$I$2),"")</f>
        <v/>
      </c>
      <c r="E1293" s="741" t="str">
        <v/>
      </c>
      <c r="F1293" s="741" t="str">
        <v/>
      </c>
      <c r="G1293" s="741" t="str">
        <v/>
      </c>
    </row>
    <row r="1294" spans="1:7">
      <c r="A1294" s="740" t="str">
        <f t="shared" si="20"/>
        <v/>
      </c>
      <c r="B1294" s="739" t="str">
        <f>IF($L$2=TRUE,_xll.mirGetDate($A1294,$B$4,"MOD_FOLLOWING",$I$2),"")</f>
        <v/>
      </c>
      <c r="C1294" s="738" t="str">
        <f>IF($L$2=TRUE,_xll.mirGetDate($A1294,$C$4,"MOD_FOLLOWING",$I$2),"")</f>
        <v/>
      </c>
      <c r="D1294" s="738" t="str">
        <f>IF($L$2=TRUE,_xll.mirGetDate($A1294,$D$4,"MOD_FOLLOWING",$I$2),"")</f>
        <v/>
      </c>
      <c r="E1294" s="741" t="str">
        <v/>
      </c>
      <c r="F1294" s="741" t="str">
        <v/>
      </c>
      <c r="G1294" s="741" t="str">
        <v/>
      </c>
    </row>
    <row r="1295" spans="1:7">
      <c r="A1295" s="740" t="str">
        <f t="shared" si="20"/>
        <v/>
      </c>
      <c r="B1295" s="739" t="str">
        <f>IF($L$2=TRUE,_xll.mirGetDate($A1295,$B$4,"MOD_FOLLOWING",$I$2),"")</f>
        <v/>
      </c>
      <c r="C1295" s="738" t="str">
        <f>IF($L$2=TRUE,_xll.mirGetDate($A1295,$C$4,"MOD_FOLLOWING",$I$2),"")</f>
        <v/>
      </c>
      <c r="D1295" s="738" t="str">
        <f>IF($L$2=TRUE,_xll.mirGetDate($A1295,$D$4,"MOD_FOLLOWING",$I$2),"")</f>
        <v/>
      </c>
      <c r="E1295" s="741" t="str">
        <v/>
      </c>
      <c r="F1295" s="741" t="str">
        <v/>
      </c>
      <c r="G1295" s="741" t="str">
        <v/>
      </c>
    </row>
    <row r="1296" spans="1:7">
      <c r="A1296" s="740" t="str">
        <f t="shared" si="20"/>
        <v/>
      </c>
      <c r="B1296" s="739" t="str">
        <f>IF($L$2=TRUE,_xll.mirGetDate($A1296,$B$4,"MOD_FOLLOWING",$I$2),"")</f>
        <v/>
      </c>
      <c r="C1296" s="738" t="str">
        <f>IF($L$2=TRUE,_xll.mirGetDate($A1296,$C$4,"MOD_FOLLOWING",$I$2),"")</f>
        <v/>
      </c>
      <c r="D1296" s="738" t="str">
        <f>IF($L$2=TRUE,_xll.mirGetDate($A1296,$D$4,"MOD_FOLLOWING",$I$2),"")</f>
        <v/>
      </c>
      <c r="E1296" s="741" t="str">
        <v/>
      </c>
      <c r="F1296" s="741" t="str">
        <v/>
      </c>
      <c r="G1296" s="741" t="str">
        <v/>
      </c>
    </row>
    <row r="1297" spans="1:7">
      <c r="A1297" s="740" t="str">
        <f t="shared" si="20"/>
        <v/>
      </c>
      <c r="B1297" s="739" t="str">
        <f>IF($L$2=TRUE,_xll.mirGetDate($A1297,$B$4,"MOD_FOLLOWING",$I$2),"")</f>
        <v/>
      </c>
      <c r="C1297" s="738" t="str">
        <f>IF($L$2=TRUE,_xll.mirGetDate($A1297,$C$4,"MOD_FOLLOWING",$I$2),"")</f>
        <v/>
      </c>
      <c r="D1297" s="738" t="str">
        <f>IF($L$2=TRUE,_xll.mirGetDate($A1297,$D$4,"MOD_FOLLOWING",$I$2),"")</f>
        <v/>
      </c>
      <c r="E1297" s="741" t="str">
        <v/>
      </c>
      <c r="F1297" s="741" t="str">
        <v/>
      </c>
      <c r="G1297" s="741" t="str">
        <v/>
      </c>
    </row>
    <row r="1298" spans="1:7">
      <c r="A1298" s="740" t="str">
        <f t="shared" si="20"/>
        <v/>
      </c>
      <c r="B1298" s="739" t="str">
        <f>IF($L$2=TRUE,_xll.mirGetDate($A1298,$B$4,"MOD_FOLLOWING",$I$2),"")</f>
        <v/>
      </c>
      <c r="C1298" s="738" t="str">
        <f>IF($L$2=TRUE,_xll.mirGetDate($A1298,$C$4,"MOD_FOLLOWING",$I$2),"")</f>
        <v/>
      </c>
      <c r="D1298" s="738" t="str">
        <f>IF($L$2=TRUE,_xll.mirGetDate($A1298,$D$4,"MOD_FOLLOWING",$I$2),"")</f>
        <v/>
      </c>
      <c r="E1298" s="741" t="str">
        <v/>
      </c>
      <c r="F1298" s="741" t="str">
        <v/>
      </c>
      <c r="G1298" s="741" t="str">
        <v/>
      </c>
    </row>
    <row r="1299" spans="1:7">
      <c r="A1299" s="740" t="str">
        <f t="shared" si="20"/>
        <v/>
      </c>
      <c r="B1299" s="739" t="str">
        <f>IF($L$2=TRUE,_xll.mirGetDate($A1299,$B$4,"MOD_FOLLOWING",$I$2),"")</f>
        <v/>
      </c>
      <c r="C1299" s="738" t="str">
        <f>IF($L$2=TRUE,_xll.mirGetDate($A1299,$C$4,"MOD_FOLLOWING",$I$2),"")</f>
        <v/>
      </c>
      <c r="D1299" s="738" t="str">
        <f>IF($L$2=TRUE,_xll.mirGetDate($A1299,$D$4,"MOD_FOLLOWING",$I$2),"")</f>
        <v/>
      </c>
      <c r="E1299" s="741" t="str">
        <v/>
      </c>
      <c r="F1299" s="741" t="str">
        <v/>
      </c>
      <c r="G1299" s="741" t="str">
        <v/>
      </c>
    </row>
    <row r="1300" spans="1:7">
      <c r="A1300" s="740" t="str">
        <f t="shared" si="20"/>
        <v/>
      </c>
      <c r="B1300" s="739" t="str">
        <f>IF($L$2=TRUE,_xll.mirGetDate($A1300,$B$4,"MOD_FOLLOWING",$I$2),"")</f>
        <v/>
      </c>
      <c r="C1300" s="738" t="str">
        <f>IF($L$2=TRUE,_xll.mirGetDate($A1300,$C$4,"MOD_FOLLOWING",$I$2),"")</f>
        <v/>
      </c>
      <c r="D1300" s="738" t="str">
        <f>IF($L$2=TRUE,_xll.mirGetDate($A1300,$D$4,"MOD_FOLLOWING",$I$2),"")</f>
        <v/>
      </c>
      <c r="E1300" s="741" t="str">
        <v/>
      </c>
      <c r="F1300" s="741" t="str">
        <v/>
      </c>
      <c r="G1300" s="741" t="str">
        <v/>
      </c>
    </row>
    <row r="1301" spans="1:7">
      <c r="A1301" s="740" t="str">
        <f t="shared" si="20"/>
        <v/>
      </c>
      <c r="B1301" s="739" t="str">
        <f>IF($L$2=TRUE,_xll.mirGetDate($A1301,$B$4,"MOD_FOLLOWING",$I$2),"")</f>
        <v/>
      </c>
      <c r="C1301" s="738" t="str">
        <f>IF($L$2=TRUE,_xll.mirGetDate($A1301,$C$4,"MOD_FOLLOWING",$I$2),"")</f>
        <v/>
      </c>
      <c r="D1301" s="738" t="str">
        <f>IF($L$2=TRUE,_xll.mirGetDate($A1301,$D$4,"MOD_FOLLOWING",$I$2),"")</f>
        <v/>
      </c>
      <c r="E1301" s="741" t="str">
        <v/>
      </c>
      <c r="F1301" s="741" t="str">
        <v/>
      </c>
      <c r="G1301" s="741" t="str">
        <v/>
      </c>
    </row>
    <row r="1302" spans="1:7">
      <c r="A1302" s="740" t="str">
        <f t="shared" si="20"/>
        <v/>
      </c>
      <c r="B1302" s="739" t="str">
        <f>IF($L$2=TRUE,_xll.mirGetDate($A1302,$B$4,"MOD_FOLLOWING",$I$2),"")</f>
        <v/>
      </c>
      <c r="C1302" s="738" t="str">
        <f>IF($L$2=TRUE,_xll.mirGetDate($A1302,$C$4,"MOD_FOLLOWING",$I$2),"")</f>
        <v/>
      </c>
      <c r="D1302" s="738" t="str">
        <f>IF($L$2=TRUE,_xll.mirGetDate($A1302,$D$4,"MOD_FOLLOWING",$I$2),"")</f>
        <v/>
      </c>
      <c r="E1302" s="741" t="str">
        <v/>
      </c>
      <c r="F1302" s="741" t="str">
        <v/>
      </c>
      <c r="G1302" s="741" t="str">
        <v/>
      </c>
    </row>
    <row r="1303" spans="1:7">
      <c r="A1303" s="740" t="str">
        <f t="shared" si="20"/>
        <v/>
      </c>
      <c r="B1303" s="739" t="str">
        <f>IF($L$2=TRUE,_xll.mirGetDate($A1303,$B$4,"MOD_FOLLOWING",$I$2),"")</f>
        <v/>
      </c>
      <c r="C1303" s="738" t="str">
        <f>IF($L$2=TRUE,_xll.mirGetDate($A1303,$C$4,"MOD_FOLLOWING",$I$2),"")</f>
        <v/>
      </c>
      <c r="D1303" s="738" t="str">
        <f>IF($L$2=TRUE,_xll.mirGetDate($A1303,$D$4,"MOD_FOLLOWING",$I$2),"")</f>
        <v/>
      </c>
      <c r="E1303" s="741" t="str">
        <v/>
      </c>
      <c r="F1303" s="741" t="str">
        <v/>
      </c>
      <c r="G1303" s="741" t="str">
        <v/>
      </c>
    </row>
    <row r="1304" spans="1:7">
      <c r="A1304" s="740" t="str">
        <f t="shared" si="20"/>
        <v/>
      </c>
      <c r="B1304" s="739" t="str">
        <f>IF($L$2=TRUE,_xll.mirGetDate($A1304,$B$4,"MOD_FOLLOWING",$I$2),"")</f>
        <v/>
      </c>
      <c r="C1304" s="738" t="str">
        <f>IF($L$2=TRUE,_xll.mirGetDate($A1304,$C$4,"MOD_FOLLOWING",$I$2),"")</f>
        <v/>
      </c>
      <c r="D1304" s="738" t="str">
        <f>IF($L$2=TRUE,_xll.mirGetDate($A1304,$D$4,"MOD_FOLLOWING",$I$2),"")</f>
        <v/>
      </c>
      <c r="E1304" s="741" t="str">
        <v/>
      </c>
      <c r="F1304" s="741" t="str">
        <v/>
      </c>
      <c r="G1304" s="741" t="str">
        <v/>
      </c>
    </row>
    <row r="1305" spans="1:7">
      <c r="A1305" s="740" t="str">
        <f t="shared" si="20"/>
        <v/>
      </c>
      <c r="B1305" s="739" t="str">
        <f>IF($L$2=TRUE,_xll.mirGetDate($A1305,$B$4,"MOD_FOLLOWING",$I$2),"")</f>
        <v/>
      </c>
      <c r="C1305" s="738" t="str">
        <f>IF($L$2=TRUE,_xll.mirGetDate($A1305,$C$4,"MOD_FOLLOWING",$I$2),"")</f>
        <v/>
      </c>
      <c r="D1305" s="738" t="str">
        <f>IF($L$2=TRUE,_xll.mirGetDate($A1305,$D$4,"MOD_FOLLOWING",$I$2),"")</f>
        <v/>
      </c>
      <c r="E1305" s="741" t="str">
        <v/>
      </c>
      <c r="F1305" s="741" t="str">
        <v/>
      </c>
      <c r="G1305" s="741" t="str">
        <v/>
      </c>
    </row>
    <row r="1306" spans="1:7">
      <c r="A1306" s="740" t="str">
        <f t="shared" si="20"/>
        <v/>
      </c>
      <c r="B1306" s="739" t="str">
        <f>IF($L$2=TRUE,_xll.mirGetDate($A1306,$B$4,"MOD_FOLLOWING",$I$2),"")</f>
        <v/>
      </c>
      <c r="C1306" s="738" t="str">
        <f>IF($L$2=TRUE,_xll.mirGetDate($A1306,$C$4,"MOD_FOLLOWING",$I$2),"")</f>
        <v/>
      </c>
      <c r="D1306" s="738" t="str">
        <f>IF($L$2=TRUE,_xll.mirGetDate($A1306,$D$4,"MOD_FOLLOWING",$I$2),"")</f>
        <v/>
      </c>
      <c r="E1306" s="741" t="str">
        <v/>
      </c>
      <c r="F1306" s="741" t="str">
        <v/>
      </c>
      <c r="G1306" s="741" t="str">
        <v/>
      </c>
    </row>
    <row r="1307" spans="1:7">
      <c r="A1307" s="740" t="str">
        <f t="shared" si="20"/>
        <v/>
      </c>
      <c r="B1307" s="739" t="str">
        <f>IF($L$2=TRUE,_xll.mirGetDate($A1307,$B$4,"MOD_FOLLOWING",$I$2),"")</f>
        <v/>
      </c>
      <c r="C1307" s="738" t="str">
        <f>IF($L$2=TRUE,_xll.mirGetDate($A1307,$C$4,"MOD_FOLLOWING",$I$2),"")</f>
        <v/>
      </c>
      <c r="D1307" s="738" t="str">
        <f>IF($L$2=TRUE,_xll.mirGetDate($A1307,$D$4,"MOD_FOLLOWING",$I$2),"")</f>
        <v/>
      </c>
      <c r="E1307" s="741" t="str">
        <v/>
      </c>
      <c r="F1307" s="741" t="str">
        <v/>
      </c>
      <c r="G1307" s="741" t="str">
        <v/>
      </c>
    </row>
    <row r="1308" spans="1:7">
      <c r="A1308" s="740" t="str">
        <f t="shared" si="20"/>
        <v/>
      </c>
      <c r="B1308" s="739" t="str">
        <f>IF($L$2=TRUE,_xll.mirGetDate($A1308,$B$4,"MOD_FOLLOWING",$I$2),"")</f>
        <v/>
      </c>
      <c r="C1308" s="738" t="str">
        <f>IF($L$2=TRUE,_xll.mirGetDate($A1308,$C$4,"MOD_FOLLOWING",$I$2),"")</f>
        <v/>
      </c>
      <c r="D1308" s="738" t="str">
        <f>IF($L$2=TRUE,_xll.mirGetDate($A1308,$D$4,"MOD_FOLLOWING",$I$2),"")</f>
        <v/>
      </c>
      <c r="E1308" s="741" t="str">
        <v/>
      </c>
      <c r="F1308" s="741" t="str">
        <v/>
      </c>
      <c r="G1308" s="741" t="str">
        <v/>
      </c>
    </row>
    <row r="1309" spans="1:7">
      <c r="A1309" s="740" t="str">
        <f t="shared" si="20"/>
        <v/>
      </c>
      <c r="B1309" s="739" t="str">
        <f>IF($L$2=TRUE,_xll.mirGetDate($A1309,$B$4,"MOD_FOLLOWING",$I$2),"")</f>
        <v/>
      </c>
      <c r="C1309" s="738" t="str">
        <f>IF($L$2=TRUE,_xll.mirGetDate($A1309,$C$4,"MOD_FOLLOWING",$I$2),"")</f>
        <v/>
      </c>
      <c r="D1309" s="738" t="str">
        <f>IF($L$2=TRUE,_xll.mirGetDate($A1309,$D$4,"MOD_FOLLOWING",$I$2),"")</f>
        <v/>
      </c>
      <c r="E1309" s="741" t="str">
        <v/>
      </c>
      <c r="F1309" s="741" t="str">
        <v/>
      </c>
      <c r="G1309" s="741" t="str">
        <v/>
      </c>
    </row>
    <row r="1310" spans="1:7">
      <c r="A1310" s="740" t="str">
        <f t="shared" si="20"/>
        <v/>
      </c>
      <c r="B1310" s="739" t="str">
        <f>IF($L$2=TRUE,_xll.mirGetDate($A1310,$B$4,"MOD_FOLLOWING",$I$2),"")</f>
        <v/>
      </c>
      <c r="C1310" s="738" t="str">
        <f>IF($L$2=TRUE,_xll.mirGetDate($A1310,$C$4,"MOD_FOLLOWING",$I$2),"")</f>
        <v/>
      </c>
      <c r="D1310" s="738" t="str">
        <f>IF($L$2=TRUE,_xll.mirGetDate($A1310,$D$4,"MOD_FOLLOWING",$I$2),"")</f>
        <v/>
      </c>
      <c r="E1310" s="741" t="str">
        <v/>
      </c>
      <c r="F1310" s="741" t="str">
        <v/>
      </c>
      <c r="G1310" s="741" t="str">
        <v/>
      </c>
    </row>
    <row r="1311" spans="1:7">
      <c r="A1311" s="740" t="str">
        <f t="shared" si="20"/>
        <v/>
      </c>
      <c r="B1311" s="739" t="str">
        <f>IF($L$2=TRUE,_xll.mirGetDate($A1311,$B$4,"MOD_FOLLOWING",$I$2),"")</f>
        <v/>
      </c>
      <c r="C1311" s="738" t="str">
        <f>IF($L$2=TRUE,_xll.mirGetDate($A1311,$C$4,"MOD_FOLLOWING",$I$2),"")</f>
        <v/>
      </c>
      <c r="D1311" s="738" t="str">
        <f>IF($L$2=TRUE,_xll.mirGetDate($A1311,$D$4,"MOD_FOLLOWING",$I$2),"")</f>
        <v/>
      </c>
      <c r="E1311" s="741" t="str">
        <v/>
      </c>
      <c r="F1311" s="741" t="str">
        <v/>
      </c>
      <c r="G1311" s="741" t="str">
        <v/>
      </c>
    </row>
    <row r="1312" spans="1:7">
      <c r="A1312" s="740" t="str">
        <f t="shared" si="20"/>
        <v/>
      </c>
      <c r="B1312" s="739" t="str">
        <f>IF($L$2=TRUE,_xll.mirGetDate($A1312,$B$4,"MOD_FOLLOWING",$I$2),"")</f>
        <v/>
      </c>
      <c r="C1312" s="738" t="str">
        <f>IF($L$2=TRUE,_xll.mirGetDate($A1312,$C$4,"MOD_FOLLOWING",$I$2),"")</f>
        <v/>
      </c>
      <c r="D1312" s="738" t="str">
        <f>IF($L$2=TRUE,_xll.mirGetDate($A1312,$D$4,"MOD_FOLLOWING",$I$2),"")</f>
        <v/>
      </c>
      <c r="E1312" s="741" t="str">
        <v/>
      </c>
      <c r="F1312" s="741" t="str">
        <v/>
      </c>
      <c r="G1312" s="741" t="str">
        <v/>
      </c>
    </row>
    <row r="1313" spans="1:7">
      <c r="A1313" s="740" t="str">
        <f t="shared" si="20"/>
        <v/>
      </c>
      <c r="B1313" s="739" t="str">
        <f>IF($L$2=TRUE,_xll.mirGetDate($A1313,$B$4,"MOD_FOLLOWING",$I$2),"")</f>
        <v/>
      </c>
      <c r="C1313" s="738" t="str">
        <f>IF($L$2=TRUE,_xll.mirGetDate($A1313,$C$4,"MOD_FOLLOWING",$I$2),"")</f>
        <v/>
      </c>
      <c r="D1313" s="738" t="str">
        <f>IF($L$2=TRUE,_xll.mirGetDate($A1313,$D$4,"MOD_FOLLOWING",$I$2),"")</f>
        <v/>
      </c>
      <c r="E1313" s="741" t="str">
        <v/>
      </c>
      <c r="F1313" s="741" t="str">
        <v/>
      </c>
      <c r="G1313" s="741" t="str">
        <v/>
      </c>
    </row>
    <row r="1314" spans="1:7">
      <c r="A1314" s="740" t="str">
        <f t="shared" si="20"/>
        <v/>
      </c>
      <c r="B1314" s="739" t="str">
        <f>IF($L$2=TRUE,_xll.mirGetDate($A1314,$B$4,"MOD_FOLLOWING",$I$2),"")</f>
        <v/>
      </c>
      <c r="C1314" s="738" t="str">
        <f>IF($L$2=TRUE,_xll.mirGetDate($A1314,$C$4,"MOD_FOLLOWING",$I$2),"")</f>
        <v/>
      </c>
      <c r="D1314" s="738" t="str">
        <f>IF($L$2=TRUE,_xll.mirGetDate($A1314,$D$4,"MOD_FOLLOWING",$I$2),"")</f>
        <v/>
      </c>
      <c r="E1314" s="741" t="str">
        <v/>
      </c>
      <c r="F1314" s="741" t="str">
        <v/>
      </c>
      <c r="G1314" s="741" t="str">
        <v/>
      </c>
    </row>
    <row r="1315" spans="1:7">
      <c r="A1315" s="740" t="str">
        <f t="shared" si="20"/>
        <v/>
      </c>
      <c r="B1315" s="739" t="str">
        <f>IF($L$2=TRUE,_xll.mirGetDate($A1315,$B$4,"MOD_FOLLOWING",$I$2),"")</f>
        <v/>
      </c>
      <c r="C1315" s="738" t="str">
        <f>IF($L$2=TRUE,_xll.mirGetDate($A1315,$C$4,"MOD_FOLLOWING",$I$2),"")</f>
        <v/>
      </c>
      <c r="D1315" s="738" t="str">
        <f>IF($L$2=TRUE,_xll.mirGetDate($A1315,$D$4,"MOD_FOLLOWING",$I$2),"")</f>
        <v/>
      </c>
      <c r="E1315" s="741" t="str">
        <v/>
      </c>
      <c r="F1315" s="741" t="str">
        <v/>
      </c>
      <c r="G1315" s="741" t="str">
        <v/>
      </c>
    </row>
    <row r="1316" spans="1:7">
      <c r="A1316" s="740" t="str">
        <f t="shared" si="20"/>
        <v/>
      </c>
      <c r="B1316" s="739" t="str">
        <f>IF($L$2=TRUE,_xll.mirGetDate($A1316,$B$4,"MOD_FOLLOWING",$I$2),"")</f>
        <v/>
      </c>
      <c r="C1316" s="738" t="str">
        <f>IF($L$2=TRUE,_xll.mirGetDate($A1316,$C$4,"MOD_FOLLOWING",$I$2),"")</f>
        <v/>
      </c>
      <c r="D1316" s="738" t="str">
        <f>IF($L$2=TRUE,_xll.mirGetDate($A1316,$D$4,"MOD_FOLLOWING",$I$2),"")</f>
        <v/>
      </c>
      <c r="E1316" s="741" t="str">
        <v/>
      </c>
      <c r="F1316" s="741" t="str">
        <v/>
      </c>
      <c r="G1316" s="741" t="str">
        <v/>
      </c>
    </row>
    <row r="1317" spans="1:7">
      <c r="A1317" s="740" t="str">
        <f t="shared" si="20"/>
        <v/>
      </c>
      <c r="B1317" s="739" t="str">
        <f>IF($L$2=TRUE,_xll.mirGetDate($A1317,$B$4,"MOD_FOLLOWING",$I$2),"")</f>
        <v/>
      </c>
      <c r="C1317" s="738" t="str">
        <f>IF($L$2=TRUE,_xll.mirGetDate($A1317,$C$4,"MOD_FOLLOWING",$I$2),"")</f>
        <v/>
      </c>
      <c r="D1317" s="738" t="str">
        <f>IF($L$2=TRUE,_xll.mirGetDate($A1317,$D$4,"MOD_FOLLOWING",$I$2),"")</f>
        <v/>
      </c>
      <c r="E1317" s="741" t="str">
        <v/>
      </c>
      <c r="F1317" s="741" t="str">
        <v/>
      </c>
      <c r="G1317" s="741" t="str">
        <v/>
      </c>
    </row>
    <row r="1318" spans="1:7">
      <c r="A1318" s="740" t="str">
        <f t="shared" si="20"/>
        <v/>
      </c>
      <c r="B1318" s="739" t="str">
        <f>IF($L$2=TRUE,_xll.mirGetDate($A1318,$B$4,"MOD_FOLLOWING",$I$2),"")</f>
        <v/>
      </c>
      <c r="C1318" s="738" t="str">
        <f>IF($L$2=TRUE,_xll.mirGetDate($A1318,$C$4,"MOD_FOLLOWING",$I$2),"")</f>
        <v/>
      </c>
      <c r="D1318" s="738" t="str">
        <f>IF($L$2=TRUE,_xll.mirGetDate($A1318,$D$4,"MOD_FOLLOWING",$I$2),"")</f>
        <v/>
      </c>
      <c r="E1318" s="741" t="str">
        <v/>
      </c>
      <c r="F1318" s="741" t="str">
        <v/>
      </c>
      <c r="G1318" s="741" t="str">
        <v/>
      </c>
    </row>
    <row r="1319" spans="1:7">
      <c r="A1319" s="740" t="str">
        <f t="shared" si="20"/>
        <v/>
      </c>
      <c r="B1319" s="739" t="str">
        <f>IF($L$2=TRUE,_xll.mirGetDate($A1319,$B$4,"MOD_FOLLOWING",$I$2),"")</f>
        <v/>
      </c>
      <c r="C1319" s="738" t="str">
        <f>IF($L$2=TRUE,_xll.mirGetDate($A1319,$C$4,"MOD_FOLLOWING",$I$2),"")</f>
        <v/>
      </c>
      <c r="D1319" s="738" t="str">
        <f>IF($L$2=TRUE,_xll.mirGetDate($A1319,$D$4,"MOD_FOLLOWING",$I$2),"")</f>
        <v/>
      </c>
      <c r="E1319" s="741" t="str">
        <v/>
      </c>
      <c r="F1319" s="741" t="str">
        <v/>
      </c>
      <c r="G1319" s="741" t="str">
        <v/>
      </c>
    </row>
    <row r="1320" spans="1:7">
      <c r="A1320" s="740" t="str">
        <f t="shared" si="20"/>
        <v/>
      </c>
      <c r="B1320" s="739" t="str">
        <f>IF($L$2=TRUE,_xll.mirGetDate($A1320,$B$4,"MOD_FOLLOWING",$I$2),"")</f>
        <v/>
      </c>
      <c r="C1320" s="738" t="str">
        <f>IF($L$2=TRUE,_xll.mirGetDate($A1320,$C$4,"MOD_FOLLOWING",$I$2),"")</f>
        <v/>
      </c>
      <c r="D1320" s="738" t="str">
        <f>IF($L$2=TRUE,_xll.mirGetDate($A1320,$D$4,"MOD_FOLLOWING",$I$2),"")</f>
        <v/>
      </c>
      <c r="E1320" s="741" t="str">
        <v/>
      </c>
      <c r="F1320" s="741" t="str">
        <v/>
      </c>
      <c r="G1320" s="741" t="str">
        <v/>
      </c>
    </row>
    <row r="1321" spans="1:7">
      <c r="A1321" s="740" t="str">
        <f t="shared" si="20"/>
        <v/>
      </c>
      <c r="B1321" s="739" t="str">
        <f>IF($L$2=TRUE,_xll.mirGetDate($A1321,$B$4,"MOD_FOLLOWING",$I$2),"")</f>
        <v/>
      </c>
      <c r="C1321" s="738" t="str">
        <f>IF($L$2=TRUE,_xll.mirGetDate($A1321,$C$4,"MOD_FOLLOWING",$I$2),"")</f>
        <v/>
      </c>
      <c r="D1321" s="738" t="str">
        <f>IF($L$2=TRUE,_xll.mirGetDate($A1321,$D$4,"MOD_FOLLOWING",$I$2),"")</f>
        <v/>
      </c>
      <c r="E1321" s="741" t="str">
        <v/>
      </c>
      <c r="F1321" s="741" t="str">
        <v/>
      </c>
      <c r="G1321" s="741" t="str">
        <v/>
      </c>
    </row>
    <row r="1322" spans="1:7">
      <c r="A1322" s="740" t="str">
        <f t="shared" si="20"/>
        <v/>
      </c>
      <c r="B1322" s="739" t="str">
        <f>IF($L$2=TRUE,_xll.mirGetDate($A1322,$B$4,"MOD_FOLLOWING",$I$2),"")</f>
        <v/>
      </c>
      <c r="C1322" s="738" t="str">
        <f>IF($L$2=TRUE,_xll.mirGetDate($A1322,$C$4,"MOD_FOLLOWING",$I$2),"")</f>
        <v/>
      </c>
      <c r="D1322" s="738" t="str">
        <f>IF($L$2=TRUE,_xll.mirGetDate($A1322,$D$4,"MOD_FOLLOWING",$I$2),"")</f>
        <v/>
      </c>
      <c r="E1322" s="741" t="str">
        <v/>
      </c>
      <c r="F1322" s="741" t="str">
        <v/>
      </c>
      <c r="G1322" s="741" t="str">
        <v/>
      </c>
    </row>
    <row r="1323" spans="1:7">
      <c r="A1323" s="740" t="str">
        <f t="shared" si="20"/>
        <v/>
      </c>
      <c r="B1323" s="739" t="str">
        <f>IF($L$2=TRUE,_xll.mirGetDate($A1323,$B$4,"MOD_FOLLOWING",$I$2),"")</f>
        <v/>
      </c>
      <c r="C1323" s="738" t="str">
        <f>IF($L$2=TRUE,_xll.mirGetDate($A1323,$C$4,"MOD_FOLLOWING",$I$2),"")</f>
        <v/>
      </c>
      <c r="D1323" s="738" t="str">
        <f>IF($L$2=TRUE,_xll.mirGetDate($A1323,$D$4,"MOD_FOLLOWING",$I$2),"")</f>
        <v/>
      </c>
      <c r="E1323" s="741" t="str">
        <v/>
      </c>
      <c r="F1323" s="741" t="str">
        <v/>
      </c>
      <c r="G1323" s="741" t="str">
        <v/>
      </c>
    </row>
    <row r="1324" spans="1:7">
      <c r="A1324" s="740" t="str">
        <f t="shared" si="20"/>
        <v/>
      </c>
      <c r="B1324" s="739" t="str">
        <f>IF($L$2=TRUE,_xll.mirGetDate($A1324,$B$4,"MOD_FOLLOWING",$I$2),"")</f>
        <v/>
      </c>
      <c r="C1324" s="738" t="str">
        <f>IF($L$2=TRUE,_xll.mirGetDate($A1324,$C$4,"MOD_FOLLOWING",$I$2),"")</f>
        <v/>
      </c>
      <c r="D1324" s="738" t="str">
        <f>IF($L$2=TRUE,_xll.mirGetDate($A1324,$D$4,"MOD_FOLLOWING",$I$2),"")</f>
        <v/>
      </c>
      <c r="E1324" s="741" t="str">
        <v/>
      </c>
      <c r="F1324" s="741" t="str">
        <v/>
      </c>
      <c r="G1324" s="741" t="str">
        <v/>
      </c>
    </row>
    <row r="1325" spans="1:7">
      <c r="A1325" s="740" t="str">
        <f t="shared" si="20"/>
        <v/>
      </c>
      <c r="B1325" s="739" t="str">
        <f>IF($L$2=TRUE,_xll.mirGetDate($A1325,$B$4,"MOD_FOLLOWING",$I$2),"")</f>
        <v/>
      </c>
      <c r="C1325" s="738" t="str">
        <f>IF($L$2=TRUE,_xll.mirGetDate($A1325,$C$4,"MOD_FOLLOWING",$I$2),"")</f>
        <v/>
      </c>
      <c r="D1325" s="738" t="str">
        <f>IF($L$2=TRUE,_xll.mirGetDate($A1325,$D$4,"MOD_FOLLOWING",$I$2),"")</f>
        <v/>
      </c>
      <c r="E1325" s="741" t="str">
        <v/>
      </c>
      <c r="F1325" s="741" t="str">
        <v/>
      </c>
      <c r="G1325" s="741" t="str">
        <v/>
      </c>
    </row>
    <row r="1326" spans="1:7">
      <c r="A1326" s="740" t="str">
        <f t="shared" si="20"/>
        <v/>
      </c>
      <c r="B1326" s="739" t="str">
        <f>IF($L$2=TRUE,_xll.mirGetDate($A1326,$B$4,"MOD_FOLLOWING",$I$2),"")</f>
        <v/>
      </c>
      <c r="C1326" s="738" t="str">
        <f>IF($L$2=TRUE,_xll.mirGetDate($A1326,$C$4,"MOD_FOLLOWING",$I$2),"")</f>
        <v/>
      </c>
      <c r="D1326" s="738" t="str">
        <f>IF($L$2=TRUE,_xll.mirGetDate($A1326,$D$4,"MOD_FOLLOWING",$I$2),"")</f>
        <v/>
      </c>
      <c r="E1326" s="741" t="str">
        <v/>
      </c>
      <c r="F1326" s="741" t="str">
        <v/>
      </c>
      <c r="G1326" s="741" t="str">
        <v/>
      </c>
    </row>
    <row r="1327" spans="1:7">
      <c r="A1327" s="740" t="str">
        <f t="shared" si="20"/>
        <v/>
      </c>
      <c r="B1327" s="739" t="str">
        <f>IF($L$2=TRUE,_xll.mirGetDate($A1327,$B$4,"MOD_FOLLOWING",$I$2),"")</f>
        <v/>
      </c>
      <c r="C1327" s="738" t="str">
        <f>IF($L$2=TRUE,_xll.mirGetDate($A1327,$C$4,"MOD_FOLLOWING",$I$2),"")</f>
        <v/>
      </c>
      <c r="D1327" s="738" t="str">
        <f>IF($L$2=TRUE,_xll.mirGetDate($A1327,$D$4,"MOD_FOLLOWING",$I$2),"")</f>
        <v/>
      </c>
      <c r="E1327" s="741" t="str">
        <v/>
      </c>
      <c r="F1327" s="741" t="str">
        <v/>
      </c>
      <c r="G1327" s="741" t="str">
        <v/>
      </c>
    </row>
    <row r="1328" spans="1:7">
      <c r="A1328" s="740" t="str">
        <f t="shared" si="20"/>
        <v/>
      </c>
      <c r="B1328" s="739" t="str">
        <f>IF($L$2=TRUE,_xll.mirGetDate($A1328,$B$4,"MOD_FOLLOWING",$I$2),"")</f>
        <v/>
      </c>
      <c r="C1328" s="738" t="str">
        <f>IF($L$2=TRUE,_xll.mirGetDate($A1328,$C$4,"MOD_FOLLOWING",$I$2),"")</f>
        <v/>
      </c>
      <c r="D1328" s="738" t="str">
        <f>IF($L$2=TRUE,_xll.mirGetDate($A1328,$D$4,"MOD_FOLLOWING",$I$2),"")</f>
        <v/>
      </c>
      <c r="E1328" s="741" t="str">
        <v/>
      </c>
      <c r="F1328" s="741" t="str">
        <v/>
      </c>
      <c r="G1328" s="741" t="str">
        <v/>
      </c>
    </row>
    <row r="1329" spans="1:7">
      <c r="A1329" s="740" t="str">
        <f t="shared" si="20"/>
        <v/>
      </c>
      <c r="B1329" s="739" t="str">
        <f>IF($L$2=TRUE,_xll.mirGetDate($A1329,$B$4,"MOD_FOLLOWING",$I$2),"")</f>
        <v/>
      </c>
      <c r="C1329" s="738" t="str">
        <f>IF($L$2=TRUE,_xll.mirGetDate($A1329,$C$4,"MOD_FOLLOWING",$I$2),"")</f>
        <v/>
      </c>
      <c r="D1329" s="738" t="str">
        <f>IF($L$2=TRUE,_xll.mirGetDate($A1329,$D$4,"MOD_FOLLOWING",$I$2),"")</f>
        <v/>
      </c>
      <c r="E1329" s="741" t="str">
        <v/>
      </c>
      <c r="F1329" s="741" t="str">
        <v/>
      </c>
      <c r="G1329" s="741" t="str">
        <v/>
      </c>
    </row>
    <row r="1330" spans="1:7">
      <c r="A1330" s="740" t="str">
        <f t="shared" si="20"/>
        <v/>
      </c>
      <c r="B1330" s="739" t="str">
        <f>IF($L$2=TRUE,_xll.mirGetDate($A1330,$B$4,"MOD_FOLLOWING",$I$2),"")</f>
        <v/>
      </c>
      <c r="C1330" s="738" t="str">
        <f>IF($L$2=TRUE,_xll.mirGetDate($A1330,$C$4,"MOD_FOLLOWING",$I$2),"")</f>
        <v/>
      </c>
      <c r="D1330" s="738" t="str">
        <f>IF($L$2=TRUE,_xll.mirGetDate($A1330,$D$4,"MOD_FOLLOWING",$I$2),"")</f>
        <v/>
      </c>
      <c r="E1330" s="741" t="str">
        <v/>
      </c>
      <c r="F1330" s="741" t="str">
        <v/>
      </c>
      <c r="G1330" s="741" t="str">
        <v/>
      </c>
    </row>
    <row r="1331" spans="1:7">
      <c r="A1331" s="740" t="str">
        <f t="shared" si="20"/>
        <v/>
      </c>
      <c r="B1331" s="739" t="str">
        <f>IF($L$2=TRUE,_xll.mirGetDate($A1331,$B$4,"MOD_FOLLOWING",$I$2),"")</f>
        <v/>
      </c>
      <c r="C1331" s="738" t="str">
        <f>IF($L$2=TRUE,_xll.mirGetDate($A1331,$C$4,"MOD_FOLLOWING",$I$2),"")</f>
        <v/>
      </c>
      <c r="D1331" s="738" t="str">
        <f>IF($L$2=TRUE,_xll.mirGetDate($A1331,$D$4,"MOD_FOLLOWING",$I$2),"")</f>
        <v/>
      </c>
      <c r="E1331" s="741" t="str">
        <v/>
      </c>
      <c r="F1331" s="741" t="str">
        <v/>
      </c>
      <c r="G1331" s="741" t="str">
        <v/>
      </c>
    </row>
    <row r="1332" spans="1:7">
      <c r="A1332" s="740" t="str">
        <f t="shared" si="20"/>
        <v/>
      </c>
      <c r="B1332" s="739" t="str">
        <f>IF($L$2=TRUE,_xll.mirGetDate($A1332,$B$4,"MOD_FOLLOWING",$I$2),"")</f>
        <v/>
      </c>
      <c r="C1332" s="738" t="str">
        <f>IF($L$2=TRUE,_xll.mirGetDate($A1332,$C$4,"MOD_FOLLOWING",$I$2),"")</f>
        <v/>
      </c>
      <c r="D1332" s="738" t="str">
        <f>IF($L$2=TRUE,_xll.mirGetDate($A1332,$D$4,"MOD_FOLLOWING",$I$2),"")</f>
        <v/>
      </c>
      <c r="E1332" s="741" t="str">
        <v/>
      </c>
      <c r="F1332" s="741" t="str">
        <v/>
      </c>
      <c r="G1332" s="741" t="str">
        <v/>
      </c>
    </row>
    <row r="1333" spans="1:7">
      <c r="A1333" s="740" t="str">
        <f t="shared" si="20"/>
        <v/>
      </c>
      <c r="B1333" s="739" t="str">
        <f>IF($L$2=TRUE,_xll.mirGetDate($A1333,$B$4,"MOD_FOLLOWING",$I$2),"")</f>
        <v/>
      </c>
      <c r="C1333" s="738" t="str">
        <f>IF($L$2=TRUE,_xll.mirGetDate($A1333,$C$4,"MOD_FOLLOWING",$I$2),"")</f>
        <v/>
      </c>
      <c r="D1333" s="738" t="str">
        <f>IF($L$2=TRUE,_xll.mirGetDate($A1333,$D$4,"MOD_FOLLOWING",$I$2),"")</f>
        <v/>
      </c>
      <c r="E1333" s="741" t="str">
        <v/>
      </c>
      <c r="F1333" s="741" t="str">
        <v/>
      </c>
      <c r="G1333" s="741" t="str">
        <v/>
      </c>
    </row>
    <row r="1334" spans="1:7">
      <c r="A1334" s="740" t="str">
        <f t="shared" si="20"/>
        <v/>
      </c>
      <c r="B1334" s="739" t="str">
        <f>IF($L$2=TRUE,_xll.mirGetDate($A1334,$B$4,"MOD_FOLLOWING",$I$2),"")</f>
        <v/>
      </c>
      <c r="C1334" s="738" t="str">
        <f>IF($L$2=TRUE,_xll.mirGetDate($A1334,$C$4,"MOD_FOLLOWING",$I$2),"")</f>
        <v/>
      </c>
      <c r="D1334" s="738" t="str">
        <f>IF($L$2=TRUE,_xll.mirGetDate($A1334,$D$4,"MOD_FOLLOWING",$I$2),"")</f>
        <v/>
      </c>
      <c r="E1334" s="741" t="str">
        <v/>
      </c>
      <c r="F1334" s="741" t="str">
        <v/>
      </c>
      <c r="G1334" s="741" t="str">
        <v/>
      </c>
    </row>
    <row r="1335" spans="1:7">
      <c r="A1335" s="740" t="str">
        <f t="shared" si="20"/>
        <v/>
      </c>
      <c r="B1335" s="739" t="str">
        <f>IF($L$2=TRUE,_xll.mirGetDate($A1335,$B$4,"MOD_FOLLOWING",$I$2),"")</f>
        <v/>
      </c>
      <c r="C1335" s="738" t="str">
        <f>IF($L$2=TRUE,_xll.mirGetDate($A1335,$C$4,"MOD_FOLLOWING",$I$2),"")</f>
        <v/>
      </c>
      <c r="D1335" s="738" t="str">
        <f>IF($L$2=TRUE,_xll.mirGetDate($A1335,$D$4,"MOD_FOLLOWING",$I$2),"")</f>
        <v/>
      </c>
      <c r="E1335" s="741" t="str">
        <v/>
      </c>
      <c r="F1335" s="741" t="str">
        <v/>
      </c>
      <c r="G1335" s="741" t="str">
        <v/>
      </c>
    </row>
    <row r="1336" spans="1:7">
      <c r="A1336" s="740" t="str">
        <f t="shared" si="20"/>
        <v/>
      </c>
      <c r="B1336" s="739" t="str">
        <f>IF($L$2=TRUE,_xll.mirGetDate($A1336,$B$4,"MOD_FOLLOWING",$I$2),"")</f>
        <v/>
      </c>
      <c r="C1336" s="738" t="str">
        <f>IF($L$2=TRUE,_xll.mirGetDate($A1336,$C$4,"MOD_FOLLOWING",$I$2),"")</f>
        <v/>
      </c>
      <c r="D1336" s="738" t="str">
        <f>IF($L$2=TRUE,_xll.mirGetDate($A1336,$D$4,"MOD_FOLLOWING",$I$2),"")</f>
        <v/>
      </c>
      <c r="E1336" s="741" t="str">
        <v/>
      </c>
      <c r="F1336" s="741" t="str">
        <v/>
      </c>
      <c r="G1336" s="741" t="str">
        <v/>
      </c>
    </row>
    <row r="1337" spans="1:7">
      <c r="A1337" s="740" t="str">
        <f t="shared" si="20"/>
        <v/>
      </c>
      <c r="B1337" s="739" t="str">
        <f>IF($L$2=TRUE,_xll.mirGetDate($A1337,$B$4,"MOD_FOLLOWING",$I$2),"")</f>
        <v/>
      </c>
      <c r="C1337" s="738" t="str">
        <f>IF($L$2=TRUE,_xll.mirGetDate($A1337,$C$4,"MOD_FOLLOWING",$I$2),"")</f>
        <v/>
      </c>
      <c r="D1337" s="738" t="str">
        <f>IF($L$2=TRUE,_xll.mirGetDate($A1337,$D$4,"MOD_FOLLOWING",$I$2),"")</f>
        <v/>
      </c>
      <c r="E1337" s="741" t="str">
        <v/>
      </c>
      <c r="F1337" s="741" t="str">
        <v/>
      </c>
      <c r="G1337" s="741" t="str">
        <v/>
      </c>
    </row>
    <row r="1338" spans="1:7">
      <c r="A1338" s="740" t="str">
        <f t="shared" si="20"/>
        <v/>
      </c>
      <c r="B1338" s="739" t="str">
        <f>IF($L$2=TRUE,_xll.mirGetDate($A1338,$B$4,"MOD_FOLLOWING",$I$2),"")</f>
        <v/>
      </c>
      <c r="C1338" s="738" t="str">
        <f>IF($L$2=TRUE,_xll.mirGetDate($A1338,$C$4,"MOD_FOLLOWING",$I$2),"")</f>
        <v/>
      </c>
      <c r="D1338" s="738" t="str">
        <f>IF($L$2=TRUE,_xll.mirGetDate($A1338,$D$4,"MOD_FOLLOWING",$I$2),"")</f>
        <v/>
      </c>
      <c r="E1338" s="741" t="str">
        <v/>
      </c>
      <c r="F1338" s="741" t="str">
        <v/>
      </c>
      <c r="G1338" s="741" t="str">
        <v/>
      </c>
    </row>
    <row r="1339" spans="1:7">
      <c r="A1339" s="740" t="str">
        <f t="shared" si="20"/>
        <v/>
      </c>
      <c r="B1339" s="739" t="str">
        <f>IF($L$2=TRUE,_xll.mirGetDate($A1339,$B$4,"MOD_FOLLOWING",$I$2),"")</f>
        <v/>
      </c>
      <c r="C1339" s="738" t="str">
        <f>IF($L$2=TRUE,_xll.mirGetDate($A1339,$C$4,"MOD_FOLLOWING",$I$2),"")</f>
        <v/>
      </c>
      <c r="D1339" s="738" t="str">
        <f>IF($L$2=TRUE,_xll.mirGetDate($A1339,$D$4,"MOD_FOLLOWING",$I$2),"")</f>
        <v/>
      </c>
      <c r="E1339" s="741" t="str">
        <v/>
      </c>
      <c r="F1339" s="741" t="str">
        <v/>
      </c>
      <c r="G1339" s="741" t="str">
        <v/>
      </c>
    </row>
    <row r="1340" spans="1:7">
      <c r="A1340" s="740" t="str">
        <f t="shared" si="20"/>
        <v/>
      </c>
      <c r="B1340" s="739" t="str">
        <f>IF($L$2=TRUE,_xll.mirGetDate($A1340,$B$4,"MOD_FOLLOWING",$I$2),"")</f>
        <v/>
      </c>
      <c r="C1340" s="738" t="str">
        <f>IF($L$2=TRUE,_xll.mirGetDate($A1340,$C$4,"MOD_FOLLOWING",$I$2),"")</f>
        <v/>
      </c>
      <c r="D1340" s="738" t="str">
        <f>IF($L$2=TRUE,_xll.mirGetDate($A1340,$D$4,"MOD_FOLLOWING",$I$2),"")</f>
        <v/>
      </c>
      <c r="E1340" s="741" t="str">
        <v/>
      </c>
      <c r="F1340" s="741" t="str">
        <v/>
      </c>
      <c r="G1340" s="741" t="str">
        <v/>
      </c>
    </row>
    <row r="1341" spans="1:7">
      <c r="A1341" s="740" t="str">
        <f t="shared" si="20"/>
        <v/>
      </c>
      <c r="B1341" s="739" t="str">
        <f>IF($L$2=TRUE,_xll.mirGetDate($A1341,$B$4,"MOD_FOLLOWING",$I$2),"")</f>
        <v/>
      </c>
      <c r="C1341" s="738" t="str">
        <f>IF($L$2=TRUE,_xll.mirGetDate($A1341,$C$4,"MOD_FOLLOWING",$I$2),"")</f>
        <v/>
      </c>
      <c r="D1341" s="738" t="str">
        <f>IF($L$2=TRUE,_xll.mirGetDate($A1341,$D$4,"MOD_FOLLOWING",$I$2),"")</f>
        <v/>
      </c>
      <c r="E1341" s="741" t="str">
        <v/>
      </c>
      <c r="F1341" s="741" t="str">
        <v/>
      </c>
      <c r="G1341" s="741" t="str">
        <v/>
      </c>
    </row>
    <row r="1342" spans="1:7">
      <c r="A1342" s="740" t="str">
        <f t="shared" si="20"/>
        <v/>
      </c>
      <c r="B1342" s="739" t="str">
        <f>IF($L$2=TRUE,_xll.mirGetDate($A1342,$B$4,"MOD_FOLLOWING",$I$2),"")</f>
        <v/>
      </c>
      <c r="C1342" s="738" t="str">
        <f>IF($L$2=TRUE,_xll.mirGetDate($A1342,$C$4,"MOD_FOLLOWING",$I$2),"")</f>
        <v/>
      </c>
      <c r="D1342" s="738" t="str">
        <f>IF($L$2=TRUE,_xll.mirGetDate($A1342,$D$4,"MOD_FOLLOWING",$I$2),"")</f>
        <v/>
      </c>
      <c r="E1342" s="741" t="str">
        <v/>
      </c>
      <c r="F1342" s="741" t="str">
        <v/>
      </c>
      <c r="G1342" s="741" t="str">
        <v/>
      </c>
    </row>
    <row r="1343" spans="1:7">
      <c r="A1343" s="740" t="str">
        <f t="shared" si="20"/>
        <v/>
      </c>
      <c r="B1343" s="739" t="str">
        <f>IF($L$2=TRUE,_xll.mirGetDate($A1343,$B$4,"MOD_FOLLOWING",$I$2),"")</f>
        <v/>
      </c>
      <c r="C1343" s="738" t="str">
        <f>IF($L$2=TRUE,_xll.mirGetDate($A1343,$C$4,"MOD_FOLLOWING",$I$2),"")</f>
        <v/>
      </c>
      <c r="D1343" s="738" t="str">
        <f>IF($L$2=TRUE,_xll.mirGetDate($A1343,$D$4,"MOD_FOLLOWING",$I$2),"")</f>
        <v/>
      </c>
      <c r="E1343" s="741" t="str">
        <v/>
      </c>
      <c r="F1343" s="741" t="str">
        <v/>
      </c>
      <c r="G1343" s="741" t="str">
        <v/>
      </c>
    </row>
    <row r="1344" spans="1:7">
      <c r="A1344" s="740" t="str">
        <f t="shared" si="20"/>
        <v/>
      </c>
      <c r="B1344" s="739" t="str">
        <f>IF($L$2=TRUE,_xll.mirGetDate($A1344,$B$4,"MOD_FOLLOWING",$I$2),"")</f>
        <v/>
      </c>
      <c r="C1344" s="738" t="str">
        <f>IF($L$2=TRUE,_xll.mirGetDate($A1344,$C$4,"MOD_FOLLOWING",$I$2),"")</f>
        <v/>
      </c>
      <c r="D1344" s="738" t="str">
        <f>IF($L$2=TRUE,_xll.mirGetDate($A1344,$D$4,"MOD_FOLLOWING",$I$2),"")</f>
        <v/>
      </c>
      <c r="E1344" s="741" t="str">
        <v/>
      </c>
      <c r="F1344" s="741" t="str">
        <v/>
      </c>
      <c r="G1344" s="741" t="str">
        <v/>
      </c>
    </row>
    <row r="1345" spans="1:7">
      <c r="A1345" s="740" t="str">
        <f t="shared" si="20"/>
        <v/>
      </c>
      <c r="B1345" s="739" t="str">
        <f>IF($L$2=TRUE,_xll.mirGetDate($A1345,$B$4,"MOD_FOLLOWING",$I$2),"")</f>
        <v/>
      </c>
      <c r="C1345" s="738" t="str">
        <f>IF($L$2=TRUE,_xll.mirGetDate($A1345,$C$4,"MOD_FOLLOWING",$I$2),"")</f>
        <v/>
      </c>
      <c r="D1345" s="738" t="str">
        <f>IF($L$2=TRUE,_xll.mirGetDate($A1345,$D$4,"MOD_FOLLOWING",$I$2),"")</f>
        <v/>
      </c>
      <c r="E1345" s="741" t="str">
        <v/>
      </c>
      <c r="F1345" s="741" t="str">
        <v/>
      </c>
      <c r="G1345" s="741" t="str">
        <v/>
      </c>
    </row>
    <row r="1346" spans="1:7">
      <c r="A1346" s="740" t="str">
        <f t="shared" si="20"/>
        <v/>
      </c>
      <c r="B1346" s="739" t="str">
        <f>IF($L$2=TRUE,_xll.mirGetDate($A1346,$B$4,"MOD_FOLLOWING",$I$2),"")</f>
        <v/>
      </c>
      <c r="C1346" s="738" t="str">
        <f>IF($L$2=TRUE,_xll.mirGetDate($A1346,$C$4,"MOD_FOLLOWING",$I$2),"")</f>
        <v/>
      </c>
      <c r="D1346" s="738" t="str">
        <f>IF($L$2=TRUE,_xll.mirGetDate($A1346,$D$4,"MOD_FOLLOWING",$I$2),"")</f>
        <v/>
      </c>
      <c r="E1346" s="741" t="str">
        <v/>
      </c>
      <c r="F1346" s="741" t="str">
        <v/>
      </c>
      <c r="G1346" s="741" t="str">
        <v/>
      </c>
    </row>
    <row r="1347" spans="1:7">
      <c r="A1347" s="740" t="str">
        <f t="shared" si="20"/>
        <v/>
      </c>
      <c r="B1347" s="739" t="str">
        <f>IF($L$2=TRUE,_xll.mirGetDate($A1347,$B$4,"MOD_FOLLOWING",$I$2),"")</f>
        <v/>
      </c>
      <c r="C1347" s="738" t="str">
        <f>IF($L$2=TRUE,_xll.mirGetDate($A1347,$C$4,"MOD_FOLLOWING",$I$2),"")</f>
        <v/>
      </c>
      <c r="D1347" s="738" t="str">
        <f>IF($L$2=TRUE,_xll.mirGetDate($A1347,$D$4,"MOD_FOLLOWING",$I$2),"")</f>
        <v/>
      </c>
      <c r="E1347" s="741" t="str">
        <v/>
      </c>
      <c r="F1347" s="741" t="str">
        <v/>
      </c>
      <c r="G1347" s="741" t="str">
        <v/>
      </c>
    </row>
    <row r="1348" spans="1:7">
      <c r="A1348" s="740" t="str">
        <f t="shared" si="20"/>
        <v/>
      </c>
      <c r="B1348" s="739" t="str">
        <f>IF($L$2=TRUE,_xll.mirGetDate($A1348,$B$4,"MOD_FOLLOWING",$I$2),"")</f>
        <v/>
      </c>
      <c r="C1348" s="738" t="str">
        <f>IF($L$2=TRUE,_xll.mirGetDate($A1348,$C$4,"MOD_FOLLOWING",$I$2),"")</f>
        <v/>
      </c>
      <c r="D1348" s="738" t="str">
        <f>IF($L$2=TRUE,_xll.mirGetDate($A1348,$D$4,"MOD_FOLLOWING",$I$2),"")</f>
        <v/>
      </c>
      <c r="E1348" s="741" t="str">
        <v/>
      </c>
      <c r="F1348" s="741" t="str">
        <v/>
      </c>
      <c r="G1348" s="741" t="str">
        <v/>
      </c>
    </row>
    <row r="1349" spans="1:7">
      <c r="A1349" s="740" t="str">
        <f t="shared" si="20"/>
        <v/>
      </c>
      <c r="B1349" s="739" t="str">
        <f>IF($L$2=TRUE,_xll.mirGetDate($A1349,$B$4,"MOD_FOLLOWING",$I$2),"")</f>
        <v/>
      </c>
      <c r="C1349" s="738" t="str">
        <f>IF($L$2=TRUE,_xll.mirGetDate($A1349,$C$4,"MOD_FOLLOWING",$I$2),"")</f>
        <v/>
      </c>
      <c r="D1349" s="738" t="str">
        <f>IF($L$2=TRUE,_xll.mirGetDate($A1349,$D$4,"MOD_FOLLOWING",$I$2),"")</f>
        <v/>
      </c>
      <c r="E1349" s="741" t="str">
        <v/>
      </c>
      <c r="F1349" s="741" t="str">
        <v/>
      </c>
      <c r="G1349" s="741" t="str">
        <v/>
      </c>
    </row>
    <row r="1350" spans="1:7">
      <c r="A1350" s="740" t="str">
        <f t="shared" ref="A1350:A1413" si="21">B1349</f>
        <v/>
      </c>
      <c r="B1350" s="739" t="str">
        <f>IF($L$2=TRUE,_xll.mirGetDate($A1350,$B$4,"MOD_FOLLOWING",$I$2),"")</f>
        <v/>
      </c>
      <c r="C1350" s="738" t="str">
        <f>IF($L$2=TRUE,_xll.mirGetDate($A1350,$C$4,"MOD_FOLLOWING",$I$2),"")</f>
        <v/>
      </c>
      <c r="D1350" s="738" t="str">
        <f>IF($L$2=TRUE,_xll.mirGetDate($A1350,$D$4,"MOD_FOLLOWING",$I$2),"")</f>
        <v/>
      </c>
      <c r="E1350" s="741" t="str">
        <v/>
      </c>
      <c r="F1350" s="741" t="str">
        <v/>
      </c>
      <c r="G1350" s="741" t="str">
        <v/>
      </c>
    </row>
    <row r="1351" spans="1:7">
      <c r="A1351" s="740" t="str">
        <f t="shared" si="21"/>
        <v/>
      </c>
      <c r="B1351" s="739" t="str">
        <f>IF($L$2=TRUE,_xll.mirGetDate($A1351,$B$4,"MOD_FOLLOWING",$I$2),"")</f>
        <v/>
      </c>
      <c r="C1351" s="738" t="str">
        <f>IF($L$2=TRUE,_xll.mirGetDate($A1351,$C$4,"MOD_FOLLOWING",$I$2),"")</f>
        <v/>
      </c>
      <c r="D1351" s="738" t="str">
        <f>IF($L$2=TRUE,_xll.mirGetDate($A1351,$D$4,"MOD_FOLLOWING",$I$2),"")</f>
        <v/>
      </c>
      <c r="E1351" s="741" t="str">
        <v/>
      </c>
      <c r="F1351" s="741" t="str">
        <v/>
      </c>
      <c r="G1351" s="741" t="str">
        <v/>
      </c>
    </row>
    <row r="1352" spans="1:7">
      <c r="A1352" s="740" t="str">
        <f t="shared" si="21"/>
        <v/>
      </c>
      <c r="B1352" s="739" t="str">
        <f>IF($L$2=TRUE,_xll.mirGetDate($A1352,$B$4,"MOD_FOLLOWING",$I$2),"")</f>
        <v/>
      </c>
      <c r="C1352" s="738" t="str">
        <f>IF($L$2=TRUE,_xll.mirGetDate($A1352,$C$4,"MOD_FOLLOWING",$I$2),"")</f>
        <v/>
      </c>
      <c r="D1352" s="738" t="str">
        <f>IF($L$2=TRUE,_xll.mirGetDate($A1352,$D$4,"MOD_FOLLOWING",$I$2),"")</f>
        <v/>
      </c>
      <c r="E1352" s="741" t="str">
        <v/>
      </c>
      <c r="F1352" s="741" t="str">
        <v/>
      </c>
      <c r="G1352" s="741" t="str">
        <v/>
      </c>
    </row>
    <row r="1353" spans="1:7">
      <c r="A1353" s="740" t="str">
        <f t="shared" si="21"/>
        <v/>
      </c>
      <c r="B1353" s="739" t="str">
        <f>IF($L$2=TRUE,_xll.mirGetDate($A1353,$B$4,"MOD_FOLLOWING",$I$2),"")</f>
        <v/>
      </c>
      <c r="C1353" s="738" t="str">
        <f>IF($L$2=TRUE,_xll.mirGetDate($A1353,$C$4,"MOD_FOLLOWING",$I$2),"")</f>
        <v/>
      </c>
      <c r="D1353" s="738" t="str">
        <f>IF($L$2=TRUE,_xll.mirGetDate($A1353,$D$4,"MOD_FOLLOWING",$I$2),"")</f>
        <v/>
      </c>
      <c r="E1353" s="741" t="str">
        <v/>
      </c>
      <c r="F1353" s="741" t="str">
        <v/>
      </c>
      <c r="G1353" s="741" t="str">
        <v/>
      </c>
    </row>
    <row r="1354" spans="1:7">
      <c r="A1354" s="740" t="str">
        <f t="shared" si="21"/>
        <v/>
      </c>
      <c r="B1354" s="739" t="str">
        <f>IF($L$2=TRUE,_xll.mirGetDate($A1354,$B$4,"MOD_FOLLOWING",$I$2),"")</f>
        <v/>
      </c>
      <c r="C1354" s="738" t="str">
        <f>IF($L$2=TRUE,_xll.mirGetDate($A1354,$C$4,"MOD_FOLLOWING",$I$2),"")</f>
        <v/>
      </c>
      <c r="D1354" s="738" t="str">
        <f>IF($L$2=TRUE,_xll.mirGetDate($A1354,$D$4,"MOD_FOLLOWING",$I$2),"")</f>
        <v/>
      </c>
      <c r="E1354" s="741" t="str">
        <v/>
      </c>
      <c r="F1354" s="741" t="str">
        <v/>
      </c>
      <c r="G1354" s="741" t="str">
        <v/>
      </c>
    </row>
    <row r="1355" spans="1:7">
      <c r="A1355" s="740" t="str">
        <f t="shared" si="21"/>
        <v/>
      </c>
      <c r="B1355" s="739" t="str">
        <f>IF($L$2=TRUE,_xll.mirGetDate($A1355,$B$4,"MOD_FOLLOWING",$I$2),"")</f>
        <v/>
      </c>
      <c r="C1355" s="738" t="str">
        <f>IF($L$2=TRUE,_xll.mirGetDate($A1355,$C$4,"MOD_FOLLOWING",$I$2),"")</f>
        <v/>
      </c>
      <c r="D1355" s="738" t="str">
        <f>IF($L$2=TRUE,_xll.mirGetDate($A1355,$D$4,"MOD_FOLLOWING",$I$2),"")</f>
        <v/>
      </c>
      <c r="E1355" s="741" t="str">
        <v/>
      </c>
      <c r="F1355" s="741" t="str">
        <v/>
      </c>
      <c r="G1355" s="741" t="str">
        <v/>
      </c>
    </row>
    <row r="1356" spans="1:7">
      <c r="A1356" s="740" t="str">
        <f t="shared" si="21"/>
        <v/>
      </c>
      <c r="B1356" s="739" t="str">
        <f>IF($L$2=TRUE,_xll.mirGetDate($A1356,$B$4,"MOD_FOLLOWING",$I$2),"")</f>
        <v/>
      </c>
      <c r="C1356" s="738" t="str">
        <f>IF($L$2=TRUE,_xll.mirGetDate($A1356,$C$4,"MOD_FOLLOWING",$I$2),"")</f>
        <v/>
      </c>
      <c r="D1356" s="738" t="str">
        <f>IF($L$2=TRUE,_xll.mirGetDate($A1356,$D$4,"MOD_FOLLOWING",$I$2),"")</f>
        <v/>
      </c>
      <c r="E1356" s="741" t="str">
        <v/>
      </c>
      <c r="F1356" s="741" t="str">
        <v/>
      </c>
      <c r="G1356" s="741" t="str">
        <v/>
      </c>
    </row>
    <row r="1357" spans="1:7">
      <c r="A1357" s="740" t="str">
        <f t="shared" si="21"/>
        <v/>
      </c>
      <c r="B1357" s="739" t="str">
        <f>IF($L$2=TRUE,_xll.mirGetDate($A1357,$B$4,"MOD_FOLLOWING",$I$2),"")</f>
        <v/>
      </c>
      <c r="C1357" s="738" t="str">
        <f>IF($L$2=TRUE,_xll.mirGetDate($A1357,$C$4,"MOD_FOLLOWING",$I$2),"")</f>
        <v/>
      </c>
      <c r="D1357" s="738" t="str">
        <f>IF($L$2=TRUE,_xll.mirGetDate($A1357,$D$4,"MOD_FOLLOWING",$I$2),"")</f>
        <v/>
      </c>
      <c r="E1357" s="741" t="str">
        <v/>
      </c>
      <c r="F1357" s="741" t="str">
        <v/>
      </c>
      <c r="G1357" s="741" t="str">
        <v/>
      </c>
    </row>
    <row r="1358" spans="1:7">
      <c r="A1358" s="740" t="str">
        <f t="shared" si="21"/>
        <v/>
      </c>
      <c r="B1358" s="739" t="str">
        <f>IF($L$2=TRUE,_xll.mirGetDate($A1358,$B$4,"MOD_FOLLOWING",$I$2),"")</f>
        <v/>
      </c>
      <c r="C1358" s="738" t="str">
        <f>IF($L$2=TRUE,_xll.mirGetDate($A1358,$C$4,"MOD_FOLLOWING",$I$2),"")</f>
        <v/>
      </c>
      <c r="D1358" s="738" t="str">
        <f>IF($L$2=TRUE,_xll.mirGetDate($A1358,$D$4,"MOD_FOLLOWING",$I$2),"")</f>
        <v/>
      </c>
      <c r="E1358" s="741" t="str">
        <v/>
      </c>
      <c r="F1358" s="741" t="str">
        <v/>
      </c>
      <c r="G1358" s="741" t="str">
        <v/>
      </c>
    </row>
    <row r="1359" spans="1:7">
      <c r="A1359" s="740" t="str">
        <f t="shared" si="21"/>
        <v/>
      </c>
      <c r="B1359" s="739" t="str">
        <f>IF($L$2=TRUE,_xll.mirGetDate($A1359,$B$4,"MOD_FOLLOWING",$I$2),"")</f>
        <v/>
      </c>
      <c r="C1359" s="738" t="str">
        <f>IF($L$2=TRUE,_xll.mirGetDate($A1359,$C$4,"MOD_FOLLOWING",$I$2),"")</f>
        <v/>
      </c>
      <c r="D1359" s="738" t="str">
        <f>IF($L$2=TRUE,_xll.mirGetDate($A1359,$D$4,"MOD_FOLLOWING",$I$2),"")</f>
        <v/>
      </c>
      <c r="E1359" s="741" t="str">
        <v/>
      </c>
      <c r="F1359" s="741" t="str">
        <v/>
      </c>
      <c r="G1359" s="741" t="str">
        <v/>
      </c>
    </row>
    <row r="1360" spans="1:7">
      <c r="A1360" s="740" t="str">
        <f t="shared" si="21"/>
        <v/>
      </c>
      <c r="B1360" s="739" t="str">
        <f>IF($L$2=TRUE,_xll.mirGetDate($A1360,$B$4,"MOD_FOLLOWING",$I$2),"")</f>
        <v/>
      </c>
      <c r="C1360" s="738" t="str">
        <f>IF($L$2=TRUE,_xll.mirGetDate($A1360,$C$4,"MOD_FOLLOWING",$I$2),"")</f>
        <v/>
      </c>
      <c r="D1360" s="738" t="str">
        <f>IF($L$2=TRUE,_xll.mirGetDate($A1360,$D$4,"MOD_FOLLOWING",$I$2),"")</f>
        <v/>
      </c>
      <c r="E1360" s="741" t="str">
        <v/>
      </c>
      <c r="F1360" s="741" t="str">
        <v/>
      </c>
      <c r="G1360" s="741" t="str">
        <v/>
      </c>
    </row>
    <row r="1361" spans="1:7">
      <c r="A1361" s="740" t="str">
        <f t="shared" si="21"/>
        <v/>
      </c>
      <c r="B1361" s="739" t="str">
        <f>IF($L$2=TRUE,_xll.mirGetDate($A1361,$B$4,"MOD_FOLLOWING",$I$2),"")</f>
        <v/>
      </c>
      <c r="C1361" s="738" t="str">
        <f>IF($L$2=TRUE,_xll.mirGetDate($A1361,$C$4,"MOD_FOLLOWING",$I$2),"")</f>
        <v/>
      </c>
      <c r="D1361" s="738" t="str">
        <f>IF($L$2=TRUE,_xll.mirGetDate($A1361,$D$4,"MOD_FOLLOWING",$I$2),"")</f>
        <v/>
      </c>
      <c r="E1361" s="741" t="str">
        <v/>
      </c>
      <c r="F1361" s="741" t="str">
        <v/>
      </c>
      <c r="G1361" s="741" t="str">
        <v/>
      </c>
    </row>
    <row r="1362" spans="1:7">
      <c r="A1362" s="740" t="str">
        <f t="shared" si="21"/>
        <v/>
      </c>
      <c r="B1362" s="739" t="str">
        <f>IF($L$2=TRUE,_xll.mirGetDate($A1362,$B$4,"MOD_FOLLOWING",$I$2),"")</f>
        <v/>
      </c>
      <c r="C1362" s="738" t="str">
        <f>IF($L$2=TRUE,_xll.mirGetDate($A1362,$C$4,"MOD_FOLLOWING",$I$2),"")</f>
        <v/>
      </c>
      <c r="D1362" s="738" t="str">
        <f>IF($L$2=TRUE,_xll.mirGetDate($A1362,$D$4,"MOD_FOLLOWING",$I$2),"")</f>
        <v/>
      </c>
      <c r="E1362" s="741" t="str">
        <v/>
      </c>
      <c r="F1362" s="741" t="str">
        <v/>
      </c>
      <c r="G1362" s="741" t="str">
        <v/>
      </c>
    </row>
    <row r="1363" spans="1:7">
      <c r="A1363" s="740" t="str">
        <f t="shared" si="21"/>
        <v/>
      </c>
      <c r="B1363" s="739" t="str">
        <f>IF($L$2=TRUE,_xll.mirGetDate($A1363,$B$4,"MOD_FOLLOWING",$I$2),"")</f>
        <v/>
      </c>
      <c r="C1363" s="738" t="str">
        <f>IF($L$2=TRUE,_xll.mirGetDate($A1363,$C$4,"MOD_FOLLOWING",$I$2),"")</f>
        <v/>
      </c>
      <c r="D1363" s="738" t="str">
        <f>IF($L$2=TRUE,_xll.mirGetDate($A1363,$D$4,"MOD_FOLLOWING",$I$2),"")</f>
        <v/>
      </c>
      <c r="E1363" s="741" t="str">
        <v/>
      </c>
      <c r="F1363" s="741" t="str">
        <v/>
      </c>
      <c r="G1363" s="741" t="str">
        <v/>
      </c>
    </row>
    <row r="1364" spans="1:7">
      <c r="A1364" s="740" t="str">
        <f t="shared" si="21"/>
        <v/>
      </c>
      <c r="B1364" s="739" t="str">
        <f>IF($L$2=TRUE,_xll.mirGetDate($A1364,$B$4,"MOD_FOLLOWING",$I$2),"")</f>
        <v/>
      </c>
      <c r="C1364" s="738" t="str">
        <f>IF($L$2=TRUE,_xll.mirGetDate($A1364,$C$4,"MOD_FOLLOWING",$I$2),"")</f>
        <v/>
      </c>
      <c r="D1364" s="738" t="str">
        <f>IF($L$2=TRUE,_xll.mirGetDate($A1364,$D$4,"MOD_FOLLOWING",$I$2),"")</f>
        <v/>
      </c>
      <c r="E1364" s="741" t="str">
        <v/>
      </c>
      <c r="F1364" s="741" t="str">
        <v/>
      </c>
      <c r="G1364" s="741" t="str">
        <v/>
      </c>
    </row>
    <row r="1365" spans="1:7">
      <c r="A1365" s="740" t="str">
        <f t="shared" si="21"/>
        <v/>
      </c>
      <c r="B1365" s="739" t="str">
        <f>IF($L$2=TRUE,_xll.mirGetDate($A1365,$B$4,"MOD_FOLLOWING",$I$2),"")</f>
        <v/>
      </c>
      <c r="C1365" s="738" t="str">
        <f>IF($L$2=TRUE,_xll.mirGetDate($A1365,$C$4,"MOD_FOLLOWING",$I$2),"")</f>
        <v/>
      </c>
      <c r="D1365" s="738" t="str">
        <f>IF($L$2=TRUE,_xll.mirGetDate($A1365,$D$4,"MOD_FOLLOWING",$I$2),"")</f>
        <v/>
      </c>
      <c r="E1365" s="741" t="str">
        <v/>
      </c>
      <c r="F1365" s="741" t="str">
        <v/>
      </c>
      <c r="G1365" s="741" t="str">
        <v/>
      </c>
    </row>
    <row r="1366" spans="1:7">
      <c r="A1366" s="740" t="str">
        <f t="shared" si="21"/>
        <v/>
      </c>
      <c r="B1366" s="739" t="str">
        <f>IF($L$2=TRUE,_xll.mirGetDate($A1366,$B$4,"MOD_FOLLOWING",$I$2),"")</f>
        <v/>
      </c>
      <c r="C1366" s="738" t="str">
        <f>IF($L$2=TRUE,_xll.mirGetDate($A1366,$C$4,"MOD_FOLLOWING",$I$2),"")</f>
        <v/>
      </c>
      <c r="D1366" s="738" t="str">
        <f>IF($L$2=TRUE,_xll.mirGetDate($A1366,$D$4,"MOD_FOLLOWING",$I$2),"")</f>
        <v/>
      </c>
      <c r="E1366" s="741" t="str">
        <v/>
      </c>
      <c r="F1366" s="741" t="str">
        <v/>
      </c>
      <c r="G1366" s="741" t="str">
        <v/>
      </c>
    </row>
    <row r="1367" spans="1:7">
      <c r="A1367" s="740" t="str">
        <f t="shared" si="21"/>
        <v/>
      </c>
      <c r="B1367" s="739" t="str">
        <f>IF($L$2=TRUE,_xll.mirGetDate($A1367,$B$4,"MOD_FOLLOWING",$I$2),"")</f>
        <v/>
      </c>
      <c r="C1367" s="738" t="str">
        <f>IF($L$2=TRUE,_xll.mirGetDate($A1367,$C$4,"MOD_FOLLOWING",$I$2),"")</f>
        <v/>
      </c>
      <c r="D1367" s="738" t="str">
        <f>IF($L$2=TRUE,_xll.mirGetDate($A1367,$D$4,"MOD_FOLLOWING",$I$2),"")</f>
        <v/>
      </c>
      <c r="E1367" s="741" t="str">
        <v/>
      </c>
      <c r="F1367" s="741" t="str">
        <v/>
      </c>
      <c r="G1367" s="741" t="str">
        <v/>
      </c>
    </row>
    <row r="1368" spans="1:7">
      <c r="A1368" s="740" t="str">
        <f t="shared" si="21"/>
        <v/>
      </c>
      <c r="B1368" s="739" t="str">
        <f>IF($L$2=TRUE,_xll.mirGetDate($A1368,$B$4,"MOD_FOLLOWING",$I$2),"")</f>
        <v/>
      </c>
      <c r="C1368" s="738" t="str">
        <f>IF($L$2=TRUE,_xll.mirGetDate($A1368,$C$4,"MOD_FOLLOWING",$I$2),"")</f>
        <v/>
      </c>
      <c r="D1368" s="738" t="str">
        <f>IF($L$2=TRUE,_xll.mirGetDate($A1368,$D$4,"MOD_FOLLOWING",$I$2),"")</f>
        <v/>
      </c>
      <c r="E1368" s="741" t="str">
        <v/>
      </c>
      <c r="F1368" s="741" t="str">
        <v/>
      </c>
      <c r="G1368" s="741" t="str">
        <v/>
      </c>
    </row>
    <row r="1369" spans="1:7">
      <c r="A1369" s="740" t="str">
        <f t="shared" si="21"/>
        <v/>
      </c>
      <c r="B1369" s="739" t="str">
        <f>IF($L$2=TRUE,_xll.mirGetDate($A1369,$B$4,"MOD_FOLLOWING",$I$2),"")</f>
        <v/>
      </c>
      <c r="C1369" s="738" t="str">
        <f>IF($L$2=TRUE,_xll.mirGetDate($A1369,$C$4,"MOD_FOLLOWING",$I$2),"")</f>
        <v/>
      </c>
      <c r="D1369" s="738" t="str">
        <f>IF($L$2=TRUE,_xll.mirGetDate($A1369,$D$4,"MOD_FOLLOWING",$I$2),"")</f>
        <v/>
      </c>
      <c r="E1369" s="741" t="str">
        <v/>
      </c>
      <c r="F1369" s="741" t="str">
        <v/>
      </c>
      <c r="G1369" s="741" t="str">
        <v/>
      </c>
    </row>
    <row r="1370" spans="1:7">
      <c r="A1370" s="740" t="str">
        <f t="shared" si="21"/>
        <v/>
      </c>
      <c r="B1370" s="739" t="str">
        <f>IF($L$2=TRUE,_xll.mirGetDate($A1370,$B$4,"MOD_FOLLOWING",$I$2),"")</f>
        <v/>
      </c>
      <c r="C1370" s="738" t="str">
        <f>IF($L$2=TRUE,_xll.mirGetDate($A1370,$C$4,"MOD_FOLLOWING",$I$2),"")</f>
        <v/>
      </c>
      <c r="D1370" s="738" t="str">
        <f>IF($L$2=TRUE,_xll.mirGetDate($A1370,$D$4,"MOD_FOLLOWING",$I$2),"")</f>
        <v/>
      </c>
      <c r="E1370" s="741" t="str">
        <v/>
      </c>
      <c r="F1370" s="741" t="str">
        <v/>
      </c>
      <c r="G1370" s="741" t="str">
        <v/>
      </c>
    </row>
    <row r="1371" spans="1:7">
      <c r="A1371" s="740" t="str">
        <f t="shared" si="21"/>
        <v/>
      </c>
      <c r="B1371" s="739" t="str">
        <f>IF($L$2=TRUE,_xll.mirGetDate($A1371,$B$4,"MOD_FOLLOWING",$I$2),"")</f>
        <v/>
      </c>
      <c r="C1371" s="738" t="str">
        <f>IF($L$2=TRUE,_xll.mirGetDate($A1371,$C$4,"MOD_FOLLOWING",$I$2),"")</f>
        <v/>
      </c>
      <c r="D1371" s="738" t="str">
        <f>IF($L$2=TRUE,_xll.mirGetDate($A1371,$D$4,"MOD_FOLLOWING",$I$2),"")</f>
        <v/>
      </c>
      <c r="E1371" s="741" t="str">
        <v/>
      </c>
      <c r="F1371" s="741" t="str">
        <v/>
      </c>
      <c r="G1371" s="741" t="str">
        <v/>
      </c>
    </row>
    <row r="1372" spans="1:7">
      <c r="A1372" s="740" t="str">
        <f t="shared" si="21"/>
        <v/>
      </c>
      <c r="B1372" s="739" t="str">
        <f>IF($L$2=TRUE,_xll.mirGetDate($A1372,$B$4,"MOD_FOLLOWING",$I$2),"")</f>
        <v/>
      </c>
      <c r="C1372" s="738" t="str">
        <f>IF($L$2=TRUE,_xll.mirGetDate($A1372,$C$4,"MOD_FOLLOWING",$I$2),"")</f>
        <v/>
      </c>
      <c r="D1372" s="738" t="str">
        <f>IF($L$2=TRUE,_xll.mirGetDate($A1372,$D$4,"MOD_FOLLOWING",$I$2),"")</f>
        <v/>
      </c>
      <c r="E1372" s="741" t="str">
        <v/>
      </c>
      <c r="F1372" s="741" t="str">
        <v/>
      </c>
      <c r="G1372" s="741" t="str">
        <v/>
      </c>
    </row>
    <row r="1373" spans="1:7">
      <c r="A1373" s="740" t="str">
        <f t="shared" si="21"/>
        <v/>
      </c>
      <c r="B1373" s="739" t="str">
        <f>IF($L$2=TRUE,_xll.mirGetDate($A1373,$B$4,"MOD_FOLLOWING",$I$2),"")</f>
        <v/>
      </c>
      <c r="C1373" s="738" t="str">
        <f>IF($L$2=TRUE,_xll.mirGetDate($A1373,$C$4,"MOD_FOLLOWING",$I$2),"")</f>
        <v/>
      </c>
      <c r="D1373" s="738" t="str">
        <f>IF($L$2=TRUE,_xll.mirGetDate($A1373,$D$4,"MOD_FOLLOWING",$I$2),"")</f>
        <v/>
      </c>
      <c r="E1373" s="741" t="str">
        <v/>
      </c>
      <c r="F1373" s="741" t="str">
        <v/>
      </c>
      <c r="G1373" s="741" t="str">
        <v/>
      </c>
    </row>
    <row r="1374" spans="1:7">
      <c r="A1374" s="740" t="str">
        <f t="shared" si="21"/>
        <v/>
      </c>
      <c r="B1374" s="739" t="str">
        <f>IF($L$2=TRUE,_xll.mirGetDate($A1374,$B$4,"MOD_FOLLOWING",$I$2),"")</f>
        <v/>
      </c>
      <c r="C1374" s="738" t="str">
        <f>IF($L$2=TRUE,_xll.mirGetDate($A1374,$C$4,"MOD_FOLLOWING",$I$2),"")</f>
        <v/>
      </c>
      <c r="D1374" s="738" t="str">
        <f>IF($L$2=TRUE,_xll.mirGetDate($A1374,$D$4,"MOD_FOLLOWING",$I$2),"")</f>
        <v/>
      </c>
      <c r="E1374" s="741" t="str">
        <v/>
      </c>
      <c r="F1374" s="741" t="str">
        <v/>
      </c>
      <c r="G1374" s="741" t="str">
        <v/>
      </c>
    </row>
    <row r="1375" spans="1:7">
      <c r="A1375" s="740" t="str">
        <f t="shared" si="21"/>
        <v/>
      </c>
      <c r="B1375" s="739" t="str">
        <f>IF($L$2=TRUE,_xll.mirGetDate($A1375,$B$4,"MOD_FOLLOWING",$I$2),"")</f>
        <v/>
      </c>
      <c r="C1375" s="738" t="str">
        <f>IF($L$2=TRUE,_xll.mirGetDate($A1375,$C$4,"MOD_FOLLOWING",$I$2),"")</f>
        <v/>
      </c>
      <c r="D1375" s="738" t="str">
        <f>IF($L$2=TRUE,_xll.mirGetDate($A1375,$D$4,"MOD_FOLLOWING",$I$2),"")</f>
        <v/>
      </c>
      <c r="E1375" s="741" t="str">
        <v/>
      </c>
      <c r="F1375" s="741" t="str">
        <v/>
      </c>
      <c r="G1375" s="741" t="str">
        <v/>
      </c>
    </row>
    <row r="1376" spans="1:7">
      <c r="A1376" s="740" t="str">
        <f t="shared" si="21"/>
        <v/>
      </c>
      <c r="B1376" s="739" t="str">
        <f>IF($L$2=TRUE,_xll.mirGetDate($A1376,$B$4,"MOD_FOLLOWING",$I$2),"")</f>
        <v/>
      </c>
      <c r="C1376" s="738" t="str">
        <f>IF($L$2=TRUE,_xll.mirGetDate($A1376,$C$4,"MOD_FOLLOWING",$I$2),"")</f>
        <v/>
      </c>
      <c r="D1376" s="738" t="str">
        <f>IF($L$2=TRUE,_xll.mirGetDate($A1376,$D$4,"MOD_FOLLOWING",$I$2),"")</f>
        <v/>
      </c>
      <c r="E1376" s="741" t="str">
        <v/>
      </c>
      <c r="F1376" s="741" t="str">
        <v/>
      </c>
      <c r="G1376" s="741" t="str">
        <v/>
      </c>
    </row>
    <row r="1377" spans="1:7">
      <c r="A1377" s="740" t="str">
        <f t="shared" si="21"/>
        <v/>
      </c>
      <c r="B1377" s="739" t="str">
        <f>IF($L$2=TRUE,_xll.mirGetDate($A1377,$B$4,"MOD_FOLLOWING",$I$2),"")</f>
        <v/>
      </c>
      <c r="C1377" s="738" t="str">
        <f>IF($L$2=TRUE,_xll.mirGetDate($A1377,$C$4,"MOD_FOLLOWING",$I$2),"")</f>
        <v/>
      </c>
      <c r="D1377" s="738" t="str">
        <f>IF($L$2=TRUE,_xll.mirGetDate($A1377,$D$4,"MOD_FOLLOWING",$I$2),"")</f>
        <v/>
      </c>
      <c r="E1377" s="741" t="str">
        <v/>
      </c>
      <c r="F1377" s="741" t="str">
        <v/>
      </c>
      <c r="G1377" s="741" t="str">
        <v/>
      </c>
    </row>
    <row r="1378" spans="1:7">
      <c r="A1378" s="740" t="str">
        <f t="shared" si="21"/>
        <v/>
      </c>
      <c r="B1378" s="739" t="str">
        <f>IF($L$2=TRUE,_xll.mirGetDate($A1378,$B$4,"MOD_FOLLOWING",$I$2),"")</f>
        <v/>
      </c>
      <c r="C1378" s="738" t="str">
        <f>IF($L$2=TRUE,_xll.mirGetDate($A1378,$C$4,"MOD_FOLLOWING",$I$2),"")</f>
        <v/>
      </c>
      <c r="D1378" s="738" t="str">
        <f>IF($L$2=TRUE,_xll.mirGetDate($A1378,$D$4,"MOD_FOLLOWING",$I$2),"")</f>
        <v/>
      </c>
      <c r="E1378" s="741" t="str">
        <v/>
      </c>
      <c r="F1378" s="741" t="str">
        <v/>
      </c>
      <c r="G1378" s="741" t="str">
        <v/>
      </c>
    </row>
    <row r="1379" spans="1:7">
      <c r="A1379" s="740" t="str">
        <f t="shared" si="21"/>
        <v/>
      </c>
      <c r="B1379" s="739" t="str">
        <f>IF($L$2=TRUE,_xll.mirGetDate($A1379,$B$4,"MOD_FOLLOWING",$I$2),"")</f>
        <v/>
      </c>
      <c r="C1379" s="738" t="str">
        <f>IF($L$2=TRUE,_xll.mirGetDate($A1379,$C$4,"MOD_FOLLOWING",$I$2),"")</f>
        <v/>
      </c>
      <c r="D1379" s="738" t="str">
        <f>IF($L$2=TRUE,_xll.mirGetDate($A1379,$D$4,"MOD_FOLLOWING",$I$2),"")</f>
        <v/>
      </c>
      <c r="E1379" s="741" t="str">
        <v/>
      </c>
      <c r="F1379" s="741" t="str">
        <v/>
      </c>
      <c r="G1379" s="741" t="str">
        <v/>
      </c>
    </row>
    <row r="1380" spans="1:7">
      <c r="A1380" s="740" t="str">
        <f t="shared" si="21"/>
        <v/>
      </c>
      <c r="B1380" s="739" t="str">
        <f>IF($L$2=TRUE,_xll.mirGetDate($A1380,$B$4,"MOD_FOLLOWING",$I$2),"")</f>
        <v/>
      </c>
      <c r="C1380" s="738" t="str">
        <f>IF($L$2=TRUE,_xll.mirGetDate($A1380,$C$4,"MOD_FOLLOWING",$I$2),"")</f>
        <v/>
      </c>
      <c r="D1380" s="738" t="str">
        <f>IF($L$2=TRUE,_xll.mirGetDate($A1380,$D$4,"MOD_FOLLOWING",$I$2),"")</f>
        <v/>
      </c>
      <c r="E1380" s="741" t="str">
        <v/>
      </c>
      <c r="F1380" s="741" t="str">
        <v/>
      </c>
      <c r="G1380" s="741" t="str">
        <v/>
      </c>
    </row>
    <row r="1381" spans="1:7">
      <c r="A1381" s="740" t="str">
        <f t="shared" si="21"/>
        <v/>
      </c>
      <c r="B1381" s="739" t="str">
        <f>IF($L$2=TRUE,_xll.mirGetDate($A1381,$B$4,"MOD_FOLLOWING",$I$2),"")</f>
        <v/>
      </c>
      <c r="C1381" s="738" t="str">
        <f>IF($L$2=TRUE,_xll.mirGetDate($A1381,$C$4,"MOD_FOLLOWING",$I$2),"")</f>
        <v/>
      </c>
      <c r="D1381" s="738" t="str">
        <f>IF($L$2=TRUE,_xll.mirGetDate($A1381,$D$4,"MOD_FOLLOWING",$I$2),"")</f>
        <v/>
      </c>
      <c r="E1381" s="741" t="str">
        <v/>
      </c>
      <c r="F1381" s="741" t="str">
        <v/>
      </c>
      <c r="G1381" s="741" t="str">
        <v/>
      </c>
    </row>
    <row r="1382" spans="1:7">
      <c r="A1382" s="740" t="str">
        <f t="shared" si="21"/>
        <v/>
      </c>
      <c r="B1382" s="739" t="str">
        <f>IF($L$2=TRUE,_xll.mirGetDate($A1382,$B$4,"MOD_FOLLOWING",$I$2),"")</f>
        <v/>
      </c>
      <c r="C1382" s="738" t="str">
        <f>IF($L$2=TRUE,_xll.mirGetDate($A1382,$C$4,"MOD_FOLLOWING",$I$2),"")</f>
        <v/>
      </c>
      <c r="D1382" s="738" t="str">
        <f>IF($L$2=TRUE,_xll.mirGetDate($A1382,$D$4,"MOD_FOLLOWING",$I$2),"")</f>
        <v/>
      </c>
      <c r="E1382" s="741" t="str">
        <v/>
      </c>
      <c r="F1382" s="741" t="str">
        <v/>
      </c>
      <c r="G1382" s="741" t="str">
        <v/>
      </c>
    </row>
    <row r="1383" spans="1:7">
      <c r="A1383" s="740" t="str">
        <f t="shared" si="21"/>
        <v/>
      </c>
      <c r="B1383" s="739" t="str">
        <f>IF($L$2=TRUE,_xll.mirGetDate($A1383,$B$4,"MOD_FOLLOWING",$I$2),"")</f>
        <v/>
      </c>
      <c r="C1383" s="738" t="str">
        <f>IF($L$2=TRUE,_xll.mirGetDate($A1383,$C$4,"MOD_FOLLOWING",$I$2),"")</f>
        <v/>
      </c>
      <c r="D1383" s="738" t="str">
        <f>IF($L$2=TRUE,_xll.mirGetDate($A1383,$D$4,"MOD_FOLLOWING",$I$2),"")</f>
        <v/>
      </c>
      <c r="E1383" s="741" t="str">
        <v/>
      </c>
      <c r="F1383" s="741" t="str">
        <v/>
      </c>
      <c r="G1383" s="741" t="str">
        <v/>
      </c>
    </row>
    <row r="1384" spans="1:7">
      <c r="A1384" s="740" t="str">
        <f t="shared" si="21"/>
        <v/>
      </c>
      <c r="B1384" s="739" t="str">
        <f>IF($L$2=TRUE,_xll.mirGetDate($A1384,$B$4,"MOD_FOLLOWING",$I$2),"")</f>
        <v/>
      </c>
      <c r="C1384" s="738" t="str">
        <f>IF($L$2=TRUE,_xll.mirGetDate($A1384,$C$4,"MOD_FOLLOWING",$I$2),"")</f>
        <v/>
      </c>
      <c r="D1384" s="738" t="str">
        <f>IF($L$2=TRUE,_xll.mirGetDate($A1384,$D$4,"MOD_FOLLOWING",$I$2),"")</f>
        <v/>
      </c>
      <c r="E1384" s="741" t="str">
        <v/>
      </c>
      <c r="F1384" s="741" t="str">
        <v/>
      </c>
      <c r="G1384" s="741" t="str">
        <v/>
      </c>
    </row>
    <row r="1385" spans="1:7">
      <c r="A1385" s="740" t="str">
        <f t="shared" si="21"/>
        <v/>
      </c>
      <c r="B1385" s="739" t="str">
        <f>IF($L$2=TRUE,_xll.mirGetDate($A1385,$B$4,"MOD_FOLLOWING",$I$2),"")</f>
        <v/>
      </c>
      <c r="C1385" s="738" t="str">
        <f>IF($L$2=TRUE,_xll.mirGetDate($A1385,$C$4,"MOD_FOLLOWING",$I$2),"")</f>
        <v/>
      </c>
      <c r="D1385" s="738" t="str">
        <f>IF($L$2=TRUE,_xll.mirGetDate($A1385,$D$4,"MOD_FOLLOWING",$I$2),"")</f>
        <v/>
      </c>
      <c r="E1385" s="741" t="str">
        <v/>
      </c>
      <c r="F1385" s="741" t="str">
        <v/>
      </c>
      <c r="G1385" s="741" t="str">
        <v/>
      </c>
    </row>
    <row r="1386" spans="1:7">
      <c r="A1386" s="740" t="str">
        <f t="shared" si="21"/>
        <v/>
      </c>
      <c r="B1386" s="739" t="str">
        <f>IF($L$2=TRUE,_xll.mirGetDate($A1386,$B$4,"MOD_FOLLOWING",$I$2),"")</f>
        <v/>
      </c>
      <c r="C1386" s="738" t="str">
        <f>IF($L$2=TRUE,_xll.mirGetDate($A1386,$C$4,"MOD_FOLLOWING",$I$2),"")</f>
        <v/>
      </c>
      <c r="D1386" s="738" t="str">
        <f>IF($L$2=TRUE,_xll.mirGetDate($A1386,$D$4,"MOD_FOLLOWING",$I$2),"")</f>
        <v/>
      </c>
      <c r="E1386" s="741" t="str">
        <v/>
      </c>
      <c r="F1386" s="741" t="str">
        <v/>
      </c>
      <c r="G1386" s="741" t="str">
        <v/>
      </c>
    </row>
    <row r="1387" spans="1:7">
      <c r="A1387" s="740" t="str">
        <f t="shared" si="21"/>
        <v/>
      </c>
      <c r="B1387" s="739" t="str">
        <f>IF($L$2=TRUE,_xll.mirGetDate($A1387,$B$4,"MOD_FOLLOWING",$I$2),"")</f>
        <v/>
      </c>
      <c r="C1387" s="738" t="str">
        <f>IF($L$2=TRUE,_xll.mirGetDate($A1387,$C$4,"MOD_FOLLOWING",$I$2),"")</f>
        <v/>
      </c>
      <c r="D1387" s="738" t="str">
        <f>IF($L$2=TRUE,_xll.mirGetDate($A1387,$D$4,"MOD_FOLLOWING",$I$2),"")</f>
        <v/>
      </c>
      <c r="E1387" s="741" t="str">
        <v/>
      </c>
      <c r="F1387" s="741" t="str">
        <v/>
      </c>
      <c r="G1387" s="741" t="str">
        <v/>
      </c>
    </row>
    <row r="1388" spans="1:7">
      <c r="A1388" s="740" t="str">
        <f t="shared" si="21"/>
        <v/>
      </c>
      <c r="B1388" s="739" t="str">
        <f>IF($L$2=TRUE,_xll.mirGetDate($A1388,$B$4,"MOD_FOLLOWING",$I$2),"")</f>
        <v/>
      </c>
      <c r="C1388" s="738" t="str">
        <f>IF($L$2=TRUE,_xll.mirGetDate($A1388,$C$4,"MOD_FOLLOWING",$I$2),"")</f>
        <v/>
      </c>
      <c r="D1388" s="738" t="str">
        <f>IF($L$2=TRUE,_xll.mirGetDate($A1388,$D$4,"MOD_FOLLOWING",$I$2),"")</f>
        <v/>
      </c>
      <c r="E1388" s="741" t="str">
        <v/>
      </c>
      <c r="F1388" s="741" t="str">
        <v/>
      </c>
      <c r="G1388" s="741" t="str">
        <v/>
      </c>
    </row>
    <row r="1389" spans="1:7">
      <c r="A1389" s="740" t="str">
        <f t="shared" si="21"/>
        <v/>
      </c>
      <c r="B1389" s="739" t="str">
        <f>IF($L$2=TRUE,_xll.mirGetDate($A1389,$B$4,"MOD_FOLLOWING",$I$2),"")</f>
        <v/>
      </c>
      <c r="C1389" s="738" t="str">
        <f>IF($L$2=TRUE,_xll.mirGetDate($A1389,$C$4,"MOD_FOLLOWING",$I$2),"")</f>
        <v/>
      </c>
      <c r="D1389" s="738" t="str">
        <f>IF($L$2=TRUE,_xll.mirGetDate($A1389,$D$4,"MOD_FOLLOWING",$I$2),"")</f>
        <v/>
      </c>
      <c r="E1389" s="741" t="str">
        <v/>
      </c>
      <c r="F1389" s="741" t="str">
        <v/>
      </c>
      <c r="G1389" s="741" t="str">
        <v/>
      </c>
    </row>
    <row r="1390" spans="1:7">
      <c r="A1390" s="740" t="str">
        <f t="shared" si="21"/>
        <v/>
      </c>
      <c r="B1390" s="739" t="str">
        <f>IF($L$2=TRUE,_xll.mirGetDate($A1390,$B$4,"MOD_FOLLOWING",$I$2),"")</f>
        <v/>
      </c>
      <c r="C1390" s="738" t="str">
        <f>IF($L$2=TRUE,_xll.mirGetDate($A1390,$C$4,"MOD_FOLLOWING",$I$2),"")</f>
        <v/>
      </c>
      <c r="D1390" s="738" t="str">
        <f>IF($L$2=TRUE,_xll.mirGetDate($A1390,$D$4,"MOD_FOLLOWING",$I$2),"")</f>
        <v/>
      </c>
      <c r="E1390" s="741" t="str">
        <v/>
      </c>
      <c r="F1390" s="741" t="str">
        <v/>
      </c>
      <c r="G1390" s="741" t="str">
        <v/>
      </c>
    </row>
    <row r="1391" spans="1:7">
      <c r="A1391" s="740" t="str">
        <f t="shared" si="21"/>
        <v/>
      </c>
      <c r="B1391" s="739" t="str">
        <f>IF($L$2=TRUE,_xll.mirGetDate($A1391,$B$4,"MOD_FOLLOWING",$I$2),"")</f>
        <v/>
      </c>
      <c r="C1391" s="738" t="str">
        <f>IF($L$2=TRUE,_xll.mirGetDate($A1391,$C$4,"MOD_FOLLOWING",$I$2),"")</f>
        <v/>
      </c>
      <c r="D1391" s="738" t="str">
        <f>IF($L$2=TRUE,_xll.mirGetDate($A1391,$D$4,"MOD_FOLLOWING",$I$2),"")</f>
        <v/>
      </c>
      <c r="E1391" s="741" t="str">
        <v/>
      </c>
      <c r="F1391" s="741" t="str">
        <v/>
      </c>
      <c r="G1391" s="741" t="str">
        <v/>
      </c>
    </row>
    <row r="1392" spans="1:7">
      <c r="A1392" s="740" t="str">
        <f t="shared" si="21"/>
        <v/>
      </c>
      <c r="B1392" s="739" t="str">
        <f>IF($L$2=TRUE,_xll.mirGetDate($A1392,$B$4,"MOD_FOLLOWING",$I$2),"")</f>
        <v/>
      </c>
      <c r="C1392" s="738" t="str">
        <f>IF($L$2=TRUE,_xll.mirGetDate($A1392,$C$4,"MOD_FOLLOWING",$I$2),"")</f>
        <v/>
      </c>
      <c r="D1392" s="738" t="str">
        <f>IF($L$2=TRUE,_xll.mirGetDate($A1392,$D$4,"MOD_FOLLOWING",$I$2),"")</f>
        <v/>
      </c>
      <c r="E1392" s="741" t="str">
        <v/>
      </c>
      <c r="F1392" s="741" t="str">
        <v/>
      </c>
      <c r="G1392" s="741" t="str">
        <v/>
      </c>
    </row>
    <row r="1393" spans="1:7">
      <c r="A1393" s="740" t="str">
        <f t="shared" si="21"/>
        <v/>
      </c>
      <c r="B1393" s="739" t="str">
        <f>IF($L$2=TRUE,_xll.mirGetDate($A1393,$B$4,"MOD_FOLLOWING",$I$2),"")</f>
        <v/>
      </c>
      <c r="C1393" s="738" t="str">
        <f>IF($L$2=TRUE,_xll.mirGetDate($A1393,$C$4,"MOD_FOLLOWING",$I$2),"")</f>
        <v/>
      </c>
      <c r="D1393" s="738" t="str">
        <f>IF($L$2=TRUE,_xll.mirGetDate($A1393,$D$4,"MOD_FOLLOWING",$I$2),"")</f>
        <v/>
      </c>
      <c r="E1393" s="741" t="str">
        <v/>
      </c>
      <c r="F1393" s="741" t="str">
        <v/>
      </c>
      <c r="G1393" s="741" t="str">
        <v/>
      </c>
    </row>
    <row r="1394" spans="1:7">
      <c r="A1394" s="740" t="str">
        <f t="shared" si="21"/>
        <v/>
      </c>
      <c r="B1394" s="739" t="str">
        <f>IF($L$2=TRUE,_xll.mirGetDate($A1394,$B$4,"MOD_FOLLOWING",$I$2),"")</f>
        <v/>
      </c>
      <c r="C1394" s="738" t="str">
        <f>IF($L$2=TRUE,_xll.mirGetDate($A1394,$C$4,"MOD_FOLLOWING",$I$2),"")</f>
        <v/>
      </c>
      <c r="D1394" s="738" t="str">
        <f>IF($L$2=TRUE,_xll.mirGetDate($A1394,$D$4,"MOD_FOLLOWING",$I$2),"")</f>
        <v/>
      </c>
      <c r="E1394" s="741" t="str">
        <v/>
      </c>
      <c r="F1394" s="741" t="str">
        <v/>
      </c>
      <c r="G1394" s="741" t="str">
        <v/>
      </c>
    </row>
    <row r="1395" spans="1:7">
      <c r="A1395" s="740" t="str">
        <f t="shared" si="21"/>
        <v/>
      </c>
      <c r="B1395" s="739" t="str">
        <f>IF($L$2=TRUE,_xll.mirGetDate($A1395,$B$4,"MOD_FOLLOWING",$I$2),"")</f>
        <v/>
      </c>
      <c r="C1395" s="738" t="str">
        <f>IF($L$2=TRUE,_xll.mirGetDate($A1395,$C$4,"MOD_FOLLOWING",$I$2),"")</f>
        <v/>
      </c>
      <c r="D1395" s="738" t="str">
        <f>IF($L$2=TRUE,_xll.mirGetDate($A1395,$D$4,"MOD_FOLLOWING",$I$2),"")</f>
        <v/>
      </c>
      <c r="E1395" s="741" t="str">
        <v/>
      </c>
      <c r="F1395" s="741" t="str">
        <v/>
      </c>
      <c r="G1395" s="741" t="str">
        <v/>
      </c>
    </row>
    <row r="1396" spans="1:7">
      <c r="A1396" s="740" t="str">
        <f t="shared" si="21"/>
        <v/>
      </c>
      <c r="B1396" s="739" t="str">
        <f>IF($L$2=TRUE,_xll.mirGetDate($A1396,$B$4,"MOD_FOLLOWING",$I$2),"")</f>
        <v/>
      </c>
      <c r="C1396" s="738" t="str">
        <f>IF($L$2=TRUE,_xll.mirGetDate($A1396,$C$4,"MOD_FOLLOWING",$I$2),"")</f>
        <v/>
      </c>
      <c r="D1396" s="738" t="str">
        <f>IF($L$2=TRUE,_xll.mirGetDate($A1396,$D$4,"MOD_FOLLOWING",$I$2),"")</f>
        <v/>
      </c>
      <c r="E1396" s="741" t="str">
        <v/>
      </c>
      <c r="F1396" s="741" t="str">
        <v/>
      </c>
      <c r="G1396" s="741" t="str">
        <v/>
      </c>
    </row>
    <row r="1397" spans="1:7">
      <c r="A1397" s="740" t="str">
        <f t="shared" si="21"/>
        <v/>
      </c>
      <c r="B1397" s="739" t="str">
        <f>IF($L$2=TRUE,_xll.mirGetDate($A1397,$B$4,"MOD_FOLLOWING",$I$2),"")</f>
        <v/>
      </c>
      <c r="C1397" s="738" t="str">
        <f>IF($L$2=TRUE,_xll.mirGetDate($A1397,$C$4,"MOD_FOLLOWING",$I$2),"")</f>
        <v/>
      </c>
      <c r="D1397" s="738" t="str">
        <f>IF($L$2=TRUE,_xll.mirGetDate($A1397,$D$4,"MOD_FOLLOWING",$I$2),"")</f>
        <v/>
      </c>
      <c r="E1397" s="741" t="str">
        <v/>
      </c>
      <c r="F1397" s="741" t="str">
        <v/>
      </c>
      <c r="G1397" s="741" t="str">
        <v/>
      </c>
    </row>
    <row r="1398" spans="1:7">
      <c r="A1398" s="740" t="str">
        <f t="shared" si="21"/>
        <v/>
      </c>
      <c r="B1398" s="739" t="str">
        <f>IF($L$2=TRUE,_xll.mirGetDate($A1398,$B$4,"MOD_FOLLOWING",$I$2),"")</f>
        <v/>
      </c>
      <c r="C1398" s="738" t="str">
        <f>IF($L$2=TRUE,_xll.mirGetDate($A1398,$C$4,"MOD_FOLLOWING",$I$2),"")</f>
        <v/>
      </c>
      <c r="D1398" s="738" t="str">
        <f>IF($L$2=TRUE,_xll.mirGetDate($A1398,$D$4,"MOD_FOLLOWING",$I$2),"")</f>
        <v/>
      </c>
      <c r="E1398" s="741" t="str">
        <v/>
      </c>
      <c r="F1398" s="741" t="str">
        <v/>
      </c>
      <c r="G1398" s="741" t="str">
        <v/>
      </c>
    </row>
    <row r="1399" spans="1:7">
      <c r="A1399" s="740" t="str">
        <f t="shared" si="21"/>
        <v/>
      </c>
      <c r="B1399" s="739" t="str">
        <f>IF($L$2=TRUE,_xll.mirGetDate($A1399,$B$4,"MOD_FOLLOWING",$I$2),"")</f>
        <v/>
      </c>
      <c r="C1399" s="738" t="str">
        <f>IF($L$2=TRUE,_xll.mirGetDate($A1399,$C$4,"MOD_FOLLOWING",$I$2),"")</f>
        <v/>
      </c>
      <c r="D1399" s="738" t="str">
        <f>IF($L$2=TRUE,_xll.mirGetDate($A1399,$D$4,"MOD_FOLLOWING",$I$2),"")</f>
        <v/>
      </c>
      <c r="E1399" s="741" t="str">
        <v/>
      </c>
      <c r="F1399" s="741" t="str">
        <v/>
      </c>
      <c r="G1399" s="741" t="str">
        <v/>
      </c>
    </row>
    <row r="1400" spans="1:7">
      <c r="A1400" s="740" t="str">
        <f t="shared" si="21"/>
        <v/>
      </c>
      <c r="B1400" s="739" t="str">
        <f>IF($L$2=TRUE,_xll.mirGetDate($A1400,$B$4,"MOD_FOLLOWING",$I$2),"")</f>
        <v/>
      </c>
      <c r="C1400" s="738" t="str">
        <f>IF($L$2=TRUE,_xll.mirGetDate($A1400,$C$4,"MOD_FOLLOWING",$I$2),"")</f>
        <v/>
      </c>
      <c r="D1400" s="738" t="str">
        <f>IF($L$2=TRUE,_xll.mirGetDate($A1400,$D$4,"MOD_FOLLOWING",$I$2),"")</f>
        <v/>
      </c>
      <c r="E1400" s="741" t="str">
        <v/>
      </c>
      <c r="F1400" s="741" t="str">
        <v/>
      </c>
      <c r="G1400" s="741" t="str">
        <v/>
      </c>
    </row>
    <row r="1401" spans="1:7">
      <c r="A1401" s="740" t="str">
        <f t="shared" si="21"/>
        <v/>
      </c>
      <c r="B1401" s="739" t="str">
        <f>IF($L$2=TRUE,_xll.mirGetDate($A1401,$B$4,"MOD_FOLLOWING",$I$2),"")</f>
        <v/>
      </c>
      <c r="C1401" s="738" t="str">
        <f>IF($L$2=TRUE,_xll.mirGetDate($A1401,$C$4,"MOD_FOLLOWING",$I$2),"")</f>
        <v/>
      </c>
      <c r="D1401" s="738" t="str">
        <f>IF($L$2=TRUE,_xll.mirGetDate($A1401,$D$4,"MOD_FOLLOWING",$I$2),"")</f>
        <v/>
      </c>
      <c r="E1401" s="741" t="str">
        <v/>
      </c>
      <c r="F1401" s="741" t="str">
        <v/>
      </c>
      <c r="G1401" s="741" t="str">
        <v/>
      </c>
    </row>
    <row r="1402" spans="1:7">
      <c r="A1402" s="740" t="str">
        <f t="shared" si="21"/>
        <v/>
      </c>
      <c r="B1402" s="739" t="str">
        <f>IF($L$2=TRUE,_xll.mirGetDate($A1402,$B$4,"MOD_FOLLOWING",$I$2),"")</f>
        <v/>
      </c>
      <c r="C1402" s="738" t="str">
        <f>IF($L$2=TRUE,_xll.mirGetDate($A1402,$C$4,"MOD_FOLLOWING",$I$2),"")</f>
        <v/>
      </c>
      <c r="D1402" s="738" t="str">
        <f>IF($L$2=TRUE,_xll.mirGetDate($A1402,$D$4,"MOD_FOLLOWING",$I$2),"")</f>
        <v/>
      </c>
      <c r="E1402" s="741" t="str">
        <v/>
      </c>
      <c r="F1402" s="741" t="str">
        <v/>
      </c>
      <c r="G1402" s="741" t="str">
        <v/>
      </c>
    </row>
    <row r="1403" spans="1:7">
      <c r="A1403" s="740" t="str">
        <f t="shared" si="21"/>
        <v/>
      </c>
      <c r="B1403" s="739" t="str">
        <f>IF($L$2=TRUE,_xll.mirGetDate($A1403,$B$4,"MOD_FOLLOWING",$I$2),"")</f>
        <v/>
      </c>
      <c r="C1403" s="738" t="str">
        <f>IF($L$2=TRUE,_xll.mirGetDate($A1403,$C$4,"MOD_FOLLOWING",$I$2),"")</f>
        <v/>
      </c>
      <c r="D1403" s="738" t="str">
        <f>IF($L$2=TRUE,_xll.mirGetDate($A1403,$D$4,"MOD_FOLLOWING",$I$2),"")</f>
        <v/>
      </c>
      <c r="E1403" s="741" t="str">
        <v/>
      </c>
      <c r="F1403" s="741" t="str">
        <v/>
      </c>
      <c r="G1403" s="741" t="str">
        <v/>
      </c>
    </row>
    <row r="1404" spans="1:7">
      <c r="A1404" s="740" t="str">
        <f t="shared" si="21"/>
        <v/>
      </c>
      <c r="B1404" s="739" t="str">
        <f>IF($L$2=TRUE,_xll.mirGetDate($A1404,$B$4,"MOD_FOLLOWING",$I$2),"")</f>
        <v/>
      </c>
      <c r="C1404" s="738" t="str">
        <f>IF($L$2=TRUE,_xll.mirGetDate($A1404,$C$4,"MOD_FOLLOWING",$I$2),"")</f>
        <v/>
      </c>
      <c r="D1404" s="738" t="str">
        <f>IF($L$2=TRUE,_xll.mirGetDate($A1404,$D$4,"MOD_FOLLOWING",$I$2),"")</f>
        <v/>
      </c>
      <c r="E1404" s="741" t="str">
        <v/>
      </c>
      <c r="F1404" s="741" t="str">
        <v/>
      </c>
      <c r="G1404" s="741" t="str">
        <v/>
      </c>
    </row>
    <row r="1405" spans="1:7">
      <c r="A1405" s="740" t="str">
        <f t="shared" si="21"/>
        <v/>
      </c>
      <c r="B1405" s="739" t="str">
        <f>IF($L$2=TRUE,_xll.mirGetDate($A1405,$B$4,"MOD_FOLLOWING",$I$2),"")</f>
        <v/>
      </c>
      <c r="C1405" s="738" t="str">
        <f>IF($L$2=TRUE,_xll.mirGetDate($A1405,$C$4,"MOD_FOLLOWING",$I$2),"")</f>
        <v/>
      </c>
      <c r="D1405" s="738" t="str">
        <f>IF($L$2=TRUE,_xll.mirGetDate($A1405,$D$4,"MOD_FOLLOWING",$I$2),"")</f>
        <v/>
      </c>
      <c r="E1405" s="741" t="str">
        <v/>
      </c>
      <c r="F1405" s="741" t="str">
        <v/>
      </c>
      <c r="G1405" s="741" t="str">
        <v/>
      </c>
    </row>
    <row r="1406" spans="1:7">
      <c r="A1406" s="740" t="str">
        <f t="shared" si="21"/>
        <v/>
      </c>
      <c r="B1406" s="739" t="str">
        <f>IF($L$2=TRUE,_xll.mirGetDate($A1406,$B$4,"MOD_FOLLOWING",$I$2),"")</f>
        <v/>
      </c>
      <c r="C1406" s="738" t="str">
        <f>IF($L$2=TRUE,_xll.mirGetDate($A1406,$C$4,"MOD_FOLLOWING",$I$2),"")</f>
        <v/>
      </c>
      <c r="D1406" s="738" t="str">
        <f>IF($L$2=TRUE,_xll.mirGetDate($A1406,$D$4,"MOD_FOLLOWING",$I$2),"")</f>
        <v/>
      </c>
      <c r="E1406" s="741" t="str">
        <v/>
      </c>
      <c r="F1406" s="741" t="str">
        <v/>
      </c>
      <c r="G1406" s="741" t="str">
        <v/>
      </c>
    </row>
    <row r="1407" spans="1:7">
      <c r="A1407" s="740" t="str">
        <f t="shared" si="21"/>
        <v/>
      </c>
      <c r="B1407" s="739" t="str">
        <f>IF($L$2=TRUE,_xll.mirGetDate($A1407,$B$4,"MOD_FOLLOWING",$I$2),"")</f>
        <v/>
      </c>
      <c r="C1407" s="738" t="str">
        <f>IF($L$2=TRUE,_xll.mirGetDate($A1407,$C$4,"MOD_FOLLOWING",$I$2),"")</f>
        <v/>
      </c>
      <c r="D1407" s="738" t="str">
        <f>IF($L$2=TRUE,_xll.mirGetDate($A1407,$D$4,"MOD_FOLLOWING",$I$2),"")</f>
        <v/>
      </c>
      <c r="E1407" s="741" t="str">
        <v/>
      </c>
      <c r="F1407" s="741" t="str">
        <v/>
      </c>
      <c r="G1407" s="741" t="str">
        <v/>
      </c>
    </row>
    <row r="1408" spans="1:7">
      <c r="A1408" s="740" t="str">
        <f t="shared" si="21"/>
        <v/>
      </c>
      <c r="B1408" s="739" t="str">
        <f>IF($L$2=TRUE,_xll.mirGetDate($A1408,$B$4,"MOD_FOLLOWING",$I$2),"")</f>
        <v/>
      </c>
      <c r="C1408" s="738" t="str">
        <f>IF($L$2=TRUE,_xll.mirGetDate($A1408,$C$4,"MOD_FOLLOWING",$I$2),"")</f>
        <v/>
      </c>
      <c r="D1408" s="738" t="str">
        <f>IF($L$2=TRUE,_xll.mirGetDate($A1408,$D$4,"MOD_FOLLOWING",$I$2),"")</f>
        <v/>
      </c>
      <c r="E1408" s="741" t="str">
        <v/>
      </c>
      <c r="F1408" s="741" t="str">
        <v/>
      </c>
      <c r="G1408" s="741" t="str">
        <v/>
      </c>
    </row>
    <row r="1409" spans="1:7">
      <c r="A1409" s="740" t="str">
        <f t="shared" si="21"/>
        <v/>
      </c>
      <c r="B1409" s="739" t="str">
        <f>IF($L$2=TRUE,_xll.mirGetDate($A1409,$B$4,"MOD_FOLLOWING",$I$2),"")</f>
        <v/>
      </c>
      <c r="C1409" s="738" t="str">
        <f>IF($L$2=TRUE,_xll.mirGetDate($A1409,$C$4,"MOD_FOLLOWING",$I$2),"")</f>
        <v/>
      </c>
      <c r="D1409" s="738" t="str">
        <f>IF($L$2=TRUE,_xll.mirGetDate($A1409,$D$4,"MOD_FOLLOWING",$I$2),"")</f>
        <v/>
      </c>
      <c r="E1409" s="741" t="str">
        <v/>
      </c>
      <c r="F1409" s="741" t="str">
        <v/>
      </c>
      <c r="G1409" s="741" t="str">
        <v/>
      </c>
    </row>
    <row r="1410" spans="1:7">
      <c r="A1410" s="740" t="str">
        <f t="shared" si="21"/>
        <v/>
      </c>
      <c r="B1410" s="739" t="str">
        <f>IF($L$2=TRUE,_xll.mirGetDate($A1410,$B$4,"MOD_FOLLOWING",$I$2),"")</f>
        <v/>
      </c>
      <c r="C1410" s="738" t="str">
        <f>IF($L$2=TRUE,_xll.mirGetDate($A1410,$C$4,"MOD_FOLLOWING",$I$2),"")</f>
        <v/>
      </c>
      <c r="D1410" s="738" t="str">
        <f>IF($L$2=TRUE,_xll.mirGetDate($A1410,$D$4,"MOD_FOLLOWING",$I$2),"")</f>
        <v/>
      </c>
      <c r="E1410" s="741" t="str">
        <v/>
      </c>
      <c r="F1410" s="741" t="str">
        <v/>
      </c>
      <c r="G1410" s="741" t="str">
        <v/>
      </c>
    </row>
    <row r="1411" spans="1:7">
      <c r="A1411" s="740" t="str">
        <f t="shared" si="21"/>
        <v/>
      </c>
      <c r="B1411" s="739" t="str">
        <f>IF($L$2=TRUE,_xll.mirGetDate($A1411,$B$4,"MOD_FOLLOWING",$I$2),"")</f>
        <v/>
      </c>
      <c r="C1411" s="738" t="str">
        <f>IF($L$2=TRUE,_xll.mirGetDate($A1411,$C$4,"MOD_FOLLOWING",$I$2),"")</f>
        <v/>
      </c>
      <c r="D1411" s="738" t="str">
        <f>IF($L$2=TRUE,_xll.mirGetDate($A1411,$D$4,"MOD_FOLLOWING",$I$2),"")</f>
        <v/>
      </c>
      <c r="E1411" s="741" t="str">
        <v/>
      </c>
      <c r="F1411" s="741" t="str">
        <v/>
      </c>
      <c r="G1411" s="741" t="str">
        <v/>
      </c>
    </row>
    <row r="1412" spans="1:7">
      <c r="A1412" s="740" t="str">
        <f t="shared" si="21"/>
        <v/>
      </c>
      <c r="B1412" s="739" t="str">
        <f>IF($L$2=TRUE,_xll.mirGetDate($A1412,$B$4,"MOD_FOLLOWING",$I$2),"")</f>
        <v/>
      </c>
      <c r="C1412" s="738" t="str">
        <f>IF($L$2=TRUE,_xll.mirGetDate($A1412,$C$4,"MOD_FOLLOWING",$I$2),"")</f>
        <v/>
      </c>
      <c r="D1412" s="738" t="str">
        <f>IF($L$2=TRUE,_xll.mirGetDate($A1412,$D$4,"MOD_FOLLOWING",$I$2),"")</f>
        <v/>
      </c>
      <c r="E1412" s="741" t="str">
        <v/>
      </c>
      <c r="F1412" s="741" t="str">
        <v/>
      </c>
      <c r="G1412" s="741" t="str">
        <v/>
      </c>
    </row>
    <row r="1413" spans="1:7">
      <c r="A1413" s="740" t="str">
        <f t="shared" si="21"/>
        <v/>
      </c>
      <c r="B1413" s="739" t="str">
        <f>IF($L$2=TRUE,_xll.mirGetDate($A1413,$B$4,"MOD_FOLLOWING",$I$2),"")</f>
        <v/>
      </c>
      <c r="C1413" s="738" t="str">
        <f>IF($L$2=TRUE,_xll.mirGetDate($A1413,$C$4,"MOD_FOLLOWING",$I$2),"")</f>
        <v/>
      </c>
      <c r="D1413" s="738" t="str">
        <f>IF($L$2=TRUE,_xll.mirGetDate($A1413,$D$4,"MOD_FOLLOWING",$I$2),"")</f>
        <v/>
      </c>
      <c r="E1413" s="741" t="str">
        <v/>
      </c>
      <c r="F1413" s="741" t="str">
        <v/>
      </c>
      <c r="G1413" s="741" t="str">
        <v/>
      </c>
    </row>
    <row r="1414" spans="1:7">
      <c r="A1414" s="740" t="str">
        <f t="shared" ref="A1414:A1477" si="22">B1413</f>
        <v/>
      </c>
      <c r="B1414" s="739" t="str">
        <f>IF($L$2=TRUE,_xll.mirGetDate($A1414,$B$4,"MOD_FOLLOWING",$I$2),"")</f>
        <v/>
      </c>
      <c r="C1414" s="738" t="str">
        <f>IF($L$2=TRUE,_xll.mirGetDate($A1414,$C$4,"MOD_FOLLOWING",$I$2),"")</f>
        <v/>
      </c>
      <c r="D1414" s="738" t="str">
        <f>IF($L$2=TRUE,_xll.mirGetDate($A1414,$D$4,"MOD_FOLLOWING",$I$2),"")</f>
        <v/>
      </c>
      <c r="E1414" s="741" t="str">
        <v/>
      </c>
      <c r="F1414" s="741" t="str">
        <v/>
      </c>
      <c r="G1414" s="741" t="str">
        <v/>
      </c>
    </row>
    <row r="1415" spans="1:7">
      <c r="A1415" s="740" t="str">
        <f t="shared" si="22"/>
        <v/>
      </c>
      <c r="B1415" s="739" t="str">
        <f>IF($L$2=TRUE,_xll.mirGetDate($A1415,$B$4,"MOD_FOLLOWING",$I$2),"")</f>
        <v/>
      </c>
      <c r="C1415" s="738" t="str">
        <f>IF($L$2=TRUE,_xll.mirGetDate($A1415,$C$4,"MOD_FOLLOWING",$I$2),"")</f>
        <v/>
      </c>
      <c r="D1415" s="738" t="str">
        <f>IF($L$2=TRUE,_xll.mirGetDate($A1415,$D$4,"MOD_FOLLOWING",$I$2),"")</f>
        <v/>
      </c>
      <c r="E1415" s="741" t="str">
        <v/>
      </c>
      <c r="F1415" s="741" t="str">
        <v/>
      </c>
      <c r="G1415" s="741" t="str">
        <v/>
      </c>
    </row>
    <row r="1416" spans="1:7">
      <c r="A1416" s="740" t="str">
        <f t="shared" si="22"/>
        <v/>
      </c>
      <c r="B1416" s="739" t="str">
        <f>IF($L$2=TRUE,_xll.mirGetDate($A1416,$B$4,"MOD_FOLLOWING",$I$2),"")</f>
        <v/>
      </c>
      <c r="C1416" s="738" t="str">
        <f>IF($L$2=TRUE,_xll.mirGetDate($A1416,$C$4,"MOD_FOLLOWING",$I$2),"")</f>
        <v/>
      </c>
      <c r="D1416" s="738" t="str">
        <f>IF($L$2=TRUE,_xll.mirGetDate($A1416,$D$4,"MOD_FOLLOWING",$I$2),"")</f>
        <v/>
      </c>
      <c r="E1416" s="741" t="str">
        <v/>
      </c>
      <c r="F1416" s="741" t="str">
        <v/>
      </c>
      <c r="G1416" s="741" t="str">
        <v/>
      </c>
    </row>
    <row r="1417" spans="1:7">
      <c r="A1417" s="740" t="str">
        <f t="shared" si="22"/>
        <v/>
      </c>
      <c r="B1417" s="739" t="str">
        <f>IF($L$2=TRUE,_xll.mirGetDate($A1417,$B$4,"MOD_FOLLOWING",$I$2),"")</f>
        <v/>
      </c>
      <c r="C1417" s="738" t="str">
        <f>IF($L$2=TRUE,_xll.mirGetDate($A1417,$C$4,"MOD_FOLLOWING",$I$2),"")</f>
        <v/>
      </c>
      <c r="D1417" s="738" t="str">
        <f>IF($L$2=TRUE,_xll.mirGetDate($A1417,$D$4,"MOD_FOLLOWING",$I$2),"")</f>
        <v/>
      </c>
      <c r="E1417" s="741" t="str">
        <v/>
      </c>
      <c r="F1417" s="741" t="str">
        <v/>
      </c>
      <c r="G1417" s="741" t="str">
        <v/>
      </c>
    </row>
    <row r="1418" spans="1:7">
      <c r="A1418" s="740" t="str">
        <f t="shared" si="22"/>
        <v/>
      </c>
      <c r="B1418" s="739" t="str">
        <f>IF($L$2=TRUE,_xll.mirGetDate($A1418,$B$4,"MOD_FOLLOWING",$I$2),"")</f>
        <v/>
      </c>
      <c r="C1418" s="738" t="str">
        <f>IF($L$2=TRUE,_xll.mirGetDate($A1418,$C$4,"MOD_FOLLOWING",$I$2),"")</f>
        <v/>
      </c>
      <c r="D1418" s="738" t="str">
        <f>IF($L$2=TRUE,_xll.mirGetDate($A1418,$D$4,"MOD_FOLLOWING",$I$2),"")</f>
        <v/>
      </c>
      <c r="E1418" s="741" t="str">
        <v/>
      </c>
      <c r="F1418" s="741" t="str">
        <v/>
      </c>
      <c r="G1418" s="741" t="str">
        <v/>
      </c>
    </row>
    <row r="1419" spans="1:7">
      <c r="A1419" s="740" t="str">
        <f t="shared" si="22"/>
        <v/>
      </c>
      <c r="B1419" s="739" t="str">
        <f>IF($L$2=TRUE,_xll.mirGetDate($A1419,$B$4,"MOD_FOLLOWING",$I$2),"")</f>
        <v/>
      </c>
      <c r="C1419" s="738" t="str">
        <f>IF($L$2=TRUE,_xll.mirGetDate($A1419,$C$4,"MOD_FOLLOWING",$I$2),"")</f>
        <v/>
      </c>
      <c r="D1419" s="738" t="str">
        <f>IF($L$2=TRUE,_xll.mirGetDate($A1419,$D$4,"MOD_FOLLOWING",$I$2),"")</f>
        <v/>
      </c>
      <c r="E1419" s="741" t="str">
        <v/>
      </c>
      <c r="F1419" s="741" t="str">
        <v/>
      </c>
      <c r="G1419" s="741" t="str">
        <v/>
      </c>
    </row>
    <row r="1420" spans="1:7">
      <c r="A1420" s="740" t="str">
        <f t="shared" si="22"/>
        <v/>
      </c>
      <c r="B1420" s="739" t="str">
        <f>IF($L$2=TRUE,_xll.mirGetDate($A1420,$B$4,"MOD_FOLLOWING",$I$2),"")</f>
        <v/>
      </c>
      <c r="C1420" s="738" t="str">
        <f>IF($L$2=TRUE,_xll.mirGetDate($A1420,$C$4,"MOD_FOLLOWING",$I$2),"")</f>
        <v/>
      </c>
      <c r="D1420" s="738" t="str">
        <f>IF($L$2=TRUE,_xll.mirGetDate($A1420,$D$4,"MOD_FOLLOWING",$I$2),"")</f>
        <v/>
      </c>
      <c r="E1420" s="741" t="str">
        <v/>
      </c>
      <c r="F1420" s="741" t="str">
        <v/>
      </c>
      <c r="G1420" s="741" t="str">
        <v/>
      </c>
    </row>
    <row r="1421" spans="1:7">
      <c r="A1421" s="740" t="str">
        <f t="shared" si="22"/>
        <v/>
      </c>
      <c r="B1421" s="739" t="str">
        <f>IF($L$2=TRUE,_xll.mirGetDate($A1421,$B$4,"MOD_FOLLOWING",$I$2),"")</f>
        <v/>
      </c>
      <c r="C1421" s="738" t="str">
        <f>IF($L$2=TRUE,_xll.mirGetDate($A1421,$C$4,"MOD_FOLLOWING",$I$2),"")</f>
        <v/>
      </c>
      <c r="D1421" s="738" t="str">
        <f>IF($L$2=TRUE,_xll.mirGetDate($A1421,$D$4,"MOD_FOLLOWING",$I$2),"")</f>
        <v/>
      </c>
      <c r="E1421" s="741" t="str">
        <v/>
      </c>
      <c r="F1421" s="741" t="str">
        <v/>
      </c>
      <c r="G1421" s="741" t="str">
        <v/>
      </c>
    </row>
    <row r="1422" spans="1:7">
      <c r="A1422" s="740" t="str">
        <f t="shared" si="22"/>
        <v/>
      </c>
      <c r="B1422" s="739" t="str">
        <f>IF($L$2=TRUE,_xll.mirGetDate($A1422,$B$4,"MOD_FOLLOWING",$I$2),"")</f>
        <v/>
      </c>
      <c r="C1422" s="738" t="str">
        <f>IF($L$2=TRUE,_xll.mirGetDate($A1422,$C$4,"MOD_FOLLOWING",$I$2),"")</f>
        <v/>
      </c>
      <c r="D1422" s="738" t="str">
        <f>IF($L$2=TRUE,_xll.mirGetDate($A1422,$D$4,"MOD_FOLLOWING",$I$2),"")</f>
        <v/>
      </c>
      <c r="E1422" s="741" t="str">
        <v/>
      </c>
      <c r="F1422" s="741" t="str">
        <v/>
      </c>
      <c r="G1422" s="741" t="str">
        <v/>
      </c>
    </row>
    <row r="1423" spans="1:7">
      <c r="A1423" s="740" t="str">
        <f t="shared" si="22"/>
        <v/>
      </c>
      <c r="B1423" s="739" t="str">
        <f>IF($L$2=TRUE,_xll.mirGetDate($A1423,$B$4,"MOD_FOLLOWING",$I$2),"")</f>
        <v/>
      </c>
      <c r="C1423" s="738" t="str">
        <f>IF($L$2=TRUE,_xll.mirGetDate($A1423,$C$4,"MOD_FOLLOWING",$I$2),"")</f>
        <v/>
      </c>
      <c r="D1423" s="738" t="str">
        <f>IF($L$2=TRUE,_xll.mirGetDate($A1423,$D$4,"MOD_FOLLOWING",$I$2),"")</f>
        <v/>
      </c>
      <c r="E1423" s="741" t="str">
        <v/>
      </c>
      <c r="F1423" s="741" t="str">
        <v/>
      </c>
      <c r="G1423" s="741" t="str">
        <v/>
      </c>
    </row>
    <row r="1424" spans="1:7">
      <c r="A1424" s="740" t="str">
        <f t="shared" si="22"/>
        <v/>
      </c>
      <c r="B1424" s="739" t="str">
        <f>IF($L$2=TRUE,_xll.mirGetDate($A1424,$B$4,"MOD_FOLLOWING",$I$2),"")</f>
        <v/>
      </c>
      <c r="C1424" s="738" t="str">
        <f>IF($L$2=TRUE,_xll.mirGetDate($A1424,$C$4,"MOD_FOLLOWING",$I$2),"")</f>
        <v/>
      </c>
      <c r="D1424" s="738" t="str">
        <f>IF($L$2=TRUE,_xll.mirGetDate($A1424,$D$4,"MOD_FOLLOWING",$I$2),"")</f>
        <v/>
      </c>
      <c r="E1424" s="741" t="str">
        <v/>
      </c>
      <c r="F1424" s="741" t="str">
        <v/>
      </c>
      <c r="G1424" s="741" t="str">
        <v/>
      </c>
    </row>
    <row r="1425" spans="1:7">
      <c r="A1425" s="740" t="str">
        <f t="shared" si="22"/>
        <v/>
      </c>
      <c r="B1425" s="739" t="str">
        <f>IF($L$2=TRUE,_xll.mirGetDate($A1425,$B$4,"MOD_FOLLOWING",$I$2),"")</f>
        <v/>
      </c>
      <c r="C1425" s="738" t="str">
        <f>IF($L$2=TRUE,_xll.mirGetDate($A1425,$C$4,"MOD_FOLLOWING",$I$2),"")</f>
        <v/>
      </c>
      <c r="D1425" s="738" t="str">
        <f>IF($L$2=TRUE,_xll.mirGetDate($A1425,$D$4,"MOD_FOLLOWING",$I$2),"")</f>
        <v/>
      </c>
      <c r="E1425" s="741" t="str">
        <v/>
      </c>
      <c r="F1425" s="741" t="str">
        <v/>
      </c>
      <c r="G1425" s="741" t="str">
        <v/>
      </c>
    </row>
    <row r="1426" spans="1:7">
      <c r="A1426" s="740" t="str">
        <f t="shared" si="22"/>
        <v/>
      </c>
      <c r="B1426" s="739" t="str">
        <f>IF($L$2=TRUE,_xll.mirGetDate($A1426,$B$4,"MOD_FOLLOWING",$I$2),"")</f>
        <v/>
      </c>
      <c r="C1426" s="738" t="str">
        <f>IF($L$2=TRUE,_xll.mirGetDate($A1426,$C$4,"MOD_FOLLOWING",$I$2),"")</f>
        <v/>
      </c>
      <c r="D1426" s="738" t="str">
        <f>IF($L$2=TRUE,_xll.mirGetDate($A1426,$D$4,"MOD_FOLLOWING",$I$2),"")</f>
        <v/>
      </c>
      <c r="E1426" s="741" t="str">
        <v/>
      </c>
      <c r="F1426" s="741" t="str">
        <v/>
      </c>
      <c r="G1426" s="741" t="str">
        <v/>
      </c>
    </row>
    <row r="1427" spans="1:7">
      <c r="A1427" s="740" t="str">
        <f t="shared" si="22"/>
        <v/>
      </c>
      <c r="B1427" s="739" t="str">
        <f>IF($L$2=TRUE,_xll.mirGetDate($A1427,$B$4,"MOD_FOLLOWING",$I$2),"")</f>
        <v/>
      </c>
      <c r="C1427" s="738" t="str">
        <f>IF($L$2=TRUE,_xll.mirGetDate($A1427,$C$4,"MOD_FOLLOWING",$I$2),"")</f>
        <v/>
      </c>
      <c r="D1427" s="738" t="str">
        <f>IF($L$2=TRUE,_xll.mirGetDate($A1427,$D$4,"MOD_FOLLOWING",$I$2),"")</f>
        <v/>
      </c>
      <c r="E1427" s="741" t="str">
        <v/>
      </c>
      <c r="F1427" s="741" t="str">
        <v/>
      </c>
      <c r="G1427" s="741" t="str">
        <v/>
      </c>
    </row>
    <row r="1428" spans="1:7">
      <c r="A1428" s="740" t="str">
        <f t="shared" si="22"/>
        <v/>
      </c>
      <c r="B1428" s="739" t="str">
        <f>IF($L$2=TRUE,_xll.mirGetDate($A1428,$B$4,"MOD_FOLLOWING",$I$2),"")</f>
        <v/>
      </c>
      <c r="C1428" s="738" t="str">
        <f>IF($L$2=TRUE,_xll.mirGetDate($A1428,$C$4,"MOD_FOLLOWING",$I$2),"")</f>
        <v/>
      </c>
      <c r="D1428" s="738" t="str">
        <f>IF($L$2=TRUE,_xll.mirGetDate($A1428,$D$4,"MOD_FOLLOWING",$I$2),"")</f>
        <v/>
      </c>
      <c r="E1428" s="741" t="str">
        <v/>
      </c>
      <c r="F1428" s="741" t="str">
        <v/>
      </c>
      <c r="G1428" s="741" t="str">
        <v/>
      </c>
    </row>
    <row r="1429" spans="1:7">
      <c r="A1429" s="740" t="str">
        <f t="shared" si="22"/>
        <v/>
      </c>
      <c r="B1429" s="739" t="str">
        <f>IF($L$2=TRUE,_xll.mirGetDate($A1429,$B$4,"MOD_FOLLOWING",$I$2),"")</f>
        <v/>
      </c>
      <c r="C1429" s="738" t="str">
        <f>IF($L$2=TRUE,_xll.mirGetDate($A1429,$C$4,"MOD_FOLLOWING",$I$2),"")</f>
        <v/>
      </c>
      <c r="D1429" s="738" t="str">
        <f>IF($L$2=TRUE,_xll.mirGetDate($A1429,$D$4,"MOD_FOLLOWING",$I$2),"")</f>
        <v/>
      </c>
      <c r="E1429" s="741" t="str">
        <v/>
      </c>
      <c r="F1429" s="741" t="str">
        <v/>
      </c>
      <c r="G1429" s="741" t="str">
        <v/>
      </c>
    </row>
    <row r="1430" spans="1:7">
      <c r="A1430" s="740" t="str">
        <f t="shared" si="22"/>
        <v/>
      </c>
      <c r="B1430" s="739" t="str">
        <f>IF($L$2=TRUE,_xll.mirGetDate($A1430,$B$4,"MOD_FOLLOWING",$I$2),"")</f>
        <v/>
      </c>
      <c r="C1430" s="738" t="str">
        <f>IF($L$2=TRUE,_xll.mirGetDate($A1430,$C$4,"MOD_FOLLOWING",$I$2),"")</f>
        <v/>
      </c>
      <c r="D1430" s="738" t="str">
        <f>IF($L$2=TRUE,_xll.mirGetDate($A1430,$D$4,"MOD_FOLLOWING",$I$2),"")</f>
        <v/>
      </c>
      <c r="E1430" s="741" t="str">
        <v/>
      </c>
      <c r="F1430" s="741" t="str">
        <v/>
      </c>
      <c r="G1430" s="741" t="str">
        <v/>
      </c>
    </row>
    <row r="1431" spans="1:7">
      <c r="A1431" s="740" t="str">
        <f t="shared" si="22"/>
        <v/>
      </c>
      <c r="B1431" s="739" t="str">
        <f>IF($L$2=TRUE,_xll.mirGetDate($A1431,$B$4,"MOD_FOLLOWING",$I$2),"")</f>
        <v/>
      </c>
      <c r="C1431" s="738" t="str">
        <f>IF($L$2=TRUE,_xll.mirGetDate($A1431,$C$4,"MOD_FOLLOWING",$I$2),"")</f>
        <v/>
      </c>
      <c r="D1431" s="738" t="str">
        <f>IF($L$2=TRUE,_xll.mirGetDate($A1431,$D$4,"MOD_FOLLOWING",$I$2),"")</f>
        <v/>
      </c>
      <c r="E1431" s="741" t="str">
        <v/>
      </c>
      <c r="F1431" s="741" t="str">
        <v/>
      </c>
      <c r="G1431" s="741" t="str">
        <v/>
      </c>
    </row>
    <row r="1432" spans="1:7">
      <c r="A1432" s="740" t="str">
        <f t="shared" si="22"/>
        <v/>
      </c>
      <c r="B1432" s="739" t="str">
        <f>IF($L$2=TRUE,_xll.mirGetDate($A1432,$B$4,"MOD_FOLLOWING",$I$2),"")</f>
        <v/>
      </c>
      <c r="C1432" s="738" t="str">
        <f>IF($L$2=TRUE,_xll.mirGetDate($A1432,$C$4,"MOD_FOLLOWING",$I$2),"")</f>
        <v/>
      </c>
      <c r="D1432" s="738" t="str">
        <f>IF($L$2=TRUE,_xll.mirGetDate($A1432,$D$4,"MOD_FOLLOWING",$I$2),"")</f>
        <v/>
      </c>
      <c r="E1432" s="741" t="str">
        <v/>
      </c>
      <c r="F1432" s="741" t="str">
        <v/>
      </c>
      <c r="G1432" s="741" t="str">
        <v/>
      </c>
    </row>
    <row r="1433" spans="1:7">
      <c r="A1433" s="740" t="str">
        <f t="shared" si="22"/>
        <v/>
      </c>
      <c r="B1433" s="739" t="str">
        <f>IF($L$2=TRUE,_xll.mirGetDate($A1433,$B$4,"MOD_FOLLOWING",$I$2),"")</f>
        <v/>
      </c>
      <c r="C1433" s="738" t="str">
        <f>IF($L$2=TRUE,_xll.mirGetDate($A1433,$C$4,"MOD_FOLLOWING",$I$2),"")</f>
        <v/>
      </c>
      <c r="D1433" s="738" t="str">
        <f>IF($L$2=TRUE,_xll.mirGetDate($A1433,$D$4,"MOD_FOLLOWING",$I$2),"")</f>
        <v/>
      </c>
      <c r="E1433" s="741" t="str">
        <v/>
      </c>
      <c r="F1433" s="741" t="str">
        <v/>
      </c>
      <c r="G1433" s="741" t="str">
        <v/>
      </c>
    </row>
    <row r="1434" spans="1:7">
      <c r="A1434" s="740" t="str">
        <f t="shared" si="22"/>
        <v/>
      </c>
      <c r="B1434" s="739" t="str">
        <f>IF($L$2=TRUE,_xll.mirGetDate($A1434,$B$4,"MOD_FOLLOWING",$I$2),"")</f>
        <v/>
      </c>
      <c r="C1434" s="738" t="str">
        <f>IF($L$2=TRUE,_xll.mirGetDate($A1434,$C$4,"MOD_FOLLOWING",$I$2),"")</f>
        <v/>
      </c>
      <c r="D1434" s="738" t="str">
        <f>IF($L$2=TRUE,_xll.mirGetDate($A1434,$D$4,"MOD_FOLLOWING",$I$2),"")</f>
        <v/>
      </c>
      <c r="E1434" s="741" t="str">
        <v/>
      </c>
      <c r="F1434" s="741" t="str">
        <v/>
      </c>
      <c r="G1434" s="741" t="str">
        <v/>
      </c>
    </row>
    <row r="1435" spans="1:7">
      <c r="A1435" s="740" t="str">
        <f t="shared" si="22"/>
        <v/>
      </c>
      <c r="B1435" s="739" t="str">
        <f>IF($L$2=TRUE,_xll.mirGetDate($A1435,$B$4,"MOD_FOLLOWING",$I$2),"")</f>
        <v/>
      </c>
      <c r="C1435" s="738" t="str">
        <f>IF($L$2=TRUE,_xll.mirGetDate($A1435,$C$4,"MOD_FOLLOWING",$I$2),"")</f>
        <v/>
      </c>
      <c r="D1435" s="738" t="str">
        <f>IF($L$2=TRUE,_xll.mirGetDate($A1435,$D$4,"MOD_FOLLOWING",$I$2),"")</f>
        <v/>
      </c>
      <c r="E1435" s="741" t="str">
        <v/>
      </c>
      <c r="F1435" s="741" t="str">
        <v/>
      </c>
      <c r="G1435" s="741" t="str">
        <v/>
      </c>
    </row>
    <row r="1436" spans="1:7">
      <c r="A1436" s="740" t="str">
        <f t="shared" si="22"/>
        <v/>
      </c>
      <c r="B1436" s="739" t="str">
        <f>IF($L$2=TRUE,_xll.mirGetDate($A1436,$B$4,"MOD_FOLLOWING",$I$2),"")</f>
        <v/>
      </c>
      <c r="C1436" s="738" t="str">
        <f>IF($L$2=TRUE,_xll.mirGetDate($A1436,$C$4,"MOD_FOLLOWING",$I$2),"")</f>
        <v/>
      </c>
      <c r="D1436" s="738" t="str">
        <f>IF($L$2=TRUE,_xll.mirGetDate($A1436,$D$4,"MOD_FOLLOWING",$I$2),"")</f>
        <v/>
      </c>
      <c r="E1436" s="741" t="str">
        <v/>
      </c>
      <c r="F1436" s="741" t="str">
        <v/>
      </c>
      <c r="G1436" s="741" t="str">
        <v/>
      </c>
    </row>
    <row r="1437" spans="1:7">
      <c r="A1437" s="740" t="str">
        <f t="shared" si="22"/>
        <v/>
      </c>
      <c r="B1437" s="739" t="str">
        <f>IF($L$2=TRUE,_xll.mirGetDate($A1437,$B$4,"MOD_FOLLOWING",$I$2),"")</f>
        <v/>
      </c>
      <c r="C1437" s="738" t="str">
        <f>IF($L$2=TRUE,_xll.mirGetDate($A1437,$C$4,"MOD_FOLLOWING",$I$2),"")</f>
        <v/>
      </c>
      <c r="D1437" s="738" t="str">
        <f>IF($L$2=TRUE,_xll.mirGetDate($A1437,$D$4,"MOD_FOLLOWING",$I$2),"")</f>
        <v/>
      </c>
      <c r="E1437" s="741" t="str">
        <v/>
      </c>
      <c r="F1437" s="741" t="str">
        <v/>
      </c>
      <c r="G1437" s="741" t="str">
        <v/>
      </c>
    </row>
    <row r="1438" spans="1:7">
      <c r="A1438" s="740" t="str">
        <f t="shared" si="22"/>
        <v/>
      </c>
      <c r="B1438" s="739" t="str">
        <f>IF($L$2=TRUE,_xll.mirGetDate($A1438,$B$4,"MOD_FOLLOWING",$I$2),"")</f>
        <v/>
      </c>
      <c r="C1438" s="738" t="str">
        <f>IF($L$2=TRUE,_xll.mirGetDate($A1438,$C$4,"MOD_FOLLOWING",$I$2),"")</f>
        <v/>
      </c>
      <c r="D1438" s="738" t="str">
        <f>IF($L$2=TRUE,_xll.mirGetDate($A1438,$D$4,"MOD_FOLLOWING",$I$2),"")</f>
        <v/>
      </c>
      <c r="E1438" s="741" t="str">
        <v/>
      </c>
      <c r="F1438" s="741" t="str">
        <v/>
      </c>
      <c r="G1438" s="741" t="str">
        <v/>
      </c>
    </row>
    <row r="1439" spans="1:7">
      <c r="A1439" s="740" t="str">
        <f t="shared" si="22"/>
        <v/>
      </c>
      <c r="B1439" s="739" t="str">
        <f>IF($L$2=TRUE,_xll.mirGetDate($A1439,$B$4,"MOD_FOLLOWING",$I$2),"")</f>
        <v/>
      </c>
      <c r="C1439" s="738" t="str">
        <f>IF($L$2=TRUE,_xll.mirGetDate($A1439,$C$4,"MOD_FOLLOWING",$I$2),"")</f>
        <v/>
      </c>
      <c r="D1439" s="738" t="str">
        <f>IF($L$2=TRUE,_xll.mirGetDate($A1439,$D$4,"MOD_FOLLOWING",$I$2),"")</f>
        <v/>
      </c>
      <c r="E1439" s="741" t="str">
        <v/>
      </c>
      <c r="F1439" s="741" t="str">
        <v/>
      </c>
      <c r="G1439" s="741" t="str">
        <v/>
      </c>
    </row>
    <row r="1440" spans="1:7">
      <c r="A1440" s="740" t="str">
        <f t="shared" si="22"/>
        <v/>
      </c>
      <c r="B1440" s="739" t="str">
        <f>IF($L$2=TRUE,_xll.mirGetDate($A1440,$B$4,"MOD_FOLLOWING",$I$2),"")</f>
        <v/>
      </c>
      <c r="C1440" s="738" t="str">
        <f>IF($L$2=TRUE,_xll.mirGetDate($A1440,$C$4,"MOD_FOLLOWING",$I$2),"")</f>
        <v/>
      </c>
      <c r="D1440" s="738" t="str">
        <f>IF($L$2=TRUE,_xll.mirGetDate($A1440,$D$4,"MOD_FOLLOWING",$I$2),"")</f>
        <v/>
      </c>
      <c r="E1440" s="741" t="str">
        <v/>
      </c>
      <c r="F1440" s="741" t="str">
        <v/>
      </c>
      <c r="G1440" s="741" t="str">
        <v/>
      </c>
    </row>
    <row r="1441" spans="1:7">
      <c r="A1441" s="740" t="str">
        <f t="shared" si="22"/>
        <v/>
      </c>
      <c r="B1441" s="739" t="str">
        <f>IF($L$2=TRUE,_xll.mirGetDate($A1441,$B$4,"MOD_FOLLOWING",$I$2),"")</f>
        <v/>
      </c>
      <c r="C1441" s="738" t="str">
        <f>IF($L$2=TRUE,_xll.mirGetDate($A1441,$C$4,"MOD_FOLLOWING",$I$2),"")</f>
        <v/>
      </c>
      <c r="D1441" s="738" t="str">
        <f>IF($L$2=TRUE,_xll.mirGetDate($A1441,$D$4,"MOD_FOLLOWING",$I$2),"")</f>
        <v/>
      </c>
      <c r="E1441" s="741" t="str">
        <v/>
      </c>
      <c r="F1441" s="741" t="str">
        <v/>
      </c>
      <c r="G1441" s="741" t="str">
        <v/>
      </c>
    </row>
    <row r="1442" spans="1:7">
      <c r="A1442" s="740" t="str">
        <f t="shared" si="22"/>
        <v/>
      </c>
      <c r="B1442" s="739" t="str">
        <f>IF($L$2=TRUE,_xll.mirGetDate($A1442,$B$4,"MOD_FOLLOWING",$I$2),"")</f>
        <v/>
      </c>
      <c r="C1442" s="738" t="str">
        <f>IF($L$2=TRUE,_xll.mirGetDate($A1442,$C$4,"MOD_FOLLOWING",$I$2),"")</f>
        <v/>
      </c>
      <c r="D1442" s="738" t="str">
        <f>IF($L$2=TRUE,_xll.mirGetDate($A1442,$D$4,"MOD_FOLLOWING",$I$2),"")</f>
        <v/>
      </c>
      <c r="E1442" s="741" t="str">
        <v/>
      </c>
      <c r="F1442" s="741" t="str">
        <v/>
      </c>
      <c r="G1442" s="741" t="str">
        <v/>
      </c>
    </row>
    <row r="1443" spans="1:7">
      <c r="A1443" s="740" t="str">
        <f t="shared" si="22"/>
        <v/>
      </c>
      <c r="B1443" s="739" t="str">
        <f>IF($L$2=TRUE,_xll.mirGetDate($A1443,$B$4,"MOD_FOLLOWING",$I$2),"")</f>
        <v/>
      </c>
      <c r="C1443" s="738" t="str">
        <f>IF($L$2=TRUE,_xll.mirGetDate($A1443,$C$4,"MOD_FOLLOWING",$I$2),"")</f>
        <v/>
      </c>
      <c r="D1443" s="738" t="str">
        <f>IF($L$2=TRUE,_xll.mirGetDate($A1443,$D$4,"MOD_FOLLOWING",$I$2),"")</f>
        <v/>
      </c>
      <c r="E1443" s="741" t="str">
        <v/>
      </c>
      <c r="F1443" s="741" t="str">
        <v/>
      </c>
      <c r="G1443" s="741" t="str">
        <v/>
      </c>
    </row>
    <row r="1444" spans="1:7">
      <c r="A1444" s="740" t="str">
        <f t="shared" si="22"/>
        <v/>
      </c>
      <c r="B1444" s="739" t="str">
        <f>IF($L$2=TRUE,_xll.mirGetDate($A1444,$B$4,"MOD_FOLLOWING",$I$2),"")</f>
        <v/>
      </c>
      <c r="C1444" s="738" t="str">
        <f>IF($L$2=TRUE,_xll.mirGetDate($A1444,$C$4,"MOD_FOLLOWING",$I$2),"")</f>
        <v/>
      </c>
      <c r="D1444" s="738" t="str">
        <f>IF($L$2=TRUE,_xll.mirGetDate($A1444,$D$4,"MOD_FOLLOWING",$I$2),"")</f>
        <v/>
      </c>
      <c r="E1444" s="741" t="str">
        <v/>
      </c>
      <c r="F1444" s="741" t="str">
        <v/>
      </c>
      <c r="G1444" s="741" t="str">
        <v/>
      </c>
    </row>
    <row r="1445" spans="1:7">
      <c r="A1445" s="740" t="str">
        <f t="shared" si="22"/>
        <v/>
      </c>
      <c r="B1445" s="739" t="str">
        <f>IF($L$2=TRUE,_xll.mirGetDate($A1445,$B$4,"MOD_FOLLOWING",$I$2),"")</f>
        <v/>
      </c>
      <c r="C1445" s="738" t="str">
        <f>IF($L$2=TRUE,_xll.mirGetDate($A1445,$C$4,"MOD_FOLLOWING",$I$2),"")</f>
        <v/>
      </c>
      <c r="D1445" s="738" t="str">
        <f>IF($L$2=TRUE,_xll.mirGetDate($A1445,$D$4,"MOD_FOLLOWING",$I$2),"")</f>
        <v/>
      </c>
      <c r="E1445" s="741" t="str">
        <v/>
      </c>
      <c r="F1445" s="741" t="str">
        <v/>
      </c>
      <c r="G1445" s="741" t="str">
        <v/>
      </c>
    </row>
    <row r="1446" spans="1:7">
      <c r="A1446" s="740" t="str">
        <f t="shared" si="22"/>
        <v/>
      </c>
      <c r="B1446" s="739" t="str">
        <f>IF($L$2=TRUE,_xll.mirGetDate($A1446,$B$4,"MOD_FOLLOWING",$I$2),"")</f>
        <v/>
      </c>
      <c r="C1446" s="738" t="str">
        <f>IF($L$2=TRUE,_xll.mirGetDate($A1446,$C$4,"MOD_FOLLOWING",$I$2),"")</f>
        <v/>
      </c>
      <c r="D1446" s="738" t="str">
        <f>IF($L$2=TRUE,_xll.mirGetDate($A1446,$D$4,"MOD_FOLLOWING",$I$2),"")</f>
        <v/>
      </c>
      <c r="E1446" s="741" t="str">
        <v/>
      </c>
      <c r="F1446" s="741" t="str">
        <v/>
      </c>
      <c r="G1446" s="741" t="str">
        <v/>
      </c>
    </row>
    <row r="1447" spans="1:7">
      <c r="A1447" s="740" t="str">
        <f t="shared" si="22"/>
        <v/>
      </c>
      <c r="B1447" s="739" t="str">
        <f>IF($L$2=TRUE,_xll.mirGetDate($A1447,$B$4,"MOD_FOLLOWING",$I$2),"")</f>
        <v/>
      </c>
      <c r="C1447" s="738" t="str">
        <f>IF($L$2=TRUE,_xll.mirGetDate($A1447,$C$4,"MOD_FOLLOWING",$I$2),"")</f>
        <v/>
      </c>
      <c r="D1447" s="738" t="str">
        <f>IF($L$2=TRUE,_xll.mirGetDate($A1447,$D$4,"MOD_FOLLOWING",$I$2),"")</f>
        <v/>
      </c>
      <c r="E1447" s="741" t="str">
        <v/>
      </c>
      <c r="F1447" s="741" t="str">
        <v/>
      </c>
      <c r="G1447" s="741" t="str">
        <v/>
      </c>
    </row>
    <row r="1448" spans="1:7">
      <c r="A1448" s="740" t="str">
        <f t="shared" si="22"/>
        <v/>
      </c>
      <c r="B1448" s="739" t="str">
        <f>IF($L$2=TRUE,_xll.mirGetDate($A1448,$B$4,"MOD_FOLLOWING",$I$2),"")</f>
        <v/>
      </c>
      <c r="C1448" s="738" t="str">
        <f>IF($L$2=TRUE,_xll.mirGetDate($A1448,$C$4,"MOD_FOLLOWING",$I$2),"")</f>
        <v/>
      </c>
      <c r="D1448" s="738" t="str">
        <f>IF($L$2=TRUE,_xll.mirGetDate($A1448,$D$4,"MOD_FOLLOWING",$I$2),"")</f>
        <v/>
      </c>
      <c r="E1448" s="741" t="str">
        <v/>
      </c>
      <c r="F1448" s="741" t="str">
        <v/>
      </c>
      <c r="G1448" s="741" t="str">
        <v/>
      </c>
    </row>
    <row r="1449" spans="1:7">
      <c r="A1449" s="740" t="str">
        <f t="shared" si="22"/>
        <v/>
      </c>
      <c r="B1449" s="739" t="str">
        <f>IF($L$2=TRUE,_xll.mirGetDate($A1449,$B$4,"MOD_FOLLOWING",$I$2),"")</f>
        <v/>
      </c>
      <c r="C1449" s="738" t="str">
        <f>IF($L$2=TRUE,_xll.mirGetDate($A1449,$C$4,"MOD_FOLLOWING",$I$2),"")</f>
        <v/>
      </c>
      <c r="D1449" s="738" t="str">
        <f>IF($L$2=TRUE,_xll.mirGetDate($A1449,$D$4,"MOD_FOLLOWING",$I$2),"")</f>
        <v/>
      </c>
      <c r="E1449" s="741" t="str">
        <v/>
      </c>
      <c r="F1449" s="741" t="str">
        <v/>
      </c>
      <c r="G1449" s="741" t="str">
        <v/>
      </c>
    </row>
    <row r="1450" spans="1:7">
      <c r="A1450" s="740" t="str">
        <f t="shared" si="22"/>
        <v/>
      </c>
      <c r="B1450" s="739" t="str">
        <f>IF($L$2=TRUE,_xll.mirGetDate($A1450,$B$4,"MOD_FOLLOWING",$I$2),"")</f>
        <v/>
      </c>
      <c r="C1450" s="738" t="str">
        <f>IF($L$2=TRUE,_xll.mirGetDate($A1450,$C$4,"MOD_FOLLOWING",$I$2),"")</f>
        <v/>
      </c>
      <c r="D1450" s="738" t="str">
        <f>IF($L$2=TRUE,_xll.mirGetDate($A1450,$D$4,"MOD_FOLLOWING",$I$2),"")</f>
        <v/>
      </c>
      <c r="E1450" s="741" t="str">
        <v/>
      </c>
      <c r="F1450" s="741" t="str">
        <v/>
      </c>
      <c r="G1450" s="741" t="str">
        <v/>
      </c>
    </row>
    <row r="1451" spans="1:7">
      <c r="A1451" s="740" t="str">
        <f t="shared" si="22"/>
        <v/>
      </c>
      <c r="B1451" s="739" t="str">
        <f>IF($L$2=TRUE,_xll.mirGetDate($A1451,$B$4,"MOD_FOLLOWING",$I$2),"")</f>
        <v/>
      </c>
      <c r="C1451" s="738" t="str">
        <f>IF($L$2=TRUE,_xll.mirGetDate($A1451,$C$4,"MOD_FOLLOWING",$I$2),"")</f>
        <v/>
      </c>
      <c r="D1451" s="738" t="str">
        <f>IF($L$2=TRUE,_xll.mirGetDate($A1451,$D$4,"MOD_FOLLOWING",$I$2),"")</f>
        <v/>
      </c>
      <c r="E1451" s="741" t="str">
        <v/>
      </c>
      <c r="F1451" s="741" t="str">
        <v/>
      </c>
      <c r="G1451" s="741" t="str">
        <v/>
      </c>
    </row>
    <row r="1452" spans="1:7">
      <c r="A1452" s="740" t="str">
        <f t="shared" si="22"/>
        <v/>
      </c>
      <c r="B1452" s="739" t="str">
        <f>IF($L$2=TRUE,_xll.mirGetDate($A1452,$B$4,"MOD_FOLLOWING",$I$2),"")</f>
        <v/>
      </c>
      <c r="C1452" s="738" t="str">
        <f>IF($L$2=TRUE,_xll.mirGetDate($A1452,$C$4,"MOD_FOLLOWING",$I$2),"")</f>
        <v/>
      </c>
      <c r="D1452" s="738" t="str">
        <f>IF($L$2=TRUE,_xll.mirGetDate($A1452,$D$4,"MOD_FOLLOWING",$I$2),"")</f>
        <v/>
      </c>
      <c r="E1452" s="741" t="str">
        <v/>
      </c>
      <c r="F1452" s="741" t="str">
        <v/>
      </c>
      <c r="G1452" s="741" t="str">
        <v/>
      </c>
    </row>
    <row r="1453" spans="1:7">
      <c r="A1453" s="740" t="str">
        <f t="shared" si="22"/>
        <v/>
      </c>
      <c r="B1453" s="739" t="str">
        <f>IF($L$2=TRUE,_xll.mirGetDate($A1453,$B$4,"MOD_FOLLOWING",$I$2),"")</f>
        <v/>
      </c>
      <c r="C1453" s="738" t="str">
        <f>IF($L$2=TRUE,_xll.mirGetDate($A1453,$C$4,"MOD_FOLLOWING",$I$2),"")</f>
        <v/>
      </c>
      <c r="D1453" s="738" t="str">
        <f>IF($L$2=TRUE,_xll.mirGetDate($A1453,$D$4,"MOD_FOLLOWING",$I$2),"")</f>
        <v/>
      </c>
      <c r="E1453" s="741" t="str">
        <v/>
      </c>
      <c r="F1453" s="741" t="str">
        <v/>
      </c>
      <c r="G1453" s="741" t="str">
        <v/>
      </c>
    </row>
    <row r="1454" spans="1:7">
      <c r="A1454" s="740" t="str">
        <f t="shared" si="22"/>
        <v/>
      </c>
      <c r="B1454" s="739" t="str">
        <f>IF($L$2=TRUE,_xll.mirGetDate($A1454,$B$4,"MOD_FOLLOWING",$I$2),"")</f>
        <v/>
      </c>
      <c r="C1454" s="738" t="str">
        <f>IF($L$2=TRUE,_xll.mirGetDate($A1454,$C$4,"MOD_FOLLOWING",$I$2),"")</f>
        <v/>
      </c>
      <c r="D1454" s="738" t="str">
        <f>IF($L$2=TRUE,_xll.mirGetDate($A1454,$D$4,"MOD_FOLLOWING",$I$2),"")</f>
        <v/>
      </c>
      <c r="E1454" s="741" t="str">
        <v/>
      </c>
      <c r="F1454" s="741" t="str">
        <v/>
      </c>
      <c r="G1454" s="741" t="str">
        <v/>
      </c>
    </row>
    <row r="1455" spans="1:7">
      <c r="A1455" s="740" t="str">
        <f t="shared" si="22"/>
        <v/>
      </c>
      <c r="B1455" s="739" t="str">
        <f>IF($L$2=TRUE,_xll.mirGetDate($A1455,$B$4,"MOD_FOLLOWING",$I$2),"")</f>
        <v/>
      </c>
      <c r="C1455" s="738" t="str">
        <f>IF($L$2=TRUE,_xll.mirGetDate($A1455,$C$4,"MOD_FOLLOWING",$I$2),"")</f>
        <v/>
      </c>
      <c r="D1455" s="738" t="str">
        <f>IF($L$2=TRUE,_xll.mirGetDate($A1455,$D$4,"MOD_FOLLOWING",$I$2),"")</f>
        <v/>
      </c>
      <c r="E1455" s="741" t="str">
        <v/>
      </c>
      <c r="F1455" s="741" t="str">
        <v/>
      </c>
      <c r="G1455" s="741" t="str">
        <v/>
      </c>
    </row>
    <row r="1456" spans="1:7">
      <c r="A1456" s="740" t="str">
        <f t="shared" si="22"/>
        <v/>
      </c>
      <c r="B1456" s="739" t="str">
        <f>IF($L$2=TRUE,_xll.mirGetDate($A1456,$B$4,"MOD_FOLLOWING",$I$2),"")</f>
        <v/>
      </c>
      <c r="C1456" s="738" t="str">
        <f>IF($L$2=TRUE,_xll.mirGetDate($A1456,$C$4,"MOD_FOLLOWING",$I$2),"")</f>
        <v/>
      </c>
      <c r="D1456" s="738" t="str">
        <f>IF($L$2=TRUE,_xll.mirGetDate($A1456,$D$4,"MOD_FOLLOWING",$I$2),"")</f>
        <v/>
      </c>
      <c r="E1456" s="741" t="str">
        <v/>
      </c>
      <c r="F1456" s="741" t="str">
        <v/>
      </c>
      <c r="G1456" s="741" t="str">
        <v/>
      </c>
    </row>
    <row r="1457" spans="1:7">
      <c r="A1457" s="740" t="str">
        <f t="shared" si="22"/>
        <v/>
      </c>
      <c r="B1457" s="739" t="str">
        <f>IF($L$2=TRUE,_xll.mirGetDate($A1457,$B$4,"MOD_FOLLOWING",$I$2),"")</f>
        <v/>
      </c>
      <c r="C1457" s="738" t="str">
        <f>IF($L$2=TRUE,_xll.mirGetDate($A1457,$C$4,"MOD_FOLLOWING",$I$2),"")</f>
        <v/>
      </c>
      <c r="D1457" s="738" t="str">
        <f>IF($L$2=TRUE,_xll.mirGetDate($A1457,$D$4,"MOD_FOLLOWING",$I$2),"")</f>
        <v/>
      </c>
      <c r="E1457" s="741" t="str">
        <v/>
      </c>
      <c r="F1457" s="741" t="str">
        <v/>
      </c>
      <c r="G1457" s="741" t="str">
        <v/>
      </c>
    </row>
    <row r="1458" spans="1:7">
      <c r="A1458" s="740" t="str">
        <f t="shared" si="22"/>
        <v/>
      </c>
      <c r="B1458" s="739" t="str">
        <f>IF($L$2=TRUE,_xll.mirGetDate($A1458,$B$4,"MOD_FOLLOWING",$I$2),"")</f>
        <v/>
      </c>
      <c r="C1458" s="738" t="str">
        <f>IF($L$2=TRUE,_xll.mirGetDate($A1458,$C$4,"MOD_FOLLOWING",$I$2),"")</f>
        <v/>
      </c>
      <c r="D1458" s="738" t="str">
        <f>IF($L$2=TRUE,_xll.mirGetDate($A1458,$D$4,"MOD_FOLLOWING",$I$2),"")</f>
        <v/>
      </c>
      <c r="E1458" s="741" t="str">
        <v/>
      </c>
      <c r="F1458" s="741" t="str">
        <v/>
      </c>
      <c r="G1458" s="741" t="str">
        <v/>
      </c>
    </row>
    <row r="1459" spans="1:7">
      <c r="A1459" s="740" t="str">
        <f t="shared" si="22"/>
        <v/>
      </c>
      <c r="B1459" s="739" t="str">
        <f>IF($L$2=TRUE,_xll.mirGetDate($A1459,$B$4,"MOD_FOLLOWING",$I$2),"")</f>
        <v/>
      </c>
      <c r="C1459" s="738" t="str">
        <f>IF($L$2=TRUE,_xll.mirGetDate($A1459,$C$4,"MOD_FOLLOWING",$I$2),"")</f>
        <v/>
      </c>
      <c r="D1459" s="738" t="str">
        <f>IF($L$2=TRUE,_xll.mirGetDate($A1459,$D$4,"MOD_FOLLOWING",$I$2),"")</f>
        <v/>
      </c>
      <c r="E1459" s="741" t="str">
        <v/>
      </c>
      <c r="F1459" s="741" t="str">
        <v/>
      </c>
      <c r="G1459" s="741" t="str">
        <v/>
      </c>
    </row>
    <row r="1460" spans="1:7">
      <c r="A1460" s="740" t="str">
        <f t="shared" si="22"/>
        <v/>
      </c>
      <c r="B1460" s="739" t="str">
        <f>IF($L$2=TRUE,_xll.mirGetDate($A1460,$B$4,"MOD_FOLLOWING",$I$2),"")</f>
        <v/>
      </c>
      <c r="C1460" s="738" t="str">
        <f>IF($L$2=TRUE,_xll.mirGetDate($A1460,$C$4,"MOD_FOLLOWING",$I$2),"")</f>
        <v/>
      </c>
      <c r="D1460" s="738" t="str">
        <f>IF($L$2=TRUE,_xll.mirGetDate($A1460,$D$4,"MOD_FOLLOWING",$I$2),"")</f>
        <v/>
      </c>
      <c r="E1460" s="741" t="str">
        <v/>
      </c>
      <c r="F1460" s="741" t="str">
        <v/>
      </c>
      <c r="G1460" s="741" t="str">
        <v/>
      </c>
    </row>
    <row r="1461" spans="1:7">
      <c r="A1461" s="740" t="str">
        <f t="shared" si="22"/>
        <v/>
      </c>
      <c r="B1461" s="739" t="str">
        <f>IF($L$2=TRUE,_xll.mirGetDate($A1461,$B$4,"MOD_FOLLOWING",$I$2),"")</f>
        <v/>
      </c>
      <c r="C1461" s="738" t="str">
        <f>IF($L$2=TRUE,_xll.mirGetDate($A1461,$C$4,"MOD_FOLLOWING",$I$2),"")</f>
        <v/>
      </c>
      <c r="D1461" s="738" t="str">
        <f>IF($L$2=TRUE,_xll.mirGetDate($A1461,$D$4,"MOD_FOLLOWING",$I$2),"")</f>
        <v/>
      </c>
      <c r="E1461" s="741" t="str">
        <v/>
      </c>
      <c r="F1461" s="741" t="str">
        <v/>
      </c>
      <c r="G1461" s="741" t="str">
        <v/>
      </c>
    </row>
    <row r="1462" spans="1:7">
      <c r="A1462" s="740" t="str">
        <f t="shared" si="22"/>
        <v/>
      </c>
      <c r="B1462" s="739" t="str">
        <f>IF($L$2=TRUE,_xll.mirGetDate($A1462,$B$4,"MOD_FOLLOWING",$I$2),"")</f>
        <v/>
      </c>
      <c r="C1462" s="738" t="str">
        <f>IF($L$2=TRUE,_xll.mirGetDate($A1462,$C$4,"MOD_FOLLOWING",$I$2),"")</f>
        <v/>
      </c>
      <c r="D1462" s="738" t="str">
        <f>IF($L$2=TRUE,_xll.mirGetDate($A1462,$D$4,"MOD_FOLLOWING",$I$2),"")</f>
        <v/>
      </c>
      <c r="E1462" s="741" t="str">
        <v/>
      </c>
      <c r="F1462" s="741" t="str">
        <v/>
      </c>
      <c r="G1462" s="741" t="str">
        <v/>
      </c>
    </row>
    <row r="1463" spans="1:7">
      <c r="A1463" s="740" t="str">
        <f t="shared" si="22"/>
        <v/>
      </c>
      <c r="B1463" s="739" t="str">
        <f>IF($L$2=TRUE,_xll.mirGetDate($A1463,$B$4,"MOD_FOLLOWING",$I$2),"")</f>
        <v/>
      </c>
      <c r="C1463" s="738" t="str">
        <f>IF($L$2=TRUE,_xll.mirGetDate($A1463,$C$4,"MOD_FOLLOWING",$I$2),"")</f>
        <v/>
      </c>
      <c r="D1463" s="738" t="str">
        <f>IF($L$2=TRUE,_xll.mirGetDate($A1463,$D$4,"MOD_FOLLOWING",$I$2),"")</f>
        <v/>
      </c>
      <c r="E1463" s="741" t="str">
        <v/>
      </c>
      <c r="F1463" s="741" t="str">
        <v/>
      </c>
      <c r="G1463" s="741" t="str">
        <v/>
      </c>
    </row>
    <row r="1464" spans="1:7">
      <c r="A1464" s="740" t="str">
        <f t="shared" si="22"/>
        <v/>
      </c>
      <c r="B1464" s="739" t="str">
        <f>IF($L$2=TRUE,_xll.mirGetDate($A1464,$B$4,"MOD_FOLLOWING",$I$2),"")</f>
        <v/>
      </c>
      <c r="C1464" s="738" t="str">
        <f>IF($L$2=TRUE,_xll.mirGetDate($A1464,$C$4,"MOD_FOLLOWING",$I$2),"")</f>
        <v/>
      </c>
      <c r="D1464" s="738" t="str">
        <f>IF($L$2=TRUE,_xll.mirGetDate($A1464,$D$4,"MOD_FOLLOWING",$I$2),"")</f>
        <v/>
      </c>
      <c r="E1464" s="741" t="str">
        <v/>
      </c>
      <c r="F1464" s="741" t="str">
        <v/>
      </c>
      <c r="G1464" s="741" t="str">
        <v/>
      </c>
    </row>
    <row r="1465" spans="1:7">
      <c r="A1465" s="740" t="str">
        <f t="shared" si="22"/>
        <v/>
      </c>
      <c r="B1465" s="739" t="str">
        <f>IF($L$2=TRUE,_xll.mirGetDate($A1465,$B$4,"MOD_FOLLOWING",$I$2),"")</f>
        <v/>
      </c>
      <c r="C1465" s="738" t="str">
        <f>IF($L$2=TRUE,_xll.mirGetDate($A1465,$C$4,"MOD_FOLLOWING",$I$2),"")</f>
        <v/>
      </c>
      <c r="D1465" s="738" t="str">
        <f>IF($L$2=TRUE,_xll.mirGetDate($A1465,$D$4,"MOD_FOLLOWING",$I$2),"")</f>
        <v/>
      </c>
      <c r="E1465" s="741" t="str">
        <v/>
      </c>
      <c r="F1465" s="741" t="str">
        <v/>
      </c>
      <c r="G1465" s="741" t="str">
        <v/>
      </c>
    </row>
    <row r="1466" spans="1:7">
      <c r="A1466" s="740" t="str">
        <f t="shared" si="22"/>
        <v/>
      </c>
      <c r="B1466" s="739" t="str">
        <f>IF($L$2=TRUE,_xll.mirGetDate($A1466,$B$4,"MOD_FOLLOWING",$I$2),"")</f>
        <v/>
      </c>
      <c r="C1466" s="738" t="str">
        <f>IF($L$2=TRUE,_xll.mirGetDate($A1466,$C$4,"MOD_FOLLOWING",$I$2),"")</f>
        <v/>
      </c>
      <c r="D1466" s="738" t="str">
        <f>IF($L$2=TRUE,_xll.mirGetDate($A1466,$D$4,"MOD_FOLLOWING",$I$2),"")</f>
        <v/>
      </c>
      <c r="E1466" s="741" t="str">
        <v/>
      </c>
      <c r="F1466" s="741" t="str">
        <v/>
      </c>
      <c r="G1466" s="741" t="str">
        <v/>
      </c>
    </row>
    <row r="1467" spans="1:7">
      <c r="A1467" s="740" t="str">
        <f t="shared" si="22"/>
        <v/>
      </c>
      <c r="B1467" s="739" t="str">
        <f>IF($L$2=TRUE,_xll.mirGetDate($A1467,$B$4,"MOD_FOLLOWING",$I$2),"")</f>
        <v/>
      </c>
      <c r="C1467" s="738" t="str">
        <f>IF($L$2=TRUE,_xll.mirGetDate($A1467,$C$4,"MOD_FOLLOWING",$I$2),"")</f>
        <v/>
      </c>
      <c r="D1467" s="738" t="str">
        <f>IF($L$2=TRUE,_xll.mirGetDate($A1467,$D$4,"MOD_FOLLOWING",$I$2),"")</f>
        <v/>
      </c>
      <c r="E1467" s="741" t="str">
        <v/>
      </c>
      <c r="F1467" s="741" t="str">
        <v/>
      </c>
      <c r="G1467" s="741" t="str">
        <v/>
      </c>
    </row>
    <row r="1468" spans="1:7">
      <c r="A1468" s="740" t="str">
        <f t="shared" si="22"/>
        <v/>
      </c>
      <c r="B1468" s="739" t="str">
        <f>IF($L$2=TRUE,_xll.mirGetDate($A1468,$B$4,"MOD_FOLLOWING",$I$2),"")</f>
        <v/>
      </c>
      <c r="C1468" s="738" t="str">
        <f>IF($L$2=TRUE,_xll.mirGetDate($A1468,$C$4,"MOD_FOLLOWING",$I$2),"")</f>
        <v/>
      </c>
      <c r="D1468" s="738" t="str">
        <f>IF($L$2=TRUE,_xll.mirGetDate($A1468,$D$4,"MOD_FOLLOWING",$I$2),"")</f>
        <v/>
      </c>
      <c r="E1468" s="741" t="str">
        <v/>
      </c>
      <c r="F1468" s="741" t="str">
        <v/>
      </c>
      <c r="G1468" s="741" t="str">
        <v/>
      </c>
    </row>
    <row r="1469" spans="1:7">
      <c r="A1469" s="740" t="str">
        <f t="shared" si="22"/>
        <v/>
      </c>
      <c r="B1469" s="739" t="str">
        <f>IF($L$2=TRUE,_xll.mirGetDate($A1469,$B$4,"MOD_FOLLOWING",$I$2),"")</f>
        <v/>
      </c>
      <c r="C1469" s="738" t="str">
        <f>IF($L$2=TRUE,_xll.mirGetDate($A1469,$C$4,"MOD_FOLLOWING",$I$2),"")</f>
        <v/>
      </c>
      <c r="D1469" s="738" t="str">
        <f>IF($L$2=TRUE,_xll.mirGetDate($A1469,$D$4,"MOD_FOLLOWING",$I$2),"")</f>
        <v/>
      </c>
      <c r="E1469" s="741" t="str">
        <v/>
      </c>
      <c r="F1469" s="741" t="str">
        <v/>
      </c>
      <c r="G1469" s="741" t="str">
        <v/>
      </c>
    </row>
    <row r="1470" spans="1:7">
      <c r="A1470" s="740" t="str">
        <f t="shared" si="22"/>
        <v/>
      </c>
      <c r="B1470" s="739" t="str">
        <f>IF($L$2=TRUE,_xll.mirGetDate($A1470,$B$4,"MOD_FOLLOWING",$I$2),"")</f>
        <v/>
      </c>
      <c r="C1470" s="738" t="str">
        <f>IF($L$2=TRUE,_xll.mirGetDate($A1470,$C$4,"MOD_FOLLOWING",$I$2),"")</f>
        <v/>
      </c>
      <c r="D1470" s="738" t="str">
        <f>IF($L$2=TRUE,_xll.mirGetDate($A1470,$D$4,"MOD_FOLLOWING",$I$2),"")</f>
        <v/>
      </c>
      <c r="E1470" s="741" t="str">
        <v/>
      </c>
      <c r="F1470" s="741" t="str">
        <v/>
      </c>
      <c r="G1470" s="741" t="str">
        <v/>
      </c>
    </row>
    <row r="1471" spans="1:7">
      <c r="A1471" s="740" t="str">
        <f t="shared" si="22"/>
        <v/>
      </c>
      <c r="B1471" s="739" t="str">
        <f>IF($L$2=TRUE,_xll.mirGetDate($A1471,$B$4,"MOD_FOLLOWING",$I$2),"")</f>
        <v/>
      </c>
      <c r="C1471" s="738" t="str">
        <f>IF($L$2=TRUE,_xll.mirGetDate($A1471,$C$4,"MOD_FOLLOWING",$I$2),"")</f>
        <v/>
      </c>
      <c r="D1471" s="738" t="str">
        <f>IF($L$2=TRUE,_xll.mirGetDate($A1471,$D$4,"MOD_FOLLOWING",$I$2),"")</f>
        <v/>
      </c>
      <c r="E1471" s="741" t="str">
        <v/>
      </c>
      <c r="F1471" s="741" t="str">
        <v/>
      </c>
      <c r="G1471" s="741" t="str">
        <v/>
      </c>
    </row>
    <row r="1472" spans="1:7">
      <c r="A1472" s="740" t="str">
        <f t="shared" si="22"/>
        <v/>
      </c>
      <c r="B1472" s="739" t="str">
        <f>IF($L$2=TRUE,_xll.mirGetDate($A1472,$B$4,"MOD_FOLLOWING",$I$2),"")</f>
        <v/>
      </c>
      <c r="C1472" s="738" t="str">
        <f>IF($L$2=TRUE,_xll.mirGetDate($A1472,$C$4,"MOD_FOLLOWING",$I$2),"")</f>
        <v/>
      </c>
      <c r="D1472" s="738" t="str">
        <f>IF($L$2=TRUE,_xll.mirGetDate($A1472,$D$4,"MOD_FOLLOWING",$I$2),"")</f>
        <v/>
      </c>
      <c r="E1472" s="741" t="str">
        <v/>
      </c>
      <c r="F1472" s="741" t="str">
        <v/>
      </c>
      <c r="G1472" s="741" t="str">
        <v/>
      </c>
    </row>
    <row r="1473" spans="1:7">
      <c r="A1473" s="740" t="str">
        <f t="shared" si="22"/>
        <v/>
      </c>
      <c r="B1473" s="739" t="str">
        <f>IF($L$2=TRUE,_xll.mirGetDate($A1473,$B$4,"MOD_FOLLOWING",$I$2),"")</f>
        <v/>
      </c>
      <c r="C1473" s="738" t="str">
        <f>IF($L$2=TRUE,_xll.mirGetDate($A1473,$C$4,"MOD_FOLLOWING",$I$2),"")</f>
        <v/>
      </c>
      <c r="D1473" s="738" t="str">
        <f>IF($L$2=TRUE,_xll.mirGetDate($A1473,$D$4,"MOD_FOLLOWING",$I$2),"")</f>
        <v/>
      </c>
      <c r="E1473" s="741" t="str">
        <v/>
      </c>
      <c r="F1473" s="741" t="str">
        <v/>
      </c>
      <c r="G1473" s="741" t="str">
        <v/>
      </c>
    </row>
    <row r="1474" spans="1:7">
      <c r="A1474" s="740" t="str">
        <f t="shared" si="22"/>
        <v/>
      </c>
      <c r="B1474" s="739" t="str">
        <f>IF($L$2=TRUE,_xll.mirGetDate($A1474,$B$4,"MOD_FOLLOWING",$I$2),"")</f>
        <v/>
      </c>
      <c r="C1474" s="738" t="str">
        <f>IF($L$2=TRUE,_xll.mirGetDate($A1474,$C$4,"MOD_FOLLOWING",$I$2),"")</f>
        <v/>
      </c>
      <c r="D1474" s="738" t="str">
        <f>IF($L$2=TRUE,_xll.mirGetDate($A1474,$D$4,"MOD_FOLLOWING",$I$2),"")</f>
        <v/>
      </c>
      <c r="E1474" s="741" t="str">
        <v/>
      </c>
      <c r="F1474" s="741" t="str">
        <v/>
      </c>
      <c r="G1474" s="741" t="str">
        <v/>
      </c>
    </row>
    <row r="1475" spans="1:7">
      <c r="A1475" s="740" t="str">
        <f t="shared" si="22"/>
        <v/>
      </c>
      <c r="B1475" s="739" t="str">
        <f>IF($L$2=TRUE,_xll.mirGetDate($A1475,$B$4,"MOD_FOLLOWING",$I$2),"")</f>
        <v/>
      </c>
      <c r="C1475" s="738" t="str">
        <f>IF($L$2=TRUE,_xll.mirGetDate($A1475,$C$4,"MOD_FOLLOWING",$I$2),"")</f>
        <v/>
      </c>
      <c r="D1475" s="738" t="str">
        <f>IF($L$2=TRUE,_xll.mirGetDate($A1475,$D$4,"MOD_FOLLOWING",$I$2),"")</f>
        <v/>
      </c>
      <c r="E1475" s="741" t="str">
        <v/>
      </c>
      <c r="F1475" s="741" t="str">
        <v/>
      </c>
      <c r="G1475" s="741" t="str">
        <v/>
      </c>
    </row>
    <row r="1476" spans="1:7">
      <c r="A1476" s="740" t="str">
        <f t="shared" si="22"/>
        <v/>
      </c>
      <c r="B1476" s="739" t="str">
        <f>IF($L$2=TRUE,_xll.mirGetDate($A1476,$B$4,"MOD_FOLLOWING",$I$2),"")</f>
        <v/>
      </c>
      <c r="C1476" s="738" t="str">
        <f>IF($L$2=TRUE,_xll.mirGetDate($A1476,$C$4,"MOD_FOLLOWING",$I$2),"")</f>
        <v/>
      </c>
      <c r="D1476" s="738" t="str">
        <f>IF($L$2=TRUE,_xll.mirGetDate($A1476,$D$4,"MOD_FOLLOWING",$I$2),"")</f>
        <v/>
      </c>
      <c r="E1476" s="741" t="str">
        <v/>
      </c>
      <c r="F1476" s="741" t="str">
        <v/>
      </c>
      <c r="G1476" s="741" t="str">
        <v/>
      </c>
    </row>
    <row r="1477" spans="1:7">
      <c r="A1477" s="740" t="str">
        <f t="shared" si="22"/>
        <v/>
      </c>
      <c r="B1477" s="739" t="str">
        <f>IF($L$2=TRUE,_xll.mirGetDate($A1477,$B$4,"MOD_FOLLOWING",$I$2),"")</f>
        <v/>
      </c>
      <c r="C1477" s="738" t="str">
        <f>IF($L$2=TRUE,_xll.mirGetDate($A1477,$C$4,"MOD_FOLLOWING",$I$2),"")</f>
        <v/>
      </c>
      <c r="D1477" s="738" t="str">
        <f>IF($L$2=TRUE,_xll.mirGetDate($A1477,$D$4,"MOD_FOLLOWING",$I$2),"")</f>
        <v/>
      </c>
      <c r="E1477" s="741" t="str">
        <v/>
      </c>
      <c r="F1477" s="741" t="str">
        <v/>
      </c>
      <c r="G1477" s="741" t="str">
        <v/>
      </c>
    </row>
    <row r="1478" spans="1:7">
      <c r="A1478" s="740" t="str">
        <f t="shared" ref="A1478:A1541" si="23">B1477</f>
        <v/>
      </c>
      <c r="B1478" s="739" t="str">
        <f>IF($L$2=TRUE,_xll.mirGetDate($A1478,$B$4,"MOD_FOLLOWING",$I$2),"")</f>
        <v/>
      </c>
      <c r="C1478" s="738" t="str">
        <f>IF($L$2=TRUE,_xll.mirGetDate($A1478,$C$4,"MOD_FOLLOWING",$I$2),"")</f>
        <v/>
      </c>
      <c r="D1478" s="738" t="str">
        <f>IF($L$2=TRUE,_xll.mirGetDate($A1478,$D$4,"MOD_FOLLOWING",$I$2),"")</f>
        <v/>
      </c>
      <c r="E1478" s="741" t="str">
        <v/>
      </c>
      <c r="F1478" s="741" t="str">
        <v/>
      </c>
      <c r="G1478" s="741" t="str">
        <v/>
      </c>
    </row>
    <row r="1479" spans="1:7">
      <c r="A1479" s="740" t="str">
        <f t="shared" si="23"/>
        <v/>
      </c>
      <c r="B1479" s="739" t="str">
        <f>IF($L$2=TRUE,_xll.mirGetDate($A1479,$B$4,"MOD_FOLLOWING",$I$2),"")</f>
        <v/>
      </c>
      <c r="C1479" s="738" t="str">
        <f>IF($L$2=TRUE,_xll.mirGetDate($A1479,$C$4,"MOD_FOLLOWING",$I$2),"")</f>
        <v/>
      </c>
      <c r="D1479" s="738" t="str">
        <f>IF($L$2=TRUE,_xll.mirGetDate($A1479,$D$4,"MOD_FOLLOWING",$I$2),"")</f>
        <v/>
      </c>
      <c r="E1479" s="741" t="str">
        <v/>
      </c>
      <c r="F1479" s="741" t="str">
        <v/>
      </c>
      <c r="G1479" s="741" t="str">
        <v/>
      </c>
    </row>
    <row r="1480" spans="1:7">
      <c r="A1480" s="740" t="str">
        <f t="shared" si="23"/>
        <v/>
      </c>
      <c r="B1480" s="739" t="str">
        <f>IF($L$2=TRUE,_xll.mirGetDate($A1480,$B$4,"MOD_FOLLOWING",$I$2),"")</f>
        <v/>
      </c>
      <c r="C1480" s="738" t="str">
        <f>IF($L$2=TRUE,_xll.mirGetDate($A1480,$C$4,"MOD_FOLLOWING",$I$2),"")</f>
        <v/>
      </c>
      <c r="D1480" s="738" t="str">
        <f>IF($L$2=TRUE,_xll.mirGetDate($A1480,$D$4,"MOD_FOLLOWING",$I$2),"")</f>
        <v/>
      </c>
      <c r="E1480" s="741" t="str">
        <v/>
      </c>
      <c r="F1480" s="741" t="str">
        <v/>
      </c>
      <c r="G1480" s="741" t="str">
        <v/>
      </c>
    </row>
    <row r="1481" spans="1:7">
      <c r="A1481" s="740" t="str">
        <f t="shared" si="23"/>
        <v/>
      </c>
      <c r="B1481" s="739" t="str">
        <f>IF($L$2=TRUE,_xll.mirGetDate($A1481,$B$4,"MOD_FOLLOWING",$I$2),"")</f>
        <v/>
      </c>
      <c r="C1481" s="738" t="str">
        <f>IF($L$2=TRUE,_xll.mirGetDate($A1481,$C$4,"MOD_FOLLOWING",$I$2),"")</f>
        <v/>
      </c>
      <c r="D1481" s="738" t="str">
        <f>IF($L$2=TRUE,_xll.mirGetDate($A1481,$D$4,"MOD_FOLLOWING",$I$2),"")</f>
        <v/>
      </c>
      <c r="E1481" s="741" t="str">
        <v/>
      </c>
      <c r="F1481" s="741" t="str">
        <v/>
      </c>
      <c r="G1481" s="741" t="str">
        <v/>
      </c>
    </row>
    <row r="1482" spans="1:7">
      <c r="A1482" s="740" t="str">
        <f t="shared" si="23"/>
        <v/>
      </c>
      <c r="B1482" s="739" t="str">
        <f>IF($L$2=TRUE,_xll.mirGetDate($A1482,$B$4,"MOD_FOLLOWING",$I$2),"")</f>
        <v/>
      </c>
      <c r="C1482" s="738" t="str">
        <f>IF($L$2=TRUE,_xll.mirGetDate($A1482,$C$4,"MOD_FOLLOWING",$I$2),"")</f>
        <v/>
      </c>
      <c r="D1482" s="738" t="str">
        <f>IF($L$2=TRUE,_xll.mirGetDate($A1482,$D$4,"MOD_FOLLOWING",$I$2),"")</f>
        <v/>
      </c>
      <c r="E1482" s="741" t="str">
        <v/>
      </c>
      <c r="F1482" s="741" t="str">
        <v/>
      </c>
      <c r="G1482" s="741" t="str">
        <v/>
      </c>
    </row>
    <row r="1483" spans="1:7">
      <c r="A1483" s="740" t="str">
        <f t="shared" si="23"/>
        <v/>
      </c>
      <c r="B1483" s="739" t="str">
        <f>IF($L$2=TRUE,_xll.mirGetDate($A1483,$B$4,"MOD_FOLLOWING",$I$2),"")</f>
        <v/>
      </c>
      <c r="C1483" s="738" t="str">
        <f>IF($L$2=TRUE,_xll.mirGetDate($A1483,$C$4,"MOD_FOLLOWING",$I$2),"")</f>
        <v/>
      </c>
      <c r="D1483" s="738" t="str">
        <f>IF($L$2=TRUE,_xll.mirGetDate($A1483,$D$4,"MOD_FOLLOWING",$I$2),"")</f>
        <v/>
      </c>
      <c r="E1483" s="741" t="str">
        <v/>
      </c>
      <c r="F1483" s="741" t="str">
        <v/>
      </c>
      <c r="G1483" s="741" t="str">
        <v/>
      </c>
    </row>
    <row r="1484" spans="1:7">
      <c r="A1484" s="740" t="str">
        <f t="shared" si="23"/>
        <v/>
      </c>
      <c r="B1484" s="739" t="str">
        <f>IF($L$2=TRUE,_xll.mirGetDate($A1484,$B$4,"MOD_FOLLOWING",$I$2),"")</f>
        <v/>
      </c>
      <c r="C1484" s="738" t="str">
        <f>IF($L$2=TRUE,_xll.mirGetDate($A1484,$C$4,"MOD_FOLLOWING",$I$2),"")</f>
        <v/>
      </c>
      <c r="D1484" s="738" t="str">
        <f>IF($L$2=TRUE,_xll.mirGetDate($A1484,$D$4,"MOD_FOLLOWING",$I$2),"")</f>
        <v/>
      </c>
      <c r="E1484" s="741" t="str">
        <v/>
      </c>
      <c r="F1484" s="741" t="str">
        <v/>
      </c>
      <c r="G1484" s="741" t="str">
        <v/>
      </c>
    </row>
    <row r="1485" spans="1:7">
      <c r="A1485" s="740" t="str">
        <f t="shared" si="23"/>
        <v/>
      </c>
      <c r="B1485" s="739" t="str">
        <f>IF($L$2=TRUE,_xll.mirGetDate($A1485,$B$4,"MOD_FOLLOWING",$I$2),"")</f>
        <v/>
      </c>
      <c r="C1485" s="738" t="str">
        <f>IF($L$2=TRUE,_xll.mirGetDate($A1485,$C$4,"MOD_FOLLOWING",$I$2),"")</f>
        <v/>
      </c>
      <c r="D1485" s="738" t="str">
        <f>IF($L$2=TRUE,_xll.mirGetDate($A1485,$D$4,"MOD_FOLLOWING",$I$2),"")</f>
        <v/>
      </c>
      <c r="E1485" s="741" t="str">
        <v/>
      </c>
      <c r="F1485" s="741" t="str">
        <v/>
      </c>
      <c r="G1485" s="741" t="str">
        <v/>
      </c>
    </row>
    <row r="1486" spans="1:7">
      <c r="A1486" s="740" t="str">
        <f t="shared" si="23"/>
        <v/>
      </c>
      <c r="B1486" s="739" t="str">
        <f>IF($L$2=TRUE,_xll.mirGetDate($A1486,$B$4,"MOD_FOLLOWING",$I$2),"")</f>
        <v/>
      </c>
      <c r="C1486" s="738" t="str">
        <f>IF($L$2=TRUE,_xll.mirGetDate($A1486,$C$4,"MOD_FOLLOWING",$I$2),"")</f>
        <v/>
      </c>
      <c r="D1486" s="738" t="str">
        <f>IF($L$2=TRUE,_xll.mirGetDate($A1486,$D$4,"MOD_FOLLOWING",$I$2),"")</f>
        <v/>
      </c>
      <c r="E1486" s="741" t="str">
        <v/>
      </c>
      <c r="F1486" s="741" t="str">
        <v/>
      </c>
      <c r="G1486" s="741" t="str">
        <v/>
      </c>
    </row>
    <row r="1487" spans="1:7">
      <c r="A1487" s="740" t="str">
        <f t="shared" si="23"/>
        <v/>
      </c>
      <c r="B1487" s="739" t="str">
        <f>IF($L$2=TRUE,_xll.mirGetDate($A1487,$B$4,"MOD_FOLLOWING",$I$2),"")</f>
        <v/>
      </c>
      <c r="C1487" s="738" t="str">
        <f>IF($L$2=TRUE,_xll.mirGetDate($A1487,$C$4,"MOD_FOLLOWING",$I$2),"")</f>
        <v/>
      </c>
      <c r="D1487" s="738" t="str">
        <f>IF($L$2=TRUE,_xll.mirGetDate($A1487,$D$4,"MOD_FOLLOWING",$I$2),"")</f>
        <v/>
      </c>
      <c r="E1487" s="741" t="str">
        <v/>
      </c>
      <c r="F1487" s="741" t="str">
        <v/>
      </c>
      <c r="G1487" s="741" t="str">
        <v/>
      </c>
    </row>
    <row r="1488" spans="1:7">
      <c r="A1488" s="740" t="str">
        <f t="shared" si="23"/>
        <v/>
      </c>
      <c r="B1488" s="739" t="str">
        <f>IF($L$2=TRUE,_xll.mirGetDate($A1488,$B$4,"MOD_FOLLOWING",$I$2),"")</f>
        <v/>
      </c>
      <c r="C1488" s="738" t="str">
        <f>IF($L$2=TRUE,_xll.mirGetDate($A1488,$C$4,"MOD_FOLLOWING",$I$2),"")</f>
        <v/>
      </c>
      <c r="D1488" s="738" t="str">
        <f>IF($L$2=TRUE,_xll.mirGetDate($A1488,$D$4,"MOD_FOLLOWING",$I$2),"")</f>
        <v/>
      </c>
      <c r="E1488" s="741" t="str">
        <v/>
      </c>
      <c r="F1488" s="741" t="str">
        <v/>
      </c>
      <c r="G1488" s="741" t="str">
        <v/>
      </c>
    </row>
    <row r="1489" spans="1:7">
      <c r="A1489" s="740" t="str">
        <f t="shared" si="23"/>
        <v/>
      </c>
      <c r="B1489" s="739" t="str">
        <f>IF($L$2=TRUE,_xll.mirGetDate($A1489,$B$4,"MOD_FOLLOWING",$I$2),"")</f>
        <v/>
      </c>
      <c r="C1489" s="738" t="str">
        <f>IF($L$2=TRUE,_xll.mirGetDate($A1489,$C$4,"MOD_FOLLOWING",$I$2),"")</f>
        <v/>
      </c>
      <c r="D1489" s="738" t="str">
        <f>IF($L$2=TRUE,_xll.mirGetDate($A1489,$D$4,"MOD_FOLLOWING",$I$2),"")</f>
        <v/>
      </c>
      <c r="E1489" s="741" t="str">
        <v/>
      </c>
      <c r="F1489" s="741" t="str">
        <v/>
      </c>
      <c r="G1489" s="741" t="str">
        <v/>
      </c>
    </row>
    <row r="1490" spans="1:7">
      <c r="A1490" s="740" t="str">
        <f t="shared" si="23"/>
        <v/>
      </c>
      <c r="B1490" s="739" t="str">
        <f>IF($L$2=TRUE,_xll.mirGetDate($A1490,$B$4,"MOD_FOLLOWING",$I$2),"")</f>
        <v/>
      </c>
      <c r="C1490" s="738" t="str">
        <f>IF($L$2=TRUE,_xll.mirGetDate($A1490,$C$4,"MOD_FOLLOWING",$I$2),"")</f>
        <v/>
      </c>
      <c r="D1490" s="738" t="str">
        <f>IF($L$2=TRUE,_xll.mirGetDate($A1490,$D$4,"MOD_FOLLOWING",$I$2),"")</f>
        <v/>
      </c>
      <c r="E1490" s="741" t="str">
        <v/>
      </c>
      <c r="F1490" s="741" t="str">
        <v/>
      </c>
      <c r="G1490" s="741" t="str">
        <v/>
      </c>
    </row>
    <row r="1491" spans="1:7">
      <c r="A1491" s="740" t="str">
        <f t="shared" si="23"/>
        <v/>
      </c>
      <c r="B1491" s="739" t="str">
        <f>IF($L$2=TRUE,_xll.mirGetDate($A1491,$B$4,"MOD_FOLLOWING",$I$2),"")</f>
        <v/>
      </c>
      <c r="C1491" s="738" t="str">
        <f>IF($L$2=TRUE,_xll.mirGetDate($A1491,$C$4,"MOD_FOLLOWING",$I$2),"")</f>
        <v/>
      </c>
      <c r="D1491" s="738" t="str">
        <f>IF($L$2=TRUE,_xll.mirGetDate($A1491,$D$4,"MOD_FOLLOWING",$I$2),"")</f>
        <v/>
      </c>
      <c r="E1491" s="741" t="str">
        <v/>
      </c>
      <c r="F1491" s="741" t="str">
        <v/>
      </c>
      <c r="G1491" s="741" t="str">
        <v/>
      </c>
    </row>
    <row r="1492" spans="1:7">
      <c r="A1492" s="740" t="str">
        <f t="shared" si="23"/>
        <v/>
      </c>
      <c r="B1492" s="739" t="str">
        <f>IF($L$2=TRUE,_xll.mirGetDate($A1492,$B$4,"MOD_FOLLOWING",$I$2),"")</f>
        <v/>
      </c>
      <c r="C1492" s="738" t="str">
        <f>IF($L$2=TRUE,_xll.mirGetDate($A1492,$C$4,"MOD_FOLLOWING",$I$2),"")</f>
        <v/>
      </c>
      <c r="D1492" s="738" t="str">
        <f>IF($L$2=TRUE,_xll.mirGetDate($A1492,$D$4,"MOD_FOLLOWING",$I$2),"")</f>
        <v/>
      </c>
      <c r="E1492" s="741" t="str">
        <v/>
      </c>
      <c r="F1492" s="741" t="str">
        <v/>
      </c>
      <c r="G1492" s="741" t="str">
        <v/>
      </c>
    </row>
    <row r="1493" spans="1:7">
      <c r="A1493" s="740" t="str">
        <f t="shared" si="23"/>
        <v/>
      </c>
      <c r="B1493" s="739" t="str">
        <f>IF($L$2=TRUE,_xll.mirGetDate($A1493,$B$4,"MOD_FOLLOWING",$I$2),"")</f>
        <v/>
      </c>
      <c r="C1493" s="738" t="str">
        <f>IF($L$2=TRUE,_xll.mirGetDate($A1493,$C$4,"MOD_FOLLOWING",$I$2),"")</f>
        <v/>
      </c>
      <c r="D1493" s="738" t="str">
        <f>IF($L$2=TRUE,_xll.mirGetDate($A1493,$D$4,"MOD_FOLLOWING",$I$2),"")</f>
        <v/>
      </c>
      <c r="E1493" s="741" t="str">
        <v/>
      </c>
      <c r="F1493" s="741" t="str">
        <v/>
      </c>
      <c r="G1493" s="741" t="str">
        <v/>
      </c>
    </row>
    <row r="1494" spans="1:7">
      <c r="A1494" s="740" t="str">
        <f t="shared" si="23"/>
        <v/>
      </c>
      <c r="B1494" s="739" t="str">
        <f>IF($L$2=TRUE,_xll.mirGetDate($A1494,$B$4,"MOD_FOLLOWING",$I$2),"")</f>
        <v/>
      </c>
      <c r="C1494" s="738" t="str">
        <f>IF($L$2=TRUE,_xll.mirGetDate($A1494,$C$4,"MOD_FOLLOWING",$I$2),"")</f>
        <v/>
      </c>
      <c r="D1494" s="738" t="str">
        <f>IF($L$2=TRUE,_xll.mirGetDate($A1494,$D$4,"MOD_FOLLOWING",$I$2),"")</f>
        <v/>
      </c>
      <c r="E1494" s="741" t="str">
        <v/>
      </c>
      <c r="F1494" s="741" t="str">
        <v/>
      </c>
      <c r="G1494" s="741" t="str">
        <v/>
      </c>
    </row>
    <row r="1495" spans="1:7">
      <c r="A1495" s="740" t="str">
        <f t="shared" si="23"/>
        <v/>
      </c>
      <c r="B1495" s="739" t="str">
        <f>IF($L$2=TRUE,_xll.mirGetDate($A1495,$B$4,"MOD_FOLLOWING",$I$2),"")</f>
        <v/>
      </c>
      <c r="C1495" s="738" t="str">
        <f>IF($L$2=TRUE,_xll.mirGetDate($A1495,$C$4,"MOD_FOLLOWING",$I$2),"")</f>
        <v/>
      </c>
      <c r="D1495" s="738" t="str">
        <f>IF($L$2=TRUE,_xll.mirGetDate($A1495,$D$4,"MOD_FOLLOWING",$I$2),"")</f>
        <v/>
      </c>
      <c r="E1495" s="741" t="str">
        <v/>
      </c>
      <c r="F1495" s="741" t="str">
        <v/>
      </c>
      <c r="G1495" s="741" t="str">
        <v/>
      </c>
    </row>
    <row r="1496" spans="1:7">
      <c r="A1496" s="740" t="str">
        <f t="shared" si="23"/>
        <v/>
      </c>
      <c r="B1496" s="739" t="str">
        <f>IF($L$2=TRUE,_xll.mirGetDate($A1496,$B$4,"MOD_FOLLOWING",$I$2),"")</f>
        <v/>
      </c>
      <c r="C1496" s="738" t="str">
        <f>IF($L$2=TRUE,_xll.mirGetDate($A1496,$C$4,"MOD_FOLLOWING",$I$2),"")</f>
        <v/>
      </c>
      <c r="D1496" s="738" t="str">
        <f>IF($L$2=TRUE,_xll.mirGetDate($A1496,$D$4,"MOD_FOLLOWING",$I$2),"")</f>
        <v/>
      </c>
      <c r="E1496" s="741" t="str">
        <v/>
      </c>
      <c r="F1496" s="741" t="str">
        <v/>
      </c>
      <c r="G1496" s="741" t="str">
        <v/>
      </c>
    </row>
    <row r="1497" spans="1:7">
      <c r="A1497" s="740" t="str">
        <f t="shared" si="23"/>
        <v/>
      </c>
      <c r="B1497" s="739" t="str">
        <f>IF($L$2=TRUE,_xll.mirGetDate($A1497,$B$4,"MOD_FOLLOWING",$I$2),"")</f>
        <v/>
      </c>
      <c r="C1497" s="738" t="str">
        <f>IF($L$2=TRUE,_xll.mirGetDate($A1497,$C$4,"MOD_FOLLOWING",$I$2),"")</f>
        <v/>
      </c>
      <c r="D1497" s="738" t="str">
        <f>IF($L$2=TRUE,_xll.mirGetDate($A1497,$D$4,"MOD_FOLLOWING",$I$2),"")</f>
        <v/>
      </c>
      <c r="E1497" s="741" t="str">
        <v/>
      </c>
      <c r="F1497" s="741" t="str">
        <v/>
      </c>
      <c r="G1497" s="741" t="str">
        <v/>
      </c>
    </row>
    <row r="1498" spans="1:7">
      <c r="A1498" s="740" t="str">
        <f t="shared" si="23"/>
        <v/>
      </c>
      <c r="B1498" s="739" t="str">
        <f>IF($L$2=TRUE,_xll.mirGetDate($A1498,$B$4,"MOD_FOLLOWING",$I$2),"")</f>
        <v/>
      </c>
      <c r="C1498" s="738" t="str">
        <f>IF($L$2=TRUE,_xll.mirGetDate($A1498,$C$4,"MOD_FOLLOWING",$I$2),"")</f>
        <v/>
      </c>
      <c r="D1498" s="738" t="str">
        <f>IF($L$2=TRUE,_xll.mirGetDate($A1498,$D$4,"MOD_FOLLOWING",$I$2),"")</f>
        <v/>
      </c>
      <c r="E1498" s="741" t="str">
        <v/>
      </c>
      <c r="F1498" s="741" t="str">
        <v/>
      </c>
      <c r="G1498" s="741" t="str">
        <v/>
      </c>
    </row>
    <row r="1499" spans="1:7">
      <c r="A1499" s="740" t="str">
        <f t="shared" si="23"/>
        <v/>
      </c>
      <c r="B1499" s="739" t="str">
        <f>IF($L$2=TRUE,_xll.mirGetDate($A1499,$B$4,"MOD_FOLLOWING",$I$2),"")</f>
        <v/>
      </c>
      <c r="C1499" s="738" t="str">
        <f>IF($L$2=TRUE,_xll.mirGetDate($A1499,$C$4,"MOD_FOLLOWING",$I$2),"")</f>
        <v/>
      </c>
      <c r="D1499" s="738" t="str">
        <f>IF($L$2=TRUE,_xll.mirGetDate($A1499,$D$4,"MOD_FOLLOWING",$I$2),"")</f>
        <v/>
      </c>
      <c r="E1499" s="741" t="str">
        <v/>
      </c>
      <c r="F1499" s="741" t="str">
        <v/>
      </c>
      <c r="G1499" s="741" t="str">
        <v/>
      </c>
    </row>
    <row r="1500" spans="1:7">
      <c r="A1500" s="740" t="str">
        <f t="shared" si="23"/>
        <v/>
      </c>
      <c r="B1500" s="739" t="str">
        <f>IF($L$2=TRUE,_xll.mirGetDate($A1500,$B$4,"MOD_FOLLOWING",$I$2),"")</f>
        <v/>
      </c>
      <c r="C1500" s="738" t="str">
        <f>IF($L$2=TRUE,_xll.mirGetDate($A1500,$C$4,"MOD_FOLLOWING",$I$2),"")</f>
        <v/>
      </c>
      <c r="D1500" s="738" t="str">
        <f>IF($L$2=TRUE,_xll.mirGetDate($A1500,$D$4,"MOD_FOLLOWING",$I$2),"")</f>
        <v/>
      </c>
      <c r="E1500" s="741" t="str">
        <v/>
      </c>
      <c r="F1500" s="741" t="str">
        <v/>
      </c>
      <c r="G1500" s="741" t="str">
        <v/>
      </c>
    </row>
    <row r="1501" spans="1:7">
      <c r="A1501" s="740" t="str">
        <f t="shared" si="23"/>
        <v/>
      </c>
      <c r="B1501" s="739" t="str">
        <f>IF($L$2=TRUE,_xll.mirGetDate($A1501,$B$4,"MOD_FOLLOWING",$I$2),"")</f>
        <v/>
      </c>
      <c r="C1501" s="738" t="str">
        <f>IF($L$2=TRUE,_xll.mirGetDate($A1501,$C$4,"MOD_FOLLOWING",$I$2),"")</f>
        <v/>
      </c>
      <c r="D1501" s="738" t="str">
        <f>IF($L$2=TRUE,_xll.mirGetDate($A1501,$D$4,"MOD_FOLLOWING",$I$2),"")</f>
        <v/>
      </c>
      <c r="E1501" s="741" t="str">
        <v/>
      </c>
      <c r="F1501" s="741" t="str">
        <v/>
      </c>
      <c r="G1501" s="741" t="str">
        <v/>
      </c>
    </row>
    <row r="1502" spans="1:7">
      <c r="A1502" s="740" t="str">
        <f t="shared" si="23"/>
        <v/>
      </c>
      <c r="B1502" s="739" t="str">
        <f>IF($L$2=TRUE,_xll.mirGetDate($A1502,$B$4,"MOD_FOLLOWING",$I$2),"")</f>
        <v/>
      </c>
      <c r="C1502" s="738" t="str">
        <f>IF($L$2=TRUE,_xll.mirGetDate($A1502,$C$4,"MOD_FOLLOWING",$I$2),"")</f>
        <v/>
      </c>
      <c r="D1502" s="738" t="str">
        <f>IF($L$2=TRUE,_xll.mirGetDate($A1502,$D$4,"MOD_FOLLOWING",$I$2),"")</f>
        <v/>
      </c>
      <c r="E1502" s="741" t="str">
        <v/>
      </c>
      <c r="F1502" s="741" t="str">
        <v/>
      </c>
      <c r="G1502" s="741" t="str">
        <v/>
      </c>
    </row>
    <row r="1503" spans="1:7">
      <c r="A1503" s="740" t="str">
        <f t="shared" si="23"/>
        <v/>
      </c>
      <c r="B1503" s="739" t="str">
        <f>IF($L$2=TRUE,_xll.mirGetDate($A1503,$B$4,"MOD_FOLLOWING",$I$2),"")</f>
        <v/>
      </c>
      <c r="C1503" s="738" t="str">
        <f>IF($L$2=TRUE,_xll.mirGetDate($A1503,$C$4,"MOD_FOLLOWING",$I$2),"")</f>
        <v/>
      </c>
      <c r="D1503" s="738" t="str">
        <f>IF($L$2=TRUE,_xll.mirGetDate($A1503,$D$4,"MOD_FOLLOWING",$I$2),"")</f>
        <v/>
      </c>
      <c r="E1503" s="741" t="str">
        <v/>
      </c>
      <c r="F1503" s="741" t="str">
        <v/>
      </c>
      <c r="G1503" s="741" t="str">
        <v/>
      </c>
    </row>
    <row r="1504" spans="1:7">
      <c r="A1504" s="740" t="str">
        <f t="shared" si="23"/>
        <v/>
      </c>
      <c r="B1504" s="739" t="str">
        <f>IF($L$2=TRUE,_xll.mirGetDate($A1504,$B$4,"MOD_FOLLOWING",$I$2),"")</f>
        <v/>
      </c>
      <c r="C1504" s="738" t="str">
        <f>IF($L$2=TRUE,_xll.mirGetDate($A1504,$C$4,"MOD_FOLLOWING",$I$2),"")</f>
        <v/>
      </c>
      <c r="D1504" s="738" t="str">
        <f>IF($L$2=TRUE,_xll.mirGetDate($A1504,$D$4,"MOD_FOLLOWING",$I$2),"")</f>
        <v/>
      </c>
      <c r="E1504" s="741" t="str">
        <v/>
      </c>
      <c r="F1504" s="741" t="str">
        <v/>
      </c>
      <c r="G1504" s="741" t="str">
        <v/>
      </c>
    </row>
    <row r="1505" spans="1:7">
      <c r="A1505" s="740" t="str">
        <f t="shared" si="23"/>
        <v/>
      </c>
      <c r="B1505" s="739" t="str">
        <f>IF($L$2=TRUE,_xll.mirGetDate($A1505,$B$4,"MOD_FOLLOWING",$I$2),"")</f>
        <v/>
      </c>
      <c r="C1505" s="738" t="str">
        <f>IF($L$2=TRUE,_xll.mirGetDate($A1505,$C$4,"MOD_FOLLOWING",$I$2),"")</f>
        <v/>
      </c>
      <c r="D1505" s="738" t="str">
        <f>IF($L$2=TRUE,_xll.mirGetDate($A1505,$D$4,"MOD_FOLLOWING",$I$2),"")</f>
        <v/>
      </c>
      <c r="E1505" s="741" t="str">
        <v/>
      </c>
      <c r="F1505" s="741" t="str">
        <v/>
      </c>
      <c r="G1505" s="741" t="str">
        <v/>
      </c>
    </row>
    <row r="1506" spans="1:7">
      <c r="A1506" s="740" t="str">
        <f t="shared" si="23"/>
        <v/>
      </c>
      <c r="B1506" s="739" t="str">
        <f>IF($L$2=TRUE,_xll.mirGetDate($A1506,$B$4,"MOD_FOLLOWING",$I$2),"")</f>
        <v/>
      </c>
      <c r="C1506" s="738" t="str">
        <f>IF($L$2=TRUE,_xll.mirGetDate($A1506,$C$4,"MOD_FOLLOWING",$I$2),"")</f>
        <v/>
      </c>
      <c r="D1506" s="738" t="str">
        <f>IF($L$2=TRUE,_xll.mirGetDate($A1506,$D$4,"MOD_FOLLOWING",$I$2),"")</f>
        <v/>
      </c>
      <c r="E1506" s="741" t="str">
        <v/>
      </c>
      <c r="F1506" s="741" t="str">
        <v/>
      </c>
      <c r="G1506" s="741" t="str">
        <v/>
      </c>
    </row>
    <row r="1507" spans="1:7">
      <c r="A1507" s="740" t="str">
        <f t="shared" si="23"/>
        <v/>
      </c>
      <c r="B1507" s="739" t="str">
        <f>IF($L$2=TRUE,_xll.mirGetDate($A1507,$B$4,"MOD_FOLLOWING",$I$2),"")</f>
        <v/>
      </c>
      <c r="C1507" s="738" t="str">
        <f>IF($L$2=TRUE,_xll.mirGetDate($A1507,$C$4,"MOD_FOLLOWING",$I$2),"")</f>
        <v/>
      </c>
      <c r="D1507" s="738" t="str">
        <f>IF($L$2=TRUE,_xll.mirGetDate($A1507,$D$4,"MOD_FOLLOWING",$I$2),"")</f>
        <v/>
      </c>
      <c r="E1507" s="741" t="str">
        <v/>
      </c>
      <c r="F1507" s="741" t="str">
        <v/>
      </c>
      <c r="G1507" s="741" t="str">
        <v/>
      </c>
    </row>
    <row r="1508" spans="1:7">
      <c r="A1508" s="740" t="str">
        <f t="shared" si="23"/>
        <v/>
      </c>
      <c r="B1508" s="739" t="str">
        <f>IF($L$2=TRUE,_xll.mirGetDate($A1508,$B$4,"MOD_FOLLOWING",$I$2),"")</f>
        <v/>
      </c>
      <c r="C1508" s="738" t="str">
        <f>IF($L$2=TRUE,_xll.mirGetDate($A1508,$C$4,"MOD_FOLLOWING",$I$2),"")</f>
        <v/>
      </c>
      <c r="D1508" s="738" t="str">
        <f>IF($L$2=TRUE,_xll.mirGetDate($A1508,$D$4,"MOD_FOLLOWING",$I$2),"")</f>
        <v/>
      </c>
      <c r="E1508" s="741" t="str">
        <v/>
      </c>
      <c r="F1508" s="741" t="str">
        <v/>
      </c>
      <c r="G1508" s="741" t="str">
        <v/>
      </c>
    </row>
    <row r="1509" spans="1:7">
      <c r="A1509" s="740" t="str">
        <f t="shared" si="23"/>
        <v/>
      </c>
      <c r="B1509" s="739" t="str">
        <f>IF($L$2=TRUE,_xll.mirGetDate($A1509,$B$4,"MOD_FOLLOWING",$I$2),"")</f>
        <v/>
      </c>
      <c r="C1509" s="738" t="str">
        <f>IF($L$2=TRUE,_xll.mirGetDate($A1509,$C$4,"MOD_FOLLOWING",$I$2),"")</f>
        <v/>
      </c>
      <c r="D1509" s="738" t="str">
        <f>IF($L$2=TRUE,_xll.mirGetDate($A1509,$D$4,"MOD_FOLLOWING",$I$2),"")</f>
        <v/>
      </c>
      <c r="E1509" s="741" t="str">
        <v/>
      </c>
      <c r="F1509" s="741" t="str">
        <v/>
      </c>
      <c r="G1509" s="741" t="str">
        <v/>
      </c>
    </row>
    <row r="1510" spans="1:7">
      <c r="A1510" s="740" t="str">
        <f t="shared" si="23"/>
        <v/>
      </c>
      <c r="B1510" s="739" t="str">
        <f>IF($L$2=TRUE,_xll.mirGetDate($A1510,$B$4,"MOD_FOLLOWING",$I$2),"")</f>
        <v/>
      </c>
      <c r="C1510" s="738" t="str">
        <f>IF($L$2=TRUE,_xll.mirGetDate($A1510,$C$4,"MOD_FOLLOWING",$I$2),"")</f>
        <v/>
      </c>
      <c r="D1510" s="738" t="str">
        <f>IF($L$2=TRUE,_xll.mirGetDate($A1510,$D$4,"MOD_FOLLOWING",$I$2),"")</f>
        <v/>
      </c>
      <c r="E1510" s="741" t="str">
        <v/>
      </c>
      <c r="F1510" s="741" t="str">
        <v/>
      </c>
      <c r="G1510" s="741" t="str">
        <v/>
      </c>
    </row>
    <row r="1511" spans="1:7">
      <c r="A1511" s="740" t="str">
        <f t="shared" si="23"/>
        <v/>
      </c>
      <c r="B1511" s="739" t="str">
        <f>IF($L$2=TRUE,_xll.mirGetDate($A1511,$B$4,"MOD_FOLLOWING",$I$2),"")</f>
        <v/>
      </c>
      <c r="C1511" s="738" t="str">
        <f>IF($L$2=TRUE,_xll.mirGetDate($A1511,$C$4,"MOD_FOLLOWING",$I$2),"")</f>
        <v/>
      </c>
      <c r="D1511" s="738" t="str">
        <f>IF($L$2=TRUE,_xll.mirGetDate($A1511,$D$4,"MOD_FOLLOWING",$I$2),"")</f>
        <v/>
      </c>
      <c r="E1511" s="741" t="str">
        <v/>
      </c>
      <c r="F1511" s="741" t="str">
        <v/>
      </c>
      <c r="G1511" s="741" t="str">
        <v/>
      </c>
    </row>
    <row r="1512" spans="1:7">
      <c r="A1512" s="740" t="str">
        <f t="shared" si="23"/>
        <v/>
      </c>
      <c r="B1512" s="739" t="str">
        <f>IF($L$2=TRUE,_xll.mirGetDate($A1512,$B$4,"MOD_FOLLOWING",$I$2),"")</f>
        <v/>
      </c>
      <c r="C1512" s="738" t="str">
        <f>IF($L$2=TRUE,_xll.mirGetDate($A1512,$C$4,"MOD_FOLLOWING",$I$2),"")</f>
        <v/>
      </c>
      <c r="D1512" s="738" t="str">
        <f>IF($L$2=TRUE,_xll.mirGetDate($A1512,$D$4,"MOD_FOLLOWING",$I$2),"")</f>
        <v/>
      </c>
      <c r="E1512" s="741" t="str">
        <v/>
      </c>
      <c r="F1512" s="741" t="str">
        <v/>
      </c>
      <c r="G1512" s="741" t="str">
        <v/>
      </c>
    </row>
    <row r="1513" spans="1:7">
      <c r="A1513" s="740" t="str">
        <f t="shared" si="23"/>
        <v/>
      </c>
      <c r="B1513" s="739" t="str">
        <f>IF($L$2=TRUE,_xll.mirGetDate($A1513,$B$4,"MOD_FOLLOWING",$I$2),"")</f>
        <v/>
      </c>
      <c r="C1513" s="738" t="str">
        <f>IF($L$2=TRUE,_xll.mirGetDate($A1513,$C$4,"MOD_FOLLOWING",$I$2),"")</f>
        <v/>
      </c>
      <c r="D1513" s="738" t="str">
        <f>IF($L$2=TRUE,_xll.mirGetDate($A1513,$D$4,"MOD_FOLLOWING",$I$2),"")</f>
        <v/>
      </c>
      <c r="E1513" s="741" t="str">
        <v/>
      </c>
      <c r="F1513" s="741" t="str">
        <v/>
      </c>
      <c r="G1513" s="741" t="str">
        <v/>
      </c>
    </row>
    <row r="1514" spans="1:7">
      <c r="A1514" s="740" t="str">
        <f t="shared" si="23"/>
        <v/>
      </c>
      <c r="B1514" s="739" t="str">
        <f>IF($L$2=TRUE,_xll.mirGetDate($A1514,$B$4,"MOD_FOLLOWING",$I$2),"")</f>
        <v/>
      </c>
      <c r="C1514" s="738" t="str">
        <f>IF($L$2=TRUE,_xll.mirGetDate($A1514,$C$4,"MOD_FOLLOWING",$I$2),"")</f>
        <v/>
      </c>
      <c r="D1514" s="738" t="str">
        <f>IF($L$2=TRUE,_xll.mirGetDate($A1514,$D$4,"MOD_FOLLOWING",$I$2),"")</f>
        <v/>
      </c>
      <c r="E1514" s="741" t="str">
        <v/>
      </c>
      <c r="F1514" s="741" t="str">
        <v/>
      </c>
      <c r="G1514" s="741" t="str">
        <v/>
      </c>
    </row>
    <row r="1515" spans="1:7">
      <c r="A1515" s="740" t="str">
        <f t="shared" si="23"/>
        <v/>
      </c>
      <c r="B1515" s="739" t="str">
        <f>IF($L$2=TRUE,_xll.mirGetDate($A1515,$B$4,"MOD_FOLLOWING",$I$2),"")</f>
        <v/>
      </c>
      <c r="C1515" s="738" t="str">
        <f>IF($L$2=TRUE,_xll.mirGetDate($A1515,$C$4,"MOD_FOLLOWING",$I$2),"")</f>
        <v/>
      </c>
      <c r="D1515" s="738" t="str">
        <f>IF($L$2=TRUE,_xll.mirGetDate($A1515,$D$4,"MOD_FOLLOWING",$I$2),"")</f>
        <v/>
      </c>
      <c r="E1515" s="741" t="str">
        <v/>
      </c>
      <c r="F1515" s="741" t="str">
        <v/>
      </c>
      <c r="G1515" s="741" t="str">
        <v/>
      </c>
    </row>
    <row r="1516" spans="1:7">
      <c r="A1516" s="740" t="str">
        <f t="shared" si="23"/>
        <v/>
      </c>
      <c r="B1516" s="739" t="str">
        <f>IF($L$2=TRUE,_xll.mirGetDate($A1516,$B$4,"MOD_FOLLOWING",$I$2),"")</f>
        <v/>
      </c>
      <c r="C1516" s="738" t="str">
        <f>IF($L$2=TRUE,_xll.mirGetDate($A1516,$C$4,"MOD_FOLLOWING",$I$2),"")</f>
        <v/>
      </c>
      <c r="D1516" s="738" t="str">
        <f>IF($L$2=TRUE,_xll.mirGetDate($A1516,$D$4,"MOD_FOLLOWING",$I$2),"")</f>
        <v/>
      </c>
      <c r="E1516" s="741" t="str">
        <v/>
      </c>
      <c r="F1516" s="741" t="str">
        <v/>
      </c>
      <c r="G1516" s="741" t="str">
        <v/>
      </c>
    </row>
    <row r="1517" spans="1:7">
      <c r="A1517" s="740" t="str">
        <f t="shared" si="23"/>
        <v/>
      </c>
      <c r="B1517" s="739" t="str">
        <f>IF($L$2=TRUE,_xll.mirGetDate($A1517,$B$4,"MOD_FOLLOWING",$I$2),"")</f>
        <v/>
      </c>
      <c r="C1517" s="738" t="str">
        <f>IF($L$2=TRUE,_xll.mirGetDate($A1517,$C$4,"MOD_FOLLOWING",$I$2),"")</f>
        <v/>
      </c>
      <c r="D1517" s="738" t="str">
        <f>IF($L$2=TRUE,_xll.mirGetDate($A1517,$D$4,"MOD_FOLLOWING",$I$2),"")</f>
        <v/>
      </c>
      <c r="E1517" s="741" t="str">
        <v/>
      </c>
      <c r="F1517" s="741" t="str">
        <v/>
      </c>
      <c r="G1517" s="741" t="str">
        <v/>
      </c>
    </row>
    <row r="1518" spans="1:7">
      <c r="A1518" s="740" t="str">
        <f t="shared" si="23"/>
        <v/>
      </c>
      <c r="B1518" s="739" t="str">
        <f>IF($L$2=TRUE,_xll.mirGetDate($A1518,$B$4,"MOD_FOLLOWING",$I$2),"")</f>
        <v/>
      </c>
      <c r="C1518" s="738" t="str">
        <f>IF($L$2=TRUE,_xll.mirGetDate($A1518,$C$4,"MOD_FOLLOWING",$I$2),"")</f>
        <v/>
      </c>
      <c r="D1518" s="738" t="str">
        <f>IF($L$2=TRUE,_xll.mirGetDate($A1518,$D$4,"MOD_FOLLOWING",$I$2),"")</f>
        <v/>
      </c>
      <c r="E1518" s="741" t="str">
        <v/>
      </c>
      <c r="F1518" s="741" t="str">
        <v/>
      </c>
      <c r="G1518" s="741" t="str">
        <v/>
      </c>
    </row>
    <row r="1519" spans="1:7">
      <c r="A1519" s="740" t="str">
        <f t="shared" si="23"/>
        <v/>
      </c>
      <c r="B1519" s="739" t="str">
        <f>IF($L$2=TRUE,_xll.mirGetDate($A1519,$B$4,"MOD_FOLLOWING",$I$2),"")</f>
        <v/>
      </c>
      <c r="C1519" s="738" t="str">
        <f>IF($L$2=TRUE,_xll.mirGetDate($A1519,$C$4,"MOD_FOLLOWING",$I$2),"")</f>
        <v/>
      </c>
      <c r="D1519" s="738" t="str">
        <f>IF($L$2=TRUE,_xll.mirGetDate($A1519,$D$4,"MOD_FOLLOWING",$I$2),"")</f>
        <v/>
      </c>
      <c r="E1519" s="741" t="str">
        <v/>
      </c>
      <c r="F1519" s="741" t="str">
        <v/>
      </c>
      <c r="G1519" s="741" t="str">
        <v/>
      </c>
    </row>
    <row r="1520" spans="1:7">
      <c r="A1520" s="740" t="str">
        <f t="shared" si="23"/>
        <v/>
      </c>
      <c r="B1520" s="739" t="str">
        <f>IF($L$2=TRUE,_xll.mirGetDate($A1520,$B$4,"MOD_FOLLOWING",$I$2),"")</f>
        <v/>
      </c>
      <c r="C1520" s="738" t="str">
        <f>IF($L$2=TRUE,_xll.mirGetDate($A1520,$C$4,"MOD_FOLLOWING",$I$2),"")</f>
        <v/>
      </c>
      <c r="D1520" s="738" t="str">
        <f>IF($L$2=TRUE,_xll.mirGetDate($A1520,$D$4,"MOD_FOLLOWING",$I$2),"")</f>
        <v/>
      </c>
      <c r="E1520" s="741" t="str">
        <v/>
      </c>
      <c r="F1520" s="741" t="str">
        <v/>
      </c>
      <c r="G1520" s="741" t="str">
        <v/>
      </c>
    </row>
    <row r="1521" spans="1:7">
      <c r="A1521" s="740" t="str">
        <f t="shared" si="23"/>
        <v/>
      </c>
      <c r="B1521" s="739" t="str">
        <f>IF($L$2=TRUE,_xll.mirGetDate($A1521,$B$4,"MOD_FOLLOWING",$I$2),"")</f>
        <v/>
      </c>
      <c r="C1521" s="738" t="str">
        <f>IF($L$2=TRUE,_xll.mirGetDate($A1521,$C$4,"MOD_FOLLOWING",$I$2),"")</f>
        <v/>
      </c>
      <c r="D1521" s="738" t="str">
        <f>IF($L$2=TRUE,_xll.mirGetDate($A1521,$D$4,"MOD_FOLLOWING",$I$2),"")</f>
        <v/>
      </c>
      <c r="E1521" s="741" t="str">
        <v/>
      </c>
      <c r="F1521" s="741" t="str">
        <v/>
      </c>
      <c r="G1521" s="741" t="str">
        <v/>
      </c>
    </row>
    <row r="1522" spans="1:7">
      <c r="A1522" s="740" t="str">
        <f t="shared" si="23"/>
        <v/>
      </c>
      <c r="B1522" s="739" t="str">
        <f>IF($L$2=TRUE,_xll.mirGetDate($A1522,$B$4,"MOD_FOLLOWING",$I$2),"")</f>
        <v/>
      </c>
      <c r="C1522" s="738" t="str">
        <f>IF($L$2=TRUE,_xll.mirGetDate($A1522,$C$4,"MOD_FOLLOWING",$I$2),"")</f>
        <v/>
      </c>
      <c r="D1522" s="738" t="str">
        <f>IF($L$2=TRUE,_xll.mirGetDate($A1522,$D$4,"MOD_FOLLOWING",$I$2),"")</f>
        <v/>
      </c>
      <c r="E1522" s="741" t="str">
        <v/>
      </c>
      <c r="F1522" s="741" t="str">
        <v/>
      </c>
      <c r="G1522" s="741" t="str">
        <v/>
      </c>
    </row>
    <row r="1523" spans="1:7">
      <c r="A1523" s="740" t="str">
        <f t="shared" si="23"/>
        <v/>
      </c>
      <c r="B1523" s="739" t="str">
        <f>IF($L$2=TRUE,_xll.mirGetDate($A1523,$B$4,"MOD_FOLLOWING",$I$2),"")</f>
        <v/>
      </c>
      <c r="C1523" s="738" t="str">
        <f>IF($L$2=TRUE,_xll.mirGetDate($A1523,$C$4,"MOD_FOLLOWING",$I$2),"")</f>
        <v/>
      </c>
      <c r="D1523" s="738" t="str">
        <f>IF($L$2=TRUE,_xll.mirGetDate($A1523,$D$4,"MOD_FOLLOWING",$I$2),"")</f>
        <v/>
      </c>
      <c r="E1523" s="741" t="str">
        <v/>
      </c>
      <c r="F1523" s="741" t="str">
        <v/>
      </c>
      <c r="G1523" s="741" t="str">
        <v/>
      </c>
    </row>
    <row r="1524" spans="1:7">
      <c r="A1524" s="740" t="str">
        <f t="shared" si="23"/>
        <v/>
      </c>
      <c r="B1524" s="739" t="str">
        <f>IF($L$2=TRUE,_xll.mirGetDate($A1524,$B$4,"MOD_FOLLOWING",$I$2),"")</f>
        <v/>
      </c>
      <c r="C1524" s="738" t="str">
        <f>IF($L$2=TRUE,_xll.mirGetDate($A1524,$C$4,"MOD_FOLLOWING",$I$2),"")</f>
        <v/>
      </c>
      <c r="D1524" s="738" t="str">
        <f>IF($L$2=TRUE,_xll.mirGetDate($A1524,$D$4,"MOD_FOLLOWING",$I$2),"")</f>
        <v/>
      </c>
      <c r="E1524" s="741" t="str">
        <v/>
      </c>
      <c r="F1524" s="741" t="str">
        <v/>
      </c>
      <c r="G1524" s="741" t="str">
        <v/>
      </c>
    </row>
    <row r="1525" spans="1:7">
      <c r="A1525" s="740" t="str">
        <f t="shared" si="23"/>
        <v/>
      </c>
      <c r="B1525" s="739" t="str">
        <f>IF($L$2=TRUE,_xll.mirGetDate($A1525,$B$4,"MOD_FOLLOWING",$I$2),"")</f>
        <v/>
      </c>
      <c r="C1525" s="738" t="str">
        <f>IF($L$2=TRUE,_xll.mirGetDate($A1525,$C$4,"MOD_FOLLOWING",$I$2),"")</f>
        <v/>
      </c>
      <c r="D1525" s="738" t="str">
        <f>IF($L$2=TRUE,_xll.mirGetDate($A1525,$D$4,"MOD_FOLLOWING",$I$2),"")</f>
        <v/>
      </c>
      <c r="E1525" s="741" t="str">
        <v/>
      </c>
      <c r="F1525" s="741" t="str">
        <v/>
      </c>
      <c r="G1525" s="741" t="str">
        <v/>
      </c>
    </row>
    <row r="1526" spans="1:7">
      <c r="A1526" s="740" t="str">
        <f t="shared" si="23"/>
        <v/>
      </c>
      <c r="B1526" s="739" t="str">
        <f>IF($L$2=TRUE,_xll.mirGetDate($A1526,$B$4,"MOD_FOLLOWING",$I$2),"")</f>
        <v/>
      </c>
      <c r="C1526" s="738" t="str">
        <f>IF($L$2=TRUE,_xll.mirGetDate($A1526,$C$4,"MOD_FOLLOWING",$I$2),"")</f>
        <v/>
      </c>
      <c r="D1526" s="738" t="str">
        <f>IF($L$2=TRUE,_xll.mirGetDate($A1526,$D$4,"MOD_FOLLOWING",$I$2),"")</f>
        <v/>
      </c>
      <c r="E1526" s="741" t="str">
        <v/>
      </c>
      <c r="F1526" s="741" t="str">
        <v/>
      </c>
      <c r="G1526" s="741" t="str">
        <v/>
      </c>
    </row>
    <row r="1527" spans="1:7">
      <c r="A1527" s="740" t="str">
        <f t="shared" si="23"/>
        <v/>
      </c>
      <c r="B1527" s="739" t="str">
        <f>IF($L$2=TRUE,_xll.mirGetDate($A1527,$B$4,"MOD_FOLLOWING",$I$2),"")</f>
        <v/>
      </c>
      <c r="C1527" s="738" t="str">
        <f>IF($L$2=TRUE,_xll.mirGetDate($A1527,$C$4,"MOD_FOLLOWING",$I$2),"")</f>
        <v/>
      </c>
      <c r="D1527" s="738" t="str">
        <f>IF($L$2=TRUE,_xll.mirGetDate($A1527,$D$4,"MOD_FOLLOWING",$I$2),"")</f>
        <v/>
      </c>
      <c r="E1527" s="741" t="str">
        <v/>
      </c>
      <c r="F1527" s="741" t="str">
        <v/>
      </c>
      <c r="G1527" s="741" t="str">
        <v/>
      </c>
    </row>
    <row r="1528" spans="1:7">
      <c r="A1528" s="740" t="str">
        <f t="shared" si="23"/>
        <v/>
      </c>
      <c r="B1528" s="739" t="str">
        <f>IF($L$2=TRUE,_xll.mirGetDate($A1528,$B$4,"MOD_FOLLOWING",$I$2),"")</f>
        <v/>
      </c>
      <c r="C1528" s="738" t="str">
        <f>IF($L$2=TRUE,_xll.mirGetDate($A1528,$C$4,"MOD_FOLLOWING",$I$2),"")</f>
        <v/>
      </c>
      <c r="D1528" s="738" t="str">
        <f>IF($L$2=TRUE,_xll.mirGetDate($A1528,$D$4,"MOD_FOLLOWING",$I$2),"")</f>
        <v/>
      </c>
      <c r="E1528" s="741" t="str">
        <v/>
      </c>
      <c r="F1528" s="741" t="str">
        <v/>
      </c>
      <c r="G1528" s="741" t="str">
        <v/>
      </c>
    </row>
    <row r="1529" spans="1:7">
      <c r="A1529" s="740" t="str">
        <f t="shared" si="23"/>
        <v/>
      </c>
      <c r="B1529" s="739" t="str">
        <f>IF($L$2=TRUE,_xll.mirGetDate($A1529,$B$4,"MOD_FOLLOWING",$I$2),"")</f>
        <v/>
      </c>
      <c r="C1529" s="738" t="str">
        <f>IF($L$2=TRUE,_xll.mirGetDate($A1529,$C$4,"MOD_FOLLOWING",$I$2),"")</f>
        <v/>
      </c>
      <c r="D1529" s="738" t="str">
        <f>IF($L$2=TRUE,_xll.mirGetDate($A1529,$D$4,"MOD_FOLLOWING",$I$2),"")</f>
        <v/>
      </c>
      <c r="E1529" s="741" t="str">
        <v/>
      </c>
      <c r="F1529" s="741" t="str">
        <v/>
      </c>
      <c r="G1529" s="741" t="str">
        <v/>
      </c>
    </row>
    <row r="1530" spans="1:7">
      <c r="A1530" s="740" t="str">
        <f t="shared" si="23"/>
        <v/>
      </c>
      <c r="B1530" s="739" t="str">
        <f>IF($L$2=TRUE,_xll.mirGetDate($A1530,$B$4,"MOD_FOLLOWING",$I$2),"")</f>
        <v/>
      </c>
      <c r="C1530" s="738" t="str">
        <f>IF($L$2=TRUE,_xll.mirGetDate($A1530,$C$4,"MOD_FOLLOWING",$I$2),"")</f>
        <v/>
      </c>
      <c r="D1530" s="738" t="str">
        <f>IF($L$2=TRUE,_xll.mirGetDate($A1530,$D$4,"MOD_FOLLOWING",$I$2),"")</f>
        <v/>
      </c>
      <c r="E1530" s="741" t="str">
        <v/>
      </c>
      <c r="F1530" s="741" t="str">
        <v/>
      </c>
      <c r="G1530" s="741" t="str">
        <v/>
      </c>
    </row>
    <row r="1531" spans="1:7">
      <c r="A1531" s="740" t="str">
        <f t="shared" si="23"/>
        <v/>
      </c>
      <c r="B1531" s="739" t="str">
        <f>IF($L$2=TRUE,_xll.mirGetDate($A1531,$B$4,"MOD_FOLLOWING",$I$2),"")</f>
        <v/>
      </c>
      <c r="C1531" s="738" t="str">
        <f>IF($L$2=TRUE,_xll.mirGetDate($A1531,$C$4,"MOD_FOLLOWING",$I$2),"")</f>
        <v/>
      </c>
      <c r="D1531" s="738" t="str">
        <f>IF($L$2=TRUE,_xll.mirGetDate($A1531,$D$4,"MOD_FOLLOWING",$I$2),"")</f>
        <v/>
      </c>
      <c r="E1531" s="741" t="str">
        <v/>
      </c>
      <c r="F1531" s="741" t="str">
        <v/>
      </c>
      <c r="G1531" s="741" t="str">
        <v/>
      </c>
    </row>
    <row r="1532" spans="1:7">
      <c r="A1532" s="740" t="str">
        <f t="shared" si="23"/>
        <v/>
      </c>
      <c r="B1532" s="739" t="str">
        <f>IF($L$2=TRUE,_xll.mirGetDate($A1532,$B$4,"MOD_FOLLOWING",$I$2),"")</f>
        <v/>
      </c>
      <c r="C1532" s="738" t="str">
        <f>IF($L$2=TRUE,_xll.mirGetDate($A1532,$C$4,"MOD_FOLLOWING",$I$2),"")</f>
        <v/>
      </c>
      <c r="D1532" s="738" t="str">
        <f>IF($L$2=TRUE,_xll.mirGetDate($A1532,$D$4,"MOD_FOLLOWING",$I$2),"")</f>
        <v/>
      </c>
      <c r="E1532" s="741" t="str">
        <v/>
      </c>
      <c r="F1532" s="741" t="str">
        <v/>
      </c>
      <c r="G1532" s="741" t="str">
        <v/>
      </c>
    </row>
    <row r="1533" spans="1:7">
      <c r="A1533" s="740" t="str">
        <f t="shared" si="23"/>
        <v/>
      </c>
      <c r="B1533" s="739" t="str">
        <f>IF($L$2=TRUE,_xll.mirGetDate($A1533,$B$4,"MOD_FOLLOWING",$I$2),"")</f>
        <v/>
      </c>
      <c r="C1533" s="738" t="str">
        <f>IF($L$2=TRUE,_xll.mirGetDate($A1533,$C$4,"MOD_FOLLOWING",$I$2),"")</f>
        <v/>
      </c>
      <c r="D1533" s="738" t="str">
        <f>IF($L$2=TRUE,_xll.mirGetDate($A1533,$D$4,"MOD_FOLLOWING",$I$2),"")</f>
        <v/>
      </c>
      <c r="E1533" s="741" t="str">
        <v/>
      </c>
      <c r="F1533" s="741" t="str">
        <v/>
      </c>
      <c r="G1533" s="741" t="str">
        <v/>
      </c>
    </row>
    <row r="1534" spans="1:7">
      <c r="A1534" s="740" t="str">
        <f t="shared" si="23"/>
        <v/>
      </c>
      <c r="B1534" s="739" t="str">
        <f>IF($L$2=TRUE,_xll.mirGetDate($A1534,$B$4,"MOD_FOLLOWING",$I$2),"")</f>
        <v/>
      </c>
      <c r="C1534" s="738" t="str">
        <f>IF($L$2=TRUE,_xll.mirGetDate($A1534,$C$4,"MOD_FOLLOWING",$I$2),"")</f>
        <v/>
      </c>
      <c r="D1534" s="738" t="str">
        <f>IF($L$2=TRUE,_xll.mirGetDate($A1534,$D$4,"MOD_FOLLOWING",$I$2),"")</f>
        <v/>
      </c>
      <c r="E1534" s="741" t="str">
        <v/>
      </c>
      <c r="F1534" s="741" t="str">
        <v/>
      </c>
      <c r="G1534" s="741" t="str">
        <v/>
      </c>
    </row>
    <row r="1535" spans="1:7">
      <c r="A1535" s="740" t="str">
        <f t="shared" si="23"/>
        <v/>
      </c>
      <c r="B1535" s="739" t="str">
        <f>IF($L$2=TRUE,_xll.mirGetDate($A1535,$B$4,"MOD_FOLLOWING",$I$2),"")</f>
        <v/>
      </c>
      <c r="C1535" s="738" t="str">
        <f>IF($L$2=TRUE,_xll.mirGetDate($A1535,$C$4,"MOD_FOLLOWING",$I$2),"")</f>
        <v/>
      </c>
      <c r="D1535" s="738" t="str">
        <f>IF($L$2=TRUE,_xll.mirGetDate($A1535,$D$4,"MOD_FOLLOWING",$I$2),"")</f>
        <v/>
      </c>
      <c r="E1535" s="741" t="str">
        <v/>
      </c>
      <c r="F1535" s="741" t="str">
        <v/>
      </c>
      <c r="G1535" s="741" t="str">
        <v/>
      </c>
    </row>
    <row r="1536" spans="1:7">
      <c r="A1536" s="740" t="str">
        <f t="shared" si="23"/>
        <v/>
      </c>
      <c r="B1536" s="739" t="str">
        <f>IF($L$2=TRUE,_xll.mirGetDate($A1536,$B$4,"MOD_FOLLOWING",$I$2),"")</f>
        <v/>
      </c>
      <c r="C1536" s="738" t="str">
        <f>IF($L$2=TRUE,_xll.mirGetDate($A1536,$C$4,"MOD_FOLLOWING",$I$2),"")</f>
        <v/>
      </c>
      <c r="D1536" s="738" t="str">
        <f>IF($L$2=TRUE,_xll.mirGetDate($A1536,$D$4,"MOD_FOLLOWING",$I$2),"")</f>
        <v/>
      </c>
      <c r="E1536" s="741" t="str">
        <v/>
      </c>
      <c r="F1536" s="741" t="str">
        <v/>
      </c>
      <c r="G1536" s="741" t="str">
        <v/>
      </c>
    </row>
    <row r="1537" spans="1:7">
      <c r="A1537" s="740" t="str">
        <f t="shared" si="23"/>
        <v/>
      </c>
      <c r="B1537" s="739" t="str">
        <f>IF($L$2=TRUE,_xll.mirGetDate($A1537,$B$4,"MOD_FOLLOWING",$I$2),"")</f>
        <v/>
      </c>
      <c r="C1537" s="738" t="str">
        <f>IF($L$2=TRUE,_xll.mirGetDate($A1537,$C$4,"MOD_FOLLOWING",$I$2),"")</f>
        <v/>
      </c>
      <c r="D1537" s="738" t="str">
        <f>IF($L$2=TRUE,_xll.mirGetDate($A1537,$D$4,"MOD_FOLLOWING",$I$2),"")</f>
        <v/>
      </c>
      <c r="E1537" s="741" t="str">
        <v/>
      </c>
      <c r="F1537" s="741" t="str">
        <v/>
      </c>
      <c r="G1537" s="741" t="str">
        <v/>
      </c>
    </row>
    <row r="1538" spans="1:7">
      <c r="A1538" s="740" t="str">
        <f t="shared" si="23"/>
        <v/>
      </c>
      <c r="B1538" s="739" t="str">
        <f>IF($L$2=TRUE,_xll.mirGetDate($A1538,$B$4,"MOD_FOLLOWING",$I$2),"")</f>
        <v/>
      </c>
      <c r="C1538" s="738" t="str">
        <f>IF($L$2=TRUE,_xll.mirGetDate($A1538,$C$4,"MOD_FOLLOWING",$I$2),"")</f>
        <v/>
      </c>
      <c r="D1538" s="738" t="str">
        <f>IF($L$2=TRUE,_xll.mirGetDate($A1538,$D$4,"MOD_FOLLOWING",$I$2),"")</f>
        <v/>
      </c>
      <c r="E1538" s="741" t="str">
        <v/>
      </c>
      <c r="F1538" s="741" t="str">
        <v/>
      </c>
      <c r="G1538" s="741" t="str">
        <v/>
      </c>
    </row>
    <row r="1539" spans="1:7">
      <c r="A1539" s="740" t="str">
        <f t="shared" si="23"/>
        <v/>
      </c>
      <c r="B1539" s="739" t="str">
        <f>IF($L$2=TRUE,_xll.mirGetDate($A1539,$B$4,"MOD_FOLLOWING",$I$2),"")</f>
        <v/>
      </c>
      <c r="C1539" s="738" t="str">
        <f>IF($L$2=TRUE,_xll.mirGetDate($A1539,$C$4,"MOD_FOLLOWING",$I$2),"")</f>
        <v/>
      </c>
      <c r="D1539" s="738" t="str">
        <f>IF($L$2=TRUE,_xll.mirGetDate($A1539,$D$4,"MOD_FOLLOWING",$I$2),"")</f>
        <v/>
      </c>
      <c r="E1539" s="741" t="str">
        <v/>
      </c>
      <c r="F1539" s="741" t="str">
        <v/>
      </c>
      <c r="G1539" s="741" t="str">
        <v/>
      </c>
    </row>
    <row r="1540" spans="1:7">
      <c r="A1540" s="740" t="str">
        <f t="shared" si="23"/>
        <v/>
      </c>
      <c r="B1540" s="739" t="str">
        <f>IF($L$2=TRUE,_xll.mirGetDate($A1540,$B$4,"MOD_FOLLOWING",$I$2),"")</f>
        <v/>
      </c>
      <c r="C1540" s="738" t="str">
        <f>IF($L$2=TRUE,_xll.mirGetDate($A1540,$C$4,"MOD_FOLLOWING",$I$2),"")</f>
        <v/>
      </c>
      <c r="D1540" s="738" t="str">
        <f>IF($L$2=TRUE,_xll.mirGetDate($A1540,$D$4,"MOD_FOLLOWING",$I$2),"")</f>
        <v/>
      </c>
      <c r="E1540" s="741" t="str">
        <v/>
      </c>
      <c r="F1540" s="741" t="str">
        <v/>
      </c>
      <c r="G1540" s="741" t="str">
        <v/>
      </c>
    </row>
    <row r="1541" spans="1:7">
      <c r="A1541" s="740" t="str">
        <f t="shared" si="23"/>
        <v/>
      </c>
      <c r="B1541" s="739" t="str">
        <f>IF($L$2=TRUE,_xll.mirGetDate($A1541,$B$4,"MOD_FOLLOWING",$I$2),"")</f>
        <v/>
      </c>
      <c r="C1541" s="738" t="str">
        <f>IF($L$2=TRUE,_xll.mirGetDate($A1541,$C$4,"MOD_FOLLOWING",$I$2),"")</f>
        <v/>
      </c>
      <c r="D1541" s="738" t="str">
        <f>IF($L$2=TRUE,_xll.mirGetDate($A1541,$D$4,"MOD_FOLLOWING",$I$2),"")</f>
        <v/>
      </c>
      <c r="E1541" s="741" t="str">
        <v/>
      </c>
      <c r="F1541" s="741" t="str">
        <v/>
      </c>
      <c r="G1541" s="741" t="str">
        <v/>
      </c>
    </row>
    <row r="1542" spans="1:7">
      <c r="A1542" s="740" t="str">
        <f t="shared" ref="A1542:A1605" si="24">B1541</f>
        <v/>
      </c>
      <c r="B1542" s="739" t="str">
        <f>IF($L$2=TRUE,_xll.mirGetDate($A1542,$B$4,"MOD_FOLLOWING",$I$2),"")</f>
        <v/>
      </c>
      <c r="C1542" s="738" t="str">
        <f>IF($L$2=TRUE,_xll.mirGetDate($A1542,$C$4,"MOD_FOLLOWING",$I$2),"")</f>
        <v/>
      </c>
      <c r="D1542" s="738" t="str">
        <f>IF($L$2=TRUE,_xll.mirGetDate($A1542,$D$4,"MOD_FOLLOWING",$I$2),"")</f>
        <v/>
      </c>
      <c r="E1542" s="741" t="str">
        <v/>
      </c>
      <c r="F1542" s="741" t="str">
        <v/>
      </c>
      <c r="G1542" s="741" t="str">
        <v/>
      </c>
    </row>
    <row r="1543" spans="1:7">
      <c r="A1543" s="740" t="str">
        <f t="shared" si="24"/>
        <v/>
      </c>
      <c r="B1543" s="739" t="str">
        <f>IF($L$2=TRUE,_xll.mirGetDate($A1543,$B$4,"MOD_FOLLOWING",$I$2),"")</f>
        <v/>
      </c>
      <c r="C1543" s="738" t="str">
        <f>IF($L$2=TRUE,_xll.mirGetDate($A1543,$C$4,"MOD_FOLLOWING",$I$2),"")</f>
        <v/>
      </c>
      <c r="D1543" s="738" t="str">
        <f>IF($L$2=TRUE,_xll.mirGetDate($A1543,$D$4,"MOD_FOLLOWING",$I$2),"")</f>
        <v/>
      </c>
      <c r="E1543" s="741" t="str">
        <v/>
      </c>
      <c r="F1543" s="741" t="str">
        <v/>
      </c>
      <c r="G1543" s="741" t="str">
        <v/>
      </c>
    </row>
    <row r="1544" spans="1:7">
      <c r="A1544" s="740" t="str">
        <f t="shared" si="24"/>
        <v/>
      </c>
      <c r="B1544" s="739" t="str">
        <f>IF($L$2=TRUE,_xll.mirGetDate($A1544,$B$4,"MOD_FOLLOWING",$I$2),"")</f>
        <v/>
      </c>
      <c r="C1544" s="738" t="str">
        <f>IF($L$2=TRUE,_xll.mirGetDate($A1544,$C$4,"MOD_FOLLOWING",$I$2),"")</f>
        <v/>
      </c>
      <c r="D1544" s="738" t="str">
        <f>IF($L$2=TRUE,_xll.mirGetDate($A1544,$D$4,"MOD_FOLLOWING",$I$2),"")</f>
        <v/>
      </c>
      <c r="E1544" s="741" t="str">
        <v/>
      </c>
      <c r="F1544" s="741" t="str">
        <v/>
      </c>
      <c r="G1544" s="741" t="str">
        <v/>
      </c>
    </row>
    <row r="1545" spans="1:7">
      <c r="A1545" s="740" t="str">
        <f t="shared" si="24"/>
        <v/>
      </c>
      <c r="B1545" s="739" t="str">
        <f>IF($L$2=TRUE,_xll.mirGetDate($A1545,$B$4,"MOD_FOLLOWING",$I$2),"")</f>
        <v/>
      </c>
      <c r="C1545" s="738" t="str">
        <f>IF($L$2=TRUE,_xll.mirGetDate($A1545,$C$4,"MOD_FOLLOWING",$I$2),"")</f>
        <v/>
      </c>
      <c r="D1545" s="738" t="str">
        <f>IF($L$2=TRUE,_xll.mirGetDate($A1545,$D$4,"MOD_FOLLOWING",$I$2),"")</f>
        <v/>
      </c>
      <c r="E1545" s="741" t="str">
        <v/>
      </c>
      <c r="F1545" s="741" t="str">
        <v/>
      </c>
      <c r="G1545" s="741" t="str">
        <v/>
      </c>
    </row>
    <row r="1546" spans="1:7">
      <c r="A1546" s="740" t="str">
        <f t="shared" si="24"/>
        <v/>
      </c>
      <c r="B1546" s="739" t="str">
        <f>IF($L$2=TRUE,_xll.mirGetDate($A1546,$B$4,"MOD_FOLLOWING",$I$2),"")</f>
        <v/>
      </c>
      <c r="C1546" s="738" t="str">
        <f>IF($L$2=TRUE,_xll.mirGetDate($A1546,$C$4,"MOD_FOLLOWING",$I$2),"")</f>
        <v/>
      </c>
      <c r="D1546" s="738" t="str">
        <f>IF($L$2=TRUE,_xll.mirGetDate($A1546,$D$4,"MOD_FOLLOWING",$I$2),"")</f>
        <v/>
      </c>
      <c r="E1546" s="741" t="str">
        <v/>
      </c>
      <c r="F1546" s="741" t="str">
        <v/>
      </c>
      <c r="G1546" s="741" t="str">
        <v/>
      </c>
    </row>
    <row r="1547" spans="1:7">
      <c r="A1547" s="740" t="str">
        <f t="shared" si="24"/>
        <v/>
      </c>
      <c r="B1547" s="739" t="str">
        <f>IF($L$2=TRUE,_xll.mirGetDate($A1547,$B$4,"MOD_FOLLOWING",$I$2),"")</f>
        <v/>
      </c>
      <c r="C1547" s="738" t="str">
        <f>IF($L$2=TRUE,_xll.mirGetDate($A1547,$C$4,"MOD_FOLLOWING",$I$2),"")</f>
        <v/>
      </c>
      <c r="D1547" s="738" t="str">
        <f>IF($L$2=TRUE,_xll.mirGetDate($A1547,$D$4,"MOD_FOLLOWING",$I$2),"")</f>
        <v/>
      </c>
      <c r="E1547" s="741" t="str">
        <v/>
      </c>
      <c r="F1547" s="741" t="str">
        <v/>
      </c>
      <c r="G1547" s="741" t="str">
        <v/>
      </c>
    </row>
    <row r="1548" spans="1:7">
      <c r="A1548" s="740" t="str">
        <f t="shared" si="24"/>
        <v/>
      </c>
      <c r="B1548" s="739" t="str">
        <f>IF($L$2=TRUE,_xll.mirGetDate($A1548,$B$4,"MOD_FOLLOWING",$I$2),"")</f>
        <v/>
      </c>
      <c r="C1548" s="738" t="str">
        <f>IF($L$2=TRUE,_xll.mirGetDate($A1548,$C$4,"MOD_FOLLOWING",$I$2),"")</f>
        <v/>
      </c>
      <c r="D1548" s="738" t="str">
        <f>IF($L$2=TRUE,_xll.mirGetDate($A1548,$D$4,"MOD_FOLLOWING",$I$2),"")</f>
        <v/>
      </c>
      <c r="E1548" s="741" t="str">
        <v/>
      </c>
      <c r="F1548" s="741" t="str">
        <v/>
      </c>
      <c r="G1548" s="741" t="str">
        <v/>
      </c>
    </row>
    <row r="1549" spans="1:7">
      <c r="A1549" s="740" t="str">
        <f t="shared" si="24"/>
        <v/>
      </c>
      <c r="B1549" s="739" t="str">
        <f>IF($L$2=TRUE,_xll.mirGetDate($A1549,$B$4,"MOD_FOLLOWING",$I$2),"")</f>
        <v/>
      </c>
      <c r="C1549" s="738" t="str">
        <f>IF($L$2=TRUE,_xll.mirGetDate($A1549,$C$4,"MOD_FOLLOWING",$I$2),"")</f>
        <v/>
      </c>
      <c r="D1549" s="738" t="str">
        <f>IF($L$2=TRUE,_xll.mirGetDate($A1549,$D$4,"MOD_FOLLOWING",$I$2),"")</f>
        <v/>
      </c>
      <c r="E1549" s="741" t="str">
        <v/>
      </c>
      <c r="F1549" s="741" t="str">
        <v/>
      </c>
      <c r="G1549" s="741" t="str">
        <v/>
      </c>
    </row>
    <row r="1550" spans="1:7">
      <c r="A1550" s="740" t="str">
        <f t="shared" si="24"/>
        <v/>
      </c>
      <c r="B1550" s="739" t="str">
        <f>IF($L$2=TRUE,_xll.mirGetDate($A1550,$B$4,"MOD_FOLLOWING",$I$2),"")</f>
        <v/>
      </c>
      <c r="C1550" s="738" t="str">
        <f>IF($L$2=TRUE,_xll.mirGetDate($A1550,$C$4,"MOD_FOLLOWING",$I$2),"")</f>
        <v/>
      </c>
      <c r="D1550" s="738" t="str">
        <f>IF($L$2=TRUE,_xll.mirGetDate($A1550,$D$4,"MOD_FOLLOWING",$I$2),"")</f>
        <v/>
      </c>
      <c r="E1550" s="741" t="str">
        <v/>
      </c>
      <c r="F1550" s="741" t="str">
        <v/>
      </c>
      <c r="G1550" s="741" t="str">
        <v/>
      </c>
    </row>
    <row r="1551" spans="1:7">
      <c r="A1551" s="740" t="str">
        <f t="shared" si="24"/>
        <v/>
      </c>
      <c r="B1551" s="739" t="str">
        <f>IF($L$2=TRUE,_xll.mirGetDate($A1551,$B$4,"MOD_FOLLOWING",$I$2),"")</f>
        <v/>
      </c>
      <c r="C1551" s="738" t="str">
        <f>IF($L$2=TRUE,_xll.mirGetDate($A1551,$C$4,"MOD_FOLLOWING",$I$2),"")</f>
        <v/>
      </c>
      <c r="D1551" s="738" t="str">
        <f>IF($L$2=TRUE,_xll.mirGetDate($A1551,$D$4,"MOD_FOLLOWING",$I$2),"")</f>
        <v/>
      </c>
      <c r="E1551" s="741" t="str">
        <v/>
      </c>
      <c r="F1551" s="741" t="str">
        <v/>
      </c>
      <c r="G1551" s="741" t="str">
        <v/>
      </c>
    </row>
    <row r="1552" spans="1:7">
      <c r="A1552" s="740" t="str">
        <f t="shared" si="24"/>
        <v/>
      </c>
      <c r="B1552" s="739" t="str">
        <f>IF($L$2=TRUE,_xll.mirGetDate($A1552,$B$4,"MOD_FOLLOWING",$I$2),"")</f>
        <v/>
      </c>
      <c r="C1552" s="738" t="str">
        <f>IF($L$2=TRUE,_xll.mirGetDate($A1552,$C$4,"MOD_FOLLOWING",$I$2),"")</f>
        <v/>
      </c>
      <c r="D1552" s="738" t="str">
        <f>IF($L$2=TRUE,_xll.mirGetDate($A1552,$D$4,"MOD_FOLLOWING",$I$2),"")</f>
        <v/>
      </c>
      <c r="E1552" s="741" t="str">
        <v/>
      </c>
      <c r="F1552" s="741" t="str">
        <v/>
      </c>
      <c r="G1552" s="741" t="str">
        <v/>
      </c>
    </row>
    <row r="1553" spans="1:7">
      <c r="A1553" s="740" t="str">
        <f t="shared" si="24"/>
        <v/>
      </c>
      <c r="B1553" s="739" t="str">
        <f>IF($L$2=TRUE,_xll.mirGetDate($A1553,$B$4,"MOD_FOLLOWING",$I$2),"")</f>
        <v/>
      </c>
      <c r="C1553" s="738" t="str">
        <f>IF($L$2=TRUE,_xll.mirGetDate($A1553,$C$4,"MOD_FOLLOWING",$I$2),"")</f>
        <v/>
      </c>
      <c r="D1553" s="738" t="str">
        <f>IF($L$2=TRUE,_xll.mirGetDate($A1553,$D$4,"MOD_FOLLOWING",$I$2),"")</f>
        <v/>
      </c>
      <c r="E1553" s="741" t="str">
        <v/>
      </c>
      <c r="F1553" s="741" t="str">
        <v/>
      </c>
      <c r="G1553" s="741" t="str">
        <v/>
      </c>
    </row>
    <row r="1554" spans="1:7">
      <c r="A1554" s="740" t="str">
        <f t="shared" si="24"/>
        <v/>
      </c>
      <c r="B1554" s="739" t="str">
        <f>IF($L$2=TRUE,_xll.mirGetDate($A1554,$B$4,"MOD_FOLLOWING",$I$2),"")</f>
        <v/>
      </c>
      <c r="C1554" s="738" t="str">
        <f>IF($L$2=TRUE,_xll.mirGetDate($A1554,$C$4,"MOD_FOLLOWING",$I$2),"")</f>
        <v/>
      </c>
      <c r="D1554" s="738" t="str">
        <f>IF($L$2=TRUE,_xll.mirGetDate($A1554,$D$4,"MOD_FOLLOWING",$I$2),"")</f>
        <v/>
      </c>
      <c r="E1554" s="741" t="str">
        <v/>
      </c>
      <c r="F1554" s="741" t="str">
        <v/>
      </c>
      <c r="G1554" s="741" t="str">
        <v/>
      </c>
    </row>
    <row r="1555" spans="1:7">
      <c r="A1555" s="740" t="str">
        <f t="shared" si="24"/>
        <v/>
      </c>
      <c r="B1555" s="739" t="str">
        <f>IF($L$2=TRUE,_xll.mirGetDate($A1555,$B$4,"MOD_FOLLOWING",$I$2),"")</f>
        <v/>
      </c>
      <c r="C1555" s="738" t="str">
        <f>IF($L$2=TRUE,_xll.mirGetDate($A1555,$C$4,"MOD_FOLLOWING",$I$2),"")</f>
        <v/>
      </c>
      <c r="D1555" s="738" t="str">
        <f>IF($L$2=TRUE,_xll.mirGetDate($A1555,$D$4,"MOD_FOLLOWING",$I$2),"")</f>
        <v/>
      </c>
      <c r="E1555" s="741" t="str">
        <v/>
      </c>
      <c r="F1555" s="741" t="str">
        <v/>
      </c>
      <c r="G1555" s="741" t="str">
        <v/>
      </c>
    </row>
    <row r="1556" spans="1:7">
      <c r="A1556" s="740" t="str">
        <f t="shared" si="24"/>
        <v/>
      </c>
      <c r="B1556" s="739" t="str">
        <f>IF($L$2=TRUE,_xll.mirGetDate($A1556,$B$4,"MOD_FOLLOWING",$I$2),"")</f>
        <v/>
      </c>
      <c r="C1556" s="738" t="str">
        <f>IF($L$2=TRUE,_xll.mirGetDate($A1556,$C$4,"MOD_FOLLOWING",$I$2),"")</f>
        <v/>
      </c>
      <c r="D1556" s="738" t="str">
        <f>IF($L$2=TRUE,_xll.mirGetDate($A1556,$D$4,"MOD_FOLLOWING",$I$2),"")</f>
        <v/>
      </c>
      <c r="E1556" s="741" t="str">
        <v/>
      </c>
      <c r="F1556" s="741" t="str">
        <v/>
      </c>
      <c r="G1556" s="741" t="str">
        <v/>
      </c>
    </row>
    <row r="1557" spans="1:7">
      <c r="A1557" s="740" t="str">
        <f t="shared" si="24"/>
        <v/>
      </c>
      <c r="B1557" s="739" t="str">
        <f>IF($L$2=TRUE,_xll.mirGetDate($A1557,$B$4,"MOD_FOLLOWING",$I$2),"")</f>
        <v/>
      </c>
      <c r="C1557" s="738" t="str">
        <f>IF($L$2=TRUE,_xll.mirGetDate($A1557,$C$4,"MOD_FOLLOWING",$I$2),"")</f>
        <v/>
      </c>
      <c r="D1557" s="738" t="str">
        <f>IF($L$2=TRUE,_xll.mirGetDate($A1557,$D$4,"MOD_FOLLOWING",$I$2),"")</f>
        <v/>
      </c>
      <c r="E1557" s="741" t="str">
        <v/>
      </c>
      <c r="F1557" s="741" t="str">
        <v/>
      </c>
      <c r="G1557" s="741" t="str">
        <v/>
      </c>
    </row>
    <row r="1558" spans="1:7">
      <c r="A1558" s="740" t="str">
        <f t="shared" si="24"/>
        <v/>
      </c>
      <c r="B1558" s="739" t="str">
        <f>IF($L$2=TRUE,_xll.mirGetDate($A1558,$B$4,"MOD_FOLLOWING",$I$2),"")</f>
        <v/>
      </c>
      <c r="C1558" s="738" t="str">
        <f>IF($L$2=TRUE,_xll.mirGetDate($A1558,$C$4,"MOD_FOLLOWING",$I$2),"")</f>
        <v/>
      </c>
      <c r="D1558" s="738" t="str">
        <f>IF($L$2=TRUE,_xll.mirGetDate($A1558,$D$4,"MOD_FOLLOWING",$I$2),"")</f>
        <v/>
      </c>
      <c r="E1558" s="741" t="str">
        <v/>
      </c>
      <c r="F1558" s="741" t="str">
        <v/>
      </c>
      <c r="G1558" s="741" t="str">
        <v/>
      </c>
    </row>
    <row r="1559" spans="1:7">
      <c r="A1559" s="740" t="str">
        <f t="shared" si="24"/>
        <v/>
      </c>
      <c r="B1559" s="739" t="str">
        <f>IF($L$2=TRUE,_xll.mirGetDate($A1559,$B$4,"MOD_FOLLOWING",$I$2),"")</f>
        <v/>
      </c>
      <c r="C1559" s="738" t="str">
        <f>IF($L$2=TRUE,_xll.mirGetDate($A1559,$C$4,"MOD_FOLLOWING",$I$2),"")</f>
        <v/>
      </c>
      <c r="D1559" s="738" t="str">
        <f>IF($L$2=TRUE,_xll.mirGetDate($A1559,$D$4,"MOD_FOLLOWING",$I$2),"")</f>
        <v/>
      </c>
      <c r="E1559" s="741" t="str">
        <v/>
      </c>
      <c r="F1559" s="741" t="str">
        <v/>
      </c>
      <c r="G1559" s="741" t="str">
        <v/>
      </c>
    </row>
    <row r="1560" spans="1:7">
      <c r="A1560" s="740" t="str">
        <f t="shared" si="24"/>
        <v/>
      </c>
      <c r="B1560" s="739" t="str">
        <f>IF($L$2=TRUE,_xll.mirGetDate($A1560,$B$4,"MOD_FOLLOWING",$I$2),"")</f>
        <v/>
      </c>
      <c r="C1560" s="738" t="str">
        <f>IF($L$2=TRUE,_xll.mirGetDate($A1560,$C$4,"MOD_FOLLOWING",$I$2),"")</f>
        <v/>
      </c>
      <c r="D1560" s="738" t="str">
        <f>IF($L$2=TRUE,_xll.mirGetDate($A1560,$D$4,"MOD_FOLLOWING",$I$2),"")</f>
        <v/>
      </c>
      <c r="E1560" s="741" t="str">
        <v/>
      </c>
      <c r="F1560" s="741" t="str">
        <v/>
      </c>
      <c r="G1560" s="741" t="str">
        <v/>
      </c>
    </row>
    <row r="1561" spans="1:7">
      <c r="A1561" s="740" t="str">
        <f t="shared" si="24"/>
        <v/>
      </c>
      <c r="B1561" s="739" t="str">
        <f>IF($L$2=TRUE,_xll.mirGetDate($A1561,$B$4,"MOD_FOLLOWING",$I$2),"")</f>
        <v/>
      </c>
      <c r="C1561" s="738" t="str">
        <f>IF($L$2=TRUE,_xll.mirGetDate($A1561,$C$4,"MOD_FOLLOWING",$I$2),"")</f>
        <v/>
      </c>
      <c r="D1561" s="738" t="str">
        <f>IF($L$2=TRUE,_xll.mirGetDate($A1561,$D$4,"MOD_FOLLOWING",$I$2),"")</f>
        <v/>
      </c>
      <c r="E1561" s="741" t="str">
        <v/>
      </c>
      <c r="F1561" s="741" t="str">
        <v/>
      </c>
      <c r="G1561" s="741" t="str">
        <v/>
      </c>
    </row>
    <row r="1562" spans="1:7">
      <c r="A1562" s="740" t="str">
        <f t="shared" si="24"/>
        <v/>
      </c>
      <c r="B1562" s="739" t="str">
        <f>IF($L$2=TRUE,_xll.mirGetDate($A1562,$B$4,"MOD_FOLLOWING",$I$2),"")</f>
        <v/>
      </c>
      <c r="C1562" s="738" t="str">
        <f>IF($L$2=TRUE,_xll.mirGetDate($A1562,$C$4,"MOD_FOLLOWING",$I$2),"")</f>
        <v/>
      </c>
      <c r="D1562" s="738" t="str">
        <f>IF($L$2=TRUE,_xll.mirGetDate($A1562,$D$4,"MOD_FOLLOWING",$I$2),"")</f>
        <v/>
      </c>
      <c r="E1562" s="741" t="str">
        <v/>
      </c>
      <c r="F1562" s="741" t="str">
        <v/>
      </c>
      <c r="G1562" s="741" t="str">
        <v/>
      </c>
    </row>
    <row r="1563" spans="1:7">
      <c r="A1563" s="740" t="str">
        <f t="shared" si="24"/>
        <v/>
      </c>
      <c r="B1563" s="739" t="str">
        <f>IF($L$2=TRUE,_xll.mirGetDate($A1563,$B$4,"MOD_FOLLOWING",$I$2),"")</f>
        <v/>
      </c>
      <c r="C1563" s="738" t="str">
        <f>IF($L$2=TRUE,_xll.mirGetDate($A1563,$C$4,"MOD_FOLLOWING",$I$2),"")</f>
        <v/>
      </c>
      <c r="D1563" s="738" t="str">
        <f>IF($L$2=TRUE,_xll.mirGetDate($A1563,$D$4,"MOD_FOLLOWING",$I$2),"")</f>
        <v/>
      </c>
      <c r="E1563" s="741" t="str">
        <v/>
      </c>
      <c r="F1563" s="741" t="str">
        <v/>
      </c>
      <c r="G1563" s="741" t="str">
        <v/>
      </c>
    </row>
    <row r="1564" spans="1:7">
      <c r="A1564" s="740" t="str">
        <f t="shared" si="24"/>
        <v/>
      </c>
      <c r="B1564" s="739" t="str">
        <f>IF($L$2=TRUE,_xll.mirGetDate($A1564,$B$4,"MOD_FOLLOWING",$I$2),"")</f>
        <v/>
      </c>
      <c r="C1564" s="738" t="str">
        <f>IF($L$2=TRUE,_xll.mirGetDate($A1564,$C$4,"MOD_FOLLOWING",$I$2),"")</f>
        <v/>
      </c>
      <c r="D1564" s="738" t="str">
        <f>IF($L$2=TRUE,_xll.mirGetDate($A1564,$D$4,"MOD_FOLLOWING",$I$2),"")</f>
        <v/>
      </c>
      <c r="E1564" s="741" t="str">
        <v/>
      </c>
      <c r="F1564" s="741" t="str">
        <v/>
      </c>
      <c r="G1564" s="741" t="str">
        <v/>
      </c>
    </row>
    <row r="1565" spans="1:7">
      <c r="A1565" s="740" t="str">
        <f t="shared" si="24"/>
        <v/>
      </c>
      <c r="B1565" s="739" t="str">
        <f>IF($L$2=TRUE,_xll.mirGetDate($A1565,$B$4,"MOD_FOLLOWING",$I$2),"")</f>
        <v/>
      </c>
      <c r="C1565" s="738" t="str">
        <f>IF($L$2=TRUE,_xll.mirGetDate($A1565,$C$4,"MOD_FOLLOWING",$I$2),"")</f>
        <v/>
      </c>
      <c r="D1565" s="738" t="str">
        <f>IF($L$2=TRUE,_xll.mirGetDate($A1565,$D$4,"MOD_FOLLOWING",$I$2),"")</f>
        <v/>
      </c>
      <c r="E1565" s="741" t="str">
        <v/>
      </c>
      <c r="F1565" s="741" t="str">
        <v/>
      </c>
      <c r="G1565" s="741" t="str">
        <v/>
      </c>
    </row>
    <row r="1566" spans="1:7">
      <c r="A1566" s="740" t="str">
        <f t="shared" si="24"/>
        <v/>
      </c>
      <c r="B1566" s="739" t="str">
        <f>IF($L$2=TRUE,_xll.mirGetDate($A1566,$B$4,"MOD_FOLLOWING",$I$2),"")</f>
        <v/>
      </c>
      <c r="C1566" s="738" t="str">
        <f>IF($L$2=TRUE,_xll.mirGetDate($A1566,$C$4,"MOD_FOLLOWING",$I$2),"")</f>
        <v/>
      </c>
      <c r="D1566" s="738" t="str">
        <f>IF($L$2=TRUE,_xll.mirGetDate($A1566,$D$4,"MOD_FOLLOWING",$I$2),"")</f>
        <v/>
      </c>
      <c r="E1566" s="741" t="str">
        <v/>
      </c>
      <c r="F1566" s="741" t="str">
        <v/>
      </c>
      <c r="G1566" s="741" t="str">
        <v/>
      </c>
    </row>
    <row r="1567" spans="1:7">
      <c r="A1567" s="740" t="str">
        <f t="shared" si="24"/>
        <v/>
      </c>
      <c r="B1567" s="739" t="str">
        <f>IF($L$2=TRUE,_xll.mirGetDate($A1567,$B$4,"MOD_FOLLOWING",$I$2),"")</f>
        <v/>
      </c>
      <c r="C1567" s="738" t="str">
        <f>IF($L$2=TRUE,_xll.mirGetDate($A1567,$C$4,"MOD_FOLLOWING",$I$2),"")</f>
        <v/>
      </c>
      <c r="D1567" s="738" t="str">
        <f>IF($L$2=TRUE,_xll.mirGetDate($A1567,$D$4,"MOD_FOLLOWING",$I$2),"")</f>
        <v/>
      </c>
      <c r="E1567" s="741" t="str">
        <v/>
      </c>
      <c r="F1567" s="741" t="str">
        <v/>
      </c>
      <c r="G1567" s="741" t="str">
        <v/>
      </c>
    </row>
    <row r="1568" spans="1:7">
      <c r="A1568" s="740" t="str">
        <f t="shared" si="24"/>
        <v/>
      </c>
      <c r="B1568" s="739" t="str">
        <f>IF($L$2=TRUE,_xll.mirGetDate($A1568,$B$4,"MOD_FOLLOWING",$I$2),"")</f>
        <v/>
      </c>
      <c r="C1568" s="738" t="str">
        <f>IF($L$2=TRUE,_xll.mirGetDate($A1568,$C$4,"MOD_FOLLOWING",$I$2),"")</f>
        <v/>
      </c>
      <c r="D1568" s="738" t="str">
        <f>IF($L$2=TRUE,_xll.mirGetDate($A1568,$D$4,"MOD_FOLLOWING",$I$2),"")</f>
        <v/>
      </c>
      <c r="E1568" s="741" t="str">
        <v/>
      </c>
      <c r="F1568" s="741" t="str">
        <v/>
      </c>
      <c r="G1568" s="741" t="str">
        <v/>
      </c>
    </row>
    <row r="1569" spans="1:7">
      <c r="A1569" s="740" t="str">
        <f t="shared" si="24"/>
        <v/>
      </c>
      <c r="B1569" s="739" t="str">
        <f>IF($L$2=TRUE,_xll.mirGetDate($A1569,$B$4,"MOD_FOLLOWING",$I$2),"")</f>
        <v/>
      </c>
      <c r="C1569" s="738" t="str">
        <f>IF($L$2=TRUE,_xll.mirGetDate($A1569,$C$4,"MOD_FOLLOWING",$I$2),"")</f>
        <v/>
      </c>
      <c r="D1569" s="738" t="str">
        <f>IF($L$2=TRUE,_xll.mirGetDate($A1569,$D$4,"MOD_FOLLOWING",$I$2),"")</f>
        <v/>
      </c>
      <c r="E1569" s="741" t="str">
        <v/>
      </c>
      <c r="F1569" s="741" t="str">
        <v/>
      </c>
      <c r="G1569" s="741" t="str">
        <v/>
      </c>
    </row>
    <row r="1570" spans="1:7">
      <c r="A1570" s="740" t="str">
        <f t="shared" si="24"/>
        <v/>
      </c>
      <c r="B1570" s="739" t="str">
        <f>IF($L$2=TRUE,_xll.mirGetDate($A1570,$B$4,"MOD_FOLLOWING",$I$2),"")</f>
        <v/>
      </c>
      <c r="C1570" s="738" t="str">
        <f>IF($L$2=TRUE,_xll.mirGetDate($A1570,$C$4,"MOD_FOLLOWING",$I$2),"")</f>
        <v/>
      </c>
      <c r="D1570" s="738" t="str">
        <f>IF($L$2=TRUE,_xll.mirGetDate($A1570,$D$4,"MOD_FOLLOWING",$I$2),"")</f>
        <v/>
      </c>
      <c r="E1570" s="741" t="str">
        <v/>
      </c>
      <c r="F1570" s="741" t="str">
        <v/>
      </c>
      <c r="G1570" s="741" t="str">
        <v/>
      </c>
    </row>
    <row r="1571" spans="1:7">
      <c r="A1571" s="740" t="str">
        <f t="shared" si="24"/>
        <v/>
      </c>
      <c r="B1571" s="739" t="str">
        <f>IF($L$2=TRUE,_xll.mirGetDate($A1571,$B$4,"MOD_FOLLOWING",$I$2),"")</f>
        <v/>
      </c>
      <c r="C1571" s="738" t="str">
        <f>IF($L$2=TRUE,_xll.mirGetDate($A1571,$C$4,"MOD_FOLLOWING",$I$2),"")</f>
        <v/>
      </c>
      <c r="D1571" s="738" t="str">
        <f>IF($L$2=TRUE,_xll.mirGetDate($A1571,$D$4,"MOD_FOLLOWING",$I$2),"")</f>
        <v/>
      </c>
      <c r="E1571" s="741" t="str">
        <v/>
      </c>
      <c r="F1571" s="741" t="str">
        <v/>
      </c>
      <c r="G1571" s="741" t="str">
        <v/>
      </c>
    </row>
    <row r="1572" spans="1:7">
      <c r="A1572" s="740" t="str">
        <f t="shared" si="24"/>
        <v/>
      </c>
      <c r="B1572" s="739" t="str">
        <f>IF($L$2=TRUE,_xll.mirGetDate($A1572,$B$4,"MOD_FOLLOWING",$I$2),"")</f>
        <v/>
      </c>
      <c r="C1572" s="738" t="str">
        <f>IF($L$2=TRUE,_xll.mirGetDate($A1572,$C$4,"MOD_FOLLOWING",$I$2),"")</f>
        <v/>
      </c>
      <c r="D1572" s="738" t="str">
        <f>IF($L$2=TRUE,_xll.mirGetDate($A1572,$D$4,"MOD_FOLLOWING",$I$2),"")</f>
        <v/>
      </c>
      <c r="E1572" s="741" t="str">
        <v/>
      </c>
      <c r="F1572" s="741" t="str">
        <v/>
      </c>
      <c r="G1572" s="741" t="str">
        <v/>
      </c>
    </row>
    <row r="1573" spans="1:7">
      <c r="A1573" s="740" t="str">
        <f t="shared" si="24"/>
        <v/>
      </c>
      <c r="B1573" s="739" t="str">
        <f>IF($L$2=TRUE,_xll.mirGetDate($A1573,$B$4,"MOD_FOLLOWING",$I$2),"")</f>
        <v/>
      </c>
      <c r="C1573" s="738" t="str">
        <f>IF($L$2=TRUE,_xll.mirGetDate($A1573,$C$4,"MOD_FOLLOWING",$I$2),"")</f>
        <v/>
      </c>
      <c r="D1573" s="738" t="str">
        <f>IF($L$2=TRUE,_xll.mirGetDate($A1573,$D$4,"MOD_FOLLOWING",$I$2),"")</f>
        <v/>
      </c>
      <c r="E1573" s="741" t="str">
        <v/>
      </c>
      <c r="F1573" s="741" t="str">
        <v/>
      </c>
      <c r="G1573" s="741" t="str">
        <v/>
      </c>
    </row>
    <row r="1574" spans="1:7">
      <c r="A1574" s="740" t="str">
        <f t="shared" si="24"/>
        <v/>
      </c>
      <c r="B1574" s="739" t="str">
        <f>IF($L$2=TRUE,_xll.mirGetDate($A1574,$B$4,"MOD_FOLLOWING",$I$2),"")</f>
        <v/>
      </c>
      <c r="C1574" s="738" t="str">
        <f>IF($L$2=TRUE,_xll.mirGetDate($A1574,$C$4,"MOD_FOLLOWING",$I$2),"")</f>
        <v/>
      </c>
      <c r="D1574" s="738" t="str">
        <f>IF($L$2=TRUE,_xll.mirGetDate($A1574,$D$4,"MOD_FOLLOWING",$I$2),"")</f>
        <v/>
      </c>
      <c r="E1574" s="741" t="str">
        <v/>
      </c>
      <c r="F1574" s="741" t="str">
        <v/>
      </c>
      <c r="G1574" s="741" t="str">
        <v/>
      </c>
    </row>
    <row r="1575" spans="1:7">
      <c r="A1575" s="740" t="str">
        <f t="shared" si="24"/>
        <v/>
      </c>
      <c r="B1575" s="739" t="str">
        <f>IF($L$2=TRUE,_xll.mirGetDate($A1575,$B$4,"MOD_FOLLOWING",$I$2),"")</f>
        <v/>
      </c>
      <c r="C1575" s="738" t="str">
        <f>IF($L$2=TRUE,_xll.mirGetDate($A1575,$C$4,"MOD_FOLLOWING",$I$2),"")</f>
        <v/>
      </c>
      <c r="D1575" s="738" t="str">
        <f>IF($L$2=TRUE,_xll.mirGetDate($A1575,$D$4,"MOD_FOLLOWING",$I$2),"")</f>
        <v/>
      </c>
      <c r="E1575" s="741" t="str">
        <v/>
      </c>
      <c r="F1575" s="741" t="str">
        <v/>
      </c>
      <c r="G1575" s="741" t="str">
        <v/>
      </c>
    </row>
    <row r="1576" spans="1:7">
      <c r="A1576" s="740" t="str">
        <f t="shared" si="24"/>
        <v/>
      </c>
      <c r="B1576" s="739" t="str">
        <f>IF($L$2=TRUE,_xll.mirGetDate($A1576,$B$4,"MOD_FOLLOWING",$I$2),"")</f>
        <v/>
      </c>
      <c r="C1576" s="738" t="str">
        <f>IF($L$2=TRUE,_xll.mirGetDate($A1576,$C$4,"MOD_FOLLOWING",$I$2),"")</f>
        <v/>
      </c>
      <c r="D1576" s="738" t="str">
        <f>IF($L$2=TRUE,_xll.mirGetDate($A1576,$D$4,"MOD_FOLLOWING",$I$2),"")</f>
        <v/>
      </c>
      <c r="E1576" s="741" t="str">
        <v/>
      </c>
      <c r="F1576" s="741" t="str">
        <v/>
      </c>
      <c r="G1576" s="741" t="str">
        <v/>
      </c>
    </row>
    <row r="1577" spans="1:7">
      <c r="A1577" s="740" t="str">
        <f t="shared" si="24"/>
        <v/>
      </c>
      <c r="B1577" s="739" t="str">
        <f>IF($L$2=TRUE,_xll.mirGetDate($A1577,$B$4,"MOD_FOLLOWING",$I$2),"")</f>
        <v/>
      </c>
      <c r="C1577" s="738" t="str">
        <f>IF($L$2=TRUE,_xll.mirGetDate($A1577,$C$4,"MOD_FOLLOWING",$I$2),"")</f>
        <v/>
      </c>
      <c r="D1577" s="738" t="str">
        <f>IF($L$2=TRUE,_xll.mirGetDate($A1577,$D$4,"MOD_FOLLOWING",$I$2),"")</f>
        <v/>
      </c>
      <c r="E1577" s="741" t="str">
        <v/>
      </c>
      <c r="F1577" s="741" t="str">
        <v/>
      </c>
      <c r="G1577" s="741" t="str">
        <v/>
      </c>
    </row>
    <row r="1578" spans="1:7">
      <c r="A1578" s="740" t="str">
        <f t="shared" si="24"/>
        <v/>
      </c>
      <c r="B1578" s="739" t="str">
        <f>IF($L$2=TRUE,_xll.mirGetDate($A1578,$B$4,"MOD_FOLLOWING",$I$2),"")</f>
        <v/>
      </c>
      <c r="C1578" s="738" t="str">
        <f>IF($L$2=TRUE,_xll.mirGetDate($A1578,$C$4,"MOD_FOLLOWING",$I$2),"")</f>
        <v/>
      </c>
      <c r="D1578" s="738" t="str">
        <f>IF($L$2=TRUE,_xll.mirGetDate($A1578,$D$4,"MOD_FOLLOWING",$I$2),"")</f>
        <v/>
      </c>
      <c r="E1578" s="741" t="str">
        <v/>
      </c>
      <c r="F1578" s="741" t="str">
        <v/>
      </c>
      <c r="G1578" s="741" t="str">
        <v/>
      </c>
    </row>
    <row r="1579" spans="1:7">
      <c r="A1579" s="740" t="str">
        <f t="shared" si="24"/>
        <v/>
      </c>
      <c r="B1579" s="739" t="str">
        <f>IF($L$2=TRUE,_xll.mirGetDate($A1579,$B$4,"MOD_FOLLOWING",$I$2),"")</f>
        <v/>
      </c>
      <c r="C1579" s="738" t="str">
        <f>IF($L$2=TRUE,_xll.mirGetDate($A1579,$C$4,"MOD_FOLLOWING",$I$2),"")</f>
        <v/>
      </c>
      <c r="D1579" s="738" t="str">
        <f>IF($L$2=TRUE,_xll.mirGetDate($A1579,$D$4,"MOD_FOLLOWING",$I$2),"")</f>
        <v/>
      </c>
      <c r="E1579" s="741" t="str">
        <v/>
      </c>
      <c r="F1579" s="741" t="str">
        <v/>
      </c>
      <c r="G1579" s="741" t="str">
        <v/>
      </c>
    </row>
    <row r="1580" spans="1:7">
      <c r="A1580" s="740" t="str">
        <f t="shared" si="24"/>
        <v/>
      </c>
      <c r="B1580" s="739" t="str">
        <f>IF($L$2=TRUE,_xll.mirGetDate($A1580,$B$4,"MOD_FOLLOWING",$I$2),"")</f>
        <v/>
      </c>
      <c r="C1580" s="738" t="str">
        <f>IF($L$2=TRUE,_xll.mirGetDate($A1580,$C$4,"MOD_FOLLOWING",$I$2),"")</f>
        <v/>
      </c>
      <c r="D1580" s="738" t="str">
        <f>IF($L$2=TRUE,_xll.mirGetDate($A1580,$D$4,"MOD_FOLLOWING",$I$2),"")</f>
        <v/>
      </c>
      <c r="E1580" s="741" t="str">
        <v/>
      </c>
      <c r="F1580" s="741" t="str">
        <v/>
      </c>
      <c r="G1580" s="741" t="str">
        <v/>
      </c>
    </row>
    <row r="1581" spans="1:7">
      <c r="A1581" s="740" t="str">
        <f t="shared" si="24"/>
        <v/>
      </c>
      <c r="B1581" s="739" t="str">
        <f>IF($L$2=TRUE,_xll.mirGetDate($A1581,$B$4,"MOD_FOLLOWING",$I$2),"")</f>
        <v/>
      </c>
      <c r="C1581" s="738" t="str">
        <f>IF($L$2=TRUE,_xll.mirGetDate($A1581,$C$4,"MOD_FOLLOWING",$I$2),"")</f>
        <v/>
      </c>
      <c r="D1581" s="738" t="str">
        <f>IF($L$2=TRUE,_xll.mirGetDate($A1581,$D$4,"MOD_FOLLOWING",$I$2),"")</f>
        <v/>
      </c>
      <c r="E1581" s="741" t="str">
        <v/>
      </c>
      <c r="F1581" s="741" t="str">
        <v/>
      </c>
      <c r="G1581" s="741" t="str">
        <v/>
      </c>
    </row>
    <row r="1582" spans="1:7">
      <c r="A1582" s="740" t="str">
        <f t="shared" si="24"/>
        <v/>
      </c>
      <c r="B1582" s="739" t="str">
        <f>IF($L$2=TRUE,_xll.mirGetDate($A1582,$B$4,"MOD_FOLLOWING",$I$2),"")</f>
        <v/>
      </c>
      <c r="C1582" s="738" t="str">
        <f>IF($L$2=TRUE,_xll.mirGetDate($A1582,$C$4,"MOD_FOLLOWING",$I$2),"")</f>
        <v/>
      </c>
      <c r="D1582" s="738" t="str">
        <f>IF($L$2=TRUE,_xll.mirGetDate($A1582,$D$4,"MOD_FOLLOWING",$I$2),"")</f>
        <v/>
      </c>
      <c r="E1582" s="741" t="str">
        <v/>
      </c>
      <c r="F1582" s="741" t="str">
        <v/>
      </c>
      <c r="G1582" s="741" t="str">
        <v/>
      </c>
    </row>
    <row r="1583" spans="1:7">
      <c r="A1583" s="740" t="str">
        <f t="shared" si="24"/>
        <v/>
      </c>
      <c r="B1583" s="739" t="str">
        <f>IF($L$2=TRUE,_xll.mirGetDate($A1583,$B$4,"MOD_FOLLOWING",$I$2),"")</f>
        <v/>
      </c>
      <c r="C1583" s="738" t="str">
        <f>IF($L$2=TRUE,_xll.mirGetDate($A1583,$C$4,"MOD_FOLLOWING",$I$2),"")</f>
        <v/>
      </c>
      <c r="D1583" s="738" t="str">
        <f>IF($L$2=TRUE,_xll.mirGetDate($A1583,$D$4,"MOD_FOLLOWING",$I$2),"")</f>
        <v/>
      </c>
      <c r="E1583" s="741" t="str">
        <v/>
      </c>
      <c r="F1583" s="741" t="str">
        <v/>
      </c>
      <c r="G1583" s="741" t="str">
        <v/>
      </c>
    </row>
    <row r="1584" spans="1:7">
      <c r="A1584" s="740" t="str">
        <f t="shared" si="24"/>
        <v/>
      </c>
      <c r="B1584" s="739" t="str">
        <f>IF($L$2=TRUE,_xll.mirGetDate($A1584,$B$4,"MOD_FOLLOWING",$I$2),"")</f>
        <v/>
      </c>
      <c r="C1584" s="738" t="str">
        <f>IF($L$2=TRUE,_xll.mirGetDate($A1584,$C$4,"MOD_FOLLOWING",$I$2),"")</f>
        <v/>
      </c>
      <c r="D1584" s="738" t="str">
        <f>IF($L$2=TRUE,_xll.mirGetDate($A1584,$D$4,"MOD_FOLLOWING",$I$2),"")</f>
        <v/>
      </c>
      <c r="E1584" s="741" t="str">
        <v/>
      </c>
      <c r="F1584" s="741" t="str">
        <v/>
      </c>
      <c r="G1584" s="741" t="str">
        <v/>
      </c>
    </row>
    <row r="1585" spans="1:7">
      <c r="A1585" s="740" t="str">
        <f t="shared" si="24"/>
        <v/>
      </c>
      <c r="B1585" s="739" t="str">
        <f>IF($L$2=TRUE,_xll.mirGetDate($A1585,$B$4,"MOD_FOLLOWING",$I$2),"")</f>
        <v/>
      </c>
      <c r="C1585" s="738" t="str">
        <f>IF($L$2=TRUE,_xll.mirGetDate($A1585,$C$4,"MOD_FOLLOWING",$I$2),"")</f>
        <v/>
      </c>
      <c r="D1585" s="738" t="str">
        <f>IF($L$2=TRUE,_xll.mirGetDate($A1585,$D$4,"MOD_FOLLOWING",$I$2),"")</f>
        <v/>
      </c>
      <c r="E1585" s="741" t="str">
        <v/>
      </c>
      <c r="F1585" s="741" t="str">
        <v/>
      </c>
      <c r="G1585" s="741" t="str">
        <v/>
      </c>
    </row>
    <row r="1586" spans="1:7">
      <c r="A1586" s="740" t="str">
        <f t="shared" si="24"/>
        <v/>
      </c>
      <c r="B1586" s="739" t="str">
        <f>IF($L$2=TRUE,_xll.mirGetDate($A1586,$B$4,"MOD_FOLLOWING",$I$2),"")</f>
        <v/>
      </c>
      <c r="C1586" s="738" t="str">
        <f>IF($L$2=TRUE,_xll.mirGetDate($A1586,$C$4,"MOD_FOLLOWING",$I$2),"")</f>
        <v/>
      </c>
      <c r="D1586" s="738" t="str">
        <f>IF($L$2=TRUE,_xll.mirGetDate($A1586,$D$4,"MOD_FOLLOWING",$I$2),"")</f>
        <v/>
      </c>
      <c r="E1586" s="741" t="str">
        <v/>
      </c>
      <c r="F1586" s="741" t="str">
        <v/>
      </c>
      <c r="G1586" s="741" t="str">
        <v/>
      </c>
    </row>
    <row r="1587" spans="1:7">
      <c r="A1587" s="740" t="str">
        <f t="shared" si="24"/>
        <v/>
      </c>
      <c r="B1587" s="739" t="str">
        <f>IF($L$2=TRUE,_xll.mirGetDate($A1587,$B$4,"MOD_FOLLOWING",$I$2),"")</f>
        <v/>
      </c>
      <c r="C1587" s="738" t="str">
        <f>IF($L$2=TRUE,_xll.mirGetDate($A1587,$C$4,"MOD_FOLLOWING",$I$2),"")</f>
        <v/>
      </c>
      <c r="D1587" s="738" t="str">
        <f>IF($L$2=TRUE,_xll.mirGetDate($A1587,$D$4,"MOD_FOLLOWING",$I$2),"")</f>
        <v/>
      </c>
      <c r="E1587" s="741" t="str">
        <v/>
      </c>
      <c r="F1587" s="741" t="str">
        <v/>
      </c>
      <c r="G1587" s="741" t="str">
        <v/>
      </c>
    </row>
    <row r="1588" spans="1:7">
      <c r="A1588" s="740" t="str">
        <f t="shared" si="24"/>
        <v/>
      </c>
      <c r="B1588" s="739" t="str">
        <f>IF($L$2=TRUE,_xll.mirGetDate($A1588,$B$4,"MOD_FOLLOWING",$I$2),"")</f>
        <v/>
      </c>
      <c r="C1588" s="738" t="str">
        <f>IF($L$2=TRUE,_xll.mirGetDate($A1588,$C$4,"MOD_FOLLOWING",$I$2),"")</f>
        <v/>
      </c>
      <c r="D1588" s="738" t="str">
        <f>IF($L$2=TRUE,_xll.mirGetDate($A1588,$D$4,"MOD_FOLLOWING",$I$2),"")</f>
        <v/>
      </c>
      <c r="E1588" s="741" t="str">
        <v/>
      </c>
      <c r="F1588" s="741" t="str">
        <v/>
      </c>
      <c r="G1588" s="741" t="str">
        <v/>
      </c>
    </row>
    <row r="1589" spans="1:7">
      <c r="A1589" s="740" t="str">
        <f t="shared" si="24"/>
        <v/>
      </c>
      <c r="B1589" s="739" t="str">
        <f>IF($L$2=TRUE,_xll.mirGetDate($A1589,$B$4,"MOD_FOLLOWING",$I$2),"")</f>
        <v/>
      </c>
      <c r="C1589" s="738" t="str">
        <f>IF($L$2=TRUE,_xll.mirGetDate($A1589,$C$4,"MOD_FOLLOWING",$I$2),"")</f>
        <v/>
      </c>
      <c r="D1589" s="738" t="str">
        <f>IF($L$2=TRUE,_xll.mirGetDate($A1589,$D$4,"MOD_FOLLOWING",$I$2),"")</f>
        <v/>
      </c>
      <c r="E1589" s="741" t="str">
        <v/>
      </c>
      <c r="F1589" s="741" t="str">
        <v/>
      </c>
      <c r="G1589" s="741" t="str">
        <v/>
      </c>
    </row>
    <row r="1590" spans="1:7">
      <c r="A1590" s="740" t="str">
        <f t="shared" si="24"/>
        <v/>
      </c>
      <c r="B1590" s="739" t="str">
        <f>IF($L$2=TRUE,_xll.mirGetDate($A1590,$B$4,"MOD_FOLLOWING",$I$2),"")</f>
        <v/>
      </c>
      <c r="C1590" s="738" t="str">
        <f>IF($L$2=TRUE,_xll.mirGetDate($A1590,$C$4,"MOD_FOLLOWING",$I$2),"")</f>
        <v/>
      </c>
      <c r="D1590" s="738" t="str">
        <f>IF($L$2=TRUE,_xll.mirGetDate($A1590,$D$4,"MOD_FOLLOWING",$I$2),"")</f>
        <v/>
      </c>
      <c r="E1590" s="741" t="str">
        <v/>
      </c>
      <c r="F1590" s="741" t="str">
        <v/>
      </c>
      <c r="G1590" s="741" t="str">
        <v/>
      </c>
    </row>
    <row r="1591" spans="1:7">
      <c r="A1591" s="740" t="str">
        <f t="shared" si="24"/>
        <v/>
      </c>
      <c r="B1591" s="739" t="str">
        <f>IF($L$2=TRUE,_xll.mirGetDate($A1591,$B$4,"MOD_FOLLOWING",$I$2),"")</f>
        <v/>
      </c>
      <c r="C1591" s="738" t="str">
        <f>IF($L$2=TRUE,_xll.mirGetDate($A1591,$C$4,"MOD_FOLLOWING",$I$2),"")</f>
        <v/>
      </c>
      <c r="D1591" s="738" t="str">
        <f>IF($L$2=TRUE,_xll.mirGetDate($A1591,$D$4,"MOD_FOLLOWING",$I$2),"")</f>
        <v/>
      </c>
      <c r="E1591" s="741" t="str">
        <v/>
      </c>
      <c r="F1591" s="741" t="str">
        <v/>
      </c>
      <c r="G1591" s="741" t="str">
        <v/>
      </c>
    </row>
    <row r="1592" spans="1:7">
      <c r="A1592" s="740" t="str">
        <f t="shared" si="24"/>
        <v/>
      </c>
      <c r="B1592" s="739" t="str">
        <f>IF($L$2=TRUE,_xll.mirGetDate($A1592,$B$4,"MOD_FOLLOWING",$I$2),"")</f>
        <v/>
      </c>
      <c r="C1592" s="738" t="str">
        <f>IF($L$2=TRUE,_xll.mirGetDate($A1592,$C$4,"MOD_FOLLOWING",$I$2),"")</f>
        <v/>
      </c>
      <c r="D1592" s="738" t="str">
        <f>IF($L$2=TRUE,_xll.mirGetDate($A1592,$D$4,"MOD_FOLLOWING",$I$2),"")</f>
        <v/>
      </c>
      <c r="E1592" s="741" t="str">
        <v/>
      </c>
      <c r="F1592" s="741" t="str">
        <v/>
      </c>
      <c r="G1592" s="741" t="str">
        <v/>
      </c>
    </row>
    <row r="1593" spans="1:7">
      <c r="A1593" s="740" t="str">
        <f t="shared" si="24"/>
        <v/>
      </c>
      <c r="B1593" s="739" t="str">
        <f>IF($L$2=TRUE,_xll.mirGetDate($A1593,$B$4,"MOD_FOLLOWING",$I$2),"")</f>
        <v/>
      </c>
      <c r="C1593" s="738" t="str">
        <f>IF($L$2=TRUE,_xll.mirGetDate($A1593,$C$4,"MOD_FOLLOWING",$I$2),"")</f>
        <v/>
      </c>
      <c r="D1593" s="738" t="str">
        <f>IF($L$2=TRUE,_xll.mirGetDate($A1593,$D$4,"MOD_FOLLOWING",$I$2),"")</f>
        <v/>
      </c>
      <c r="E1593" s="741" t="str">
        <v/>
      </c>
      <c r="F1593" s="741" t="str">
        <v/>
      </c>
      <c r="G1593" s="741" t="str">
        <v/>
      </c>
    </row>
    <row r="1594" spans="1:7">
      <c r="A1594" s="740" t="str">
        <f t="shared" si="24"/>
        <v/>
      </c>
      <c r="B1594" s="739" t="str">
        <f>IF($L$2=TRUE,_xll.mirGetDate($A1594,$B$4,"MOD_FOLLOWING",$I$2),"")</f>
        <v/>
      </c>
      <c r="C1594" s="738" t="str">
        <f>IF($L$2=TRUE,_xll.mirGetDate($A1594,$C$4,"MOD_FOLLOWING",$I$2),"")</f>
        <v/>
      </c>
      <c r="D1594" s="738" t="str">
        <f>IF($L$2=TRUE,_xll.mirGetDate($A1594,$D$4,"MOD_FOLLOWING",$I$2),"")</f>
        <v/>
      </c>
      <c r="E1594" s="741" t="str">
        <v/>
      </c>
      <c r="F1594" s="741" t="str">
        <v/>
      </c>
      <c r="G1594" s="741" t="str">
        <v/>
      </c>
    </row>
    <row r="1595" spans="1:7">
      <c r="A1595" s="740" t="str">
        <f t="shared" si="24"/>
        <v/>
      </c>
      <c r="B1595" s="739" t="str">
        <f>IF($L$2=TRUE,_xll.mirGetDate($A1595,$B$4,"MOD_FOLLOWING",$I$2),"")</f>
        <v/>
      </c>
      <c r="C1595" s="738" t="str">
        <f>IF($L$2=TRUE,_xll.mirGetDate($A1595,$C$4,"MOD_FOLLOWING",$I$2),"")</f>
        <v/>
      </c>
      <c r="D1595" s="738" t="str">
        <f>IF($L$2=TRUE,_xll.mirGetDate($A1595,$D$4,"MOD_FOLLOWING",$I$2),"")</f>
        <v/>
      </c>
      <c r="E1595" s="741" t="str">
        <v/>
      </c>
      <c r="F1595" s="741" t="str">
        <v/>
      </c>
      <c r="G1595" s="741" t="str">
        <v/>
      </c>
    </row>
    <row r="1596" spans="1:7">
      <c r="A1596" s="740" t="str">
        <f t="shared" si="24"/>
        <v/>
      </c>
      <c r="B1596" s="739" t="str">
        <f>IF($L$2=TRUE,_xll.mirGetDate($A1596,$B$4,"MOD_FOLLOWING",$I$2),"")</f>
        <v/>
      </c>
      <c r="C1596" s="738" t="str">
        <f>IF($L$2=TRUE,_xll.mirGetDate($A1596,$C$4,"MOD_FOLLOWING",$I$2),"")</f>
        <v/>
      </c>
      <c r="D1596" s="738" t="str">
        <f>IF($L$2=TRUE,_xll.mirGetDate($A1596,$D$4,"MOD_FOLLOWING",$I$2),"")</f>
        <v/>
      </c>
      <c r="E1596" s="741" t="str">
        <v/>
      </c>
      <c r="F1596" s="741" t="str">
        <v/>
      </c>
      <c r="G1596" s="741" t="str">
        <v/>
      </c>
    </row>
    <row r="1597" spans="1:7">
      <c r="A1597" s="740" t="str">
        <f t="shared" si="24"/>
        <v/>
      </c>
      <c r="B1597" s="739" t="str">
        <f>IF($L$2=TRUE,_xll.mirGetDate($A1597,$B$4,"MOD_FOLLOWING",$I$2),"")</f>
        <v/>
      </c>
      <c r="C1597" s="738" t="str">
        <f>IF($L$2=TRUE,_xll.mirGetDate($A1597,$C$4,"MOD_FOLLOWING",$I$2),"")</f>
        <v/>
      </c>
      <c r="D1597" s="738" t="str">
        <f>IF($L$2=TRUE,_xll.mirGetDate($A1597,$D$4,"MOD_FOLLOWING",$I$2),"")</f>
        <v/>
      </c>
      <c r="E1597" s="741" t="str">
        <v/>
      </c>
      <c r="F1597" s="741" t="str">
        <v/>
      </c>
      <c r="G1597" s="741" t="str">
        <v/>
      </c>
    </row>
    <row r="1598" spans="1:7">
      <c r="A1598" s="740" t="str">
        <f t="shared" si="24"/>
        <v/>
      </c>
      <c r="B1598" s="739" t="str">
        <f>IF($L$2=TRUE,_xll.mirGetDate($A1598,$B$4,"MOD_FOLLOWING",$I$2),"")</f>
        <v/>
      </c>
      <c r="C1598" s="738" t="str">
        <f>IF($L$2=TRUE,_xll.mirGetDate($A1598,$C$4,"MOD_FOLLOWING",$I$2),"")</f>
        <v/>
      </c>
      <c r="D1598" s="738" t="str">
        <f>IF($L$2=TRUE,_xll.mirGetDate($A1598,$D$4,"MOD_FOLLOWING",$I$2),"")</f>
        <v/>
      </c>
      <c r="E1598" s="741" t="str">
        <v/>
      </c>
      <c r="F1598" s="741" t="str">
        <v/>
      </c>
      <c r="G1598" s="741" t="str">
        <v/>
      </c>
    </row>
    <row r="1599" spans="1:7">
      <c r="A1599" s="740" t="str">
        <f t="shared" si="24"/>
        <v/>
      </c>
      <c r="B1599" s="739" t="str">
        <f>IF($L$2=TRUE,_xll.mirGetDate($A1599,$B$4,"MOD_FOLLOWING",$I$2),"")</f>
        <v/>
      </c>
      <c r="C1599" s="738" t="str">
        <f>IF($L$2=TRUE,_xll.mirGetDate($A1599,$C$4,"MOD_FOLLOWING",$I$2),"")</f>
        <v/>
      </c>
      <c r="D1599" s="738" t="str">
        <f>IF($L$2=TRUE,_xll.mirGetDate($A1599,$D$4,"MOD_FOLLOWING",$I$2),"")</f>
        <v/>
      </c>
      <c r="E1599" s="741" t="str">
        <v/>
      </c>
      <c r="F1599" s="741" t="str">
        <v/>
      </c>
      <c r="G1599" s="741" t="str">
        <v/>
      </c>
    </row>
    <row r="1600" spans="1:7">
      <c r="A1600" s="740" t="str">
        <f t="shared" si="24"/>
        <v/>
      </c>
      <c r="B1600" s="739" t="str">
        <f>IF($L$2=TRUE,_xll.mirGetDate($A1600,$B$4,"MOD_FOLLOWING",$I$2),"")</f>
        <v/>
      </c>
      <c r="C1600" s="738" t="str">
        <f>IF($L$2=TRUE,_xll.mirGetDate($A1600,$C$4,"MOD_FOLLOWING",$I$2),"")</f>
        <v/>
      </c>
      <c r="D1600" s="738" t="str">
        <f>IF($L$2=TRUE,_xll.mirGetDate($A1600,$D$4,"MOD_FOLLOWING",$I$2),"")</f>
        <v/>
      </c>
      <c r="E1600" s="741" t="str">
        <v/>
      </c>
      <c r="F1600" s="741" t="str">
        <v/>
      </c>
      <c r="G1600" s="741" t="str">
        <v/>
      </c>
    </row>
    <row r="1601" spans="1:7">
      <c r="A1601" s="740" t="str">
        <f t="shared" si="24"/>
        <v/>
      </c>
      <c r="B1601" s="739" t="str">
        <f>IF($L$2=TRUE,_xll.mirGetDate($A1601,$B$4,"MOD_FOLLOWING",$I$2),"")</f>
        <v/>
      </c>
      <c r="C1601" s="738" t="str">
        <f>IF($L$2=TRUE,_xll.mirGetDate($A1601,$C$4,"MOD_FOLLOWING",$I$2),"")</f>
        <v/>
      </c>
      <c r="D1601" s="738" t="str">
        <f>IF($L$2=TRUE,_xll.mirGetDate($A1601,$D$4,"MOD_FOLLOWING",$I$2),"")</f>
        <v/>
      </c>
      <c r="E1601" s="741" t="str">
        <v/>
      </c>
      <c r="F1601" s="741" t="str">
        <v/>
      </c>
      <c r="G1601" s="741" t="str">
        <v/>
      </c>
    </row>
    <row r="1602" spans="1:7">
      <c r="A1602" s="740" t="str">
        <f t="shared" si="24"/>
        <v/>
      </c>
      <c r="B1602" s="739" t="str">
        <f>IF($L$2=TRUE,_xll.mirGetDate($A1602,$B$4,"MOD_FOLLOWING",$I$2),"")</f>
        <v/>
      </c>
      <c r="C1602" s="738" t="str">
        <f>IF($L$2=TRUE,_xll.mirGetDate($A1602,$C$4,"MOD_FOLLOWING",$I$2),"")</f>
        <v/>
      </c>
      <c r="D1602" s="738" t="str">
        <f>IF($L$2=TRUE,_xll.mirGetDate($A1602,$D$4,"MOD_FOLLOWING",$I$2),"")</f>
        <v/>
      </c>
      <c r="E1602" s="741" t="str">
        <v/>
      </c>
      <c r="F1602" s="741" t="str">
        <v/>
      </c>
      <c r="G1602" s="741" t="str">
        <v/>
      </c>
    </row>
    <row r="1603" spans="1:7">
      <c r="A1603" s="740" t="str">
        <f t="shared" si="24"/>
        <v/>
      </c>
      <c r="B1603" s="739" t="str">
        <f>IF($L$2=TRUE,_xll.mirGetDate($A1603,$B$4,"MOD_FOLLOWING",$I$2),"")</f>
        <v/>
      </c>
      <c r="C1603" s="738" t="str">
        <f>IF($L$2=TRUE,_xll.mirGetDate($A1603,$C$4,"MOD_FOLLOWING",$I$2),"")</f>
        <v/>
      </c>
      <c r="D1603" s="738" t="str">
        <f>IF($L$2=TRUE,_xll.mirGetDate($A1603,$D$4,"MOD_FOLLOWING",$I$2),"")</f>
        <v/>
      </c>
      <c r="E1603" s="741" t="str">
        <v/>
      </c>
      <c r="F1603" s="741" t="str">
        <v/>
      </c>
      <c r="G1603" s="741" t="str">
        <v/>
      </c>
    </row>
    <row r="1604" spans="1:7">
      <c r="A1604" s="740" t="str">
        <f t="shared" si="24"/>
        <v/>
      </c>
      <c r="B1604" s="739" t="str">
        <f>IF($L$2=TRUE,_xll.mirGetDate($A1604,$B$4,"MOD_FOLLOWING",$I$2),"")</f>
        <v/>
      </c>
      <c r="C1604" s="738" t="str">
        <f>IF($L$2=TRUE,_xll.mirGetDate($A1604,$C$4,"MOD_FOLLOWING",$I$2),"")</f>
        <v/>
      </c>
      <c r="D1604" s="738" t="str">
        <f>IF($L$2=TRUE,_xll.mirGetDate($A1604,$D$4,"MOD_FOLLOWING",$I$2),"")</f>
        <v/>
      </c>
      <c r="E1604" s="741" t="str">
        <v/>
      </c>
      <c r="F1604" s="741" t="str">
        <v/>
      </c>
      <c r="G1604" s="741" t="str">
        <v/>
      </c>
    </row>
    <row r="1605" spans="1:7">
      <c r="A1605" s="740" t="str">
        <f t="shared" si="24"/>
        <v/>
      </c>
      <c r="B1605" s="739" t="str">
        <f>IF($L$2=TRUE,_xll.mirGetDate($A1605,$B$4,"MOD_FOLLOWING",$I$2),"")</f>
        <v/>
      </c>
      <c r="C1605" s="738" t="str">
        <f>IF($L$2=TRUE,_xll.mirGetDate($A1605,$C$4,"MOD_FOLLOWING",$I$2),"")</f>
        <v/>
      </c>
      <c r="D1605" s="738" t="str">
        <f>IF($L$2=TRUE,_xll.mirGetDate($A1605,$D$4,"MOD_FOLLOWING",$I$2),"")</f>
        <v/>
      </c>
      <c r="E1605" s="741" t="str">
        <v/>
      </c>
      <c r="F1605" s="741" t="str">
        <v/>
      </c>
      <c r="G1605" s="741" t="str">
        <v/>
      </c>
    </row>
    <row r="1606" spans="1:7">
      <c r="A1606" s="740" t="str">
        <f t="shared" ref="A1606:A1669" si="25">B1605</f>
        <v/>
      </c>
      <c r="B1606" s="739" t="str">
        <f>IF($L$2=TRUE,_xll.mirGetDate($A1606,$B$4,"MOD_FOLLOWING",$I$2),"")</f>
        <v/>
      </c>
      <c r="C1606" s="738" t="str">
        <f>IF($L$2=TRUE,_xll.mirGetDate($A1606,$C$4,"MOD_FOLLOWING",$I$2),"")</f>
        <v/>
      </c>
      <c r="D1606" s="738" t="str">
        <f>IF($L$2=TRUE,_xll.mirGetDate($A1606,$D$4,"MOD_FOLLOWING",$I$2),"")</f>
        <v/>
      </c>
      <c r="E1606" s="741" t="str">
        <v/>
      </c>
      <c r="F1606" s="741" t="str">
        <v/>
      </c>
      <c r="G1606" s="741" t="str">
        <v/>
      </c>
    </row>
    <row r="1607" spans="1:7">
      <c r="A1607" s="740" t="str">
        <f t="shared" si="25"/>
        <v/>
      </c>
      <c r="B1607" s="739" t="str">
        <f>IF($L$2=TRUE,_xll.mirGetDate($A1607,$B$4,"MOD_FOLLOWING",$I$2),"")</f>
        <v/>
      </c>
      <c r="C1607" s="738" t="str">
        <f>IF($L$2=TRUE,_xll.mirGetDate($A1607,$C$4,"MOD_FOLLOWING",$I$2),"")</f>
        <v/>
      </c>
      <c r="D1607" s="738" t="str">
        <f>IF($L$2=TRUE,_xll.mirGetDate($A1607,$D$4,"MOD_FOLLOWING",$I$2),"")</f>
        <v/>
      </c>
      <c r="E1607" s="741" t="str">
        <v/>
      </c>
      <c r="F1607" s="741" t="str">
        <v/>
      </c>
      <c r="G1607" s="741" t="str">
        <v/>
      </c>
    </row>
    <row r="1608" spans="1:7">
      <c r="A1608" s="740" t="str">
        <f t="shared" si="25"/>
        <v/>
      </c>
      <c r="B1608" s="739" t="str">
        <f>IF($L$2=TRUE,_xll.mirGetDate($A1608,$B$4,"MOD_FOLLOWING",$I$2),"")</f>
        <v/>
      </c>
      <c r="C1608" s="738" t="str">
        <f>IF($L$2=TRUE,_xll.mirGetDate($A1608,$C$4,"MOD_FOLLOWING",$I$2),"")</f>
        <v/>
      </c>
      <c r="D1608" s="738" t="str">
        <f>IF($L$2=TRUE,_xll.mirGetDate($A1608,$D$4,"MOD_FOLLOWING",$I$2),"")</f>
        <v/>
      </c>
      <c r="E1608" s="741" t="str">
        <v/>
      </c>
      <c r="F1608" s="741" t="str">
        <v/>
      </c>
      <c r="G1608" s="741" t="str">
        <v/>
      </c>
    </row>
    <row r="1609" spans="1:7">
      <c r="A1609" s="740" t="str">
        <f t="shared" si="25"/>
        <v/>
      </c>
      <c r="B1609" s="739" t="str">
        <f>IF($L$2=TRUE,_xll.mirGetDate($A1609,$B$4,"MOD_FOLLOWING",$I$2),"")</f>
        <v/>
      </c>
      <c r="C1609" s="738" t="str">
        <f>IF($L$2=TRUE,_xll.mirGetDate($A1609,$C$4,"MOD_FOLLOWING",$I$2),"")</f>
        <v/>
      </c>
      <c r="D1609" s="738" t="str">
        <f>IF($L$2=TRUE,_xll.mirGetDate($A1609,$D$4,"MOD_FOLLOWING",$I$2),"")</f>
        <v/>
      </c>
      <c r="E1609" s="741" t="str">
        <v/>
      </c>
      <c r="F1609" s="741" t="str">
        <v/>
      </c>
      <c r="G1609" s="741" t="str">
        <v/>
      </c>
    </row>
    <row r="1610" spans="1:7">
      <c r="A1610" s="740" t="str">
        <f t="shared" si="25"/>
        <v/>
      </c>
      <c r="B1610" s="739" t="str">
        <f>IF($L$2=TRUE,_xll.mirGetDate($A1610,$B$4,"MOD_FOLLOWING",$I$2),"")</f>
        <v/>
      </c>
      <c r="C1610" s="738" t="str">
        <f>IF($L$2=TRUE,_xll.mirGetDate($A1610,$C$4,"MOD_FOLLOWING",$I$2),"")</f>
        <v/>
      </c>
      <c r="D1610" s="738" t="str">
        <f>IF($L$2=TRUE,_xll.mirGetDate($A1610,$D$4,"MOD_FOLLOWING",$I$2),"")</f>
        <v/>
      </c>
      <c r="E1610" s="741" t="str">
        <v/>
      </c>
      <c r="F1610" s="741" t="str">
        <v/>
      </c>
      <c r="G1610" s="741" t="str">
        <v/>
      </c>
    </row>
    <row r="1611" spans="1:7">
      <c r="A1611" s="740" t="str">
        <f t="shared" si="25"/>
        <v/>
      </c>
      <c r="B1611" s="739" t="str">
        <f>IF($L$2=TRUE,_xll.mirGetDate($A1611,$B$4,"MOD_FOLLOWING",$I$2),"")</f>
        <v/>
      </c>
      <c r="C1611" s="738" t="str">
        <f>IF($L$2=TRUE,_xll.mirGetDate($A1611,$C$4,"MOD_FOLLOWING",$I$2),"")</f>
        <v/>
      </c>
      <c r="D1611" s="738" t="str">
        <f>IF($L$2=TRUE,_xll.mirGetDate($A1611,$D$4,"MOD_FOLLOWING",$I$2),"")</f>
        <v/>
      </c>
      <c r="E1611" s="741" t="str">
        <v/>
      </c>
      <c r="F1611" s="741" t="str">
        <v/>
      </c>
      <c r="G1611" s="741" t="str">
        <v/>
      </c>
    </row>
    <row r="1612" spans="1:7">
      <c r="A1612" s="740" t="str">
        <f t="shared" si="25"/>
        <v/>
      </c>
      <c r="B1612" s="739" t="str">
        <f>IF($L$2=TRUE,_xll.mirGetDate($A1612,$B$4,"MOD_FOLLOWING",$I$2),"")</f>
        <v/>
      </c>
      <c r="C1612" s="738" t="str">
        <f>IF($L$2=TRUE,_xll.mirGetDate($A1612,$C$4,"MOD_FOLLOWING",$I$2),"")</f>
        <v/>
      </c>
      <c r="D1612" s="738" t="str">
        <f>IF($L$2=TRUE,_xll.mirGetDate($A1612,$D$4,"MOD_FOLLOWING",$I$2),"")</f>
        <v/>
      </c>
      <c r="E1612" s="741" t="str">
        <v/>
      </c>
      <c r="F1612" s="741" t="str">
        <v/>
      </c>
      <c r="G1612" s="741" t="str">
        <v/>
      </c>
    </row>
    <row r="1613" spans="1:7">
      <c r="A1613" s="740" t="str">
        <f t="shared" si="25"/>
        <v/>
      </c>
      <c r="B1613" s="739" t="str">
        <f>IF($L$2=TRUE,_xll.mirGetDate($A1613,$B$4,"MOD_FOLLOWING",$I$2),"")</f>
        <v/>
      </c>
      <c r="C1613" s="738" t="str">
        <f>IF($L$2=TRUE,_xll.mirGetDate($A1613,$C$4,"MOD_FOLLOWING",$I$2),"")</f>
        <v/>
      </c>
      <c r="D1613" s="738" t="str">
        <f>IF($L$2=TRUE,_xll.mirGetDate($A1613,$D$4,"MOD_FOLLOWING",$I$2),"")</f>
        <v/>
      </c>
      <c r="E1613" s="741" t="str">
        <v/>
      </c>
      <c r="F1613" s="741" t="str">
        <v/>
      </c>
      <c r="G1613" s="741" t="str">
        <v/>
      </c>
    </row>
    <row r="1614" spans="1:7">
      <c r="A1614" s="740" t="str">
        <f t="shared" si="25"/>
        <v/>
      </c>
      <c r="B1614" s="739" t="str">
        <f>IF($L$2=TRUE,_xll.mirGetDate($A1614,$B$4,"MOD_FOLLOWING",$I$2),"")</f>
        <v/>
      </c>
      <c r="C1614" s="738" t="str">
        <f>IF($L$2=TRUE,_xll.mirGetDate($A1614,$C$4,"MOD_FOLLOWING",$I$2),"")</f>
        <v/>
      </c>
      <c r="D1614" s="738" t="str">
        <f>IF($L$2=TRUE,_xll.mirGetDate($A1614,$D$4,"MOD_FOLLOWING",$I$2),"")</f>
        <v/>
      </c>
      <c r="E1614" s="741" t="str">
        <v/>
      </c>
      <c r="F1614" s="741" t="str">
        <v/>
      </c>
      <c r="G1614" s="741" t="str">
        <v/>
      </c>
    </row>
    <row r="1615" spans="1:7">
      <c r="A1615" s="740" t="str">
        <f t="shared" si="25"/>
        <v/>
      </c>
      <c r="B1615" s="739" t="str">
        <f>IF($L$2=TRUE,_xll.mirGetDate($A1615,$B$4,"MOD_FOLLOWING",$I$2),"")</f>
        <v/>
      </c>
      <c r="C1615" s="738" t="str">
        <f>IF($L$2=TRUE,_xll.mirGetDate($A1615,$C$4,"MOD_FOLLOWING",$I$2),"")</f>
        <v/>
      </c>
      <c r="D1615" s="738" t="str">
        <f>IF($L$2=TRUE,_xll.mirGetDate($A1615,$D$4,"MOD_FOLLOWING",$I$2),"")</f>
        <v/>
      </c>
      <c r="E1615" s="741" t="str">
        <v/>
      </c>
      <c r="F1615" s="741" t="str">
        <v/>
      </c>
      <c r="G1615" s="741" t="str">
        <v/>
      </c>
    </row>
    <row r="1616" spans="1:7">
      <c r="A1616" s="740" t="str">
        <f t="shared" si="25"/>
        <v/>
      </c>
      <c r="B1616" s="739" t="str">
        <f>IF($L$2=TRUE,_xll.mirGetDate($A1616,$B$4,"MOD_FOLLOWING",$I$2),"")</f>
        <v/>
      </c>
      <c r="C1616" s="738" t="str">
        <f>IF($L$2=TRUE,_xll.mirGetDate($A1616,$C$4,"MOD_FOLLOWING",$I$2),"")</f>
        <v/>
      </c>
      <c r="D1616" s="738" t="str">
        <f>IF($L$2=TRUE,_xll.mirGetDate($A1616,$D$4,"MOD_FOLLOWING",$I$2),"")</f>
        <v/>
      </c>
      <c r="E1616" s="741" t="str">
        <v/>
      </c>
      <c r="F1616" s="741" t="str">
        <v/>
      </c>
      <c r="G1616" s="741" t="str">
        <v/>
      </c>
    </row>
    <row r="1617" spans="1:7">
      <c r="A1617" s="740" t="str">
        <f t="shared" si="25"/>
        <v/>
      </c>
      <c r="B1617" s="739" t="str">
        <f>IF($L$2=TRUE,_xll.mirGetDate($A1617,$B$4,"MOD_FOLLOWING",$I$2),"")</f>
        <v/>
      </c>
      <c r="C1617" s="738" t="str">
        <f>IF($L$2=TRUE,_xll.mirGetDate($A1617,$C$4,"MOD_FOLLOWING",$I$2),"")</f>
        <v/>
      </c>
      <c r="D1617" s="738" t="str">
        <f>IF($L$2=TRUE,_xll.mirGetDate($A1617,$D$4,"MOD_FOLLOWING",$I$2),"")</f>
        <v/>
      </c>
      <c r="E1617" s="741" t="str">
        <v/>
      </c>
      <c r="F1617" s="741" t="str">
        <v/>
      </c>
      <c r="G1617" s="741" t="str">
        <v/>
      </c>
    </row>
    <row r="1618" spans="1:7">
      <c r="A1618" s="740" t="str">
        <f t="shared" si="25"/>
        <v/>
      </c>
      <c r="B1618" s="739" t="str">
        <f>IF($L$2=TRUE,_xll.mirGetDate($A1618,$B$4,"MOD_FOLLOWING",$I$2),"")</f>
        <v/>
      </c>
      <c r="C1618" s="738" t="str">
        <f>IF($L$2=TRUE,_xll.mirGetDate($A1618,$C$4,"MOD_FOLLOWING",$I$2),"")</f>
        <v/>
      </c>
      <c r="D1618" s="738" t="str">
        <f>IF($L$2=TRUE,_xll.mirGetDate($A1618,$D$4,"MOD_FOLLOWING",$I$2),"")</f>
        <v/>
      </c>
      <c r="E1618" s="741" t="str">
        <v/>
      </c>
      <c r="F1618" s="741" t="str">
        <v/>
      </c>
      <c r="G1618" s="741" t="str">
        <v/>
      </c>
    </row>
    <row r="1619" spans="1:7">
      <c r="A1619" s="740" t="str">
        <f t="shared" si="25"/>
        <v/>
      </c>
      <c r="B1619" s="739" t="str">
        <f>IF($L$2=TRUE,_xll.mirGetDate($A1619,$B$4,"MOD_FOLLOWING",$I$2),"")</f>
        <v/>
      </c>
      <c r="C1619" s="738" t="str">
        <f>IF($L$2=TRUE,_xll.mirGetDate($A1619,$C$4,"MOD_FOLLOWING",$I$2),"")</f>
        <v/>
      </c>
      <c r="D1619" s="738" t="str">
        <f>IF($L$2=TRUE,_xll.mirGetDate($A1619,$D$4,"MOD_FOLLOWING",$I$2),"")</f>
        <v/>
      </c>
      <c r="E1619" s="741" t="str">
        <v/>
      </c>
      <c r="F1619" s="741" t="str">
        <v/>
      </c>
      <c r="G1619" s="741" t="str">
        <v/>
      </c>
    </row>
    <row r="1620" spans="1:7">
      <c r="A1620" s="740" t="str">
        <f t="shared" si="25"/>
        <v/>
      </c>
      <c r="B1620" s="739" t="str">
        <f>IF($L$2=TRUE,_xll.mirGetDate($A1620,$B$4,"MOD_FOLLOWING",$I$2),"")</f>
        <v/>
      </c>
      <c r="C1620" s="738" t="str">
        <f>IF($L$2=TRUE,_xll.mirGetDate($A1620,$C$4,"MOD_FOLLOWING",$I$2),"")</f>
        <v/>
      </c>
      <c r="D1620" s="738" t="str">
        <f>IF($L$2=TRUE,_xll.mirGetDate($A1620,$D$4,"MOD_FOLLOWING",$I$2),"")</f>
        <v/>
      </c>
      <c r="E1620" s="741" t="str">
        <v/>
      </c>
      <c r="F1620" s="741" t="str">
        <v/>
      </c>
      <c r="G1620" s="741" t="str">
        <v/>
      </c>
    </row>
    <row r="1621" spans="1:7">
      <c r="A1621" s="740" t="str">
        <f t="shared" si="25"/>
        <v/>
      </c>
      <c r="B1621" s="739" t="str">
        <f>IF($L$2=TRUE,_xll.mirGetDate($A1621,$B$4,"MOD_FOLLOWING",$I$2),"")</f>
        <v/>
      </c>
      <c r="C1621" s="738" t="str">
        <f>IF($L$2=TRUE,_xll.mirGetDate($A1621,$C$4,"MOD_FOLLOWING",$I$2),"")</f>
        <v/>
      </c>
      <c r="D1621" s="738" t="str">
        <f>IF($L$2=TRUE,_xll.mirGetDate($A1621,$D$4,"MOD_FOLLOWING",$I$2),"")</f>
        <v/>
      </c>
      <c r="E1621" s="741" t="str">
        <v/>
      </c>
      <c r="F1621" s="741" t="str">
        <v/>
      </c>
      <c r="G1621" s="741" t="str">
        <v/>
      </c>
    </row>
    <row r="1622" spans="1:7">
      <c r="A1622" s="740" t="str">
        <f t="shared" si="25"/>
        <v/>
      </c>
      <c r="B1622" s="739" t="str">
        <f>IF($L$2=TRUE,_xll.mirGetDate($A1622,$B$4,"MOD_FOLLOWING",$I$2),"")</f>
        <v/>
      </c>
      <c r="C1622" s="738" t="str">
        <f>IF($L$2=TRUE,_xll.mirGetDate($A1622,$C$4,"MOD_FOLLOWING",$I$2),"")</f>
        <v/>
      </c>
      <c r="D1622" s="738" t="str">
        <f>IF($L$2=TRUE,_xll.mirGetDate($A1622,$D$4,"MOD_FOLLOWING",$I$2),"")</f>
        <v/>
      </c>
      <c r="E1622" s="741" t="str">
        <v/>
      </c>
      <c r="F1622" s="741" t="str">
        <v/>
      </c>
      <c r="G1622" s="741" t="str">
        <v/>
      </c>
    </row>
    <row r="1623" spans="1:7">
      <c r="A1623" s="740" t="str">
        <f t="shared" si="25"/>
        <v/>
      </c>
      <c r="B1623" s="739" t="str">
        <f>IF($L$2=TRUE,_xll.mirGetDate($A1623,$B$4,"MOD_FOLLOWING",$I$2),"")</f>
        <v/>
      </c>
      <c r="C1623" s="738" t="str">
        <f>IF($L$2=TRUE,_xll.mirGetDate($A1623,$C$4,"MOD_FOLLOWING",$I$2),"")</f>
        <v/>
      </c>
      <c r="D1623" s="738" t="str">
        <f>IF($L$2=TRUE,_xll.mirGetDate($A1623,$D$4,"MOD_FOLLOWING",$I$2),"")</f>
        <v/>
      </c>
      <c r="E1623" s="741" t="str">
        <v/>
      </c>
      <c r="F1623" s="741" t="str">
        <v/>
      </c>
      <c r="G1623" s="741" t="str">
        <v/>
      </c>
    </row>
    <row r="1624" spans="1:7">
      <c r="A1624" s="740" t="str">
        <f t="shared" si="25"/>
        <v/>
      </c>
      <c r="B1624" s="739" t="str">
        <f>IF($L$2=TRUE,_xll.mirGetDate($A1624,$B$4,"MOD_FOLLOWING",$I$2),"")</f>
        <v/>
      </c>
      <c r="C1624" s="738" t="str">
        <f>IF($L$2=TRUE,_xll.mirGetDate($A1624,$C$4,"MOD_FOLLOWING",$I$2),"")</f>
        <v/>
      </c>
      <c r="D1624" s="738" t="str">
        <f>IF($L$2=TRUE,_xll.mirGetDate($A1624,$D$4,"MOD_FOLLOWING",$I$2),"")</f>
        <v/>
      </c>
      <c r="E1624" s="741" t="str">
        <v/>
      </c>
      <c r="F1624" s="741" t="str">
        <v/>
      </c>
      <c r="G1624" s="741" t="str">
        <v/>
      </c>
    </row>
    <row r="1625" spans="1:7">
      <c r="A1625" s="740" t="str">
        <f t="shared" si="25"/>
        <v/>
      </c>
      <c r="B1625" s="739" t="str">
        <f>IF($L$2=TRUE,_xll.mirGetDate($A1625,$B$4,"MOD_FOLLOWING",$I$2),"")</f>
        <v/>
      </c>
      <c r="C1625" s="738" t="str">
        <f>IF($L$2=TRUE,_xll.mirGetDate($A1625,$C$4,"MOD_FOLLOWING",$I$2),"")</f>
        <v/>
      </c>
      <c r="D1625" s="738" t="str">
        <f>IF($L$2=TRUE,_xll.mirGetDate($A1625,$D$4,"MOD_FOLLOWING",$I$2),"")</f>
        <v/>
      </c>
      <c r="E1625" s="741" t="str">
        <v/>
      </c>
      <c r="F1625" s="741" t="str">
        <v/>
      </c>
      <c r="G1625" s="741" t="str">
        <v/>
      </c>
    </row>
    <row r="1626" spans="1:7">
      <c r="A1626" s="740" t="str">
        <f t="shared" si="25"/>
        <v/>
      </c>
      <c r="B1626" s="739" t="str">
        <f>IF($L$2=TRUE,_xll.mirGetDate($A1626,$B$4,"MOD_FOLLOWING",$I$2),"")</f>
        <v/>
      </c>
      <c r="C1626" s="738" t="str">
        <f>IF($L$2=TRUE,_xll.mirGetDate($A1626,$C$4,"MOD_FOLLOWING",$I$2),"")</f>
        <v/>
      </c>
      <c r="D1626" s="738" t="str">
        <f>IF($L$2=TRUE,_xll.mirGetDate($A1626,$D$4,"MOD_FOLLOWING",$I$2),"")</f>
        <v/>
      </c>
      <c r="E1626" s="741" t="str">
        <v/>
      </c>
      <c r="F1626" s="741" t="str">
        <v/>
      </c>
      <c r="G1626" s="741" t="str">
        <v/>
      </c>
    </row>
    <row r="1627" spans="1:7">
      <c r="A1627" s="740" t="str">
        <f t="shared" si="25"/>
        <v/>
      </c>
      <c r="B1627" s="739" t="str">
        <f>IF($L$2=TRUE,_xll.mirGetDate($A1627,$B$4,"MOD_FOLLOWING",$I$2),"")</f>
        <v/>
      </c>
      <c r="C1627" s="738" t="str">
        <f>IF($L$2=TRUE,_xll.mirGetDate($A1627,$C$4,"MOD_FOLLOWING",$I$2),"")</f>
        <v/>
      </c>
      <c r="D1627" s="738" t="str">
        <f>IF($L$2=TRUE,_xll.mirGetDate($A1627,$D$4,"MOD_FOLLOWING",$I$2),"")</f>
        <v/>
      </c>
      <c r="E1627" s="741" t="str">
        <v/>
      </c>
      <c r="F1627" s="741" t="str">
        <v/>
      </c>
      <c r="G1627" s="741" t="str">
        <v/>
      </c>
    </row>
    <row r="1628" spans="1:7">
      <c r="A1628" s="740" t="str">
        <f t="shared" si="25"/>
        <v/>
      </c>
      <c r="B1628" s="739" t="str">
        <f>IF($L$2=TRUE,_xll.mirGetDate($A1628,$B$4,"MOD_FOLLOWING",$I$2),"")</f>
        <v/>
      </c>
      <c r="C1628" s="738" t="str">
        <f>IF($L$2=TRUE,_xll.mirGetDate($A1628,$C$4,"MOD_FOLLOWING",$I$2),"")</f>
        <v/>
      </c>
      <c r="D1628" s="738" t="str">
        <f>IF($L$2=TRUE,_xll.mirGetDate($A1628,$D$4,"MOD_FOLLOWING",$I$2),"")</f>
        <v/>
      </c>
      <c r="E1628" s="741" t="str">
        <v/>
      </c>
      <c r="F1628" s="741" t="str">
        <v/>
      </c>
      <c r="G1628" s="741" t="str">
        <v/>
      </c>
    </row>
    <row r="1629" spans="1:7">
      <c r="A1629" s="740" t="str">
        <f t="shared" si="25"/>
        <v/>
      </c>
      <c r="B1629" s="739" t="str">
        <f>IF($L$2=TRUE,_xll.mirGetDate($A1629,$B$4,"MOD_FOLLOWING",$I$2),"")</f>
        <v/>
      </c>
      <c r="C1629" s="738" t="str">
        <f>IF($L$2=TRUE,_xll.mirGetDate($A1629,$C$4,"MOD_FOLLOWING",$I$2),"")</f>
        <v/>
      </c>
      <c r="D1629" s="738" t="str">
        <f>IF($L$2=TRUE,_xll.mirGetDate($A1629,$D$4,"MOD_FOLLOWING",$I$2),"")</f>
        <v/>
      </c>
      <c r="E1629" s="741" t="str">
        <v/>
      </c>
      <c r="F1629" s="741" t="str">
        <v/>
      </c>
      <c r="G1629" s="741" t="str">
        <v/>
      </c>
    </row>
    <row r="1630" spans="1:7">
      <c r="A1630" s="740" t="str">
        <f t="shared" si="25"/>
        <v/>
      </c>
      <c r="B1630" s="739" t="str">
        <f>IF($L$2=TRUE,_xll.mirGetDate($A1630,$B$4,"MOD_FOLLOWING",$I$2),"")</f>
        <v/>
      </c>
      <c r="C1630" s="738" t="str">
        <f>IF($L$2=TRUE,_xll.mirGetDate($A1630,$C$4,"MOD_FOLLOWING",$I$2),"")</f>
        <v/>
      </c>
      <c r="D1630" s="738" t="str">
        <f>IF($L$2=TRUE,_xll.mirGetDate($A1630,$D$4,"MOD_FOLLOWING",$I$2),"")</f>
        <v/>
      </c>
      <c r="E1630" s="741" t="str">
        <v/>
      </c>
      <c r="F1630" s="741" t="str">
        <v/>
      </c>
      <c r="G1630" s="741" t="str">
        <v/>
      </c>
    </row>
    <row r="1631" spans="1:7">
      <c r="A1631" s="740" t="str">
        <f t="shared" si="25"/>
        <v/>
      </c>
      <c r="B1631" s="739" t="str">
        <f>IF($L$2=TRUE,_xll.mirGetDate($A1631,$B$4,"MOD_FOLLOWING",$I$2),"")</f>
        <v/>
      </c>
      <c r="C1631" s="738" t="str">
        <f>IF($L$2=TRUE,_xll.mirGetDate($A1631,$C$4,"MOD_FOLLOWING",$I$2),"")</f>
        <v/>
      </c>
      <c r="D1631" s="738" t="str">
        <f>IF($L$2=TRUE,_xll.mirGetDate($A1631,$D$4,"MOD_FOLLOWING",$I$2),"")</f>
        <v/>
      </c>
      <c r="E1631" s="741" t="str">
        <v/>
      </c>
      <c r="F1631" s="741" t="str">
        <v/>
      </c>
      <c r="G1631" s="741" t="str">
        <v/>
      </c>
    </row>
    <row r="1632" spans="1:7">
      <c r="A1632" s="740" t="str">
        <f t="shared" si="25"/>
        <v/>
      </c>
      <c r="B1632" s="739" t="str">
        <f>IF($L$2=TRUE,_xll.mirGetDate($A1632,$B$4,"MOD_FOLLOWING",$I$2),"")</f>
        <v/>
      </c>
      <c r="C1632" s="738" t="str">
        <f>IF($L$2=TRUE,_xll.mirGetDate($A1632,$C$4,"MOD_FOLLOWING",$I$2),"")</f>
        <v/>
      </c>
      <c r="D1632" s="738" t="str">
        <f>IF($L$2=TRUE,_xll.mirGetDate($A1632,$D$4,"MOD_FOLLOWING",$I$2),"")</f>
        <v/>
      </c>
      <c r="E1632" s="741" t="str">
        <v/>
      </c>
      <c r="F1632" s="741" t="str">
        <v/>
      </c>
      <c r="G1632" s="741" t="str">
        <v/>
      </c>
    </row>
    <row r="1633" spans="1:7">
      <c r="A1633" s="740" t="str">
        <f t="shared" si="25"/>
        <v/>
      </c>
      <c r="B1633" s="739" t="str">
        <f>IF($L$2=TRUE,_xll.mirGetDate($A1633,$B$4,"MOD_FOLLOWING",$I$2),"")</f>
        <v/>
      </c>
      <c r="C1633" s="738" t="str">
        <f>IF($L$2=TRUE,_xll.mirGetDate($A1633,$C$4,"MOD_FOLLOWING",$I$2),"")</f>
        <v/>
      </c>
      <c r="D1633" s="738" t="str">
        <f>IF($L$2=TRUE,_xll.mirGetDate($A1633,$D$4,"MOD_FOLLOWING",$I$2),"")</f>
        <v/>
      </c>
      <c r="E1633" s="741" t="str">
        <v/>
      </c>
      <c r="F1633" s="741" t="str">
        <v/>
      </c>
      <c r="G1633" s="741" t="str">
        <v/>
      </c>
    </row>
    <row r="1634" spans="1:7">
      <c r="A1634" s="740" t="str">
        <f t="shared" si="25"/>
        <v/>
      </c>
      <c r="B1634" s="739" t="str">
        <f>IF($L$2=TRUE,_xll.mirGetDate($A1634,$B$4,"MOD_FOLLOWING",$I$2),"")</f>
        <v/>
      </c>
      <c r="C1634" s="738" t="str">
        <f>IF($L$2=TRUE,_xll.mirGetDate($A1634,$C$4,"MOD_FOLLOWING",$I$2),"")</f>
        <v/>
      </c>
      <c r="D1634" s="738" t="str">
        <f>IF($L$2=TRUE,_xll.mirGetDate($A1634,$D$4,"MOD_FOLLOWING",$I$2),"")</f>
        <v/>
      </c>
      <c r="E1634" s="741" t="str">
        <v/>
      </c>
      <c r="F1634" s="741" t="str">
        <v/>
      </c>
      <c r="G1634" s="741" t="str">
        <v/>
      </c>
    </row>
    <row r="1635" spans="1:7">
      <c r="A1635" s="740" t="str">
        <f t="shared" si="25"/>
        <v/>
      </c>
      <c r="B1635" s="739" t="str">
        <f>IF($L$2=TRUE,_xll.mirGetDate($A1635,$B$4,"MOD_FOLLOWING",$I$2),"")</f>
        <v/>
      </c>
      <c r="C1635" s="738" t="str">
        <f>IF($L$2=TRUE,_xll.mirGetDate($A1635,$C$4,"MOD_FOLLOWING",$I$2),"")</f>
        <v/>
      </c>
      <c r="D1635" s="738" t="str">
        <f>IF($L$2=TRUE,_xll.mirGetDate($A1635,$D$4,"MOD_FOLLOWING",$I$2),"")</f>
        <v/>
      </c>
      <c r="E1635" s="741" t="str">
        <v/>
      </c>
      <c r="F1635" s="741" t="str">
        <v/>
      </c>
      <c r="G1635" s="741" t="str">
        <v/>
      </c>
    </row>
    <row r="1636" spans="1:7">
      <c r="A1636" s="740" t="str">
        <f t="shared" si="25"/>
        <v/>
      </c>
      <c r="B1636" s="739" t="str">
        <f>IF($L$2=TRUE,_xll.mirGetDate($A1636,$B$4,"MOD_FOLLOWING",$I$2),"")</f>
        <v/>
      </c>
      <c r="C1636" s="738" t="str">
        <f>IF($L$2=TRUE,_xll.mirGetDate($A1636,$C$4,"MOD_FOLLOWING",$I$2),"")</f>
        <v/>
      </c>
      <c r="D1636" s="738" t="str">
        <f>IF($L$2=TRUE,_xll.mirGetDate($A1636,$D$4,"MOD_FOLLOWING",$I$2),"")</f>
        <v/>
      </c>
      <c r="E1636" s="741" t="str">
        <v/>
      </c>
      <c r="F1636" s="741" t="str">
        <v/>
      </c>
      <c r="G1636" s="741" t="str">
        <v/>
      </c>
    </row>
    <row r="1637" spans="1:7">
      <c r="A1637" s="740" t="str">
        <f t="shared" si="25"/>
        <v/>
      </c>
      <c r="B1637" s="739" t="str">
        <f>IF($L$2=TRUE,_xll.mirGetDate($A1637,$B$4,"MOD_FOLLOWING",$I$2),"")</f>
        <v/>
      </c>
      <c r="C1637" s="738" t="str">
        <f>IF($L$2=TRUE,_xll.mirGetDate($A1637,$C$4,"MOD_FOLLOWING",$I$2),"")</f>
        <v/>
      </c>
      <c r="D1637" s="738" t="str">
        <f>IF($L$2=TRUE,_xll.mirGetDate($A1637,$D$4,"MOD_FOLLOWING",$I$2),"")</f>
        <v/>
      </c>
      <c r="E1637" s="741" t="str">
        <v/>
      </c>
      <c r="F1637" s="741" t="str">
        <v/>
      </c>
      <c r="G1637" s="741" t="str">
        <v/>
      </c>
    </row>
    <row r="1638" spans="1:7">
      <c r="A1638" s="740" t="str">
        <f t="shared" si="25"/>
        <v/>
      </c>
      <c r="B1638" s="739" t="str">
        <f>IF($L$2=TRUE,_xll.mirGetDate($A1638,$B$4,"MOD_FOLLOWING",$I$2),"")</f>
        <v/>
      </c>
      <c r="C1638" s="738" t="str">
        <f>IF($L$2=TRUE,_xll.mirGetDate($A1638,$C$4,"MOD_FOLLOWING",$I$2),"")</f>
        <v/>
      </c>
      <c r="D1638" s="738" t="str">
        <f>IF($L$2=TRUE,_xll.mirGetDate($A1638,$D$4,"MOD_FOLLOWING",$I$2),"")</f>
        <v/>
      </c>
      <c r="E1638" s="741" t="str">
        <v/>
      </c>
      <c r="F1638" s="741" t="str">
        <v/>
      </c>
      <c r="G1638" s="741" t="str">
        <v/>
      </c>
    </row>
    <row r="1639" spans="1:7">
      <c r="A1639" s="740" t="str">
        <f t="shared" si="25"/>
        <v/>
      </c>
      <c r="B1639" s="739" t="str">
        <f>IF($L$2=TRUE,_xll.mirGetDate($A1639,$B$4,"MOD_FOLLOWING",$I$2),"")</f>
        <v/>
      </c>
      <c r="C1639" s="738" t="str">
        <f>IF($L$2=TRUE,_xll.mirGetDate($A1639,$C$4,"MOD_FOLLOWING",$I$2),"")</f>
        <v/>
      </c>
      <c r="D1639" s="738" t="str">
        <f>IF($L$2=TRUE,_xll.mirGetDate($A1639,$D$4,"MOD_FOLLOWING",$I$2),"")</f>
        <v/>
      </c>
      <c r="E1639" s="741" t="str">
        <v/>
      </c>
      <c r="F1639" s="741" t="str">
        <v/>
      </c>
      <c r="G1639" s="741" t="str">
        <v/>
      </c>
    </row>
    <row r="1640" spans="1:7">
      <c r="A1640" s="740" t="str">
        <f t="shared" si="25"/>
        <v/>
      </c>
      <c r="B1640" s="739" t="str">
        <f>IF($L$2=TRUE,_xll.mirGetDate($A1640,$B$4,"MOD_FOLLOWING",$I$2),"")</f>
        <v/>
      </c>
      <c r="C1640" s="738" t="str">
        <f>IF($L$2=TRUE,_xll.mirGetDate($A1640,$C$4,"MOD_FOLLOWING",$I$2),"")</f>
        <v/>
      </c>
      <c r="D1640" s="738" t="str">
        <f>IF($L$2=TRUE,_xll.mirGetDate($A1640,$D$4,"MOD_FOLLOWING",$I$2),"")</f>
        <v/>
      </c>
      <c r="E1640" s="741" t="str">
        <v/>
      </c>
      <c r="F1640" s="741" t="str">
        <v/>
      </c>
      <c r="G1640" s="741" t="str">
        <v/>
      </c>
    </row>
    <row r="1641" spans="1:7">
      <c r="A1641" s="740" t="str">
        <f t="shared" si="25"/>
        <v/>
      </c>
      <c r="B1641" s="739" t="str">
        <f>IF($L$2=TRUE,_xll.mirGetDate($A1641,$B$4,"MOD_FOLLOWING",$I$2),"")</f>
        <v/>
      </c>
      <c r="C1641" s="738" t="str">
        <f>IF($L$2=TRUE,_xll.mirGetDate($A1641,$C$4,"MOD_FOLLOWING",$I$2),"")</f>
        <v/>
      </c>
      <c r="D1641" s="738" t="str">
        <f>IF($L$2=TRUE,_xll.mirGetDate($A1641,$D$4,"MOD_FOLLOWING",$I$2),"")</f>
        <v/>
      </c>
      <c r="E1641" s="741" t="str">
        <v/>
      </c>
      <c r="F1641" s="741" t="str">
        <v/>
      </c>
      <c r="G1641" s="741" t="str">
        <v/>
      </c>
    </row>
    <row r="1642" spans="1:7">
      <c r="A1642" s="740" t="str">
        <f t="shared" si="25"/>
        <v/>
      </c>
      <c r="B1642" s="739" t="str">
        <f>IF($L$2=TRUE,_xll.mirGetDate($A1642,$B$4,"MOD_FOLLOWING",$I$2),"")</f>
        <v/>
      </c>
      <c r="C1642" s="738" t="str">
        <f>IF($L$2=TRUE,_xll.mirGetDate($A1642,$C$4,"MOD_FOLLOWING",$I$2),"")</f>
        <v/>
      </c>
      <c r="D1642" s="738" t="str">
        <f>IF($L$2=TRUE,_xll.mirGetDate($A1642,$D$4,"MOD_FOLLOWING",$I$2),"")</f>
        <v/>
      </c>
      <c r="E1642" s="741" t="str">
        <v/>
      </c>
      <c r="F1642" s="741" t="str">
        <v/>
      </c>
      <c r="G1642" s="741" t="str">
        <v/>
      </c>
    </row>
    <row r="1643" spans="1:7">
      <c r="A1643" s="740" t="str">
        <f t="shared" si="25"/>
        <v/>
      </c>
      <c r="B1643" s="739" t="str">
        <f>IF($L$2=TRUE,_xll.mirGetDate($A1643,$B$4,"MOD_FOLLOWING",$I$2),"")</f>
        <v/>
      </c>
      <c r="C1643" s="738" t="str">
        <f>IF($L$2=TRUE,_xll.mirGetDate($A1643,$C$4,"MOD_FOLLOWING",$I$2),"")</f>
        <v/>
      </c>
      <c r="D1643" s="738" t="str">
        <f>IF($L$2=TRUE,_xll.mirGetDate($A1643,$D$4,"MOD_FOLLOWING",$I$2),"")</f>
        <v/>
      </c>
      <c r="E1643" s="741" t="str">
        <v/>
      </c>
      <c r="F1643" s="741" t="str">
        <v/>
      </c>
      <c r="G1643" s="741" t="str">
        <v/>
      </c>
    </row>
    <row r="1644" spans="1:7">
      <c r="A1644" s="740" t="str">
        <f t="shared" si="25"/>
        <v/>
      </c>
      <c r="B1644" s="739" t="str">
        <f>IF($L$2=TRUE,_xll.mirGetDate($A1644,$B$4,"MOD_FOLLOWING",$I$2),"")</f>
        <v/>
      </c>
      <c r="C1644" s="738" t="str">
        <f>IF($L$2=TRUE,_xll.mirGetDate($A1644,$C$4,"MOD_FOLLOWING",$I$2),"")</f>
        <v/>
      </c>
      <c r="D1644" s="738" t="str">
        <f>IF($L$2=TRUE,_xll.mirGetDate($A1644,$D$4,"MOD_FOLLOWING",$I$2),"")</f>
        <v/>
      </c>
      <c r="E1644" s="741" t="str">
        <v/>
      </c>
      <c r="F1644" s="741" t="str">
        <v/>
      </c>
      <c r="G1644" s="741" t="str">
        <v/>
      </c>
    </row>
    <row r="1645" spans="1:7">
      <c r="A1645" s="740" t="str">
        <f t="shared" si="25"/>
        <v/>
      </c>
      <c r="B1645" s="739" t="str">
        <f>IF($L$2=TRUE,_xll.mirGetDate($A1645,$B$4,"MOD_FOLLOWING",$I$2),"")</f>
        <v/>
      </c>
      <c r="C1645" s="738" t="str">
        <f>IF($L$2=TRUE,_xll.mirGetDate($A1645,$C$4,"MOD_FOLLOWING",$I$2),"")</f>
        <v/>
      </c>
      <c r="D1645" s="738" t="str">
        <f>IF($L$2=TRUE,_xll.mirGetDate($A1645,$D$4,"MOD_FOLLOWING",$I$2),"")</f>
        <v/>
      </c>
      <c r="E1645" s="741" t="str">
        <v/>
      </c>
      <c r="F1645" s="741" t="str">
        <v/>
      </c>
      <c r="G1645" s="741" t="str">
        <v/>
      </c>
    </row>
    <row r="1646" spans="1:7">
      <c r="A1646" s="740" t="str">
        <f t="shared" si="25"/>
        <v/>
      </c>
      <c r="B1646" s="739" t="str">
        <f>IF($L$2=TRUE,_xll.mirGetDate($A1646,$B$4,"MOD_FOLLOWING",$I$2),"")</f>
        <v/>
      </c>
      <c r="C1646" s="738" t="str">
        <f>IF($L$2=TRUE,_xll.mirGetDate($A1646,$C$4,"MOD_FOLLOWING",$I$2),"")</f>
        <v/>
      </c>
      <c r="D1646" s="738" t="str">
        <f>IF($L$2=TRUE,_xll.mirGetDate($A1646,$D$4,"MOD_FOLLOWING",$I$2),"")</f>
        <v/>
      </c>
      <c r="E1646" s="741" t="str">
        <v/>
      </c>
      <c r="F1646" s="741" t="str">
        <v/>
      </c>
      <c r="G1646" s="741" t="str">
        <v/>
      </c>
    </row>
    <row r="1647" spans="1:7">
      <c r="A1647" s="740" t="str">
        <f t="shared" si="25"/>
        <v/>
      </c>
      <c r="B1647" s="739" t="str">
        <f>IF($L$2=TRUE,_xll.mirGetDate($A1647,$B$4,"MOD_FOLLOWING",$I$2),"")</f>
        <v/>
      </c>
      <c r="C1647" s="738" t="str">
        <f>IF($L$2=TRUE,_xll.mirGetDate($A1647,$C$4,"MOD_FOLLOWING",$I$2),"")</f>
        <v/>
      </c>
      <c r="D1647" s="738" t="str">
        <f>IF($L$2=TRUE,_xll.mirGetDate($A1647,$D$4,"MOD_FOLLOWING",$I$2),"")</f>
        <v/>
      </c>
      <c r="E1647" s="741" t="str">
        <v/>
      </c>
      <c r="F1647" s="741" t="str">
        <v/>
      </c>
      <c r="G1647" s="741" t="str">
        <v/>
      </c>
    </row>
    <row r="1648" spans="1:7">
      <c r="A1648" s="740" t="str">
        <f t="shared" si="25"/>
        <v/>
      </c>
      <c r="B1648" s="739" t="str">
        <f>IF($L$2=TRUE,_xll.mirGetDate($A1648,$B$4,"MOD_FOLLOWING",$I$2),"")</f>
        <v/>
      </c>
      <c r="C1648" s="738" t="str">
        <f>IF($L$2=TRUE,_xll.mirGetDate($A1648,$C$4,"MOD_FOLLOWING",$I$2),"")</f>
        <v/>
      </c>
      <c r="D1648" s="738" t="str">
        <f>IF($L$2=TRUE,_xll.mirGetDate($A1648,$D$4,"MOD_FOLLOWING",$I$2),"")</f>
        <v/>
      </c>
      <c r="E1648" s="741" t="str">
        <v/>
      </c>
      <c r="F1648" s="741" t="str">
        <v/>
      </c>
      <c r="G1648" s="741" t="str">
        <v/>
      </c>
    </row>
    <row r="1649" spans="1:7">
      <c r="A1649" s="740" t="str">
        <f t="shared" si="25"/>
        <v/>
      </c>
      <c r="B1649" s="739" t="str">
        <f>IF($L$2=TRUE,_xll.mirGetDate($A1649,$B$4,"MOD_FOLLOWING",$I$2),"")</f>
        <v/>
      </c>
      <c r="C1649" s="738" t="str">
        <f>IF($L$2=TRUE,_xll.mirGetDate($A1649,$C$4,"MOD_FOLLOWING",$I$2),"")</f>
        <v/>
      </c>
      <c r="D1649" s="738" t="str">
        <f>IF($L$2=TRUE,_xll.mirGetDate($A1649,$D$4,"MOD_FOLLOWING",$I$2),"")</f>
        <v/>
      </c>
      <c r="E1649" s="741" t="str">
        <v/>
      </c>
      <c r="F1649" s="741" t="str">
        <v/>
      </c>
      <c r="G1649" s="741" t="str">
        <v/>
      </c>
    </row>
    <row r="1650" spans="1:7">
      <c r="A1650" s="740" t="str">
        <f t="shared" si="25"/>
        <v/>
      </c>
      <c r="B1650" s="739" t="str">
        <f>IF($L$2=TRUE,_xll.mirGetDate($A1650,$B$4,"MOD_FOLLOWING",$I$2),"")</f>
        <v/>
      </c>
      <c r="C1650" s="738" t="str">
        <f>IF($L$2=TRUE,_xll.mirGetDate($A1650,$C$4,"MOD_FOLLOWING",$I$2),"")</f>
        <v/>
      </c>
      <c r="D1650" s="738" t="str">
        <f>IF($L$2=TRUE,_xll.mirGetDate($A1650,$D$4,"MOD_FOLLOWING",$I$2),"")</f>
        <v/>
      </c>
      <c r="E1650" s="741" t="str">
        <v/>
      </c>
      <c r="F1650" s="741" t="str">
        <v/>
      </c>
      <c r="G1650" s="741" t="str">
        <v/>
      </c>
    </row>
    <row r="1651" spans="1:7">
      <c r="A1651" s="740" t="str">
        <f t="shared" si="25"/>
        <v/>
      </c>
      <c r="B1651" s="739" t="str">
        <f>IF($L$2=TRUE,_xll.mirGetDate($A1651,$B$4,"MOD_FOLLOWING",$I$2),"")</f>
        <v/>
      </c>
      <c r="C1651" s="738" t="str">
        <f>IF($L$2=TRUE,_xll.mirGetDate($A1651,$C$4,"MOD_FOLLOWING",$I$2),"")</f>
        <v/>
      </c>
      <c r="D1651" s="738" t="str">
        <f>IF($L$2=TRUE,_xll.mirGetDate($A1651,$D$4,"MOD_FOLLOWING",$I$2),"")</f>
        <v/>
      </c>
      <c r="E1651" s="741" t="str">
        <v/>
      </c>
      <c r="F1651" s="741" t="str">
        <v/>
      </c>
      <c r="G1651" s="741" t="str">
        <v/>
      </c>
    </row>
    <row r="1652" spans="1:7">
      <c r="A1652" s="740" t="str">
        <f t="shared" si="25"/>
        <v/>
      </c>
      <c r="B1652" s="739" t="str">
        <f>IF($L$2=TRUE,_xll.mirGetDate($A1652,$B$4,"MOD_FOLLOWING",$I$2),"")</f>
        <v/>
      </c>
      <c r="C1652" s="738" t="str">
        <f>IF($L$2=TRUE,_xll.mirGetDate($A1652,$C$4,"MOD_FOLLOWING",$I$2),"")</f>
        <v/>
      </c>
      <c r="D1652" s="738" t="str">
        <f>IF($L$2=TRUE,_xll.mirGetDate($A1652,$D$4,"MOD_FOLLOWING",$I$2),"")</f>
        <v/>
      </c>
      <c r="E1652" s="741" t="str">
        <v/>
      </c>
      <c r="F1652" s="741" t="str">
        <v/>
      </c>
      <c r="G1652" s="741" t="str">
        <v/>
      </c>
    </row>
    <row r="1653" spans="1:7">
      <c r="A1653" s="740" t="str">
        <f t="shared" si="25"/>
        <v/>
      </c>
      <c r="B1653" s="739" t="str">
        <f>IF($L$2=TRUE,_xll.mirGetDate($A1653,$B$4,"MOD_FOLLOWING",$I$2),"")</f>
        <v/>
      </c>
      <c r="C1653" s="738" t="str">
        <f>IF($L$2=TRUE,_xll.mirGetDate($A1653,$C$4,"MOD_FOLLOWING",$I$2),"")</f>
        <v/>
      </c>
      <c r="D1653" s="738" t="str">
        <f>IF($L$2=TRUE,_xll.mirGetDate($A1653,$D$4,"MOD_FOLLOWING",$I$2),"")</f>
        <v/>
      </c>
      <c r="E1653" s="741" t="str">
        <v/>
      </c>
      <c r="F1653" s="741" t="str">
        <v/>
      </c>
      <c r="G1653" s="741" t="str">
        <v/>
      </c>
    </row>
    <row r="1654" spans="1:7">
      <c r="A1654" s="740" t="str">
        <f t="shared" si="25"/>
        <v/>
      </c>
      <c r="B1654" s="739" t="str">
        <f>IF($L$2=TRUE,_xll.mirGetDate($A1654,$B$4,"MOD_FOLLOWING",$I$2),"")</f>
        <v/>
      </c>
      <c r="C1654" s="738" t="str">
        <f>IF($L$2=TRUE,_xll.mirGetDate($A1654,$C$4,"MOD_FOLLOWING",$I$2),"")</f>
        <v/>
      </c>
      <c r="D1654" s="738" t="str">
        <f>IF($L$2=TRUE,_xll.mirGetDate($A1654,$D$4,"MOD_FOLLOWING",$I$2),"")</f>
        <v/>
      </c>
      <c r="E1654" s="741" t="str">
        <v/>
      </c>
      <c r="F1654" s="741" t="str">
        <v/>
      </c>
      <c r="G1654" s="741" t="str">
        <v/>
      </c>
    </row>
    <row r="1655" spans="1:7">
      <c r="A1655" s="740" t="str">
        <f t="shared" si="25"/>
        <v/>
      </c>
      <c r="B1655" s="739" t="str">
        <f>IF($L$2=TRUE,_xll.mirGetDate($A1655,$B$4,"MOD_FOLLOWING",$I$2),"")</f>
        <v/>
      </c>
      <c r="C1655" s="738" t="str">
        <f>IF($L$2=TRUE,_xll.mirGetDate($A1655,$C$4,"MOD_FOLLOWING",$I$2),"")</f>
        <v/>
      </c>
      <c r="D1655" s="738" t="str">
        <f>IF($L$2=TRUE,_xll.mirGetDate($A1655,$D$4,"MOD_FOLLOWING",$I$2),"")</f>
        <v/>
      </c>
      <c r="E1655" s="741" t="str">
        <v/>
      </c>
      <c r="F1655" s="741" t="str">
        <v/>
      </c>
      <c r="G1655" s="741" t="str">
        <v/>
      </c>
    </row>
    <row r="1656" spans="1:7">
      <c r="A1656" s="740" t="str">
        <f t="shared" si="25"/>
        <v/>
      </c>
      <c r="B1656" s="739" t="str">
        <f>IF($L$2=TRUE,_xll.mirGetDate($A1656,$B$4,"MOD_FOLLOWING",$I$2),"")</f>
        <v/>
      </c>
      <c r="C1656" s="738" t="str">
        <f>IF($L$2=TRUE,_xll.mirGetDate($A1656,$C$4,"MOD_FOLLOWING",$I$2),"")</f>
        <v/>
      </c>
      <c r="D1656" s="738" t="str">
        <f>IF($L$2=TRUE,_xll.mirGetDate($A1656,$D$4,"MOD_FOLLOWING",$I$2),"")</f>
        <v/>
      </c>
      <c r="E1656" s="741" t="str">
        <v/>
      </c>
      <c r="F1656" s="741" t="str">
        <v/>
      </c>
      <c r="G1656" s="741" t="str">
        <v/>
      </c>
    </row>
    <row r="1657" spans="1:7">
      <c r="A1657" s="740" t="str">
        <f t="shared" si="25"/>
        <v/>
      </c>
      <c r="B1657" s="739" t="str">
        <f>IF($L$2=TRUE,_xll.mirGetDate($A1657,$B$4,"MOD_FOLLOWING",$I$2),"")</f>
        <v/>
      </c>
      <c r="C1657" s="738" t="str">
        <f>IF($L$2=TRUE,_xll.mirGetDate($A1657,$C$4,"MOD_FOLLOWING",$I$2),"")</f>
        <v/>
      </c>
      <c r="D1657" s="738" t="str">
        <f>IF($L$2=TRUE,_xll.mirGetDate($A1657,$D$4,"MOD_FOLLOWING",$I$2),"")</f>
        <v/>
      </c>
      <c r="E1657" s="741" t="str">
        <v/>
      </c>
      <c r="F1657" s="741" t="str">
        <v/>
      </c>
      <c r="G1657" s="741" t="str">
        <v/>
      </c>
    </row>
    <row r="1658" spans="1:7">
      <c r="A1658" s="740" t="str">
        <f t="shared" si="25"/>
        <v/>
      </c>
      <c r="B1658" s="739" t="str">
        <f>IF($L$2=TRUE,_xll.mirGetDate($A1658,$B$4,"MOD_FOLLOWING",$I$2),"")</f>
        <v/>
      </c>
      <c r="C1658" s="738" t="str">
        <f>IF($L$2=TRUE,_xll.mirGetDate($A1658,$C$4,"MOD_FOLLOWING",$I$2),"")</f>
        <v/>
      </c>
      <c r="D1658" s="738" t="str">
        <f>IF($L$2=TRUE,_xll.mirGetDate($A1658,$D$4,"MOD_FOLLOWING",$I$2),"")</f>
        <v/>
      </c>
      <c r="E1658" s="741" t="str">
        <v/>
      </c>
      <c r="F1658" s="741" t="str">
        <v/>
      </c>
      <c r="G1658" s="741" t="str">
        <v/>
      </c>
    </row>
    <row r="1659" spans="1:7">
      <c r="A1659" s="740" t="str">
        <f t="shared" si="25"/>
        <v/>
      </c>
      <c r="B1659" s="739" t="str">
        <f>IF($L$2=TRUE,_xll.mirGetDate($A1659,$B$4,"MOD_FOLLOWING",$I$2),"")</f>
        <v/>
      </c>
      <c r="C1659" s="738" t="str">
        <f>IF($L$2=TRUE,_xll.mirGetDate($A1659,$C$4,"MOD_FOLLOWING",$I$2),"")</f>
        <v/>
      </c>
      <c r="D1659" s="738" t="str">
        <f>IF($L$2=TRUE,_xll.mirGetDate($A1659,$D$4,"MOD_FOLLOWING",$I$2),"")</f>
        <v/>
      </c>
      <c r="E1659" s="741" t="str">
        <v/>
      </c>
      <c r="F1659" s="741" t="str">
        <v/>
      </c>
      <c r="G1659" s="741" t="str">
        <v/>
      </c>
    </row>
    <row r="1660" spans="1:7">
      <c r="A1660" s="740" t="str">
        <f t="shared" si="25"/>
        <v/>
      </c>
      <c r="B1660" s="739" t="str">
        <f>IF($L$2=TRUE,_xll.mirGetDate($A1660,$B$4,"MOD_FOLLOWING",$I$2),"")</f>
        <v/>
      </c>
      <c r="C1660" s="738" t="str">
        <f>IF($L$2=TRUE,_xll.mirGetDate($A1660,$C$4,"MOD_FOLLOWING",$I$2),"")</f>
        <v/>
      </c>
      <c r="D1660" s="738" t="str">
        <f>IF($L$2=TRUE,_xll.mirGetDate($A1660,$D$4,"MOD_FOLLOWING",$I$2),"")</f>
        <v/>
      </c>
      <c r="E1660" s="741" t="str">
        <v/>
      </c>
      <c r="F1660" s="741" t="str">
        <v/>
      </c>
      <c r="G1660" s="741" t="str">
        <v/>
      </c>
    </row>
    <row r="1661" spans="1:7">
      <c r="A1661" s="740" t="str">
        <f t="shared" si="25"/>
        <v/>
      </c>
      <c r="B1661" s="739" t="str">
        <f>IF($L$2=TRUE,_xll.mirGetDate($A1661,$B$4,"MOD_FOLLOWING",$I$2),"")</f>
        <v/>
      </c>
      <c r="C1661" s="738" t="str">
        <f>IF($L$2=TRUE,_xll.mirGetDate($A1661,$C$4,"MOD_FOLLOWING",$I$2),"")</f>
        <v/>
      </c>
      <c r="D1661" s="738" t="str">
        <f>IF($L$2=TRUE,_xll.mirGetDate($A1661,$D$4,"MOD_FOLLOWING",$I$2),"")</f>
        <v/>
      </c>
      <c r="E1661" s="741" t="str">
        <v/>
      </c>
      <c r="F1661" s="741" t="str">
        <v/>
      </c>
      <c r="G1661" s="741" t="str">
        <v/>
      </c>
    </row>
    <row r="1662" spans="1:7">
      <c r="A1662" s="740" t="str">
        <f t="shared" si="25"/>
        <v/>
      </c>
      <c r="B1662" s="739" t="str">
        <f>IF($L$2=TRUE,_xll.mirGetDate($A1662,$B$4,"MOD_FOLLOWING",$I$2),"")</f>
        <v/>
      </c>
      <c r="C1662" s="738" t="str">
        <f>IF($L$2=TRUE,_xll.mirGetDate($A1662,$C$4,"MOD_FOLLOWING",$I$2),"")</f>
        <v/>
      </c>
      <c r="D1662" s="738" t="str">
        <f>IF($L$2=TRUE,_xll.mirGetDate($A1662,$D$4,"MOD_FOLLOWING",$I$2),"")</f>
        <v/>
      </c>
      <c r="E1662" s="741" t="str">
        <v/>
      </c>
      <c r="F1662" s="741" t="str">
        <v/>
      </c>
      <c r="G1662" s="741" t="str">
        <v/>
      </c>
    </row>
    <row r="1663" spans="1:7">
      <c r="A1663" s="740" t="str">
        <f t="shared" si="25"/>
        <v/>
      </c>
      <c r="B1663" s="739" t="str">
        <f>IF($L$2=TRUE,_xll.mirGetDate($A1663,$B$4,"MOD_FOLLOWING",$I$2),"")</f>
        <v/>
      </c>
      <c r="C1663" s="738" t="str">
        <f>IF($L$2=TRUE,_xll.mirGetDate($A1663,$C$4,"MOD_FOLLOWING",$I$2),"")</f>
        <v/>
      </c>
      <c r="D1663" s="738" t="str">
        <f>IF($L$2=TRUE,_xll.mirGetDate($A1663,$D$4,"MOD_FOLLOWING",$I$2),"")</f>
        <v/>
      </c>
      <c r="E1663" s="741" t="str">
        <v/>
      </c>
      <c r="F1663" s="741" t="str">
        <v/>
      </c>
      <c r="G1663" s="741" t="str">
        <v/>
      </c>
    </row>
    <row r="1664" spans="1:7">
      <c r="A1664" s="740" t="str">
        <f t="shared" si="25"/>
        <v/>
      </c>
      <c r="B1664" s="739" t="str">
        <f>IF($L$2=TRUE,_xll.mirGetDate($A1664,$B$4,"MOD_FOLLOWING",$I$2),"")</f>
        <v/>
      </c>
      <c r="C1664" s="738" t="str">
        <f>IF($L$2=TRUE,_xll.mirGetDate($A1664,$C$4,"MOD_FOLLOWING",$I$2),"")</f>
        <v/>
      </c>
      <c r="D1664" s="738" t="str">
        <f>IF($L$2=TRUE,_xll.mirGetDate($A1664,$D$4,"MOD_FOLLOWING",$I$2),"")</f>
        <v/>
      </c>
      <c r="E1664" s="741" t="str">
        <v/>
      </c>
      <c r="F1664" s="741" t="str">
        <v/>
      </c>
      <c r="G1664" s="741" t="str">
        <v/>
      </c>
    </row>
    <row r="1665" spans="1:7">
      <c r="A1665" s="740" t="str">
        <f t="shared" si="25"/>
        <v/>
      </c>
      <c r="B1665" s="739" t="str">
        <f>IF($L$2=TRUE,_xll.mirGetDate($A1665,$B$4,"MOD_FOLLOWING",$I$2),"")</f>
        <v/>
      </c>
      <c r="C1665" s="738" t="str">
        <f>IF($L$2=TRUE,_xll.mirGetDate($A1665,$C$4,"MOD_FOLLOWING",$I$2),"")</f>
        <v/>
      </c>
      <c r="D1665" s="738" t="str">
        <f>IF($L$2=TRUE,_xll.mirGetDate($A1665,$D$4,"MOD_FOLLOWING",$I$2),"")</f>
        <v/>
      </c>
      <c r="E1665" s="741" t="str">
        <v/>
      </c>
      <c r="F1665" s="741" t="str">
        <v/>
      </c>
      <c r="G1665" s="741" t="str">
        <v/>
      </c>
    </row>
    <row r="1666" spans="1:7">
      <c r="A1666" s="740" t="str">
        <f t="shared" si="25"/>
        <v/>
      </c>
      <c r="B1666" s="739" t="str">
        <f>IF($L$2=TRUE,_xll.mirGetDate($A1666,$B$4,"MOD_FOLLOWING",$I$2),"")</f>
        <v/>
      </c>
      <c r="C1666" s="738" t="str">
        <f>IF($L$2=TRUE,_xll.mirGetDate($A1666,$C$4,"MOD_FOLLOWING",$I$2),"")</f>
        <v/>
      </c>
      <c r="D1666" s="738" t="str">
        <f>IF($L$2=TRUE,_xll.mirGetDate($A1666,$D$4,"MOD_FOLLOWING",$I$2),"")</f>
        <v/>
      </c>
      <c r="E1666" s="741" t="str">
        <v/>
      </c>
      <c r="F1666" s="741" t="str">
        <v/>
      </c>
      <c r="G1666" s="741" t="str">
        <v/>
      </c>
    </row>
    <row r="1667" spans="1:7">
      <c r="A1667" s="740" t="str">
        <f t="shared" si="25"/>
        <v/>
      </c>
      <c r="B1667" s="739" t="str">
        <f>IF($L$2=TRUE,_xll.mirGetDate($A1667,$B$4,"MOD_FOLLOWING",$I$2),"")</f>
        <v/>
      </c>
      <c r="C1667" s="738" t="str">
        <f>IF($L$2=TRUE,_xll.mirGetDate($A1667,$C$4,"MOD_FOLLOWING",$I$2),"")</f>
        <v/>
      </c>
      <c r="D1667" s="738" t="str">
        <f>IF($L$2=TRUE,_xll.mirGetDate($A1667,$D$4,"MOD_FOLLOWING",$I$2),"")</f>
        <v/>
      </c>
      <c r="E1667" s="741" t="str">
        <v/>
      </c>
      <c r="F1667" s="741" t="str">
        <v/>
      </c>
      <c r="G1667" s="741" t="str">
        <v/>
      </c>
    </row>
    <row r="1668" spans="1:7">
      <c r="A1668" s="740" t="str">
        <f t="shared" si="25"/>
        <v/>
      </c>
      <c r="B1668" s="739" t="str">
        <f>IF($L$2=TRUE,_xll.mirGetDate($A1668,$B$4,"MOD_FOLLOWING",$I$2),"")</f>
        <v/>
      </c>
      <c r="C1668" s="738" t="str">
        <f>IF($L$2=TRUE,_xll.mirGetDate($A1668,$C$4,"MOD_FOLLOWING",$I$2),"")</f>
        <v/>
      </c>
      <c r="D1668" s="738" t="str">
        <f>IF($L$2=TRUE,_xll.mirGetDate($A1668,$D$4,"MOD_FOLLOWING",$I$2),"")</f>
        <v/>
      </c>
      <c r="E1668" s="741" t="str">
        <v/>
      </c>
      <c r="F1668" s="741" t="str">
        <v/>
      </c>
      <c r="G1668" s="741" t="str">
        <v/>
      </c>
    </row>
    <row r="1669" spans="1:7">
      <c r="A1669" s="740" t="str">
        <f t="shared" si="25"/>
        <v/>
      </c>
      <c r="B1669" s="739" t="str">
        <f>IF($L$2=TRUE,_xll.mirGetDate($A1669,$B$4,"MOD_FOLLOWING",$I$2),"")</f>
        <v/>
      </c>
      <c r="C1669" s="738" t="str">
        <f>IF($L$2=TRUE,_xll.mirGetDate($A1669,$C$4,"MOD_FOLLOWING",$I$2),"")</f>
        <v/>
      </c>
      <c r="D1669" s="738" t="str">
        <f>IF($L$2=TRUE,_xll.mirGetDate($A1669,$D$4,"MOD_FOLLOWING",$I$2),"")</f>
        <v/>
      </c>
      <c r="E1669" s="741" t="str">
        <v/>
      </c>
      <c r="F1669" s="741" t="str">
        <v/>
      </c>
      <c r="G1669" s="741" t="str">
        <v/>
      </c>
    </row>
    <row r="1670" spans="1:7">
      <c r="A1670" s="740" t="str">
        <f t="shared" ref="A1670:A1733" si="26">B1669</f>
        <v/>
      </c>
      <c r="B1670" s="739" t="str">
        <f>IF($L$2=TRUE,_xll.mirGetDate($A1670,$B$4,"MOD_FOLLOWING",$I$2),"")</f>
        <v/>
      </c>
      <c r="C1670" s="738" t="str">
        <f>IF($L$2=TRUE,_xll.mirGetDate($A1670,$C$4,"MOD_FOLLOWING",$I$2),"")</f>
        <v/>
      </c>
      <c r="D1670" s="738" t="str">
        <f>IF($L$2=TRUE,_xll.mirGetDate($A1670,$D$4,"MOD_FOLLOWING",$I$2),"")</f>
        <v/>
      </c>
      <c r="E1670" s="741" t="str">
        <v/>
      </c>
      <c r="F1670" s="741" t="str">
        <v/>
      </c>
      <c r="G1670" s="741" t="str">
        <v/>
      </c>
    </row>
    <row r="1671" spans="1:7">
      <c r="A1671" s="740" t="str">
        <f t="shared" si="26"/>
        <v/>
      </c>
      <c r="B1671" s="739" t="str">
        <f>IF($L$2=TRUE,_xll.mirGetDate($A1671,$B$4,"MOD_FOLLOWING",$I$2),"")</f>
        <v/>
      </c>
      <c r="C1671" s="738" t="str">
        <f>IF($L$2=TRUE,_xll.mirGetDate($A1671,$C$4,"MOD_FOLLOWING",$I$2),"")</f>
        <v/>
      </c>
      <c r="D1671" s="738" t="str">
        <f>IF($L$2=TRUE,_xll.mirGetDate($A1671,$D$4,"MOD_FOLLOWING",$I$2),"")</f>
        <v/>
      </c>
      <c r="E1671" s="741" t="str">
        <v/>
      </c>
      <c r="F1671" s="741" t="str">
        <v/>
      </c>
      <c r="G1671" s="741" t="str">
        <v/>
      </c>
    </row>
    <row r="1672" spans="1:7">
      <c r="A1672" s="740" t="str">
        <f t="shared" si="26"/>
        <v/>
      </c>
      <c r="B1672" s="739" t="str">
        <f>IF($L$2=TRUE,_xll.mirGetDate($A1672,$B$4,"MOD_FOLLOWING",$I$2),"")</f>
        <v/>
      </c>
      <c r="C1672" s="738" t="str">
        <f>IF($L$2=TRUE,_xll.mirGetDate($A1672,$C$4,"MOD_FOLLOWING",$I$2),"")</f>
        <v/>
      </c>
      <c r="D1672" s="738" t="str">
        <f>IF($L$2=TRUE,_xll.mirGetDate($A1672,$D$4,"MOD_FOLLOWING",$I$2),"")</f>
        <v/>
      </c>
      <c r="E1672" s="741" t="str">
        <v/>
      </c>
      <c r="F1672" s="741" t="str">
        <v/>
      </c>
      <c r="G1672" s="741" t="str">
        <v/>
      </c>
    </row>
    <row r="1673" spans="1:7">
      <c r="A1673" s="740" t="str">
        <f t="shared" si="26"/>
        <v/>
      </c>
      <c r="B1673" s="739" t="str">
        <f>IF($L$2=TRUE,_xll.mirGetDate($A1673,$B$4,"MOD_FOLLOWING",$I$2),"")</f>
        <v/>
      </c>
      <c r="C1673" s="738" t="str">
        <f>IF($L$2=TRUE,_xll.mirGetDate($A1673,$C$4,"MOD_FOLLOWING",$I$2),"")</f>
        <v/>
      </c>
      <c r="D1673" s="738" t="str">
        <f>IF($L$2=TRUE,_xll.mirGetDate($A1673,$D$4,"MOD_FOLLOWING",$I$2),"")</f>
        <v/>
      </c>
      <c r="E1673" s="741" t="str">
        <v/>
      </c>
      <c r="F1673" s="741" t="str">
        <v/>
      </c>
      <c r="G1673" s="741" t="str">
        <v/>
      </c>
    </row>
    <row r="1674" spans="1:7">
      <c r="A1674" s="740" t="str">
        <f t="shared" si="26"/>
        <v/>
      </c>
      <c r="B1674" s="739" t="str">
        <f>IF($L$2=TRUE,_xll.mirGetDate($A1674,$B$4,"MOD_FOLLOWING",$I$2),"")</f>
        <v/>
      </c>
      <c r="C1674" s="738" t="str">
        <f>IF($L$2=TRUE,_xll.mirGetDate($A1674,$C$4,"MOD_FOLLOWING",$I$2),"")</f>
        <v/>
      </c>
      <c r="D1674" s="738" t="str">
        <f>IF($L$2=TRUE,_xll.mirGetDate($A1674,$D$4,"MOD_FOLLOWING",$I$2),"")</f>
        <v/>
      </c>
      <c r="E1674" s="741" t="str">
        <v/>
      </c>
      <c r="F1674" s="741" t="str">
        <v/>
      </c>
      <c r="G1674" s="741" t="str">
        <v/>
      </c>
    </row>
    <row r="1675" spans="1:7">
      <c r="A1675" s="740" t="str">
        <f t="shared" si="26"/>
        <v/>
      </c>
      <c r="B1675" s="739" t="str">
        <f>IF($L$2=TRUE,_xll.mirGetDate($A1675,$B$4,"MOD_FOLLOWING",$I$2),"")</f>
        <v/>
      </c>
      <c r="C1675" s="738" t="str">
        <f>IF($L$2=TRUE,_xll.mirGetDate($A1675,$C$4,"MOD_FOLLOWING",$I$2),"")</f>
        <v/>
      </c>
      <c r="D1675" s="738" t="str">
        <f>IF($L$2=TRUE,_xll.mirGetDate($A1675,$D$4,"MOD_FOLLOWING",$I$2),"")</f>
        <v/>
      </c>
      <c r="E1675" s="741" t="str">
        <v/>
      </c>
      <c r="F1675" s="741" t="str">
        <v/>
      </c>
      <c r="G1675" s="741" t="str">
        <v/>
      </c>
    </row>
    <row r="1676" spans="1:7">
      <c r="A1676" s="740" t="str">
        <f t="shared" si="26"/>
        <v/>
      </c>
      <c r="B1676" s="739" t="str">
        <f>IF($L$2=TRUE,_xll.mirGetDate($A1676,$B$4,"MOD_FOLLOWING",$I$2),"")</f>
        <v/>
      </c>
      <c r="C1676" s="738" t="str">
        <f>IF($L$2=TRUE,_xll.mirGetDate($A1676,$C$4,"MOD_FOLLOWING",$I$2),"")</f>
        <v/>
      </c>
      <c r="D1676" s="738" t="str">
        <f>IF($L$2=TRUE,_xll.mirGetDate($A1676,$D$4,"MOD_FOLLOWING",$I$2),"")</f>
        <v/>
      </c>
      <c r="E1676" s="741" t="str">
        <v/>
      </c>
      <c r="F1676" s="741" t="str">
        <v/>
      </c>
      <c r="G1676" s="741" t="str">
        <v/>
      </c>
    </row>
    <row r="1677" spans="1:7">
      <c r="A1677" s="740" t="str">
        <f t="shared" si="26"/>
        <v/>
      </c>
      <c r="B1677" s="739" t="str">
        <f>IF($L$2=TRUE,_xll.mirGetDate($A1677,$B$4,"MOD_FOLLOWING",$I$2),"")</f>
        <v/>
      </c>
      <c r="C1677" s="738" t="str">
        <f>IF($L$2=TRUE,_xll.mirGetDate($A1677,$C$4,"MOD_FOLLOWING",$I$2),"")</f>
        <v/>
      </c>
      <c r="D1677" s="738" t="str">
        <f>IF($L$2=TRUE,_xll.mirGetDate($A1677,$D$4,"MOD_FOLLOWING",$I$2),"")</f>
        <v/>
      </c>
      <c r="E1677" s="741" t="str">
        <v/>
      </c>
      <c r="F1677" s="741" t="str">
        <v/>
      </c>
      <c r="G1677" s="741" t="str">
        <v/>
      </c>
    </row>
    <row r="1678" spans="1:7">
      <c r="A1678" s="740" t="str">
        <f t="shared" si="26"/>
        <v/>
      </c>
      <c r="B1678" s="739" t="str">
        <f>IF($L$2=TRUE,_xll.mirGetDate($A1678,$B$4,"MOD_FOLLOWING",$I$2),"")</f>
        <v/>
      </c>
      <c r="C1678" s="738" t="str">
        <f>IF($L$2=TRUE,_xll.mirGetDate($A1678,$C$4,"MOD_FOLLOWING",$I$2),"")</f>
        <v/>
      </c>
      <c r="D1678" s="738" t="str">
        <f>IF($L$2=TRUE,_xll.mirGetDate($A1678,$D$4,"MOD_FOLLOWING",$I$2),"")</f>
        <v/>
      </c>
      <c r="E1678" s="741" t="str">
        <v/>
      </c>
      <c r="F1678" s="741" t="str">
        <v/>
      </c>
      <c r="G1678" s="741" t="str">
        <v/>
      </c>
    </row>
    <row r="1679" spans="1:7">
      <c r="A1679" s="740" t="str">
        <f t="shared" si="26"/>
        <v/>
      </c>
      <c r="B1679" s="739" t="str">
        <f>IF($L$2=TRUE,_xll.mirGetDate($A1679,$B$4,"MOD_FOLLOWING",$I$2),"")</f>
        <v/>
      </c>
      <c r="C1679" s="738" t="str">
        <f>IF($L$2=TRUE,_xll.mirGetDate($A1679,$C$4,"MOD_FOLLOWING",$I$2),"")</f>
        <v/>
      </c>
      <c r="D1679" s="738" t="str">
        <f>IF($L$2=TRUE,_xll.mirGetDate($A1679,$D$4,"MOD_FOLLOWING",$I$2),"")</f>
        <v/>
      </c>
      <c r="E1679" s="741" t="str">
        <v/>
      </c>
      <c r="F1679" s="741" t="str">
        <v/>
      </c>
      <c r="G1679" s="741" t="str">
        <v/>
      </c>
    </row>
    <row r="1680" spans="1:7">
      <c r="A1680" s="740" t="str">
        <f t="shared" si="26"/>
        <v/>
      </c>
      <c r="B1680" s="739" t="str">
        <f>IF($L$2=TRUE,_xll.mirGetDate($A1680,$B$4,"MOD_FOLLOWING",$I$2),"")</f>
        <v/>
      </c>
      <c r="C1680" s="738" t="str">
        <f>IF($L$2=TRUE,_xll.mirGetDate($A1680,$C$4,"MOD_FOLLOWING",$I$2),"")</f>
        <v/>
      </c>
      <c r="D1680" s="738" t="str">
        <f>IF($L$2=TRUE,_xll.mirGetDate($A1680,$D$4,"MOD_FOLLOWING",$I$2),"")</f>
        <v/>
      </c>
      <c r="E1680" s="741" t="str">
        <v/>
      </c>
      <c r="F1680" s="741" t="str">
        <v/>
      </c>
      <c r="G1680" s="741" t="str">
        <v/>
      </c>
    </row>
    <row r="1681" spans="1:7">
      <c r="A1681" s="740" t="str">
        <f t="shared" si="26"/>
        <v/>
      </c>
      <c r="B1681" s="739" t="str">
        <f>IF($L$2=TRUE,_xll.mirGetDate($A1681,$B$4,"MOD_FOLLOWING",$I$2),"")</f>
        <v/>
      </c>
      <c r="C1681" s="738" t="str">
        <f>IF($L$2=TRUE,_xll.mirGetDate($A1681,$C$4,"MOD_FOLLOWING",$I$2),"")</f>
        <v/>
      </c>
      <c r="D1681" s="738" t="str">
        <f>IF($L$2=TRUE,_xll.mirGetDate($A1681,$D$4,"MOD_FOLLOWING",$I$2),"")</f>
        <v/>
      </c>
      <c r="E1681" s="741" t="str">
        <v/>
      </c>
      <c r="F1681" s="741" t="str">
        <v/>
      </c>
      <c r="G1681" s="741" t="str">
        <v/>
      </c>
    </row>
    <row r="1682" spans="1:7">
      <c r="A1682" s="740" t="str">
        <f t="shared" si="26"/>
        <v/>
      </c>
      <c r="B1682" s="739" t="str">
        <f>IF($L$2=TRUE,_xll.mirGetDate($A1682,$B$4,"MOD_FOLLOWING",$I$2),"")</f>
        <v/>
      </c>
      <c r="C1682" s="738" t="str">
        <f>IF($L$2=TRUE,_xll.mirGetDate($A1682,$C$4,"MOD_FOLLOWING",$I$2),"")</f>
        <v/>
      </c>
      <c r="D1682" s="738" t="str">
        <f>IF($L$2=TRUE,_xll.mirGetDate($A1682,$D$4,"MOD_FOLLOWING",$I$2),"")</f>
        <v/>
      </c>
      <c r="E1682" s="741" t="str">
        <v/>
      </c>
      <c r="F1682" s="741" t="str">
        <v/>
      </c>
      <c r="G1682" s="741" t="str">
        <v/>
      </c>
    </row>
    <row r="1683" spans="1:7">
      <c r="A1683" s="740" t="str">
        <f t="shared" si="26"/>
        <v/>
      </c>
      <c r="B1683" s="739" t="str">
        <f>IF($L$2=TRUE,_xll.mirGetDate($A1683,$B$4,"MOD_FOLLOWING",$I$2),"")</f>
        <v/>
      </c>
      <c r="C1683" s="738" t="str">
        <f>IF($L$2=TRUE,_xll.mirGetDate($A1683,$C$4,"MOD_FOLLOWING",$I$2),"")</f>
        <v/>
      </c>
      <c r="D1683" s="738" t="str">
        <f>IF($L$2=TRUE,_xll.mirGetDate($A1683,$D$4,"MOD_FOLLOWING",$I$2),"")</f>
        <v/>
      </c>
      <c r="E1683" s="741" t="str">
        <v/>
      </c>
      <c r="F1683" s="741" t="str">
        <v/>
      </c>
      <c r="G1683" s="741" t="str">
        <v/>
      </c>
    </row>
    <row r="1684" spans="1:7">
      <c r="A1684" s="740" t="str">
        <f t="shared" si="26"/>
        <v/>
      </c>
      <c r="B1684" s="739" t="str">
        <f>IF($L$2=TRUE,_xll.mirGetDate($A1684,$B$4,"MOD_FOLLOWING",$I$2),"")</f>
        <v/>
      </c>
      <c r="C1684" s="738" t="str">
        <f>IF($L$2=TRUE,_xll.mirGetDate($A1684,$C$4,"MOD_FOLLOWING",$I$2),"")</f>
        <v/>
      </c>
      <c r="D1684" s="738" t="str">
        <f>IF($L$2=TRUE,_xll.mirGetDate($A1684,$D$4,"MOD_FOLLOWING",$I$2),"")</f>
        <v/>
      </c>
      <c r="E1684" s="741" t="str">
        <v/>
      </c>
      <c r="F1684" s="741" t="str">
        <v/>
      </c>
      <c r="G1684" s="741" t="str">
        <v/>
      </c>
    </row>
    <row r="1685" spans="1:7">
      <c r="A1685" s="740" t="str">
        <f t="shared" si="26"/>
        <v/>
      </c>
      <c r="B1685" s="739" t="str">
        <f>IF($L$2=TRUE,_xll.mirGetDate($A1685,$B$4,"MOD_FOLLOWING",$I$2),"")</f>
        <v/>
      </c>
      <c r="C1685" s="738" t="str">
        <f>IF($L$2=TRUE,_xll.mirGetDate($A1685,$C$4,"MOD_FOLLOWING",$I$2),"")</f>
        <v/>
      </c>
      <c r="D1685" s="738" t="str">
        <f>IF($L$2=TRUE,_xll.mirGetDate($A1685,$D$4,"MOD_FOLLOWING",$I$2),"")</f>
        <v/>
      </c>
      <c r="E1685" s="741" t="str">
        <v/>
      </c>
      <c r="F1685" s="741" t="str">
        <v/>
      </c>
      <c r="G1685" s="741" t="str">
        <v/>
      </c>
    </row>
    <row r="1686" spans="1:7">
      <c r="A1686" s="740" t="str">
        <f t="shared" si="26"/>
        <v/>
      </c>
      <c r="B1686" s="739" t="str">
        <f>IF($L$2=TRUE,_xll.mirGetDate($A1686,$B$4,"MOD_FOLLOWING",$I$2),"")</f>
        <v/>
      </c>
      <c r="C1686" s="738" t="str">
        <f>IF($L$2=TRUE,_xll.mirGetDate($A1686,$C$4,"MOD_FOLLOWING",$I$2),"")</f>
        <v/>
      </c>
      <c r="D1686" s="738" t="str">
        <f>IF($L$2=TRUE,_xll.mirGetDate($A1686,$D$4,"MOD_FOLLOWING",$I$2),"")</f>
        <v/>
      </c>
      <c r="E1686" s="741" t="str">
        <v/>
      </c>
      <c r="F1686" s="741" t="str">
        <v/>
      </c>
      <c r="G1686" s="741" t="str">
        <v/>
      </c>
    </row>
    <row r="1687" spans="1:7">
      <c r="A1687" s="740" t="str">
        <f t="shared" si="26"/>
        <v/>
      </c>
      <c r="B1687" s="739" t="str">
        <f>IF($L$2=TRUE,_xll.mirGetDate($A1687,$B$4,"MOD_FOLLOWING",$I$2),"")</f>
        <v/>
      </c>
      <c r="C1687" s="738" t="str">
        <f>IF($L$2=TRUE,_xll.mirGetDate($A1687,$C$4,"MOD_FOLLOWING",$I$2),"")</f>
        <v/>
      </c>
      <c r="D1687" s="738" t="str">
        <f>IF($L$2=TRUE,_xll.mirGetDate($A1687,$D$4,"MOD_FOLLOWING",$I$2),"")</f>
        <v/>
      </c>
      <c r="E1687" s="741" t="str">
        <v/>
      </c>
      <c r="F1687" s="741" t="str">
        <v/>
      </c>
      <c r="G1687" s="741" t="str">
        <v/>
      </c>
    </row>
    <row r="1688" spans="1:7">
      <c r="A1688" s="740" t="str">
        <f t="shared" si="26"/>
        <v/>
      </c>
      <c r="B1688" s="739" t="str">
        <f>IF($L$2=TRUE,_xll.mirGetDate($A1688,$B$4,"MOD_FOLLOWING",$I$2),"")</f>
        <v/>
      </c>
      <c r="C1688" s="738" t="str">
        <f>IF($L$2=TRUE,_xll.mirGetDate($A1688,$C$4,"MOD_FOLLOWING",$I$2),"")</f>
        <v/>
      </c>
      <c r="D1688" s="738" t="str">
        <f>IF($L$2=TRUE,_xll.mirGetDate($A1688,$D$4,"MOD_FOLLOWING",$I$2),"")</f>
        <v/>
      </c>
      <c r="E1688" s="741" t="str">
        <v/>
      </c>
      <c r="F1688" s="741" t="str">
        <v/>
      </c>
      <c r="G1688" s="741" t="str">
        <v/>
      </c>
    </row>
    <row r="1689" spans="1:7">
      <c r="A1689" s="740" t="str">
        <f t="shared" si="26"/>
        <v/>
      </c>
      <c r="B1689" s="739" t="str">
        <f>IF($L$2=TRUE,_xll.mirGetDate($A1689,$B$4,"MOD_FOLLOWING",$I$2),"")</f>
        <v/>
      </c>
      <c r="C1689" s="738" t="str">
        <f>IF($L$2=TRUE,_xll.mirGetDate($A1689,$C$4,"MOD_FOLLOWING",$I$2),"")</f>
        <v/>
      </c>
      <c r="D1689" s="738" t="str">
        <f>IF($L$2=TRUE,_xll.mirGetDate($A1689,$D$4,"MOD_FOLLOWING",$I$2),"")</f>
        <v/>
      </c>
      <c r="E1689" s="741" t="str">
        <v/>
      </c>
      <c r="F1689" s="741" t="str">
        <v/>
      </c>
      <c r="G1689" s="741" t="str">
        <v/>
      </c>
    </row>
    <row r="1690" spans="1:7">
      <c r="A1690" s="740" t="str">
        <f t="shared" si="26"/>
        <v/>
      </c>
      <c r="B1690" s="739" t="str">
        <f>IF($L$2=TRUE,_xll.mirGetDate($A1690,$B$4,"MOD_FOLLOWING",$I$2),"")</f>
        <v/>
      </c>
      <c r="C1690" s="738" t="str">
        <f>IF($L$2=TRUE,_xll.mirGetDate($A1690,$C$4,"MOD_FOLLOWING",$I$2),"")</f>
        <v/>
      </c>
      <c r="D1690" s="738" t="str">
        <f>IF($L$2=TRUE,_xll.mirGetDate($A1690,$D$4,"MOD_FOLLOWING",$I$2),"")</f>
        <v/>
      </c>
      <c r="E1690" s="741" t="str">
        <v/>
      </c>
      <c r="F1690" s="741" t="str">
        <v/>
      </c>
      <c r="G1690" s="741" t="str">
        <v/>
      </c>
    </row>
    <row r="1691" spans="1:7">
      <c r="A1691" s="740" t="str">
        <f t="shared" si="26"/>
        <v/>
      </c>
      <c r="B1691" s="739" t="str">
        <f>IF($L$2=TRUE,_xll.mirGetDate($A1691,$B$4,"MOD_FOLLOWING",$I$2),"")</f>
        <v/>
      </c>
      <c r="C1691" s="738" t="str">
        <f>IF($L$2=TRUE,_xll.mirGetDate($A1691,$C$4,"MOD_FOLLOWING",$I$2),"")</f>
        <v/>
      </c>
      <c r="D1691" s="738" t="str">
        <f>IF($L$2=TRUE,_xll.mirGetDate($A1691,$D$4,"MOD_FOLLOWING",$I$2),"")</f>
        <v/>
      </c>
      <c r="E1691" s="741" t="str">
        <v/>
      </c>
      <c r="F1691" s="741" t="str">
        <v/>
      </c>
      <c r="G1691" s="741" t="str">
        <v/>
      </c>
    </row>
    <row r="1692" spans="1:7">
      <c r="A1692" s="740" t="str">
        <f t="shared" si="26"/>
        <v/>
      </c>
      <c r="B1692" s="739" t="str">
        <f>IF($L$2=TRUE,_xll.mirGetDate($A1692,$B$4,"MOD_FOLLOWING",$I$2),"")</f>
        <v/>
      </c>
      <c r="C1692" s="738" t="str">
        <f>IF($L$2=TRUE,_xll.mirGetDate($A1692,$C$4,"MOD_FOLLOWING",$I$2),"")</f>
        <v/>
      </c>
      <c r="D1692" s="738" t="str">
        <f>IF($L$2=TRUE,_xll.mirGetDate($A1692,$D$4,"MOD_FOLLOWING",$I$2),"")</f>
        <v/>
      </c>
      <c r="E1692" s="741" t="str">
        <v/>
      </c>
      <c r="F1692" s="741" t="str">
        <v/>
      </c>
      <c r="G1692" s="741" t="str">
        <v/>
      </c>
    </row>
    <row r="1693" spans="1:7">
      <c r="A1693" s="740" t="str">
        <f t="shared" si="26"/>
        <v/>
      </c>
      <c r="B1693" s="739" t="str">
        <f>IF($L$2=TRUE,_xll.mirGetDate($A1693,$B$4,"MOD_FOLLOWING",$I$2),"")</f>
        <v/>
      </c>
      <c r="C1693" s="738" t="str">
        <f>IF($L$2=TRUE,_xll.mirGetDate($A1693,$C$4,"MOD_FOLLOWING",$I$2),"")</f>
        <v/>
      </c>
      <c r="D1693" s="738" t="str">
        <f>IF($L$2=TRUE,_xll.mirGetDate($A1693,$D$4,"MOD_FOLLOWING",$I$2),"")</f>
        <v/>
      </c>
      <c r="E1693" s="741" t="str">
        <v/>
      </c>
      <c r="F1693" s="741" t="str">
        <v/>
      </c>
      <c r="G1693" s="741" t="str">
        <v/>
      </c>
    </row>
    <row r="1694" spans="1:7">
      <c r="A1694" s="740" t="str">
        <f t="shared" si="26"/>
        <v/>
      </c>
      <c r="B1694" s="739" t="str">
        <f>IF($L$2=TRUE,_xll.mirGetDate($A1694,$B$4,"MOD_FOLLOWING",$I$2),"")</f>
        <v/>
      </c>
      <c r="C1694" s="738" t="str">
        <f>IF($L$2=TRUE,_xll.mirGetDate($A1694,$C$4,"MOD_FOLLOWING",$I$2),"")</f>
        <v/>
      </c>
      <c r="D1694" s="738" t="str">
        <f>IF($L$2=TRUE,_xll.mirGetDate($A1694,$D$4,"MOD_FOLLOWING",$I$2),"")</f>
        <v/>
      </c>
      <c r="E1694" s="741" t="str">
        <v/>
      </c>
      <c r="F1694" s="741" t="str">
        <v/>
      </c>
      <c r="G1694" s="741" t="str">
        <v/>
      </c>
    </row>
    <row r="1695" spans="1:7">
      <c r="A1695" s="740" t="str">
        <f t="shared" si="26"/>
        <v/>
      </c>
      <c r="B1695" s="739" t="str">
        <f>IF($L$2=TRUE,_xll.mirGetDate($A1695,$B$4,"MOD_FOLLOWING",$I$2),"")</f>
        <v/>
      </c>
      <c r="C1695" s="738" t="str">
        <f>IF($L$2=TRUE,_xll.mirGetDate($A1695,$C$4,"MOD_FOLLOWING",$I$2),"")</f>
        <v/>
      </c>
      <c r="D1695" s="738" t="str">
        <f>IF($L$2=TRUE,_xll.mirGetDate($A1695,$D$4,"MOD_FOLLOWING",$I$2),"")</f>
        <v/>
      </c>
      <c r="E1695" s="741" t="str">
        <v/>
      </c>
      <c r="F1695" s="741" t="str">
        <v/>
      </c>
      <c r="G1695" s="741" t="str">
        <v/>
      </c>
    </row>
    <row r="1696" spans="1:7">
      <c r="A1696" s="740" t="str">
        <f t="shared" si="26"/>
        <v/>
      </c>
      <c r="B1696" s="739" t="str">
        <f>IF($L$2=TRUE,_xll.mirGetDate($A1696,$B$4,"MOD_FOLLOWING",$I$2),"")</f>
        <v/>
      </c>
      <c r="C1696" s="738" t="str">
        <f>IF($L$2=TRUE,_xll.mirGetDate($A1696,$C$4,"MOD_FOLLOWING",$I$2),"")</f>
        <v/>
      </c>
      <c r="D1696" s="738" t="str">
        <f>IF($L$2=TRUE,_xll.mirGetDate($A1696,$D$4,"MOD_FOLLOWING",$I$2),"")</f>
        <v/>
      </c>
      <c r="E1696" s="741" t="str">
        <v/>
      </c>
      <c r="F1696" s="741" t="str">
        <v/>
      </c>
      <c r="G1696" s="741" t="str">
        <v/>
      </c>
    </row>
    <row r="1697" spans="1:7">
      <c r="A1697" s="740" t="str">
        <f t="shared" si="26"/>
        <v/>
      </c>
      <c r="B1697" s="739" t="str">
        <f>IF($L$2=TRUE,_xll.mirGetDate($A1697,$B$4,"MOD_FOLLOWING",$I$2),"")</f>
        <v/>
      </c>
      <c r="C1697" s="738" t="str">
        <f>IF($L$2=TRUE,_xll.mirGetDate($A1697,$C$4,"MOD_FOLLOWING",$I$2),"")</f>
        <v/>
      </c>
      <c r="D1697" s="738" t="str">
        <f>IF($L$2=TRUE,_xll.mirGetDate($A1697,$D$4,"MOD_FOLLOWING",$I$2),"")</f>
        <v/>
      </c>
      <c r="E1697" s="741" t="str">
        <v/>
      </c>
      <c r="F1697" s="741" t="str">
        <v/>
      </c>
      <c r="G1697" s="741" t="str">
        <v/>
      </c>
    </row>
    <row r="1698" spans="1:7">
      <c r="A1698" s="740" t="str">
        <f t="shared" si="26"/>
        <v/>
      </c>
      <c r="B1698" s="739" t="str">
        <f>IF($L$2=TRUE,_xll.mirGetDate($A1698,$B$4,"MOD_FOLLOWING",$I$2),"")</f>
        <v/>
      </c>
      <c r="C1698" s="738" t="str">
        <f>IF($L$2=TRUE,_xll.mirGetDate($A1698,$C$4,"MOD_FOLLOWING",$I$2),"")</f>
        <v/>
      </c>
      <c r="D1698" s="738" t="str">
        <f>IF($L$2=TRUE,_xll.mirGetDate($A1698,$D$4,"MOD_FOLLOWING",$I$2),"")</f>
        <v/>
      </c>
      <c r="E1698" s="741" t="str">
        <v/>
      </c>
      <c r="F1698" s="741" t="str">
        <v/>
      </c>
      <c r="G1698" s="741" t="str">
        <v/>
      </c>
    </row>
    <row r="1699" spans="1:7">
      <c r="A1699" s="740" t="str">
        <f t="shared" si="26"/>
        <v/>
      </c>
      <c r="B1699" s="739" t="str">
        <f>IF($L$2=TRUE,_xll.mirGetDate($A1699,$B$4,"MOD_FOLLOWING",$I$2),"")</f>
        <v/>
      </c>
      <c r="C1699" s="738" t="str">
        <f>IF($L$2=TRUE,_xll.mirGetDate($A1699,$C$4,"MOD_FOLLOWING",$I$2),"")</f>
        <v/>
      </c>
      <c r="D1699" s="738" t="str">
        <f>IF($L$2=TRUE,_xll.mirGetDate($A1699,$D$4,"MOD_FOLLOWING",$I$2),"")</f>
        <v/>
      </c>
      <c r="E1699" s="741" t="str">
        <v/>
      </c>
      <c r="F1699" s="741" t="str">
        <v/>
      </c>
      <c r="G1699" s="741" t="str">
        <v/>
      </c>
    </row>
    <row r="1700" spans="1:7">
      <c r="A1700" s="740" t="str">
        <f t="shared" si="26"/>
        <v/>
      </c>
      <c r="B1700" s="739" t="str">
        <f>IF($L$2=TRUE,_xll.mirGetDate($A1700,$B$4,"MOD_FOLLOWING",$I$2),"")</f>
        <v/>
      </c>
      <c r="C1700" s="738" t="str">
        <f>IF($L$2=TRUE,_xll.mirGetDate($A1700,$C$4,"MOD_FOLLOWING",$I$2),"")</f>
        <v/>
      </c>
      <c r="D1700" s="738" t="str">
        <f>IF($L$2=TRUE,_xll.mirGetDate($A1700,$D$4,"MOD_FOLLOWING",$I$2),"")</f>
        <v/>
      </c>
      <c r="E1700" s="741" t="str">
        <v/>
      </c>
      <c r="F1700" s="741" t="str">
        <v/>
      </c>
      <c r="G1700" s="741" t="str">
        <v/>
      </c>
    </row>
    <row r="1701" spans="1:7">
      <c r="A1701" s="740" t="str">
        <f t="shared" si="26"/>
        <v/>
      </c>
      <c r="B1701" s="739" t="str">
        <f>IF($L$2=TRUE,_xll.mirGetDate($A1701,$B$4,"MOD_FOLLOWING",$I$2),"")</f>
        <v/>
      </c>
      <c r="C1701" s="738" t="str">
        <f>IF($L$2=TRUE,_xll.mirGetDate($A1701,$C$4,"MOD_FOLLOWING",$I$2),"")</f>
        <v/>
      </c>
      <c r="D1701" s="738" t="str">
        <f>IF($L$2=TRUE,_xll.mirGetDate($A1701,$D$4,"MOD_FOLLOWING",$I$2),"")</f>
        <v/>
      </c>
      <c r="E1701" s="741" t="str">
        <v/>
      </c>
      <c r="F1701" s="741" t="str">
        <v/>
      </c>
      <c r="G1701" s="741" t="str">
        <v/>
      </c>
    </row>
    <row r="1702" spans="1:7">
      <c r="A1702" s="740" t="str">
        <f t="shared" si="26"/>
        <v/>
      </c>
      <c r="B1702" s="739" t="str">
        <f>IF($L$2=TRUE,_xll.mirGetDate($A1702,$B$4,"MOD_FOLLOWING",$I$2),"")</f>
        <v/>
      </c>
      <c r="C1702" s="738" t="str">
        <f>IF($L$2=TRUE,_xll.mirGetDate($A1702,$C$4,"MOD_FOLLOWING",$I$2),"")</f>
        <v/>
      </c>
      <c r="D1702" s="738" t="str">
        <f>IF($L$2=TRUE,_xll.mirGetDate($A1702,$D$4,"MOD_FOLLOWING",$I$2),"")</f>
        <v/>
      </c>
      <c r="E1702" s="741" t="str">
        <v/>
      </c>
      <c r="F1702" s="741" t="str">
        <v/>
      </c>
      <c r="G1702" s="741" t="str">
        <v/>
      </c>
    </row>
    <row r="1703" spans="1:7">
      <c r="A1703" s="740" t="str">
        <f t="shared" si="26"/>
        <v/>
      </c>
      <c r="B1703" s="739" t="str">
        <f>IF($L$2=TRUE,_xll.mirGetDate($A1703,$B$4,"MOD_FOLLOWING",$I$2),"")</f>
        <v/>
      </c>
      <c r="C1703" s="738" t="str">
        <f>IF($L$2=TRUE,_xll.mirGetDate($A1703,$C$4,"MOD_FOLLOWING",$I$2),"")</f>
        <v/>
      </c>
      <c r="D1703" s="738" t="str">
        <f>IF($L$2=TRUE,_xll.mirGetDate($A1703,$D$4,"MOD_FOLLOWING",$I$2),"")</f>
        <v/>
      </c>
      <c r="E1703" s="741" t="str">
        <v/>
      </c>
      <c r="F1703" s="741" t="str">
        <v/>
      </c>
      <c r="G1703" s="741" t="str">
        <v/>
      </c>
    </row>
    <row r="1704" spans="1:7">
      <c r="A1704" s="740" t="str">
        <f t="shared" si="26"/>
        <v/>
      </c>
      <c r="B1704" s="739" t="str">
        <f>IF($L$2=TRUE,_xll.mirGetDate($A1704,$B$4,"MOD_FOLLOWING",$I$2),"")</f>
        <v/>
      </c>
      <c r="C1704" s="738" t="str">
        <f>IF($L$2=TRUE,_xll.mirGetDate($A1704,$C$4,"MOD_FOLLOWING",$I$2),"")</f>
        <v/>
      </c>
      <c r="D1704" s="738" t="str">
        <f>IF($L$2=TRUE,_xll.mirGetDate($A1704,$D$4,"MOD_FOLLOWING",$I$2),"")</f>
        <v/>
      </c>
      <c r="E1704" s="741" t="str">
        <v/>
      </c>
      <c r="F1704" s="741" t="str">
        <v/>
      </c>
      <c r="G1704" s="741" t="str">
        <v/>
      </c>
    </row>
    <row r="1705" spans="1:7">
      <c r="A1705" s="740" t="str">
        <f t="shared" si="26"/>
        <v/>
      </c>
      <c r="B1705" s="739" t="str">
        <f>IF($L$2=TRUE,_xll.mirGetDate($A1705,$B$4,"MOD_FOLLOWING",$I$2),"")</f>
        <v/>
      </c>
      <c r="C1705" s="738" t="str">
        <f>IF($L$2=TRUE,_xll.mirGetDate($A1705,$C$4,"MOD_FOLLOWING",$I$2),"")</f>
        <v/>
      </c>
      <c r="D1705" s="738" t="str">
        <f>IF($L$2=TRUE,_xll.mirGetDate($A1705,$D$4,"MOD_FOLLOWING",$I$2),"")</f>
        <v/>
      </c>
      <c r="E1705" s="741" t="str">
        <v/>
      </c>
      <c r="F1705" s="741" t="str">
        <v/>
      </c>
      <c r="G1705" s="741" t="str">
        <v/>
      </c>
    </row>
    <row r="1706" spans="1:7">
      <c r="A1706" s="740" t="str">
        <f t="shared" si="26"/>
        <v/>
      </c>
      <c r="B1706" s="739" t="str">
        <f>IF($L$2=TRUE,_xll.mirGetDate($A1706,$B$4,"MOD_FOLLOWING",$I$2),"")</f>
        <v/>
      </c>
      <c r="C1706" s="738" t="str">
        <f>IF($L$2=TRUE,_xll.mirGetDate($A1706,$C$4,"MOD_FOLLOWING",$I$2),"")</f>
        <v/>
      </c>
      <c r="D1706" s="738" t="str">
        <f>IF($L$2=TRUE,_xll.mirGetDate($A1706,$D$4,"MOD_FOLLOWING",$I$2),"")</f>
        <v/>
      </c>
      <c r="E1706" s="741" t="str">
        <v/>
      </c>
      <c r="F1706" s="741" t="str">
        <v/>
      </c>
      <c r="G1706" s="741" t="str">
        <v/>
      </c>
    </row>
    <row r="1707" spans="1:7">
      <c r="A1707" s="740" t="str">
        <f t="shared" si="26"/>
        <v/>
      </c>
      <c r="B1707" s="739" t="str">
        <f>IF($L$2=TRUE,_xll.mirGetDate($A1707,$B$4,"MOD_FOLLOWING",$I$2),"")</f>
        <v/>
      </c>
      <c r="C1707" s="738" t="str">
        <f>IF($L$2=TRUE,_xll.mirGetDate($A1707,$C$4,"MOD_FOLLOWING",$I$2),"")</f>
        <v/>
      </c>
      <c r="D1707" s="738" t="str">
        <f>IF($L$2=TRUE,_xll.mirGetDate($A1707,$D$4,"MOD_FOLLOWING",$I$2),"")</f>
        <v/>
      </c>
      <c r="E1707" s="741" t="str">
        <v/>
      </c>
      <c r="F1707" s="741" t="str">
        <v/>
      </c>
      <c r="G1707" s="741" t="str">
        <v/>
      </c>
    </row>
    <row r="1708" spans="1:7">
      <c r="A1708" s="740" t="str">
        <f t="shared" si="26"/>
        <v/>
      </c>
      <c r="B1708" s="739" t="str">
        <f>IF($L$2=TRUE,_xll.mirGetDate($A1708,$B$4,"MOD_FOLLOWING",$I$2),"")</f>
        <v/>
      </c>
      <c r="C1708" s="738" t="str">
        <f>IF($L$2=TRUE,_xll.mirGetDate($A1708,$C$4,"MOD_FOLLOWING",$I$2),"")</f>
        <v/>
      </c>
      <c r="D1708" s="738" t="str">
        <f>IF($L$2=TRUE,_xll.mirGetDate($A1708,$D$4,"MOD_FOLLOWING",$I$2),"")</f>
        <v/>
      </c>
      <c r="E1708" s="741" t="str">
        <v/>
      </c>
      <c r="F1708" s="741" t="str">
        <v/>
      </c>
      <c r="G1708" s="741" t="str">
        <v/>
      </c>
    </row>
    <row r="1709" spans="1:7">
      <c r="A1709" s="740" t="str">
        <f t="shared" si="26"/>
        <v/>
      </c>
      <c r="B1709" s="739" t="str">
        <f>IF($L$2=TRUE,_xll.mirGetDate($A1709,$B$4,"MOD_FOLLOWING",$I$2),"")</f>
        <v/>
      </c>
      <c r="C1709" s="738" t="str">
        <f>IF($L$2=TRUE,_xll.mirGetDate($A1709,$C$4,"MOD_FOLLOWING",$I$2),"")</f>
        <v/>
      </c>
      <c r="D1709" s="738" t="str">
        <f>IF($L$2=TRUE,_xll.mirGetDate($A1709,$D$4,"MOD_FOLLOWING",$I$2),"")</f>
        <v/>
      </c>
      <c r="E1709" s="741" t="str">
        <v/>
      </c>
      <c r="F1709" s="741" t="str">
        <v/>
      </c>
      <c r="G1709" s="741" t="str">
        <v/>
      </c>
    </row>
    <row r="1710" spans="1:7">
      <c r="A1710" s="740" t="str">
        <f t="shared" si="26"/>
        <v/>
      </c>
      <c r="B1710" s="739" t="str">
        <f>IF($L$2=TRUE,_xll.mirGetDate($A1710,$B$4,"MOD_FOLLOWING",$I$2),"")</f>
        <v/>
      </c>
      <c r="C1710" s="738" t="str">
        <f>IF($L$2=TRUE,_xll.mirGetDate($A1710,$C$4,"MOD_FOLLOWING",$I$2),"")</f>
        <v/>
      </c>
      <c r="D1710" s="738" t="str">
        <f>IF($L$2=TRUE,_xll.mirGetDate($A1710,$D$4,"MOD_FOLLOWING",$I$2),"")</f>
        <v/>
      </c>
      <c r="E1710" s="741" t="str">
        <v/>
      </c>
      <c r="F1710" s="741" t="str">
        <v/>
      </c>
      <c r="G1710" s="741" t="str">
        <v/>
      </c>
    </row>
    <row r="1711" spans="1:7">
      <c r="A1711" s="740" t="str">
        <f t="shared" si="26"/>
        <v/>
      </c>
      <c r="B1711" s="739" t="str">
        <f>IF($L$2=TRUE,_xll.mirGetDate($A1711,$B$4,"MOD_FOLLOWING",$I$2),"")</f>
        <v/>
      </c>
      <c r="C1711" s="738" t="str">
        <f>IF($L$2=TRUE,_xll.mirGetDate($A1711,$C$4,"MOD_FOLLOWING",$I$2),"")</f>
        <v/>
      </c>
      <c r="D1711" s="738" t="str">
        <f>IF($L$2=TRUE,_xll.mirGetDate($A1711,$D$4,"MOD_FOLLOWING",$I$2),"")</f>
        <v/>
      </c>
      <c r="E1711" s="741" t="str">
        <v/>
      </c>
      <c r="F1711" s="741" t="str">
        <v/>
      </c>
      <c r="G1711" s="741" t="str">
        <v/>
      </c>
    </row>
    <row r="1712" spans="1:7">
      <c r="A1712" s="740" t="str">
        <f t="shared" si="26"/>
        <v/>
      </c>
      <c r="B1712" s="739" t="str">
        <f>IF($L$2=TRUE,_xll.mirGetDate($A1712,$B$4,"MOD_FOLLOWING",$I$2),"")</f>
        <v/>
      </c>
      <c r="C1712" s="738" t="str">
        <f>IF($L$2=TRUE,_xll.mirGetDate($A1712,$C$4,"MOD_FOLLOWING",$I$2),"")</f>
        <v/>
      </c>
      <c r="D1712" s="738" t="str">
        <f>IF($L$2=TRUE,_xll.mirGetDate($A1712,$D$4,"MOD_FOLLOWING",$I$2),"")</f>
        <v/>
      </c>
      <c r="E1712" s="741" t="str">
        <v/>
      </c>
      <c r="F1712" s="741" t="str">
        <v/>
      </c>
      <c r="G1712" s="741" t="str">
        <v/>
      </c>
    </row>
    <row r="1713" spans="1:7">
      <c r="A1713" s="740" t="str">
        <f t="shared" si="26"/>
        <v/>
      </c>
      <c r="B1713" s="739" t="str">
        <f>IF($L$2=TRUE,_xll.mirGetDate($A1713,$B$4,"MOD_FOLLOWING",$I$2),"")</f>
        <v/>
      </c>
      <c r="C1713" s="738" t="str">
        <f>IF($L$2=TRUE,_xll.mirGetDate($A1713,$C$4,"MOD_FOLLOWING",$I$2),"")</f>
        <v/>
      </c>
      <c r="D1713" s="738" t="str">
        <f>IF($L$2=TRUE,_xll.mirGetDate($A1713,$D$4,"MOD_FOLLOWING",$I$2),"")</f>
        <v/>
      </c>
      <c r="E1713" s="741" t="str">
        <v/>
      </c>
      <c r="F1713" s="741" t="str">
        <v/>
      </c>
      <c r="G1713" s="741" t="str">
        <v/>
      </c>
    </row>
    <row r="1714" spans="1:7">
      <c r="A1714" s="740" t="str">
        <f t="shared" si="26"/>
        <v/>
      </c>
      <c r="B1714" s="739" t="str">
        <f>IF($L$2=TRUE,_xll.mirGetDate($A1714,$B$4,"MOD_FOLLOWING",$I$2),"")</f>
        <v/>
      </c>
      <c r="C1714" s="738" t="str">
        <f>IF($L$2=TRUE,_xll.mirGetDate($A1714,$C$4,"MOD_FOLLOWING",$I$2),"")</f>
        <v/>
      </c>
      <c r="D1714" s="738" t="str">
        <f>IF($L$2=TRUE,_xll.mirGetDate($A1714,$D$4,"MOD_FOLLOWING",$I$2),"")</f>
        <v/>
      </c>
      <c r="E1714" s="741" t="str">
        <v/>
      </c>
      <c r="F1714" s="741" t="str">
        <v/>
      </c>
      <c r="G1714" s="741" t="str">
        <v/>
      </c>
    </row>
    <row r="1715" spans="1:7">
      <c r="A1715" s="740" t="str">
        <f t="shared" si="26"/>
        <v/>
      </c>
      <c r="B1715" s="739" t="str">
        <f>IF($L$2=TRUE,_xll.mirGetDate($A1715,$B$4,"MOD_FOLLOWING",$I$2),"")</f>
        <v/>
      </c>
      <c r="C1715" s="738" t="str">
        <f>IF($L$2=TRUE,_xll.mirGetDate($A1715,$C$4,"MOD_FOLLOWING",$I$2),"")</f>
        <v/>
      </c>
      <c r="D1715" s="738" t="str">
        <f>IF($L$2=TRUE,_xll.mirGetDate($A1715,$D$4,"MOD_FOLLOWING",$I$2),"")</f>
        <v/>
      </c>
      <c r="E1715" s="741" t="str">
        <v/>
      </c>
      <c r="F1715" s="741" t="str">
        <v/>
      </c>
      <c r="G1715" s="741" t="str">
        <v/>
      </c>
    </row>
    <row r="1716" spans="1:7">
      <c r="A1716" s="740" t="str">
        <f t="shared" si="26"/>
        <v/>
      </c>
      <c r="B1716" s="739" t="str">
        <f>IF($L$2=TRUE,_xll.mirGetDate($A1716,$B$4,"MOD_FOLLOWING",$I$2),"")</f>
        <v/>
      </c>
      <c r="C1716" s="738" t="str">
        <f>IF($L$2=TRUE,_xll.mirGetDate($A1716,$C$4,"MOD_FOLLOWING",$I$2),"")</f>
        <v/>
      </c>
      <c r="D1716" s="738" t="str">
        <f>IF($L$2=TRUE,_xll.mirGetDate($A1716,$D$4,"MOD_FOLLOWING",$I$2),"")</f>
        <v/>
      </c>
      <c r="E1716" s="741" t="str">
        <v/>
      </c>
      <c r="F1716" s="741" t="str">
        <v/>
      </c>
      <c r="G1716" s="741" t="str">
        <v/>
      </c>
    </row>
    <row r="1717" spans="1:7">
      <c r="A1717" s="740" t="str">
        <f t="shared" si="26"/>
        <v/>
      </c>
      <c r="B1717" s="739" t="str">
        <f>IF($L$2=TRUE,_xll.mirGetDate($A1717,$B$4,"MOD_FOLLOWING",$I$2),"")</f>
        <v/>
      </c>
      <c r="C1717" s="738" t="str">
        <f>IF($L$2=TRUE,_xll.mirGetDate($A1717,$C$4,"MOD_FOLLOWING",$I$2),"")</f>
        <v/>
      </c>
      <c r="D1717" s="738" t="str">
        <f>IF($L$2=TRUE,_xll.mirGetDate($A1717,$D$4,"MOD_FOLLOWING",$I$2),"")</f>
        <v/>
      </c>
      <c r="E1717" s="741" t="str">
        <v/>
      </c>
      <c r="F1717" s="741" t="str">
        <v/>
      </c>
      <c r="G1717" s="741" t="str">
        <v/>
      </c>
    </row>
    <row r="1718" spans="1:7">
      <c r="A1718" s="740" t="str">
        <f t="shared" si="26"/>
        <v/>
      </c>
      <c r="B1718" s="739" t="str">
        <f>IF($L$2=TRUE,_xll.mirGetDate($A1718,$B$4,"MOD_FOLLOWING",$I$2),"")</f>
        <v/>
      </c>
      <c r="C1718" s="738" t="str">
        <f>IF($L$2=TRUE,_xll.mirGetDate($A1718,$C$4,"MOD_FOLLOWING",$I$2),"")</f>
        <v/>
      </c>
      <c r="D1718" s="738" t="str">
        <f>IF($L$2=TRUE,_xll.mirGetDate($A1718,$D$4,"MOD_FOLLOWING",$I$2),"")</f>
        <v/>
      </c>
      <c r="E1718" s="741" t="str">
        <v/>
      </c>
      <c r="F1718" s="741" t="str">
        <v/>
      </c>
      <c r="G1718" s="741" t="str">
        <v/>
      </c>
    </row>
    <row r="1719" spans="1:7">
      <c r="A1719" s="740" t="str">
        <f t="shared" si="26"/>
        <v/>
      </c>
      <c r="B1719" s="739" t="str">
        <f>IF($L$2=TRUE,_xll.mirGetDate($A1719,$B$4,"MOD_FOLLOWING",$I$2),"")</f>
        <v/>
      </c>
      <c r="C1719" s="738" t="str">
        <f>IF($L$2=TRUE,_xll.mirGetDate($A1719,$C$4,"MOD_FOLLOWING",$I$2),"")</f>
        <v/>
      </c>
      <c r="D1719" s="738" t="str">
        <f>IF($L$2=TRUE,_xll.mirGetDate($A1719,$D$4,"MOD_FOLLOWING",$I$2),"")</f>
        <v/>
      </c>
      <c r="E1719" s="741" t="str">
        <v/>
      </c>
      <c r="F1719" s="741" t="str">
        <v/>
      </c>
      <c r="G1719" s="741" t="str">
        <v/>
      </c>
    </row>
    <row r="1720" spans="1:7">
      <c r="A1720" s="740" t="str">
        <f t="shared" si="26"/>
        <v/>
      </c>
      <c r="B1720" s="739" t="str">
        <f>IF($L$2=TRUE,_xll.mirGetDate($A1720,$B$4,"MOD_FOLLOWING",$I$2),"")</f>
        <v/>
      </c>
      <c r="C1720" s="738" t="str">
        <f>IF($L$2=TRUE,_xll.mirGetDate($A1720,$C$4,"MOD_FOLLOWING",$I$2),"")</f>
        <v/>
      </c>
      <c r="D1720" s="738" t="str">
        <f>IF($L$2=TRUE,_xll.mirGetDate($A1720,$D$4,"MOD_FOLLOWING",$I$2),"")</f>
        <v/>
      </c>
      <c r="E1720" s="741" t="str">
        <v/>
      </c>
      <c r="F1720" s="741" t="str">
        <v/>
      </c>
      <c r="G1720" s="741" t="str">
        <v/>
      </c>
    </row>
    <row r="1721" spans="1:7">
      <c r="A1721" s="740" t="str">
        <f t="shared" si="26"/>
        <v/>
      </c>
      <c r="B1721" s="739" t="str">
        <f>IF($L$2=TRUE,_xll.mirGetDate($A1721,$B$4,"MOD_FOLLOWING",$I$2),"")</f>
        <v/>
      </c>
      <c r="C1721" s="738" t="str">
        <f>IF($L$2=TRUE,_xll.mirGetDate($A1721,$C$4,"MOD_FOLLOWING",$I$2),"")</f>
        <v/>
      </c>
      <c r="D1721" s="738" t="str">
        <f>IF($L$2=TRUE,_xll.mirGetDate($A1721,$D$4,"MOD_FOLLOWING",$I$2),"")</f>
        <v/>
      </c>
      <c r="E1721" s="741" t="str">
        <v/>
      </c>
      <c r="F1721" s="741" t="str">
        <v/>
      </c>
      <c r="G1721" s="741" t="str">
        <v/>
      </c>
    </row>
    <row r="1722" spans="1:7">
      <c r="A1722" s="740" t="str">
        <f t="shared" si="26"/>
        <v/>
      </c>
      <c r="B1722" s="739" t="str">
        <f>IF($L$2=TRUE,_xll.mirGetDate($A1722,$B$4,"MOD_FOLLOWING",$I$2),"")</f>
        <v/>
      </c>
      <c r="C1722" s="738" t="str">
        <f>IF($L$2=TRUE,_xll.mirGetDate($A1722,$C$4,"MOD_FOLLOWING",$I$2),"")</f>
        <v/>
      </c>
      <c r="D1722" s="738" t="str">
        <f>IF($L$2=TRUE,_xll.mirGetDate($A1722,$D$4,"MOD_FOLLOWING",$I$2),"")</f>
        <v/>
      </c>
      <c r="E1722" s="741" t="str">
        <v/>
      </c>
      <c r="F1722" s="741" t="str">
        <v/>
      </c>
      <c r="G1722" s="741" t="str">
        <v/>
      </c>
    </row>
    <row r="1723" spans="1:7">
      <c r="A1723" s="740" t="str">
        <f t="shared" si="26"/>
        <v/>
      </c>
      <c r="B1723" s="739" t="str">
        <f>IF($L$2=TRUE,_xll.mirGetDate($A1723,$B$4,"MOD_FOLLOWING",$I$2),"")</f>
        <v/>
      </c>
      <c r="C1723" s="738" t="str">
        <f>IF($L$2=TRUE,_xll.mirGetDate($A1723,$C$4,"MOD_FOLLOWING",$I$2),"")</f>
        <v/>
      </c>
      <c r="D1723" s="738" t="str">
        <f>IF($L$2=TRUE,_xll.mirGetDate($A1723,$D$4,"MOD_FOLLOWING",$I$2),"")</f>
        <v/>
      </c>
      <c r="E1723" s="741" t="str">
        <v/>
      </c>
      <c r="F1723" s="741" t="str">
        <v/>
      </c>
      <c r="G1723" s="741" t="str">
        <v/>
      </c>
    </row>
    <row r="1724" spans="1:7">
      <c r="A1724" s="740" t="str">
        <f t="shared" si="26"/>
        <v/>
      </c>
      <c r="B1724" s="739" t="str">
        <f>IF($L$2=TRUE,_xll.mirGetDate($A1724,$B$4,"MOD_FOLLOWING",$I$2),"")</f>
        <v/>
      </c>
      <c r="C1724" s="738" t="str">
        <f>IF($L$2=TRUE,_xll.mirGetDate($A1724,$C$4,"MOD_FOLLOWING",$I$2),"")</f>
        <v/>
      </c>
      <c r="D1724" s="738" t="str">
        <f>IF($L$2=TRUE,_xll.mirGetDate($A1724,$D$4,"MOD_FOLLOWING",$I$2),"")</f>
        <v/>
      </c>
      <c r="E1724" s="741" t="str">
        <v/>
      </c>
      <c r="F1724" s="741" t="str">
        <v/>
      </c>
      <c r="G1724" s="741" t="str">
        <v/>
      </c>
    </row>
    <row r="1725" spans="1:7">
      <c r="A1725" s="740" t="str">
        <f t="shared" si="26"/>
        <v/>
      </c>
      <c r="B1725" s="739" t="str">
        <f>IF($L$2=TRUE,_xll.mirGetDate($A1725,$B$4,"MOD_FOLLOWING",$I$2),"")</f>
        <v/>
      </c>
      <c r="C1725" s="738" t="str">
        <f>IF($L$2=TRUE,_xll.mirGetDate($A1725,$C$4,"MOD_FOLLOWING",$I$2),"")</f>
        <v/>
      </c>
      <c r="D1725" s="738" t="str">
        <f>IF($L$2=TRUE,_xll.mirGetDate($A1725,$D$4,"MOD_FOLLOWING",$I$2),"")</f>
        <v/>
      </c>
      <c r="E1725" s="741" t="str">
        <v/>
      </c>
      <c r="F1725" s="741" t="str">
        <v/>
      </c>
      <c r="G1725" s="741" t="str">
        <v/>
      </c>
    </row>
    <row r="1726" spans="1:7">
      <c r="A1726" s="740" t="str">
        <f t="shared" si="26"/>
        <v/>
      </c>
      <c r="B1726" s="739" t="str">
        <f>IF($L$2=TRUE,_xll.mirGetDate($A1726,$B$4,"MOD_FOLLOWING",$I$2),"")</f>
        <v/>
      </c>
      <c r="C1726" s="738" t="str">
        <f>IF($L$2=TRUE,_xll.mirGetDate($A1726,$C$4,"MOD_FOLLOWING",$I$2),"")</f>
        <v/>
      </c>
      <c r="D1726" s="738" t="str">
        <f>IF($L$2=TRUE,_xll.mirGetDate($A1726,$D$4,"MOD_FOLLOWING",$I$2),"")</f>
        <v/>
      </c>
      <c r="E1726" s="741" t="str">
        <v/>
      </c>
      <c r="F1726" s="741" t="str">
        <v/>
      </c>
      <c r="G1726" s="741" t="str">
        <v/>
      </c>
    </row>
    <row r="1727" spans="1:7">
      <c r="A1727" s="740" t="str">
        <f t="shared" si="26"/>
        <v/>
      </c>
      <c r="B1727" s="739" t="str">
        <f>IF($L$2=TRUE,_xll.mirGetDate($A1727,$B$4,"MOD_FOLLOWING",$I$2),"")</f>
        <v/>
      </c>
      <c r="C1727" s="738" t="str">
        <f>IF($L$2=TRUE,_xll.mirGetDate($A1727,$C$4,"MOD_FOLLOWING",$I$2),"")</f>
        <v/>
      </c>
      <c r="D1727" s="738" t="str">
        <f>IF($L$2=TRUE,_xll.mirGetDate($A1727,$D$4,"MOD_FOLLOWING",$I$2),"")</f>
        <v/>
      </c>
      <c r="E1727" s="741" t="str">
        <v/>
      </c>
      <c r="F1727" s="741" t="str">
        <v/>
      </c>
      <c r="G1727" s="741" t="str">
        <v/>
      </c>
    </row>
    <row r="1728" spans="1:7">
      <c r="A1728" s="740" t="str">
        <f t="shared" si="26"/>
        <v/>
      </c>
      <c r="B1728" s="739" t="str">
        <f>IF($L$2=TRUE,_xll.mirGetDate($A1728,$B$4,"MOD_FOLLOWING",$I$2),"")</f>
        <v/>
      </c>
      <c r="C1728" s="738" t="str">
        <f>IF($L$2=TRUE,_xll.mirGetDate($A1728,$C$4,"MOD_FOLLOWING",$I$2),"")</f>
        <v/>
      </c>
      <c r="D1728" s="738" t="str">
        <f>IF($L$2=TRUE,_xll.mirGetDate($A1728,$D$4,"MOD_FOLLOWING",$I$2),"")</f>
        <v/>
      </c>
      <c r="E1728" s="741" t="str">
        <v/>
      </c>
      <c r="F1728" s="741" t="str">
        <v/>
      </c>
      <c r="G1728" s="741" t="str">
        <v/>
      </c>
    </row>
    <row r="1729" spans="1:7">
      <c r="A1729" s="740" t="str">
        <f t="shared" si="26"/>
        <v/>
      </c>
      <c r="B1729" s="739" t="str">
        <f>IF($L$2=TRUE,_xll.mirGetDate($A1729,$B$4,"MOD_FOLLOWING",$I$2),"")</f>
        <v/>
      </c>
      <c r="C1729" s="738" t="str">
        <f>IF($L$2=TRUE,_xll.mirGetDate($A1729,$C$4,"MOD_FOLLOWING",$I$2),"")</f>
        <v/>
      </c>
      <c r="D1729" s="738" t="str">
        <f>IF($L$2=TRUE,_xll.mirGetDate($A1729,$D$4,"MOD_FOLLOWING",$I$2),"")</f>
        <v/>
      </c>
      <c r="E1729" s="741" t="str">
        <v/>
      </c>
      <c r="F1729" s="741" t="str">
        <v/>
      </c>
      <c r="G1729" s="741" t="str">
        <v/>
      </c>
    </row>
    <row r="1730" spans="1:7">
      <c r="A1730" s="740" t="str">
        <f t="shared" si="26"/>
        <v/>
      </c>
      <c r="B1730" s="739" t="str">
        <f>IF($L$2=TRUE,_xll.mirGetDate($A1730,$B$4,"MOD_FOLLOWING",$I$2),"")</f>
        <v/>
      </c>
      <c r="C1730" s="738" t="str">
        <f>IF($L$2=TRUE,_xll.mirGetDate($A1730,$C$4,"MOD_FOLLOWING",$I$2),"")</f>
        <v/>
      </c>
      <c r="D1730" s="738" t="str">
        <f>IF($L$2=TRUE,_xll.mirGetDate($A1730,$D$4,"MOD_FOLLOWING",$I$2),"")</f>
        <v/>
      </c>
      <c r="E1730" s="741" t="str">
        <v/>
      </c>
      <c r="F1730" s="741" t="str">
        <v/>
      </c>
      <c r="G1730" s="741" t="str">
        <v/>
      </c>
    </row>
    <row r="1731" spans="1:7">
      <c r="A1731" s="740" t="str">
        <f t="shared" si="26"/>
        <v/>
      </c>
      <c r="B1731" s="739" t="str">
        <f>IF($L$2=TRUE,_xll.mirGetDate($A1731,$B$4,"MOD_FOLLOWING",$I$2),"")</f>
        <v/>
      </c>
      <c r="C1731" s="738" t="str">
        <f>IF($L$2=TRUE,_xll.mirGetDate($A1731,$C$4,"MOD_FOLLOWING",$I$2),"")</f>
        <v/>
      </c>
      <c r="D1731" s="738" t="str">
        <f>IF($L$2=TRUE,_xll.mirGetDate($A1731,$D$4,"MOD_FOLLOWING",$I$2),"")</f>
        <v/>
      </c>
      <c r="E1731" s="741" t="str">
        <v/>
      </c>
      <c r="F1731" s="741" t="str">
        <v/>
      </c>
      <c r="G1731" s="741" t="str">
        <v/>
      </c>
    </row>
    <row r="1732" spans="1:7">
      <c r="A1732" s="740" t="str">
        <f t="shared" si="26"/>
        <v/>
      </c>
      <c r="B1732" s="739" t="str">
        <f>IF($L$2=TRUE,_xll.mirGetDate($A1732,$B$4,"MOD_FOLLOWING",$I$2),"")</f>
        <v/>
      </c>
      <c r="C1732" s="738" t="str">
        <f>IF($L$2=TRUE,_xll.mirGetDate($A1732,$C$4,"MOD_FOLLOWING",$I$2),"")</f>
        <v/>
      </c>
      <c r="D1732" s="738" t="str">
        <f>IF($L$2=TRUE,_xll.mirGetDate($A1732,$D$4,"MOD_FOLLOWING",$I$2),"")</f>
        <v/>
      </c>
      <c r="E1732" s="741" t="str">
        <v/>
      </c>
      <c r="F1732" s="741" t="str">
        <v/>
      </c>
      <c r="G1732" s="741" t="str">
        <v/>
      </c>
    </row>
    <row r="1733" spans="1:7">
      <c r="A1733" s="740" t="str">
        <f t="shared" si="26"/>
        <v/>
      </c>
      <c r="B1733" s="739" t="str">
        <f>IF($L$2=TRUE,_xll.mirGetDate($A1733,$B$4,"MOD_FOLLOWING",$I$2),"")</f>
        <v/>
      </c>
      <c r="C1733" s="738" t="str">
        <f>IF($L$2=TRUE,_xll.mirGetDate($A1733,$C$4,"MOD_FOLLOWING",$I$2),"")</f>
        <v/>
      </c>
      <c r="D1733" s="738" t="str">
        <f>IF($L$2=TRUE,_xll.mirGetDate($A1733,$D$4,"MOD_FOLLOWING",$I$2),"")</f>
        <v/>
      </c>
      <c r="E1733" s="741" t="str">
        <v/>
      </c>
      <c r="F1733" s="741" t="str">
        <v/>
      </c>
      <c r="G1733" s="741" t="str">
        <v/>
      </c>
    </row>
    <row r="1734" spans="1:7">
      <c r="A1734" s="740" t="str">
        <f t="shared" ref="A1734:A1797" si="27">B1733</f>
        <v/>
      </c>
      <c r="B1734" s="739" t="str">
        <f>IF($L$2=TRUE,_xll.mirGetDate($A1734,$B$4,"MOD_FOLLOWING",$I$2),"")</f>
        <v/>
      </c>
      <c r="C1734" s="738" t="str">
        <f>IF($L$2=TRUE,_xll.mirGetDate($A1734,$C$4,"MOD_FOLLOWING",$I$2),"")</f>
        <v/>
      </c>
      <c r="D1734" s="738" t="str">
        <f>IF($L$2=TRUE,_xll.mirGetDate($A1734,$D$4,"MOD_FOLLOWING",$I$2),"")</f>
        <v/>
      </c>
      <c r="E1734" s="741" t="str">
        <v/>
      </c>
      <c r="F1734" s="741" t="str">
        <v/>
      </c>
      <c r="G1734" s="741" t="str">
        <v/>
      </c>
    </row>
    <row r="1735" spans="1:7">
      <c r="A1735" s="740" t="str">
        <f t="shared" si="27"/>
        <v/>
      </c>
      <c r="B1735" s="739" t="str">
        <f>IF($L$2=TRUE,_xll.mirGetDate($A1735,$B$4,"MOD_FOLLOWING",$I$2),"")</f>
        <v/>
      </c>
      <c r="C1735" s="738" t="str">
        <f>IF($L$2=TRUE,_xll.mirGetDate($A1735,$C$4,"MOD_FOLLOWING",$I$2),"")</f>
        <v/>
      </c>
      <c r="D1735" s="738" t="str">
        <f>IF($L$2=TRUE,_xll.mirGetDate($A1735,$D$4,"MOD_FOLLOWING",$I$2),"")</f>
        <v/>
      </c>
      <c r="E1735" s="741" t="str">
        <v/>
      </c>
      <c r="F1735" s="741" t="str">
        <v/>
      </c>
      <c r="G1735" s="741" t="str">
        <v/>
      </c>
    </row>
    <row r="1736" spans="1:7">
      <c r="A1736" s="740" t="str">
        <f t="shared" si="27"/>
        <v/>
      </c>
      <c r="B1736" s="739" t="str">
        <f>IF($L$2=TRUE,_xll.mirGetDate($A1736,$B$4,"MOD_FOLLOWING",$I$2),"")</f>
        <v/>
      </c>
      <c r="C1736" s="738" t="str">
        <f>IF($L$2=TRUE,_xll.mirGetDate($A1736,$C$4,"MOD_FOLLOWING",$I$2),"")</f>
        <v/>
      </c>
      <c r="D1736" s="738" t="str">
        <f>IF($L$2=TRUE,_xll.mirGetDate($A1736,$D$4,"MOD_FOLLOWING",$I$2),"")</f>
        <v/>
      </c>
      <c r="E1736" s="741" t="str">
        <v/>
      </c>
      <c r="F1736" s="741" t="str">
        <v/>
      </c>
      <c r="G1736" s="741" t="str">
        <v/>
      </c>
    </row>
    <row r="1737" spans="1:7">
      <c r="A1737" s="740" t="str">
        <f t="shared" si="27"/>
        <v/>
      </c>
      <c r="B1737" s="739" t="str">
        <f>IF($L$2=TRUE,_xll.mirGetDate($A1737,$B$4,"MOD_FOLLOWING",$I$2),"")</f>
        <v/>
      </c>
      <c r="C1737" s="738" t="str">
        <f>IF($L$2=TRUE,_xll.mirGetDate($A1737,$C$4,"MOD_FOLLOWING",$I$2),"")</f>
        <v/>
      </c>
      <c r="D1737" s="738" t="str">
        <f>IF($L$2=TRUE,_xll.mirGetDate($A1737,$D$4,"MOD_FOLLOWING",$I$2),"")</f>
        <v/>
      </c>
      <c r="E1737" s="741" t="str">
        <v/>
      </c>
      <c r="F1737" s="741" t="str">
        <v/>
      </c>
      <c r="G1737" s="741" t="str">
        <v/>
      </c>
    </row>
    <row r="1738" spans="1:7">
      <c r="A1738" s="740" t="str">
        <f t="shared" si="27"/>
        <v/>
      </c>
      <c r="B1738" s="739" t="str">
        <f>IF($L$2=TRUE,_xll.mirGetDate($A1738,$B$4,"MOD_FOLLOWING",$I$2),"")</f>
        <v/>
      </c>
      <c r="C1738" s="738" t="str">
        <f>IF($L$2=TRUE,_xll.mirGetDate($A1738,$C$4,"MOD_FOLLOWING",$I$2),"")</f>
        <v/>
      </c>
      <c r="D1738" s="738" t="str">
        <f>IF($L$2=TRUE,_xll.mirGetDate($A1738,$D$4,"MOD_FOLLOWING",$I$2),"")</f>
        <v/>
      </c>
      <c r="E1738" s="741" t="str">
        <v/>
      </c>
      <c r="F1738" s="741" t="str">
        <v/>
      </c>
      <c r="G1738" s="741" t="str">
        <v/>
      </c>
    </row>
    <row r="1739" spans="1:7">
      <c r="A1739" s="740" t="str">
        <f t="shared" si="27"/>
        <v/>
      </c>
      <c r="B1739" s="739" t="str">
        <f>IF($L$2=TRUE,_xll.mirGetDate($A1739,$B$4,"MOD_FOLLOWING",$I$2),"")</f>
        <v/>
      </c>
      <c r="C1739" s="738" t="str">
        <f>IF($L$2=TRUE,_xll.mirGetDate($A1739,$C$4,"MOD_FOLLOWING",$I$2),"")</f>
        <v/>
      </c>
      <c r="D1739" s="738" t="str">
        <f>IF($L$2=TRUE,_xll.mirGetDate($A1739,$D$4,"MOD_FOLLOWING",$I$2),"")</f>
        <v/>
      </c>
      <c r="E1739" s="741" t="str">
        <v/>
      </c>
      <c r="F1739" s="741" t="str">
        <v/>
      </c>
      <c r="G1739" s="741" t="str">
        <v/>
      </c>
    </row>
    <row r="1740" spans="1:7">
      <c r="A1740" s="740" t="str">
        <f t="shared" si="27"/>
        <v/>
      </c>
      <c r="B1740" s="739" t="str">
        <f>IF($L$2=TRUE,_xll.mirGetDate($A1740,$B$4,"MOD_FOLLOWING",$I$2),"")</f>
        <v/>
      </c>
      <c r="C1740" s="738" t="str">
        <f>IF($L$2=TRUE,_xll.mirGetDate($A1740,$C$4,"MOD_FOLLOWING",$I$2),"")</f>
        <v/>
      </c>
      <c r="D1740" s="738" t="str">
        <f>IF($L$2=TRUE,_xll.mirGetDate($A1740,$D$4,"MOD_FOLLOWING",$I$2),"")</f>
        <v/>
      </c>
      <c r="E1740" s="741" t="str">
        <v/>
      </c>
      <c r="F1740" s="741" t="str">
        <v/>
      </c>
      <c r="G1740" s="741" t="str">
        <v/>
      </c>
    </row>
    <row r="1741" spans="1:7">
      <c r="A1741" s="740" t="str">
        <f t="shared" si="27"/>
        <v/>
      </c>
      <c r="B1741" s="739" t="str">
        <f>IF($L$2=TRUE,_xll.mirGetDate($A1741,$B$4,"MOD_FOLLOWING",$I$2),"")</f>
        <v/>
      </c>
      <c r="C1741" s="738" t="str">
        <f>IF($L$2=TRUE,_xll.mirGetDate($A1741,$C$4,"MOD_FOLLOWING",$I$2),"")</f>
        <v/>
      </c>
      <c r="D1741" s="738" t="str">
        <f>IF($L$2=TRUE,_xll.mirGetDate($A1741,$D$4,"MOD_FOLLOWING",$I$2),"")</f>
        <v/>
      </c>
      <c r="E1741" s="741" t="str">
        <v/>
      </c>
      <c r="F1741" s="741" t="str">
        <v/>
      </c>
      <c r="G1741" s="741" t="str">
        <v/>
      </c>
    </row>
    <row r="1742" spans="1:7">
      <c r="A1742" s="740" t="str">
        <f t="shared" si="27"/>
        <v/>
      </c>
      <c r="B1742" s="739" t="str">
        <f>IF($L$2=TRUE,_xll.mirGetDate($A1742,$B$4,"MOD_FOLLOWING",$I$2),"")</f>
        <v/>
      </c>
      <c r="C1742" s="738" t="str">
        <f>IF($L$2=TRUE,_xll.mirGetDate($A1742,$C$4,"MOD_FOLLOWING",$I$2),"")</f>
        <v/>
      </c>
      <c r="D1742" s="738" t="str">
        <f>IF($L$2=TRUE,_xll.mirGetDate($A1742,$D$4,"MOD_FOLLOWING",$I$2),"")</f>
        <v/>
      </c>
      <c r="E1742" s="741" t="str">
        <v/>
      </c>
      <c r="F1742" s="741" t="str">
        <v/>
      </c>
      <c r="G1742" s="741" t="str">
        <v/>
      </c>
    </row>
    <row r="1743" spans="1:7">
      <c r="A1743" s="740" t="str">
        <f t="shared" si="27"/>
        <v/>
      </c>
      <c r="B1743" s="739" t="str">
        <f>IF($L$2=TRUE,_xll.mirGetDate($A1743,$B$4,"MOD_FOLLOWING",$I$2),"")</f>
        <v/>
      </c>
      <c r="C1743" s="738" t="str">
        <f>IF($L$2=TRUE,_xll.mirGetDate($A1743,$C$4,"MOD_FOLLOWING",$I$2),"")</f>
        <v/>
      </c>
      <c r="D1743" s="738" t="str">
        <f>IF($L$2=TRUE,_xll.mirGetDate($A1743,$D$4,"MOD_FOLLOWING",$I$2),"")</f>
        <v/>
      </c>
      <c r="E1743" s="741" t="str">
        <v/>
      </c>
      <c r="F1743" s="741" t="str">
        <v/>
      </c>
      <c r="G1743" s="741" t="str">
        <v/>
      </c>
    </row>
    <row r="1744" spans="1:7">
      <c r="A1744" s="740" t="str">
        <f t="shared" si="27"/>
        <v/>
      </c>
      <c r="B1744" s="739" t="str">
        <f>IF($L$2=TRUE,_xll.mirGetDate($A1744,$B$4,"MOD_FOLLOWING",$I$2),"")</f>
        <v/>
      </c>
      <c r="C1744" s="738" t="str">
        <f>IF($L$2=TRUE,_xll.mirGetDate($A1744,$C$4,"MOD_FOLLOWING",$I$2),"")</f>
        <v/>
      </c>
      <c r="D1744" s="738" t="str">
        <f>IF($L$2=TRUE,_xll.mirGetDate($A1744,$D$4,"MOD_FOLLOWING",$I$2),"")</f>
        <v/>
      </c>
      <c r="E1744" s="741" t="str">
        <v/>
      </c>
      <c r="F1744" s="741" t="str">
        <v/>
      </c>
      <c r="G1744" s="741" t="str">
        <v/>
      </c>
    </row>
    <row r="1745" spans="1:7">
      <c r="A1745" s="740" t="str">
        <f t="shared" si="27"/>
        <v/>
      </c>
      <c r="B1745" s="739" t="str">
        <f>IF($L$2=TRUE,_xll.mirGetDate($A1745,$B$4,"MOD_FOLLOWING",$I$2),"")</f>
        <v/>
      </c>
      <c r="C1745" s="738" t="str">
        <f>IF($L$2=TRUE,_xll.mirGetDate($A1745,$C$4,"MOD_FOLLOWING",$I$2),"")</f>
        <v/>
      </c>
      <c r="D1745" s="738" t="str">
        <f>IF($L$2=TRUE,_xll.mirGetDate($A1745,$D$4,"MOD_FOLLOWING",$I$2),"")</f>
        <v/>
      </c>
      <c r="E1745" s="741" t="str">
        <v/>
      </c>
      <c r="F1745" s="741" t="str">
        <v/>
      </c>
      <c r="G1745" s="741" t="str">
        <v/>
      </c>
    </row>
    <row r="1746" spans="1:7">
      <c r="A1746" s="740" t="str">
        <f t="shared" si="27"/>
        <v/>
      </c>
      <c r="B1746" s="739" t="str">
        <f>IF($L$2=TRUE,_xll.mirGetDate($A1746,$B$4,"MOD_FOLLOWING",$I$2),"")</f>
        <v/>
      </c>
      <c r="C1746" s="738" t="str">
        <f>IF($L$2=TRUE,_xll.mirGetDate($A1746,$C$4,"MOD_FOLLOWING",$I$2),"")</f>
        <v/>
      </c>
      <c r="D1746" s="738" t="str">
        <f>IF($L$2=TRUE,_xll.mirGetDate($A1746,$D$4,"MOD_FOLLOWING",$I$2),"")</f>
        <v/>
      </c>
      <c r="E1746" s="741" t="str">
        <v/>
      </c>
      <c r="F1746" s="741" t="str">
        <v/>
      </c>
      <c r="G1746" s="741" t="str">
        <v/>
      </c>
    </row>
    <row r="1747" spans="1:7">
      <c r="A1747" s="740" t="str">
        <f t="shared" si="27"/>
        <v/>
      </c>
      <c r="B1747" s="739" t="str">
        <f>IF($L$2=TRUE,_xll.mirGetDate($A1747,$B$4,"MOD_FOLLOWING",$I$2),"")</f>
        <v/>
      </c>
      <c r="C1747" s="738" t="str">
        <f>IF($L$2=TRUE,_xll.mirGetDate($A1747,$C$4,"MOD_FOLLOWING",$I$2),"")</f>
        <v/>
      </c>
      <c r="D1747" s="738" t="str">
        <f>IF($L$2=TRUE,_xll.mirGetDate($A1747,$D$4,"MOD_FOLLOWING",$I$2),"")</f>
        <v/>
      </c>
      <c r="E1747" s="741" t="str">
        <v/>
      </c>
      <c r="F1747" s="741" t="str">
        <v/>
      </c>
      <c r="G1747" s="741" t="str">
        <v/>
      </c>
    </row>
    <row r="1748" spans="1:7">
      <c r="A1748" s="740" t="str">
        <f t="shared" si="27"/>
        <v/>
      </c>
      <c r="B1748" s="739" t="str">
        <f>IF($L$2=TRUE,_xll.mirGetDate($A1748,$B$4,"MOD_FOLLOWING",$I$2),"")</f>
        <v/>
      </c>
      <c r="C1748" s="738" t="str">
        <f>IF($L$2=TRUE,_xll.mirGetDate($A1748,$C$4,"MOD_FOLLOWING",$I$2),"")</f>
        <v/>
      </c>
      <c r="D1748" s="738" t="str">
        <f>IF($L$2=TRUE,_xll.mirGetDate($A1748,$D$4,"MOD_FOLLOWING",$I$2),"")</f>
        <v/>
      </c>
      <c r="E1748" s="741" t="str">
        <v/>
      </c>
      <c r="F1748" s="741" t="str">
        <v/>
      </c>
      <c r="G1748" s="741" t="str">
        <v/>
      </c>
    </row>
    <row r="1749" spans="1:7">
      <c r="A1749" s="740" t="str">
        <f t="shared" si="27"/>
        <v/>
      </c>
      <c r="B1749" s="739" t="str">
        <f>IF($L$2=TRUE,_xll.mirGetDate($A1749,$B$4,"MOD_FOLLOWING",$I$2),"")</f>
        <v/>
      </c>
      <c r="C1749" s="738" t="str">
        <f>IF($L$2=TRUE,_xll.mirGetDate($A1749,$C$4,"MOD_FOLLOWING",$I$2),"")</f>
        <v/>
      </c>
      <c r="D1749" s="738" t="str">
        <f>IF($L$2=TRUE,_xll.mirGetDate($A1749,$D$4,"MOD_FOLLOWING",$I$2),"")</f>
        <v/>
      </c>
      <c r="E1749" s="741" t="str">
        <v/>
      </c>
      <c r="F1749" s="741" t="str">
        <v/>
      </c>
      <c r="G1749" s="741" t="str">
        <v/>
      </c>
    </row>
    <row r="1750" spans="1:7">
      <c r="A1750" s="740" t="str">
        <f t="shared" si="27"/>
        <v/>
      </c>
      <c r="B1750" s="739" t="str">
        <f>IF($L$2=TRUE,_xll.mirGetDate($A1750,$B$4,"MOD_FOLLOWING",$I$2),"")</f>
        <v/>
      </c>
      <c r="C1750" s="738" t="str">
        <f>IF($L$2=TRUE,_xll.mirGetDate($A1750,$C$4,"MOD_FOLLOWING",$I$2),"")</f>
        <v/>
      </c>
      <c r="D1750" s="738" t="str">
        <f>IF($L$2=TRUE,_xll.mirGetDate($A1750,$D$4,"MOD_FOLLOWING",$I$2),"")</f>
        <v/>
      </c>
      <c r="E1750" s="741" t="str">
        <v/>
      </c>
      <c r="F1750" s="741" t="str">
        <v/>
      </c>
      <c r="G1750" s="741" t="str">
        <v/>
      </c>
    </row>
    <row r="1751" spans="1:7">
      <c r="A1751" s="740" t="str">
        <f t="shared" si="27"/>
        <v/>
      </c>
      <c r="B1751" s="739" t="str">
        <f>IF($L$2=TRUE,_xll.mirGetDate($A1751,$B$4,"MOD_FOLLOWING",$I$2),"")</f>
        <v/>
      </c>
      <c r="C1751" s="738" t="str">
        <f>IF($L$2=TRUE,_xll.mirGetDate($A1751,$C$4,"MOD_FOLLOWING",$I$2),"")</f>
        <v/>
      </c>
      <c r="D1751" s="738" t="str">
        <f>IF($L$2=TRUE,_xll.mirGetDate($A1751,$D$4,"MOD_FOLLOWING",$I$2),"")</f>
        <v/>
      </c>
      <c r="E1751" s="741" t="str">
        <v/>
      </c>
      <c r="F1751" s="741" t="str">
        <v/>
      </c>
      <c r="G1751" s="741" t="str">
        <v/>
      </c>
    </row>
    <row r="1752" spans="1:7">
      <c r="A1752" s="740" t="str">
        <f t="shared" si="27"/>
        <v/>
      </c>
      <c r="B1752" s="739" t="str">
        <f>IF($L$2=TRUE,_xll.mirGetDate($A1752,$B$4,"MOD_FOLLOWING",$I$2),"")</f>
        <v/>
      </c>
      <c r="C1752" s="738" t="str">
        <f>IF($L$2=TRUE,_xll.mirGetDate($A1752,$C$4,"MOD_FOLLOWING",$I$2),"")</f>
        <v/>
      </c>
      <c r="D1752" s="738" t="str">
        <f>IF($L$2=TRUE,_xll.mirGetDate($A1752,$D$4,"MOD_FOLLOWING",$I$2),"")</f>
        <v/>
      </c>
      <c r="E1752" s="741" t="str">
        <v/>
      </c>
      <c r="F1752" s="741" t="str">
        <v/>
      </c>
      <c r="G1752" s="741" t="str">
        <v/>
      </c>
    </row>
    <row r="1753" spans="1:7">
      <c r="A1753" s="740" t="str">
        <f t="shared" si="27"/>
        <v/>
      </c>
      <c r="B1753" s="739" t="str">
        <f>IF($L$2=TRUE,_xll.mirGetDate($A1753,$B$4,"MOD_FOLLOWING",$I$2),"")</f>
        <v/>
      </c>
      <c r="C1753" s="738" t="str">
        <f>IF($L$2=TRUE,_xll.mirGetDate($A1753,$C$4,"MOD_FOLLOWING",$I$2),"")</f>
        <v/>
      </c>
      <c r="D1753" s="738" t="str">
        <f>IF($L$2=TRUE,_xll.mirGetDate($A1753,$D$4,"MOD_FOLLOWING",$I$2),"")</f>
        <v/>
      </c>
      <c r="E1753" s="741" t="str">
        <v/>
      </c>
      <c r="F1753" s="741" t="str">
        <v/>
      </c>
      <c r="G1753" s="741" t="str">
        <v/>
      </c>
    </row>
    <row r="1754" spans="1:7">
      <c r="A1754" s="740" t="str">
        <f t="shared" si="27"/>
        <v/>
      </c>
      <c r="B1754" s="739" t="str">
        <f>IF($L$2=TRUE,_xll.mirGetDate($A1754,$B$4,"MOD_FOLLOWING",$I$2),"")</f>
        <v/>
      </c>
      <c r="C1754" s="738" t="str">
        <f>IF($L$2=TRUE,_xll.mirGetDate($A1754,$C$4,"MOD_FOLLOWING",$I$2),"")</f>
        <v/>
      </c>
      <c r="D1754" s="738" t="str">
        <f>IF($L$2=TRUE,_xll.mirGetDate($A1754,$D$4,"MOD_FOLLOWING",$I$2),"")</f>
        <v/>
      </c>
      <c r="E1754" s="741" t="str">
        <v/>
      </c>
      <c r="F1754" s="741" t="str">
        <v/>
      </c>
      <c r="G1754" s="741" t="str">
        <v/>
      </c>
    </row>
    <row r="1755" spans="1:7">
      <c r="A1755" s="740" t="str">
        <f t="shared" si="27"/>
        <v/>
      </c>
      <c r="B1755" s="739" t="str">
        <f>IF($L$2=TRUE,_xll.mirGetDate($A1755,$B$4,"MOD_FOLLOWING",$I$2),"")</f>
        <v/>
      </c>
      <c r="C1755" s="738" t="str">
        <f>IF($L$2=TRUE,_xll.mirGetDate($A1755,$C$4,"MOD_FOLLOWING",$I$2),"")</f>
        <v/>
      </c>
      <c r="D1755" s="738" t="str">
        <f>IF($L$2=TRUE,_xll.mirGetDate($A1755,$D$4,"MOD_FOLLOWING",$I$2),"")</f>
        <v/>
      </c>
      <c r="E1755" s="741" t="str">
        <v/>
      </c>
      <c r="F1755" s="741" t="str">
        <v/>
      </c>
      <c r="G1755" s="741" t="str">
        <v/>
      </c>
    </row>
    <row r="1756" spans="1:7">
      <c r="A1756" s="740" t="str">
        <f t="shared" si="27"/>
        <v/>
      </c>
      <c r="B1756" s="739" t="str">
        <f>IF($L$2=TRUE,_xll.mirGetDate($A1756,$B$4,"MOD_FOLLOWING",$I$2),"")</f>
        <v/>
      </c>
      <c r="C1756" s="738" t="str">
        <f>IF($L$2=TRUE,_xll.mirGetDate($A1756,$C$4,"MOD_FOLLOWING",$I$2),"")</f>
        <v/>
      </c>
      <c r="D1756" s="738" t="str">
        <f>IF($L$2=TRUE,_xll.mirGetDate($A1756,$D$4,"MOD_FOLLOWING",$I$2),"")</f>
        <v/>
      </c>
      <c r="E1756" s="741" t="str">
        <v/>
      </c>
      <c r="F1756" s="741" t="str">
        <v/>
      </c>
      <c r="G1756" s="741" t="str">
        <v/>
      </c>
    </row>
    <row r="1757" spans="1:7">
      <c r="A1757" s="740" t="str">
        <f t="shared" si="27"/>
        <v/>
      </c>
      <c r="B1757" s="739" t="str">
        <f>IF($L$2=TRUE,_xll.mirGetDate($A1757,$B$4,"MOD_FOLLOWING",$I$2),"")</f>
        <v/>
      </c>
      <c r="C1757" s="738" t="str">
        <f>IF($L$2=TRUE,_xll.mirGetDate($A1757,$C$4,"MOD_FOLLOWING",$I$2),"")</f>
        <v/>
      </c>
      <c r="D1757" s="738" t="str">
        <f>IF($L$2=TRUE,_xll.mirGetDate($A1757,$D$4,"MOD_FOLLOWING",$I$2),"")</f>
        <v/>
      </c>
      <c r="E1757" s="741" t="str">
        <v/>
      </c>
      <c r="F1757" s="741" t="str">
        <v/>
      </c>
      <c r="G1757" s="741" t="str">
        <v/>
      </c>
    </row>
    <row r="1758" spans="1:7">
      <c r="A1758" s="740" t="str">
        <f t="shared" si="27"/>
        <v/>
      </c>
      <c r="B1758" s="739" t="str">
        <f>IF($L$2=TRUE,_xll.mirGetDate($A1758,$B$4,"MOD_FOLLOWING",$I$2),"")</f>
        <v/>
      </c>
      <c r="C1758" s="738" t="str">
        <f>IF($L$2=TRUE,_xll.mirGetDate($A1758,$C$4,"MOD_FOLLOWING",$I$2),"")</f>
        <v/>
      </c>
      <c r="D1758" s="738" t="str">
        <f>IF($L$2=TRUE,_xll.mirGetDate($A1758,$D$4,"MOD_FOLLOWING",$I$2),"")</f>
        <v/>
      </c>
      <c r="E1758" s="741" t="str">
        <v/>
      </c>
      <c r="F1758" s="741" t="str">
        <v/>
      </c>
      <c r="G1758" s="741" t="str">
        <v/>
      </c>
    </row>
    <row r="1759" spans="1:7">
      <c r="A1759" s="740" t="str">
        <f t="shared" si="27"/>
        <v/>
      </c>
      <c r="B1759" s="739" t="str">
        <f>IF($L$2=TRUE,_xll.mirGetDate($A1759,$B$4,"MOD_FOLLOWING",$I$2),"")</f>
        <v/>
      </c>
      <c r="C1759" s="738" t="str">
        <f>IF($L$2=TRUE,_xll.mirGetDate($A1759,$C$4,"MOD_FOLLOWING",$I$2),"")</f>
        <v/>
      </c>
      <c r="D1759" s="738" t="str">
        <f>IF($L$2=TRUE,_xll.mirGetDate($A1759,$D$4,"MOD_FOLLOWING",$I$2),"")</f>
        <v/>
      </c>
      <c r="E1759" s="741" t="str">
        <v/>
      </c>
      <c r="F1759" s="741" t="str">
        <v/>
      </c>
      <c r="G1759" s="741" t="str">
        <v/>
      </c>
    </row>
    <row r="1760" spans="1:7">
      <c r="A1760" s="740" t="str">
        <f t="shared" si="27"/>
        <v/>
      </c>
      <c r="B1760" s="739" t="str">
        <f>IF($L$2=TRUE,_xll.mirGetDate($A1760,$B$4,"MOD_FOLLOWING",$I$2),"")</f>
        <v/>
      </c>
      <c r="C1760" s="738" t="str">
        <f>IF($L$2=TRUE,_xll.mirGetDate($A1760,$C$4,"MOD_FOLLOWING",$I$2),"")</f>
        <v/>
      </c>
      <c r="D1760" s="738" t="str">
        <f>IF($L$2=TRUE,_xll.mirGetDate($A1760,$D$4,"MOD_FOLLOWING",$I$2),"")</f>
        <v/>
      </c>
      <c r="E1760" s="741" t="str">
        <v/>
      </c>
      <c r="F1760" s="741" t="str">
        <v/>
      </c>
      <c r="G1760" s="741" t="str">
        <v/>
      </c>
    </row>
    <row r="1761" spans="1:7">
      <c r="A1761" s="740" t="str">
        <f t="shared" si="27"/>
        <v/>
      </c>
      <c r="B1761" s="739" t="str">
        <f>IF($L$2=TRUE,_xll.mirGetDate($A1761,$B$4,"MOD_FOLLOWING",$I$2),"")</f>
        <v/>
      </c>
      <c r="C1761" s="738" t="str">
        <f>IF($L$2=TRUE,_xll.mirGetDate($A1761,$C$4,"MOD_FOLLOWING",$I$2),"")</f>
        <v/>
      </c>
      <c r="D1761" s="738" t="str">
        <f>IF($L$2=TRUE,_xll.mirGetDate($A1761,$D$4,"MOD_FOLLOWING",$I$2),"")</f>
        <v/>
      </c>
      <c r="E1761" s="741" t="str">
        <v/>
      </c>
      <c r="F1761" s="741" t="str">
        <v/>
      </c>
      <c r="G1761" s="741" t="str">
        <v/>
      </c>
    </row>
    <row r="1762" spans="1:7">
      <c r="A1762" s="740" t="str">
        <f t="shared" si="27"/>
        <v/>
      </c>
      <c r="B1762" s="739" t="str">
        <f>IF($L$2=TRUE,_xll.mirGetDate($A1762,$B$4,"MOD_FOLLOWING",$I$2),"")</f>
        <v/>
      </c>
      <c r="C1762" s="738" t="str">
        <f>IF($L$2=TRUE,_xll.mirGetDate($A1762,$C$4,"MOD_FOLLOWING",$I$2),"")</f>
        <v/>
      </c>
      <c r="D1762" s="738" t="str">
        <f>IF($L$2=TRUE,_xll.mirGetDate($A1762,$D$4,"MOD_FOLLOWING",$I$2),"")</f>
        <v/>
      </c>
      <c r="E1762" s="741" t="str">
        <v/>
      </c>
      <c r="F1762" s="741" t="str">
        <v/>
      </c>
      <c r="G1762" s="741" t="str">
        <v/>
      </c>
    </row>
    <row r="1763" spans="1:7">
      <c r="A1763" s="740" t="str">
        <f t="shared" si="27"/>
        <v/>
      </c>
      <c r="B1763" s="739" t="str">
        <f>IF($L$2=TRUE,_xll.mirGetDate($A1763,$B$4,"MOD_FOLLOWING",$I$2),"")</f>
        <v/>
      </c>
      <c r="C1763" s="738" t="str">
        <f>IF($L$2=TRUE,_xll.mirGetDate($A1763,$C$4,"MOD_FOLLOWING",$I$2),"")</f>
        <v/>
      </c>
      <c r="D1763" s="738" t="str">
        <f>IF($L$2=TRUE,_xll.mirGetDate($A1763,$D$4,"MOD_FOLLOWING",$I$2),"")</f>
        <v/>
      </c>
      <c r="E1763" s="741" t="str">
        <v/>
      </c>
      <c r="F1763" s="741" t="str">
        <v/>
      </c>
      <c r="G1763" s="741" t="str">
        <v/>
      </c>
    </row>
    <row r="1764" spans="1:7">
      <c r="A1764" s="740" t="str">
        <f t="shared" si="27"/>
        <v/>
      </c>
      <c r="B1764" s="739" t="str">
        <f>IF($L$2=TRUE,_xll.mirGetDate($A1764,$B$4,"MOD_FOLLOWING",$I$2),"")</f>
        <v/>
      </c>
      <c r="C1764" s="738" t="str">
        <f>IF($L$2=TRUE,_xll.mirGetDate($A1764,$C$4,"MOD_FOLLOWING",$I$2),"")</f>
        <v/>
      </c>
      <c r="D1764" s="738" t="str">
        <f>IF($L$2=TRUE,_xll.mirGetDate($A1764,$D$4,"MOD_FOLLOWING",$I$2),"")</f>
        <v/>
      </c>
      <c r="E1764" s="741" t="str">
        <v/>
      </c>
      <c r="F1764" s="741" t="str">
        <v/>
      </c>
      <c r="G1764" s="741" t="str">
        <v/>
      </c>
    </row>
    <row r="1765" spans="1:7">
      <c r="A1765" s="740" t="str">
        <f t="shared" si="27"/>
        <v/>
      </c>
      <c r="B1765" s="739" t="str">
        <f>IF($L$2=TRUE,_xll.mirGetDate($A1765,$B$4,"MOD_FOLLOWING",$I$2),"")</f>
        <v/>
      </c>
      <c r="C1765" s="738" t="str">
        <f>IF($L$2=TRUE,_xll.mirGetDate($A1765,$C$4,"MOD_FOLLOWING",$I$2),"")</f>
        <v/>
      </c>
      <c r="D1765" s="738" t="str">
        <f>IF($L$2=TRUE,_xll.mirGetDate($A1765,$D$4,"MOD_FOLLOWING",$I$2),"")</f>
        <v/>
      </c>
      <c r="E1765" s="741" t="str">
        <v/>
      </c>
      <c r="F1765" s="741" t="str">
        <v/>
      </c>
      <c r="G1765" s="741" t="str">
        <v/>
      </c>
    </row>
    <row r="1766" spans="1:7">
      <c r="A1766" s="740" t="str">
        <f t="shared" si="27"/>
        <v/>
      </c>
      <c r="B1766" s="739" t="str">
        <f>IF($L$2=TRUE,_xll.mirGetDate($A1766,$B$4,"MOD_FOLLOWING",$I$2),"")</f>
        <v/>
      </c>
      <c r="C1766" s="738" t="str">
        <f>IF($L$2=TRUE,_xll.mirGetDate($A1766,$C$4,"MOD_FOLLOWING",$I$2),"")</f>
        <v/>
      </c>
      <c r="D1766" s="738" t="str">
        <f>IF($L$2=TRUE,_xll.mirGetDate($A1766,$D$4,"MOD_FOLLOWING",$I$2),"")</f>
        <v/>
      </c>
      <c r="E1766" s="741" t="str">
        <v/>
      </c>
      <c r="F1766" s="741" t="str">
        <v/>
      </c>
      <c r="G1766" s="741" t="str">
        <v/>
      </c>
    </row>
    <row r="1767" spans="1:7">
      <c r="A1767" s="740" t="str">
        <f t="shared" si="27"/>
        <v/>
      </c>
      <c r="B1767" s="739" t="str">
        <f>IF($L$2=TRUE,_xll.mirGetDate($A1767,$B$4,"MOD_FOLLOWING",$I$2),"")</f>
        <v/>
      </c>
      <c r="C1767" s="738" t="str">
        <f>IF($L$2=TRUE,_xll.mirGetDate($A1767,$C$4,"MOD_FOLLOWING",$I$2),"")</f>
        <v/>
      </c>
      <c r="D1767" s="738" t="str">
        <f>IF($L$2=TRUE,_xll.mirGetDate($A1767,$D$4,"MOD_FOLLOWING",$I$2),"")</f>
        <v/>
      </c>
      <c r="E1767" s="741" t="str">
        <v/>
      </c>
      <c r="F1767" s="741" t="str">
        <v/>
      </c>
      <c r="G1767" s="741" t="str">
        <v/>
      </c>
    </row>
    <row r="1768" spans="1:7">
      <c r="A1768" s="740" t="str">
        <f t="shared" si="27"/>
        <v/>
      </c>
      <c r="B1768" s="739" t="str">
        <f>IF($L$2=TRUE,_xll.mirGetDate($A1768,$B$4,"MOD_FOLLOWING",$I$2),"")</f>
        <v/>
      </c>
      <c r="C1768" s="738" t="str">
        <f>IF($L$2=TRUE,_xll.mirGetDate($A1768,$C$4,"MOD_FOLLOWING",$I$2),"")</f>
        <v/>
      </c>
      <c r="D1768" s="738" t="str">
        <f>IF($L$2=TRUE,_xll.mirGetDate($A1768,$D$4,"MOD_FOLLOWING",$I$2),"")</f>
        <v/>
      </c>
      <c r="E1768" s="741" t="str">
        <v/>
      </c>
      <c r="F1768" s="741" t="str">
        <v/>
      </c>
      <c r="G1768" s="741" t="str">
        <v/>
      </c>
    </row>
    <row r="1769" spans="1:7">
      <c r="A1769" s="740" t="str">
        <f t="shared" si="27"/>
        <v/>
      </c>
      <c r="B1769" s="739" t="str">
        <f>IF($L$2=TRUE,_xll.mirGetDate($A1769,$B$4,"MOD_FOLLOWING",$I$2),"")</f>
        <v/>
      </c>
      <c r="C1769" s="738" t="str">
        <f>IF($L$2=TRUE,_xll.mirGetDate($A1769,$C$4,"MOD_FOLLOWING",$I$2),"")</f>
        <v/>
      </c>
      <c r="D1769" s="738" t="str">
        <f>IF($L$2=TRUE,_xll.mirGetDate($A1769,$D$4,"MOD_FOLLOWING",$I$2),"")</f>
        <v/>
      </c>
      <c r="E1769" s="741" t="str">
        <v/>
      </c>
      <c r="F1769" s="741" t="str">
        <v/>
      </c>
      <c r="G1769" s="741" t="str">
        <v/>
      </c>
    </row>
    <row r="1770" spans="1:7">
      <c r="A1770" s="740" t="str">
        <f t="shared" si="27"/>
        <v/>
      </c>
      <c r="B1770" s="739" t="str">
        <f>IF($L$2=TRUE,_xll.mirGetDate($A1770,$B$4,"MOD_FOLLOWING",$I$2),"")</f>
        <v/>
      </c>
      <c r="C1770" s="738" t="str">
        <f>IF($L$2=TRUE,_xll.mirGetDate($A1770,$C$4,"MOD_FOLLOWING",$I$2),"")</f>
        <v/>
      </c>
      <c r="D1770" s="738" t="str">
        <f>IF($L$2=TRUE,_xll.mirGetDate($A1770,$D$4,"MOD_FOLLOWING",$I$2),"")</f>
        <v/>
      </c>
      <c r="E1770" s="741" t="str">
        <v/>
      </c>
      <c r="F1770" s="741" t="str">
        <v/>
      </c>
      <c r="G1770" s="741" t="str">
        <v/>
      </c>
    </row>
    <row r="1771" spans="1:7">
      <c r="A1771" s="740" t="str">
        <f t="shared" si="27"/>
        <v/>
      </c>
      <c r="B1771" s="739" t="str">
        <f>IF($L$2=TRUE,_xll.mirGetDate($A1771,$B$4,"MOD_FOLLOWING",$I$2),"")</f>
        <v/>
      </c>
      <c r="C1771" s="738" t="str">
        <f>IF($L$2=TRUE,_xll.mirGetDate($A1771,$C$4,"MOD_FOLLOWING",$I$2),"")</f>
        <v/>
      </c>
      <c r="D1771" s="738" t="str">
        <f>IF($L$2=TRUE,_xll.mirGetDate($A1771,$D$4,"MOD_FOLLOWING",$I$2),"")</f>
        <v/>
      </c>
      <c r="E1771" s="741" t="str">
        <v/>
      </c>
      <c r="F1771" s="741" t="str">
        <v/>
      </c>
      <c r="G1771" s="741" t="str">
        <v/>
      </c>
    </row>
    <row r="1772" spans="1:7">
      <c r="A1772" s="740" t="str">
        <f t="shared" si="27"/>
        <v/>
      </c>
      <c r="B1772" s="739" t="str">
        <f>IF($L$2=TRUE,_xll.mirGetDate($A1772,$B$4,"MOD_FOLLOWING",$I$2),"")</f>
        <v/>
      </c>
      <c r="C1772" s="738" t="str">
        <f>IF($L$2=TRUE,_xll.mirGetDate($A1772,$C$4,"MOD_FOLLOWING",$I$2),"")</f>
        <v/>
      </c>
      <c r="D1772" s="738" t="str">
        <f>IF($L$2=TRUE,_xll.mirGetDate($A1772,$D$4,"MOD_FOLLOWING",$I$2),"")</f>
        <v/>
      </c>
      <c r="E1772" s="741" t="str">
        <v/>
      </c>
      <c r="F1772" s="741" t="str">
        <v/>
      </c>
      <c r="G1772" s="741" t="str">
        <v/>
      </c>
    </row>
    <row r="1773" spans="1:7">
      <c r="A1773" s="740" t="str">
        <f t="shared" si="27"/>
        <v/>
      </c>
      <c r="B1773" s="739" t="str">
        <f>IF($L$2=TRUE,_xll.mirGetDate($A1773,$B$4,"MOD_FOLLOWING",$I$2),"")</f>
        <v/>
      </c>
      <c r="C1773" s="738" t="str">
        <f>IF($L$2=TRUE,_xll.mirGetDate($A1773,$C$4,"MOD_FOLLOWING",$I$2),"")</f>
        <v/>
      </c>
      <c r="D1773" s="738" t="str">
        <f>IF($L$2=TRUE,_xll.mirGetDate($A1773,$D$4,"MOD_FOLLOWING",$I$2),"")</f>
        <v/>
      </c>
      <c r="E1773" s="741" t="str">
        <v/>
      </c>
      <c r="F1773" s="741" t="str">
        <v/>
      </c>
      <c r="G1773" s="741" t="str">
        <v/>
      </c>
    </row>
    <row r="1774" spans="1:7">
      <c r="A1774" s="740" t="str">
        <f t="shared" si="27"/>
        <v/>
      </c>
      <c r="B1774" s="739" t="str">
        <f>IF($L$2=TRUE,_xll.mirGetDate($A1774,$B$4,"MOD_FOLLOWING",$I$2),"")</f>
        <v/>
      </c>
      <c r="C1774" s="738" t="str">
        <f>IF($L$2=TRUE,_xll.mirGetDate($A1774,$C$4,"MOD_FOLLOWING",$I$2),"")</f>
        <v/>
      </c>
      <c r="D1774" s="738" t="str">
        <f>IF($L$2=TRUE,_xll.mirGetDate($A1774,$D$4,"MOD_FOLLOWING",$I$2),"")</f>
        <v/>
      </c>
      <c r="E1774" s="741" t="str">
        <v/>
      </c>
      <c r="F1774" s="741" t="str">
        <v/>
      </c>
      <c r="G1774" s="741" t="str">
        <v/>
      </c>
    </row>
    <row r="1775" spans="1:7">
      <c r="A1775" s="740" t="str">
        <f t="shared" si="27"/>
        <v/>
      </c>
      <c r="B1775" s="739" t="str">
        <f>IF($L$2=TRUE,_xll.mirGetDate($A1775,$B$4,"MOD_FOLLOWING",$I$2),"")</f>
        <v/>
      </c>
      <c r="C1775" s="738" t="str">
        <f>IF($L$2=TRUE,_xll.mirGetDate($A1775,$C$4,"MOD_FOLLOWING",$I$2),"")</f>
        <v/>
      </c>
      <c r="D1775" s="738" t="str">
        <f>IF($L$2=TRUE,_xll.mirGetDate($A1775,$D$4,"MOD_FOLLOWING",$I$2),"")</f>
        <v/>
      </c>
      <c r="E1775" s="741" t="str">
        <v/>
      </c>
      <c r="F1775" s="741" t="str">
        <v/>
      </c>
      <c r="G1775" s="741" t="str">
        <v/>
      </c>
    </row>
    <row r="1776" spans="1:7">
      <c r="A1776" s="740" t="str">
        <f t="shared" si="27"/>
        <v/>
      </c>
      <c r="B1776" s="739" t="str">
        <f>IF($L$2=TRUE,_xll.mirGetDate($A1776,$B$4,"MOD_FOLLOWING",$I$2),"")</f>
        <v/>
      </c>
      <c r="C1776" s="738" t="str">
        <f>IF($L$2=TRUE,_xll.mirGetDate($A1776,$C$4,"MOD_FOLLOWING",$I$2),"")</f>
        <v/>
      </c>
      <c r="D1776" s="738" t="str">
        <f>IF($L$2=TRUE,_xll.mirGetDate($A1776,$D$4,"MOD_FOLLOWING",$I$2),"")</f>
        <v/>
      </c>
      <c r="E1776" s="741" t="str">
        <v/>
      </c>
      <c r="F1776" s="741" t="str">
        <v/>
      </c>
      <c r="G1776" s="741" t="str">
        <v/>
      </c>
    </row>
    <row r="1777" spans="1:7">
      <c r="A1777" s="740" t="str">
        <f t="shared" si="27"/>
        <v/>
      </c>
      <c r="B1777" s="739" t="str">
        <f>IF($L$2=TRUE,_xll.mirGetDate($A1777,$B$4,"MOD_FOLLOWING",$I$2),"")</f>
        <v/>
      </c>
      <c r="C1777" s="738" t="str">
        <f>IF($L$2=TRUE,_xll.mirGetDate($A1777,$C$4,"MOD_FOLLOWING",$I$2),"")</f>
        <v/>
      </c>
      <c r="D1777" s="738" t="str">
        <f>IF($L$2=TRUE,_xll.mirGetDate($A1777,$D$4,"MOD_FOLLOWING",$I$2),"")</f>
        <v/>
      </c>
      <c r="E1777" s="741" t="str">
        <v/>
      </c>
      <c r="F1777" s="741" t="str">
        <v/>
      </c>
      <c r="G1777" s="741" t="str">
        <v/>
      </c>
    </row>
    <row r="1778" spans="1:7">
      <c r="A1778" s="740" t="str">
        <f t="shared" si="27"/>
        <v/>
      </c>
      <c r="B1778" s="739" t="str">
        <f>IF($L$2=TRUE,_xll.mirGetDate($A1778,$B$4,"MOD_FOLLOWING",$I$2),"")</f>
        <v/>
      </c>
      <c r="C1778" s="738" t="str">
        <f>IF($L$2=TRUE,_xll.mirGetDate($A1778,$C$4,"MOD_FOLLOWING",$I$2),"")</f>
        <v/>
      </c>
      <c r="D1778" s="738" t="str">
        <f>IF($L$2=TRUE,_xll.mirGetDate($A1778,$D$4,"MOD_FOLLOWING",$I$2),"")</f>
        <v/>
      </c>
      <c r="E1778" s="741" t="str">
        <v/>
      </c>
      <c r="F1778" s="741" t="str">
        <v/>
      </c>
      <c r="G1778" s="741" t="str">
        <v/>
      </c>
    </row>
    <row r="1779" spans="1:7">
      <c r="A1779" s="740" t="str">
        <f t="shared" si="27"/>
        <v/>
      </c>
      <c r="B1779" s="739" t="str">
        <f>IF($L$2=TRUE,_xll.mirGetDate($A1779,$B$4,"MOD_FOLLOWING",$I$2),"")</f>
        <v/>
      </c>
      <c r="C1779" s="738" t="str">
        <f>IF($L$2=TRUE,_xll.mirGetDate($A1779,$C$4,"MOD_FOLLOWING",$I$2),"")</f>
        <v/>
      </c>
      <c r="D1779" s="738" t="str">
        <f>IF($L$2=TRUE,_xll.mirGetDate($A1779,$D$4,"MOD_FOLLOWING",$I$2),"")</f>
        <v/>
      </c>
      <c r="E1779" s="741" t="str">
        <v/>
      </c>
      <c r="F1779" s="741" t="str">
        <v/>
      </c>
      <c r="G1779" s="741" t="str">
        <v/>
      </c>
    </row>
    <row r="1780" spans="1:7">
      <c r="A1780" s="740" t="str">
        <f t="shared" si="27"/>
        <v/>
      </c>
      <c r="B1780" s="739" t="str">
        <f>IF($L$2=TRUE,_xll.mirGetDate($A1780,$B$4,"MOD_FOLLOWING",$I$2),"")</f>
        <v/>
      </c>
      <c r="C1780" s="738" t="str">
        <f>IF($L$2=TRUE,_xll.mirGetDate($A1780,$C$4,"MOD_FOLLOWING",$I$2),"")</f>
        <v/>
      </c>
      <c r="D1780" s="738" t="str">
        <f>IF($L$2=TRUE,_xll.mirGetDate($A1780,$D$4,"MOD_FOLLOWING",$I$2),"")</f>
        <v/>
      </c>
      <c r="E1780" s="741" t="str">
        <v/>
      </c>
      <c r="F1780" s="741" t="str">
        <v/>
      </c>
      <c r="G1780" s="741" t="str">
        <v/>
      </c>
    </row>
    <row r="1781" spans="1:7">
      <c r="A1781" s="740" t="str">
        <f t="shared" si="27"/>
        <v/>
      </c>
      <c r="B1781" s="739" t="str">
        <f>IF($L$2=TRUE,_xll.mirGetDate($A1781,$B$4,"MOD_FOLLOWING",$I$2),"")</f>
        <v/>
      </c>
      <c r="C1781" s="738" t="str">
        <f>IF($L$2=TRUE,_xll.mirGetDate($A1781,$C$4,"MOD_FOLLOWING",$I$2),"")</f>
        <v/>
      </c>
      <c r="D1781" s="738" t="str">
        <f>IF($L$2=TRUE,_xll.mirGetDate($A1781,$D$4,"MOD_FOLLOWING",$I$2),"")</f>
        <v/>
      </c>
      <c r="E1781" s="741" t="str">
        <v/>
      </c>
      <c r="F1781" s="741" t="str">
        <v/>
      </c>
      <c r="G1781" s="741" t="str">
        <v/>
      </c>
    </row>
    <row r="1782" spans="1:7">
      <c r="A1782" s="740" t="str">
        <f t="shared" si="27"/>
        <v/>
      </c>
      <c r="B1782" s="739" t="str">
        <f>IF($L$2=TRUE,_xll.mirGetDate($A1782,$B$4,"MOD_FOLLOWING",$I$2),"")</f>
        <v/>
      </c>
      <c r="C1782" s="738" t="str">
        <f>IF($L$2=TRUE,_xll.mirGetDate($A1782,$C$4,"MOD_FOLLOWING",$I$2),"")</f>
        <v/>
      </c>
      <c r="D1782" s="738" t="str">
        <f>IF($L$2=TRUE,_xll.mirGetDate($A1782,$D$4,"MOD_FOLLOWING",$I$2),"")</f>
        <v/>
      </c>
      <c r="E1782" s="741" t="str">
        <v/>
      </c>
      <c r="F1782" s="741" t="str">
        <v/>
      </c>
      <c r="G1782" s="741" t="str">
        <v/>
      </c>
    </row>
    <row r="1783" spans="1:7">
      <c r="A1783" s="740" t="str">
        <f t="shared" si="27"/>
        <v/>
      </c>
      <c r="B1783" s="739" t="str">
        <f>IF($L$2=TRUE,_xll.mirGetDate($A1783,$B$4,"MOD_FOLLOWING",$I$2),"")</f>
        <v/>
      </c>
      <c r="C1783" s="738" t="str">
        <f>IF($L$2=TRUE,_xll.mirGetDate($A1783,$C$4,"MOD_FOLLOWING",$I$2),"")</f>
        <v/>
      </c>
      <c r="D1783" s="738" t="str">
        <f>IF($L$2=TRUE,_xll.mirGetDate($A1783,$D$4,"MOD_FOLLOWING",$I$2),"")</f>
        <v/>
      </c>
      <c r="E1783" s="741" t="str">
        <v/>
      </c>
      <c r="F1783" s="741" t="str">
        <v/>
      </c>
      <c r="G1783" s="741" t="str">
        <v/>
      </c>
    </row>
    <row r="1784" spans="1:7">
      <c r="A1784" s="740" t="str">
        <f t="shared" si="27"/>
        <v/>
      </c>
      <c r="B1784" s="739" t="str">
        <f>IF($L$2=TRUE,_xll.mirGetDate($A1784,$B$4,"MOD_FOLLOWING",$I$2),"")</f>
        <v/>
      </c>
      <c r="C1784" s="738" t="str">
        <f>IF($L$2=TRUE,_xll.mirGetDate($A1784,$C$4,"MOD_FOLLOWING",$I$2),"")</f>
        <v/>
      </c>
      <c r="D1784" s="738" t="str">
        <f>IF($L$2=TRUE,_xll.mirGetDate($A1784,$D$4,"MOD_FOLLOWING",$I$2),"")</f>
        <v/>
      </c>
      <c r="E1784" s="741" t="str">
        <v/>
      </c>
      <c r="F1784" s="741" t="str">
        <v/>
      </c>
      <c r="G1784" s="741" t="str">
        <v/>
      </c>
    </row>
    <row r="1785" spans="1:7">
      <c r="A1785" s="740" t="str">
        <f t="shared" si="27"/>
        <v/>
      </c>
      <c r="B1785" s="739" t="str">
        <f>IF($L$2=TRUE,_xll.mirGetDate($A1785,$B$4,"MOD_FOLLOWING",$I$2),"")</f>
        <v/>
      </c>
      <c r="C1785" s="738" t="str">
        <f>IF($L$2=TRUE,_xll.mirGetDate($A1785,$C$4,"MOD_FOLLOWING",$I$2),"")</f>
        <v/>
      </c>
      <c r="D1785" s="738" t="str">
        <f>IF($L$2=TRUE,_xll.mirGetDate($A1785,$D$4,"MOD_FOLLOWING",$I$2),"")</f>
        <v/>
      </c>
      <c r="E1785" s="741" t="str">
        <v/>
      </c>
      <c r="F1785" s="741" t="str">
        <v/>
      </c>
      <c r="G1785" s="741" t="str">
        <v/>
      </c>
    </row>
    <row r="1786" spans="1:7">
      <c r="A1786" s="740" t="str">
        <f t="shared" si="27"/>
        <v/>
      </c>
      <c r="B1786" s="739" t="str">
        <f>IF($L$2=TRUE,_xll.mirGetDate($A1786,$B$4,"MOD_FOLLOWING",$I$2),"")</f>
        <v/>
      </c>
      <c r="C1786" s="738" t="str">
        <f>IF($L$2=TRUE,_xll.mirGetDate($A1786,$C$4,"MOD_FOLLOWING",$I$2),"")</f>
        <v/>
      </c>
      <c r="D1786" s="738" t="str">
        <f>IF($L$2=TRUE,_xll.mirGetDate($A1786,$D$4,"MOD_FOLLOWING",$I$2),"")</f>
        <v/>
      </c>
      <c r="E1786" s="741" t="str">
        <v/>
      </c>
      <c r="F1786" s="741" t="str">
        <v/>
      </c>
      <c r="G1786" s="741" t="str">
        <v/>
      </c>
    </row>
    <row r="1787" spans="1:7">
      <c r="A1787" s="740" t="str">
        <f t="shared" si="27"/>
        <v/>
      </c>
      <c r="B1787" s="739" t="str">
        <f>IF($L$2=TRUE,_xll.mirGetDate($A1787,$B$4,"MOD_FOLLOWING",$I$2),"")</f>
        <v/>
      </c>
      <c r="C1787" s="738" t="str">
        <f>IF($L$2=TRUE,_xll.mirGetDate($A1787,$C$4,"MOD_FOLLOWING",$I$2),"")</f>
        <v/>
      </c>
      <c r="D1787" s="738" t="str">
        <f>IF($L$2=TRUE,_xll.mirGetDate($A1787,$D$4,"MOD_FOLLOWING",$I$2),"")</f>
        <v/>
      </c>
      <c r="E1787" s="741" t="str">
        <v/>
      </c>
      <c r="F1787" s="741" t="str">
        <v/>
      </c>
      <c r="G1787" s="741" t="str">
        <v/>
      </c>
    </row>
    <row r="1788" spans="1:7">
      <c r="A1788" s="740" t="str">
        <f t="shared" si="27"/>
        <v/>
      </c>
      <c r="B1788" s="739" t="str">
        <f>IF($L$2=TRUE,_xll.mirGetDate($A1788,$B$4,"MOD_FOLLOWING",$I$2),"")</f>
        <v/>
      </c>
      <c r="C1788" s="738" t="str">
        <f>IF($L$2=TRUE,_xll.mirGetDate($A1788,$C$4,"MOD_FOLLOWING",$I$2),"")</f>
        <v/>
      </c>
      <c r="D1788" s="738" t="str">
        <f>IF($L$2=TRUE,_xll.mirGetDate($A1788,$D$4,"MOD_FOLLOWING",$I$2),"")</f>
        <v/>
      </c>
      <c r="E1788" s="741" t="str">
        <v/>
      </c>
      <c r="F1788" s="741" t="str">
        <v/>
      </c>
      <c r="G1788" s="741" t="str">
        <v/>
      </c>
    </row>
    <row r="1789" spans="1:7">
      <c r="A1789" s="740" t="str">
        <f t="shared" si="27"/>
        <v/>
      </c>
      <c r="B1789" s="739" t="str">
        <f>IF($L$2=TRUE,_xll.mirGetDate($A1789,$B$4,"MOD_FOLLOWING",$I$2),"")</f>
        <v/>
      </c>
      <c r="C1789" s="738" t="str">
        <f>IF($L$2=TRUE,_xll.mirGetDate($A1789,$C$4,"MOD_FOLLOWING",$I$2),"")</f>
        <v/>
      </c>
      <c r="D1789" s="738" t="str">
        <f>IF($L$2=TRUE,_xll.mirGetDate($A1789,$D$4,"MOD_FOLLOWING",$I$2),"")</f>
        <v/>
      </c>
      <c r="E1789" s="741" t="str">
        <v/>
      </c>
      <c r="F1789" s="741" t="str">
        <v/>
      </c>
      <c r="G1789" s="741" t="str">
        <v/>
      </c>
    </row>
    <row r="1790" spans="1:7">
      <c r="A1790" s="740" t="str">
        <f t="shared" si="27"/>
        <v/>
      </c>
      <c r="B1790" s="739" t="str">
        <f>IF($L$2=TRUE,_xll.mirGetDate($A1790,$B$4,"MOD_FOLLOWING",$I$2),"")</f>
        <v/>
      </c>
      <c r="C1790" s="738" t="str">
        <f>IF($L$2=TRUE,_xll.mirGetDate($A1790,$C$4,"MOD_FOLLOWING",$I$2),"")</f>
        <v/>
      </c>
      <c r="D1790" s="738" t="str">
        <f>IF($L$2=TRUE,_xll.mirGetDate($A1790,$D$4,"MOD_FOLLOWING",$I$2),"")</f>
        <v/>
      </c>
      <c r="E1790" s="741" t="str">
        <v/>
      </c>
      <c r="F1790" s="741" t="str">
        <v/>
      </c>
      <c r="G1790" s="741" t="str">
        <v/>
      </c>
    </row>
    <row r="1791" spans="1:7">
      <c r="A1791" s="740" t="str">
        <f t="shared" si="27"/>
        <v/>
      </c>
      <c r="B1791" s="739" t="str">
        <f>IF($L$2=TRUE,_xll.mirGetDate($A1791,$B$4,"MOD_FOLLOWING",$I$2),"")</f>
        <v/>
      </c>
      <c r="C1791" s="738" t="str">
        <f>IF($L$2=TRUE,_xll.mirGetDate($A1791,$C$4,"MOD_FOLLOWING",$I$2),"")</f>
        <v/>
      </c>
      <c r="D1791" s="738" t="str">
        <f>IF($L$2=TRUE,_xll.mirGetDate($A1791,$D$4,"MOD_FOLLOWING",$I$2),"")</f>
        <v/>
      </c>
      <c r="E1791" s="741" t="str">
        <v/>
      </c>
      <c r="F1791" s="741" t="str">
        <v/>
      </c>
      <c r="G1791" s="741" t="str">
        <v/>
      </c>
    </row>
    <row r="1792" spans="1:7">
      <c r="A1792" s="740" t="str">
        <f t="shared" si="27"/>
        <v/>
      </c>
      <c r="B1792" s="739" t="str">
        <f>IF($L$2=TRUE,_xll.mirGetDate($A1792,$B$4,"MOD_FOLLOWING",$I$2),"")</f>
        <v/>
      </c>
      <c r="C1792" s="738" t="str">
        <f>IF($L$2=TRUE,_xll.mirGetDate($A1792,$C$4,"MOD_FOLLOWING",$I$2),"")</f>
        <v/>
      </c>
      <c r="D1792" s="738" t="str">
        <f>IF($L$2=TRUE,_xll.mirGetDate($A1792,$D$4,"MOD_FOLLOWING",$I$2),"")</f>
        <v/>
      </c>
      <c r="E1792" s="741" t="str">
        <v/>
      </c>
      <c r="F1792" s="741" t="str">
        <v/>
      </c>
      <c r="G1792" s="741" t="str">
        <v/>
      </c>
    </row>
    <row r="1793" spans="1:7">
      <c r="A1793" s="740" t="str">
        <f t="shared" si="27"/>
        <v/>
      </c>
      <c r="B1793" s="739" t="str">
        <f>IF($L$2=TRUE,_xll.mirGetDate($A1793,$B$4,"MOD_FOLLOWING",$I$2),"")</f>
        <v/>
      </c>
      <c r="C1793" s="738" t="str">
        <f>IF($L$2=TRUE,_xll.mirGetDate($A1793,$C$4,"MOD_FOLLOWING",$I$2),"")</f>
        <v/>
      </c>
      <c r="D1793" s="738" t="str">
        <f>IF($L$2=TRUE,_xll.mirGetDate($A1793,$D$4,"MOD_FOLLOWING",$I$2),"")</f>
        <v/>
      </c>
      <c r="E1793" s="741" t="str">
        <v/>
      </c>
      <c r="F1793" s="741" t="str">
        <v/>
      </c>
      <c r="G1793" s="741" t="str">
        <v/>
      </c>
    </row>
    <row r="1794" spans="1:7">
      <c r="A1794" s="740" t="str">
        <f t="shared" si="27"/>
        <v/>
      </c>
      <c r="B1794" s="739" t="str">
        <f>IF($L$2=TRUE,_xll.mirGetDate($A1794,$B$4,"MOD_FOLLOWING",$I$2),"")</f>
        <v/>
      </c>
      <c r="C1794" s="738" t="str">
        <f>IF($L$2=TRUE,_xll.mirGetDate($A1794,$C$4,"MOD_FOLLOWING",$I$2),"")</f>
        <v/>
      </c>
      <c r="D1794" s="738" t="str">
        <f>IF($L$2=TRUE,_xll.mirGetDate($A1794,$D$4,"MOD_FOLLOWING",$I$2),"")</f>
        <v/>
      </c>
      <c r="E1794" s="741" t="str">
        <v/>
      </c>
      <c r="F1794" s="741" t="str">
        <v/>
      </c>
      <c r="G1794" s="741" t="str">
        <v/>
      </c>
    </row>
    <row r="1795" spans="1:7">
      <c r="A1795" s="740" t="str">
        <f t="shared" si="27"/>
        <v/>
      </c>
      <c r="B1795" s="739" t="str">
        <f>IF($L$2=TRUE,_xll.mirGetDate($A1795,$B$4,"MOD_FOLLOWING",$I$2),"")</f>
        <v/>
      </c>
      <c r="C1795" s="738" t="str">
        <f>IF($L$2=TRUE,_xll.mirGetDate($A1795,$C$4,"MOD_FOLLOWING",$I$2),"")</f>
        <v/>
      </c>
      <c r="D1795" s="738" t="str">
        <f>IF($L$2=TRUE,_xll.mirGetDate($A1795,$D$4,"MOD_FOLLOWING",$I$2),"")</f>
        <v/>
      </c>
      <c r="E1795" s="741" t="str">
        <v/>
      </c>
      <c r="F1795" s="741" t="str">
        <v/>
      </c>
      <c r="G1795" s="741" t="str">
        <v/>
      </c>
    </row>
    <row r="1796" spans="1:7">
      <c r="A1796" s="740" t="str">
        <f t="shared" si="27"/>
        <v/>
      </c>
      <c r="B1796" s="739" t="str">
        <f>IF($L$2=TRUE,_xll.mirGetDate($A1796,$B$4,"MOD_FOLLOWING",$I$2),"")</f>
        <v/>
      </c>
      <c r="C1796" s="738" t="str">
        <f>IF($L$2=TRUE,_xll.mirGetDate($A1796,$C$4,"MOD_FOLLOWING",$I$2),"")</f>
        <v/>
      </c>
      <c r="D1796" s="738" t="str">
        <f>IF($L$2=TRUE,_xll.mirGetDate($A1796,$D$4,"MOD_FOLLOWING",$I$2),"")</f>
        <v/>
      </c>
      <c r="E1796" s="741" t="str">
        <v/>
      </c>
      <c r="F1796" s="741" t="str">
        <v/>
      </c>
      <c r="G1796" s="741" t="str">
        <v/>
      </c>
    </row>
    <row r="1797" spans="1:7">
      <c r="A1797" s="740" t="str">
        <f t="shared" si="27"/>
        <v/>
      </c>
      <c r="B1797" s="739" t="str">
        <f>IF($L$2=TRUE,_xll.mirGetDate($A1797,$B$4,"MOD_FOLLOWING",$I$2),"")</f>
        <v/>
      </c>
      <c r="C1797" s="738" t="str">
        <f>IF($L$2=TRUE,_xll.mirGetDate($A1797,$C$4,"MOD_FOLLOWING",$I$2),"")</f>
        <v/>
      </c>
      <c r="D1797" s="738" t="str">
        <f>IF($L$2=TRUE,_xll.mirGetDate($A1797,$D$4,"MOD_FOLLOWING",$I$2),"")</f>
        <v/>
      </c>
      <c r="E1797" s="741" t="str">
        <v/>
      </c>
      <c r="F1797" s="741" t="str">
        <v/>
      </c>
      <c r="G1797" s="741" t="str">
        <v/>
      </c>
    </row>
    <row r="1798" spans="1:7">
      <c r="A1798" s="740" t="str">
        <f t="shared" ref="A1798:A1861" si="28">B1797</f>
        <v/>
      </c>
      <c r="B1798" s="739" t="str">
        <f>IF($L$2=TRUE,_xll.mirGetDate($A1798,$B$4,"MOD_FOLLOWING",$I$2),"")</f>
        <v/>
      </c>
      <c r="C1798" s="738" t="str">
        <f>IF($L$2=TRUE,_xll.mirGetDate($A1798,$C$4,"MOD_FOLLOWING",$I$2),"")</f>
        <v/>
      </c>
      <c r="D1798" s="738" t="str">
        <f>IF($L$2=TRUE,_xll.mirGetDate($A1798,$D$4,"MOD_FOLLOWING",$I$2),"")</f>
        <v/>
      </c>
      <c r="E1798" s="741" t="str">
        <v/>
      </c>
      <c r="F1798" s="741" t="str">
        <v/>
      </c>
      <c r="G1798" s="741" t="str">
        <v/>
      </c>
    </row>
    <row r="1799" spans="1:7">
      <c r="A1799" s="740" t="str">
        <f t="shared" si="28"/>
        <v/>
      </c>
      <c r="B1799" s="739" t="str">
        <f>IF($L$2=TRUE,_xll.mirGetDate($A1799,$B$4,"MOD_FOLLOWING",$I$2),"")</f>
        <v/>
      </c>
      <c r="C1799" s="738" t="str">
        <f>IF($L$2=TRUE,_xll.mirGetDate($A1799,$C$4,"MOD_FOLLOWING",$I$2),"")</f>
        <v/>
      </c>
      <c r="D1799" s="738" t="str">
        <f>IF($L$2=TRUE,_xll.mirGetDate($A1799,$D$4,"MOD_FOLLOWING",$I$2),"")</f>
        <v/>
      </c>
      <c r="E1799" s="741" t="str">
        <v/>
      </c>
      <c r="F1799" s="741" t="str">
        <v/>
      </c>
      <c r="G1799" s="741" t="str">
        <v/>
      </c>
    </row>
    <row r="1800" spans="1:7">
      <c r="A1800" s="740" t="str">
        <f t="shared" si="28"/>
        <v/>
      </c>
      <c r="B1800" s="739" t="str">
        <f>IF($L$2=TRUE,_xll.mirGetDate($A1800,$B$4,"MOD_FOLLOWING",$I$2),"")</f>
        <v/>
      </c>
      <c r="C1800" s="738" t="str">
        <f>IF($L$2=TRUE,_xll.mirGetDate($A1800,$C$4,"MOD_FOLLOWING",$I$2),"")</f>
        <v/>
      </c>
      <c r="D1800" s="738" t="str">
        <f>IF($L$2=TRUE,_xll.mirGetDate($A1800,$D$4,"MOD_FOLLOWING",$I$2),"")</f>
        <v/>
      </c>
      <c r="E1800" s="741" t="str">
        <v/>
      </c>
      <c r="F1800" s="741" t="str">
        <v/>
      </c>
      <c r="G1800" s="741" t="str">
        <v/>
      </c>
    </row>
    <row r="1801" spans="1:7">
      <c r="A1801" s="740" t="str">
        <f t="shared" si="28"/>
        <v/>
      </c>
      <c r="B1801" s="739" t="str">
        <f>IF($L$2=TRUE,_xll.mirGetDate($A1801,$B$4,"MOD_FOLLOWING",$I$2),"")</f>
        <v/>
      </c>
      <c r="C1801" s="738" t="str">
        <f>IF($L$2=TRUE,_xll.mirGetDate($A1801,$C$4,"MOD_FOLLOWING",$I$2),"")</f>
        <v/>
      </c>
      <c r="D1801" s="738" t="str">
        <f>IF($L$2=TRUE,_xll.mirGetDate($A1801,$D$4,"MOD_FOLLOWING",$I$2),"")</f>
        <v/>
      </c>
      <c r="E1801" s="741" t="str">
        <v/>
      </c>
      <c r="F1801" s="741" t="str">
        <v/>
      </c>
      <c r="G1801" s="741" t="str">
        <v/>
      </c>
    </row>
    <row r="1802" spans="1:7">
      <c r="A1802" s="740" t="str">
        <f t="shared" si="28"/>
        <v/>
      </c>
      <c r="B1802" s="739" t="str">
        <f>IF($L$2=TRUE,_xll.mirGetDate($A1802,$B$4,"MOD_FOLLOWING",$I$2),"")</f>
        <v/>
      </c>
      <c r="C1802" s="738" t="str">
        <f>IF($L$2=TRUE,_xll.mirGetDate($A1802,$C$4,"MOD_FOLLOWING",$I$2),"")</f>
        <v/>
      </c>
      <c r="D1802" s="738" t="str">
        <f>IF($L$2=TRUE,_xll.mirGetDate($A1802,$D$4,"MOD_FOLLOWING",$I$2),"")</f>
        <v/>
      </c>
      <c r="E1802" s="741" t="str">
        <v/>
      </c>
      <c r="F1802" s="741" t="str">
        <v/>
      </c>
      <c r="G1802" s="741" t="str">
        <v/>
      </c>
    </row>
    <row r="1803" spans="1:7">
      <c r="A1803" s="740" t="str">
        <f t="shared" si="28"/>
        <v/>
      </c>
      <c r="B1803" s="739" t="str">
        <f>IF($L$2=TRUE,_xll.mirGetDate($A1803,$B$4,"MOD_FOLLOWING",$I$2),"")</f>
        <v/>
      </c>
      <c r="C1803" s="738" t="str">
        <f>IF($L$2=TRUE,_xll.mirGetDate($A1803,$C$4,"MOD_FOLLOWING",$I$2),"")</f>
        <v/>
      </c>
      <c r="D1803" s="738" t="str">
        <f>IF($L$2=TRUE,_xll.mirGetDate($A1803,$D$4,"MOD_FOLLOWING",$I$2),"")</f>
        <v/>
      </c>
      <c r="E1803" s="741" t="str">
        <v/>
      </c>
      <c r="F1803" s="741" t="str">
        <v/>
      </c>
      <c r="G1803" s="741" t="str">
        <v/>
      </c>
    </row>
    <row r="1804" spans="1:7">
      <c r="A1804" s="740" t="str">
        <f t="shared" si="28"/>
        <v/>
      </c>
      <c r="B1804" s="739" t="str">
        <f>IF($L$2=TRUE,_xll.mirGetDate($A1804,$B$4,"MOD_FOLLOWING",$I$2),"")</f>
        <v/>
      </c>
      <c r="C1804" s="738" t="str">
        <f>IF($L$2=TRUE,_xll.mirGetDate($A1804,$C$4,"MOD_FOLLOWING",$I$2),"")</f>
        <v/>
      </c>
      <c r="D1804" s="738" t="str">
        <f>IF($L$2=TRUE,_xll.mirGetDate($A1804,$D$4,"MOD_FOLLOWING",$I$2),"")</f>
        <v/>
      </c>
      <c r="E1804" s="741" t="str">
        <v/>
      </c>
      <c r="F1804" s="741" t="str">
        <v/>
      </c>
      <c r="G1804" s="741" t="str">
        <v/>
      </c>
    </row>
    <row r="1805" spans="1:7">
      <c r="A1805" s="740" t="str">
        <f t="shared" si="28"/>
        <v/>
      </c>
      <c r="B1805" s="739" t="str">
        <f>IF($L$2=TRUE,_xll.mirGetDate($A1805,$B$4,"MOD_FOLLOWING",$I$2),"")</f>
        <v/>
      </c>
      <c r="C1805" s="738" t="str">
        <f>IF($L$2=TRUE,_xll.mirGetDate($A1805,$C$4,"MOD_FOLLOWING",$I$2),"")</f>
        <v/>
      </c>
      <c r="D1805" s="738" t="str">
        <f>IF($L$2=TRUE,_xll.mirGetDate($A1805,$D$4,"MOD_FOLLOWING",$I$2),"")</f>
        <v/>
      </c>
      <c r="E1805" s="741" t="str">
        <v/>
      </c>
      <c r="F1805" s="741" t="str">
        <v/>
      </c>
      <c r="G1805" s="741" t="str">
        <v/>
      </c>
    </row>
    <row r="1806" spans="1:7">
      <c r="A1806" s="740" t="str">
        <f t="shared" si="28"/>
        <v/>
      </c>
      <c r="B1806" s="739" t="str">
        <f>IF($L$2=TRUE,_xll.mirGetDate($A1806,$B$4,"MOD_FOLLOWING",$I$2),"")</f>
        <v/>
      </c>
      <c r="C1806" s="738" t="str">
        <f>IF($L$2=TRUE,_xll.mirGetDate($A1806,$C$4,"MOD_FOLLOWING",$I$2),"")</f>
        <v/>
      </c>
      <c r="D1806" s="738" t="str">
        <f>IF($L$2=TRUE,_xll.mirGetDate($A1806,$D$4,"MOD_FOLLOWING",$I$2),"")</f>
        <v/>
      </c>
      <c r="E1806" s="741" t="str">
        <v/>
      </c>
      <c r="F1806" s="741" t="str">
        <v/>
      </c>
      <c r="G1806" s="741" t="str">
        <v/>
      </c>
    </row>
    <row r="1807" spans="1:7">
      <c r="A1807" s="740" t="str">
        <f t="shared" si="28"/>
        <v/>
      </c>
      <c r="B1807" s="739" t="str">
        <f>IF($L$2=TRUE,_xll.mirGetDate($A1807,$B$4,"MOD_FOLLOWING",$I$2),"")</f>
        <v/>
      </c>
      <c r="C1807" s="738" t="str">
        <f>IF($L$2=TRUE,_xll.mirGetDate($A1807,$C$4,"MOD_FOLLOWING",$I$2),"")</f>
        <v/>
      </c>
      <c r="D1807" s="738" t="str">
        <f>IF($L$2=TRUE,_xll.mirGetDate($A1807,$D$4,"MOD_FOLLOWING",$I$2),"")</f>
        <v/>
      </c>
      <c r="E1807" s="741" t="str">
        <v/>
      </c>
      <c r="F1807" s="741" t="str">
        <v/>
      </c>
      <c r="G1807" s="741" t="str">
        <v/>
      </c>
    </row>
    <row r="1808" spans="1:7">
      <c r="A1808" s="740" t="str">
        <f t="shared" si="28"/>
        <v/>
      </c>
      <c r="B1808" s="739" t="str">
        <f>IF($L$2=TRUE,_xll.mirGetDate($A1808,$B$4,"MOD_FOLLOWING",$I$2),"")</f>
        <v/>
      </c>
      <c r="C1808" s="738" t="str">
        <f>IF($L$2=TRUE,_xll.mirGetDate($A1808,$C$4,"MOD_FOLLOWING",$I$2),"")</f>
        <v/>
      </c>
      <c r="D1808" s="738" t="str">
        <f>IF($L$2=TRUE,_xll.mirGetDate($A1808,$D$4,"MOD_FOLLOWING",$I$2),"")</f>
        <v/>
      </c>
      <c r="E1808" s="741" t="str">
        <v/>
      </c>
      <c r="F1808" s="741" t="str">
        <v/>
      </c>
      <c r="G1808" s="741" t="str">
        <v/>
      </c>
    </row>
    <row r="1809" spans="1:7">
      <c r="A1809" s="740" t="str">
        <f t="shared" si="28"/>
        <v/>
      </c>
      <c r="B1809" s="739" t="str">
        <f>IF($L$2=TRUE,_xll.mirGetDate($A1809,$B$4,"MOD_FOLLOWING",$I$2),"")</f>
        <v/>
      </c>
      <c r="C1809" s="738" t="str">
        <f>IF($L$2=TRUE,_xll.mirGetDate($A1809,$C$4,"MOD_FOLLOWING",$I$2),"")</f>
        <v/>
      </c>
      <c r="D1809" s="738" t="str">
        <f>IF($L$2=TRUE,_xll.mirGetDate($A1809,$D$4,"MOD_FOLLOWING",$I$2),"")</f>
        <v/>
      </c>
      <c r="E1809" s="741" t="str">
        <v/>
      </c>
      <c r="F1809" s="741" t="str">
        <v/>
      </c>
      <c r="G1809" s="741" t="str">
        <v/>
      </c>
    </row>
    <row r="1810" spans="1:7">
      <c r="A1810" s="740" t="str">
        <f t="shared" si="28"/>
        <v/>
      </c>
      <c r="B1810" s="739" t="str">
        <f>IF($L$2=TRUE,_xll.mirGetDate($A1810,$B$4,"MOD_FOLLOWING",$I$2),"")</f>
        <v/>
      </c>
      <c r="C1810" s="738" t="str">
        <f>IF($L$2=TRUE,_xll.mirGetDate($A1810,$C$4,"MOD_FOLLOWING",$I$2),"")</f>
        <v/>
      </c>
      <c r="D1810" s="738" t="str">
        <f>IF($L$2=TRUE,_xll.mirGetDate($A1810,$D$4,"MOD_FOLLOWING",$I$2),"")</f>
        <v/>
      </c>
      <c r="E1810" s="741" t="str">
        <v/>
      </c>
      <c r="F1810" s="741" t="str">
        <v/>
      </c>
      <c r="G1810" s="741" t="str">
        <v/>
      </c>
    </row>
    <row r="1811" spans="1:7">
      <c r="A1811" s="740" t="str">
        <f t="shared" si="28"/>
        <v/>
      </c>
      <c r="B1811" s="739" t="str">
        <f>IF($L$2=TRUE,_xll.mirGetDate($A1811,$B$4,"MOD_FOLLOWING",$I$2),"")</f>
        <v/>
      </c>
      <c r="C1811" s="738" t="str">
        <f>IF($L$2=TRUE,_xll.mirGetDate($A1811,$C$4,"MOD_FOLLOWING",$I$2),"")</f>
        <v/>
      </c>
      <c r="D1811" s="738" t="str">
        <f>IF($L$2=TRUE,_xll.mirGetDate($A1811,$D$4,"MOD_FOLLOWING",$I$2),"")</f>
        <v/>
      </c>
      <c r="E1811" s="741" t="str">
        <v/>
      </c>
      <c r="F1811" s="741" t="str">
        <v/>
      </c>
      <c r="G1811" s="741" t="str">
        <v/>
      </c>
    </row>
    <row r="1812" spans="1:7">
      <c r="A1812" s="740" t="str">
        <f t="shared" si="28"/>
        <v/>
      </c>
      <c r="B1812" s="739" t="str">
        <f>IF($L$2=TRUE,_xll.mirGetDate($A1812,$B$4,"MOD_FOLLOWING",$I$2),"")</f>
        <v/>
      </c>
      <c r="C1812" s="738" t="str">
        <f>IF($L$2=TRUE,_xll.mirGetDate($A1812,$C$4,"MOD_FOLLOWING",$I$2),"")</f>
        <v/>
      </c>
      <c r="D1812" s="738" t="str">
        <f>IF($L$2=TRUE,_xll.mirGetDate($A1812,$D$4,"MOD_FOLLOWING",$I$2),"")</f>
        <v/>
      </c>
      <c r="E1812" s="741" t="str">
        <v/>
      </c>
      <c r="F1812" s="741" t="str">
        <v/>
      </c>
      <c r="G1812" s="741" t="str">
        <v/>
      </c>
    </row>
    <row r="1813" spans="1:7">
      <c r="A1813" s="740" t="str">
        <f t="shared" si="28"/>
        <v/>
      </c>
      <c r="B1813" s="739" t="str">
        <f>IF($L$2=TRUE,_xll.mirGetDate($A1813,$B$4,"MOD_FOLLOWING",$I$2),"")</f>
        <v/>
      </c>
      <c r="C1813" s="738" t="str">
        <f>IF($L$2=TRUE,_xll.mirGetDate($A1813,$C$4,"MOD_FOLLOWING",$I$2),"")</f>
        <v/>
      </c>
      <c r="D1813" s="738" t="str">
        <f>IF($L$2=TRUE,_xll.mirGetDate($A1813,$D$4,"MOD_FOLLOWING",$I$2),"")</f>
        <v/>
      </c>
      <c r="E1813" s="741" t="str">
        <v/>
      </c>
      <c r="F1813" s="741" t="str">
        <v/>
      </c>
      <c r="G1813" s="741" t="str">
        <v/>
      </c>
    </row>
    <row r="1814" spans="1:7">
      <c r="A1814" s="740" t="str">
        <f t="shared" si="28"/>
        <v/>
      </c>
      <c r="B1814" s="739" t="str">
        <f>IF($L$2=TRUE,_xll.mirGetDate($A1814,$B$4,"MOD_FOLLOWING",$I$2),"")</f>
        <v/>
      </c>
      <c r="C1814" s="738" t="str">
        <f>IF($L$2=TRUE,_xll.mirGetDate($A1814,$C$4,"MOD_FOLLOWING",$I$2),"")</f>
        <v/>
      </c>
      <c r="D1814" s="738" t="str">
        <f>IF($L$2=TRUE,_xll.mirGetDate($A1814,$D$4,"MOD_FOLLOWING",$I$2),"")</f>
        <v/>
      </c>
      <c r="E1814" s="741" t="str">
        <v/>
      </c>
      <c r="F1814" s="741" t="str">
        <v/>
      </c>
      <c r="G1814" s="741" t="str">
        <v/>
      </c>
    </row>
    <row r="1815" spans="1:7">
      <c r="A1815" s="740" t="str">
        <f t="shared" si="28"/>
        <v/>
      </c>
      <c r="B1815" s="739" t="str">
        <f>IF($L$2=TRUE,_xll.mirGetDate($A1815,$B$4,"MOD_FOLLOWING",$I$2),"")</f>
        <v/>
      </c>
      <c r="C1815" s="738" t="str">
        <f>IF($L$2=TRUE,_xll.mirGetDate($A1815,$C$4,"MOD_FOLLOWING",$I$2),"")</f>
        <v/>
      </c>
      <c r="D1815" s="738" t="str">
        <f>IF($L$2=TRUE,_xll.mirGetDate($A1815,$D$4,"MOD_FOLLOWING",$I$2),"")</f>
        <v/>
      </c>
      <c r="E1815" s="741" t="str">
        <v/>
      </c>
      <c r="F1815" s="741" t="str">
        <v/>
      </c>
      <c r="G1815" s="741" t="str">
        <v/>
      </c>
    </row>
    <row r="1816" spans="1:7">
      <c r="A1816" s="740" t="str">
        <f t="shared" si="28"/>
        <v/>
      </c>
      <c r="B1816" s="739" t="str">
        <f>IF($L$2=TRUE,_xll.mirGetDate($A1816,$B$4,"MOD_FOLLOWING",$I$2),"")</f>
        <v/>
      </c>
      <c r="C1816" s="738" t="str">
        <f>IF($L$2=TRUE,_xll.mirGetDate($A1816,$C$4,"MOD_FOLLOWING",$I$2),"")</f>
        <v/>
      </c>
      <c r="D1816" s="738" t="str">
        <f>IF($L$2=TRUE,_xll.mirGetDate($A1816,$D$4,"MOD_FOLLOWING",$I$2),"")</f>
        <v/>
      </c>
      <c r="E1816" s="741" t="str">
        <v/>
      </c>
      <c r="F1816" s="741" t="str">
        <v/>
      </c>
      <c r="G1816" s="741" t="str">
        <v/>
      </c>
    </row>
    <row r="1817" spans="1:7">
      <c r="A1817" s="740" t="str">
        <f t="shared" si="28"/>
        <v/>
      </c>
      <c r="B1817" s="739" t="str">
        <f>IF($L$2=TRUE,_xll.mirGetDate($A1817,$B$4,"MOD_FOLLOWING",$I$2),"")</f>
        <v/>
      </c>
      <c r="C1817" s="738" t="str">
        <f>IF($L$2=TRUE,_xll.mirGetDate($A1817,$C$4,"MOD_FOLLOWING",$I$2),"")</f>
        <v/>
      </c>
      <c r="D1817" s="738" t="str">
        <f>IF($L$2=TRUE,_xll.mirGetDate($A1817,$D$4,"MOD_FOLLOWING",$I$2),"")</f>
        <v/>
      </c>
      <c r="E1817" s="741" t="str">
        <v/>
      </c>
      <c r="F1817" s="741" t="str">
        <v/>
      </c>
      <c r="G1817" s="741" t="str">
        <v/>
      </c>
    </row>
    <row r="1818" spans="1:7">
      <c r="A1818" s="740" t="str">
        <f t="shared" si="28"/>
        <v/>
      </c>
      <c r="B1818" s="739" t="str">
        <f>IF($L$2=TRUE,_xll.mirGetDate($A1818,$B$4,"MOD_FOLLOWING",$I$2),"")</f>
        <v/>
      </c>
      <c r="C1818" s="738" t="str">
        <f>IF($L$2=TRUE,_xll.mirGetDate($A1818,$C$4,"MOD_FOLLOWING",$I$2),"")</f>
        <v/>
      </c>
      <c r="D1818" s="738" t="str">
        <f>IF($L$2=TRUE,_xll.mirGetDate($A1818,$D$4,"MOD_FOLLOWING",$I$2),"")</f>
        <v/>
      </c>
      <c r="E1818" s="741" t="str">
        <v/>
      </c>
      <c r="F1818" s="741" t="str">
        <v/>
      </c>
      <c r="G1818" s="741" t="str">
        <v/>
      </c>
    </row>
    <row r="1819" spans="1:7">
      <c r="A1819" s="740" t="str">
        <f t="shared" si="28"/>
        <v/>
      </c>
      <c r="B1819" s="739" t="str">
        <f>IF($L$2=TRUE,_xll.mirGetDate($A1819,$B$4,"MOD_FOLLOWING",$I$2),"")</f>
        <v/>
      </c>
      <c r="C1819" s="738" t="str">
        <f>IF($L$2=TRUE,_xll.mirGetDate($A1819,$C$4,"MOD_FOLLOWING",$I$2),"")</f>
        <v/>
      </c>
      <c r="D1819" s="738" t="str">
        <f>IF($L$2=TRUE,_xll.mirGetDate($A1819,$D$4,"MOD_FOLLOWING",$I$2),"")</f>
        <v/>
      </c>
      <c r="E1819" s="741" t="str">
        <v/>
      </c>
      <c r="F1819" s="741" t="str">
        <v/>
      </c>
      <c r="G1819" s="741" t="str">
        <v/>
      </c>
    </row>
    <row r="1820" spans="1:7">
      <c r="A1820" s="740" t="str">
        <f t="shared" si="28"/>
        <v/>
      </c>
      <c r="B1820" s="739" t="str">
        <f>IF($L$2=TRUE,_xll.mirGetDate($A1820,$B$4,"MOD_FOLLOWING",$I$2),"")</f>
        <v/>
      </c>
      <c r="C1820" s="738" t="str">
        <f>IF($L$2=TRUE,_xll.mirGetDate($A1820,$C$4,"MOD_FOLLOWING",$I$2),"")</f>
        <v/>
      </c>
      <c r="D1820" s="738" t="str">
        <f>IF($L$2=TRUE,_xll.mirGetDate($A1820,$D$4,"MOD_FOLLOWING",$I$2),"")</f>
        <v/>
      </c>
      <c r="E1820" s="741" t="str">
        <v/>
      </c>
      <c r="F1820" s="741" t="str">
        <v/>
      </c>
      <c r="G1820" s="741" t="str">
        <v/>
      </c>
    </row>
    <row r="1821" spans="1:7">
      <c r="A1821" s="740" t="str">
        <f t="shared" si="28"/>
        <v/>
      </c>
      <c r="B1821" s="739" t="str">
        <f>IF($L$2=TRUE,_xll.mirGetDate($A1821,$B$4,"MOD_FOLLOWING",$I$2),"")</f>
        <v/>
      </c>
      <c r="C1821" s="738" t="str">
        <f>IF($L$2=TRUE,_xll.mirGetDate($A1821,$C$4,"MOD_FOLLOWING",$I$2),"")</f>
        <v/>
      </c>
      <c r="D1821" s="738" t="str">
        <f>IF($L$2=TRUE,_xll.mirGetDate($A1821,$D$4,"MOD_FOLLOWING",$I$2),"")</f>
        <v/>
      </c>
      <c r="E1821" s="741" t="str">
        <v/>
      </c>
      <c r="F1821" s="741" t="str">
        <v/>
      </c>
      <c r="G1821" s="741" t="str">
        <v/>
      </c>
    </row>
    <row r="1822" spans="1:7">
      <c r="A1822" s="740" t="str">
        <f t="shared" si="28"/>
        <v/>
      </c>
      <c r="B1822" s="739" t="str">
        <f>IF($L$2=TRUE,_xll.mirGetDate($A1822,$B$4,"MOD_FOLLOWING",$I$2),"")</f>
        <v/>
      </c>
      <c r="C1822" s="738" t="str">
        <f>IF($L$2=TRUE,_xll.mirGetDate($A1822,$C$4,"MOD_FOLLOWING",$I$2),"")</f>
        <v/>
      </c>
      <c r="D1822" s="738" t="str">
        <f>IF($L$2=TRUE,_xll.mirGetDate($A1822,$D$4,"MOD_FOLLOWING",$I$2),"")</f>
        <v/>
      </c>
      <c r="E1822" s="741" t="str">
        <v/>
      </c>
      <c r="F1822" s="741" t="str">
        <v/>
      </c>
      <c r="G1822" s="741" t="str">
        <v/>
      </c>
    </row>
    <row r="1823" spans="1:7">
      <c r="A1823" s="740" t="str">
        <f t="shared" si="28"/>
        <v/>
      </c>
      <c r="B1823" s="739" t="str">
        <f>IF($L$2=TRUE,_xll.mirGetDate($A1823,$B$4,"MOD_FOLLOWING",$I$2),"")</f>
        <v/>
      </c>
      <c r="C1823" s="738" t="str">
        <f>IF($L$2=TRUE,_xll.mirGetDate($A1823,$C$4,"MOD_FOLLOWING",$I$2),"")</f>
        <v/>
      </c>
      <c r="D1823" s="738" t="str">
        <f>IF($L$2=TRUE,_xll.mirGetDate($A1823,$D$4,"MOD_FOLLOWING",$I$2),"")</f>
        <v/>
      </c>
      <c r="E1823" s="741" t="str">
        <v/>
      </c>
      <c r="F1823" s="741" t="str">
        <v/>
      </c>
      <c r="G1823" s="741" t="str">
        <v/>
      </c>
    </row>
    <row r="1824" spans="1:7">
      <c r="A1824" s="740" t="str">
        <f t="shared" si="28"/>
        <v/>
      </c>
      <c r="B1824" s="739" t="str">
        <f>IF($L$2=TRUE,_xll.mirGetDate($A1824,$B$4,"MOD_FOLLOWING",$I$2),"")</f>
        <v/>
      </c>
      <c r="C1824" s="738" t="str">
        <f>IF($L$2=TRUE,_xll.mirGetDate($A1824,$C$4,"MOD_FOLLOWING",$I$2),"")</f>
        <v/>
      </c>
      <c r="D1824" s="738" t="str">
        <f>IF($L$2=TRUE,_xll.mirGetDate($A1824,$D$4,"MOD_FOLLOWING",$I$2),"")</f>
        <v/>
      </c>
      <c r="E1824" s="741" t="str">
        <v/>
      </c>
      <c r="F1824" s="741" t="str">
        <v/>
      </c>
      <c r="G1824" s="741" t="str">
        <v/>
      </c>
    </row>
    <row r="1825" spans="1:7">
      <c r="A1825" s="740" t="str">
        <f t="shared" si="28"/>
        <v/>
      </c>
      <c r="B1825" s="739" t="str">
        <f>IF($L$2=TRUE,_xll.mirGetDate($A1825,$B$4,"MOD_FOLLOWING",$I$2),"")</f>
        <v/>
      </c>
      <c r="C1825" s="738" t="str">
        <f>IF($L$2=TRUE,_xll.mirGetDate($A1825,$C$4,"MOD_FOLLOWING",$I$2),"")</f>
        <v/>
      </c>
      <c r="D1825" s="738" t="str">
        <f>IF($L$2=TRUE,_xll.mirGetDate($A1825,$D$4,"MOD_FOLLOWING",$I$2),"")</f>
        <v/>
      </c>
      <c r="E1825" s="741" t="str">
        <v/>
      </c>
      <c r="F1825" s="741" t="str">
        <v/>
      </c>
      <c r="G1825" s="741" t="str">
        <v/>
      </c>
    </row>
    <row r="1826" spans="1:7">
      <c r="A1826" s="740" t="str">
        <f t="shared" si="28"/>
        <v/>
      </c>
      <c r="B1826" s="739" t="str">
        <f>IF($L$2=TRUE,_xll.mirGetDate($A1826,$B$4,"MOD_FOLLOWING",$I$2),"")</f>
        <v/>
      </c>
      <c r="C1826" s="738" t="str">
        <f>IF($L$2=TRUE,_xll.mirGetDate($A1826,$C$4,"MOD_FOLLOWING",$I$2),"")</f>
        <v/>
      </c>
      <c r="D1826" s="738" t="str">
        <f>IF($L$2=TRUE,_xll.mirGetDate($A1826,$D$4,"MOD_FOLLOWING",$I$2),"")</f>
        <v/>
      </c>
      <c r="E1826" s="741" t="str">
        <v/>
      </c>
      <c r="F1826" s="741" t="str">
        <v/>
      </c>
      <c r="G1826" s="741" t="str">
        <v/>
      </c>
    </row>
    <row r="1827" spans="1:7">
      <c r="A1827" s="740" t="str">
        <f t="shared" si="28"/>
        <v/>
      </c>
      <c r="B1827" s="739" t="str">
        <f>IF($L$2=TRUE,_xll.mirGetDate($A1827,$B$4,"MOD_FOLLOWING",$I$2),"")</f>
        <v/>
      </c>
      <c r="C1827" s="738" t="str">
        <f>IF($L$2=TRUE,_xll.mirGetDate($A1827,$C$4,"MOD_FOLLOWING",$I$2),"")</f>
        <v/>
      </c>
      <c r="D1827" s="738" t="str">
        <f>IF($L$2=TRUE,_xll.mirGetDate($A1827,$D$4,"MOD_FOLLOWING",$I$2),"")</f>
        <v/>
      </c>
      <c r="E1827" s="741" t="str">
        <v/>
      </c>
      <c r="F1827" s="741" t="str">
        <v/>
      </c>
      <c r="G1827" s="741" t="str">
        <v/>
      </c>
    </row>
    <row r="1828" spans="1:7">
      <c r="A1828" s="740" t="str">
        <f t="shared" si="28"/>
        <v/>
      </c>
      <c r="B1828" s="739" t="str">
        <f>IF($L$2=TRUE,_xll.mirGetDate($A1828,$B$4,"MOD_FOLLOWING",$I$2),"")</f>
        <v/>
      </c>
      <c r="C1828" s="738" t="str">
        <f>IF($L$2=TRUE,_xll.mirGetDate($A1828,$C$4,"MOD_FOLLOWING",$I$2),"")</f>
        <v/>
      </c>
      <c r="D1828" s="738" t="str">
        <f>IF($L$2=TRUE,_xll.mirGetDate($A1828,$D$4,"MOD_FOLLOWING",$I$2),"")</f>
        <v/>
      </c>
      <c r="E1828" s="741" t="str">
        <v/>
      </c>
      <c r="F1828" s="741" t="str">
        <v/>
      </c>
      <c r="G1828" s="741" t="str">
        <v/>
      </c>
    </row>
    <row r="1829" spans="1:7">
      <c r="A1829" s="740" t="str">
        <f t="shared" si="28"/>
        <v/>
      </c>
      <c r="B1829" s="739" t="str">
        <f>IF($L$2=TRUE,_xll.mirGetDate($A1829,$B$4,"MOD_FOLLOWING",$I$2),"")</f>
        <v/>
      </c>
      <c r="C1829" s="738" t="str">
        <f>IF($L$2=TRUE,_xll.mirGetDate($A1829,$C$4,"MOD_FOLLOWING",$I$2),"")</f>
        <v/>
      </c>
      <c r="D1829" s="738" t="str">
        <f>IF($L$2=TRUE,_xll.mirGetDate($A1829,$D$4,"MOD_FOLLOWING",$I$2),"")</f>
        <v/>
      </c>
      <c r="E1829" s="741" t="str">
        <v/>
      </c>
      <c r="F1829" s="741" t="str">
        <v/>
      </c>
      <c r="G1829" s="741" t="str">
        <v/>
      </c>
    </row>
    <row r="1830" spans="1:7">
      <c r="A1830" s="740" t="str">
        <f t="shared" si="28"/>
        <v/>
      </c>
      <c r="B1830" s="739" t="str">
        <f>IF($L$2=TRUE,_xll.mirGetDate($A1830,$B$4,"MOD_FOLLOWING",$I$2),"")</f>
        <v/>
      </c>
      <c r="C1830" s="738" t="str">
        <f>IF($L$2=TRUE,_xll.mirGetDate($A1830,$C$4,"MOD_FOLLOWING",$I$2),"")</f>
        <v/>
      </c>
      <c r="D1830" s="738" t="str">
        <f>IF($L$2=TRUE,_xll.mirGetDate($A1830,$D$4,"MOD_FOLLOWING",$I$2),"")</f>
        <v/>
      </c>
      <c r="E1830" s="741" t="str">
        <v/>
      </c>
      <c r="F1830" s="741" t="str">
        <v/>
      </c>
      <c r="G1830" s="741" t="str">
        <v/>
      </c>
    </row>
    <row r="1831" spans="1:7">
      <c r="A1831" s="740" t="str">
        <f t="shared" si="28"/>
        <v/>
      </c>
      <c r="B1831" s="739" t="str">
        <f>IF($L$2=TRUE,_xll.mirGetDate($A1831,$B$4,"MOD_FOLLOWING",$I$2),"")</f>
        <v/>
      </c>
      <c r="C1831" s="738" t="str">
        <f>IF($L$2=TRUE,_xll.mirGetDate($A1831,$C$4,"MOD_FOLLOWING",$I$2),"")</f>
        <v/>
      </c>
      <c r="D1831" s="738" t="str">
        <f>IF($L$2=TRUE,_xll.mirGetDate($A1831,$D$4,"MOD_FOLLOWING",$I$2),"")</f>
        <v/>
      </c>
      <c r="E1831" s="741" t="str">
        <v/>
      </c>
      <c r="F1831" s="741" t="str">
        <v/>
      </c>
      <c r="G1831" s="741" t="str">
        <v/>
      </c>
    </row>
    <row r="1832" spans="1:7">
      <c r="A1832" s="740" t="str">
        <f t="shared" si="28"/>
        <v/>
      </c>
      <c r="B1832" s="739" t="str">
        <f>IF($L$2=TRUE,_xll.mirGetDate($A1832,$B$4,"MOD_FOLLOWING",$I$2),"")</f>
        <v/>
      </c>
      <c r="C1832" s="738" t="str">
        <f>IF($L$2=TRUE,_xll.mirGetDate($A1832,$C$4,"MOD_FOLLOWING",$I$2),"")</f>
        <v/>
      </c>
      <c r="D1832" s="738" t="str">
        <f>IF($L$2=TRUE,_xll.mirGetDate($A1832,$D$4,"MOD_FOLLOWING",$I$2),"")</f>
        <v/>
      </c>
      <c r="E1832" s="741" t="str">
        <v/>
      </c>
      <c r="F1832" s="741" t="str">
        <v/>
      </c>
      <c r="G1832" s="741" t="str">
        <v/>
      </c>
    </row>
    <row r="1833" spans="1:7">
      <c r="A1833" s="740" t="str">
        <f t="shared" si="28"/>
        <v/>
      </c>
      <c r="B1833" s="739" t="str">
        <f>IF($L$2=TRUE,_xll.mirGetDate($A1833,$B$4,"MOD_FOLLOWING",$I$2),"")</f>
        <v/>
      </c>
      <c r="C1833" s="738" t="str">
        <f>IF($L$2=TRUE,_xll.mirGetDate($A1833,$C$4,"MOD_FOLLOWING",$I$2),"")</f>
        <v/>
      </c>
      <c r="D1833" s="738" t="str">
        <f>IF($L$2=TRUE,_xll.mirGetDate($A1833,$D$4,"MOD_FOLLOWING",$I$2),"")</f>
        <v/>
      </c>
      <c r="E1833" s="741" t="str">
        <v/>
      </c>
      <c r="F1833" s="741" t="str">
        <v/>
      </c>
      <c r="G1833" s="741" t="str">
        <v/>
      </c>
    </row>
    <row r="1834" spans="1:7">
      <c r="A1834" s="740" t="str">
        <f t="shared" si="28"/>
        <v/>
      </c>
      <c r="B1834" s="739" t="str">
        <f>IF($L$2=TRUE,_xll.mirGetDate($A1834,$B$4,"MOD_FOLLOWING",$I$2),"")</f>
        <v/>
      </c>
      <c r="C1834" s="738" t="str">
        <f>IF($L$2=TRUE,_xll.mirGetDate($A1834,$C$4,"MOD_FOLLOWING",$I$2),"")</f>
        <v/>
      </c>
      <c r="D1834" s="738" t="str">
        <f>IF($L$2=TRUE,_xll.mirGetDate($A1834,$D$4,"MOD_FOLLOWING",$I$2),"")</f>
        <v/>
      </c>
      <c r="E1834" s="741" t="str">
        <v/>
      </c>
      <c r="F1834" s="741" t="str">
        <v/>
      </c>
      <c r="G1834" s="741" t="str">
        <v/>
      </c>
    </row>
    <row r="1835" spans="1:7">
      <c r="A1835" s="740" t="str">
        <f t="shared" si="28"/>
        <v/>
      </c>
      <c r="B1835" s="739" t="str">
        <f>IF($L$2=TRUE,_xll.mirGetDate($A1835,$B$4,"MOD_FOLLOWING",$I$2),"")</f>
        <v/>
      </c>
      <c r="C1835" s="738" t="str">
        <f>IF($L$2=TRUE,_xll.mirGetDate($A1835,$C$4,"MOD_FOLLOWING",$I$2),"")</f>
        <v/>
      </c>
      <c r="D1835" s="738" t="str">
        <f>IF($L$2=TRUE,_xll.mirGetDate($A1835,$D$4,"MOD_FOLLOWING",$I$2),"")</f>
        <v/>
      </c>
      <c r="E1835" s="741" t="str">
        <v/>
      </c>
      <c r="F1835" s="741" t="str">
        <v/>
      </c>
      <c r="G1835" s="741" t="str">
        <v/>
      </c>
    </row>
    <row r="1836" spans="1:7">
      <c r="A1836" s="740" t="str">
        <f t="shared" si="28"/>
        <v/>
      </c>
      <c r="B1836" s="739" t="str">
        <f>IF($L$2=TRUE,_xll.mirGetDate($A1836,$B$4,"MOD_FOLLOWING",$I$2),"")</f>
        <v/>
      </c>
      <c r="C1836" s="738" t="str">
        <f>IF($L$2=TRUE,_xll.mirGetDate($A1836,$C$4,"MOD_FOLLOWING",$I$2),"")</f>
        <v/>
      </c>
      <c r="D1836" s="738" t="str">
        <f>IF($L$2=TRUE,_xll.mirGetDate($A1836,$D$4,"MOD_FOLLOWING",$I$2),"")</f>
        <v/>
      </c>
      <c r="E1836" s="741" t="str">
        <v/>
      </c>
      <c r="F1836" s="741" t="str">
        <v/>
      </c>
      <c r="G1836" s="741" t="str">
        <v/>
      </c>
    </row>
    <row r="1837" spans="1:7">
      <c r="A1837" s="740" t="str">
        <f t="shared" si="28"/>
        <v/>
      </c>
      <c r="B1837" s="739" t="str">
        <f>IF($L$2=TRUE,_xll.mirGetDate($A1837,$B$4,"MOD_FOLLOWING",$I$2),"")</f>
        <v/>
      </c>
      <c r="C1837" s="738" t="str">
        <f>IF($L$2=TRUE,_xll.mirGetDate($A1837,$C$4,"MOD_FOLLOWING",$I$2),"")</f>
        <v/>
      </c>
      <c r="D1837" s="738" t="str">
        <f>IF($L$2=TRUE,_xll.mirGetDate($A1837,$D$4,"MOD_FOLLOWING",$I$2),"")</f>
        <v/>
      </c>
      <c r="E1837" s="741" t="str">
        <v/>
      </c>
      <c r="F1837" s="741" t="str">
        <v/>
      </c>
      <c r="G1837" s="741" t="str">
        <v/>
      </c>
    </row>
    <row r="1838" spans="1:7">
      <c r="A1838" s="740" t="str">
        <f t="shared" si="28"/>
        <v/>
      </c>
      <c r="B1838" s="739" t="str">
        <f>IF($L$2=TRUE,_xll.mirGetDate($A1838,$B$4,"MOD_FOLLOWING",$I$2),"")</f>
        <v/>
      </c>
      <c r="C1838" s="738" t="str">
        <f>IF($L$2=TRUE,_xll.mirGetDate($A1838,$C$4,"MOD_FOLLOWING",$I$2),"")</f>
        <v/>
      </c>
      <c r="D1838" s="738" t="str">
        <f>IF($L$2=TRUE,_xll.mirGetDate($A1838,$D$4,"MOD_FOLLOWING",$I$2),"")</f>
        <v/>
      </c>
      <c r="E1838" s="741" t="str">
        <v/>
      </c>
      <c r="F1838" s="741" t="str">
        <v/>
      </c>
      <c r="G1838" s="741" t="str">
        <v/>
      </c>
    </row>
    <row r="1839" spans="1:7">
      <c r="A1839" s="740" t="str">
        <f t="shared" si="28"/>
        <v/>
      </c>
      <c r="B1839" s="739" t="str">
        <f>IF($L$2=TRUE,_xll.mirGetDate($A1839,$B$4,"MOD_FOLLOWING",$I$2),"")</f>
        <v/>
      </c>
      <c r="C1839" s="738" t="str">
        <f>IF($L$2=TRUE,_xll.mirGetDate($A1839,$C$4,"MOD_FOLLOWING",$I$2),"")</f>
        <v/>
      </c>
      <c r="D1839" s="738" t="str">
        <f>IF($L$2=TRUE,_xll.mirGetDate($A1839,$D$4,"MOD_FOLLOWING",$I$2),"")</f>
        <v/>
      </c>
      <c r="E1839" s="741" t="str">
        <v/>
      </c>
      <c r="F1839" s="741" t="str">
        <v/>
      </c>
      <c r="G1839" s="741" t="str">
        <v/>
      </c>
    </row>
    <row r="1840" spans="1:7">
      <c r="A1840" s="740" t="str">
        <f t="shared" si="28"/>
        <v/>
      </c>
      <c r="B1840" s="739" t="str">
        <f>IF($L$2=TRUE,_xll.mirGetDate($A1840,$B$4,"MOD_FOLLOWING",$I$2),"")</f>
        <v/>
      </c>
      <c r="C1840" s="738" t="str">
        <f>IF($L$2=TRUE,_xll.mirGetDate($A1840,$C$4,"MOD_FOLLOWING",$I$2),"")</f>
        <v/>
      </c>
      <c r="D1840" s="738" t="str">
        <f>IF($L$2=TRUE,_xll.mirGetDate($A1840,$D$4,"MOD_FOLLOWING",$I$2),"")</f>
        <v/>
      </c>
      <c r="E1840" s="741" t="str">
        <v/>
      </c>
      <c r="F1840" s="741" t="str">
        <v/>
      </c>
      <c r="G1840" s="741" t="str">
        <v/>
      </c>
    </row>
    <row r="1841" spans="1:7">
      <c r="A1841" s="740" t="str">
        <f t="shared" si="28"/>
        <v/>
      </c>
      <c r="B1841" s="739" t="str">
        <f>IF($L$2=TRUE,_xll.mirGetDate($A1841,$B$4,"MOD_FOLLOWING",$I$2),"")</f>
        <v/>
      </c>
      <c r="C1841" s="738" t="str">
        <f>IF($L$2=TRUE,_xll.mirGetDate($A1841,$C$4,"MOD_FOLLOWING",$I$2),"")</f>
        <v/>
      </c>
      <c r="D1841" s="738" t="str">
        <f>IF($L$2=TRUE,_xll.mirGetDate($A1841,$D$4,"MOD_FOLLOWING",$I$2),"")</f>
        <v/>
      </c>
      <c r="E1841" s="741" t="str">
        <v/>
      </c>
      <c r="F1841" s="741" t="str">
        <v/>
      </c>
      <c r="G1841" s="741" t="str">
        <v/>
      </c>
    </row>
    <row r="1842" spans="1:7">
      <c r="A1842" s="740" t="str">
        <f t="shared" si="28"/>
        <v/>
      </c>
      <c r="B1842" s="739" t="str">
        <f>IF($L$2=TRUE,_xll.mirGetDate($A1842,$B$4,"MOD_FOLLOWING",$I$2),"")</f>
        <v/>
      </c>
      <c r="C1842" s="738" t="str">
        <f>IF($L$2=TRUE,_xll.mirGetDate($A1842,$C$4,"MOD_FOLLOWING",$I$2),"")</f>
        <v/>
      </c>
      <c r="D1842" s="738" t="str">
        <f>IF($L$2=TRUE,_xll.mirGetDate($A1842,$D$4,"MOD_FOLLOWING",$I$2),"")</f>
        <v/>
      </c>
      <c r="E1842" s="741" t="str">
        <v/>
      </c>
      <c r="F1842" s="741" t="str">
        <v/>
      </c>
      <c r="G1842" s="741" t="str">
        <v/>
      </c>
    </row>
    <row r="1843" spans="1:7">
      <c r="A1843" s="740" t="str">
        <f t="shared" si="28"/>
        <v/>
      </c>
      <c r="B1843" s="739" t="str">
        <f>IF($L$2=TRUE,_xll.mirGetDate($A1843,$B$4,"MOD_FOLLOWING",$I$2),"")</f>
        <v/>
      </c>
      <c r="C1843" s="738" t="str">
        <f>IF($L$2=TRUE,_xll.mirGetDate($A1843,$C$4,"MOD_FOLLOWING",$I$2),"")</f>
        <v/>
      </c>
      <c r="D1843" s="738" t="str">
        <f>IF($L$2=TRUE,_xll.mirGetDate($A1843,$D$4,"MOD_FOLLOWING",$I$2),"")</f>
        <v/>
      </c>
      <c r="E1843" s="741" t="str">
        <v/>
      </c>
      <c r="F1843" s="741" t="str">
        <v/>
      </c>
      <c r="G1843" s="741" t="str">
        <v/>
      </c>
    </row>
    <row r="1844" spans="1:7">
      <c r="A1844" s="740" t="str">
        <f t="shared" si="28"/>
        <v/>
      </c>
      <c r="B1844" s="739" t="str">
        <f>IF($L$2=TRUE,_xll.mirGetDate($A1844,$B$4,"MOD_FOLLOWING",$I$2),"")</f>
        <v/>
      </c>
      <c r="C1844" s="738" t="str">
        <f>IF($L$2=TRUE,_xll.mirGetDate($A1844,$C$4,"MOD_FOLLOWING",$I$2),"")</f>
        <v/>
      </c>
      <c r="D1844" s="738" t="str">
        <f>IF($L$2=TRUE,_xll.mirGetDate($A1844,$D$4,"MOD_FOLLOWING",$I$2),"")</f>
        <v/>
      </c>
      <c r="E1844" s="741" t="str">
        <v/>
      </c>
      <c r="F1844" s="741" t="str">
        <v/>
      </c>
      <c r="G1844" s="741" t="str">
        <v/>
      </c>
    </row>
    <row r="1845" spans="1:7">
      <c r="A1845" s="740" t="str">
        <f t="shared" si="28"/>
        <v/>
      </c>
      <c r="B1845" s="739" t="str">
        <f>IF($L$2=TRUE,_xll.mirGetDate($A1845,$B$4,"MOD_FOLLOWING",$I$2),"")</f>
        <v/>
      </c>
      <c r="C1845" s="738" t="str">
        <f>IF($L$2=TRUE,_xll.mirGetDate($A1845,$C$4,"MOD_FOLLOWING",$I$2),"")</f>
        <v/>
      </c>
      <c r="D1845" s="738" t="str">
        <f>IF($L$2=TRUE,_xll.mirGetDate($A1845,$D$4,"MOD_FOLLOWING",$I$2),"")</f>
        <v/>
      </c>
      <c r="E1845" s="741" t="str">
        <v/>
      </c>
      <c r="F1845" s="741" t="str">
        <v/>
      </c>
      <c r="G1845" s="741" t="str">
        <v/>
      </c>
    </row>
    <row r="1846" spans="1:7">
      <c r="A1846" s="740" t="str">
        <f t="shared" si="28"/>
        <v/>
      </c>
      <c r="B1846" s="739" t="str">
        <f>IF($L$2=TRUE,_xll.mirGetDate($A1846,$B$4,"MOD_FOLLOWING",$I$2),"")</f>
        <v/>
      </c>
      <c r="C1846" s="738" t="str">
        <f>IF($L$2=TRUE,_xll.mirGetDate($A1846,$C$4,"MOD_FOLLOWING",$I$2),"")</f>
        <v/>
      </c>
      <c r="D1846" s="738" t="str">
        <f>IF($L$2=TRUE,_xll.mirGetDate($A1846,$D$4,"MOD_FOLLOWING",$I$2),"")</f>
        <v/>
      </c>
      <c r="E1846" s="741" t="str">
        <v/>
      </c>
      <c r="F1846" s="741" t="str">
        <v/>
      </c>
      <c r="G1846" s="741" t="str">
        <v/>
      </c>
    </row>
    <row r="1847" spans="1:7">
      <c r="A1847" s="740" t="str">
        <f t="shared" si="28"/>
        <v/>
      </c>
      <c r="B1847" s="739" t="str">
        <f>IF($L$2=TRUE,_xll.mirGetDate($A1847,$B$4,"MOD_FOLLOWING",$I$2),"")</f>
        <v/>
      </c>
      <c r="C1847" s="738" t="str">
        <f>IF($L$2=TRUE,_xll.mirGetDate($A1847,$C$4,"MOD_FOLLOWING",$I$2),"")</f>
        <v/>
      </c>
      <c r="D1847" s="738" t="str">
        <f>IF($L$2=TRUE,_xll.mirGetDate($A1847,$D$4,"MOD_FOLLOWING",$I$2),"")</f>
        <v/>
      </c>
      <c r="E1847" s="741" t="str">
        <v/>
      </c>
      <c r="F1847" s="741" t="str">
        <v/>
      </c>
      <c r="G1847" s="741" t="str">
        <v/>
      </c>
    </row>
    <row r="1848" spans="1:7">
      <c r="A1848" s="740" t="str">
        <f t="shared" si="28"/>
        <v/>
      </c>
      <c r="B1848" s="739" t="str">
        <f>IF($L$2=TRUE,_xll.mirGetDate($A1848,$B$4,"MOD_FOLLOWING",$I$2),"")</f>
        <v/>
      </c>
      <c r="C1848" s="738" t="str">
        <f>IF($L$2=TRUE,_xll.mirGetDate($A1848,$C$4,"MOD_FOLLOWING",$I$2),"")</f>
        <v/>
      </c>
      <c r="D1848" s="738" t="str">
        <f>IF($L$2=TRUE,_xll.mirGetDate($A1848,$D$4,"MOD_FOLLOWING",$I$2),"")</f>
        <v/>
      </c>
      <c r="E1848" s="741" t="str">
        <v/>
      </c>
      <c r="F1848" s="741" t="str">
        <v/>
      </c>
      <c r="G1848" s="741" t="str">
        <v/>
      </c>
    </row>
    <row r="1849" spans="1:7">
      <c r="A1849" s="740" t="str">
        <f t="shared" si="28"/>
        <v/>
      </c>
      <c r="B1849" s="739" t="str">
        <f>IF($L$2=TRUE,_xll.mirGetDate($A1849,$B$4,"MOD_FOLLOWING",$I$2),"")</f>
        <v/>
      </c>
      <c r="C1849" s="738" t="str">
        <f>IF($L$2=TRUE,_xll.mirGetDate($A1849,$C$4,"MOD_FOLLOWING",$I$2),"")</f>
        <v/>
      </c>
      <c r="D1849" s="738" t="str">
        <f>IF($L$2=TRUE,_xll.mirGetDate($A1849,$D$4,"MOD_FOLLOWING",$I$2),"")</f>
        <v/>
      </c>
      <c r="E1849" s="741" t="str">
        <v/>
      </c>
      <c r="F1849" s="741" t="str">
        <v/>
      </c>
      <c r="G1849" s="741" t="str">
        <v/>
      </c>
    </row>
    <row r="1850" spans="1:7">
      <c r="A1850" s="740" t="str">
        <f t="shared" si="28"/>
        <v/>
      </c>
      <c r="B1850" s="739" t="str">
        <f>IF($L$2=TRUE,_xll.mirGetDate($A1850,$B$4,"MOD_FOLLOWING",$I$2),"")</f>
        <v/>
      </c>
      <c r="C1850" s="738" t="str">
        <f>IF($L$2=TRUE,_xll.mirGetDate($A1850,$C$4,"MOD_FOLLOWING",$I$2),"")</f>
        <v/>
      </c>
      <c r="D1850" s="738" t="str">
        <f>IF($L$2=TRUE,_xll.mirGetDate($A1850,$D$4,"MOD_FOLLOWING",$I$2),"")</f>
        <v/>
      </c>
      <c r="E1850" s="741" t="str">
        <v/>
      </c>
      <c r="F1850" s="741" t="str">
        <v/>
      </c>
      <c r="G1850" s="741" t="str">
        <v/>
      </c>
    </row>
    <row r="1851" spans="1:7">
      <c r="A1851" s="740" t="str">
        <f t="shared" si="28"/>
        <v/>
      </c>
      <c r="B1851" s="739" t="str">
        <f>IF($L$2=TRUE,_xll.mirGetDate($A1851,$B$4,"MOD_FOLLOWING",$I$2),"")</f>
        <v/>
      </c>
      <c r="C1851" s="738" t="str">
        <f>IF($L$2=TRUE,_xll.mirGetDate($A1851,$C$4,"MOD_FOLLOWING",$I$2),"")</f>
        <v/>
      </c>
      <c r="D1851" s="738" t="str">
        <f>IF($L$2=TRUE,_xll.mirGetDate($A1851,$D$4,"MOD_FOLLOWING",$I$2),"")</f>
        <v/>
      </c>
      <c r="E1851" s="741" t="str">
        <v/>
      </c>
      <c r="F1851" s="741" t="str">
        <v/>
      </c>
      <c r="G1851" s="741" t="str">
        <v/>
      </c>
    </row>
    <row r="1852" spans="1:7">
      <c r="A1852" s="740" t="str">
        <f t="shared" si="28"/>
        <v/>
      </c>
      <c r="B1852" s="739" t="str">
        <f>IF($L$2=TRUE,_xll.mirGetDate($A1852,$B$4,"MOD_FOLLOWING",$I$2),"")</f>
        <v/>
      </c>
      <c r="C1852" s="738" t="str">
        <f>IF($L$2=TRUE,_xll.mirGetDate($A1852,$C$4,"MOD_FOLLOWING",$I$2),"")</f>
        <v/>
      </c>
      <c r="D1852" s="738" t="str">
        <f>IF($L$2=TRUE,_xll.mirGetDate($A1852,$D$4,"MOD_FOLLOWING",$I$2),"")</f>
        <v/>
      </c>
      <c r="E1852" s="741" t="str">
        <v/>
      </c>
      <c r="F1852" s="741" t="str">
        <v/>
      </c>
      <c r="G1852" s="741" t="str">
        <v/>
      </c>
    </row>
    <row r="1853" spans="1:7">
      <c r="A1853" s="740" t="str">
        <f t="shared" si="28"/>
        <v/>
      </c>
      <c r="B1853" s="739" t="str">
        <f>IF($L$2=TRUE,_xll.mirGetDate($A1853,$B$4,"MOD_FOLLOWING",$I$2),"")</f>
        <v/>
      </c>
      <c r="C1853" s="738" t="str">
        <f>IF($L$2=TRUE,_xll.mirGetDate($A1853,$C$4,"MOD_FOLLOWING",$I$2),"")</f>
        <v/>
      </c>
      <c r="D1853" s="738" t="str">
        <f>IF($L$2=TRUE,_xll.mirGetDate($A1853,$D$4,"MOD_FOLLOWING",$I$2),"")</f>
        <v/>
      </c>
      <c r="E1853" s="741" t="str">
        <v/>
      </c>
      <c r="F1853" s="741" t="str">
        <v/>
      </c>
      <c r="G1853" s="741" t="str">
        <v/>
      </c>
    </row>
    <row r="1854" spans="1:7">
      <c r="A1854" s="740" t="str">
        <f t="shared" si="28"/>
        <v/>
      </c>
      <c r="B1854" s="739" t="str">
        <f>IF($L$2=TRUE,_xll.mirGetDate($A1854,$B$4,"MOD_FOLLOWING",$I$2),"")</f>
        <v/>
      </c>
      <c r="C1854" s="738" t="str">
        <f>IF($L$2=TRUE,_xll.mirGetDate($A1854,$C$4,"MOD_FOLLOWING",$I$2),"")</f>
        <v/>
      </c>
      <c r="D1854" s="738" t="str">
        <f>IF($L$2=TRUE,_xll.mirGetDate($A1854,$D$4,"MOD_FOLLOWING",$I$2),"")</f>
        <v/>
      </c>
      <c r="E1854" s="741" t="str">
        <v/>
      </c>
      <c r="F1854" s="741" t="str">
        <v/>
      </c>
      <c r="G1854" s="741" t="str">
        <v/>
      </c>
    </row>
    <row r="1855" spans="1:7">
      <c r="A1855" s="740" t="str">
        <f t="shared" si="28"/>
        <v/>
      </c>
      <c r="B1855" s="739" t="str">
        <f>IF($L$2=TRUE,_xll.mirGetDate($A1855,$B$4,"MOD_FOLLOWING",$I$2),"")</f>
        <v/>
      </c>
      <c r="C1855" s="738" t="str">
        <f>IF($L$2=TRUE,_xll.mirGetDate($A1855,$C$4,"MOD_FOLLOWING",$I$2),"")</f>
        <v/>
      </c>
      <c r="D1855" s="738" t="str">
        <f>IF($L$2=TRUE,_xll.mirGetDate($A1855,$D$4,"MOD_FOLLOWING",$I$2),"")</f>
        <v/>
      </c>
      <c r="E1855" s="741" t="str">
        <v/>
      </c>
      <c r="F1855" s="741" t="str">
        <v/>
      </c>
      <c r="G1855" s="741" t="str">
        <v/>
      </c>
    </row>
    <row r="1856" spans="1:7">
      <c r="A1856" s="740" t="str">
        <f t="shared" si="28"/>
        <v/>
      </c>
      <c r="B1856" s="739" t="str">
        <f>IF($L$2=TRUE,_xll.mirGetDate($A1856,$B$4,"MOD_FOLLOWING",$I$2),"")</f>
        <v/>
      </c>
      <c r="C1856" s="738" t="str">
        <f>IF($L$2=TRUE,_xll.mirGetDate($A1856,$C$4,"MOD_FOLLOWING",$I$2),"")</f>
        <v/>
      </c>
      <c r="D1856" s="738" t="str">
        <f>IF($L$2=TRUE,_xll.mirGetDate($A1856,$D$4,"MOD_FOLLOWING",$I$2),"")</f>
        <v/>
      </c>
      <c r="E1856" s="741" t="str">
        <v/>
      </c>
      <c r="F1856" s="741" t="str">
        <v/>
      </c>
      <c r="G1856" s="741" t="str">
        <v/>
      </c>
    </row>
    <row r="1857" spans="1:7">
      <c r="A1857" s="740" t="str">
        <f t="shared" si="28"/>
        <v/>
      </c>
      <c r="B1857" s="739" t="str">
        <f>IF($L$2=TRUE,_xll.mirGetDate($A1857,$B$4,"MOD_FOLLOWING",$I$2),"")</f>
        <v/>
      </c>
      <c r="C1857" s="738" t="str">
        <f>IF($L$2=TRUE,_xll.mirGetDate($A1857,$C$4,"MOD_FOLLOWING",$I$2),"")</f>
        <v/>
      </c>
      <c r="D1857" s="738" t="str">
        <f>IF($L$2=TRUE,_xll.mirGetDate($A1857,$D$4,"MOD_FOLLOWING",$I$2),"")</f>
        <v/>
      </c>
      <c r="E1857" s="741" t="str">
        <v/>
      </c>
      <c r="F1857" s="741" t="str">
        <v/>
      </c>
      <c r="G1857" s="741" t="str">
        <v/>
      </c>
    </row>
    <row r="1858" spans="1:7">
      <c r="A1858" s="740" t="str">
        <f t="shared" si="28"/>
        <v/>
      </c>
      <c r="B1858" s="739" t="str">
        <f>IF($L$2=TRUE,_xll.mirGetDate($A1858,$B$4,"MOD_FOLLOWING",$I$2),"")</f>
        <v/>
      </c>
      <c r="C1858" s="738" t="str">
        <f>IF($L$2=TRUE,_xll.mirGetDate($A1858,$C$4,"MOD_FOLLOWING",$I$2),"")</f>
        <v/>
      </c>
      <c r="D1858" s="738" t="str">
        <f>IF($L$2=TRUE,_xll.mirGetDate($A1858,$D$4,"MOD_FOLLOWING",$I$2),"")</f>
        <v/>
      </c>
      <c r="E1858" s="741" t="str">
        <v/>
      </c>
      <c r="F1858" s="741" t="str">
        <v/>
      </c>
      <c r="G1858" s="741" t="str">
        <v/>
      </c>
    </row>
    <row r="1859" spans="1:7">
      <c r="A1859" s="740" t="str">
        <f t="shared" si="28"/>
        <v/>
      </c>
      <c r="B1859" s="739" t="str">
        <f>IF($L$2=TRUE,_xll.mirGetDate($A1859,$B$4,"MOD_FOLLOWING",$I$2),"")</f>
        <v/>
      </c>
      <c r="C1859" s="738" t="str">
        <f>IF($L$2=TRUE,_xll.mirGetDate($A1859,$C$4,"MOD_FOLLOWING",$I$2),"")</f>
        <v/>
      </c>
      <c r="D1859" s="738" t="str">
        <f>IF($L$2=TRUE,_xll.mirGetDate($A1859,$D$4,"MOD_FOLLOWING",$I$2),"")</f>
        <v/>
      </c>
      <c r="E1859" s="741" t="str">
        <v/>
      </c>
      <c r="F1859" s="741" t="str">
        <v/>
      </c>
      <c r="G1859" s="741" t="str">
        <v/>
      </c>
    </row>
    <row r="1860" spans="1:7">
      <c r="A1860" s="740" t="str">
        <f t="shared" si="28"/>
        <v/>
      </c>
      <c r="B1860" s="739" t="str">
        <f>IF($L$2=TRUE,_xll.mirGetDate($A1860,$B$4,"MOD_FOLLOWING",$I$2),"")</f>
        <v/>
      </c>
      <c r="C1860" s="738" t="str">
        <f>IF($L$2=TRUE,_xll.mirGetDate($A1860,$C$4,"MOD_FOLLOWING",$I$2),"")</f>
        <v/>
      </c>
      <c r="D1860" s="738" t="str">
        <f>IF($L$2=TRUE,_xll.mirGetDate($A1860,$D$4,"MOD_FOLLOWING",$I$2),"")</f>
        <v/>
      </c>
      <c r="E1860" s="741" t="str">
        <v/>
      </c>
      <c r="F1860" s="741" t="str">
        <v/>
      </c>
      <c r="G1860" s="741" t="str">
        <v/>
      </c>
    </row>
    <row r="1861" spans="1:7">
      <c r="A1861" s="740" t="str">
        <f t="shared" si="28"/>
        <v/>
      </c>
      <c r="B1861" s="739" t="str">
        <f>IF($L$2=TRUE,_xll.mirGetDate($A1861,$B$4,"MOD_FOLLOWING",$I$2),"")</f>
        <v/>
      </c>
      <c r="C1861" s="738" t="str">
        <f>IF($L$2=TRUE,_xll.mirGetDate($A1861,$C$4,"MOD_FOLLOWING",$I$2),"")</f>
        <v/>
      </c>
      <c r="D1861" s="738" t="str">
        <f>IF($L$2=TRUE,_xll.mirGetDate($A1861,$D$4,"MOD_FOLLOWING",$I$2),"")</f>
        <v/>
      </c>
      <c r="E1861" s="741" t="str">
        <v/>
      </c>
      <c r="F1861" s="741" t="str">
        <v/>
      </c>
      <c r="G1861" s="741" t="str">
        <v/>
      </c>
    </row>
    <row r="1862" spans="1:7">
      <c r="A1862" s="740" t="str">
        <f t="shared" ref="A1862:A1925" si="29">B1861</f>
        <v/>
      </c>
      <c r="B1862" s="739" t="str">
        <f>IF($L$2=TRUE,_xll.mirGetDate($A1862,$B$4,"MOD_FOLLOWING",$I$2),"")</f>
        <v/>
      </c>
      <c r="C1862" s="738" t="str">
        <f>IF($L$2=TRUE,_xll.mirGetDate($A1862,$C$4,"MOD_FOLLOWING",$I$2),"")</f>
        <v/>
      </c>
      <c r="D1862" s="738" t="str">
        <f>IF($L$2=TRUE,_xll.mirGetDate($A1862,$D$4,"MOD_FOLLOWING",$I$2),"")</f>
        <v/>
      </c>
      <c r="E1862" s="741" t="str">
        <v/>
      </c>
      <c r="F1862" s="741" t="str">
        <v/>
      </c>
      <c r="G1862" s="741" t="str">
        <v/>
      </c>
    </row>
    <row r="1863" spans="1:7">
      <c r="A1863" s="740" t="str">
        <f t="shared" si="29"/>
        <v/>
      </c>
      <c r="B1863" s="739" t="str">
        <f>IF($L$2=TRUE,_xll.mirGetDate($A1863,$B$4,"MOD_FOLLOWING",$I$2),"")</f>
        <v/>
      </c>
      <c r="C1863" s="738" t="str">
        <f>IF($L$2=TRUE,_xll.mirGetDate($A1863,$C$4,"MOD_FOLLOWING",$I$2),"")</f>
        <v/>
      </c>
      <c r="D1863" s="738" t="str">
        <f>IF($L$2=TRUE,_xll.mirGetDate($A1863,$D$4,"MOD_FOLLOWING",$I$2),"")</f>
        <v/>
      </c>
      <c r="E1863" s="741" t="str">
        <v/>
      </c>
      <c r="F1863" s="741" t="str">
        <v/>
      </c>
      <c r="G1863" s="741" t="str">
        <v/>
      </c>
    </row>
    <row r="1864" spans="1:7">
      <c r="A1864" s="740" t="str">
        <f t="shared" si="29"/>
        <v/>
      </c>
      <c r="B1864" s="739" t="str">
        <f>IF($L$2=TRUE,_xll.mirGetDate($A1864,$B$4,"MOD_FOLLOWING",$I$2),"")</f>
        <v/>
      </c>
      <c r="C1864" s="738" t="str">
        <f>IF($L$2=TRUE,_xll.mirGetDate($A1864,$C$4,"MOD_FOLLOWING",$I$2),"")</f>
        <v/>
      </c>
      <c r="D1864" s="738" t="str">
        <f>IF($L$2=TRUE,_xll.mirGetDate($A1864,$D$4,"MOD_FOLLOWING",$I$2),"")</f>
        <v/>
      </c>
      <c r="E1864" s="741" t="str">
        <v/>
      </c>
      <c r="F1864" s="741" t="str">
        <v/>
      </c>
      <c r="G1864" s="741" t="str">
        <v/>
      </c>
    </row>
    <row r="1865" spans="1:7">
      <c r="A1865" s="740" t="str">
        <f t="shared" si="29"/>
        <v/>
      </c>
      <c r="B1865" s="739" t="str">
        <f>IF($L$2=TRUE,_xll.mirGetDate($A1865,$B$4,"MOD_FOLLOWING",$I$2),"")</f>
        <v/>
      </c>
      <c r="C1865" s="738" t="str">
        <f>IF($L$2=TRUE,_xll.mirGetDate($A1865,$C$4,"MOD_FOLLOWING",$I$2),"")</f>
        <v/>
      </c>
      <c r="D1865" s="738" t="str">
        <f>IF($L$2=TRUE,_xll.mirGetDate($A1865,$D$4,"MOD_FOLLOWING",$I$2),"")</f>
        <v/>
      </c>
      <c r="E1865" s="741" t="str">
        <v/>
      </c>
      <c r="F1865" s="741" t="str">
        <v/>
      </c>
      <c r="G1865" s="741" t="str">
        <v/>
      </c>
    </row>
    <row r="1866" spans="1:7">
      <c r="A1866" s="740" t="str">
        <f t="shared" si="29"/>
        <v/>
      </c>
      <c r="B1866" s="739" t="str">
        <f>IF($L$2=TRUE,_xll.mirGetDate($A1866,$B$4,"MOD_FOLLOWING",$I$2),"")</f>
        <v/>
      </c>
      <c r="C1866" s="738" t="str">
        <f>IF($L$2=TRUE,_xll.mirGetDate($A1866,$C$4,"MOD_FOLLOWING",$I$2),"")</f>
        <v/>
      </c>
      <c r="D1866" s="738" t="str">
        <f>IF($L$2=TRUE,_xll.mirGetDate($A1866,$D$4,"MOD_FOLLOWING",$I$2),"")</f>
        <v/>
      </c>
      <c r="E1866" s="741" t="str">
        <v/>
      </c>
      <c r="F1866" s="741" t="str">
        <v/>
      </c>
      <c r="G1866" s="741" t="str">
        <v/>
      </c>
    </row>
    <row r="1867" spans="1:7">
      <c r="A1867" s="740" t="str">
        <f t="shared" si="29"/>
        <v/>
      </c>
      <c r="B1867" s="739" t="str">
        <f>IF($L$2=TRUE,_xll.mirGetDate($A1867,$B$4,"MOD_FOLLOWING",$I$2),"")</f>
        <v/>
      </c>
      <c r="C1867" s="738" t="str">
        <f>IF($L$2=TRUE,_xll.mirGetDate($A1867,$C$4,"MOD_FOLLOWING",$I$2),"")</f>
        <v/>
      </c>
      <c r="D1867" s="738" t="str">
        <f>IF($L$2=TRUE,_xll.mirGetDate($A1867,$D$4,"MOD_FOLLOWING",$I$2),"")</f>
        <v/>
      </c>
      <c r="E1867" s="741" t="str">
        <v/>
      </c>
      <c r="F1867" s="741" t="str">
        <v/>
      </c>
      <c r="G1867" s="741" t="str">
        <v/>
      </c>
    </row>
    <row r="1868" spans="1:7">
      <c r="A1868" s="740" t="str">
        <f t="shared" si="29"/>
        <v/>
      </c>
      <c r="B1868" s="739" t="str">
        <f>IF($L$2=TRUE,_xll.mirGetDate($A1868,$B$4,"MOD_FOLLOWING",$I$2),"")</f>
        <v/>
      </c>
      <c r="C1868" s="738" t="str">
        <f>IF($L$2=TRUE,_xll.mirGetDate($A1868,$C$4,"MOD_FOLLOWING",$I$2),"")</f>
        <v/>
      </c>
      <c r="D1868" s="738" t="str">
        <f>IF($L$2=TRUE,_xll.mirGetDate($A1868,$D$4,"MOD_FOLLOWING",$I$2),"")</f>
        <v/>
      </c>
      <c r="E1868" s="741" t="str">
        <v/>
      </c>
      <c r="F1868" s="741" t="str">
        <v/>
      </c>
      <c r="G1868" s="741" t="str">
        <v/>
      </c>
    </row>
    <row r="1869" spans="1:7">
      <c r="A1869" s="740" t="str">
        <f t="shared" si="29"/>
        <v/>
      </c>
      <c r="B1869" s="739" t="str">
        <f>IF($L$2=TRUE,_xll.mirGetDate($A1869,$B$4,"MOD_FOLLOWING",$I$2),"")</f>
        <v/>
      </c>
      <c r="C1869" s="738" t="str">
        <f>IF($L$2=TRUE,_xll.mirGetDate($A1869,$C$4,"MOD_FOLLOWING",$I$2),"")</f>
        <v/>
      </c>
      <c r="D1869" s="738" t="str">
        <f>IF($L$2=TRUE,_xll.mirGetDate($A1869,$D$4,"MOD_FOLLOWING",$I$2),"")</f>
        <v/>
      </c>
      <c r="E1869" s="741" t="str">
        <v/>
      </c>
      <c r="F1869" s="741" t="str">
        <v/>
      </c>
      <c r="G1869" s="741" t="str">
        <v/>
      </c>
    </row>
    <row r="1870" spans="1:7">
      <c r="A1870" s="740" t="str">
        <f t="shared" si="29"/>
        <v/>
      </c>
      <c r="B1870" s="739" t="str">
        <f>IF($L$2=TRUE,_xll.mirGetDate($A1870,$B$4,"MOD_FOLLOWING",$I$2),"")</f>
        <v/>
      </c>
      <c r="C1870" s="738" t="str">
        <f>IF($L$2=TRUE,_xll.mirGetDate($A1870,$C$4,"MOD_FOLLOWING",$I$2),"")</f>
        <v/>
      </c>
      <c r="D1870" s="738" t="str">
        <f>IF($L$2=TRUE,_xll.mirGetDate($A1870,$D$4,"MOD_FOLLOWING",$I$2),"")</f>
        <v/>
      </c>
      <c r="E1870" s="741" t="str">
        <v/>
      </c>
      <c r="F1870" s="741" t="str">
        <v/>
      </c>
      <c r="G1870" s="741" t="str">
        <v/>
      </c>
    </row>
    <row r="1871" spans="1:7">
      <c r="A1871" s="740" t="str">
        <f t="shared" si="29"/>
        <v/>
      </c>
      <c r="B1871" s="739" t="str">
        <f>IF($L$2=TRUE,_xll.mirGetDate($A1871,$B$4,"MOD_FOLLOWING",$I$2),"")</f>
        <v/>
      </c>
      <c r="C1871" s="738" t="str">
        <f>IF($L$2=TRUE,_xll.mirGetDate($A1871,$C$4,"MOD_FOLLOWING",$I$2),"")</f>
        <v/>
      </c>
      <c r="D1871" s="738" t="str">
        <f>IF($L$2=TRUE,_xll.mirGetDate($A1871,$D$4,"MOD_FOLLOWING",$I$2),"")</f>
        <v/>
      </c>
      <c r="E1871" s="741" t="str">
        <v/>
      </c>
      <c r="F1871" s="741" t="str">
        <v/>
      </c>
      <c r="G1871" s="741" t="str">
        <v/>
      </c>
    </row>
    <row r="1872" spans="1:7">
      <c r="A1872" s="740" t="str">
        <f t="shared" si="29"/>
        <v/>
      </c>
      <c r="B1872" s="739" t="str">
        <f>IF($L$2=TRUE,_xll.mirGetDate($A1872,$B$4,"MOD_FOLLOWING",$I$2),"")</f>
        <v/>
      </c>
      <c r="C1872" s="738" t="str">
        <f>IF($L$2=TRUE,_xll.mirGetDate($A1872,$C$4,"MOD_FOLLOWING",$I$2),"")</f>
        <v/>
      </c>
      <c r="D1872" s="738" t="str">
        <f>IF($L$2=TRUE,_xll.mirGetDate($A1872,$D$4,"MOD_FOLLOWING",$I$2),"")</f>
        <v/>
      </c>
      <c r="E1872" s="741" t="str">
        <v/>
      </c>
      <c r="F1872" s="741" t="str">
        <v/>
      </c>
      <c r="G1872" s="741" t="str">
        <v/>
      </c>
    </row>
    <row r="1873" spans="1:7">
      <c r="A1873" s="740" t="str">
        <f t="shared" si="29"/>
        <v/>
      </c>
      <c r="B1873" s="739" t="str">
        <f>IF($L$2=TRUE,_xll.mirGetDate($A1873,$B$4,"MOD_FOLLOWING",$I$2),"")</f>
        <v/>
      </c>
      <c r="C1873" s="738" t="str">
        <f>IF($L$2=TRUE,_xll.mirGetDate($A1873,$C$4,"MOD_FOLLOWING",$I$2),"")</f>
        <v/>
      </c>
      <c r="D1873" s="738" t="str">
        <f>IF($L$2=TRUE,_xll.mirGetDate($A1873,$D$4,"MOD_FOLLOWING",$I$2),"")</f>
        <v/>
      </c>
      <c r="E1873" s="741" t="str">
        <v/>
      </c>
      <c r="F1873" s="741" t="str">
        <v/>
      </c>
      <c r="G1873" s="741" t="str">
        <v/>
      </c>
    </row>
    <row r="1874" spans="1:7">
      <c r="A1874" s="740" t="str">
        <f t="shared" si="29"/>
        <v/>
      </c>
      <c r="B1874" s="739" t="str">
        <f>IF($L$2=TRUE,_xll.mirGetDate($A1874,$B$4,"MOD_FOLLOWING",$I$2),"")</f>
        <v/>
      </c>
      <c r="C1874" s="738" t="str">
        <f>IF($L$2=TRUE,_xll.mirGetDate($A1874,$C$4,"MOD_FOLLOWING",$I$2),"")</f>
        <v/>
      </c>
      <c r="D1874" s="738" t="str">
        <f>IF($L$2=TRUE,_xll.mirGetDate($A1874,$D$4,"MOD_FOLLOWING",$I$2),"")</f>
        <v/>
      </c>
      <c r="E1874" s="741" t="str">
        <v/>
      </c>
      <c r="F1874" s="741" t="str">
        <v/>
      </c>
      <c r="G1874" s="741" t="str">
        <v/>
      </c>
    </row>
    <row r="1875" spans="1:7">
      <c r="A1875" s="740" t="str">
        <f t="shared" si="29"/>
        <v/>
      </c>
      <c r="B1875" s="739" t="str">
        <f>IF($L$2=TRUE,_xll.mirGetDate($A1875,$B$4,"MOD_FOLLOWING",$I$2),"")</f>
        <v/>
      </c>
      <c r="C1875" s="738" t="str">
        <f>IF($L$2=TRUE,_xll.mirGetDate($A1875,$C$4,"MOD_FOLLOWING",$I$2),"")</f>
        <v/>
      </c>
      <c r="D1875" s="738" t="str">
        <f>IF($L$2=TRUE,_xll.mirGetDate($A1875,$D$4,"MOD_FOLLOWING",$I$2),"")</f>
        <v/>
      </c>
      <c r="E1875" s="741" t="str">
        <v/>
      </c>
      <c r="F1875" s="741" t="str">
        <v/>
      </c>
      <c r="G1875" s="741" t="str">
        <v/>
      </c>
    </row>
    <row r="1876" spans="1:7">
      <c r="A1876" s="740" t="str">
        <f t="shared" si="29"/>
        <v/>
      </c>
      <c r="B1876" s="739" t="str">
        <f>IF($L$2=TRUE,_xll.mirGetDate($A1876,$B$4,"MOD_FOLLOWING",$I$2),"")</f>
        <v/>
      </c>
      <c r="C1876" s="738" t="str">
        <f>IF($L$2=TRUE,_xll.mirGetDate($A1876,$C$4,"MOD_FOLLOWING",$I$2),"")</f>
        <v/>
      </c>
      <c r="D1876" s="738" t="str">
        <f>IF($L$2=TRUE,_xll.mirGetDate($A1876,$D$4,"MOD_FOLLOWING",$I$2),"")</f>
        <v/>
      </c>
      <c r="E1876" s="741" t="str">
        <v/>
      </c>
      <c r="F1876" s="741" t="str">
        <v/>
      </c>
      <c r="G1876" s="741" t="str">
        <v/>
      </c>
    </row>
    <row r="1877" spans="1:7">
      <c r="A1877" s="740" t="str">
        <f t="shared" si="29"/>
        <v/>
      </c>
      <c r="B1877" s="739" t="str">
        <f>IF($L$2=TRUE,_xll.mirGetDate($A1877,$B$4,"MOD_FOLLOWING",$I$2),"")</f>
        <v/>
      </c>
      <c r="C1877" s="738" t="str">
        <f>IF($L$2=TRUE,_xll.mirGetDate($A1877,$C$4,"MOD_FOLLOWING",$I$2),"")</f>
        <v/>
      </c>
      <c r="D1877" s="738" t="str">
        <f>IF($L$2=TRUE,_xll.mirGetDate($A1877,$D$4,"MOD_FOLLOWING",$I$2),"")</f>
        <v/>
      </c>
      <c r="E1877" s="741" t="str">
        <v/>
      </c>
      <c r="F1877" s="741" t="str">
        <v/>
      </c>
      <c r="G1877" s="741" t="str">
        <v/>
      </c>
    </row>
    <row r="1878" spans="1:7">
      <c r="A1878" s="740" t="str">
        <f t="shared" si="29"/>
        <v/>
      </c>
      <c r="B1878" s="739" t="str">
        <f>IF($L$2=TRUE,_xll.mirGetDate($A1878,$B$4,"MOD_FOLLOWING",$I$2),"")</f>
        <v/>
      </c>
      <c r="C1878" s="738" t="str">
        <f>IF($L$2=TRUE,_xll.mirGetDate($A1878,$C$4,"MOD_FOLLOWING",$I$2),"")</f>
        <v/>
      </c>
      <c r="D1878" s="738" t="str">
        <f>IF($L$2=TRUE,_xll.mirGetDate($A1878,$D$4,"MOD_FOLLOWING",$I$2),"")</f>
        <v/>
      </c>
      <c r="E1878" s="741" t="str">
        <v/>
      </c>
      <c r="F1878" s="741" t="str">
        <v/>
      </c>
      <c r="G1878" s="741" t="str">
        <v/>
      </c>
    </row>
    <row r="1879" spans="1:7">
      <c r="A1879" s="740" t="str">
        <f t="shared" si="29"/>
        <v/>
      </c>
      <c r="B1879" s="739" t="str">
        <f>IF($L$2=TRUE,_xll.mirGetDate($A1879,$B$4,"MOD_FOLLOWING",$I$2),"")</f>
        <v/>
      </c>
      <c r="C1879" s="738" t="str">
        <f>IF($L$2=TRUE,_xll.mirGetDate($A1879,$C$4,"MOD_FOLLOWING",$I$2),"")</f>
        <v/>
      </c>
      <c r="D1879" s="738" t="str">
        <f>IF($L$2=TRUE,_xll.mirGetDate($A1879,$D$4,"MOD_FOLLOWING",$I$2),"")</f>
        <v/>
      </c>
      <c r="E1879" s="741" t="str">
        <v/>
      </c>
      <c r="F1879" s="741" t="str">
        <v/>
      </c>
      <c r="G1879" s="741" t="str">
        <v/>
      </c>
    </row>
    <row r="1880" spans="1:7">
      <c r="A1880" s="740" t="str">
        <f t="shared" si="29"/>
        <v/>
      </c>
      <c r="B1880" s="739" t="str">
        <f>IF($L$2=TRUE,_xll.mirGetDate($A1880,$B$4,"MOD_FOLLOWING",$I$2),"")</f>
        <v/>
      </c>
      <c r="C1880" s="738" t="str">
        <f>IF($L$2=TRUE,_xll.mirGetDate($A1880,$C$4,"MOD_FOLLOWING",$I$2),"")</f>
        <v/>
      </c>
      <c r="D1880" s="738" t="str">
        <f>IF($L$2=TRUE,_xll.mirGetDate($A1880,$D$4,"MOD_FOLLOWING",$I$2),"")</f>
        <v/>
      </c>
      <c r="E1880" s="741" t="str">
        <v/>
      </c>
      <c r="F1880" s="741" t="str">
        <v/>
      </c>
      <c r="G1880" s="741" t="str">
        <v/>
      </c>
    </row>
    <row r="1881" spans="1:7">
      <c r="A1881" s="740" t="str">
        <f t="shared" si="29"/>
        <v/>
      </c>
      <c r="B1881" s="739" t="str">
        <f>IF($L$2=TRUE,_xll.mirGetDate($A1881,$B$4,"MOD_FOLLOWING",$I$2),"")</f>
        <v/>
      </c>
      <c r="C1881" s="738" t="str">
        <f>IF($L$2=TRUE,_xll.mirGetDate($A1881,$C$4,"MOD_FOLLOWING",$I$2),"")</f>
        <v/>
      </c>
      <c r="D1881" s="738" t="str">
        <f>IF($L$2=TRUE,_xll.mirGetDate($A1881,$D$4,"MOD_FOLLOWING",$I$2),"")</f>
        <v/>
      </c>
      <c r="E1881" s="741" t="str">
        <v/>
      </c>
      <c r="F1881" s="741" t="str">
        <v/>
      </c>
      <c r="G1881" s="741" t="str">
        <v/>
      </c>
    </row>
    <row r="1882" spans="1:7">
      <c r="A1882" s="740" t="str">
        <f t="shared" si="29"/>
        <v/>
      </c>
      <c r="B1882" s="739" t="str">
        <f>IF($L$2=TRUE,_xll.mirGetDate($A1882,$B$4,"MOD_FOLLOWING",$I$2),"")</f>
        <v/>
      </c>
      <c r="C1882" s="738" t="str">
        <f>IF($L$2=TRUE,_xll.mirGetDate($A1882,$C$4,"MOD_FOLLOWING",$I$2),"")</f>
        <v/>
      </c>
      <c r="D1882" s="738" t="str">
        <f>IF($L$2=TRUE,_xll.mirGetDate($A1882,$D$4,"MOD_FOLLOWING",$I$2),"")</f>
        <v/>
      </c>
      <c r="E1882" s="741" t="str">
        <v/>
      </c>
      <c r="F1882" s="741" t="str">
        <v/>
      </c>
      <c r="G1882" s="741" t="str">
        <v/>
      </c>
    </row>
    <row r="1883" spans="1:7">
      <c r="A1883" s="740" t="str">
        <f t="shared" si="29"/>
        <v/>
      </c>
      <c r="B1883" s="739" t="str">
        <f>IF($L$2=TRUE,_xll.mirGetDate($A1883,$B$4,"MOD_FOLLOWING",$I$2),"")</f>
        <v/>
      </c>
      <c r="C1883" s="738" t="str">
        <f>IF($L$2=TRUE,_xll.mirGetDate($A1883,$C$4,"MOD_FOLLOWING",$I$2),"")</f>
        <v/>
      </c>
      <c r="D1883" s="738" t="str">
        <f>IF($L$2=TRUE,_xll.mirGetDate($A1883,$D$4,"MOD_FOLLOWING",$I$2),"")</f>
        <v/>
      </c>
      <c r="E1883" s="741" t="str">
        <v/>
      </c>
      <c r="F1883" s="741" t="str">
        <v/>
      </c>
      <c r="G1883" s="741" t="str">
        <v/>
      </c>
    </row>
    <row r="1884" spans="1:7">
      <c r="A1884" s="740" t="str">
        <f t="shared" si="29"/>
        <v/>
      </c>
      <c r="B1884" s="739" t="str">
        <f>IF($L$2=TRUE,_xll.mirGetDate($A1884,$B$4,"MOD_FOLLOWING",$I$2),"")</f>
        <v/>
      </c>
      <c r="C1884" s="738" t="str">
        <f>IF($L$2=TRUE,_xll.mirGetDate($A1884,$C$4,"MOD_FOLLOWING",$I$2),"")</f>
        <v/>
      </c>
      <c r="D1884" s="738" t="str">
        <f>IF($L$2=TRUE,_xll.mirGetDate($A1884,$D$4,"MOD_FOLLOWING",$I$2),"")</f>
        <v/>
      </c>
      <c r="E1884" s="741" t="str">
        <v/>
      </c>
      <c r="F1884" s="741" t="str">
        <v/>
      </c>
      <c r="G1884" s="741" t="str">
        <v/>
      </c>
    </row>
    <row r="1885" spans="1:7">
      <c r="A1885" s="740" t="str">
        <f t="shared" si="29"/>
        <v/>
      </c>
      <c r="B1885" s="739" t="str">
        <f>IF($L$2=TRUE,_xll.mirGetDate($A1885,$B$4,"MOD_FOLLOWING",$I$2),"")</f>
        <v/>
      </c>
      <c r="C1885" s="738" t="str">
        <f>IF($L$2=TRUE,_xll.mirGetDate($A1885,$C$4,"MOD_FOLLOWING",$I$2),"")</f>
        <v/>
      </c>
      <c r="D1885" s="738" t="str">
        <f>IF($L$2=TRUE,_xll.mirGetDate($A1885,$D$4,"MOD_FOLLOWING",$I$2),"")</f>
        <v/>
      </c>
      <c r="E1885" s="741" t="str">
        <v/>
      </c>
      <c r="F1885" s="741" t="str">
        <v/>
      </c>
      <c r="G1885" s="741" t="str">
        <v/>
      </c>
    </row>
    <row r="1886" spans="1:7">
      <c r="A1886" s="740" t="str">
        <f t="shared" si="29"/>
        <v/>
      </c>
      <c r="B1886" s="739" t="str">
        <f>IF($L$2=TRUE,_xll.mirGetDate($A1886,$B$4,"MOD_FOLLOWING",$I$2),"")</f>
        <v/>
      </c>
      <c r="C1886" s="738" t="str">
        <f>IF($L$2=TRUE,_xll.mirGetDate($A1886,$C$4,"MOD_FOLLOWING",$I$2),"")</f>
        <v/>
      </c>
      <c r="D1886" s="738" t="str">
        <f>IF($L$2=TRUE,_xll.mirGetDate($A1886,$D$4,"MOD_FOLLOWING",$I$2),"")</f>
        <v/>
      </c>
      <c r="E1886" s="741" t="str">
        <v/>
      </c>
      <c r="F1886" s="741" t="str">
        <v/>
      </c>
      <c r="G1886" s="741" t="str">
        <v/>
      </c>
    </row>
    <row r="1887" spans="1:7">
      <c r="A1887" s="740" t="str">
        <f t="shared" si="29"/>
        <v/>
      </c>
      <c r="B1887" s="739" t="str">
        <f>IF($L$2=TRUE,_xll.mirGetDate($A1887,$B$4,"MOD_FOLLOWING",$I$2),"")</f>
        <v/>
      </c>
      <c r="C1887" s="738" t="str">
        <f>IF($L$2=TRUE,_xll.mirGetDate($A1887,$C$4,"MOD_FOLLOWING",$I$2),"")</f>
        <v/>
      </c>
      <c r="D1887" s="738" t="str">
        <f>IF($L$2=TRUE,_xll.mirGetDate($A1887,$D$4,"MOD_FOLLOWING",$I$2),"")</f>
        <v/>
      </c>
      <c r="E1887" s="741" t="str">
        <v/>
      </c>
      <c r="F1887" s="741" t="str">
        <v/>
      </c>
      <c r="G1887" s="741" t="str">
        <v/>
      </c>
    </row>
    <row r="1888" spans="1:7">
      <c r="A1888" s="740" t="str">
        <f t="shared" si="29"/>
        <v/>
      </c>
      <c r="B1888" s="739" t="str">
        <f>IF($L$2=TRUE,_xll.mirGetDate($A1888,$B$4,"MOD_FOLLOWING",$I$2),"")</f>
        <v/>
      </c>
      <c r="C1888" s="738" t="str">
        <f>IF($L$2=TRUE,_xll.mirGetDate($A1888,$C$4,"MOD_FOLLOWING",$I$2),"")</f>
        <v/>
      </c>
      <c r="D1888" s="738" t="str">
        <f>IF($L$2=TRUE,_xll.mirGetDate($A1888,$D$4,"MOD_FOLLOWING",$I$2),"")</f>
        <v/>
      </c>
      <c r="E1888" s="741" t="str">
        <v/>
      </c>
      <c r="F1888" s="741" t="str">
        <v/>
      </c>
      <c r="G1888" s="741" t="str">
        <v/>
      </c>
    </row>
    <row r="1889" spans="1:7">
      <c r="A1889" s="740" t="str">
        <f t="shared" si="29"/>
        <v/>
      </c>
      <c r="B1889" s="739" t="str">
        <f>IF($L$2=TRUE,_xll.mirGetDate($A1889,$B$4,"MOD_FOLLOWING",$I$2),"")</f>
        <v/>
      </c>
      <c r="C1889" s="738" t="str">
        <f>IF($L$2=TRUE,_xll.mirGetDate($A1889,$C$4,"MOD_FOLLOWING",$I$2),"")</f>
        <v/>
      </c>
      <c r="D1889" s="738" t="str">
        <f>IF($L$2=TRUE,_xll.mirGetDate($A1889,$D$4,"MOD_FOLLOWING",$I$2),"")</f>
        <v/>
      </c>
      <c r="E1889" s="741" t="str">
        <v/>
      </c>
      <c r="F1889" s="741" t="str">
        <v/>
      </c>
      <c r="G1889" s="741" t="str">
        <v/>
      </c>
    </row>
    <row r="1890" spans="1:7">
      <c r="A1890" s="740" t="str">
        <f t="shared" si="29"/>
        <v/>
      </c>
      <c r="B1890" s="739" t="str">
        <f>IF($L$2=TRUE,_xll.mirGetDate($A1890,$B$4,"MOD_FOLLOWING",$I$2),"")</f>
        <v/>
      </c>
      <c r="C1890" s="738" t="str">
        <f>IF($L$2=TRUE,_xll.mirGetDate($A1890,$C$4,"MOD_FOLLOWING",$I$2),"")</f>
        <v/>
      </c>
      <c r="D1890" s="738" t="str">
        <f>IF($L$2=TRUE,_xll.mirGetDate($A1890,$D$4,"MOD_FOLLOWING",$I$2),"")</f>
        <v/>
      </c>
      <c r="E1890" s="741" t="str">
        <v/>
      </c>
      <c r="F1890" s="741" t="str">
        <v/>
      </c>
      <c r="G1890" s="741" t="str">
        <v/>
      </c>
    </row>
    <row r="1891" spans="1:7">
      <c r="A1891" s="740" t="str">
        <f t="shared" si="29"/>
        <v/>
      </c>
      <c r="B1891" s="739" t="str">
        <f>IF($L$2=TRUE,_xll.mirGetDate($A1891,$B$4,"MOD_FOLLOWING",$I$2),"")</f>
        <v/>
      </c>
      <c r="C1891" s="738" t="str">
        <f>IF($L$2=TRUE,_xll.mirGetDate($A1891,$C$4,"MOD_FOLLOWING",$I$2),"")</f>
        <v/>
      </c>
      <c r="D1891" s="738" t="str">
        <f>IF($L$2=TRUE,_xll.mirGetDate($A1891,$D$4,"MOD_FOLLOWING",$I$2),"")</f>
        <v/>
      </c>
      <c r="E1891" s="741" t="str">
        <v/>
      </c>
      <c r="F1891" s="741" t="str">
        <v/>
      </c>
      <c r="G1891" s="741" t="str">
        <v/>
      </c>
    </row>
    <row r="1892" spans="1:7">
      <c r="A1892" s="740" t="str">
        <f t="shared" si="29"/>
        <v/>
      </c>
      <c r="B1892" s="739" t="str">
        <f>IF($L$2=TRUE,_xll.mirGetDate($A1892,$B$4,"MOD_FOLLOWING",$I$2),"")</f>
        <v/>
      </c>
      <c r="C1892" s="738" t="str">
        <f>IF($L$2=TRUE,_xll.mirGetDate($A1892,$C$4,"MOD_FOLLOWING",$I$2),"")</f>
        <v/>
      </c>
      <c r="D1892" s="738" t="str">
        <f>IF($L$2=TRUE,_xll.mirGetDate($A1892,$D$4,"MOD_FOLLOWING",$I$2),"")</f>
        <v/>
      </c>
      <c r="E1892" s="741" t="str">
        <v/>
      </c>
      <c r="F1892" s="741" t="str">
        <v/>
      </c>
      <c r="G1892" s="741" t="str">
        <v/>
      </c>
    </row>
    <row r="1893" spans="1:7">
      <c r="A1893" s="740" t="str">
        <f t="shared" si="29"/>
        <v/>
      </c>
      <c r="B1893" s="739" t="str">
        <f>IF($L$2=TRUE,_xll.mirGetDate($A1893,$B$4,"MOD_FOLLOWING",$I$2),"")</f>
        <v/>
      </c>
      <c r="C1893" s="738" t="str">
        <f>IF($L$2=TRUE,_xll.mirGetDate($A1893,$C$4,"MOD_FOLLOWING",$I$2),"")</f>
        <v/>
      </c>
      <c r="D1893" s="738" t="str">
        <f>IF($L$2=TRUE,_xll.mirGetDate($A1893,$D$4,"MOD_FOLLOWING",$I$2),"")</f>
        <v/>
      </c>
      <c r="E1893" s="741" t="str">
        <v/>
      </c>
      <c r="F1893" s="741" t="str">
        <v/>
      </c>
      <c r="G1893" s="741" t="str">
        <v/>
      </c>
    </row>
    <row r="1894" spans="1:7">
      <c r="A1894" s="740" t="str">
        <f t="shared" si="29"/>
        <v/>
      </c>
      <c r="B1894" s="739" t="str">
        <f>IF($L$2=TRUE,_xll.mirGetDate($A1894,$B$4,"MOD_FOLLOWING",$I$2),"")</f>
        <v/>
      </c>
      <c r="C1894" s="738" t="str">
        <f>IF($L$2=TRUE,_xll.mirGetDate($A1894,$C$4,"MOD_FOLLOWING",$I$2),"")</f>
        <v/>
      </c>
      <c r="D1894" s="738" t="str">
        <f>IF($L$2=TRUE,_xll.mirGetDate($A1894,$D$4,"MOD_FOLLOWING",$I$2),"")</f>
        <v/>
      </c>
      <c r="E1894" s="741" t="str">
        <v/>
      </c>
      <c r="F1894" s="741" t="str">
        <v/>
      </c>
      <c r="G1894" s="741" t="str">
        <v/>
      </c>
    </row>
    <row r="1895" spans="1:7">
      <c r="A1895" s="740" t="str">
        <f t="shared" si="29"/>
        <v/>
      </c>
      <c r="B1895" s="739" t="str">
        <f>IF($L$2=TRUE,_xll.mirGetDate($A1895,$B$4,"MOD_FOLLOWING",$I$2),"")</f>
        <v/>
      </c>
      <c r="C1895" s="738" t="str">
        <f>IF($L$2=TRUE,_xll.mirGetDate($A1895,$C$4,"MOD_FOLLOWING",$I$2),"")</f>
        <v/>
      </c>
      <c r="D1895" s="738" t="str">
        <f>IF($L$2=TRUE,_xll.mirGetDate($A1895,$D$4,"MOD_FOLLOWING",$I$2),"")</f>
        <v/>
      </c>
      <c r="E1895" s="741" t="str">
        <v/>
      </c>
      <c r="F1895" s="741" t="str">
        <v/>
      </c>
      <c r="G1895" s="741" t="str">
        <v/>
      </c>
    </row>
    <row r="1896" spans="1:7">
      <c r="A1896" s="740" t="str">
        <f t="shared" si="29"/>
        <v/>
      </c>
      <c r="B1896" s="739" t="str">
        <f>IF($L$2=TRUE,_xll.mirGetDate($A1896,$B$4,"MOD_FOLLOWING",$I$2),"")</f>
        <v/>
      </c>
      <c r="C1896" s="738" t="str">
        <f>IF($L$2=TRUE,_xll.mirGetDate($A1896,$C$4,"MOD_FOLLOWING",$I$2),"")</f>
        <v/>
      </c>
      <c r="D1896" s="738" t="str">
        <f>IF($L$2=TRUE,_xll.mirGetDate($A1896,$D$4,"MOD_FOLLOWING",$I$2),"")</f>
        <v/>
      </c>
      <c r="E1896" s="741" t="str">
        <v/>
      </c>
      <c r="F1896" s="741" t="str">
        <v/>
      </c>
      <c r="G1896" s="741" t="str">
        <v/>
      </c>
    </row>
    <row r="1897" spans="1:7">
      <c r="A1897" s="740" t="str">
        <f t="shared" si="29"/>
        <v/>
      </c>
      <c r="B1897" s="739" t="str">
        <f>IF($L$2=TRUE,_xll.mirGetDate($A1897,$B$4,"MOD_FOLLOWING",$I$2),"")</f>
        <v/>
      </c>
      <c r="C1897" s="738" t="str">
        <f>IF($L$2=TRUE,_xll.mirGetDate($A1897,$C$4,"MOD_FOLLOWING",$I$2),"")</f>
        <v/>
      </c>
      <c r="D1897" s="738" t="str">
        <f>IF($L$2=TRUE,_xll.mirGetDate($A1897,$D$4,"MOD_FOLLOWING",$I$2),"")</f>
        <v/>
      </c>
      <c r="E1897" s="741" t="str">
        <v/>
      </c>
      <c r="F1897" s="741" t="str">
        <v/>
      </c>
      <c r="G1897" s="741" t="str">
        <v/>
      </c>
    </row>
    <row r="1898" spans="1:7">
      <c r="A1898" s="740" t="str">
        <f t="shared" si="29"/>
        <v/>
      </c>
      <c r="B1898" s="739" t="str">
        <f>IF($L$2=TRUE,_xll.mirGetDate($A1898,$B$4,"MOD_FOLLOWING",$I$2),"")</f>
        <v/>
      </c>
      <c r="C1898" s="738" t="str">
        <f>IF($L$2=TRUE,_xll.mirGetDate($A1898,$C$4,"MOD_FOLLOWING",$I$2),"")</f>
        <v/>
      </c>
      <c r="D1898" s="738" t="str">
        <f>IF($L$2=TRUE,_xll.mirGetDate($A1898,$D$4,"MOD_FOLLOWING",$I$2),"")</f>
        <v/>
      </c>
      <c r="E1898" s="741" t="str">
        <v/>
      </c>
      <c r="F1898" s="741" t="str">
        <v/>
      </c>
      <c r="G1898" s="741" t="str">
        <v/>
      </c>
    </row>
    <row r="1899" spans="1:7">
      <c r="A1899" s="740" t="str">
        <f t="shared" si="29"/>
        <v/>
      </c>
      <c r="B1899" s="739" t="str">
        <f>IF($L$2=TRUE,_xll.mirGetDate($A1899,$B$4,"MOD_FOLLOWING",$I$2),"")</f>
        <v/>
      </c>
      <c r="C1899" s="738" t="str">
        <f>IF($L$2=TRUE,_xll.mirGetDate($A1899,$C$4,"MOD_FOLLOWING",$I$2),"")</f>
        <v/>
      </c>
      <c r="D1899" s="738" t="str">
        <f>IF($L$2=TRUE,_xll.mirGetDate($A1899,$D$4,"MOD_FOLLOWING",$I$2),"")</f>
        <v/>
      </c>
      <c r="E1899" s="741" t="str">
        <v/>
      </c>
      <c r="F1899" s="741" t="str">
        <v/>
      </c>
      <c r="G1899" s="741" t="str">
        <v/>
      </c>
    </row>
    <row r="1900" spans="1:7">
      <c r="A1900" s="740" t="str">
        <f t="shared" si="29"/>
        <v/>
      </c>
      <c r="B1900" s="739" t="str">
        <f>IF($L$2=TRUE,_xll.mirGetDate($A1900,$B$4,"MOD_FOLLOWING",$I$2),"")</f>
        <v/>
      </c>
      <c r="C1900" s="738" t="str">
        <f>IF($L$2=TRUE,_xll.mirGetDate($A1900,$C$4,"MOD_FOLLOWING",$I$2),"")</f>
        <v/>
      </c>
      <c r="D1900" s="738" t="str">
        <f>IF($L$2=TRUE,_xll.mirGetDate($A1900,$D$4,"MOD_FOLLOWING",$I$2),"")</f>
        <v/>
      </c>
      <c r="E1900" s="741" t="str">
        <v/>
      </c>
      <c r="F1900" s="741" t="str">
        <v/>
      </c>
      <c r="G1900" s="741" t="str">
        <v/>
      </c>
    </row>
    <row r="1901" spans="1:7">
      <c r="A1901" s="740" t="str">
        <f t="shared" si="29"/>
        <v/>
      </c>
      <c r="B1901" s="739" t="str">
        <f>IF($L$2=TRUE,_xll.mirGetDate($A1901,$B$4,"MOD_FOLLOWING",$I$2),"")</f>
        <v/>
      </c>
      <c r="C1901" s="738" t="str">
        <f>IF($L$2=TRUE,_xll.mirGetDate($A1901,$C$4,"MOD_FOLLOWING",$I$2),"")</f>
        <v/>
      </c>
      <c r="D1901" s="738" t="str">
        <f>IF($L$2=TRUE,_xll.mirGetDate($A1901,$D$4,"MOD_FOLLOWING",$I$2),"")</f>
        <v/>
      </c>
      <c r="E1901" s="741" t="str">
        <v/>
      </c>
      <c r="F1901" s="741" t="str">
        <v/>
      </c>
      <c r="G1901" s="741" t="str">
        <v/>
      </c>
    </row>
    <row r="1902" spans="1:7">
      <c r="A1902" s="740" t="str">
        <f t="shared" si="29"/>
        <v/>
      </c>
      <c r="B1902" s="739" t="str">
        <f>IF($L$2=TRUE,_xll.mirGetDate($A1902,$B$4,"MOD_FOLLOWING",$I$2),"")</f>
        <v/>
      </c>
      <c r="C1902" s="738" t="str">
        <f>IF($L$2=TRUE,_xll.mirGetDate($A1902,$C$4,"MOD_FOLLOWING",$I$2),"")</f>
        <v/>
      </c>
      <c r="D1902" s="738" t="str">
        <f>IF($L$2=TRUE,_xll.mirGetDate($A1902,$D$4,"MOD_FOLLOWING",$I$2),"")</f>
        <v/>
      </c>
      <c r="E1902" s="741" t="str">
        <v/>
      </c>
      <c r="F1902" s="741" t="str">
        <v/>
      </c>
      <c r="G1902" s="741" t="str">
        <v/>
      </c>
    </row>
    <row r="1903" spans="1:7">
      <c r="A1903" s="740" t="str">
        <f t="shared" si="29"/>
        <v/>
      </c>
      <c r="B1903" s="739" t="str">
        <f>IF($L$2=TRUE,_xll.mirGetDate($A1903,$B$4,"MOD_FOLLOWING",$I$2),"")</f>
        <v/>
      </c>
      <c r="C1903" s="738" t="str">
        <f>IF($L$2=TRUE,_xll.mirGetDate($A1903,$C$4,"MOD_FOLLOWING",$I$2),"")</f>
        <v/>
      </c>
      <c r="D1903" s="738" t="str">
        <f>IF($L$2=TRUE,_xll.mirGetDate($A1903,$D$4,"MOD_FOLLOWING",$I$2),"")</f>
        <v/>
      </c>
      <c r="E1903" s="741" t="str">
        <v/>
      </c>
      <c r="F1903" s="741" t="str">
        <v/>
      </c>
      <c r="G1903" s="741" t="str">
        <v/>
      </c>
    </row>
    <row r="1904" spans="1:7">
      <c r="A1904" s="740" t="str">
        <f t="shared" si="29"/>
        <v/>
      </c>
      <c r="B1904" s="739" t="str">
        <f>IF($L$2=TRUE,_xll.mirGetDate($A1904,$B$4,"MOD_FOLLOWING",$I$2),"")</f>
        <v/>
      </c>
      <c r="C1904" s="738" t="str">
        <f>IF($L$2=TRUE,_xll.mirGetDate($A1904,$C$4,"MOD_FOLLOWING",$I$2),"")</f>
        <v/>
      </c>
      <c r="D1904" s="738" t="str">
        <f>IF($L$2=TRUE,_xll.mirGetDate($A1904,$D$4,"MOD_FOLLOWING",$I$2),"")</f>
        <v/>
      </c>
      <c r="E1904" s="741" t="str">
        <v/>
      </c>
      <c r="F1904" s="741" t="str">
        <v/>
      </c>
      <c r="G1904" s="741" t="str">
        <v/>
      </c>
    </row>
    <row r="1905" spans="1:7">
      <c r="A1905" s="740" t="str">
        <f t="shared" si="29"/>
        <v/>
      </c>
      <c r="B1905" s="739" t="str">
        <f>IF($L$2=TRUE,_xll.mirGetDate($A1905,$B$4,"MOD_FOLLOWING",$I$2),"")</f>
        <v/>
      </c>
      <c r="C1905" s="738" t="str">
        <f>IF($L$2=TRUE,_xll.mirGetDate($A1905,$C$4,"MOD_FOLLOWING",$I$2),"")</f>
        <v/>
      </c>
      <c r="D1905" s="738" t="str">
        <f>IF($L$2=TRUE,_xll.mirGetDate($A1905,$D$4,"MOD_FOLLOWING",$I$2),"")</f>
        <v/>
      </c>
      <c r="E1905" s="741" t="str">
        <v/>
      </c>
      <c r="F1905" s="741" t="str">
        <v/>
      </c>
      <c r="G1905" s="741" t="str">
        <v/>
      </c>
    </row>
    <row r="1906" spans="1:7">
      <c r="A1906" s="740" t="str">
        <f t="shared" si="29"/>
        <v/>
      </c>
      <c r="B1906" s="739" t="str">
        <f>IF($L$2=TRUE,_xll.mirGetDate($A1906,$B$4,"MOD_FOLLOWING",$I$2),"")</f>
        <v/>
      </c>
      <c r="C1906" s="738" t="str">
        <f>IF($L$2=TRUE,_xll.mirGetDate($A1906,$C$4,"MOD_FOLLOWING",$I$2),"")</f>
        <v/>
      </c>
      <c r="D1906" s="738" t="str">
        <f>IF($L$2=TRUE,_xll.mirGetDate($A1906,$D$4,"MOD_FOLLOWING",$I$2),"")</f>
        <v/>
      </c>
      <c r="E1906" s="741" t="str">
        <v/>
      </c>
      <c r="F1906" s="741" t="str">
        <v/>
      </c>
      <c r="G1906" s="741" t="str">
        <v/>
      </c>
    </row>
    <row r="1907" spans="1:7">
      <c r="A1907" s="740" t="str">
        <f t="shared" si="29"/>
        <v/>
      </c>
      <c r="B1907" s="739" t="str">
        <f>IF($L$2=TRUE,_xll.mirGetDate($A1907,$B$4,"MOD_FOLLOWING",$I$2),"")</f>
        <v/>
      </c>
      <c r="C1907" s="738" t="str">
        <f>IF($L$2=TRUE,_xll.mirGetDate($A1907,$C$4,"MOD_FOLLOWING",$I$2),"")</f>
        <v/>
      </c>
      <c r="D1907" s="738" t="str">
        <f>IF($L$2=TRUE,_xll.mirGetDate($A1907,$D$4,"MOD_FOLLOWING",$I$2),"")</f>
        <v/>
      </c>
      <c r="E1907" s="741" t="str">
        <v/>
      </c>
      <c r="F1907" s="741" t="str">
        <v/>
      </c>
      <c r="G1907" s="741" t="str">
        <v/>
      </c>
    </row>
    <row r="1908" spans="1:7">
      <c r="A1908" s="740" t="str">
        <f t="shared" si="29"/>
        <v/>
      </c>
      <c r="B1908" s="739" t="str">
        <f>IF($L$2=TRUE,_xll.mirGetDate($A1908,$B$4,"MOD_FOLLOWING",$I$2),"")</f>
        <v/>
      </c>
      <c r="C1908" s="738" t="str">
        <f>IF($L$2=TRUE,_xll.mirGetDate($A1908,$C$4,"MOD_FOLLOWING",$I$2),"")</f>
        <v/>
      </c>
      <c r="D1908" s="738" t="str">
        <f>IF($L$2=TRUE,_xll.mirGetDate($A1908,$D$4,"MOD_FOLLOWING",$I$2),"")</f>
        <v/>
      </c>
      <c r="E1908" s="741" t="str">
        <v/>
      </c>
      <c r="F1908" s="741" t="str">
        <v/>
      </c>
      <c r="G1908" s="741" t="str">
        <v/>
      </c>
    </row>
    <row r="1909" spans="1:7">
      <c r="A1909" s="740" t="str">
        <f t="shared" si="29"/>
        <v/>
      </c>
      <c r="B1909" s="739" t="str">
        <f>IF($L$2=TRUE,_xll.mirGetDate($A1909,$B$4,"MOD_FOLLOWING",$I$2),"")</f>
        <v/>
      </c>
      <c r="C1909" s="738" t="str">
        <f>IF($L$2=TRUE,_xll.mirGetDate($A1909,$C$4,"MOD_FOLLOWING",$I$2),"")</f>
        <v/>
      </c>
      <c r="D1909" s="738" t="str">
        <f>IF($L$2=TRUE,_xll.mirGetDate($A1909,$D$4,"MOD_FOLLOWING",$I$2),"")</f>
        <v/>
      </c>
      <c r="E1909" s="741" t="str">
        <v/>
      </c>
      <c r="F1909" s="741" t="str">
        <v/>
      </c>
      <c r="G1909" s="741" t="str">
        <v/>
      </c>
    </row>
    <row r="1910" spans="1:7">
      <c r="A1910" s="740" t="str">
        <f t="shared" si="29"/>
        <v/>
      </c>
      <c r="B1910" s="739" t="str">
        <f>IF($L$2=TRUE,_xll.mirGetDate($A1910,$B$4,"MOD_FOLLOWING",$I$2),"")</f>
        <v/>
      </c>
      <c r="C1910" s="738" t="str">
        <f>IF($L$2=TRUE,_xll.mirGetDate($A1910,$C$4,"MOD_FOLLOWING",$I$2),"")</f>
        <v/>
      </c>
      <c r="D1910" s="738" t="str">
        <f>IF($L$2=TRUE,_xll.mirGetDate($A1910,$D$4,"MOD_FOLLOWING",$I$2),"")</f>
        <v/>
      </c>
      <c r="E1910" s="741" t="str">
        <v/>
      </c>
      <c r="F1910" s="741" t="str">
        <v/>
      </c>
      <c r="G1910" s="741" t="str">
        <v/>
      </c>
    </row>
    <row r="1911" spans="1:7">
      <c r="A1911" s="740" t="str">
        <f t="shared" si="29"/>
        <v/>
      </c>
      <c r="B1911" s="739" t="str">
        <f>IF($L$2=TRUE,_xll.mirGetDate($A1911,$B$4,"MOD_FOLLOWING",$I$2),"")</f>
        <v/>
      </c>
      <c r="C1911" s="738" t="str">
        <f>IF($L$2=TRUE,_xll.mirGetDate($A1911,$C$4,"MOD_FOLLOWING",$I$2),"")</f>
        <v/>
      </c>
      <c r="D1911" s="738" t="str">
        <f>IF($L$2=TRUE,_xll.mirGetDate($A1911,$D$4,"MOD_FOLLOWING",$I$2),"")</f>
        <v/>
      </c>
      <c r="E1911" s="741" t="str">
        <v/>
      </c>
      <c r="F1911" s="741" t="str">
        <v/>
      </c>
      <c r="G1911" s="741" t="str">
        <v/>
      </c>
    </row>
    <row r="1912" spans="1:7">
      <c r="A1912" s="740" t="str">
        <f t="shared" si="29"/>
        <v/>
      </c>
      <c r="B1912" s="739" t="str">
        <f>IF($L$2=TRUE,_xll.mirGetDate($A1912,$B$4,"MOD_FOLLOWING",$I$2),"")</f>
        <v/>
      </c>
      <c r="C1912" s="738" t="str">
        <f>IF($L$2=TRUE,_xll.mirGetDate($A1912,$C$4,"MOD_FOLLOWING",$I$2),"")</f>
        <v/>
      </c>
      <c r="D1912" s="738" t="str">
        <f>IF($L$2=TRUE,_xll.mirGetDate($A1912,$D$4,"MOD_FOLLOWING",$I$2),"")</f>
        <v/>
      </c>
      <c r="E1912" s="741" t="str">
        <v/>
      </c>
      <c r="F1912" s="741" t="str">
        <v/>
      </c>
      <c r="G1912" s="741" t="str">
        <v/>
      </c>
    </row>
    <row r="1913" spans="1:7">
      <c r="A1913" s="740" t="str">
        <f t="shared" si="29"/>
        <v/>
      </c>
      <c r="B1913" s="739" t="str">
        <f>IF($L$2=TRUE,_xll.mirGetDate($A1913,$B$4,"MOD_FOLLOWING",$I$2),"")</f>
        <v/>
      </c>
      <c r="C1913" s="738" t="str">
        <f>IF($L$2=TRUE,_xll.mirGetDate($A1913,$C$4,"MOD_FOLLOWING",$I$2),"")</f>
        <v/>
      </c>
      <c r="D1913" s="738" t="str">
        <f>IF($L$2=TRUE,_xll.mirGetDate($A1913,$D$4,"MOD_FOLLOWING",$I$2),"")</f>
        <v/>
      </c>
      <c r="E1913" s="741" t="str">
        <v/>
      </c>
      <c r="F1913" s="741" t="str">
        <v/>
      </c>
      <c r="G1913" s="741" t="str">
        <v/>
      </c>
    </row>
    <row r="1914" spans="1:7">
      <c r="A1914" s="740" t="str">
        <f t="shared" si="29"/>
        <v/>
      </c>
      <c r="B1914" s="739" t="str">
        <f>IF($L$2=TRUE,_xll.mirGetDate($A1914,$B$4,"MOD_FOLLOWING",$I$2),"")</f>
        <v/>
      </c>
      <c r="C1914" s="738" t="str">
        <f>IF($L$2=TRUE,_xll.mirGetDate($A1914,$C$4,"MOD_FOLLOWING",$I$2),"")</f>
        <v/>
      </c>
      <c r="D1914" s="738" t="str">
        <f>IF($L$2=TRUE,_xll.mirGetDate($A1914,$D$4,"MOD_FOLLOWING",$I$2),"")</f>
        <v/>
      </c>
      <c r="E1914" s="741" t="str">
        <v/>
      </c>
      <c r="F1914" s="741" t="str">
        <v/>
      </c>
      <c r="G1914" s="741" t="str">
        <v/>
      </c>
    </row>
    <row r="1915" spans="1:7">
      <c r="A1915" s="740" t="str">
        <f t="shared" si="29"/>
        <v/>
      </c>
      <c r="B1915" s="739" t="str">
        <f>IF($L$2=TRUE,_xll.mirGetDate($A1915,$B$4,"MOD_FOLLOWING",$I$2),"")</f>
        <v/>
      </c>
      <c r="C1915" s="738" t="str">
        <f>IF($L$2=TRUE,_xll.mirGetDate($A1915,$C$4,"MOD_FOLLOWING",$I$2),"")</f>
        <v/>
      </c>
      <c r="D1915" s="738" t="str">
        <f>IF($L$2=TRUE,_xll.mirGetDate($A1915,$D$4,"MOD_FOLLOWING",$I$2),"")</f>
        <v/>
      </c>
      <c r="E1915" s="741" t="str">
        <v/>
      </c>
      <c r="F1915" s="741" t="str">
        <v/>
      </c>
      <c r="G1915" s="741" t="str">
        <v/>
      </c>
    </row>
    <row r="1916" spans="1:7">
      <c r="A1916" s="740" t="str">
        <f t="shared" si="29"/>
        <v/>
      </c>
      <c r="B1916" s="739" t="str">
        <f>IF($L$2=TRUE,_xll.mirGetDate($A1916,$B$4,"MOD_FOLLOWING",$I$2),"")</f>
        <v/>
      </c>
      <c r="C1916" s="738" t="str">
        <f>IF($L$2=TRUE,_xll.mirGetDate($A1916,$C$4,"MOD_FOLLOWING",$I$2),"")</f>
        <v/>
      </c>
      <c r="D1916" s="738" t="str">
        <f>IF($L$2=TRUE,_xll.mirGetDate($A1916,$D$4,"MOD_FOLLOWING",$I$2),"")</f>
        <v/>
      </c>
      <c r="E1916" s="741" t="str">
        <v/>
      </c>
      <c r="F1916" s="741" t="str">
        <v/>
      </c>
      <c r="G1916" s="741" t="str">
        <v/>
      </c>
    </row>
    <row r="1917" spans="1:7">
      <c r="A1917" s="740" t="str">
        <f t="shared" si="29"/>
        <v/>
      </c>
      <c r="B1917" s="739" t="str">
        <f>IF($L$2=TRUE,_xll.mirGetDate($A1917,$B$4,"MOD_FOLLOWING",$I$2),"")</f>
        <v/>
      </c>
      <c r="C1917" s="738" t="str">
        <f>IF($L$2=TRUE,_xll.mirGetDate($A1917,$C$4,"MOD_FOLLOWING",$I$2),"")</f>
        <v/>
      </c>
      <c r="D1917" s="738" t="str">
        <f>IF($L$2=TRUE,_xll.mirGetDate($A1917,$D$4,"MOD_FOLLOWING",$I$2),"")</f>
        <v/>
      </c>
      <c r="E1917" s="741" t="str">
        <v/>
      </c>
      <c r="F1917" s="741" t="str">
        <v/>
      </c>
      <c r="G1917" s="741" t="str">
        <v/>
      </c>
    </row>
    <row r="1918" spans="1:7">
      <c r="A1918" s="740" t="str">
        <f t="shared" si="29"/>
        <v/>
      </c>
      <c r="B1918" s="739" t="str">
        <f>IF($L$2=TRUE,_xll.mirGetDate($A1918,$B$4,"MOD_FOLLOWING",$I$2),"")</f>
        <v/>
      </c>
      <c r="C1918" s="738" t="str">
        <f>IF($L$2=TRUE,_xll.mirGetDate($A1918,$C$4,"MOD_FOLLOWING",$I$2),"")</f>
        <v/>
      </c>
      <c r="D1918" s="738" t="str">
        <f>IF($L$2=TRUE,_xll.mirGetDate($A1918,$D$4,"MOD_FOLLOWING",$I$2),"")</f>
        <v/>
      </c>
      <c r="E1918" s="741" t="str">
        <v/>
      </c>
      <c r="F1918" s="741" t="str">
        <v/>
      </c>
      <c r="G1918" s="741" t="str">
        <v/>
      </c>
    </row>
    <row r="1919" spans="1:7">
      <c r="A1919" s="740" t="str">
        <f t="shared" si="29"/>
        <v/>
      </c>
      <c r="B1919" s="739" t="str">
        <f>IF($L$2=TRUE,_xll.mirGetDate($A1919,$B$4,"MOD_FOLLOWING",$I$2),"")</f>
        <v/>
      </c>
      <c r="C1919" s="738" t="str">
        <f>IF($L$2=TRUE,_xll.mirGetDate($A1919,$C$4,"MOD_FOLLOWING",$I$2),"")</f>
        <v/>
      </c>
      <c r="D1919" s="738" t="str">
        <f>IF($L$2=TRUE,_xll.mirGetDate($A1919,$D$4,"MOD_FOLLOWING",$I$2),"")</f>
        <v/>
      </c>
      <c r="E1919" s="741" t="str">
        <v/>
      </c>
      <c r="F1919" s="741" t="str">
        <v/>
      </c>
      <c r="G1919" s="741" t="str">
        <v/>
      </c>
    </row>
    <row r="1920" spans="1:7">
      <c r="A1920" s="740" t="str">
        <f t="shared" si="29"/>
        <v/>
      </c>
      <c r="B1920" s="739" t="str">
        <f>IF($L$2=TRUE,_xll.mirGetDate($A1920,$B$4,"MOD_FOLLOWING",$I$2),"")</f>
        <v/>
      </c>
      <c r="C1920" s="738" t="str">
        <f>IF($L$2=TRUE,_xll.mirGetDate($A1920,$C$4,"MOD_FOLLOWING",$I$2),"")</f>
        <v/>
      </c>
      <c r="D1920" s="738" t="str">
        <f>IF($L$2=TRUE,_xll.mirGetDate($A1920,$D$4,"MOD_FOLLOWING",$I$2),"")</f>
        <v/>
      </c>
      <c r="E1920" s="741" t="str">
        <v/>
      </c>
      <c r="F1920" s="741" t="str">
        <v/>
      </c>
      <c r="G1920" s="741" t="str">
        <v/>
      </c>
    </row>
    <row r="1921" spans="1:7">
      <c r="A1921" s="740" t="str">
        <f t="shared" si="29"/>
        <v/>
      </c>
      <c r="B1921" s="739" t="str">
        <f>IF($L$2=TRUE,_xll.mirGetDate($A1921,$B$4,"MOD_FOLLOWING",$I$2),"")</f>
        <v/>
      </c>
      <c r="C1921" s="738" t="str">
        <f>IF($L$2=TRUE,_xll.mirGetDate($A1921,$C$4,"MOD_FOLLOWING",$I$2),"")</f>
        <v/>
      </c>
      <c r="D1921" s="738" t="str">
        <f>IF($L$2=TRUE,_xll.mirGetDate($A1921,$D$4,"MOD_FOLLOWING",$I$2),"")</f>
        <v/>
      </c>
      <c r="E1921" s="741" t="str">
        <v/>
      </c>
      <c r="F1921" s="741" t="str">
        <v/>
      </c>
      <c r="G1921" s="741" t="str">
        <v/>
      </c>
    </row>
    <row r="1922" spans="1:7">
      <c r="A1922" s="740" t="str">
        <f t="shared" si="29"/>
        <v/>
      </c>
      <c r="B1922" s="739" t="str">
        <f>IF($L$2=TRUE,_xll.mirGetDate($A1922,$B$4,"MOD_FOLLOWING",$I$2),"")</f>
        <v/>
      </c>
      <c r="C1922" s="738" t="str">
        <f>IF($L$2=TRUE,_xll.mirGetDate($A1922,$C$4,"MOD_FOLLOWING",$I$2),"")</f>
        <v/>
      </c>
      <c r="D1922" s="738" t="str">
        <f>IF($L$2=TRUE,_xll.mirGetDate($A1922,$D$4,"MOD_FOLLOWING",$I$2),"")</f>
        <v/>
      </c>
      <c r="E1922" s="741" t="str">
        <v/>
      </c>
      <c r="F1922" s="741" t="str">
        <v/>
      </c>
      <c r="G1922" s="741" t="str">
        <v/>
      </c>
    </row>
    <row r="1923" spans="1:7">
      <c r="A1923" s="740" t="str">
        <f t="shared" si="29"/>
        <v/>
      </c>
      <c r="B1923" s="739" t="str">
        <f>IF($L$2=TRUE,_xll.mirGetDate($A1923,$B$4,"MOD_FOLLOWING",$I$2),"")</f>
        <v/>
      </c>
      <c r="C1923" s="738" t="str">
        <f>IF($L$2=TRUE,_xll.mirGetDate($A1923,$C$4,"MOD_FOLLOWING",$I$2),"")</f>
        <v/>
      </c>
      <c r="D1923" s="738" t="str">
        <f>IF($L$2=TRUE,_xll.mirGetDate($A1923,$D$4,"MOD_FOLLOWING",$I$2),"")</f>
        <v/>
      </c>
      <c r="E1923" s="741" t="str">
        <v/>
      </c>
      <c r="F1923" s="741" t="str">
        <v/>
      </c>
      <c r="G1923" s="741" t="str">
        <v/>
      </c>
    </row>
    <row r="1924" spans="1:7">
      <c r="A1924" s="740" t="str">
        <f t="shared" si="29"/>
        <v/>
      </c>
      <c r="B1924" s="739" t="str">
        <f>IF($L$2=TRUE,_xll.mirGetDate($A1924,$B$4,"MOD_FOLLOWING",$I$2),"")</f>
        <v/>
      </c>
      <c r="C1924" s="738" t="str">
        <f>IF($L$2=TRUE,_xll.mirGetDate($A1924,$C$4,"MOD_FOLLOWING",$I$2),"")</f>
        <v/>
      </c>
      <c r="D1924" s="738" t="str">
        <f>IF($L$2=TRUE,_xll.mirGetDate($A1924,$D$4,"MOD_FOLLOWING",$I$2),"")</f>
        <v/>
      </c>
      <c r="E1924" s="741" t="str">
        <v/>
      </c>
      <c r="F1924" s="741" t="str">
        <v/>
      </c>
      <c r="G1924" s="741" t="str">
        <v/>
      </c>
    </row>
    <row r="1925" spans="1:7">
      <c r="A1925" s="740" t="str">
        <f t="shared" si="29"/>
        <v/>
      </c>
      <c r="B1925" s="739" t="str">
        <f>IF($L$2=TRUE,_xll.mirGetDate($A1925,$B$4,"MOD_FOLLOWING",$I$2),"")</f>
        <v/>
      </c>
      <c r="C1925" s="738" t="str">
        <f>IF($L$2=TRUE,_xll.mirGetDate($A1925,$C$4,"MOD_FOLLOWING",$I$2),"")</f>
        <v/>
      </c>
      <c r="D1925" s="738" t="str">
        <f>IF($L$2=TRUE,_xll.mirGetDate($A1925,$D$4,"MOD_FOLLOWING",$I$2),"")</f>
        <v/>
      </c>
      <c r="E1925" s="741" t="str">
        <v/>
      </c>
      <c r="F1925" s="741" t="str">
        <v/>
      </c>
      <c r="G1925" s="741" t="str">
        <v/>
      </c>
    </row>
    <row r="1926" spans="1:7">
      <c r="A1926" s="740" t="str">
        <f t="shared" ref="A1926:A1989" si="30">B1925</f>
        <v/>
      </c>
      <c r="B1926" s="739" t="str">
        <f>IF($L$2=TRUE,_xll.mirGetDate($A1926,$B$4,"MOD_FOLLOWING",$I$2),"")</f>
        <v/>
      </c>
      <c r="C1926" s="738" t="str">
        <f>IF($L$2=TRUE,_xll.mirGetDate($A1926,$C$4,"MOD_FOLLOWING",$I$2),"")</f>
        <v/>
      </c>
      <c r="D1926" s="738" t="str">
        <f>IF($L$2=TRUE,_xll.mirGetDate($A1926,$D$4,"MOD_FOLLOWING",$I$2),"")</f>
        <v/>
      </c>
      <c r="E1926" s="741" t="str">
        <v/>
      </c>
      <c r="F1926" s="741" t="str">
        <v/>
      </c>
      <c r="G1926" s="741" t="str">
        <v/>
      </c>
    </row>
    <row r="1927" spans="1:7">
      <c r="A1927" s="740" t="str">
        <f t="shared" si="30"/>
        <v/>
      </c>
      <c r="B1927" s="739" t="str">
        <f>IF($L$2=TRUE,_xll.mirGetDate($A1927,$B$4,"MOD_FOLLOWING",$I$2),"")</f>
        <v/>
      </c>
      <c r="C1927" s="738" t="str">
        <f>IF($L$2=TRUE,_xll.mirGetDate($A1927,$C$4,"MOD_FOLLOWING",$I$2),"")</f>
        <v/>
      </c>
      <c r="D1927" s="738" t="str">
        <f>IF($L$2=TRUE,_xll.mirGetDate($A1927,$D$4,"MOD_FOLLOWING",$I$2),"")</f>
        <v/>
      </c>
      <c r="E1927" s="741" t="str">
        <v/>
      </c>
      <c r="F1927" s="741" t="str">
        <v/>
      </c>
      <c r="G1927" s="741" t="str">
        <v/>
      </c>
    </row>
    <row r="1928" spans="1:7">
      <c r="A1928" s="740" t="str">
        <f t="shared" si="30"/>
        <v/>
      </c>
      <c r="B1928" s="739" t="str">
        <f>IF($L$2=TRUE,_xll.mirGetDate($A1928,$B$4,"MOD_FOLLOWING",$I$2),"")</f>
        <v/>
      </c>
      <c r="C1928" s="738" t="str">
        <f>IF($L$2=TRUE,_xll.mirGetDate($A1928,$C$4,"MOD_FOLLOWING",$I$2),"")</f>
        <v/>
      </c>
      <c r="D1928" s="738" t="str">
        <f>IF($L$2=TRUE,_xll.mirGetDate($A1928,$D$4,"MOD_FOLLOWING",$I$2),"")</f>
        <v/>
      </c>
      <c r="E1928" s="741" t="str">
        <v/>
      </c>
      <c r="F1928" s="741" t="str">
        <v/>
      </c>
      <c r="G1928" s="741" t="str">
        <v/>
      </c>
    </row>
    <row r="1929" spans="1:7">
      <c r="A1929" s="740" t="str">
        <f t="shared" si="30"/>
        <v/>
      </c>
      <c r="B1929" s="739" t="str">
        <f>IF($L$2=TRUE,_xll.mirGetDate($A1929,$B$4,"MOD_FOLLOWING",$I$2),"")</f>
        <v/>
      </c>
      <c r="C1929" s="738" t="str">
        <f>IF($L$2=TRUE,_xll.mirGetDate($A1929,$C$4,"MOD_FOLLOWING",$I$2),"")</f>
        <v/>
      </c>
      <c r="D1929" s="738" t="str">
        <f>IF($L$2=TRUE,_xll.mirGetDate($A1929,$D$4,"MOD_FOLLOWING",$I$2),"")</f>
        <v/>
      </c>
      <c r="E1929" s="741" t="str">
        <v/>
      </c>
      <c r="F1929" s="741" t="str">
        <v/>
      </c>
      <c r="G1929" s="741" t="str">
        <v/>
      </c>
    </row>
    <row r="1930" spans="1:7">
      <c r="A1930" s="740" t="str">
        <f t="shared" si="30"/>
        <v/>
      </c>
      <c r="B1930" s="739" t="str">
        <f>IF($L$2=TRUE,_xll.mirGetDate($A1930,$B$4,"MOD_FOLLOWING",$I$2),"")</f>
        <v/>
      </c>
      <c r="C1930" s="738" t="str">
        <f>IF($L$2=TRUE,_xll.mirGetDate($A1930,$C$4,"MOD_FOLLOWING",$I$2),"")</f>
        <v/>
      </c>
      <c r="D1930" s="738" t="str">
        <f>IF($L$2=TRUE,_xll.mirGetDate($A1930,$D$4,"MOD_FOLLOWING",$I$2),"")</f>
        <v/>
      </c>
      <c r="E1930" s="741" t="str">
        <v/>
      </c>
      <c r="F1930" s="741" t="str">
        <v/>
      </c>
      <c r="G1930" s="741" t="str">
        <v/>
      </c>
    </row>
    <row r="1931" spans="1:7">
      <c r="A1931" s="740" t="str">
        <f t="shared" si="30"/>
        <v/>
      </c>
      <c r="B1931" s="739" t="str">
        <f>IF($L$2=TRUE,_xll.mirGetDate($A1931,$B$4,"MOD_FOLLOWING",$I$2),"")</f>
        <v/>
      </c>
      <c r="C1931" s="738" t="str">
        <f>IF($L$2=TRUE,_xll.mirGetDate($A1931,$C$4,"MOD_FOLLOWING",$I$2),"")</f>
        <v/>
      </c>
      <c r="D1931" s="738" t="str">
        <f>IF($L$2=TRUE,_xll.mirGetDate($A1931,$D$4,"MOD_FOLLOWING",$I$2),"")</f>
        <v/>
      </c>
      <c r="E1931" s="741" t="str">
        <v/>
      </c>
      <c r="F1931" s="741" t="str">
        <v/>
      </c>
      <c r="G1931" s="741" t="str">
        <v/>
      </c>
    </row>
    <row r="1932" spans="1:7">
      <c r="A1932" s="740" t="str">
        <f t="shared" si="30"/>
        <v/>
      </c>
      <c r="B1932" s="739" t="str">
        <f>IF($L$2=TRUE,_xll.mirGetDate($A1932,$B$4,"MOD_FOLLOWING",$I$2),"")</f>
        <v/>
      </c>
      <c r="C1932" s="738" t="str">
        <f>IF($L$2=TRUE,_xll.mirGetDate($A1932,$C$4,"MOD_FOLLOWING",$I$2),"")</f>
        <v/>
      </c>
      <c r="D1932" s="738" t="str">
        <f>IF($L$2=TRUE,_xll.mirGetDate($A1932,$D$4,"MOD_FOLLOWING",$I$2),"")</f>
        <v/>
      </c>
      <c r="E1932" s="741" t="str">
        <v/>
      </c>
      <c r="F1932" s="741" t="str">
        <v/>
      </c>
      <c r="G1932" s="741" t="str">
        <v/>
      </c>
    </row>
    <row r="1933" spans="1:7">
      <c r="A1933" s="740" t="str">
        <f t="shared" si="30"/>
        <v/>
      </c>
      <c r="B1933" s="739" t="str">
        <f>IF($L$2=TRUE,_xll.mirGetDate($A1933,$B$4,"MOD_FOLLOWING",$I$2),"")</f>
        <v/>
      </c>
      <c r="C1933" s="738" t="str">
        <f>IF($L$2=TRUE,_xll.mirGetDate($A1933,$C$4,"MOD_FOLLOWING",$I$2),"")</f>
        <v/>
      </c>
      <c r="D1933" s="738" t="str">
        <f>IF($L$2=TRUE,_xll.mirGetDate($A1933,$D$4,"MOD_FOLLOWING",$I$2),"")</f>
        <v/>
      </c>
      <c r="E1933" s="741" t="str">
        <v/>
      </c>
      <c r="F1933" s="741" t="str">
        <v/>
      </c>
      <c r="G1933" s="741" t="str">
        <v/>
      </c>
    </row>
    <row r="1934" spans="1:7">
      <c r="A1934" s="740" t="str">
        <f t="shared" si="30"/>
        <v/>
      </c>
      <c r="B1934" s="739" t="str">
        <f>IF($L$2=TRUE,_xll.mirGetDate($A1934,$B$4,"MOD_FOLLOWING",$I$2),"")</f>
        <v/>
      </c>
      <c r="C1934" s="738" t="str">
        <f>IF($L$2=TRUE,_xll.mirGetDate($A1934,$C$4,"MOD_FOLLOWING",$I$2),"")</f>
        <v/>
      </c>
      <c r="D1934" s="738" t="str">
        <f>IF($L$2=TRUE,_xll.mirGetDate($A1934,$D$4,"MOD_FOLLOWING",$I$2),"")</f>
        <v/>
      </c>
      <c r="E1934" s="741" t="str">
        <v/>
      </c>
      <c r="F1934" s="741" t="str">
        <v/>
      </c>
      <c r="G1934" s="741" t="str">
        <v/>
      </c>
    </row>
    <row r="1935" spans="1:7">
      <c r="A1935" s="740" t="str">
        <f t="shared" si="30"/>
        <v/>
      </c>
      <c r="B1935" s="739" t="str">
        <f>IF($L$2=TRUE,_xll.mirGetDate($A1935,$B$4,"MOD_FOLLOWING",$I$2),"")</f>
        <v/>
      </c>
      <c r="C1935" s="738" t="str">
        <f>IF($L$2=TRUE,_xll.mirGetDate($A1935,$C$4,"MOD_FOLLOWING",$I$2),"")</f>
        <v/>
      </c>
      <c r="D1935" s="738" t="str">
        <f>IF($L$2=TRUE,_xll.mirGetDate($A1935,$D$4,"MOD_FOLLOWING",$I$2),"")</f>
        <v/>
      </c>
      <c r="E1935" s="741" t="str">
        <v/>
      </c>
      <c r="F1935" s="741" t="str">
        <v/>
      </c>
      <c r="G1935" s="741" t="str">
        <v/>
      </c>
    </row>
    <row r="1936" spans="1:7">
      <c r="A1936" s="740" t="str">
        <f t="shared" si="30"/>
        <v/>
      </c>
      <c r="B1936" s="739" t="str">
        <f>IF($L$2=TRUE,_xll.mirGetDate($A1936,$B$4,"MOD_FOLLOWING",$I$2),"")</f>
        <v/>
      </c>
      <c r="C1936" s="738" t="str">
        <f>IF($L$2=TRUE,_xll.mirGetDate($A1936,$C$4,"MOD_FOLLOWING",$I$2),"")</f>
        <v/>
      </c>
      <c r="D1936" s="738" t="str">
        <f>IF($L$2=TRUE,_xll.mirGetDate($A1936,$D$4,"MOD_FOLLOWING",$I$2),"")</f>
        <v/>
      </c>
      <c r="E1936" s="741" t="str">
        <v/>
      </c>
      <c r="F1936" s="741" t="str">
        <v/>
      </c>
      <c r="G1936" s="741" t="str">
        <v/>
      </c>
    </row>
    <row r="1937" spans="1:7">
      <c r="A1937" s="740" t="str">
        <f t="shared" si="30"/>
        <v/>
      </c>
      <c r="B1937" s="739" t="str">
        <f>IF($L$2=TRUE,_xll.mirGetDate($A1937,$B$4,"MOD_FOLLOWING",$I$2),"")</f>
        <v/>
      </c>
      <c r="C1937" s="738" t="str">
        <f>IF($L$2=TRUE,_xll.mirGetDate($A1937,$C$4,"MOD_FOLLOWING",$I$2),"")</f>
        <v/>
      </c>
      <c r="D1937" s="738" t="str">
        <f>IF($L$2=TRUE,_xll.mirGetDate($A1937,$D$4,"MOD_FOLLOWING",$I$2),"")</f>
        <v/>
      </c>
      <c r="E1937" s="741" t="str">
        <v/>
      </c>
      <c r="F1937" s="741" t="str">
        <v/>
      </c>
      <c r="G1937" s="741" t="str">
        <v/>
      </c>
    </row>
    <row r="1938" spans="1:7">
      <c r="A1938" s="740" t="str">
        <f t="shared" si="30"/>
        <v/>
      </c>
      <c r="B1938" s="739" t="str">
        <f>IF($L$2=TRUE,_xll.mirGetDate($A1938,$B$4,"MOD_FOLLOWING",$I$2),"")</f>
        <v/>
      </c>
      <c r="C1938" s="738" t="str">
        <f>IF($L$2=TRUE,_xll.mirGetDate($A1938,$C$4,"MOD_FOLLOWING",$I$2),"")</f>
        <v/>
      </c>
      <c r="D1938" s="738" t="str">
        <f>IF($L$2=TRUE,_xll.mirGetDate($A1938,$D$4,"MOD_FOLLOWING",$I$2),"")</f>
        <v/>
      </c>
      <c r="E1938" s="741" t="str">
        <v/>
      </c>
      <c r="F1938" s="741" t="str">
        <v/>
      </c>
      <c r="G1938" s="741" t="str">
        <v/>
      </c>
    </row>
    <row r="1939" spans="1:7">
      <c r="A1939" s="740" t="str">
        <f t="shared" si="30"/>
        <v/>
      </c>
      <c r="B1939" s="739" t="str">
        <f>IF($L$2=TRUE,_xll.mirGetDate($A1939,$B$4,"MOD_FOLLOWING",$I$2),"")</f>
        <v/>
      </c>
      <c r="C1939" s="738" t="str">
        <f>IF($L$2=TRUE,_xll.mirGetDate($A1939,$C$4,"MOD_FOLLOWING",$I$2),"")</f>
        <v/>
      </c>
      <c r="D1939" s="738" t="str">
        <f>IF($L$2=TRUE,_xll.mirGetDate($A1939,$D$4,"MOD_FOLLOWING",$I$2),"")</f>
        <v/>
      </c>
      <c r="E1939" s="741" t="str">
        <v/>
      </c>
      <c r="F1939" s="741" t="str">
        <v/>
      </c>
      <c r="G1939" s="741" t="str">
        <v/>
      </c>
    </row>
    <row r="1940" spans="1:7">
      <c r="A1940" s="740" t="str">
        <f t="shared" si="30"/>
        <v/>
      </c>
      <c r="B1940" s="739" t="str">
        <f>IF($L$2=TRUE,_xll.mirGetDate($A1940,$B$4,"MOD_FOLLOWING",$I$2),"")</f>
        <v/>
      </c>
      <c r="C1940" s="738" t="str">
        <f>IF($L$2=TRUE,_xll.mirGetDate($A1940,$C$4,"MOD_FOLLOWING",$I$2),"")</f>
        <v/>
      </c>
      <c r="D1940" s="738" t="str">
        <f>IF($L$2=TRUE,_xll.mirGetDate($A1940,$D$4,"MOD_FOLLOWING",$I$2),"")</f>
        <v/>
      </c>
      <c r="E1940" s="741" t="str">
        <v/>
      </c>
      <c r="F1940" s="741" t="str">
        <v/>
      </c>
      <c r="G1940" s="741" t="str">
        <v/>
      </c>
    </row>
    <row r="1941" spans="1:7">
      <c r="A1941" s="740" t="str">
        <f t="shared" si="30"/>
        <v/>
      </c>
      <c r="B1941" s="739" t="str">
        <f>IF($L$2=TRUE,_xll.mirGetDate($A1941,$B$4,"MOD_FOLLOWING",$I$2),"")</f>
        <v/>
      </c>
      <c r="C1941" s="738" t="str">
        <f>IF($L$2=TRUE,_xll.mirGetDate($A1941,$C$4,"MOD_FOLLOWING",$I$2),"")</f>
        <v/>
      </c>
      <c r="D1941" s="738" t="str">
        <f>IF($L$2=TRUE,_xll.mirGetDate($A1941,$D$4,"MOD_FOLLOWING",$I$2),"")</f>
        <v/>
      </c>
      <c r="E1941" s="741" t="str">
        <v/>
      </c>
      <c r="F1941" s="741" t="str">
        <v/>
      </c>
      <c r="G1941" s="741" t="str">
        <v/>
      </c>
    </row>
    <row r="1942" spans="1:7">
      <c r="A1942" s="740" t="str">
        <f t="shared" si="30"/>
        <v/>
      </c>
      <c r="B1942" s="739" t="str">
        <f>IF($L$2=TRUE,_xll.mirGetDate($A1942,$B$4,"MOD_FOLLOWING",$I$2),"")</f>
        <v/>
      </c>
      <c r="C1942" s="738" t="str">
        <f>IF($L$2=TRUE,_xll.mirGetDate($A1942,$C$4,"MOD_FOLLOWING",$I$2),"")</f>
        <v/>
      </c>
      <c r="D1942" s="738" t="str">
        <f>IF($L$2=TRUE,_xll.mirGetDate($A1942,$D$4,"MOD_FOLLOWING",$I$2),"")</f>
        <v/>
      </c>
      <c r="E1942" s="741" t="str">
        <v/>
      </c>
      <c r="F1942" s="741" t="str">
        <v/>
      </c>
      <c r="G1942" s="741" t="str">
        <v/>
      </c>
    </row>
    <row r="1943" spans="1:7">
      <c r="A1943" s="740" t="str">
        <f t="shared" si="30"/>
        <v/>
      </c>
      <c r="B1943" s="739" t="str">
        <f>IF($L$2=TRUE,_xll.mirGetDate($A1943,$B$4,"MOD_FOLLOWING",$I$2),"")</f>
        <v/>
      </c>
      <c r="C1943" s="738" t="str">
        <f>IF($L$2=TRUE,_xll.mirGetDate($A1943,$C$4,"MOD_FOLLOWING",$I$2),"")</f>
        <v/>
      </c>
      <c r="D1943" s="738" t="str">
        <f>IF($L$2=TRUE,_xll.mirGetDate($A1943,$D$4,"MOD_FOLLOWING",$I$2),"")</f>
        <v/>
      </c>
      <c r="E1943" s="741" t="str">
        <v/>
      </c>
      <c r="F1943" s="741" t="str">
        <v/>
      </c>
      <c r="G1943" s="741" t="str">
        <v/>
      </c>
    </row>
    <row r="1944" spans="1:7">
      <c r="A1944" s="740" t="str">
        <f t="shared" si="30"/>
        <v/>
      </c>
      <c r="B1944" s="739" t="str">
        <f>IF($L$2=TRUE,_xll.mirGetDate($A1944,$B$4,"MOD_FOLLOWING",$I$2),"")</f>
        <v/>
      </c>
      <c r="C1944" s="738" t="str">
        <f>IF($L$2=TRUE,_xll.mirGetDate($A1944,$C$4,"MOD_FOLLOWING",$I$2),"")</f>
        <v/>
      </c>
      <c r="D1944" s="738" t="str">
        <f>IF($L$2=TRUE,_xll.mirGetDate($A1944,$D$4,"MOD_FOLLOWING",$I$2),"")</f>
        <v/>
      </c>
      <c r="E1944" s="741" t="str">
        <v/>
      </c>
      <c r="F1944" s="741" t="str">
        <v/>
      </c>
      <c r="G1944" s="741" t="str">
        <v/>
      </c>
    </row>
    <row r="1945" spans="1:7">
      <c r="A1945" s="740" t="str">
        <f t="shared" si="30"/>
        <v/>
      </c>
      <c r="B1945" s="739" t="str">
        <f>IF($L$2=TRUE,_xll.mirGetDate($A1945,$B$4,"MOD_FOLLOWING",$I$2),"")</f>
        <v/>
      </c>
      <c r="C1945" s="738" t="str">
        <f>IF($L$2=TRUE,_xll.mirGetDate($A1945,$C$4,"MOD_FOLLOWING",$I$2),"")</f>
        <v/>
      </c>
      <c r="D1945" s="738" t="str">
        <f>IF($L$2=TRUE,_xll.mirGetDate($A1945,$D$4,"MOD_FOLLOWING",$I$2),"")</f>
        <v/>
      </c>
      <c r="E1945" s="741" t="str">
        <v/>
      </c>
      <c r="F1945" s="741" t="str">
        <v/>
      </c>
      <c r="G1945" s="741" t="str">
        <v/>
      </c>
    </row>
    <row r="1946" spans="1:7">
      <c r="A1946" s="740" t="str">
        <f t="shared" si="30"/>
        <v/>
      </c>
      <c r="B1946" s="739" t="str">
        <f>IF($L$2=TRUE,_xll.mirGetDate($A1946,$B$4,"MOD_FOLLOWING",$I$2),"")</f>
        <v/>
      </c>
      <c r="C1946" s="738" t="str">
        <f>IF($L$2=TRUE,_xll.mirGetDate($A1946,$C$4,"MOD_FOLLOWING",$I$2),"")</f>
        <v/>
      </c>
      <c r="D1946" s="738" t="str">
        <f>IF($L$2=TRUE,_xll.mirGetDate($A1946,$D$4,"MOD_FOLLOWING",$I$2),"")</f>
        <v/>
      </c>
      <c r="E1946" s="741" t="str">
        <v/>
      </c>
      <c r="F1946" s="741" t="str">
        <v/>
      </c>
      <c r="G1946" s="741" t="str">
        <v/>
      </c>
    </row>
    <row r="1947" spans="1:7">
      <c r="A1947" s="740" t="str">
        <f t="shared" si="30"/>
        <v/>
      </c>
      <c r="B1947" s="739" t="str">
        <f>IF($L$2=TRUE,_xll.mirGetDate($A1947,$B$4,"MOD_FOLLOWING",$I$2),"")</f>
        <v/>
      </c>
      <c r="C1947" s="738" t="str">
        <f>IF($L$2=TRUE,_xll.mirGetDate($A1947,$C$4,"MOD_FOLLOWING",$I$2),"")</f>
        <v/>
      </c>
      <c r="D1947" s="738" t="str">
        <f>IF($L$2=TRUE,_xll.mirGetDate($A1947,$D$4,"MOD_FOLLOWING",$I$2),"")</f>
        <v/>
      </c>
      <c r="E1947" s="741" t="str">
        <v/>
      </c>
      <c r="F1947" s="741" t="str">
        <v/>
      </c>
      <c r="G1947" s="741" t="str">
        <v/>
      </c>
    </row>
    <row r="1948" spans="1:7">
      <c r="A1948" s="740" t="str">
        <f t="shared" si="30"/>
        <v/>
      </c>
      <c r="B1948" s="739" t="str">
        <f>IF($L$2=TRUE,_xll.mirGetDate($A1948,$B$4,"MOD_FOLLOWING",$I$2),"")</f>
        <v/>
      </c>
      <c r="C1948" s="738" t="str">
        <f>IF($L$2=TRUE,_xll.mirGetDate($A1948,$C$4,"MOD_FOLLOWING",$I$2),"")</f>
        <v/>
      </c>
      <c r="D1948" s="738" t="str">
        <f>IF($L$2=TRUE,_xll.mirGetDate($A1948,$D$4,"MOD_FOLLOWING",$I$2),"")</f>
        <v/>
      </c>
      <c r="E1948" s="741" t="str">
        <v/>
      </c>
      <c r="F1948" s="741" t="str">
        <v/>
      </c>
      <c r="G1948" s="741" t="str">
        <v/>
      </c>
    </row>
    <row r="1949" spans="1:7">
      <c r="A1949" s="740" t="str">
        <f t="shared" si="30"/>
        <v/>
      </c>
      <c r="B1949" s="739" t="str">
        <f>IF($L$2=TRUE,_xll.mirGetDate($A1949,$B$4,"MOD_FOLLOWING",$I$2),"")</f>
        <v/>
      </c>
      <c r="C1949" s="738" t="str">
        <f>IF($L$2=TRUE,_xll.mirGetDate($A1949,$C$4,"MOD_FOLLOWING",$I$2),"")</f>
        <v/>
      </c>
      <c r="D1949" s="738" t="str">
        <f>IF($L$2=TRUE,_xll.mirGetDate($A1949,$D$4,"MOD_FOLLOWING",$I$2),"")</f>
        <v/>
      </c>
      <c r="E1949" s="741" t="str">
        <v/>
      </c>
      <c r="F1949" s="741" t="str">
        <v/>
      </c>
      <c r="G1949" s="741" t="str">
        <v/>
      </c>
    </row>
    <row r="1950" spans="1:7">
      <c r="A1950" s="740" t="str">
        <f t="shared" si="30"/>
        <v/>
      </c>
      <c r="B1950" s="739" t="str">
        <f>IF($L$2=TRUE,_xll.mirGetDate($A1950,$B$4,"MOD_FOLLOWING",$I$2),"")</f>
        <v/>
      </c>
      <c r="C1950" s="738" t="str">
        <f>IF($L$2=TRUE,_xll.mirGetDate($A1950,$C$4,"MOD_FOLLOWING",$I$2),"")</f>
        <v/>
      </c>
      <c r="D1950" s="738" t="str">
        <f>IF($L$2=TRUE,_xll.mirGetDate($A1950,$D$4,"MOD_FOLLOWING",$I$2),"")</f>
        <v/>
      </c>
      <c r="E1950" s="741" t="str">
        <v/>
      </c>
      <c r="F1950" s="741" t="str">
        <v/>
      </c>
      <c r="G1950" s="741" t="str">
        <v/>
      </c>
    </row>
    <row r="1951" spans="1:7">
      <c r="A1951" s="740" t="str">
        <f t="shared" si="30"/>
        <v/>
      </c>
      <c r="B1951" s="739" t="str">
        <f>IF($L$2=TRUE,_xll.mirGetDate($A1951,$B$4,"MOD_FOLLOWING",$I$2),"")</f>
        <v/>
      </c>
      <c r="C1951" s="738" t="str">
        <f>IF($L$2=TRUE,_xll.mirGetDate($A1951,$C$4,"MOD_FOLLOWING",$I$2),"")</f>
        <v/>
      </c>
      <c r="D1951" s="738" t="str">
        <f>IF($L$2=TRUE,_xll.mirGetDate($A1951,$D$4,"MOD_FOLLOWING",$I$2),"")</f>
        <v/>
      </c>
      <c r="E1951" s="741" t="str">
        <v/>
      </c>
      <c r="F1951" s="741" t="str">
        <v/>
      </c>
      <c r="G1951" s="741" t="str">
        <v/>
      </c>
    </row>
    <row r="1952" spans="1:7">
      <c r="A1952" s="740" t="str">
        <f t="shared" si="30"/>
        <v/>
      </c>
      <c r="B1952" s="739" t="str">
        <f>IF($L$2=TRUE,_xll.mirGetDate($A1952,$B$4,"MOD_FOLLOWING",$I$2),"")</f>
        <v/>
      </c>
      <c r="C1952" s="738" t="str">
        <f>IF($L$2=TRUE,_xll.mirGetDate($A1952,$C$4,"MOD_FOLLOWING",$I$2),"")</f>
        <v/>
      </c>
      <c r="D1952" s="738" t="str">
        <f>IF($L$2=TRUE,_xll.mirGetDate($A1952,$D$4,"MOD_FOLLOWING",$I$2),"")</f>
        <v/>
      </c>
      <c r="E1952" s="741" t="str">
        <v/>
      </c>
      <c r="F1952" s="741" t="str">
        <v/>
      </c>
      <c r="G1952" s="741" t="str">
        <v/>
      </c>
    </row>
    <row r="1953" spans="1:7">
      <c r="A1953" s="740" t="str">
        <f t="shared" si="30"/>
        <v/>
      </c>
      <c r="B1953" s="739" t="str">
        <f>IF($L$2=TRUE,_xll.mirGetDate($A1953,$B$4,"MOD_FOLLOWING",$I$2),"")</f>
        <v/>
      </c>
      <c r="C1953" s="738" t="str">
        <f>IF($L$2=TRUE,_xll.mirGetDate($A1953,$C$4,"MOD_FOLLOWING",$I$2),"")</f>
        <v/>
      </c>
      <c r="D1953" s="738" t="str">
        <f>IF($L$2=TRUE,_xll.mirGetDate($A1953,$D$4,"MOD_FOLLOWING",$I$2),"")</f>
        <v/>
      </c>
      <c r="E1953" s="741" t="str">
        <v/>
      </c>
      <c r="F1953" s="741" t="str">
        <v/>
      </c>
      <c r="G1953" s="741" t="str">
        <v/>
      </c>
    </row>
    <row r="1954" spans="1:7">
      <c r="A1954" s="740" t="str">
        <f t="shared" si="30"/>
        <v/>
      </c>
      <c r="B1954" s="739" t="str">
        <f>IF($L$2=TRUE,_xll.mirGetDate($A1954,$B$4,"MOD_FOLLOWING",$I$2),"")</f>
        <v/>
      </c>
      <c r="C1954" s="738" t="str">
        <f>IF($L$2=TRUE,_xll.mirGetDate($A1954,$C$4,"MOD_FOLLOWING",$I$2),"")</f>
        <v/>
      </c>
      <c r="D1954" s="738" t="str">
        <f>IF($L$2=TRUE,_xll.mirGetDate($A1954,$D$4,"MOD_FOLLOWING",$I$2),"")</f>
        <v/>
      </c>
      <c r="E1954" s="741" t="str">
        <v/>
      </c>
      <c r="F1954" s="741" t="str">
        <v/>
      </c>
      <c r="G1954" s="741" t="str">
        <v/>
      </c>
    </row>
    <row r="1955" spans="1:7">
      <c r="A1955" s="740" t="str">
        <f t="shared" si="30"/>
        <v/>
      </c>
      <c r="B1955" s="739" t="str">
        <f>IF($L$2=TRUE,_xll.mirGetDate($A1955,$B$4,"MOD_FOLLOWING",$I$2),"")</f>
        <v/>
      </c>
      <c r="C1955" s="738" t="str">
        <f>IF($L$2=TRUE,_xll.mirGetDate($A1955,$C$4,"MOD_FOLLOWING",$I$2),"")</f>
        <v/>
      </c>
      <c r="D1955" s="738" t="str">
        <f>IF($L$2=TRUE,_xll.mirGetDate($A1955,$D$4,"MOD_FOLLOWING",$I$2),"")</f>
        <v/>
      </c>
      <c r="E1955" s="741" t="str">
        <v/>
      </c>
      <c r="F1955" s="741" t="str">
        <v/>
      </c>
      <c r="G1955" s="741" t="str">
        <v/>
      </c>
    </row>
    <row r="1956" spans="1:7">
      <c r="A1956" s="740" t="str">
        <f t="shared" si="30"/>
        <v/>
      </c>
      <c r="B1956" s="739" t="str">
        <f>IF($L$2=TRUE,_xll.mirGetDate($A1956,$B$4,"MOD_FOLLOWING",$I$2),"")</f>
        <v/>
      </c>
      <c r="C1956" s="738" t="str">
        <f>IF($L$2=TRUE,_xll.mirGetDate($A1956,$C$4,"MOD_FOLLOWING",$I$2),"")</f>
        <v/>
      </c>
      <c r="D1956" s="738" t="str">
        <f>IF($L$2=TRUE,_xll.mirGetDate($A1956,$D$4,"MOD_FOLLOWING",$I$2),"")</f>
        <v/>
      </c>
      <c r="E1956" s="741" t="str">
        <v/>
      </c>
      <c r="F1956" s="741" t="str">
        <v/>
      </c>
      <c r="G1956" s="741" t="str">
        <v/>
      </c>
    </row>
    <row r="1957" spans="1:7">
      <c r="A1957" s="740" t="str">
        <f t="shared" si="30"/>
        <v/>
      </c>
      <c r="B1957" s="739" t="str">
        <f>IF($L$2=TRUE,_xll.mirGetDate($A1957,$B$4,"MOD_FOLLOWING",$I$2),"")</f>
        <v/>
      </c>
      <c r="C1957" s="738" t="str">
        <f>IF($L$2=TRUE,_xll.mirGetDate($A1957,$C$4,"MOD_FOLLOWING",$I$2),"")</f>
        <v/>
      </c>
      <c r="D1957" s="738" t="str">
        <f>IF($L$2=TRUE,_xll.mirGetDate($A1957,$D$4,"MOD_FOLLOWING",$I$2),"")</f>
        <v/>
      </c>
      <c r="E1957" s="741" t="str">
        <v/>
      </c>
      <c r="F1957" s="741" t="str">
        <v/>
      </c>
      <c r="G1957" s="741" t="str">
        <v/>
      </c>
    </row>
    <row r="1958" spans="1:7">
      <c r="A1958" s="740" t="str">
        <f t="shared" si="30"/>
        <v/>
      </c>
      <c r="B1958" s="739" t="str">
        <f>IF($L$2=TRUE,_xll.mirGetDate($A1958,$B$4,"MOD_FOLLOWING",$I$2),"")</f>
        <v/>
      </c>
      <c r="C1958" s="738" t="str">
        <f>IF($L$2=TRUE,_xll.mirGetDate($A1958,$C$4,"MOD_FOLLOWING",$I$2),"")</f>
        <v/>
      </c>
      <c r="D1958" s="738" t="str">
        <f>IF($L$2=TRUE,_xll.mirGetDate($A1958,$D$4,"MOD_FOLLOWING",$I$2),"")</f>
        <v/>
      </c>
      <c r="E1958" s="741" t="str">
        <v/>
      </c>
      <c r="F1958" s="741" t="str">
        <v/>
      </c>
      <c r="G1958" s="741" t="str">
        <v/>
      </c>
    </row>
    <row r="1959" spans="1:7">
      <c r="A1959" s="740" t="str">
        <f t="shared" si="30"/>
        <v/>
      </c>
      <c r="B1959" s="739" t="str">
        <f>IF($L$2=TRUE,_xll.mirGetDate($A1959,$B$4,"MOD_FOLLOWING",$I$2),"")</f>
        <v/>
      </c>
      <c r="C1959" s="738" t="str">
        <f>IF($L$2=TRUE,_xll.mirGetDate($A1959,$C$4,"MOD_FOLLOWING",$I$2),"")</f>
        <v/>
      </c>
      <c r="D1959" s="738" t="str">
        <f>IF($L$2=TRUE,_xll.mirGetDate($A1959,$D$4,"MOD_FOLLOWING",$I$2),"")</f>
        <v/>
      </c>
      <c r="E1959" s="741" t="str">
        <v/>
      </c>
      <c r="F1959" s="741" t="str">
        <v/>
      </c>
      <c r="G1959" s="741" t="str">
        <v/>
      </c>
    </row>
    <row r="1960" spans="1:7">
      <c r="A1960" s="740" t="str">
        <f t="shared" si="30"/>
        <v/>
      </c>
      <c r="B1960" s="739" t="str">
        <f>IF($L$2=TRUE,_xll.mirGetDate($A1960,$B$4,"MOD_FOLLOWING",$I$2),"")</f>
        <v/>
      </c>
      <c r="C1960" s="738" t="str">
        <f>IF($L$2=TRUE,_xll.mirGetDate($A1960,$C$4,"MOD_FOLLOWING",$I$2),"")</f>
        <v/>
      </c>
      <c r="D1960" s="738" t="str">
        <f>IF($L$2=TRUE,_xll.mirGetDate($A1960,$D$4,"MOD_FOLLOWING",$I$2),"")</f>
        <v/>
      </c>
      <c r="E1960" s="741" t="str">
        <v/>
      </c>
      <c r="F1960" s="741" t="str">
        <v/>
      </c>
      <c r="G1960" s="741" t="str">
        <v/>
      </c>
    </row>
    <row r="1961" spans="1:7">
      <c r="A1961" s="740" t="str">
        <f t="shared" si="30"/>
        <v/>
      </c>
      <c r="B1961" s="739" t="str">
        <f>IF($L$2=TRUE,_xll.mirGetDate($A1961,$B$4,"MOD_FOLLOWING",$I$2),"")</f>
        <v/>
      </c>
      <c r="C1961" s="738" t="str">
        <f>IF($L$2=TRUE,_xll.mirGetDate($A1961,$C$4,"MOD_FOLLOWING",$I$2),"")</f>
        <v/>
      </c>
      <c r="D1961" s="738" t="str">
        <f>IF($L$2=TRUE,_xll.mirGetDate($A1961,$D$4,"MOD_FOLLOWING",$I$2),"")</f>
        <v/>
      </c>
      <c r="E1961" s="741" t="str">
        <v/>
      </c>
      <c r="F1961" s="741" t="str">
        <v/>
      </c>
      <c r="G1961" s="741" t="str">
        <v/>
      </c>
    </row>
    <row r="1962" spans="1:7">
      <c r="A1962" s="740" t="str">
        <f t="shared" si="30"/>
        <v/>
      </c>
      <c r="B1962" s="739" t="str">
        <f>IF($L$2=TRUE,_xll.mirGetDate($A1962,$B$4,"MOD_FOLLOWING",$I$2),"")</f>
        <v/>
      </c>
      <c r="C1962" s="738" t="str">
        <f>IF($L$2=TRUE,_xll.mirGetDate($A1962,$C$4,"MOD_FOLLOWING",$I$2),"")</f>
        <v/>
      </c>
      <c r="D1962" s="738" t="str">
        <f>IF($L$2=TRUE,_xll.mirGetDate($A1962,$D$4,"MOD_FOLLOWING",$I$2),"")</f>
        <v/>
      </c>
      <c r="E1962" s="741" t="str">
        <v/>
      </c>
      <c r="F1962" s="741" t="str">
        <v/>
      </c>
      <c r="G1962" s="741" t="str">
        <v/>
      </c>
    </row>
    <row r="1963" spans="1:7">
      <c r="A1963" s="740" t="str">
        <f t="shared" si="30"/>
        <v/>
      </c>
      <c r="B1963" s="739" t="str">
        <f>IF($L$2=TRUE,_xll.mirGetDate($A1963,$B$4,"MOD_FOLLOWING",$I$2),"")</f>
        <v/>
      </c>
      <c r="C1963" s="738" t="str">
        <f>IF($L$2=TRUE,_xll.mirGetDate($A1963,$C$4,"MOD_FOLLOWING",$I$2),"")</f>
        <v/>
      </c>
      <c r="D1963" s="738" t="str">
        <f>IF($L$2=TRUE,_xll.mirGetDate($A1963,$D$4,"MOD_FOLLOWING",$I$2),"")</f>
        <v/>
      </c>
      <c r="E1963" s="741" t="str">
        <v/>
      </c>
      <c r="F1963" s="741" t="str">
        <v/>
      </c>
      <c r="G1963" s="741" t="str">
        <v/>
      </c>
    </row>
    <row r="1964" spans="1:7">
      <c r="A1964" s="740" t="str">
        <f t="shared" si="30"/>
        <v/>
      </c>
      <c r="B1964" s="739" t="str">
        <f>IF($L$2=TRUE,_xll.mirGetDate($A1964,$B$4,"MOD_FOLLOWING",$I$2),"")</f>
        <v/>
      </c>
      <c r="C1964" s="738" t="str">
        <f>IF($L$2=TRUE,_xll.mirGetDate($A1964,$C$4,"MOD_FOLLOWING",$I$2),"")</f>
        <v/>
      </c>
      <c r="D1964" s="738" t="str">
        <f>IF($L$2=TRUE,_xll.mirGetDate($A1964,$D$4,"MOD_FOLLOWING",$I$2),"")</f>
        <v/>
      </c>
      <c r="E1964" s="741" t="str">
        <v/>
      </c>
      <c r="F1964" s="741" t="str">
        <v/>
      </c>
      <c r="G1964" s="741" t="str">
        <v/>
      </c>
    </row>
    <row r="1965" spans="1:7">
      <c r="A1965" s="740" t="str">
        <f t="shared" si="30"/>
        <v/>
      </c>
      <c r="B1965" s="739" t="str">
        <f>IF($L$2=TRUE,_xll.mirGetDate($A1965,$B$4,"MOD_FOLLOWING",$I$2),"")</f>
        <v/>
      </c>
      <c r="C1965" s="738" t="str">
        <f>IF($L$2=TRUE,_xll.mirGetDate($A1965,$C$4,"MOD_FOLLOWING",$I$2),"")</f>
        <v/>
      </c>
      <c r="D1965" s="738" t="str">
        <f>IF($L$2=TRUE,_xll.mirGetDate($A1965,$D$4,"MOD_FOLLOWING",$I$2),"")</f>
        <v/>
      </c>
      <c r="E1965" s="741" t="str">
        <v/>
      </c>
      <c r="F1965" s="741" t="str">
        <v/>
      </c>
      <c r="G1965" s="741" t="str">
        <v/>
      </c>
    </row>
    <row r="1966" spans="1:7">
      <c r="A1966" s="740" t="str">
        <f t="shared" si="30"/>
        <v/>
      </c>
      <c r="B1966" s="739" t="str">
        <f>IF($L$2=TRUE,_xll.mirGetDate($A1966,$B$4,"MOD_FOLLOWING",$I$2),"")</f>
        <v/>
      </c>
      <c r="C1966" s="738" t="str">
        <f>IF($L$2=TRUE,_xll.mirGetDate($A1966,$C$4,"MOD_FOLLOWING",$I$2),"")</f>
        <v/>
      </c>
      <c r="D1966" s="738" t="str">
        <f>IF($L$2=TRUE,_xll.mirGetDate($A1966,$D$4,"MOD_FOLLOWING",$I$2),"")</f>
        <v/>
      </c>
      <c r="E1966" s="741" t="str">
        <v/>
      </c>
      <c r="F1966" s="741" t="str">
        <v/>
      </c>
      <c r="G1966" s="741" t="str">
        <v/>
      </c>
    </row>
    <row r="1967" spans="1:7">
      <c r="A1967" s="740" t="str">
        <f t="shared" si="30"/>
        <v/>
      </c>
      <c r="B1967" s="739" t="str">
        <f>IF($L$2=TRUE,_xll.mirGetDate($A1967,$B$4,"MOD_FOLLOWING",$I$2),"")</f>
        <v/>
      </c>
      <c r="C1967" s="738" t="str">
        <f>IF($L$2=TRUE,_xll.mirGetDate($A1967,$C$4,"MOD_FOLLOWING",$I$2),"")</f>
        <v/>
      </c>
      <c r="D1967" s="738" t="str">
        <f>IF($L$2=TRUE,_xll.mirGetDate($A1967,$D$4,"MOD_FOLLOWING",$I$2),"")</f>
        <v/>
      </c>
      <c r="E1967" s="741" t="str">
        <v/>
      </c>
      <c r="F1967" s="741" t="str">
        <v/>
      </c>
      <c r="G1967" s="741" t="str">
        <v/>
      </c>
    </row>
    <row r="1968" spans="1:7">
      <c r="A1968" s="740" t="str">
        <f t="shared" si="30"/>
        <v/>
      </c>
      <c r="B1968" s="739" t="str">
        <f>IF($L$2=TRUE,_xll.mirGetDate($A1968,$B$4,"MOD_FOLLOWING",$I$2),"")</f>
        <v/>
      </c>
      <c r="C1968" s="738" t="str">
        <f>IF($L$2=TRUE,_xll.mirGetDate($A1968,$C$4,"MOD_FOLLOWING",$I$2),"")</f>
        <v/>
      </c>
      <c r="D1968" s="738" t="str">
        <f>IF($L$2=TRUE,_xll.mirGetDate($A1968,$D$4,"MOD_FOLLOWING",$I$2),"")</f>
        <v/>
      </c>
      <c r="E1968" s="741" t="str">
        <v/>
      </c>
      <c r="F1968" s="741" t="str">
        <v/>
      </c>
      <c r="G1968" s="741" t="str">
        <v/>
      </c>
    </row>
    <row r="1969" spans="1:7">
      <c r="A1969" s="740" t="str">
        <f t="shared" si="30"/>
        <v/>
      </c>
      <c r="B1969" s="739" t="str">
        <f>IF($L$2=TRUE,_xll.mirGetDate($A1969,$B$4,"MOD_FOLLOWING",$I$2),"")</f>
        <v/>
      </c>
      <c r="C1969" s="738" t="str">
        <f>IF($L$2=TRUE,_xll.mirGetDate($A1969,$C$4,"MOD_FOLLOWING",$I$2),"")</f>
        <v/>
      </c>
      <c r="D1969" s="738" t="str">
        <f>IF($L$2=TRUE,_xll.mirGetDate($A1969,$D$4,"MOD_FOLLOWING",$I$2),"")</f>
        <v/>
      </c>
      <c r="E1969" s="741" t="str">
        <v/>
      </c>
      <c r="F1969" s="741" t="str">
        <v/>
      </c>
      <c r="G1969" s="741" t="str">
        <v/>
      </c>
    </row>
    <row r="1970" spans="1:7">
      <c r="A1970" s="740" t="str">
        <f t="shared" si="30"/>
        <v/>
      </c>
      <c r="B1970" s="739" t="str">
        <f>IF($L$2=TRUE,_xll.mirGetDate($A1970,$B$4,"MOD_FOLLOWING",$I$2),"")</f>
        <v/>
      </c>
      <c r="C1970" s="738" t="str">
        <f>IF($L$2=TRUE,_xll.mirGetDate($A1970,$C$4,"MOD_FOLLOWING",$I$2),"")</f>
        <v/>
      </c>
      <c r="D1970" s="738" t="str">
        <f>IF($L$2=TRUE,_xll.mirGetDate($A1970,$D$4,"MOD_FOLLOWING",$I$2),"")</f>
        <v/>
      </c>
      <c r="E1970" s="741" t="str">
        <v/>
      </c>
      <c r="F1970" s="741" t="str">
        <v/>
      </c>
      <c r="G1970" s="741" t="str">
        <v/>
      </c>
    </row>
    <row r="1971" spans="1:7">
      <c r="A1971" s="740" t="str">
        <f t="shared" si="30"/>
        <v/>
      </c>
      <c r="B1971" s="739" t="str">
        <f>IF($L$2=TRUE,_xll.mirGetDate($A1971,$B$4,"MOD_FOLLOWING",$I$2),"")</f>
        <v/>
      </c>
      <c r="C1971" s="738" t="str">
        <f>IF($L$2=TRUE,_xll.mirGetDate($A1971,$C$4,"MOD_FOLLOWING",$I$2),"")</f>
        <v/>
      </c>
      <c r="D1971" s="738" t="str">
        <f>IF($L$2=TRUE,_xll.mirGetDate($A1971,$D$4,"MOD_FOLLOWING",$I$2),"")</f>
        <v/>
      </c>
      <c r="E1971" s="741" t="str">
        <v/>
      </c>
      <c r="F1971" s="741" t="str">
        <v/>
      </c>
      <c r="G1971" s="741" t="str">
        <v/>
      </c>
    </row>
    <row r="1972" spans="1:7">
      <c r="A1972" s="740" t="str">
        <f t="shared" si="30"/>
        <v/>
      </c>
      <c r="B1972" s="739" t="str">
        <f>IF($L$2=TRUE,_xll.mirGetDate($A1972,$B$4,"MOD_FOLLOWING",$I$2),"")</f>
        <v/>
      </c>
      <c r="C1972" s="738" t="str">
        <f>IF($L$2=TRUE,_xll.mirGetDate($A1972,$C$4,"MOD_FOLLOWING",$I$2),"")</f>
        <v/>
      </c>
      <c r="D1972" s="738" t="str">
        <f>IF($L$2=TRUE,_xll.mirGetDate($A1972,$D$4,"MOD_FOLLOWING",$I$2),"")</f>
        <v/>
      </c>
      <c r="E1972" s="741" t="str">
        <v/>
      </c>
      <c r="F1972" s="741" t="str">
        <v/>
      </c>
      <c r="G1972" s="741" t="str">
        <v/>
      </c>
    </row>
    <row r="1973" spans="1:7">
      <c r="A1973" s="740" t="str">
        <f t="shared" si="30"/>
        <v/>
      </c>
      <c r="B1973" s="739" t="str">
        <f>IF($L$2=TRUE,_xll.mirGetDate($A1973,$B$4,"MOD_FOLLOWING",$I$2),"")</f>
        <v/>
      </c>
      <c r="C1973" s="738" t="str">
        <f>IF($L$2=TRUE,_xll.mirGetDate($A1973,$C$4,"MOD_FOLLOWING",$I$2),"")</f>
        <v/>
      </c>
      <c r="D1973" s="738" t="str">
        <f>IF($L$2=TRUE,_xll.mirGetDate($A1973,$D$4,"MOD_FOLLOWING",$I$2),"")</f>
        <v/>
      </c>
      <c r="E1973" s="741" t="str">
        <v/>
      </c>
      <c r="F1973" s="741" t="str">
        <v/>
      </c>
      <c r="G1973" s="741" t="str">
        <v/>
      </c>
    </row>
    <row r="1974" spans="1:7">
      <c r="A1974" s="740" t="str">
        <f t="shared" si="30"/>
        <v/>
      </c>
      <c r="B1974" s="739" t="str">
        <f>IF($L$2=TRUE,_xll.mirGetDate($A1974,$B$4,"MOD_FOLLOWING",$I$2),"")</f>
        <v/>
      </c>
      <c r="C1974" s="738" t="str">
        <f>IF($L$2=TRUE,_xll.mirGetDate($A1974,$C$4,"MOD_FOLLOWING",$I$2),"")</f>
        <v/>
      </c>
      <c r="D1974" s="738" t="str">
        <f>IF($L$2=TRUE,_xll.mirGetDate($A1974,$D$4,"MOD_FOLLOWING",$I$2),"")</f>
        <v/>
      </c>
      <c r="E1974" s="741" t="str">
        <v/>
      </c>
      <c r="F1974" s="741" t="str">
        <v/>
      </c>
      <c r="G1974" s="741" t="str">
        <v/>
      </c>
    </row>
    <row r="1975" spans="1:7">
      <c r="A1975" s="740" t="str">
        <f t="shared" si="30"/>
        <v/>
      </c>
      <c r="B1975" s="739" t="str">
        <f>IF($L$2=TRUE,_xll.mirGetDate($A1975,$B$4,"MOD_FOLLOWING",$I$2),"")</f>
        <v/>
      </c>
      <c r="C1975" s="738" t="str">
        <f>IF($L$2=TRUE,_xll.mirGetDate($A1975,$C$4,"MOD_FOLLOWING",$I$2),"")</f>
        <v/>
      </c>
      <c r="D1975" s="738" t="str">
        <f>IF($L$2=TRUE,_xll.mirGetDate($A1975,$D$4,"MOD_FOLLOWING",$I$2),"")</f>
        <v/>
      </c>
      <c r="E1975" s="741" t="str">
        <v/>
      </c>
      <c r="F1975" s="741" t="str">
        <v/>
      </c>
      <c r="G1975" s="741" t="str">
        <v/>
      </c>
    </row>
    <row r="1976" spans="1:7">
      <c r="A1976" s="740" t="str">
        <f t="shared" si="30"/>
        <v/>
      </c>
      <c r="B1976" s="739" t="str">
        <f>IF($L$2=TRUE,_xll.mirGetDate($A1976,$B$4,"MOD_FOLLOWING",$I$2),"")</f>
        <v/>
      </c>
      <c r="C1976" s="738" t="str">
        <f>IF($L$2=TRUE,_xll.mirGetDate($A1976,$C$4,"MOD_FOLLOWING",$I$2),"")</f>
        <v/>
      </c>
      <c r="D1976" s="738" t="str">
        <f>IF($L$2=TRUE,_xll.mirGetDate($A1976,$D$4,"MOD_FOLLOWING",$I$2),"")</f>
        <v/>
      </c>
      <c r="E1976" s="741" t="str">
        <v/>
      </c>
      <c r="F1976" s="741" t="str">
        <v/>
      </c>
      <c r="G1976" s="741" t="str">
        <v/>
      </c>
    </row>
    <row r="1977" spans="1:7">
      <c r="A1977" s="740" t="str">
        <f t="shared" si="30"/>
        <v/>
      </c>
      <c r="B1977" s="739" t="str">
        <f>IF($L$2=TRUE,_xll.mirGetDate($A1977,$B$4,"MOD_FOLLOWING",$I$2),"")</f>
        <v/>
      </c>
      <c r="C1977" s="738" t="str">
        <f>IF($L$2=TRUE,_xll.mirGetDate($A1977,$C$4,"MOD_FOLLOWING",$I$2),"")</f>
        <v/>
      </c>
      <c r="D1977" s="738" t="str">
        <f>IF($L$2=TRUE,_xll.mirGetDate($A1977,$D$4,"MOD_FOLLOWING",$I$2),"")</f>
        <v/>
      </c>
      <c r="E1977" s="741" t="str">
        <v/>
      </c>
      <c r="F1977" s="741" t="str">
        <v/>
      </c>
      <c r="G1977" s="741" t="str">
        <v/>
      </c>
    </row>
    <row r="1978" spans="1:7">
      <c r="A1978" s="740" t="str">
        <f t="shared" si="30"/>
        <v/>
      </c>
      <c r="B1978" s="739" t="str">
        <f>IF($L$2=TRUE,_xll.mirGetDate($A1978,$B$4,"MOD_FOLLOWING",$I$2),"")</f>
        <v/>
      </c>
      <c r="C1978" s="738" t="str">
        <f>IF($L$2=TRUE,_xll.mirGetDate($A1978,$C$4,"MOD_FOLLOWING",$I$2),"")</f>
        <v/>
      </c>
      <c r="D1978" s="738" t="str">
        <f>IF($L$2=TRUE,_xll.mirGetDate($A1978,$D$4,"MOD_FOLLOWING",$I$2),"")</f>
        <v/>
      </c>
      <c r="E1978" s="741" t="str">
        <v/>
      </c>
      <c r="F1978" s="741" t="str">
        <v/>
      </c>
      <c r="G1978" s="741" t="str">
        <v/>
      </c>
    </row>
    <row r="1979" spans="1:7">
      <c r="A1979" s="740" t="str">
        <f t="shared" si="30"/>
        <v/>
      </c>
      <c r="B1979" s="739" t="str">
        <f>IF($L$2=TRUE,_xll.mirGetDate($A1979,$B$4,"MOD_FOLLOWING",$I$2),"")</f>
        <v/>
      </c>
      <c r="C1979" s="738" t="str">
        <f>IF($L$2=TRUE,_xll.mirGetDate($A1979,$C$4,"MOD_FOLLOWING",$I$2),"")</f>
        <v/>
      </c>
      <c r="D1979" s="738" t="str">
        <f>IF($L$2=TRUE,_xll.mirGetDate($A1979,$D$4,"MOD_FOLLOWING",$I$2),"")</f>
        <v/>
      </c>
      <c r="E1979" s="741" t="str">
        <v/>
      </c>
      <c r="F1979" s="741" t="str">
        <v/>
      </c>
      <c r="G1979" s="741" t="str">
        <v/>
      </c>
    </row>
    <row r="1980" spans="1:7">
      <c r="A1980" s="740" t="str">
        <f t="shared" si="30"/>
        <v/>
      </c>
      <c r="B1980" s="739" t="str">
        <f>IF($L$2=TRUE,_xll.mirGetDate($A1980,$B$4,"MOD_FOLLOWING",$I$2),"")</f>
        <v/>
      </c>
      <c r="C1980" s="738" t="str">
        <f>IF($L$2=TRUE,_xll.mirGetDate($A1980,$C$4,"MOD_FOLLOWING",$I$2),"")</f>
        <v/>
      </c>
      <c r="D1980" s="738" t="str">
        <f>IF($L$2=TRUE,_xll.mirGetDate($A1980,$D$4,"MOD_FOLLOWING",$I$2),"")</f>
        <v/>
      </c>
      <c r="E1980" s="741" t="str">
        <v/>
      </c>
      <c r="F1980" s="741" t="str">
        <v/>
      </c>
      <c r="G1980" s="741" t="str">
        <v/>
      </c>
    </row>
    <row r="1981" spans="1:7">
      <c r="A1981" s="740" t="str">
        <f t="shared" si="30"/>
        <v/>
      </c>
      <c r="B1981" s="739" t="str">
        <f>IF($L$2=TRUE,_xll.mirGetDate($A1981,$B$4,"MOD_FOLLOWING",$I$2),"")</f>
        <v/>
      </c>
      <c r="C1981" s="738" t="str">
        <f>IF($L$2=TRUE,_xll.mirGetDate($A1981,$C$4,"MOD_FOLLOWING",$I$2),"")</f>
        <v/>
      </c>
      <c r="D1981" s="738" t="str">
        <f>IF($L$2=TRUE,_xll.mirGetDate($A1981,$D$4,"MOD_FOLLOWING",$I$2),"")</f>
        <v/>
      </c>
      <c r="E1981" s="741" t="str">
        <v/>
      </c>
      <c r="F1981" s="741" t="str">
        <v/>
      </c>
      <c r="G1981" s="741" t="str">
        <v/>
      </c>
    </row>
    <row r="1982" spans="1:7">
      <c r="A1982" s="740" t="str">
        <f t="shared" si="30"/>
        <v/>
      </c>
      <c r="B1982" s="739" t="str">
        <f>IF($L$2=TRUE,_xll.mirGetDate($A1982,$B$4,"MOD_FOLLOWING",$I$2),"")</f>
        <v/>
      </c>
      <c r="C1982" s="738" t="str">
        <f>IF($L$2=TRUE,_xll.mirGetDate($A1982,$C$4,"MOD_FOLLOWING",$I$2),"")</f>
        <v/>
      </c>
      <c r="D1982" s="738" t="str">
        <f>IF($L$2=TRUE,_xll.mirGetDate($A1982,$D$4,"MOD_FOLLOWING",$I$2),"")</f>
        <v/>
      </c>
      <c r="E1982" s="741" t="str">
        <v/>
      </c>
      <c r="F1982" s="741" t="str">
        <v/>
      </c>
      <c r="G1982" s="741" t="str">
        <v/>
      </c>
    </row>
    <row r="1983" spans="1:7">
      <c r="A1983" s="740" t="str">
        <f t="shared" si="30"/>
        <v/>
      </c>
      <c r="B1983" s="739" t="str">
        <f>IF($L$2=TRUE,_xll.mirGetDate($A1983,$B$4,"MOD_FOLLOWING",$I$2),"")</f>
        <v/>
      </c>
      <c r="C1983" s="738" t="str">
        <f>IF($L$2=TRUE,_xll.mirGetDate($A1983,$C$4,"MOD_FOLLOWING",$I$2),"")</f>
        <v/>
      </c>
      <c r="D1983" s="738" t="str">
        <f>IF($L$2=TRUE,_xll.mirGetDate($A1983,$D$4,"MOD_FOLLOWING",$I$2),"")</f>
        <v/>
      </c>
      <c r="E1983" s="741" t="str">
        <v/>
      </c>
      <c r="F1983" s="741" t="str">
        <v/>
      </c>
      <c r="G1983" s="741" t="str">
        <v/>
      </c>
    </row>
    <row r="1984" spans="1:7">
      <c r="A1984" s="740" t="str">
        <f t="shared" si="30"/>
        <v/>
      </c>
      <c r="B1984" s="739" t="str">
        <f>IF($L$2=TRUE,_xll.mirGetDate($A1984,$B$4,"MOD_FOLLOWING",$I$2),"")</f>
        <v/>
      </c>
      <c r="C1984" s="738" t="str">
        <f>IF($L$2=TRUE,_xll.mirGetDate($A1984,$C$4,"MOD_FOLLOWING",$I$2),"")</f>
        <v/>
      </c>
      <c r="D1984" s="738" t="str">
        <f>IF($L$2=TRUE,_xll.mirGetDate($A1984,$D$4,"MOD_FOLLOWING",$I$2),"")</f>
        <v/>
      </c>
      <c r="E1984" s="741" t="str">
        <v/>
      </c>
      <c r="F1984" s="741" t="str">
        <v/>
      </c>
      <c r="G1984" s="741" t="str">
        <v/>
      </c>
    </row>
    <row r="1985" spans="1:7">
      <c r="A1985" s="740" t="str">
        <f t="shared" si="30"/>
        <v/>
      </c>
      <c r="B1985" s="739" t="str">
        <f>IF($L$2=TRUE,_xll.mirGetDate($A1985,$B$4,"MOD_FOLLOWING",$I$2),"")</f>
        <v/>
      </c>
      <c r="C1985" s="738" t="str">
        <f>IF($L$2=TRUE,_xll.mirGetDate($A1985,$C$4,"MOD_FOLLOWING",$I$2),"")</f>
        <v/>
      </c>
      <c r="D1985" s="738" t="str">
        <f>IF($L$2=TRUE,_xll.mirGetDate($A1985,$D$4,"MOD_FOLLOWING",$I$2),"")</f>
        <v/>
      </c>
      <c r="E1985" s="741" t="str">
        <v/>
      </c>
      <c r="F1985" s="741" t="str">
        <v/>
      </c>
      <c r="G1985" s="741" t="str">
        <v/>
      </c>
    </row>
    <row r="1986" spans="1:7">
      <c r="A1986" s="740" t="str">
        <f t="shared" si="30"/>
        <v/>
      </c>
      <c r="B1986" s="739" t="str">
        <f>IF($L$2=TRUE,_xll.mirGetDate($A1986,$B$4,"MOD_FOLLOWING",$I$2),"")</f>
        <v/>
      </c>
      <c r="C1986" s="738" t="str">
        <f>IF($L$2=TRUE,_xll.mirGetDate($A1986,$C$4,"MOD_FOLLOWING",$I$2),"")</f>
        <v/>
      </c>
      <c r="D1986" s="738" t="str">
        <f>IF($L$2=TRUE,_xll.mirGetDate($A1986,$D$4,"MOD_FOLLOWING",$I$2),"")</f>
        <v/>
      </c>
      <c r="E1986" s="741" t="str">
        <v/>
      </c>
      <c r="F1986" s="741" t="str">
        <v/>
      </c>
      <c r="G1986" s="741" t="str">
        <v/>
      </c>
    </row>
    <row r="1987" spans="1:7">
      <c r="A1987" s="740" t="str">
        <f t="shared" si="30"/>
        <v/>
      </c>
      <c r="B1987" s="739" t="str">
        <f>IF($L$2=TRUE,_xll.mirGetDate($A1987,$B$4,"MOD_FOLLOWING",$I$2),"")</f>
        <v/>
      </c>
      <c r="C1987" s="738" t="str">
        <f>IF($L$2=TRUE,_xll.mirGetDate($A1987,$C$4,"MOD_FOLLOWING",$I$2),"")</f>
        <v/>
      </c>
      <c r="D1987" s="738" t="str">
        <f>IF($L$2=TRUE,_xll.mirGetDate($A1987,$D$4,"MOD_FOLLOWING",$I$2),"")</f>
        <v/>
      </c>
      <c r="E1987" s="741" t="str">
        <v/>
      </c>
      <c r="F1987" s="741" t="str">
        <v/>
      </c>
      <c r="G1987" s="741" t="str">
        <v/>
      </c>
    </row>
    <row r="1988" spans="1:7">
      <c r="A1988" s="740" t="str">
        <f t="shared" si="30"/>
        <v/>
      </c>
      <c r="B1988" s="739" t="str">
        <f>IF($L$2=TRUE,_xll.mirGetDate($A1988,$B$4,"MOD_FOLLOWING",$I$2),"")</f>
        <v/>
      </c>
      <c r="C1988" s="738" t="str">
        <f>IF($L$2=TRUE,_xll.mirGetDate($A1988,$C$4,"MOD_FOLLOWING",$I$2),"")</f>
        <v/>
      </c>
      <c r="D1988" s="738" t="str">
        <f>IF($L$2=TRUE,_xll.mirGetDate($A1988,$D$4,"MOD_FOLLOWING",$I$2),"")</f>
        <v/>
      </c>
      <c r="E1988" s="741" t="str">
        <v/>
      </c>
      <c r="F1988" s="741" t="str">
        <v/>
      </c>
      <c r="G1988" s="741" t="str">
        <v/>
      </c>
    </row>
    <row r="1989" spans="1:7">
      <c r="A1989" s="740" t="str">
        <f t="shared" si="30"/>
        <v/>
      </c>
      <c r="B1989" s="739" t="str">
        <f>IF($L$2=TRUE,_xll.mirGetDate($A1989,$B$4,"MOD_FOLLOWING",$I$2),"")</f>
        <v/>
      </c>
      <c r="C1989" s="738" t="str">
        <f>IF($L$2=TRUE,_xll.mirGetDate($A1989,$C$4,"MOD_FOLLOWING",$I$2),"")</f>
        <v/>
      </c>
      <c r="D1989" s="738" t="str">
        <f>IF($L$2=TRUE,_xll.mirGetDate($A1989,$D$4,"MOD_FOLLOWING",$I$2),"")</f>
        <v/>
      </c>
      <c r="E1989" s="741" t="str">
        <v/>
      </c>
      <c r="F1989" s="741" t="str">
        <v/>
      </c>
      <c r="G1989" s="741" t="str">
        <v/>
      </c>
    </row>
    <row r="1990" spans="1:7">
      <c r="A1990" s="740" t="str">
        <f t="shared" ref="A1990:A2053" si="31">B1989</f>
        <v/>
      </c>
      <c r="B1990" s="739" t="str">
        <f>IF($L$2=TRUE,_xll.mirGetDate($A1990,$B$4,"MOD_FOLLOWING",$I$2),"")</f>
        <v/>
      </c>
      <c r="C1990" s="738" t="str">
        <f>IF($L$2=TRUE,_xll.mirGetDate($A1990,$C$4,"MOD_FOLLOWING",$I$2),"")</f>
        <v/>
      </c>
      <c r="D1990" s="738" t="str">
        <f>IF($L$2=TRUE,_xll.mirGetDate($A1990,$D$4,"MOD_FOLLOWING",$I$2),"")</f>
        <v/>
      </c>
      <c r="E1990" s="741" t="str">
        <v/>
      </c>
      <c r="F1990" s="741" t="str">
        <v/>
      </c>
      <c r="G1990" s="741" t="str">
        <v/>
      </c>
    </row>
    <row r="1991" spans="1:7">
      <c r="A1991" s="740" t="str">
        <f t="shared" si="31"/>
        <v/>
      </c>
      <c r="B1991" s="739" t="str">
        <f>IF($L$2=TRUE,_xll.mirGetDate($A1991,$B$4,"MOD_FOLLOWING",$I$2),"")</f>
        <v/>
      </c>
      <c r="C1991" s="738" t="str">
        <f>IF($L$2=TRUE,_xll.mirGetDate($A1991,$C$4,"MOD_FOLLOWING",$I$2),"")</f>
        <v/>
      </c>
      <c r="D1991" s="738" t="str">
        <f>IF($L$2=TRUE,_xll.mirGetDate($A1991,$D$4,"MOD_FOLLOWING",$I$2),"")</f>
        <v/>
      </c>
      <c r="E1991" s="741" t="str">
        <v/>
      </c>
      <c r="F1991" s="741" t="str">
        <v/>
      </c>
      <c r="G1991" s="741" t="str">
        <v/>
      </c>
    </row>
    <row r="1992" spans="1:7">
      <c r="A1992" s="740" t="str">
        <f t="shared" si="31"/>
        <v/>
      </c>
      <c r="B1992" s="739" t="str">
        <f>IF($L$2=TRUE,_xll.mirGetDate($A1992,$B$4,"MOD_FOLLOWING",$I$2),"")</f>
        <v/>
      </c>
      <c r="C1992" s="738" t="str">
        <f>IF($L$2=TRUE,_xll.mirGetDate($A1992,$C$4,"MOD_FOLLOWING",$I$2),"")</f>
        <v/>
      </c>
      <c r="D1992" s="738" t="str">
        <f>IF($L$2=TRUE,_xll.mirGetDate($A1992,$D$4,"MOD_FOLLOWING",$I$2),"")</f>
        <v/>
      </c>
      <c r="E1992" s="741" t="str">
        <v/>
      </c>
      <c r="F1992" s="741" t="str">
        <v/>
      </c>
      <c r="G1992" s="741" t="str">
        <v/>
      </c>
    </row>
    <row r="1993" spans="1:7">
      <c r="A1993" s="740" t="str">
        <f t="shared" si="31"/>
        <v/>
      </c>
      <c r="B1993" s="739" t="str">
        <f>IF($L$2=TRUE,_xll.mirGetDate($A1993,$B$4,"MOD_FOLLOWING",$I$2),"")</f>
        <v/>
      </c>
      <c r="C1993" s="738" t="str">
        <f>IF($L$2=TRUE,_xll.mirGetDate($A1993,$C$4,"MOD_FOLLOWING",$I$2),"")</f>
        <v/>
      </c>
      <c r="D1993" s="738" t="str">
        <f>IF($L$2=TRUE,_xll.mirGetDate($A1993,$D$4,"MOD_FOLLOWING",$I$2),"")</f>
        <v/>
      </c>
      <c r="E1993" s="741" t="str">
        <v/>
      </c>
      <c r="F1993" s="741" t="str">
        <v/>
      </c>
      <c r="G1993" s="741" t="str">
        <v/>
      </c>
    </row>
    <row r="1994" spans="1:7">
      <c r="A1994" s="740" t="str">
        <f t="shared" si="31"/>
        <v/>
      </c>
      <c r="B1994" s="739" t="str">
        <f>IF($L$2=TRUE,_xll.mirGetDate($A1994,$B$4,"MOD_FOLLOWING",$I$2),"")</f>
        <v/>
      </c>
      <c r="C1994" s="738" t="str">
        <f>IF($L$2=TRUE,_xll.mirGetDate($A1994,$C$4,"MOD_FOLLOWING",$I$2),"")</f>
        <v/>
      </c>
      <c r="D1994" s="738" t="str">
        <f>IF($L$2=TRUE,_xll.mirGetDate($A1994,$D$4,"MOD_FOLLOWING",$I$2),"")</f>
        <v/>
      </c>
      <c r="E1994" s="741" t="str">
        <v/>
      </c>
      <c r="F1994" s="741" t="str">
        <v/>
      </c>
      <c r="G1994" s="741" t="str">
        <v/>
      </c>
    </row>
    <row r="1995" spans="1:7">
      <c r="A1995" s="740" t="str">
        <f t="shared" si="31"/>
        <v/>
      </c>
      <c r="B1995" s="739" t="str">
        <f>IF($L$2=TRUE,_xll.mirGetDate($A1995,$B$4,"MOD_FOLLOWING",$I$2),"")</f>
        <v/>
      </c>
      <c r="C1995" s="738" t="str">
        <f>IF($L$2=TRUE,_xll.mirGetDate($A1995,$C$4,"MOD_FOLLOWING",$I$2),"")</f>
        <v/>
      </c>
      <c r="D1995" s="738" t="str">
        <f>IF($L$2=TRUE,_xll.mirGetDate($A1995,$D$4,"MOD_FOLLOWING",$I$2),"")</f>
        <v/>
      </c>
      <c r="E1995" s="741" t="str">
        <v/>
      </c>
      <c r="F1995" s="741" t="str">
        <v/>
      </c>
      <c r="G1995" s="741" t="str">
        <v/>
      </c>
    </row>
    <row r="1996" spans="1:7">
      <c r="A1996" s="740" t="str">
        <f t="shared" si="31"/>
        <v/>
      </c>
      <c r="B1996" s="739" t="str">
        <f>IF($L$2=TRUE,_xll.mirGetDate($A1996,$B$4,"MOD_FOLLOWING",$I$2),"")</f>
        <v/>
      </c>
      <c r="C1996" s="738" t="str">
        <f>IF($L$2=TRUE,_xll.mirGetDate($A1996,$C$4,"MOD_FOLLOWING",$I$2),"")</f>
        <v/>
      </c>
      <c r="D1996" s="738" t="str">
        <f>IF($L$2=TRUE,_xll.mirGetDate($A1996,$D$4,"MOD_FOLLOWING",$I$2),"")</f>
        <v/>
      </c>
      <c r="E1996" s="741" t="str">
        <v/>
      </c>
      <c r="F1996" s="741" t="str">
        <v/>
      </c>
      <c r="G1996" s="741" t="str">
        <v/>
      </c>
    </row>
    <row r="1997" spans="1:7">
      <c r="A1997" s="740" t="str">
        <f t="shared" si="31"/>
        <v/>
      </c>
      <c r="B1997" s="739" t="str">
        <f>IF($L$2=TRUE,_xll.mirGetDate($A1997,$B$4,"MOD_FOLLOWING",$I$2),"")</f>
        <v/>
      </c>
      <c r="C1997" s="738" t="str">
        <f>IF($L$2=TRUE,_xll.mirGetDate($A1997,$C$4,"MOD_FOLLOWING",$I$2),"")</f>
        <v/>
      </c>
      <c r="D1997" s="738" t="str">
        <f>IF($L$2=TRUE,_xll.mirGetDate($A1997,$D$4,"MOD_FOLLOWING",$I$2),"")</f>
        <v/>
      </c>
      <c r="E1997" s="741" t="str">
        <v/>
      </c>
      <c r="F1997" s="741" t="str">
        <v/>
      </c>
      <c r="G1997" s="741" t="str">
        <v/>
      </c>
    </row>
    <row r="1998" spans="1:7">
      <c r="A1998" s="740" t="str">
        <f t="shared" si="31"/>
        <v/>
      </c>
      <c r="B1998" s="739" t="str">
        <f>IF($L$2=TRUE,_xll.mirGetDate($A1998,$B$4,"MOD_FOLLOWING",$I$2),"")</f>
        <v/>
      </c>
      <c r="C1998" s="738" t="str">
        <f>IF($L$2=TRUE,_xll.mirGetDate($A1998,$C$4,"MOD_FOLLOWING",$I$2),"")</f>
        <v/>
      </c>
      <c r="D1998" s="738" t="str">
        <f>IF($L$2=TRUE,_xll.mirGetDate($A1998,$D$4,"MOD_FOLLOWING",$I$2),"")</f>
        <v/>
      </c>
      <c r="E1998" s="741" t="str">
        <v/>
      </c>
      <c r="F1998" s="741" t="str">
        <v/>
      </c>
      <c r="G1998" s="741" t="str">
        <v/>
      </c>
    </row>
    <row r="1999" spans="1:7">
      <c r="A1999" s="740" t="str">
        <f t="shared" si="31"/>
        <v/>
      </c>
      <c r="B1999" s="739" t="str">
        <f>IF($L$2=TRUE,_xll.mirGetDate($A1999,$B$4,"MOD_FOLLOWING",$I$2),"")</f>
        <v/>
      </c>
      <c r="C1999" s="738" t="str">
        <f>IF($L$2=TRUE,_xll.mirGetDate($A1999,$C$4,"MOD_FOLLOWING",$I$2),"")</f>
        <v/>
      </c>
      <c r="D1999" s="738" t="str">
        <f>IF($L$2=TRUE,_xll.mirGetDate($A1999,$D$4,"MOD_FOLLOWING",$I$2),"")</f>
        <v/>
      </c>
      <c r="E1999" s="741" t="str">
        <v/>
      </c>
      <c r="F1999" s="741" t="str">
        <v/>
      </c>
      <c r="G1999" s="741" t="str">
        <v/>
      </c>
    </row>
    <row r="2000" spans="1:7">
      <c r="A2000" s="740" t="str">
        <f t="shared" si="31"/>
        <v/>
      </c>
      <c r="B2000" s="739" t="str">
        <f>IF($L$2=TRUE,_xll.mirGetDate($A2000,$B$4,"MOD_FOLLOWING",$I$2),"")</f>
        <v/>
      </c>
      <c r="C2000" s="738" t="str">
        <f>IF($L$2=TRUE,_xll.mirGetDate($A2000,$C$4,"MOD_FOLLOWING",$I$2),"")</f>
        <v/>
      </c>
      <c r="D2000" s="738" t="str">
        <f>IF($L$2=TRUE,_xll.mirGetDate($A2000,$D$4,"MOD_FOLLOWING",$I$2),"")</f>
        <v/>
      </c>
      <c r="E2000" s="741" t="str">
        <v/>
      </c>
      <c r="F2000" s="741" t="str">
        <v/>
      </c>
      <c r="G2000" s="741" t="str">
        <v/>
      </c>
    </row>
    <row r="2001" spans="1:7">
      <c r="A2001" s="740" t="str">
        <f t="shared" si="31"/>
        <v/>
      </c>
      <c r="B2001" s="739" t="str">
        <f>IF($L$2=TRUE,_xll.mirGetDate($A2001,$B$4,"MOD_FOLLOWING",$I$2),"")</f>
        <v/>
      </c>
      <c r="C2001" s="738" t="str">
        <f>IF($L$2=TRUE,_xll.mirGetDate($A2001,$C$4,"MOD_FOLLOWING",$I$2),"")</f>
        <v/>
      </c>
      <c r="D2001" s="738" t="str">
        <f>IF($L$2=TRUE,_xll.mirGetDate($A2001,$D$4,"MOD_FOLLOWING",$I$2),"")</f>
        <v/>
      </c>
      <c r="E2001" s="741" t="str">
        <v/>
      </c>
      <c r="F2001" s="741" t="str">
        <v/>
      </c>
      <c r="G2001" s="741" t="str">
        <v/>
      </c>
    </row>
    <row r="2002" spans="1:7">
      <c r="A2002" s="740" t="str">
        <f t="shared" si="31"/>
        <v/>
      </c>
      <c r="B2002" s="739" t="str">
        <f>IF($L$2=TRUE,_xll.mirGetDate($A2002,$B$4,"MOD_FOLLOWING",$I$2),"")</f>
        <v/>
      </c>
      <c r="C2002" s="738" t="str">
        <f>IF($L$2=TRUE,_xll.mirGetDate($A2002,$C$4,"MOD_FOLLOWING",$I$2),"")</f>
        <v/>
      </c>
      <c r="D2002" s="738" t="str">
        <f>IF($L$2=TRUE,_xll.mirGetDate($A2002,$D$4,"MOD_FOLLOWING",$I$2),"")</f>
        <v/>
      </c>
      <c r="E2002" s="741" t="str">
        <v/>
      </c>
      <c r="F2002" s="741" t="str">
        <v/>
      </c>
      <c r="G2002" s="741" t="str">
        <v/>
      </c>
    </row>
    <row r="2003" spans="1:7">
      <c r="A2003" s="740" t="str">
        <f t="shared" si="31"/>
        <v/>
      </c>
      <c r="B2003" s="739" t="str">
        <f>IF($L$2=TRUE,_xll.mirGetDate($A2003,$B$4,"MOD_FOLLOWING",$I$2),"")</f>
        <v/>
      </c>
      <c r="C2003" s="738" t="str">
        <f>IF($L$2=TRUE,_xll.mirGetDate($A2003,$C$4,"MOD_FOLLOWING",$I$2),"")</f>
        <v/>
      </c>
      <c r="D2003" s="738" t="str">
        <f>IF($L$2=TRUE,_xll.mirGetDate($A2003,$D$4,"MOD_FOLLOWING",$I$2),"")</f>
        <v/>
      </c>
      <c r="E2003" s="741" t="str">
        <v/>
      </c>
      <c r="F2003" s="741" t="str">
        <v/>
      </c>
      <c r="G2003" s="741" t="str">
        <v/>
      </c>
    </row>
    <row r="2004" spans="1:7">
      <c r="A2004" s="740" t="str">
        <f t="shared" si="31"/>
        <v/>
      </c>
      <c r="B2004" s="739" t="str">
        <f>IF($L$2=TRUE,_xll.mirGetDate($A2004,$B$4,"MOD_FOLLOWING",$I$2),"")</f>
        <v/>
      </c>
      <c r="C2004" s="738" t="str">
        <f>IF($L$2=TRUE,_xll.mirGetDate($A2004,$C$4,"MOD_FOLLOWING",$I$2),"")</f>
        <v/>
      </c>
      <c r="D2004" s="738" t="str">
        <f>IF($L$2=TRUE,_xll.mirGetDate($A2004,$D$4,"MOD_FOLLOWING",$I$2),"")</f>
        <v/>
      </c>
      <c r="E2004" s="741" t="str">
        <v/>
      </c>
      <c r="F2004" s="741" t="str">
        <v/>
      </c>
      <c r="G2004" s="741" t="str">
        <v/>
      </c>
    </row>
    <row r="2005" spans="1:7">
      <c r="A2005" s="740" t="str">
        <f t="shared" si="31"/>
        <v/>
      </c>
      <c r="B2005" s="739" t="str">
        <f>IF($L$2=TRUE,_xll.mirGetDate($A2005,$B$4,"MOD_FOLLOWING",$I$2),"")</f>
        <v/>
      </c>
      <c r="C2005" s="738" t="str">
        <f>IF($L$2=TRUE,_xll.mirGetDate($A2005,$C$4,"MOD_FOLLOWING",$I$2),"")</f>
        <v/>
      </c>
      <c r="D2005" s="738" t="str">
        <f>IF($L$2=TRUE,_xll.mirGetDate($A2005,$D$4,"MOD_FOLLOWING",$I$2),"")</f>
        <v/>
      </c>
      <c r="E2005" s="741" t="str">
        <v/>
      </c>
      <c r="F2005" s="741" t="str">
        <v/>
      </c>
      <c r="G2005" s="741" t="str">
        <v/>
      </c>
    </row>
    <row r="2006" spans="1:7">
      <c r="A2006" s="740" t="str">
        <f t="shared" si="31"/>
        <v/>
      </c>
      <c r="B2006" s="739" t="str">
        <f>IF($L$2=TRUE,_xll.mirGetDate($A2006,$B$4,"MOD_FOLLOWING",$I$2),"")</f>
        <v/>
      </c>
      <c r="C2006" s="738" t="str">
        <f>IF($L$2=TRUE,_xll.mirGetDate($A2006,$C$4,"MOD_FOLLOWING",$I$2),"")</f>
        <v/>
      </c>
      <c r="D2006" s="738" t="str">
        <f>IF($L$2=TRUE,_xll.mirGetDate($A2006,$D$4,"MOD_FOLLOWING",$I$2),"")</f>
        <v/>
      </c>
      <c r="E2006" s="741" t="str">
        <v/>
      </c>
      <c r="F2006" s="741" t="str">
        <v/>
      </c>
      <c r="G2006" s="741" t="str">
        <v/>
      </c>
    </row>
    <row r="2007" spans="1:7">
      <c r="A2007" s="740" t="str">
        <f t="shared" si="31"/>
        <v/>
      </c>
      <c r="B2007" s="739" t="str">
        <f>IF($L$2=TRUE,_xll.mirGetDate($A2007,$B$4,"MOD_FOLLOWING",$I$2),"")</f>
        <v/>
      </c>
      <c r="C2007" s="738" t="str">
        <f>IF($L$2=TRUE,_xll.mirGetDate($A2007,$C$4,"MOD_FOLLOWING",$I$2),"")</f>
        <v/>
      </c>
      <c r="D2007" s="738" t="str">
        <f>IF($L$2=TRUE,_xll.mirGetDate($A2007,$D$4,"MOD_FOLLOWING",$I$2),"")</f>
        <v/>
      </c>
      <c r="E2007" s="741" t="str">
        <v/>
      </c>
      <c r="F2007" s="741" t="str">
        <v/>
      </c>
      <c r="G2007" s="741" t="str">
        <v/>
      </c>
    </row>
    <row r="2008" spans="1:7">
      <c r="A2008" s="740" t="str">
        <f t="shared" si="31"/>
        <v/>
      </c>
      <c r="B2008" s="739" t="str">
        <f>IF($L$2=TRUE,_xll.mirGetDate($A2008,$B$4,"MOD_FOLLOWING",$I$2),"")</f>
        <v/>
      </c>
      <c r="C2008" s="738" t="str">
        <f>IF($L$2=TRUE,_xll.mirGetDate($A2008,$C$4,"MOD_FOLLOWING",$I$2),"")</f>
        <v/>
      </c>
      <c r="D2008" s="738" t="str">
        <f>IF($L$2=TRUE,_xll.mirGetDate($A2008,$D$4,"MOD_FOLLOWING",$I$2),"")</f>
        <v/>
      </c>
      <c r="E2008" s="741" t="str">
        <v/>
      </c>
      <c r="F2008" s="741" t="str">
        <v/>
      </c>
      <c r="G2008" s="741" t="str">
        <v/>
      </c>
    </row>
    <row r="2009" spans="1:7">
      <c r="A2009" s="740" t="str">
        <f t="shared" si="31"/>
        <v/>
      </c>
      <c r="B2009" s="739" t="str">
        <f>IF($L$2=TRUE,_xll.mirGetDate($A2009,$B$4,"MOD_FOLLOWING",$I$2),"")</f>
        <v/>
      </c>
      <c r="C2009" s="738" t="str">
        <f>IF($L$2=TRUE,_xll.mirGetDate($A2009,$C$4,"MOD_FOLLOWING",$I$2),"")</f>
        <v/>
      </c>
      <c r="D2009" s="738" t="str">
        <f>IF($L$2=TRUE,_xll.mirGetDate($A2009,$D$4,"MOD_FOLLOWING",$I$2),"")</f>
        <v/>
      </c>
      <c r="E2009" s="741" t="str">
        <v/>
      </c>
      <c r="F2009" s="741" t="str">
        <v/>
      </c>
      <c r="G2009" s="741" t="str">
        <v/>
      </c>
    </row>
    <row r="2010" spans="1:7">
      <c r="A2010" s="740" t="str">
        <f t="shared" si="31"/>
        <v/>
      </c>
      <c r="B2010" s="739" t="str">
        <f>IF($L$2=TRUE,_xll.mirGetDate($A2010,$B$4,"MOD_FOLLOWING",$I$2),"")</f>
        <v/>
      </c>
      <c r="C2010" s="738" t="str">
        <f>IF($L$2=TRUE,_xll.mirGetDate($A2010,$C$4,"MOD_FOLLOWING",$I$2),"")</f>
        <v/>
      </c>
      <c r="D2010" s="738" t="str">
        <f>IF($L$2=TRUE,_xll.mirGetDate($A2010,$D$4,"MOD_FOLLOWING",$I$2),"")</f>
        <v/>
      </c>
      <c r="E2010" s="741" t="str">
        <v/>
      </c>
      <c r="F2010" s="741" t="str">
        <v/>
      </c>
      <c r="G2010" s="741" t="str">
        <v/>
      </c>
    </row>
    <row r="2011" spans="1:7">
      <c r="A2011" s="740" t="str">
        <f t="shared" si="31"/>
        <v/>
      </c>
      <c r="B2011" s="739" t="str">
        <f>IF($L$2=TRUE,_xll.mirGetDate($A2011,$B$4,"MOD_FOLLOWING",$I$2),"")</f>
        <v/>
      </c>
      <c r="C2011" s="738" t="str">
        <f>IF($L$2=TRUE,_xll.mirGetDate($A2011,$C$4,"MOD_FOLLOWING",$I$2),"")</f>
        <v/>
      </c>
      <c r="D2011" s="738" t="str">
        <f>IF($L$2=TRUE,_xll.mirGetDate($A2011,$D$4,"MOD_FOLLOWING",$I$2),"")</f>
        <v/>
      </c>
      <c r="E2011" s="741" t="str">
        <v/>
      </c>
      <c r="F2011" s="741" t="str">
        <v/>
      </c>
      <c r="G2011" s="741" t="str">
        <v/>
      </c>
    </row>
    <row r="2012" spans="1:7">
      <c r="A2012" s="740" t="str">
        <f t="shared" si="31"/>
        <v/>
      </c>
      <c r="B2012" s="739" t="str">
        <f>IF($L$2=TRUE,_xll.mirGetDate($A2012,$B$4,"MOD_FOLLOWING",$I$2),"")</f>
        <v/>
      </c>
      <c r="C2012" s="738" t="str">
        <f>IF($L$2=TRUE,_xll.mirGetDate($A2012,$C$4,"MOD_FOLLOWING",$I$2),"")</f>
        <v/>
      </c>
      <c r="D2012" s="738" t="str">
        <f>IF($L$2=TRUE,_xll.mirGetDate($A2012,$D$4,"MOD_FOLLOWING",$I$2),"")</f>
        <v/>
      </c>
      <c r="E2012" s="741" t="str">
        <v/>
      </c>
      <c r="F2012" s="741" t="str">
        <v/>
      </c>
      <c r="G2012" s="741" t="str">
        <v/>
      </c>
    </row>
    <row r="2013" spans="1:7">
      <c r="A2013" s="740" t="str">
        <f t="shared" si="31"/>
        <v/>
      </c>
      <c r="B2013" s="739" t="str">
        <f>IF($L$2=TRUE,_xll.mirGetDate($A2013,$B$4,"MOD_FOLLOWING",$I$2),"")</f>
        <v/>
      </c>
      <c r="C2013" s="738" t="str">
        <f>IF($L$2=TRUE,_xll.mirGetDate($A2013,$C$4,"MOD_FOLLOWING",$I$2),"")</f>
        <v/>
      </c>
      <c r="D2013" s="738" t="str">
        <f>IF($L$2=TRUE,_xll.mirGetDate($A2013,$D$4,"MOD_FOLLOWING",$I$2),"")</f>
        <v/>
      </c>
      <c r="E2013" s="741" t="str">
        <v/>
      </c>
      <c r="F2013" s="741" t="str">
        <v/>
      </c>
      <c r="G2013" s="741" t="str">
        <v/>
      </c>
    </row>
    <row r="2014" spans="1:7">
      <c r="A2014" s="740" t="str">
        <f t="shared" si="31"/>
        <v/>
      </c>
      <c r="B2014" s="739" t="str">
        <f>IF($L$2=TRUE,_xll.mirGetDate($A2014,$B$4,"MOD_FOLLOWING",$I$2),"")</f>
        <v/>
      </c>
      <c r="C2014" s="738" t="str">
        <f>IF($L$2=TRUE,_xll.mirGetDate($A2014,$C$4,"MOD_FOLLOWING",$I$2),"")</f>
        <v/>
      </c>
      <c r="D2014" s="738" t="str">
        <f>IF($L$2=TRUE,_xll.mirGetDate($A2014,$D$4,"MOD_FOLLOWING",$I$2),"")</f>
        <v/>
      </c>
      <c r="E2014" s="741" t="str">
        <v/>
      </c>
      <c r="F2014" s="741" t="str">
        <v/>
      </c>
      <c r="G2014" s="741" t="str">
        <v/>
      </c>
    </row>
    <row r="2015" spans="1:7">
      <c r="A2015" s="740" t="str">
        <f t="shared" si="31"/>
        <v/>
      </c>
      <c r="B2015" s="739" t="str">
        <f>IF($L$2=TRUE,_xll.mirGetDate($A2015,$B$4,"MOD_FOLLOWING",$I$2),"")</f>
        <v/>
      </c>
      <c r="C2015" s="738" t="str">
        <f>IF($L$2=TRUE,_xll.mirGetDate($A2015,$C$4,"MOD_FOLLOWING",$I$2),"")</f>
        <v/>
      </c>
      <c r="D2015" s="738" t="str">
        <f>IF($L$2=TRUE,_xll.mirGetDate($A2015,$D$4,"MOD_FOLLOWING",$I$2),"")</f>
        <v/>
      </c>
      <c r="E2015" s="741" t="str">
        <v/>
      </c>
      <c r="F2015" s="741" t="str">
        <v/>
      </c>
      <c r="G2015" s="741" t="str">
        <v/>
      </c>
    </row>
    <row r="2016" spans="1:7">
      <c r="A2016" s="740" t="str">
        <f t="shared" si="31"/>
        <v/>
      </c>
      <c r="B2016" s="739" t="str">
        <f>IF($L$2=TRUE,_xll.mirGetDate($A2016,$B$4,"MOD_FOLLOWING",$I$2),"")</f>
        <v/>
      </c>
      <c r="C2016" s="738" t="str">
        <f>IF($L$2=TRUE,_xll.mirGetDate($A2016,$C$4,"MOD_FOLLOWING",$I$2),"")</f>
        <v/>
      </c>
      <c r="D2016" s="738" t="str">
        <f>IF($L$2=TRUE,_xll.mirGetDate($A2016,$D$4,"MOD_FOLLOWING",$I$2),"")</f>
        <v/>
      </c>
      <c r="E2016" s="741" t="str">
        <v/>
      </c>
      <c r="F2016" s="741" t="str">
        <v/>
      </c>
      <c r="G2016" s="741" t="str">
        <v/>
      </c>
    </row>
    <row r="2017" spans="1:7">
      <c r="A2017" s="740" t="str">
        <f t="shared" si="31"/>
        <v/>
      </c>
      <c r="B2017" s="739" t="str">
        <f>IF($L$2=TRUE,_xll.mirGetDate($A2017,$B$4,"MOD_FOLLOWING",$I$2),"")</f>
        <v/>
      </c>
      <c r="C2017" s="738" t="str">
        <f>IF($L$2=TRUE,_xll.mirGetDate($A2017,$C$4,"MOD_FOLLOWING",$I$2),"")</f>
        <v/>
      </c>
      <c r="D2017" s="738" t="str">
        <f>IF($L$2=TRUE,_xll.mirGetDate($A2017,$D$4,"MOD_FOLLOWING",$I$2),"")</f>
        <v/>
      </c>
      <c r="E2017" s="741" t="str">
        <v/>
      </c>
      <c r="F2017" s="741" t="str">
        <v/>
      </c>
      <c r="G2017" s="741" t="str">
        <v/>
      </c>
    </row>
    <row r="2018" spans="1:7">
      <c r="A2018" s="740" t="str">
        <f t="shared" si="31"/>
        <v/>
      </c>
      <c r="B2018" s="739" t="str">
        <f>IF($L$2=TRUE,_xll.mirGetDate($A2018,$B$4,"MOD_FOLLOWING",$I$2),"")</f>
        <v/>
      </c>
      <c r="C2018" s="738" t="str">
        <f>IF($L$2=TRUE,_xll.mirGetDate($A2018,$C$4,"MOD_FOLLOWING",$I$2),"")</f>
        <v/>
      </c>
      <c r="D2018" s="738" t="str">
        <f>IF($L$2=TRUE,_xll.mirGetDate($A2018,$D$4,"MOD_FOLLOWING",$I$2),"")</f>
        <v/>
      </c>
      <c r="E2018" s="741" t="str">
        <v/>
      </c>
      <c r="F2018" s="741" t="str">
        <v/>
      </c>
      <c r="G2018" s="741" t="str">
        <v/>
      </c>
    </row>
    <row r="2019" spans="1:7">
      <c r="A2019" s="740" t="str">
        <f t="shared" si="31"/>
        <v/>
      </c>
      <c r="B2019" s="739" t="str">
        <f>IF($L$2=TRUE,_xll.mirGetDate($A2019,$B$4,"MOD_FOLLOWING",$I$2),"")</f>
        <v/>
      </c>
      <c r="C2019" s="738" t="str">
        <f>IF($L$2=TRUE,_xll.mirGetDate($A2019,$C$4,"MOD_FOLLOWING",$I$2),"")</f>
        <v/>
      </c>
      <c r="D2019" s="738" t="str">
        <f>IF($L$2=TRUE,_xll.mirGetDate($A2019,$D$4,"MOD_FOLLOWING",$I$2),"")</f>
        <v/>
      </c>
      <c r="E2019" s="741" t="str">
        <v/>
      </c>
      <c r="F2019" s="741" t="str">
        <v/>
      </c>
      <c r="G2019" s="741" t="str">
        <v/>
      </c>
    </row>
    <row r="2020" spans="1:7">
      <c r="A2020" s="740" t="str">
        <f t="shared" si="31"/>
        <v/>
      </c>
      <c r="B2020" s="739" t="str">
        <f>IF($L$2=TRUE,_xll.mirGetDate($A2020,$B$4,"MOD_FOLLOWING",$I$2),"")</f>
        <v/>
      </c>
      <c r="C2020" s="738" t="str">
        <f>IF($L$2=TRUE,_xll.mirGetDate($A2020,$C$4,"MOD_FOLLOWING",$I$2),"")</f>
        <v/>
      </c>
      <c r="D2020" s="738" t="str">
        <f>IF($L$2=TRUE,_xll.mirGetDate($A2020,$D$4,"MOD_FOLLOWING",$I$2),"")</f>
        <v/>
      </c>
      <c r="E2020" s="741" t="str">
        <v/>
      </c>
      <c r="F2020" s="741" t="str">
        <v/>
      </c>
      <c r="G2020" s="741" t="str">
        <v/>
      </c>
    </row>
    <row r="2021" spans="1:7">
      <c r="A2021" s="740" t="str">
        <f t="shared" si="31"/>
        <v/>
      </c>
      <c r="B2021" s="739" t="str">
        <f>IF($L$2=TRUE,_xll.mirGetDate($A2021,$B$4,"MOD_FOLLOWING",$I$2),"")</f>
        <v/>
      </c>
      <c r="C2021" s="738" t="str">
        <f>IF($L$2=TRUE,_xll.mirGetDate($A2021,$C$4,"MOD_FOLLOWING",$I$2),"")</f>
        <v/>
      </c>
      <c r="D2021" s="738" t="str">
        <f>IF($L$2=TRUE,_xll.mirGetDate($A2021,$D$4,"MOD_FOLLOWING",$I$2),"")</f>
        <v/>
      </c>
      <c r="E2021" s="741" t="str">
        <v/>
      </c>
      <c r="F2021" s="741" t="str">
        <v/>
      </c>
      <c r="G2021" s="741" t="str">
        <v/>
      </c>
    </row>
    <row r="2022" spans="1:7">
      <c r="A2022" s="740" t="str">
        <f t="shared" si="31"/>
        <v/>
      </c>
      <c r="B2022" s="739" t="str">
        <f>IF($L$2=TRUE,_xll.mirGetDate($A2022,$B$4,"MOD_FOLLOWING",$I$2),"")</f>
        <v/>
      </c>
      <c r="C2022" s="738" t="str">
        <f>IF($L$2=TRUE,_xll.mirGetDate($A2022,$C$4,"MOD_FOLLOWING",$I$2),"")</f>
        <v/>
      </c>
      <c r="D2022" s="738" t="str">
        <f>IF($L$2=TRUE,_xll.mirGetDate($A2022,$D$4,"MOD_FOLLOWING",$I$2),"")</f>
        <v/>
      </c>
      <c r="E2022" s="741" t="str">
        <v/>
      </c>
      <c r="F2022" s="741" t="str">
        <v/>
      </c>
      <c r="G2022" s="741" t="str">
        <v/>
      </c>
    </row>
    <row r="2023" spans="1:7">
      <c r="A2023" s="740" t="str">
        <f t="shared" si="31"/>
        <v/>
      </c>
      <c r="B2023" s="739" t="str">
        <f>IF($L$2=TRUE,_xll.mirGetDate($A2023,$B$4,"MOD_FOLLOWING",$I$2),"")</f>
        <v/>
      </c>
      <c r="C2023" s="738" t="str">
        <f>IF($L$2=TRUE,_xll.mirGetDate($A2023,$C$4,"MOD_FOLLOWING",$I$2),"")</f>
        <v/>
      </c>
      <c r="D2023" s="738" t="str">
        <f>IF($L$2=TRUE,_xll.mirGetDate($A2023,$D$4,"MOD_FOLLOWING",$I$2),"")</f>
        <v/>
      </c>
      <c r="E2023" s="741" t="str">
        <v/>
      </c>
      <c r="F2023" s="741" t="str">
        <v/>
      </c>
      <c r="G2023" s="741" t="str">
        <v/>
      </c>
    </row>
    <row r="2024" spans="1:7">
      <c r="A2024" s="740" t="str">
        <f t="shared" si="31"/>
        <v/>
      </c>
      <c r="B2024" s="739" t="str">
        <f>IF($L$2=TRUE,_xll.mirGetDate($A2024,$B$4,"MOD_FOLLOWING",$I$2),"")</f>
        <v/>
      </c>
      <c r="C2024" s="738" t="str">
        <f>IF($L$2=TRUE,_xll.mirGetDate($A2024,$C$4,"MOD_FOLLOWING",$I$2),"")</f>
        <v/>
      </c>
      <c r="D2024" s="738" t="str">
        <f>IF($L$2=TRUE,_xll.mirGetDate($A2024,$D$4,"MOD_FOLLOWING",$I$2),"")</f>
        <v/>
      </c>
      <c r="E2024" s="741" t="str">
        <v/>
      </c>
      <c r="F2024" s="741" t="str">
        <v/>
      </c>
      <c r="G2024" s="741" t="str">
        <v/>
      </c>
    </row>
    <row r="2025" spans="1:7">
      <c r="A2025" s="740" t="str">
        <f t="shared" si="31"/>
        <v/>
      </c>
      <c r="B2025" s="739" t="str">
        <f>IF($L$2=TRUE,_xll.mirGetDate($A2025,$B$4,"MOD_FOLLOWING",$I$2),"")</f>
        <v/>
      </c>
      <c r="C2025" s="738" t="str">
        <f>IF($L$2=TRUE,_xll.mirGetDate($A2025,$C$4,"MOD_FOLLOWING",$I$2),"")</f>
        <v/>
      </c>
      <c r="D2025" s="738" t="str">
        <f>IF($L$2=TRUE,_xll.mirGetDate($A2025,$D$4,"MOD_FOLLOWING",$I$2),"")</f>
        <v/>
      </c>
      <c r="E2025" s="741" t="str">
        <v/>
      </c>
      <c r="F2025" s="741" t="str">
        <v/>
      </c>
      <c r="G2025" s="741" t="str">
        <v/>
      </c>
    </row>
    <row r="2026" spans="1:7">
      <c r="A2026" s="740" t="str">
        <f t="shared" si="31"/>
        <v/>
      </c>
      <c r="B2026" s="739" t="str">
        <f>IF($L$2=TRUE,_xll.mirGetDate($A2026,$B$4,"MOD_FOLLOWING",$I$2),"")</f>
        <v/>
      </c>
      <c r="C2026" s="738" t="str">
        <f>IF($L$2=TRUE,_xll.mirGetDate($A2026,$C$4,"MOD_FOLLOWING",$I$2),"")</f>
        <v/>
      </c>
      <c r="D2026" s="738" t="str">
        <f>IF($L$2=TRUE,_xll.mirGetDate($A2026,$D$4,"MOD_FOLLOWING",$I$2),"")</f>
        <v/>
      </c>
      <c r="E2026" s="741" t="str">
        <v/>
      </c>
      <c r="F2026" s="741" t="str">
        <v/>
      </c>
      <c r="G2026" s="741" t="str">
        <v/>
      </c>
    </row>
    <row r="2027" spans="1:7">
      <c r="A2027" s="740" t="str">
        <f t="shared" si="31"/>
        <v/>
      </c>
      <c r="B2027" s="739" t="str">
        <f>IF($L$2=TRUE,_xll.mirGetDate($A2027,$B$4,"MOD_FOLLOWING",$I$2),"")</f>
        <v/>
      </c>
      <c r="C2027" s="738" t="str">
        <f>IF($L$2=TRUE,_xll.mirGetDate($A2027,$C$4,"MOD_FOLLOWING",$I$2),"")</f>
        <v/>
      </c>
      <c r="D2027" s="738" t="str">
        <f>IF($L$2=TRUE,_xll.mirGetDate($A2027,$D$4,"MOD_FOLLOWING",$I$2),"")</f>
        <v/>
      </c>
      <c r="E2027" s="741" t="str">
        <v/>
      </c>
      <c r="F2027" s="741" t="str">
        <v/>
      </c>
      <c r="G2027" s="741" t="str">
        <v/>
      </c>
    </row>
    <row r="2028" spans="1:7">
      <c r="A2028" s="740" t="str">
        <f t="shared" si="31"/>
        <v/>
      </c>
      <c r="B2028" s="739" t="str">
        <f>IF($L$2=TRUE,_xll.mirGetDate($A2028,$B$4,"MOD_FOLLOWING",$I$2),"")</f>
        <v/>
      </c>
      <c r="C2028" s="738" t="str">
        <f>IF($L$2=TRUE,_xll.mirGetDate($A2028,$C$4,"MOD_FOLLOWING",$I$2),"")</f>
        <v/>
      </c>
      <c r="D2028" s="738" t="str">
        <f>IF($L$2=TRUE,_xll.mirGetDate($A2028,$D$4,"MOD_FOLLOWING",$I$2),"")</f>
        <v/>
      </c>
      <c r="E2028" s="741" t="str">
        <v/>
      </c>
      <c r="F2028" s="741" t="str">
        <v/>
      </c>
      <c r="G2028" s="741" t="str">
        <v/>
      </c>
    </row>
    <row r="2029" spans="1:7">
      <c r="A2029" s="740" t="str">
        <f t="shared" si="31"/>
        <v/>
      </c>
      <c r="B2029" s="739" t="str">
        <f>IF($L$2=TRUE,_xll.mirGetDate($A2029,$B$4,"MOD_FOLLOWING",$I$2),"")</f>
        <v/>
      </c>
      <c r="C2029" s="738" t="str">
        <f>IF($L$2=TRUE,_xll.mirGetDate($A2029,$C$4,"MOD_FOLLOWING",$I$2),"")</f>
        <v/>
      </c>
      <c r="D2029" s="738" t="str">
        <f>IF($L$2=TRUE,_xll.mirGetDate($A2029,$D$4,"MOD_FOLLOWING",$I$2),"")</f>
        <v/>
      </c>
      <c r="E2029" s="741" t="str">
        <v/>
      </c>
      <c r="F2029" s="741" t="str">
        <v/>
      </c>
      <c r="G2029" s="741" t="str">
        <v/>
      </c>
    </row>
    <row r="2030" spans="1:7">
      <c r="A2030" s="740" t="str">
        <f t="shared" si="31"/>
        <v/>
      </c>
      <c r="B2030" s="739" t="str">
        <f>IF($L$2=TRUE,_xll.mirGetDate($A2030,$B$4,"MOD_FOLLOWING",$I$2),"")</f>
        <v/>
      </c>
      <c r="C2030" s="738" t="str">
        <f>IF($L$2=TRUE,_xll.mirGetDate($A2030,$C$4,"MOD_FOLLOWING",$I$2),"")</f>
        <v/>
      </c>
      <c r="D2030" s="738" t="str">
        <f>IF($L$2=TRUE,_xll.mirGetDate($A2030,$D$4,"MOD_FOLLOWING",$I$2),"")</f>
        <v/>
      </c>
      <c r="E2030" s="741" t="str">
        <v/>
      </c>
      <c r="F2030" s="741" t="str">
        <v/>
      </c>
      <c r="G2030" s="741" t="str">
        <v/>
      </c>
    </row>
    <row r="2031" spans="1:7">
      <c r="A2031" s="740" t="str">
        <f t="shared" si="31"/>
        <v/>
      </c>
      <c r="B2031" s="739" t="str">
        <f>IF($L$2=TRUE,_xll.mirGetDate($A2031,$B$4,"MOD_FOLLOWING",$I$2),"")</f>
        <v/>
      </c>
      <c r="C2031" s="738" t="str">
        <f>IF($L$2=TRUE,_xll.mirGetDate($A2031,$C$4,"MOD_FOLLOWING",$I$2),"")</f>
        <v/>
      </c>
      <c r="D2031" s="738" t="str">
        <f>IF($L$2=TRUE,_xll.mirGetDate($A2031,$D$4,"MOD_FOLLOWING",$I$2),"")</f>
        <v/>
      </c>
      <c r="E2031" s="741" t="str">
        <v/>
      </c>
      <c r="F2031" s="741" t="str">
        <v/>
      </c>
      <c r="G2031" s="741" t="str">
        <v/>
      </c>
    </row>
    <row r="2032" spans="1:7">
      <c r="A2032" s="740" t="str">
        <f t="shared" si="31"/>
        <v/>
      </c>
      <c r="B2032" s="739" t="str">
        <f>IF($L$2=TRUE,_xll.mirGetDate($A2032,$B$4,"MOD_FOLLOWING",$I$2),"")</f>
        <v/>
      </c>
      <c r="C2032" s="738" t="str">
        <f>IF($L$2=TRUE,_xll.mirGetDate($A2032,$C$4,"MOD_FOLLOWING",$I$2),"")</f>
        <v/>
      </c>
      <c r="D2032" s="738" t="str">
        <f>IF($L$2=TRUE,_xll.mirGetDate($A2032,$D$4,"MOD_FOLLOWING",$I$2),"")</f>
        <v/>
      </c>
      <c r="E2032" s="741" t="str">
        <v/>
      </c>
      <c r="F2032" s="741" t="str">
        <v/>
      </c>
      <c r="G2032" s="741" t="str">
        <v/>
      </c>
    </row>
    <row r="2033" spans="1:7">
      <c r="A2033" s="740" t="str">
        <f t="shared" si="31"/>
        <v/>
      </c>
      <c r="B2033" s="739" t="str">
        <f>IF($L$2=TRUE,_xll.mirGetDate($A2033,$B$4,"MOD_FOLLOWING",$I$2),"")</f>
        <v/>
      </c>
      <c r="C2033" s="738" t="str">
        <f>IF($L$2=TRUE,_xll.mirGetDate($A2033,$C$4,"MOD_FOLLOWING",$I$2),"")</f>
        <v/>
      </c>
      <c r="D2033" s="738" t="str">
        <f>IF($L$2=TRUE,_xll.mirGetDate($A2033,$D$4,"MOD_FOLLOWING",$I$2),"")</f>
        <v/>
      </c>
      <c r="E2033" s="741" t="str">
        <v/>
      </c>
      <c r="F2033" s="741" t="str">
        <v/>
      </c>
      <c r="G2033" s="741" t="str">
        <v/>
      </c>
    </row>
    <row r="2034" spans="1:7">
      <c r="A2034" s="740" t="str">
        <f t="shared" si="31"/>
        <v/>
      </c>
      <c r="B2034" s="739" t="str">
        <f>IF($L$2=TRUE,_xll.mirGetDate($A2034,$B$4,"MOD_FOLLOWING",$I$2),"")</f>
        <v/>
      </c>
      <c r="C2034" s="738" t="str">
        <f>IF($L$2=TRUE,_xll.mirGetDate($A2034,$C$4,"MOD_FOLLOWING",$I$2),"")</f>
        <v/>
      </c>
      <c r="D2034" s="738" t="str">
        <f>IF($L$2=TRUE,_xll.mirGetDate($A2034,$D$4,"MOD_FOLLOWING",$I$2),"")</f>
        <v/>
      </c>
      <c r="E2034" s="741" t="str">
        <v/>
      </c>
      <c r="F2034" s="741" t="str">
        <v/>
      </c>
      <c r="G2034" s="741" t="str">
        <v/>
      </c>
    </row>
    <row r="2035" spans="1:7">
      <c r="A2035" s="740" t="str">
        <f t="shared" si="31"/>
        <v/>
      </c>
      <c r="B2035" s="739" t="str">
        <f>IF($L$2=TRUE,_xll.mirGetDate($A2035,$B$4,"MOD_FOLLOWING",$I$2),"")</f>
        <v/>
      </c>
      <c r="C2035" s="738" t="str">
        <f>IF($L$2=TRUE,_xll.mirGetDate($A2035,$C$4,"MOD_FOLLOWING",$I$2),"")</f>
        <v/>
      </c>
      <c r="D2035" s="738" t="str">
        <f>IF($L$2=TRUE,_xll.mirGetDate($A2035,$D$4,"MOD_FOLLOWING",$I$2),"")</f>
        <v/>
      </c>
      <c r="E2035" s="741" t="str">
        <v/>
      </c>
      <c r="F2035" s="741" t="str">
        <v/>
      </c>
      <c r="G2035" s="741" t="str">
        <v/>
      </c>
    </row>
    <row r="2036" spans="1:7">
      <c r="A2036" s="740" t="str">
        <f t="shared" si="31"/>
        <v/>
      </c>
      <c r="B2036" s="739" t="str">
        <f>IF($L$2=TRUE,_xll.mirGetDate($A2036,$B$4,"MOD_FOLLOWING",$I$2),"")</f>
        <v/>
      </c>
      <c r="C2036" s="738" t="str">
        <f>IF($L$2=TRUE,_xll.mirGetDate($A2036,$C$4,"MOD_FOLLOWING",$I$2),"")</f>
        <v/>
      </c>
      <c r="D2036" s="738" t="str">
        <f>IF($L$2=TRUE,_xll.mirGetDate($A2036,$D$4,"MOD_FOLLOWING",$I$2),"")</f>
        <v/>
      </c>
      <c r="E2036" s="741" t="str">
        <v/>
      </c>
      <c r="F2036" s="741" t="str">
        <v/>
      </c>
      <c r="G2036" s="741" t="str">
        <v/>
      </c>
    </row>
    <row r="2037" spans="1:7">
      <c r="A2037" s="740" t="str">
        <f t="shared" si="31"/>
        <v/>
      </c>
      <c r="B2037" s="739" t="str">
        <f>IF($L$2=TRUE,_xll.mirGetDate($A2037,$B$4,"MOD_FOLLOWING",$I$2),"")</f>
        <v/>
      </c>
      <c r="C2037" s="738" t="str">
        <f>IF($L$2=TRUE,_xll.mirGetDate($A2037,$C$4,"MOD_FOLLOWING",$I$2),"")</f>
        <v/>
      </c>
      <c r="D2037" s="738" t="str">
        <f>IF($L$2=TRUE,_xll.mirGetDate($A2037,$D$4,"MOD_FOLLOWING",$I$2),"")</f>
        <v/>
      </c>
      <c r="E2037" s="741" t="str">
        <v/>
      </c>
      <c r="F2037" s="741" t="str">
        <v/>
      </c>
      <c r="G2037" s="741" t="str">
        <v/>
      </c>
    </row>
    <row r="2038" spans="1:7">
      <c r="A2038" s="740" t="str">
        <f t="shared" si="31"/>
        <v/>
      </c>
      <c r="B2038" s="739" t="str">
        <f>IF($L$2=TRUE,_xll.mirGetDate($A2038,$B$4,"MOD_FOLLOWING",$I$2),"")</f>
        <v/>
      </c>
      <c r="C2038" s="738" t="str">
        <f>IF($L$2=TRUE,_xll.mirGetDate($A2038,$C$4,"MOD_FOLLOWING",$I$2),"")</f>
        <v/>
      </c>
      <c r="D2038" s="738" t="str">
        <f>IF($L$2=TRUE,_xll.mirGetDate($A2038,$D$4,"MOD_FOLLOWING",$I$2),"")</f>
        <v/>
      </c>
      <c r="E2038" s="741" t="str">
        <v/>
      </c>
      <c r="F2038" s="741" t="str">
        <v/>
      </c>
      <c r="G2038" s="741" t="str">
        <v/>
      </c>
    </row>
    <row r="2039" spans="1:7">
      <c r="A2039" s="740" t="str">
        <f t="shared" si="31"/>
        <v/>
      </c>
      <c r="B2039" s="739" t="str">
        <f>IF($L$2=TRUE,_xll.mirGetDate($A2039,$B$4,"MOD_FOLLOWING",$I$2),"")</f>
        <v/>
      </c>
      <c r="C2039" s="738" t="str">
        <f>IF($L$2=TRUE,_xll.mirGetDate($A2039,$C$4,"MOD_FOLLOWING",$I$2),"")</f>
        <v/>
      </c>
      <c r="D2039" s="738" t="str">
        <f>IF($L$2=TRUE,_xll.mirGetDate($A2039,$D$4,"MOD_FOLLOWING",$I$2),"")</f>
        <v/>
      </c>
      <c r="E2039" s="741" t="str">
        <v/>
      </c>
      <c r="F2039" s="741" t="str">
        <v/>
      </c>
      <c r="G2039" s="741" t="str">
        <v/>
      </c>
    </row>
    <row r="2040" spans="1:7">
      <c r="A2040" s="740" t="str">
        <f t="shared" si="31"/>
        <v/>
      </c>
      <c r="B2040" s="739" t="str">
        <f>IF($L$2=TRUE,_xll.mirGetDate($A2040,$B$4,"MOD_FOLLOWING",$I$2),"")</f>
        <v/>
      </c>
      <c r="C2040" s="738" t="str">
        <f>IF($L$2=TRUE,_xll.mirGetDate($A2040,$C$4,"MOD_FOLLOWING",$I$2),"")</f>
        <v/>
      </c>
      <c r="D2040" s="738" t="str">
        <f>IF($L$2=TRUE,_xll.mirGetDate($A2040,$D$4,"MOD_FOLLOWING",$I$2),"")</f>
        <v/>
      </c>
      <c r="E2040" s="741" t="str">
        <v/>
      </c>
      <c r="F2040" s="741" t="str">
        <v/>
      </c>
      <c r="G2040" s="741" t="str">
        <v/>
      </c>
    </row>
    <row r="2041" spans="1:7">
      <c r="A2041" s="740" t="str">
        <f t="shared" si="31"/>
        <v/>
      </c>
      <c r="B2041" s="739" t="str">
        <f>IF($L$2=TRUE,_xll.mirGetDate($A2041,$B$4,"MOD_FOLLOWING",$I$2),"")</f>
        <v/>
      </c>
      <c r="C2041" s="738" t="str">
        <f>IF($L$2=TRUE,_xll.mirGetDate($A2041,$C$4,"MOD_FOLLOWING",$I$2),"")</f>
        <v/>
      </c>
      <c r="D2041" s="738" t="str">
        <f>IF($L$2=TRUE,_xll.mirGetDate($A2041,$D$4,"MOD_FOLLOWING",$I$2),"")</f>
        <v/>
      </c>
      <c r="E2041" s="741" t="str">
        <v/>
      </c>
      <c r="F2041" s="741" t="str">
        <v/>
      </c>
      <c r="G2041" s="741" t="str">
        <v/>
      </c>
    </row>
    <row r="2042" spans="1:7">
      <c r="A2042" s="740" t="str">
        <f t="shared" si="31"/>
        <v/>
      </c>
      <c r="B2042" s="739" t="str">
        <f>IF($L$2=TRUE,_xll.mirGetDate($A2042,$B$4,"MOD_FOLLOWING",$I$2),"")</f>
        <v/>
      </c>
      <c r="C2042" s="738" t="str">
        <f>IF($L$2=TRUE,_xll.mirGetDate($A2042,$C$4,"MOD_FOLLOWING",$I$2),"")</f>
        <v/>
      </c>
      <c r="D2042" s="738" t="str">
        <f>IF($L$2=TRUE,_xll.mirGetDate($A2042,$D$4,"MOD_FOLLOWING",$I$2),"")</f>
        <v/>
      </c>
      <c r="E2042" s="741" t="str">
        <v/>
      </c>
      <c r="F2042" s="741" t="str">
        <v/>
      </c>
      <c r="G2042" s="741" t="str">
        <v/>
      </c>
    </row>
    <row r="2043" spans="1:7">
      <c r="A2043" s="740" t="str">
        <f t="shared" si="31"/>
        <v/>
      </c>
      <c r="B2043" s="739" t="str">
        <f>IF($L$2=TRUE,_xll.mirGetDate($A2043,$B$4,"MOD_FOLLOWING",$I$2),"")</f>
        <v/>
      </c>
      <c r="C2043" s="738" t="str">
        <f>IF($L$2=TRUE,_xll.mirGetDate($A2043,$C$4,"MOD_FOLLOWING",$I$2),"")</f>
        <v/>
      </c>
      <c r="D2043" s="738" t="str">
        <f>IF($L$2=TRUE,_xll.mirGetDate($A2043,$D$4,"MOD_FOLLOWING",$I$2),"")</f>
        <v/>
      </c>
      <c r="E2043" s="741" t="str">
        <v/>
      </c>
      <c r="F2043" s="741" t="str">
        <v/>
      </c>
      <c r="G2043" s="741" t="str">
        <v/>
      </c>
    </row>
    <row r="2044" spans="1:7">
      <c r="A2044" s="740" t="str">
        <f t="shared" si="31"/>
        <v/>
      </c>
      <c r="B2044" s="739" t="str">
        <f>IF($L$2=TRUE,_xll.mirGetDate($A2044,$B$4,"MOD_FOLLOWING",$I$2),"")</f>
        <v/>
      </c>
      <c r="C2044" s="738" t="str">
        <f>IF($L$2=TRUE,_xll.mirGetDate($A2044,$C$4,"MOD_FOLLOWING",$I$2),"")</f>
        <v/>
      </c>
      <c r="D2044" s="738" t="str">
        <f>IF($L$2=TRUE,_xll.mirGetDate($A2044,$D$4,"MOD_FOLLOWING",$I$2),"")</f>
        <v/>
      </c>
      <c r="E2044" s="741" t="str">
        <v/>
      </c>
      <c r="F2044" s="741" t="str">
        <v/>
      </c>
      <c r="G2044" s="741" t="str">
        <v/>
      </c>
    </row>
    <row r="2045" spans="1:7">
      <c r="A2045" s="740" t="str">
        <f t="shared" si="31"/>
        <v/>
      </c>
      <c r="B2045" s="739" t="str">
        <f>IF($L$2=TRUE,_xll.mirGetDate($A2045,$B$4,"MOD_FOLLOWING",$I$2),"")</f>
        <v/>
      </c>
      <c r="C2045" s="738" t="str">
        <f>IF($L$2=TRUE,_xll.mirGetDate($A2045,$C$4,"MOD_FOLLOWING",$I$2),"")</f>
        <v/>
      </c>
      <c r="D2045" s="738" t="str">
        <f>IF($L$2=TRUE,_xll.mirGetDate($A2045,$D$4,"MOD_FOLLOWING",$I$2),"")</f>
        <v/>
      </c>
      <c r="E2045" s="741" t="str">
        <v/>
      </c>
      <c r="F2045" s="741" t="str">
        <v/>
      </c>
      <c r="G2045" s="741" t="str">
        <v/>
      </c>
    </row>
    <row r="2046" spans="1:7">
      <c r="A2046" s="740" t="str">
        <f t="shared" si="31"/>
        <v/>
      </c>
      <c r="B2046" s="739" t="str">
        <f>IF($L$2=TRUE,_xll.mirGetDate($A2046,$B$4,"MOD_FOLLOWING",$I$2),"")</f>
        <v/>
      </c>
      <c r="C2046" s="738" t="str">
        <f>IF($L$2=TRUE,_xll.mirGetDate($A2046,$C$4,"MOD_FOLLOWING",$I$2),"")</f>
        <v/>
      </c>
      <c r="D2046" s="738" t="str">
        <f>IF($L$2=TRUE,_xll.mirGetDate($A2046,$D$4,"MOD_FOLLOWING",$I$2),"")</f>
        <v/>
      </c>
      <c r="E2046" s="741" t="str">
        <v/>
      </c>
      <c r="F2046" s="741" t="str">
        <v/>
      </c>
      <c r="G2046" s="741" t="str">
        <v/>
      </c>
    </row>
    <row r="2047" spans="1:7">
      <c r="A2047" s="740" t="str">
        <f t="shared" si="31"/>
        <v/>
      </c>
      <c r="B2047" s="739" t="str">
        <f>IF($L$2=TRUE,_xll.mirGetDate($A2047,$B$4,"MOD_FOLLOWING",$I$2),"")</f>
        <v/>
      </c>
      <c r="C2047" s="738" t="str">
        <f>IF($L$2=TRUE,_xll.mirGetDate($A2047,$C$4,"MOD_FOLLOWING",$I$2),"")</f>
        <v/>
      </c>
      <c r="D2047" s="738" t="str">
        <f>IF($L$2=TRUE,_xll.mirGetDate($A2047,$D$4,"MOD_FOLLOWING",$I$2),"")</f>
        <v/>
      </c>
      <c r="E2047" s="741" t="str">
        <v/>
      </c>
      <c r="F2047" s="741" t="str">
        <v/>
      </c>
      <c r="G2047" s="741" t="str">
        <v/>
      </c>
    </row>
    <row r="2048" spans="1:7">
      <c r="A2048" s="740" t="str">
        <f t="shared" si="31"/>
        <v/>
      </c>
      <c r="B2048" s="739" t="str">
        <f>IF($L$2=TRUE,_xll.mirGetDate($A2048,$B$4,"MOD_FOLLOWING",$I$2),"")</f>
        <v/>
      </c>
      <c r="C2048" s="738" t="str">
        <f>IF($L$2=TRUE,_xll.mirGetDate($A2048,$C$4,"MOD_FOLLOWING",$I$2),"")</f>
        <v/>
      </c>
      <c r="D2048" s="738" t="str">
        <f>IF($L$2=TRUE,_xll.mirGetDate($A2048,$D$4,"MOD_FOLLOWING",$I$2),"")</f>
        <v/>
      </c>
      <c r="E2048" s="741" t="str">
        <v/>
      </c>
      <c r="F2048" s="741" t="str">
        <v/>
      </c>
      <c r="G2048" s="741" t="str">
        <v/>
      </c>
    </row>
    <row r="2049" spans="1:7">
      <c r="A2049" s="740" t="str">
        <f t="shared" si="31"/>
        <v/>
      </c>
      <c r="B2049" s="739" t="str">
        <f>IF($L$2=TRUE,_xll.mirGetDate($A2049,$B$4,"MOD_FOLLOWING",$I$2),"")</f>
        <v/>
      </c>
      <c r="C2049" s="738" t="str">
        <f>IF($L$2=TRUE,_xll.mirGetDate($A2049,$C$4,"MOD_FOLLOWING",$I$2),"")</f>
        <v/>
      </c>
      <c r="D2049" s="738" t="str">
        <f>IF($L$2=TRUE,_xll.mirGetDate($A2049,$D$4,"MOD_FOLLOWING",$I$2),"")</f>
        <v/>
      </c>
      <c r="E2049" s="741" t="str">
        <v/>
      </c>
      <c r="F2049" s="741" t="str">
        <v/>
      </c>
      <c r="G2049" s="741" t="str">
        <v/>
      </c>
    </row>
    <row r="2050" spans="1:7">
      <c r="A2050" s="740" t="str">
        <f t="shared" si="31"/>
        <v/>
      </c>
      <c r="B2050" s="739" t="str">
        <f>IF($L$2=TRUE,_xll.mirGetDate($A2050,$B$4,"MOD_FOLLOWING",$I$2),"")</f>
        <v/>
      </c>
      <c r="C2050" s="738" t="str">
        <f>IF($L$2=TRUE,_xll.mirGetDate($A2050,$C$4,"MOD_FOLLOWING",$I$2),"")</f>
        <v/>
      </c>
      <c r="D2050" s="738" t="str">
        <f>IF($L$2=TRUE,_xll.mirGetDate($A2050,$D$4,"MOD_FOLLOWING",$I$2),"")</f>
        <v/>
      </c>
      <c r="E2050" s="741" t="str">
        <v/>
      </c>
      <c r="F2050" s="741" t="str">
        <v/>
      </c>
      <c r="G2050" s="741" t="str">
        <v/>
      </c>
    </row>
    <row r="2051" spans="1:7">
      <c r="A2051" s="740" t="str">
        <f t="shared" si="31"/>
        <v/>
      </c>
      <c r="B2051" s="739" t="str">
        <f>IF($L$2=TRUE,_xll.mirGetDate($A2051,$B$4,"MOD_FOLLOWING",$I$2),"")</f>
        <v/>
      </c>
      <c r="C2051" s="738" t="str">
        <f>IF($L$2=TRUE,_xll.mirGetDate($A2051,$C$4,"MOD_FOLLOWING",$I$2),"")</f>
        <v/>
      </c>
      <c r="D2051" s="738" t="str">
        <f>IF($L$2=TRUE,_xll.mirGetDate($A2051,$D$4,"MOD_FOLLOWING",$I$2),"")</f>
        <v/>
      </c>
      <c r="E2051" s="741" t="str">
        <v/>
      </c>
      <c r="F2051" s="741" t="str">
        <v/>
      </c>
      <c r="G2051" s="741" t="str">
        <v/>
      </c>
    </row>
    <row r="2052" spans="1:7">
      <c r="A2052" s="740" t="str">
        <f t="shared" si="31"/>
        <v/>
      </c>
      <c r="B2052" s="739" t="str">
        <f>IF($L$2=TRUE,_xll.mirGetDate($A2052,$B$4,"MOD_FOLLOWING",$I$2),"")</f>
        <v/>
      </c>
      <c r="C2052" s="738" t="str">
        <f>IF($L$2=TRUE,_xll.mirGetDate($A2052,$C$4,"MOD_FOLLOWING",$I$2),"")</f>
        <v/>
      </c>
      <c r="D2052" s="738" t="str">
        <f>IF($L$2=TRUE,_xll.mirGetDate($A2052,$D$4,"MOD_FOLLOWING",$I$2),"")</f>
        <v/>
      </c>
      <c r="E2052" s="741" t="str">
        <v/>
      </c>
      <c r="F2052" s="741" t="str">
        <v/>
      </c>
      <c r="G2052" s="741" t="str">
        <v/>
      </c>
    </row>
    <row r="2053" spans="1:7">
      <c r="A2053" s="740" t="str">
        <f t="shared" si="31"/>
        <v/>
      </c>
      <c r="B2053" s="739" t="str">
        <f>IF($L$2=TRUE,_xll.mirGetDate($A2053,$B$4,"MOD_FOLLOWING",$I$2),"")</f>
        <v/>
      </c>
      <c r="C2053" s="738" t="str">
        <f>IF($L$2=TRUE,_xll.mirGetDate($A2053,$C$4,"MOD_FOLLOWING",$I$2),"")</f>
        <v/>
      </c>
      <c r="D2053" s="738" t="str">
        <f>IF($L$2=TRUE,_xll.mirGetDate($A2053,$D$4,"MOD_FOLLOWING",$I$2),"")</f>
        <v/>
      </c>
      <c r="E2053" s="741" t="str">
        <v/>
      </c>
      <c r="F2053" s="741" t="str">
        <v/>
      </c>
      <c r="G2053" s="741" t="str">
        <v/>
      </c>
    </row>
    <row r="2054" spans="1:7">
      <c r="A2054" s="740" t="str">
        <f t="shared" ref="A2054:A2117" si="32">B2053</f>
        <v/>
      </c>
      <c r="B2054" s="739" t="str">
        <f>IF($L$2=TRUE,_xll.mirGetDate($A2054,$B$4,"MOD_FOLLOWING",$I$2),"")</f>
        <v/>
      </c>
      <c r="C2054" s="738" t="str">
        <f>IF($L$2=TRUE,_xll.mirGetDate($A2054,$C$4,"MOD_FOLLOWING",$I$2),"")</f>
        <v/>
      </c>
      <c r="D2054" s="738" t="str">
        <f>IF($L$2=TRUE,_xll.mirGetDate($A2054,$D$4,"MOD_FOLLOWING",$I$2),"")</f>
        <v/>
      </c>
      <c r="E2054" s="741" t="str">
        <v/>
      </c>
      <c r="F2054" s="741" t="str">
        <v/>
      </c>
      <c r="G2054" s="741" t="str">
        <v/>
      </c>
    </row>
    <row r="2055" spans="1:7">
      <c r="A2055" s="740" t="str">
        <f t="shared" si="32"/>
        <v/>
      </c>
      <c r="B2055" s="739" t="str">
        <f>IF($L$2=TRUE,_xll.mirGetDate($A2055,$B$4,"MOD_FOLLOWING",$I$2),"")</f>
        <v/>
      </c>
      <c r="C2055" s="738" t="str">
        <f>IF($L$2=TRUE,_xll.mirGetDate($A2055,$C$4,"MOD_FOLLOWING",$I$2),"")</f>
        <v/>
      </c>
      <c r="D2055" s="738" t="str">
        <f>IF($L$2=TRUE,_xll.mirGetDate($A2055,$D$4,"MOD_FOLLOWING",$I$2),"")</f>
        <v/>
      </c>
      <c r="E2055" s="741" t="str">
        <v/>
      </c>
      <c r="F2055" s="741" t="str">
        <v/>
      </c>
      <c r="G2055" s="741" t="str">
        <v/>
      </c>
    </row>
    <row r="2056" spans="1:7">
      <c r="A2056" s="740" t="str">
        <f t="shared" si="32"/>
        <v/>
      </c>
      <c r="B2056" s="739" t="str">
        <f>IF($L$2=TRUE,_xll.mirGetDate($A2056,$B$4,"MOD_FOLLOWING",$I$2),"")</f>
        <v/>
      </c>
      <c r="C2056" s="738" t="str">
        <f>IF($L$2=TRUE,_xll.mirGetDate($A2056,$C$4,"MOD_FOLLOWING",$I$2),"")</f>
        <v/>
      </c>
      <c r="D2056" s="738" t="str">
        <f>IF($L$2=TRUE,_xll.mirGetDate($A2056,$D$4,"MOD_FOLLOWING",$I$2),"")</f>
        <v/>
      </c>
      <c r="E2056" s="741" t="str">
        <v/>
      </c>
      <c r="F2056" s="741" t="str">
        <v/>
      </c>
      <c r="G2056" s="741" t="str">
        <v/>
      </c>
    </row>
    <row r="2057" spans="1:7">
      <c r="A2057" s="740" t="str">
        <f t="shared" si="32"/>
        <v/>
      </c>
      <c r="B2057" s="739" t="str">
        <f>IF($L$2=TRUE,_xll.mirGetDate($A2057,$B$4,"MOD_FOLLOWING",$I$2),"")</f>
        <v/>
      </c>
      <c r="C2057" s="738" t="str">
        <f>IF($L$2=TRUE,_xll.mirGetDate($A2057,$C$4,"MOD_FOLLOWING",$I$2),"")</f>
        <v/>
      </c>
      <c r="D2057" s="738" t="str">
        <f>IF($L$2=TRUE,_xll.mirGetDate($A2057,$D$4,"MOD_FOLLOWING",$I$2),"")</f>
        <v/>
      </c>
      <c r="E2057" s="741" t="str">
        <v/>
      </c>
      <c r="F2057" s="741" t="str">
        <v/>
      </c>
      <c r="G2057" s="741" t="str">
        <v/>
      </c>
    </row>
    <row r="2058" spans="1:7">
      <c r="A2058" s="740" t="str">
        <f t="shared" si="32"/>
        <v/>
      </c>
      <c r="B2058" s="739" t="str">
        <f>IF($L$2=TRUE,_xll.mirGetDate($A2058,$B$4,"MOD_FOLLOWING",$I$2),"")</f>
        <v/>
      </c>
      <c r="C2058" s="738" t="str">
        <f>IF($L$2=TRUE,_xll.mirGetDate($A2058,$C$4,"MOD_FOLLOWING",$I$2),"")</f>
        <v/>
      </c>
      <c r="D2058" s="738" t="str">
        <f>IF($L$2=TRUE,_xll.mirGetDate($A2058,$D$4,"MOD_FOLLOWING",$I$2),"")</f>
        <v/>
      </c>
      <c r="E2058" s="741" t="str">
        <v/>
      </c>
      <c r="F2058" s="741" t="str">
        <v/>
      </c>
      <c r="G2058" s="741" t="str">
        <v/>
      </c>
    </row>
    <row r="2059" spans="1:7">
      <c r="A2059" s="740" t="str">
        <f t="shared" si="32"/>
        <v/>
      </c>
      <c r="B2059" s="739" t="str">
        <f>IF($L$2=TRUE,_xll.mirGetDate($A2059,$B$4,"MOD_FOLLOWING",$I$2),"")</f>
        <v/>
      </c>
      <c r="C2059" s="738" t="str">
        <f>IF($L$2=TRUE,_xll.mirGetDate($A2059,$C$4,"MOD_FOLLOWING",$I$2),"")</f>
        <v/>
      </c>
      <c r="D2059" s="738" t="str">
        <f>IF($L$2=TRUE,_xll.mirGetDate($A2059,$D$4,"MOD_FOLLOWING",$I$2),"")</f>
        <v/>
      </c>
      <c r="E2059" s="741" t="str">
        <v/>
      </c>
      <c r="F2059" s="741" t="str">
        <v/>
      </c>
      <c r="G2059" s="741" t="str">
        <v/>
      </c>
    </row>
    <row r="2060" spans="1:7">
      <c r="A2060" s="740" t="str">
        <f t="shared" si="32"/>
        <v/>
      </c>
      <c r="B2060" s="739" t="str">
        <f>IF($L$2=TRUE,_xll.mirGetDate($A2060,$B$4,"MOD_FOLLOWING",$I$2),"")</f>
        <v/>
      </c>
      <c r="C2060" s="738" t="str">
        <f>IF($L$2=TRUE,_xll.mirGetDate($A2060,$C$4,"MOD_FOLLOWING",$I$2),"")</f>
        <v/>
      </c>
      <c r="D2060" s="738" t="str">
        <f>IF($L$2=TRUE,_xll.mirGetDate($A2060,$D$4,"MOD_FOLLOWING",$I$2),"")</f>
        <v/>
      </c>
      <c r="E2060" s="741" t="str">
        <v/>
      </c>
      <c r="F2060" s="741" t="str">
        <v/>
      </c>
      <c r="G2060" s="741" t="str">
        <v/>
      </c>
    </row>
    <row r="2061" spans="1:7">
      <c r="A2061" s="740" t="str">
        <f t="shared" si="32"/>
        <v/>
      </c>
      <c r="B2061" s="739" t="str">
        <f>IF($L$2=TRUE,_xll.mirGetDate($A2061,$B$4,"MOD_FOLLOWING",$I$2),"")</f>
        <v/>
      </c>
      <c r="C2061" s="738" t="str">
        <f>IF($L$2=TRUE,_xll.mirGetDate($A2061,$C$4,"MOD_FOLLOWING",$I$2),"")</f>
        <v/>
      </c>
      <c r="D2061" s="738" t="str">
        <f>IF($L$2=TRUE,_xll.mirGetDate($A2061,$D$4,"MOD_FOLLOWING",$I$2),"")</f>
        <v/>
      </c>
      <c r="E2061" s="741" t="str">
        <v/>
      </c>
      <c r="F2061" s="741" t="str">
        <v/>
      </c>
      <c r="G2061" s="741" t="str">
        <v/>
      </c>
    </row>
    <row r="2062" spans="1:7">
      <c r="A2062" s="740" t="str">
        <f t="shared" si="32"/>
        <v/>
      </c>
      <c r="B2062" s="739" t="str">
        <f>IF($L$2=TRUE,_xll.mirGetDate($A2062,$B$4,"MOD_FOLLOWING",$I$2),"")</f>
        <v/>
      </c>
      <c r="C2062" s="738" t="str">
        <f>IF($L$2=TRUE,_xll.mirGetDate($A2062,$C$4,"MOD_FOLLOWING",$I$2),"")</f>
        <v/>
      </c>
      <c r="D2062" s="738" t="str">
        <f>IF($L$2=TRUE,_xll.mirGetDate($A2062,$D$4,"MOD_FOLLOWING",$I$2),"")</f>
        <v/>
      </c>
      <c r="E2062" s="741" t="str">
        <v/>
      </c>
      <c r="F2062" s="741" t="str">
        <v/>
      </c>
      <c r="G2062" s="741" t="str">
        <v/>
      </c>
    </row>
    <row r="2063" spans="1:7">
      <c r="A2063" s="740" t="str">
        <f t="shared" si="32"/>
        <v/>
      </c>
      <c r="B2063" s="739" t="str">
        <f>IF($L$2=TRUE,_xll.mirGetDate($A2063,$B$4,"MOD_FOLLOWING",$I$2),"")</f>
        <v/>
      </c>
      <c r="C2063" s="738" t="str">
        <f>IF($L$2=TRUE,_xll.mirGetDate($A2063,$C$4,"MOD_FOLLOWING",$I$2),"")</f>
        <v/>
      </c>
      <c r="D2063" s="738" t="str">
        <f>IF($L$2=TRUE,_xll.mirGetDate($A2063,$D$4,"MOD_FOLLOWING",$I$2),"")</f>
        <v/>
      </c>
      <c r="E2063" s="741" t="str">
        <v/>
      </c>
      <c r="F2063" s="741" t="str">
        <v/>
      </c>
      <c r="G2063" s="741" t="str">
        <v/>
      </c>
    </row>
    <row r="2064" spans="1:7">
      <c r="A2064" s="740" t="str">
        <f t="shared" si="32"/>
        <v/>
      </c>
      <c r="B2064" s="739" t="str">
        <f>IF($L$2=TRUE,_xll.mirGetDate($A2064,$B$4,"MOD_FOLLOWING",$I$2),"")</f>
        <v/>
      </c>
      <c r="C2064" s="738" t="str">
        <f>IF($L$2=TRUE,_xll.mirGetDate($A2064,$C$4,"MOD_FOLLOWING",$I$2),"")</f>
        <v/>
      </c>
      <c r="D2064" s="738" t="str">
        <f>IF($L$2=TRUE,_xll.mirGetDate($A2064,$D$4,"MOD_FOLLOWING",$I$2),"")</f>
        <v/>
      </c>
      <c r="E2064" s="741" t="str">
        <v/>
      </c>
      <c r="F2064" s="741" t="str">
        <v/>
      </c>
      <c r="G2064" s="741" t="str">
        <v/>
      </c>
    </row>
    <row r="2065" spans="1:7">
      <c r="A2065" s="740" t="str">
        <f t="shared" si="32"/>
        <v/>
      </c>
      <c r="B2065" s="739" t="str">
        <f>IF($L$2=TRUE,_xll.mirGetDate($A2065,$B$4,"MOD_FOLLOWING",$I$2),"")</f>
        <v/>
      </c>
      <c r="C2065" s="738" t="str">
        <f>IF($L$2=TRUE,_xll.mirGetDate($A2065,$C$4,"MOD_FOLLOWING",$I$2),"")</f>
        <v/>
      </c>
      <c r="D2065" s="738" t="str">
        <f>IF($L$2=TRUE,_xll.mirGetDate($A2065,$D$4,"MOD_FOLLOWING",$I$2),"")</f>
        <v/>
      </c>
      <c r="E2065" s="741" t="str">
        <v/>
      </c>
      <c r="F2065" s="741" t="str">
        <v/>
      </c>
      <c r="G2065" s="741" t="str">
        <v/>
      </c>
    </row>
    <row r="2066" spans="1:7">
      <c r="A2066" s="740" t="str">
        <f t="shared" si="32"/>
        <v/>
      </c>
      <c r="B2066" s="739" t="str">
        <f>IF($L$2=TRUE,_xll.mirGetDate($A2066,$B$4,"MOD_FOLLOWING",$I$2),"")</f>
        <v/>
      </c>
      <c r="C2066" s="738" t="str">
        <f>IF($L$2=TRUE,_xll.mirGetDate($A2066,$C$4,"MOD_FOLLOWING",$I$2),"")</f>
        <v/>
      </c>
      <c r="D2066" s="738" t="str">
        <f>IF($L$2=TRUE,_xll.mirGetDate($A2066,$D$4,"MOD_FOLLOWING",$I$2),"")</f>
        <v/>
      </c>
      <c r="E2066" s="741" t="str">
        <v/>
      </c>
      <c r="F2066" s="741" t="str">
        <v/>
      </c>
      <c r="G2066" s="741" t="str">
        <v/>
      </c>
    </row>
    <row r="2067" spans="1:7">
      <c r="A2067" s="740" t="str">
        <f t="shared" si="32"/>
        <v/>
      </c>
      <c r="B2067" s="739" t="str">
        <f>IF($L$2=TRUE,_xll.mirGetDate($A2067,$B$4,"MOD_FOLLOWING",$I$2),"")</f>
        <v/>
      </c>
      <c r="C2067" s="738" t="str">
        <f>IF($L$2=TRUE,_xll.mirGetDate($A2067,$C$4,"MOD_FOLLOWING",$I$2),"")</f>
        <v/>
      </c>
      <c r="D2067" s="738" t="str">
        <f>IF($L$2=TRUE,_xll.mirGetDate($A2067,$D$4,"MOD_FOLLOWING",$I$2),"")</f>
        <v/>
      </c>
      <c r="E2067" s="741" t="str">
        <v/>
      </c>
      <c r="F2067" s="741" t="str">
        <v/>
      </c>
      <c r="G2067" s="741" t="str">
        <v/>
      </c>
    </row>
    <row r="2068" spans="1:7">
      <c r="A2068" s="740" t="str">
        <f t="shared" si="32"/>
        <v/>
      </c>
      <c r="B2068" s="739" t="str">
        <f>IF($L$2=TRUE,_xll.mirGetDate($A2068,$B$4,"MOD_FOLLOWING",$I$2),"")</f>
        <v/>
      </c>
      <c r="C2068" s="738" t="str">
        <f>IF($L$2=TRUE,_xll.mirGetDate($A2068,$C$4,"MOD_FOLLOWING",$I$2),"")</f>
        <v/>
      </c>
      <c r="D2068" s="738" t="str">
        <f>IF($L$2=TRUE,_xll.mirGetDate($A2068,$D$4,"MOD_FOLLOWING",$I$2),"")</f>
        <v/>
      </c>
      <c r="E2068" s="741" t="str">
        <v/>
      </c>
      <c r="F2068" s="741" t="str">
        <v/>
      </c>
      <c r="G2068" s="741" t="str">
        <v/>
      </c>
    </row>
    <row r="2069" spans="1:7">
      <c r="A2069" s="740" t="str">
        <f t="shared" si="32"/>
        <v/>
      </c>
      <c r="B2069" s="739" t="str">
        <f>IF($L$2=TRUE,_xll.mirGetDate($A2069,$B$4,"MOD_FOLLOWING",$I$2),"")</f>
        <v/>
      </c>
      <c r="C2069" s="738" t="str">
        <f>IF($L$2=TRUE,_xll.mirGetDate($A2069,$C$4,"MOD_FOLLOWING",$I$2),"")</f>
        <v/>
      </c>
      <c r="D2069" s="738" t="str">
        <f>IF($L$2=TRUE,_xll.mirGetDate($A2069,$D$4,"MOD_FOLLOWING",$I$2),"")</f>
        <v/>
      </c>
      <c r="E2069" s="741" t="str">
        <v/>
      </c>
      <c r="F2069" s="741" t="str">
        <v/>
      </c>
      <c r="G2069" s="741" t="str">
        <v/>
      </c>
    </row>
    <row r="2070" spans="1:7">
      <c r="A2070" s="740" t="str">
        <f t="shared" si="32"/>
        <v/>
      </c>
      <c r="B2070" s="739" t="str">
        <f>IF($L$2=TRUE,_xll.mirGetDate($A2070,$B$4,"MOD_FOLLOWING",$I$2),"")</f>
        <v/>
      </c>
      <c r="C2070" s="738" t="str">
        <f>IF($L$2=TRUE,_xll.mirGetDate($A2070,$C$4,"MOD_FOLLOWING",$I$2),"")</f>
        <v/>
      </c>
      <c r="D2070" s="738" t="str">
        <f>IF($L$2=TRUE,_xll.mirGetDate($A2070,$D$4,"MOD_FOLLOWING",$I$2),"")</f>
        <v/>
      </c>
      <c r="E2070" s="741" t="str">
        <v/>
      </c>
      <c r="F2070" s="741" t="str">
        <v/>
      </c>
      <c r="G2070" s="741" t="str">
        <v/>
      </c>
    </row>
    <row r="2071" spans="1:7">
      <c r="A2071" s="740" t="str">
        <f t="shared" si="32"/>
        <v/>
      </c>
      <c r="B2071" s="739" t="str">
        <f>IF($L$2=TRUE,_xll.mirGetDate($A2071,$B$4,"MOD_FOLLOWING",$I$2),"")</f>
        <v/>
      </c>
      <c r="C2071" s="738" t="str">
        <f>IF($L$2=TRUE,_xll.mirGetDate($A2071,$C$4,"MOD_FOLLOWING",$I$2),"")</f>
        <v/>
      </c>
      <c r="D2071" s="738" t="str">
        <f>IF($L$2=TRUE,_xll.mirGetDate($A2071,$D$4,"MOD_FOLLOWING",$I$2),"")</f>
        <v/>
      </c>
      <c r="E2071" s="741" t="str">
        <v/>
      </c>
      <c r="F2071" s="741" t="str">
        <v/>
      </c>
      <c r="G2071" s="741" t="str">
        <v/>
      </c>
    </row>
    <row r="2072" spans="1:7">
      <c r="A2072" s="740" t="str">
        <f t="shared" si="32"/>
        <v/>
      </c>
      <c r="B2072" s="739" t="str">
        <f>IF($L$2=TRUE,_xll.mirGetDate($A2072,$B$4,"MOD_FOLLOWING",$I$2),"")</f>
        <v/>
      </c>
      <c r="C2072" s="738" t="str">
        <f>IF($L$2=TRUE,_xll.mirGetDate($A2072,$C$4,"MOD_FOLLOWING",$I$2),"")</f>
        <v/>
      </c>
      <c r="D2072" s="738" t="str">
        <f>IF($L$2=TRUE,_xll.mirGetDate($A2072,$D$4,"MOD_FOLLOWING",$I$2),"")</f>
        <v/>
      </c>
      <c r="E2072" s="741" t="str">
        <v/>
      </c>
      <c r="F2072" s="741" t="str">
        <v/>
      </c>
      <c r="G2072" s="741" t="str">
        <v/>
      </c>
    </row>
    <row r="2073" spans="1:7">
      <c r="A2073" s="740" t="str">
        <f t="shared" si="32"/>
        <v/>
      </c>
      <c r="B2073" s="739" t="str">
        <f>IF($L$2=TRUE,_xll.mirGetDate($A2073,$B$4,"MOD_FOLLOWING",$I$2),"")</f>
        <v/>
      </c>
      <c r="C2073" s="738" t="str">
        <f>IF($L$2=TRUE,_xll.mirGetDate($A2073,$C$4,"MOD_FOLLOWING",$I$2),"")</f>
        <v/>
      </c>
      <c r="D2073" s="738" t="str">
        <f>IF($L$2=TRUE,_xll.mirGetDate($A2073,$D$4,"MOD_FOLLOWING",$I$2),"")</f>
        <v/>
      </c>
      <c r="E2073" s="741" t="str">
        <v/>
      </c>
      <c r="F2073" s="741" t="str">
        <v/>
      </c>
      <c r="G2073" s="741" t="str">
        <v/>
      </c>
    </row>
    <row r="2074" spans="1:7">
      <c r="A2074" s="740" t="str">
        <f t="shared" si="32"/>
        <v/>
      </c>
      <c r="B2074" s="739" t="str">
        <f>IF($L$2=TRUE,_xll.mirGetDate($A2074,$B$4,"MOD_FOLLOWING",$I$2),"")</f>
        <v/>
      </c>
      <c r="C2074" s="738" t="str">
        <f>IF($L$2=TRUE,_xll.mirGetDate($A2074,$C$4,"MOD_FOLLOWING",$I$2),"")</f>
        <v/>
      </c>
      <c r="D2074" s="738" t="str">
        <f>IF($L$2=TRUE,_xll.mirGetDate($A2074,$D$4,"MOD_FOLLOWING",$I$2),"")</f>
        <v/>
      </c>
      <c r="E2074" s="741" t="str">
        <v/>
      </c>
      <c r="F2074" s="741" t="str">
        <v/>
      </c>
      <c r="G2074" s="741" t="str">
        <v/>
      </c>
    </row>
    <row r="2075" spans="1:7">
      <c r="A2075" s="740" t="str">
        <f t="shared" si="32"/>
        <v/>
      </c>
      <c r="B2075" s="739" t="str">
        <f>IF($L$2=TRUE,_xll.mirGetDate($A2075,$B$4,"MOD_FOLLOWING",$I$2),"")</f>
        <v/>
      </c>
      <c r="C2075" s="738" t="str">
        <f>IF($L$2=TRUE,_xll.mirGetDate($A2075,$C$4,"MOD_FOLLOWING",$I$2),"")</f>
        <v/>
      </c>
      <c r="D2075" s="738" t="str">
        <f>IF($L$2=TRUE,_xll.mirGetDate($A2075,$D$4,"MOD_FOLLOWING",$I$2),"")</f>
        <v/>
      </c>
      <c r="E2075" s="741" t="str">
        <v/>
      </c>
      <c r="F2075" s="741" t="str">
        <v/>
      </c>
      <c r="G2075" s="741" t="str">
        <v/>
      </c>
    </row>
    <row r="2076" spans="1:7">
      <c r="A2076" s="740" t="str">
        <f t="shared" si="32"/>
        <v/>
      </c>
      <c r="B2076" s="739" t="str">
        <f>IF($L$2=TRUE,_xll.mirGetDate($A2076,$B$4,"MOD_FOLLOWING",$I$2),"")</f>
        <v/>
      </c>
      <c r="C2076" s="738" t="str">
        <f>IF($L$2=TRUE,_xll.mirGetDate($A2076,$C$4,"MOD_FOLLOWING",$I$2),"")</f>
        <v/>
      </c>
      <c r="D2076" s="738" t="str">
        <f>IF($L$2=TRUE,_xll.mirGetDate($A2076,$D$4,"MOD_FOLLOWING",$I$2),"")</f>
        <v/>
      </c>
      <c r="E2076" s="741" t="str">
        <v/>
      </c>
      <c r="F2076" s="741" t="str">
        <v/>
      </c>
      <c r="G2076" s="741" t="str">
        <v/>
      </c>
    </row>
    <row r="2077" spans="1:7">
      <c r="A2077" s="740" t="str">
        <f t="shared" si="32"/>
        <v/>
      </c>
      <c r="B2077" s="739" t="str">
        <f>IF($L$2=TRUE,_xll.mirGetDate($A2077,$B$4,"MOD_FOLLOWING",$I$2),"")</f>
        <v/>
      </c>
      <c r="C2077" s="738" t="str">
        <f>IF($L$2=TRUE,_xll.mirGetDate($A2077,$C$4,"MOD_FOLLOWING",$I$2),"")</f>
        <v/>
      </c>
      <c r="D2077" s="738" t="str">
        <f>IF($L$2=TRUE,_xll.mirGetDate($A2077,$D$4,"MOD_FOLLOWING",$I$2),"")</f>
        <v/>
      </c>
      <c r="E2077" s="741" t="str">
        <v/>
      </c>
      <c r="F2077" s="741" t="str">
        <v/>
      </c>
      <c r="G2077" s="741" t="str">
        <v/>
      </c>
    </row>
    <row r="2078" spans="1:7">
      <c r="A2078" s="740" t="str">
        <f t="shared" si="32"/>
        <v/>
      </c>
      <c r="B2078" s="739" t="str">
        <f>IF($L$2=TRUE,_xll.mirGetDate($A2078,$B$4,"MOD_FOLLOWING",$I$2),"")</f>
        <v/>
      </c>
      <c r="C2078" s="738" t="str">
        <f>IF($L$2=TRUE,_xll.mirGetDate($A2078,$C$4,"MOD_FOLLOWING",$I$2),"")</f>
        <v/>
      </c>
      <c r="D2078" s="738" t="str">
        <f>IF($L$2=TRUE,_xll.mirGetDate($A2078,$D$4,"MOD_FOLLOWING",$I$2),"")</f>
        <v/>
      </c>
      <c r="E2078" s="741" t="str">
        <v/>
      </c>
      <c r="F2078" s="741" t="str">
        <v/>
      </c>
      <c r="G2078" s="741" t="str">
        <v/>
      </c>
    </row>
    <row r="2079" spans="1:7">
      <c r="A2079" s="740" t="str">
        <f t="shared" si="32"/>
        <v/>
      </c>
      <c r="B2079" s="739" t="str">
        <f>IF($L$2=TRUE,_xll.mirGetDate($A2079,$B$4,"MOD_FOLLOWING",$I$2),"")</f>
        <v/>
      </c>
      <c r="C2079" s="738" t="str">
        <f>IF($L$2=TRUE,_xll.mirGetDate($A2079,$C$4,"MOD_FOLLOWING",$I$2),"")</f>
        <v/>
      </c>
      <c r="D2079" s="738" t="str">
        <f>IF($L$2=TRUE,_xll.mirGetDate($A2079,$D$4,"MOD_FOLLOWING",$I$2),"")</f>
        <v/>
      </c>
      <c r="E2079" s="741" t="str">
        <v/>
      </c>
      <c r="F2079" s="741" t="str">
        <v/>
      </c>
      <c r="G2079" s="741" t="str">
        <v/>
      </c>
    </row>
    <row r="2080" spans="1:7">
      <c r="A2080" s="740" t="str">
        <f t="shared" si="32"/>
        <v/>
      </c>
      <c r="B2080" s="739" t="str">
        <f>IF($L$2=TRUE,_xll.mirGetDate($A2080,$B$4,"MOD_FOLLOWING",$I$2),"")</f>
        <v/>
      </c>
      <c r="C2080" s="738" t="str">
        <f>IF($L$2=TRUE,_xll.mirGetDate($A2080,$C$4,"MOD_FOLLOWING",$I$2),"")</f>
        <v/>
      </c>
      <c r="D2080" s="738" t="str">
        <f>IF($L$2=TRUE,_xll.mirGetDate($A2080,$D$4,"MOD_FOLLOWING",$I$2),"")</f>
        <v/>
      </c>
      <c r="E2080" s="741" t="str">
        <v/>
      </c>
      <c r="F2080" s="741" t="str">
        <v/>
      </c>
      <c r="G2080" s="741" t="str">
        <v/>
      </c>
    </row>
    <row r="2081" spans="1:7">
      <c r="A2081" s="740" t="str">
        <f t="shared" si="32"/>
        <v/>
      </c>
      <c r="B2081" s="739" t="str">
        <f>IF($L$2=TRUE,_xll.mirGetDate($A2081,$B$4,"MOD_FOLLOWING",$I$2),"")</f>
        <v/>
      </c>
      <c r="C2081" s="738" t="str">
        <f>IF($L$2=TRUE,_xll.mirGetDate($A2081,$C$4,"MOD_FOLLOWING",$I$2),"")</f>
        <v/>
      </c>
      <c r="D2081" s="738" t="str">
        <f>IF($L$2=TRUE,_xll.mirGetDate($A2081,$D$4,"MOD_FOLLOWING",$I$2),"")</f>
        <v/>
      </c>
      <c r="E2081" s="741" t="str">
        <v/>
      </c>
      <c r="F2081" s="741" t="str">
        <v/>
      </c>
      <c r="G2081" s="741" t="str">
        <v/>
      </c>
    </row>
    <row r="2082" spans="1:7">
      <c r="A2082" s="740" t="str">
        <f t="shared" si="32"/>
        <v/>
      </c>
      <c r="B2082" s="739" t="str">
        <f>IF($L$2=TRUE,_xll.mirGetDate($A2082,$B$4,"MOD_FOLLOWING",$I$2),"")</f>
        <v/>
      </c>
      <c r="C2082" s="738" t="str">
        <f>IF($L$2=TRUE,_xll.mirGetDate($A2082,$C$4,"MOD_FOLLOWING",$I$2),"")</f>
        <v/>
      </c>
      <c r="D2082" s="738" t="str">
        <f>IF($L$2=TRUE,_xll.mirGetDate($A2082,$D$4,"MOD_FOLLOWING",$I$2),"")</f>
        <v/>
      </c>
      <c r="E2082" s="741" t="str">
        <v/>
      </c>
      <c r="F2082" s="741" t="str">
        <v/>
      </c>
      <c r="G2082" s="741" t="str">
        <v/>
      </c>
    </row>
    <row r="2083" spans="1:7">
      <c r="A2083" s="740" t="str">
        <f t="shared" si="32"/>
        <v/>
      </c>
      <c r="B2083" s="739" t="str">
        <f>IF($L$2=TRUE,_xll.mirGetDate($A2083,$B$4,"MOD_FOLLOWING",$I$2),"")</f>
        <v/>
      </c>
      <c r="C2083" s="738" t="str">
        <f>IF($L$2=TRUE,_xll.mirGetDate($A2083,$C$4,"MOD_FOLLOWING",$I$2),"")</f>
        <v/>
      </c>
      <c r="D2083" s="738" t="str">
        <f>IF($L$2=TRUE,_xll.mirGetDate($A2083,$D$4,"MOD_FOLLOWING",$I$2),"")</f>
        <v/>
      </c>
      <c r="E2083" s="741" t="str">
        <v/>
      </c>
      <c r="F2083" s="741" t="str">
        <v/>
      </c>
      <c r="G2083" s="741" t="str">
        <v/>
      </c>
    </row>
    <row r="2084" spans="1:7">
      <c r="A2084" s="740" t="str">
        <f t="shared" si="32"/>
        <v/>
      </c>
      <c r="B2084" s="739" t="str">
        <f>IF($L$2=TRUE,_xll.mirGetDate($A2084,$B$4,"MOD_FOLLOWING",$I$2),"")</f>
        <v/>
      </c>
      <c r="C2084" s="738" t="str">
        <f>IF($L$2=TRUE,_xll.mirGetDate($A2084,$C$4,"MOD_FOLLOWING",$I$2),"")</f>
        <v/>
      </c>
      <c r="D2084" s="738" t="str">
        <f>IF($L$2=TRUE,_xll.mirGetDate($A2084,$D$4,"MOD_FOLLOWING",$I$2),"")</f>
        <v/>
      </c>
      <c r="E2084" s="741" t="str">
        <v/>
      </c>
      <c r="F2084" s="741" t="str">
        <v/>
      </c>
      <c r="G2084" s="741" t="str">
        <v/>
      </c>
    </row>
    <row r="2085" spans="1:7">
      <c r="A2085" s="740" t="str">
        <f t="shared" si="32"/>
        <v/>
      </c>
      <c r="B2085" s="739" t="str">
        <f>IF($L$2=TRUE,_xll.mirGetDate($A2085,$B$4,"MOD_FOLLOWING",$I$2),"")</f>
        <v/>
      </c>
      <c r="C2085" s="738" t="str">
        <f>IF($L$2=TRUE,_xll.mirGetDate($A2085,$C$4,"MOD_FOLLOWING",$I$2),"")</f>
        <v/>
      </c>
      <c r="D2085" s="738" t="str">
        <f>IF($L$2=TRUE,_xll.mirGetDate($A2085,$D$4,"MOD_FOLLOWING",$I$2),"")</f>
        <v/>
      </c>
      <c r="E2085" s="741" t="str">
        <v/>
      </c>
      <c r="F2085" s="741" t="str">
        <v/>
      </c>
      <c r="G2085" s="741" t="str">
        <v/>
      </c>
    </row>
    <row r="2086" spans="1:7">
      <c r="A2086" s="740" t="str">
        <f t="shared" si="32"/>
        <v/>
      </c>
      <c r="B2086" s="739" t="str">
        <f>IF($L$2=TRUE,_xll.mirGetDate($A2086,$B$4,"MOD_FOLLOWING",$I$2),"")</f>
        <v/>
      </c>
      <c r="C2086" s="738" t="str">
        <f>IF($L$2=TRUE,_xll.mirGetDate($A2086,$C$4,"MOD_FOLLOWING",$I$2),"")</f>
        <v/>
      </c>
      <c r="D2086" s="738" t="str">
        <f>IF($L$2=TRUE,_xll.mirGetDate($A2086,$D$4,"MOD_FOLLOWING",$I$2),"")</f>
        <v/>
      </c>
      <c r="E2086" s="741" t="str">
        <v/>
      </c>
      <c r="F2086" s="741" t="str">
        <v/>
      </c>
      <c r="G2086" s="741" t="str">
        <v/>
      </c>
    </row>
    <row r="2087" spans="1:7">
      <c r="A2087" s="740" t="str">
        <f t="shared" si="32"/>
        <v/>
      </c>
      <c r="B2087" s="739" t="str">
        <f>IF($L$2=TRUE,_xll.mirGetDate($A2087,$B$4,"MOD_FOLLOWING",$I$2),"")</f>
        <v/>
      </c>
      <c r="C2087" s="738" t="str">
        <f>IF($L$2=TRUE,_xll.mirGetDate($A2087,$C$4,"MOD_FOLLOWING",$I$2),"")</f>
        <v/>
      </c>
      <c r="D2087" s="738" t="str">
        <f>IF($L$2=TRUE,_xll.mirGetDate($A2087,$D$4,"MOD_FOLLOWING",$I$2),"")</f>
        <v/>
      </c>
      <c r="E2087" s="741" t="str">
        <v/>
      </c>
      <c r="F2087" s="741" t="str">
        <v/>
      </c>
      <c r="G2087" s="741" t="str">
        <v/>
      </c>
    </row>
    <row r="2088" spans="1:7">
      <c r="A2088" s="740" t="str">
        <f t="shared" si="32"/>
        <v/>
      </c>
      <c r="B2088" s="739" t="str">
        <f>IF($L$2=TRUE,_xll.mirGetDate($A2088,$B$4,"MOD_FOLLOWING",$I$2),"")</f>
        <v/>
      </c>
      <c r="C2088" s="738" t="str">
        <f>IF($L$2=TRUE,_xll.mirGetDate($A2088,$C$4,"MOD_FOLLOWING",$I$2),"")</f>
        <v/>
      </c>
      <c r="D2088" s="738" t="str">
        <f>IF($L$2=TRUE,_xll.mirGetDate($A2088,$D$4,"MOD_FOLLOWING",$I$2),"")</f>
        <v/>
      </c>
      <c r="E2088" s="741" t="str">
        <v/>
      </c>
      <c r="F2088" s="741" t="str">
        <v/>
      </c>
      <c r="G2088" s="741" t="str">
        <v/>
      </c>
    </row>
    <row r="2089" spans="1:7">
      <c r="A2089" s="740" t="str">
        <f t="shared" si="32"/>
        <v/>
      </c>
      <c r="B2089" s="739" t="str">
        <f>IF($L$2=TRUE,_xll.mirGetDate($A2089,$B$4,"MOD_FOLLOWING",$I$2),"")</f>
        <v/>
      </c>
      <c r="C2089" s="738" t="str">
        <f>IF($L$2=TRUE,_xll.mirGetDate($A2089,$C$4,"MOD_FOLLOWING",$I$2),"")</f>
        <v/>
      </c>
      <c r="D2089" s="738" t="str">
        <f>IF($L$2=TRUE,_xll.mirGetDate($A2089,$D$4,"MOD_FOLLOWING",$I$2),"")</f>
        <v/>
      </c>
      <c r="E2089" s="741" t="str">
        <v/>
      </c>
      <c r="F2089" s="741" t="str">
        <v/>
      </c>
      <c r="G2089" s="741" t="str">
        <v/>
      </c>
    </row>
    <row r="2090" spans="1:7">
      <c r="A2090" s="740" t="str">
        <f t="shared" si="32"/>
        <v/>
      </c>
      <c r="B2090" s="739" t="str">
        <f>IF($L$2=TRUE,_xll.mirGetDate($A2090,$B$4,"MOD_FOLLOWING",$I$2),"")</f>
        <v/>
      </c>
      <c r="C2090" s="738" t="str">
        <f>IF($L$2=TRUE,_xll.mirGetDate($A2090,$C$4,"MOD_FOLLOWING",$I$2),"")</f>
        <v/>
      </c>
      <c r="D2090" s="738" t="str">
        <f>IF($L$2=TRUE,_xll.mirGetDate($A2090,$D$4,"MOD_FOLLOWING",$I$2),"")</f>
        <v/>
      </c>
      <c r="E2090" s="741" t="str">
        <v/>
      </c>
      <c r="F2090" s="741" t="str">
        <v/>
      </c>
      <c r="G2090" s="741" t="str">
        <v/>
      </c>
    </row>
    <row r="2091" spans="1:7">
      <c r="A2091" s="740" t="str">
        <f t="shared" si="32"/>
        <v/>
      </c>
      <c r="B2091" s="739" t="str">
        <f>IF($L$2=TRUE,_xll.mirGetDate($A2091,$B$4,"MOD_FOLLOWING",$I$2),"")</f>
        <v/>
      </c>
      <c r="C2091" s="738" t="str">
        <f>IF($L$2=TRUE,_xll.mirGetDate($A2091,$C$4,"MOD_FOLLOWING",$I$2),"")</f>
        <v/>
      </c>
      <c r="D2091" s="738" t="str">
        <f>IF($L$2=TRUE,_xll.mirGetDate($A2091,$D$4,"MOD_FOLLOWING",$I$2),"")</f>
        <v/>
      </c>
      <c r="E2091" s="741" t="str">
        <v/>
      </c>
      <c r="F2091" s="741" t="str">
        <v/>
      </c>
      <c r="G2091" s="741" t="str">
        <v/>
      </c>
    </row>
    <row r="2092" spans="1:7">
      <c r="A2092" s="740" t="str">
        <f t="shared" si="32"/>
        <v/>
      </c>
      <c r="B2092" s="739" t="str">
        <f>IF($L$2=TRUE,_xll.mirGetDate($A2092,$B$4,"MOD_FOLLOWING",$I$2),"")</f>
        <v/>
      </c>
      <c r="C2092" s="738" t="str">
        <f>IF($L$2=TRUE,_xll.mirGetDate($A2092,$C$4,"MOD_FOLLOWING",$I$2),"")</f>
        <v/>
      </c>
      <c r="D2092" s="738" t="str">
        <f>IF($L$2=TRUE,_xll.mirGetDate($A2092,$D$4,"MOD_FOLLOWING",$I$2),"")</f>
        <v/>
      </c>
      <c r="E2092" s="741" t="str">
        <v/>
      </c>
      <c r="F2092" s="741" t="str">
        <v/>
      </c>
      <c r="G2092" s="741" t="str">
        <v/>
      </c>
    </row>
    <row r="2093" spans="1:7">
      <c r="A2093" s="740" t="str">
        <f t="shared" si="32"/>
        <v/>
      </c>
      <c r="B2093" s="739" t="str">
        <f>IF($L$2=TRUE,_xll.mirGetDate($A2093,$B$4,"MOD_FOLLOWING",$I$2),"")</f>
        <v/>
      </c>
      <c r="C2093" s="738" t="str">
        <f>IF($L$2=TRUE,_xll.mirGetDate($A2093,$C$4,"MOD_FOLLOWING",$I$2),"")</f>
        <v/>
      </c>
      <c r="D2093" s="738" t="str">
        <f>IF($L$2=TRUE,_xll.mirGetDate($A2093,$D$4,"MOD_FOLLOWING",$I$2),"")</f>
        <v/>
      </c>
      <c r="E2093" s="741" t="str">
        <v/>
      </c>
      <c r="F2093" s="741" t="str">
        <v/>
      </c>
      <c r="G2093" s="741" t="str">
        <v/>
      </c>
    </row>
    <row r="2094" spans="1:7">
      <c r="A2094" s="740" t="str">
        <f t="shared" si="32"/>
        <v/>
      </c>
      <c r="B2094" s="739" t="str">
        <f>IF($L$2=TRUE,_xll.mirGetDate($A2094,$B$4,"MOD_FOLLOWING",$I$2),"")</f>
        <v/>
      </c>
      <c r="C2094" s="738" t="str">
        <f>IF($L$2=TRUE,_xll.mirGetDate($A2094,$C$4,"MOD_FOLLOWING",$I$2),"")</f>
        <v/>
      </c>
      <c r="D2094" s="738" t="str">
        <f>IF($L$2=TRUE,_xll.mirGetDate($A2094,$D$4,"MOD_FOLLOWING",$I$2),"")</f>
        <v/>
      </c>
      <c r="E2094" s="741" t="str">
        <v/>
      </c>
      <c r="F2094" s="741" t="str">
        <v/>
      </c>
      <c r="G2094" s="741" t="str">
        <v/>
      </c>
    </row>
    <row r="2095" spans="1:7">
      <c r="A2095" s="740" t="str">
        <f t="shared" si="32"/>
        <v/>
      </c>
      <c r="B2095" s="739" t="str">
        <f>IF($L$2=TRUE,_xll.mirGetDate($A2095,$B$4,"MOD_FOLLOWING",$I$2),"")</f>
        <v/>
      </c>
      <c r="C2095" s="738" t="str">
        <f>IF($L$2=TRUE,_xll.mirGetDate($A2095,$C$4,"MOD_FOLLOWING",$I$2),"")</f>
        <v/>
      </c>
      <c r="D2095" s="738" t="str">
        <f>IF($L$2=TRUE,_xll.mirGetDate($A2095,$D$4,"MOD_FOLLOWING",$I$2),"")</f>
        <v/>
      </c>
      <c r="E2095" s="741" t="str">
        <v/>
      </c>
      <c r="F2095" s="741" t="str">
        <v/>
      </c>
      <c r="G2095" s="741" t="str">
        <v/>
      </c>
    </row>
    <row r="2096" spans="1:7">
      <c r="A2096" s="740" t="str">
        <f t="shared" si="32"/>
        <v/>
      </c>
      <c r="B2096" s="739" t="str">
        <f>IF($L$2=TRUE,_xll.mirGetDate($A2096,$B$4,"MOD_FOLLOWING",$I$2),"")</f>
        <v/>
      </c>
      <c r="C2096" s="738" t="str">
        <f>IF($L$2=TRUE,_xll.mirGetDate($A2096,$C$4,"MOD_FOLLOWING",$I$2),"")</f>
        <v/>
      </c>
      <c r="D2096" s="738" t="str">
        <f>IF($L$2=TRUE,_xll.mirGetDate($A2096,$D$4,"MOD_FOLLOWING",$I$2),"")</f>
        <v/>
      </c>
      <c r="E2096" s="741" t="str">
        <v/>
      </c>
      <c r="F2096" s="741" t="str">
        <v/>
      </c>
      <c r="G2096" s="741" t="str">
        <v/>
      </c>
    </row>
    <row r="2097" spans="1:7">
      <c r="A2097" s="740" t="str">
        <f t="shared" si="32"/>
        <v/>
      </c>
      <c r="B2097" s="739" t="str">
        <f>IF($L$2=TRUE,_xll.mirGetDate($A2097,$B$4,"MOD_FOLLOWING",$I$2),"")</f>
        <v/>
      </c>
      <c r="C2097" s="738" t="str">
        <f>IF($L$2=TRUE,_xll.mirGetDate($A2097,$C$4,"MOD_FOLLOWING",$I$2),"")</f>
        <v/>
      </c>
      <c r="D2097" s="738" t="str">
        <f>IF($L$2=TRUE,_xll.mirGetDate($A2097,$D$4,"MOD_FOLLOWING",$I$2),"")</f>
        <v/>
      </c>
      <c r="E2097" s="741" t="str">
        <v/>
      </c>
      <c r="F2097" s="741" t="str">
        <v/>
      </c>
      <c r="G2097" s="741" t="str">
        <v/>
      </c>
    </row>
    <row r="2098" spans="1:7">
      <c r="A2098" s="740" t="str">
        <f t="shared" si="32"/>
        <v/>
      </c>
      <c r="B2098" s="739" t="str">
        <f>IF($L$2=TRUE,_xll.mirGetDate($A2098,$B$4,"MOD_FOLLOWING",$I$2),"")</f>
        <v/>
      </c>
      <c r="C2098" s="738" t="str">
        <f>IF($L$2=TRUE,_xll.mirGetDate($A2098,$C$4,"MOD_FOLLOWING",$I$2),"")</f>
        <v/>
      </c>
      <c r="D2098" s="738" t="str">
        <f>IF($L$2=TRUE,_xll.mirGetDate($A2098,$D$4,"MOD_FOLLOWING",$I$2),"")</f>
        <v/>
      </c>
      <c r="E2098" s="741" t="str">
        <v/>
      </c>
      <c r="F2098" s="741" t="str">
        <v/>
      </c>
      <c r="G2098" s="741" t="str">
        <v/>
      </c>
    </row>
    <row r="2099" spans="1:7">
      <c r="A2099" s="740" t="str">
        <f t="shared" si="32"/>
        <v/>
      </c>
      <c r="B2099" s="739" t="str">
        <f>IF($L$2=TRUE,_xll.mirGetDate($A2099,$B$4,"MOD_FOLLOWING",$I$2),"")</f>
        <v/>
      </c>
      <c r="C2099" s="738" t="str">
        <f>IF($L$2=TRUE,_xll.mirGetDate($A2099,$C$4,"MOD_FOLLOWING",$I$2),"")</f>
        <v/>
      </c>
      <c r="D2099" s="738" t="str">
        <f>IF($L$2=TRUE,_xll.mirGetDate($A2099,$D$4,"MOD_FOLLOWING",$I$2),"")</f>
        <v/>
      </c>
      <c r="E2099" s="741" t="str">
        <v/>
      </c>
      <c r="F2099" s="741" t="str">
        <v/>
      </c>
      <c r="G2099" s="741" t="str">
        <v/>
      </c>
    </row>
    <row r="2100" spans="1:7">
      <c r="A2100" s="740" t="str">
        <f t="shared" si="32"/>
        <v/>
      </c>
      <c r="B2100" s="739" t="str">
        <f>IF($L$2=TRUE,_xll.mirGetDate($A2100,$B$4,"MOD_FOLLOWING",$I$2),"")</f>
        <v/>
      </c>
      <c r="C2100" s="738" t="str">
        <f>IF($L$2=TRUE,_xll.mirGetDate($A2100,$C$4,"MOD_FOLLOWING",$I$2),"")</f>
        <v/>
      </c>
      <c r="D2100" s="738" t="str">
        <f>IF($L$2=TRUE,_xll.mirGetDate($A2100,$D$4,"MOD_FOLLOWING",$I$2),"")</f>
        <v/>
      </c>
      <c r="E2100" s="741" t="str">
        <v/>
      </c>
      <c r="F2100" s="741" t="str">
        <v/>
      </c>
      <c r="G2100" s="741" t="str">
        <v/>
      </c>
    </row>
    <row r="2101" spans="1:7">
      <c r="A2101" s="740" t="str">
        <f t="shared" si="32"/>
        <v/>
      </c>
      <c r="B2101" s="739" t="str">
        <f>IF($L$2=TRUE,_xll.mirGetDate($A2101,$B$4,"MOD_FOLLOWING",$I$2),"")</f>
        <v/>
      </c>
      <c r="C2101" s="738" t="str">
        <f>IF($L$2=TRUE,_xll.mirGetDate($A2101,$C$4,"MOD_FOLLOWING",$I$2),"")</f>
        <v/>
      </c>
      <c r="D2101" s="738" t="str">
        <f>IF($L$2=TRUE,_xll.mirGetDate($A2101,$D$4,"MOD_FOLLOWING",$I$2),"")</f>
        <v/>
      </c>
      <c r="E2101" s="741" t="str">
        <v/>
      </c>
      <c r="F2101" s="741" t="str">
        <v/>
      </c>
      <c r="G2101" s="741" t="str">
        <v/>
      </c>
    </row>
    <row r="2102" spans="1:7">
      <c r="A2102" s="740" t="str">
        <f t="shared" si="32"/>
        <v/>
      </c>
      <c r="B2102" s="739" t="str">
        <f>IF($L$2=TRUE,_xll.mirGetDate($A2102,$B$4,"MOD_FOLLOWING",$I$2),"")</f>
        <v/>
      </c>
      <c r="C2102" s="738" t="str">
        <f>IF($L$2=TRUE,_xll.mirGetDate($A2102,$C$4,"MOD_FOLLOWING",$I$2),"")</f>
        <v/>
      </c>
      <c r="D2102" s="738" t="str">
        <f>IF($L$2=TRUE,_xll.mirGetDate($A2102,$D$4,"MOD_FOLLOWING",$I$2),"")</f>
        <v/>
      </c>
      <c r="E2102" s="741" t="str">
        <v/>
      </c>
      <c r="F2102" s="741" t="str">
        <v/>
      </c>
      <c r="G2102" s="741" t="str">
        <v/>
      </c>
    </row>
    <row r="2103" spans="1:7">
      <c r="A2103" s="740" t="str">
        <f t="shared" si="32"/>
        <v/>
      </c>
      <c r="B2103" s="739" t="str">
        <f>IF($L$2=TRUE,_xll.mirGetDate($A2103,$B$4,"MOD_FOLLOWING",$I$2),"")</f>
        <v/>
      </c>
      <c r="C2103" s="738" t="str">
        <f>IF($L$2=TRUE,_xll.mirGetDate($A2103,$C$4,"MOD_FOLLOWING",$I$2),"")</f>
        <v/>
      </c>
      <c r="D2103" s="738" t="str">
        <f>IF($L$2=TRUE,_xll.mirGetDate($A2103,$D$4,"MOD_FOLLOWING",$I$2),"")</f>
        <v/>
      </c>
      <c r="E2103" s="741" t="str">
        <v/>
      </c>
      <c r="F2103" s="741" t="str">
        <v/>
      </c>
      <c r="G2103" s="741" t="str">
        <v/>
      </c>
    </row>
    <row r="2104" spans="1:7">
      <c r="A2104" s="740" t="str">
        <f t="shared" si="32"/>
        <v/>
      </c>
      <c r="B2104" s="739" t="str">
        <f>IF($L$2=TRUE,_xll.mirGetDate($A2104,$B$4,"MOD_FOLLOWING",$I$2),"")</f>
        <v/>
      </c>
      <c r="C2104" s="738" t="str">
        <f>IF($L$2=TRUE,_xll.mirGetDate($A2104,$C$4,"MOD_FOLLOWING",$I$2),"")</f>
        <v/>
      </c>
      <c r="D2104" s="738" t="str">
        <f>IF($L$2=TRUE,_xll.mirGetDate($A2104,$D$4,"MOD_FOLLOWING",$I$2),"")</f>
        <v/>
      </c>
      <c r="E2104" s="741" t="str">
        <v/>
      </c>
      <c r="F2104" s="741" t="str">
        <v/>
      </c>
      <c r="G2104" s="741" t="str">
        <v/>
      </c>
    </row>
    <row r="2105" spans="1:7">
      <c r="A2105" s="740" t="str">
        <f t="shared" si="32"/>
        <v/>
      </c>
      <c r="B2105" s="739" t="str">
        <f>IF($L$2=TRUE,_xll.mirGetDate($A2105,$B$4,"MOD_FOLLOWING",$I$2),"")</f>
        <v/>
      </c>
      <c r="C2105" s="738" t="str">
        <f>IF($L$2=TRUE,_xll.mirGetDate($A2105,$C$4,"MOD_FOLLOWING",$I$2),"")</f>
        <v/>
      </c>
      <c r="D2105" s="738" t="str">
        <f>IF($L$2=TRUE,_xll.mirGetDate($A2105,$D$4,"MOD_FOLLOWING",$I$2),"")</f>
        <v/>
      </c>
      <c r="E2105" s="741" t="str">
        <v/>
      </c>
      <c r="F2105" s="741" t="str">
        <v/>
      </c>
      <c r="G2105" s="741" t="str">
        <v/>
      </c>
    </row>
    <row r="2106" spans="1:7">
      <c r="A2106" s="740" t="str">
        <f t="shared" si="32"/>
        <v/>
      </c>
      <c r="B2106" s="739" t="str">
        <f>IF($L$2=TRUE,_xll.mirGetDate($A2106,$B$4,"MOD_FOLLOWING",$I$2),"")</f>
        <v/>
      </c>
      <c r="C2106" s="738" t="str">
        <f>IF($L$2=TRUE,_xll.mirGetDate($A2106,$C$4,"MOD_FOLLOWING",$I$2),"")</f>
        <v/>
      </c>
      <c r="D2106" s="738" t="str">
        <f>IF($L$2=TRUE,_xll.mirGetDate($A2106,$D$4,"MOD_FOLLOWING",$I$2),"")</f>
        <v/>
      </c>
      <c r="E2106" s="741" t="str">
        <v/>
      </c>
      <c r="F2106" s="741" t="str">
        <v/>
      </c>
      <c r="G2106" s="741" t="str">
        <v/>
      </c>
    </row>
    <row r="2107" spans="1:7">
      <c r="A2107" s="740" t="str">
        <f t="shared" si="32"/>
        <v/>
      </c>
      <c r="B2107" s="739" t="str">
        <f>IF($L$2=TRUE,_xll.mirGetDate($A2107,$B$4,"MOD_FOLLOWING",$I$2),"")</f>
        <v/>
      </c>
      <c r="C2107" s="738" t="str">
        <f>IF($L$2=TRUE,_xll.mirGetDate($A2107,$C$4,"MOD_FOLLOWING",$I$2),"")</f>
        <v/>
      </c>
      <c r="D2107" s="738" t="str">
        <f>IF($L$2=TRUE,_xll.mirGetDate($A2107,$D$4,"MOD_FOLLOWING",$I$2),"")</f>
        <v/>
      </c>
      <c r="E2107" s="741" t="str">
        <v/>
      </c>
      <c r="F2107" s="741" t="str">
        <v/>
      </c>
      <c r="G2107" s="741" t="str">
        <v/>
      </c>
    </row>
    <row r="2108" spans="1:7">
      <c r="A2108" s="740" t="str">
        <f t="shared" si="32"/>
        <v/>
      </c>
      <c r="B2108" s="739" t="str">
        <f>IF($L$2=TRUE,_xll.mirGetDate($A2108,$B$4,"MOD_FOLLOWING",$I$2),"")</f>
        <v/>
      </c>
      <c r="C2108" s="738" t="str">
        <f>IF($L$2=TRUE,_xll.mirGetDate($A2108,$C$4,"MOD_FOLLOWING",$I$2),"")</f>
        <v/>
      </c>
      <c r="D2108" s="738" t="str">
        <f>IF($L$2=TRUE,_xll.mirGetDate($A2108,$D$4,"MOD_FOLLOWING",$I$2),"")</f>
        <v/>
      </c>
      <c r="E2108" s="741" t="str">
        <v/>
      </c>
      <c r="F2108" s="741" t="str">
        <v/>
      </c>
      <c r="G2108" s="741" t="str">
        <v/>
      </c>
    </row>
    <row r="2109" spans="1:7">
      <c r="A2109" s="740" t="str">
        <f t="shared" si="32"/>
        <v/>
      </c>
      <c r="B2109" s="739" t="str">
        <f>IF($L$2=TRUE,_xll.mirGetDate($A2109,$B$4,"MOD_FOLLOWING",$I$2),"")</f>
        <v/>
      </c>
      <c r="C2109" s="738" t="str">
        <f>IF($L$2=TRUE,_xll.mirGetDate($A2109,$C$4,"MOD_FOLLOWING",$I$2),"")</f>
        <v/>
      </c>
      <c r="D2109" s="738" t="str">
        <f>IF($L$2=TRUE,_xll.mirGetDate($A2109,$D$4,"MOD_FOLLOWING",$I$2),"")</f>
        <v/>
      </c>
      <c r="E2109" s="741" t="str">
        <v/>
      </c>
      <c r="F2109" s="741" t="str">
        <v/>
      </c>
      <c r="G2109" s="741" t="str">
        <v/>
      </c>
    </row>
    <row r="2110" spans="1:7">
      <c r="A2110" s="740" t="str">
        <f t="shared" si="32"/>
        <v/>
      </c>
      <c r="B2110" s="739" t="str">
        <f>IF($L$2=TRUE,_xll.mirGetDate($A2110,$B$4,"MOD_FOLLOWING",$I$2),"")</f>
        <v/>
      </c>
      <c r="C2110" s="738" t="str">
        <f>IF($L$2=TRUE,_xll.mirGetDate($A2110,$C$4,"MOD_FOLLOWING",$I$2),"")</f>
        <v/>
      </c>
      <c r="D2110" s="738" t="str">
        <f>IF($L$2=TRUE,_xll.mirGetDate($A2110,$D$4,"MOD_FOLLOWING",$I$2),"")</f>
        <v/>
      </c>
      <c r="E2110" s="741" t="str">
        <v/>
      </c>
      <c r="F2110" s="741" t="str">
        <v/>
      </c>
      <c r="G2110" s="741" t="str">
        <v/>
      </c>
    </row>
    <row r="2111" spans="1:7">
      <c r="A2111" s="740" t="str">
        <f t="shared" si="32"/>
        <v/>
      </c>
      <c r="B2111" s="739" t="str">
        <f>IF($L$2=TRUE,_xll.mirGetDate($A2111,$B$4,"MOD_FOLLOWING",$I$2),"")</f>
        <v/>
      </c>
      <c r="C2111" s="738" t="str">
        <f>IF($L$2=TRUE,_xll.mirGetDate($A2111,$C$4,"MOD_FOLLOWING",$I$2),"")</f>
        <v/>
      </c>
      <c r="D2111" s="738" t="str">
        <f>IF($L$2=TRUE,_xll.mirGetDate($A2111,$D$4,"MOD_FOLLOWING",$I$2),"")</f>
        <v/>
      </c>
      <c r="E2111" s="741" t="str">
        <v/>
      </c>
      <c r="F2111" s="741" t="str">
        <v/>
      </c>
      <c r="G2111" s="741" t="str">
        <v/>
      </c>
    </row>
    <row r="2112" spans="1:7">
      <c r="A2112" s="740" t="str">
        <f t="shared" si="32"/>
        <v/>
      </c>
      <c r="B2112" s="739" t="str">
        <f>IF($L$2=TRUE,_xll.mirGetDate($A2112,$B$4,"MOD_FOLLOWING",$I$2),"")</f>
        <v/>
      </c>
      <c r="C2112" s="738" t="str">
        <f>IF($L$2=TRUE,_xll.mirGetDate($A2112,$C$4,"MOD_FOLLOWING",$I$2),"")</f>
        <v/>
      </c>
      <c r="D2112" s="738" t="str">
        <f>IF($L$2=TRUE,_xll.mirGetDate($A2112,$D$4,"MOD_FOLLOWING",$I$2),"")</f>
        <v/>
      </c>
      <c r="E2112" s="741" t="str">
        <v/>
      </c>
      <c r="F2112" s="741" t="str">
        <v/>
      </c>
      <c r="G2112" s="741" t="str">
        <v/>
      </c>
    </row>
    <row r="2113" spans="1:7">
      <c r="A2113" s="740" t="str">
        <f t="shared" si="32"/>
        <v/>
      </c>
      <c r="B2113" s="739" t="str">
        <f>IF($L$2=TRUE,_xll.mirGetDate($A2113,$B$4,"MOD_FOLLOWING",$I$2),"")</f>
        <v/>
      </c>
      <c r="C2113" s="738" t="str">
        <f>IF($L$2=TRUE,_xll.mirGetDate($A2113,$C$4,"MOD_FOLLOWING",$I$2),"")</f>
        <v/>
      </c>
      <c r="D2113" s="738" t="str">
        <f>IF($L$2=TRUE,_xll.mirGetDate($A2113,$D$4,"MOD_FOLLOWING",$I$2),"")</f>
        <v/>
      </c>
      <c r="E2113" s="741" t="str">
        <v/>
      </c>
      <c r="F2113" s="741" t="str">
        <v/>
      </c>
      <c r="G2113" s="741" t="str">
        <v/>
      </c>
    </row>
    <row r="2114" spans="1:7">
      <c r="A2114" s="740" t="str">
        <f t="shared" si="32"/>
        <v/>
      </c>
      <c r="B2114" s="739" t="str">
        <f>IF($L$2=TRUE,_xll.mirGetDate($A2114,$B$4,"MOD_FOLLOWING",$I$2),"")</f>
        <v/>
      </c>
      <c r="C2114" s="738" t="str">
        <f>IF($L$2=TRUE,_xll.mirGetDate($A2114,$C$4,"MOD_FOLLOWING",$I$2),"")</f>
        <v/>
      </c>
      <c r="D2114" s="738" t="str">
        <f>IF($L$2=TRUE,_xll.mirGetDate($A2114,$D$4,"MOD_FOLLOWING",$I$2),"")</f>
        <v/>
      </c>
      <c r="E2114" s="741" t="str">
        <v/>
      </c>
      <c r="F2114" s="741" t="str">
        <v/>
      </c>
      <c r="G2114" s="741" t="str">
        <v/>
      </c>
    </row>
    <row r="2115" spans="1:7">
      <c r="A2115" s="740" t="str">
        <f t="shared" si="32"/>
        <v/>
      </c>
      <c r="B2115" s="739" t="str">
        <f>IF($L$2=TRUE,_xll.mirGetDate($A2115,$B$4,"MOD_FOLLOWING",$I$2),"")</f>
        <v/>
      </c>
      <c r="C2115" s="738" t="str">
        <f>IF($L$2=TRUE,_xll.mirGetDate($A2115,$C$4,"MOD_FOLLOWING",$I$2),"")</f>
        <v/>
      </c>
      <c r="D2115" s="738" t="str">
        <f>IF($L$2=TRUE,_xll.mirGetDate($A2115,$D$4,"MOD_FOLLOWING",$I$2),"")</f>
        <v/>
      </c>
      <c r="E2115" s="741" t="str">
        <v/>
      </c>
      <c r="F2115" s="741" t="str">
        <v/>
      </c>
      <c r="G2115" s="741" t="str">
        <v/>
      </c>
    </row>
    <row r="2116" spans="1:7">
      <c r="A2116" s="740" t="str">
        <f t="shared" si="32"/>
        <v/>
      </c>
      <c r="B2116" s="739" t="str">
        <f>IF($L$2=TRUE,_xll.mirGetDate($A2116,$B$4,"MOD_FOLLOWING",$I$2),"")</f>
        <v/>
      </c>
      <c r="C2116" s="738" t="str">
        <f>IF($L$2=TRUE,_xll.mirGetDate($A2116,$C$4,"MOD_FOLLOWING",$I$2),"")</f>
        <v/>
      </c>
      <c r="D2116" s="738" t="str">
        <f>IF($L$2=TRUE,_xll.mirGetDate($A2116,$D$4,"MOD_FOLLOWING",$I$2),"")</f>
        <v/>
      </c>
      <c r="E2116" s="741" t="str">
        <v/>
      </c>
      <c r="F2116" s="741" t="str">
        <v/>
      </c>
      <c r="G2116" s="741" t="str">
        <v/>
      </c>
    </row>
    <row r="2117" spans="1:7">
      <c r="A2117" s="740" t="str">
        <f t="shared" si="32"/>
        <v/>
      </c>
      <c r="B2117" s="739" t="str">
        <f>IF($L$2=TRUE,_xll.mirGetDate($A2117,$B$4,"MOD_FOLLOWING",$I$2),"")</f>
        <v/>
      </c>
      <c r="C2117" s="738" t="str">
        <f>IF($L$2=TRUE,_xll.mirGetDate($A2117,$C$4,"MOD_FOLLOWING",$I$2),"")</f>
        <v/>
      </c>
      <c r="D2117" s="738" t="str">
        <f>IF($L$2=TRUE,_xll.mirGetDate($A2117,$D$4,"MOD_FOLLOWING",$I$2),"")</f>
        <v/>
      </c>
      <c r="E2117" s="741" t="str">
        <v/>
      </c>
      <c r="F2117" s="741" t="str">
        <v/>
      </c>
      <c r="G2117" s="741" t="str">
        <v/>
      </c>
    </row>
    <row r="2118" spans="1:7">
      <c r="A2118" s="740" t="str">
        <f t="shared" ref="A2118:A2181" si="33">B2117</f>
        <v/>
      </c>
      <c r="B2118" s="739" t="str">
        <f>IF($L$2=TRUE,_xll.mirGetDate($A2118,$B$4,"MOD_FOLLOWING",$I$2),"")</f>
        <v/>
      </c>
      <c r="C2118" s="738" t="str">
        <f>IF($L$2=TRUE,_xll.mirGetDate($A2118,$C$4,"MOD_FOLLOWING",$I$2),"")</f>
        <v/>
      </c>
      <c r="D2118" s="738" t="str">
        <f>IF($L$2=TRUE,_xll.mirGetDate($A2118,$D$4,"MOD_FOLLOWING",$I$2),"")</f>
        <v/>
      </c>
      <c r="E2118" s="741" t="str">
        <v/>
      </c>
      <c r="F2118" s="741" t="str">
        <v/>
      </c>
      <c r="G2118" s="741" t="str">
        <v/>
      </c>
    </row>
    <row r="2119" spans="1:7">
      <c r="A2119" s="740" t="str">
        <f t="shared" si="33"/>
        <v/>
      </c>
      <c r="B2119" s="739" t="str">
        <f>IF($L$2=TRUE,_xll.mirGetDate($A2119,$B$4,"MOD_FOLLOWING",$I$2),"")</f>
        <v/>
      </c>
      <c r="C2119" s="738" t="str">
        <f>IF($L$2=TRUE,_xll.mirGetDate($A2119,$C$4,"MOD_FOLLOWING",$I$2),"")</f>
        <v/>
      </c>
      <c r="D2119" s="738" t="str">
        <f>IF($L$2=TRUE,_xll.mirGetDate($A2119,$D$4,"MOD_FOLLOWING",$I$2),"")</f>
        <v/>
      </c>
      <c r="E2119" s="741" t="str">
        <v/>
      </c>
      <c r="F2119" s="741" t="str">
        <v/>
      </c>
      <c r="G2119" s="741" t="str">
        <v/>
      </c>
    </row>
    <row r="2120" spans="1:7">
      <c r="A2120" s="740" t="str">
        <f t="shared" si="33"/>
        <v/>
      </c>
      <c r="B2120" s="739" t="str">
        <f>IF($L$2=TRUE,_xll.mirGetDate($A2120,$B$4,"MOD_FOLLOWING",$I$2),"")</f>
        <v/>
      </c>
      <c r="C2120" s="738" t="str">
        <f>IF($L$2=TRUE,_xll.mirGetDate($A2120,$C$4,"MOD_FOLLOWING",$I$2),"")</f>
        <v/>
      </c>
      <c r="D2120" s="738" t="str">
        <f>IF($L$2=TRUE,_xll.mirGetDate($A2120,$D$4,"MOD_FOLLOWING",$I$2),"")</f>
        <v/>
      </c>
      <c r="E2120" s="741" t="str">
        <v/>
      </c>
      <c r="F2120" s="741" t="str">
        <v/>
      </c>
      <c r="G2120" s="741" t="str">
        <v/>
      </c>
    </row>
    <row r="2121" spans="1:7">
      <c r="A2121" s="740" t="str">
        <f t="shared" si="33"/>
        <v/>
      </c>
      <c r="B2121" s="739" t="str">
        <f>IF($L$2=TRUE,_xll.mirGetDate($A2121,$B$4,"MOD_FOLLOWING",$I$2),"")</f>
        <v/>
      </c>
      <c r="C2121" s="738" t="str">
        <f>IF($L$2=TRUE,_xll.mirGetDate($A2121,$C$4,"MOD_FOLLOWING",$I$2),"")</f>
        <v/>
      </c>
      <c r="D2121" s="738" t="str">
        <f>IF($L$2=TRUE,_xll.mirGetDate($A2121,$D$4,"MOD_FOLLOWING",$I$2),"")</f>
        <v/>
      </c>
      <c r="E2121" s="741" t="str">
        <v/>
      </c>
      <c r="F2121" s="741" t="str">
        <v/>
      </c>
      <c r="G2121" s="741" t="str">
        <v/>
      </c>
    </row>
    <row r="2122" spans="1:7">
      <c r="A2122" s="740" t="str">
        <f t="shared" si="33"/>
        <v/>
      </c>
      <c r="B2122" s="739" t="str">
        <f>IF($L$2=TRUE,_xll.mirGetDate($A2122,$B$4,"MOD_FOLLOWING",$I$2),"")</f>
        <v/>
      </c>
      <c r="C2122" s="738" t="str">
        <f>IF($L$2=TRUE,_xll.mirGetDate($A2122,$C$4,"MOD_FOLLOWING",$I$2),"")</f>
        <v/>
      </c>
      <c r="D2122" s="738" t="str">
        <f>IF($L$2=TRUE,_xll.mirGetDate($A2122,$D$4,"MOD_FOLLOWING",$I$2),"")</f>
        <v/>
      </c>
      <c r="E2122" s="741" t="str">
        <v/>
      </c>
      <c r="F2122" s="741" t="str">
        <v/>
      </c>
      <c r="G2122" s="741" t="str">
        <v/>
      </c>
    </row>
    <row r="2123" spans="1:7">
      <c r="A2123" s="740" t="str">
        <f t="shared" si="33"/>
        <v/>
      </c>
      <c r="B2123" s="739" t="str">
        <f>IF($L$2=TRUE,_xll.mirGetDate($A2123,$B$4,"MOD_FOLLOWING",$I$2),"")</f>
        <v/>
      </c>
      <c r="C2123" s="738" t="str">
        <f>IF($L$2=TRUE,_xll.mirGetDate($A2123,$C$4,"MOD_FOLLOWING",$I$2),"")</f>
        <v/>
      </c>
      <c r="D2123" s="738" t="str">
        <f>IF($L$2=TRUE,_xll.mirGetDate($A2123,$D$4,"MOD_FOLLOWING",$I$2),"")</f>
        <v/>
      </c>
      <c r="E2123" s="741" t="str">
        <v/>
      </c>
      <c r="F2123" s="741" t="str">
        <v/>
      </c>
      <c r="G2123" s="741" t="str">
        <v/>
      </c>
    </row>
    <row r="2124" spans="1:7">
      <c r="A2124" s="740" t="str">
        <f t="shared" si="33"/>
        <v/>
      </c>
      <c r="B2124" s="739" t="str">
        <f>IF($L$2=TRUE,_xll.mirGetDate($A2124,$B$4,"MOD_FOLLOWING",$I$2),"")</f>
        <v/>
      </c>
      <c r="C2124" s="738" t="str">
        <f>IF($L$2=TRUE,_xll.mirGetDate($A2124,$C$4,"MOD_FOLLOWING",$I$2),"")</f>
        <v/>
      </c>
      <c r="D2124" s="738" t="str">
        <f>IF($L$2=TRUE,_xll.mirGetDate($A2124,$D$4,"MOD_FOLLOWING",$I$2),"")</f>
        <v/>
      </c>
      <c r="E2124" s="741" t="str">
        <v/>
      </c>
      <c r="F2124" s="741" t="str">
        <v/>
      </c>
      <c r="G2124" s="741" t="str">
        <v/>
      </c>
    </row>
    <row r="2125" spans="1:7">
      <c r="A2125" s="740" t="str">
        <f t="shared" si="33"/>
        <v/>
      </c>
      <c r="B2125" s="739" t="str">
        <f>IF($L$2=TRUE,_xll.mirGetDate($A2125,$B$4,"MOD_FOLLOWING",$I$2),"")</f>
        <v/>
      </c>
      <c r="C2125" s="738" t="str">
        <f>IF($L$2=TRUE,_xll.mirGetDate($A2125,$C$4,"MOD_FOLLOWING",$I$2),"")</f>
        <v/>
      </c>
      <c r="D2125" s="738" t="str">
        <f>IF($L$2=TRUE,_xll.mirGetDate($A2125,$D$4,"MOD_FOLLOWING",$I$2),"")</f>
        <v/>
      </c>
      <c r="E2125" s="741" t="str">
        <v/>
      </c>
      <c r="F2125" s="741" t="str">
        <v/>
      </c>
      <c r="G2125" s="741" t="str">
        <v/>
      </c>
    </row>
    <row r="2126" spans="1:7">
      <c r="A2126" s="740" t="str">
        <f t="shared" si="33"/>
        <v/>
      </c>
      <c r="B2126" s="739" t="str">
        <f>IF($L$2=TRUE,_xll.mirGetDate($A2126,$B$4,"MOD_FOLLOWING",$I$2),"")</f>
        <v/>
      </c>
      <c r="C2126" s="738" t="str">
        <f>IF($L$2=TRUE,_xll.mirGetDate($A2126,$C$4,"MOD_FOLLOWING",$I$2),"")</f>
        <v/>
      </c>
      <c r="D2126" s="738" t="str">
        <f>IF($L$2=TRUE,_xll.mirGetDate($A2126,$D$4,"MOD_FOLLOWING",$I$2),"")</f>
        <v/>
      </c>
      <c r="E2126" s="741" t="str">
        <v/>
      </c>
      <c r="F2126" s="741" t="str">
        <v/>
      </c>
      <c r="G2126" s="741" t="str">
        <v/>
      </c>
    </row>
    <row r="2127" spans="1:7">
      <c r="A2127" s="740" t="str">
        <f t="shared" si="33"/>
        <v/>
      </c>
      <c r="B2127" s="739" t="str">
        <f>IF($L$2=TRUE,_xll.mirGetDate($A2127,$B$4,"MOD_FOLLOWING",$I$2),"")</f>
        <v/>
      </c>
      <c r="C2127" s="738" t="str">
        <f>IF($L$2=TRUE,_xll.mirGetDate($A2127,$C$4,"MOD_FOLLOWING",$I$2),"")</f>
        <v/>
      </c>
      <c r="D2127" s="738" t="str">
        <f>IF($L$2=TRUE,_xll.mirGetDate($A2127,$D$4,"MOD_FOLLOWING",$I$2),"")</f>
        <v/>
      </c>
      <c r="E2127" s="741" t="str">
        <v/>
      </c>
      <c r="F2127" s="741" t="str">
        <v/>
      </c>
      <c r="G2127" s="741" t="str">
        <v/>
      </c>
    </row>
    <row r="2128" spans="1:7">
      <c r="A2128" s="740" t="str">
        <f t="shared" si="33"/>
        <v/>
      </c>
      <c r="B2128" s="739" t="str">
        <f>IF($L$2=TRUE,_xll.mirGetDate($A2128,$B$4,"MOD_FOLLOWING",$I$2),"")</f>
        <v/>
      </c>
      <c r="C2128" s="738" t="str">
        <f>IF($L$2=TRUE,_xll.mirGetDate($A2128,$C$4,"MOD_FOLLOWING",$I$2),"")</f>
        <v/>
      </c>
      <c r="D2128" s="738" t="str">
        <f>IF($L$2=TRUE,_xll.mirGetDate($A2128,$D$4,"MOD_FOLLOWING",$I$2),"")</f>
        <v/>
      </c>
      <c r="E2128" s="741" t="str">
        <v/>
      </c>
      <c r="F2128" s="741" t="str">
        <v/>
      </c>
      <c r="G2128" s="741" t="str">
        <v/>
      </c>
    </row>
    <row r="2129" spans="1:7">
      <c r="A2129" s="740" t="str">
        <f t="shared" si="33"/>
        <v/>
      </c>
      <c r="B2129" s="739" t="str">
        <f>IF($L$2=TRUE,_xll.mirGetDate($A2129,$B$4,"MOD_FOLLOWING",$I$2),"")</f>
        <v/>
      </c>
      <c r="C2129" s="738" t="str">
        <f>IF($L$2=TRUE,_xll.mirGetDate($A2129,$C$4,"MOD_FOLLOWING",$I$2),"")</f>
        <v/>
      </c>
      <c r="D2129" s="738" t="str">
        <f>IF($L$2=TRUE,_xll.mirGetDate($A2129,$D$4,"MOD_FOLLOWING",$I$2),"")</f>
        <v/>
      </c>
      <c r="E2129" s="741" t="str">
        <v/>
      </c>
      <c r="F2129" s="741" t="str">
        <v/>
      </c>
      <c r="G2129" s="741" t="str">
        <v/>
      </c>
    </row>
    <row r="2130" spans="1:7">
      <c r="A2130" s="740" t="str">
        <f t="shared" si="33"/>
        <v/>
      </c>
      <c r="B2130" s="739" t="str">
        <f>IF($L$2=TRUE,_xll.mirGetDate($A2130,$B$4,"MOD_FOLLOWING",$I$2),"")</f>
        <v/>
      </c>
      <c r="C2130" s="738" t="str">
        <f>IF($L$2=TRUE,_xll.mirGetDate($A2130,$C$4,"MOD_FOLLOWING",$I$2),"")</f>
        <v/>
      </c>
      <c r="D2130" s="738" t="str">
        <f>IF($L$2=TRUE,_xll.mirGetDate($A2130,$D$4,"MOD_FOLLOWING",$I$2),"")</f>
        <v/>
      </c>
      <c r="E2130" s="741" t="str">
        <v/>
      </c>
      <c r="F2130" s="741" t="str">
        <v/>
      </c>
      <c r="G2130" s="741" t="str">
        <v/>
      </c>
    </row>
    <row r="2131" spans="1:7">
      <c r="A2131" s="740" t="str">
        <f t="shared" si="33"/>
        <v/>
      </c>
      <c r="B2131" s="739" t="str">
        <f>IF($L$2=TRUE,_xll.mirGetDate($A2131,$B$4,"MOD_FOLLOWING",$I$2),"")</f>
        <v/>
      </c>
      <c r="C2131" s="738" t="str">
        <f>IF($L$2=TRUE,_xll.mirGetDate($A2131,$C$4,"MOD_FOLLOWING",$I$2),"")</f>
        <v/>
      </c>
      <c r="D2131" s="738" t="str">
        <f>IF($L$2=TRUE,_xll.mirGetDate($A2131,$D$4,"MOD_FOLLOWING",$I$2),"")</f>
        <v/>
      </c>
      <c r="E2131" s="741" t="str">
        <v/>
      </c>
      <c r="F2131" s="741" t="str">
        <v/>
      </c>
      <c r="G2131" s="741" t="str">
        <v/>
      </c>
    </row>
    <row r="2132" spans="1:7">
      <c r="A2132" s="740" t="str">
        <f t="shared" si="33"/>
        <v/>
      </c>
      <c r="B2132" s="739" t="str">
        <f>IF($L$2=TRUE,_xll.mirGetDate($A2132,$B$4,"MOD_FOLLOWING",$I$2),"")</f>
        <v/>
      </c>
      <c r="C2132" s="738" t="str">
        <f>IF($L$2=TRUE,_xll.mirGetDate($A2132,$C$4,"MOD_FOLLOWING",$I$2),"")</f>
        <v/>
      </c>
      <c r="D2132" s="738" t="str">
        <f>IF($L$2=TRUE,_xll.mirGetDate($A2132,$D$4,"MOD_FOLLOWING",$I$2),"")</f>
        <v/>
      </c>
      <c r="E2132" s="741" t="str">
        <v/>
      </c>
      <c r="F2132" s="741" t="str">
        <v/>
      </c>
      <c r="G2132" s="741" t="str">
        <v/>
      </c>
    </row>
    <row r="2133" spans="1:7">
      <c r="A2133" s="740" t="str">
        <f t="shared" si="33"/>
        <v/>
      </c>
      <c r="B2133" s="739" t="str">
        <f>IF($L$2=TRUE,_xll.mirGetDate($A2133,$B$4,"MOD_FOLLOWING",$I$2),"")</f>
        <v/>
      </c>
      <c r="C2133" s="738" t="str">
        <f>IF($L$2=TRUE,_xll.mirGetDate($A2133,$C$4,"MOD_FOLLOWING",$I$2),"")</f>
        <v/>
      </c>
      <c r="D2133" s="738" t="str">
        <f>IF($L$2=TRUE,_xll.mirGetDate($A2133,$D$4,"MOD_FOLLOWING",$I$2),"")</f>
        <v/>
      </c>
      <c r="E2133" s="741" t="str">
        <v/>
      </c>
      <c r="F2133" s="741" t="str">
        <v/>
      </c>
      <c r="G2133" s="741" t="str">
        <v/>
      </c>
    </row>
    <row r="2134" spans="1:7">
      <c r="A2134" s="740" t="str">
        <f t="shared" si="33"/>
        <v/>
      </c>
      <c r="B2134" s="739" t="str">
        <f>IF($L$2=TRUE,_xll.mirGetDate($A2134,$B$4,"MOD_FOLLOWING",$I$2),"")</f>
        <v/>
      </c>
      <c r="C2134" s="738" t="str">
        <f>IF($L$2=TRUE,_xll.mirGetDate($A2134,$C$4,"MOD_FOLLOWING",$I$2),"")</f>
        <v/>
      </c>
      <c r="D2134" s="738" t="str">
        <f>IF($L$2=TRUE,_xll.mirGetDate($A2134,$D$4,"MOD_FOLLOWING",$I$2),"")</f>
        <v/>
      </c>
      <c r="E2134" s="741" t="str">
        <v/>
      </c>
      <c r="F2134" s="741" t="str">
        <v/>
      </c>
      <c r="G2134" s="741" t="str">
        <v/>
      </c>
    </row>
    <row r="2135" spans="1:7">
      <c r="A2135" s="740" t="str">
        <f t="shared" si="33"/>
        <v/>
      </c>
      <c r="B2135" s="739" t="str">
        <f>IF($L$2=TRUE,_xll.mirGetDate($A2135,$B$4,"MOD_FOLLOWING",$I$2),"")</f>
        <v/>
      </c>
      <c r="C2135" s="738" t="str">
        <f>IF($L$2=TRUE,_xll.mirGetDate($A2135,$C$4,"MOD_FOLLOWING",$I$2),"")</f>
        <v/>
      </c>
      <c r="D2135" s="738" t="str">
        <f>IF($L$2=TRUE,_xll.mirGetDate($A2135,$D$4,"MOD_FOLLOWING",$I$2),"")</f>
        <v/>
      </c>
      <c r="E2135" s="741" t="str">
        <v/>
      </c>
      <c r="F2135" s="741" t="str">
        <v/>
      </c>
      <c r="G2135" s="741" t="str">
        <v/>
      </c>
    </row>
    <row r="2136" spans="1:7">
      <c r="A2136" s="740" t="str">
        <f t="shared" si="33"/>
        <v/>
      </c>
      <c r="B2136" s="739" t="str">
        <f>IF($L$2=TRUE,_xll.mirGetDate($A2136,$B$4,"MOD_FOLLOWING",$I$2),"")</f>
        <v/>
      </c>
      <c r="C2136" s="738" t="str">
        <f>IF($L$2=TRUE,_xll.mirGetDate($A2136,$C$4,"MOD_FOLLOWING",$I$2),"")</f>
        <v/>
      </c>
      <c r="D2136" s="738" t="str">
        <f>IF($L$2=TRUE,_xll.mirGetDate($A2136,$D$4,"MOD_FOLLOWING",$I$2),"")</f>
        <v/>
      </c>
      <c r="E2136" s="741" t="str">
        <v/>
      </c>
      <c r="F2136" s="741" t="str">
        <v/>
      </c>
      <c r="G2136" s="741" t="str">
        <v/>
      </c>
    </row>
    <row r="2137" spans="1:7">
      <c r="A2137" s="740" t="str">
        <f t="shared" si="33"/>
        <v/>
      </c>
      <c r="B2137" s="739" t="str">
        <f>IF($L$2=TRUE,_xll.mirGetDate($A2137,$B$4,"MOD_FOLLOWING",$I$2),"")</f>
        <v/>
      </c>
      <c r="C2137" s="738" t="str">
        <f>IF($L$2=TRUE,_xll.mirGetDate($A2137,$C$4,"MOD_FOLLOWING",$I$2),"")</f>
        <v/>
      </c>
      <c r="D2137" s="738" t="str">
        <f>IF($L$2=TRUE,_xll.mirGetDate($A2137,$D$4,"MOD_FOLLOWING",$I$2),"")</f>
        <v/>
      </c>
      <c r="E2137" s="741" t="str">
        <v/>
      </c>
      <c r="F2137" s="741" t="str">
        <v/>
      </c>
      <c r="G2137" s="741" t="str">
        <v/>
      </c>
    </row>
    <row r="2138" spans="1:7">
      <c r="A2138" s="740" t="str">
        <f t="shared" si="33"/>
        <v/>
      </c>
      <c r="B2138" s="739" t="str">
        <f>IF($L$2=TRUE,_xll.mirGetDate($A2138,$B$4,"MOD_FOLLOWING",$I$2),"")</f>
        <v/>
      </c>
      <c r="C2138" s="738" t="str">
        <f>IF($L$2=TRUE,_xll.mirGetDate($A2138,$C$4,"MOD_FOLLOWING",$I$2),"")</f>
        <v/>
      </c>
      <c r="D2138" s="738" t="str">
        <f>IF($L$2=TRUE,_xll.mirGetDate($A2138,$D$4,"MOD_FOLLOWING",$I$2),"")</f>
        <v/>
      </c>
      <c r="E2138" s="741" t="str">
        <v/>
      </c>
      <c r="F2138" s="741" t="str">
        <v/>
      </c>
      <c r="G2138" s="741" t="str">
        <v/>
      </c>
    </row>
    <row r="2139" spans="1:7">
      <c r="A2139" s="740" t="str">
        <f t="shared" si="33"/>
        <v/>
      </c>
      <c r="B2139" s="739" t="str">
        <f>IF($L$2=TRUE,_xll.mirGetDate($A2139,$B$4,"MOD_FOLLOWING",$I$2),"")</f>
        <v/>
      </c>
      <c r="C2139" s="738" t="str">
        <f>IF($L$2=TRUE,_xll.mirGetDate($A2139,$C$4,"MOD_FOLLOWING",$I$2),"")</f>
        <v/>
      </c>
      <c r="D2139" s="738" t="str">
        <f>IF($L$2=TRUE,_xll.mirGetDate($A2139,$D$4,"MOD_FOLLOWING",$I$2),"")</f>
        <v/>
      </c>
      <c r="E2139" s="741" t="str">
        <v/>
      </c>
      <c r="F2139" s="741" t="str">
        <v/>
      </c>
      <c r="G2139" s="741" t="str">
        <v/>
      </c>
    </row>
    <row r="2140" spans="1:7">
      <c r="A2140" s="740" t="str">
        <f t="shared" si="33"/>
        <v/>
      </c>
      <c r="B2140" s="739" t="str">
        <f>IF($L$2=TRUE,_xll.mirGetDate($A2140,$B$4,"MOD_FOLLOWING",$I$2),"")</f>
        <v/>
      </c>
      <c r="C2140" s="738" t="str">
        <f>IF($L$2=TRUE,_xll.mirGetDate($A2140,$C$4,"MOD_FOLLOWING",$I$2),"")</f>
        <v/>
      </c>
      <c r="D2140" s="738" t="str">
        <f>IF($L$2=TRUE,_xll.mirGetDate($A2140,$D$4,"MOD_FOLLOWING",$I$2),"")</f>
        <v/>
      </c>
      <c r="E2140" s="741" t="str">
        <v/>
      </c>
      <c r="F2140" s="741" t="str">
        <v/>
      </c>
      <c r="G2140" s="741" t="str">
        <v/>
      </c>
    </row>
    <row r="2141" spans="1:7">
      <c r="A2141" s="740" t="str">
        <f t="shared" si="33"/>
        <v/>
      </c>
      <c r="B2141" s="739" t="str">
        <f>IF($L$2=TRUE,_xll.mirGetDate($A2141,$B$4,"MOD_FOLLOWING",$I$2),"")</f>
        <v/>
      </c>
      <c r="C2141" s="738" t="str">
        <f>IF($L$2=TRUE,_xll.mirGetDate($A2141,$C$4,"MOD_FOLLOWING",$I$2),"")</f>
        <v/>
      </c>
      <c r="D2141" s="738" t="str">
        <f>IF($L$2=TRUE,_xll.mirGetDate($A2141,$D$4,"MOD_FOLLOWING",$I$2),"")</f>
        <v/>
      </c>
      <c r="E2141" s="741" t="str">
        <v/>
      </c>
      <c r="F2141" s="741" t="str">
        <v/>
      </c>
      <c r="G2141" s="741" t="str">
        <v/>
      </c>
    </row>
    <row r="2142" spans="1:7">
      <c r="A2142" s="740" t="str">
        <f t="shared" si="33"/>
        <v/>
      </c>
      <c r="B2142" s="739" t="str">
        <f>IF($L$2=TRUE,_xll.mirGetDate($A2142,$B$4,"MOD_FOLLOWING",$I$2),"")</f>
        <v/>
      </c>
      <c r="C2142" s="738" t="str">
        <f>IF($L$2=TRUE,_xll.mirGetDate($A2142,$C$4,"MOD_FOLLOWING",$I$2),"")</f>
        <v/>
      </c>
      <c r="D2142" s="738" t="str">
        <f>IF($L$2=TRUE,_xll.mirGetDate($A2142,$D$4,"MOD_FOLLOWING",$I$2),"")</f>
        <v/>
      </c>
      <c r="E2142" s="741" t="str">
        <v/>
      </c>
      <c r="F2142" s="741" t="str">
        <v/>
      </c>
      <c r="G2142" s="741" t="str">
        <v/>
      </c>
    </row>
    <row r="2143" spans="1:7">
      <c r="A2143" s="740" t="str">
        <f t="shared" si="33"/>
        <v/>
      </c>
      <c r="B2143" s="739" t="str">
        <f>IF($L$2=TRUE,_xll.mirGetDate($A2143,$B$4,"MOD_FOLLOWING",$I$2),"")</f>
        <v/>
      </c>
      <c r="C2143" s="738" t="str">
        <f>IF($L$2=TRUE,_xll.mirGetDate($A2143,$C$4,"MOD_FOLLOWING",$I$2),"")</f>
        <v/>
      </c>
      <c r="D2143" s="738" t="str">
        <f>IF($L$2=TRUE,_xll.mirGetDate($A2143,$D$4,"MOD_FOLLOWING",$I$2),"")</f>
        <v/>
      </c>
      <c r="E2143" s="741" t="str">
        <v/>
      </c>
      <c r="F2143" s="741" t="str">
        <v/>
      </c>
      <c r="G2143" s="741" t="str">
        <v/>
      </c>
    </row>
    <row r="2144" spans="1:7">
      <c r="A2144" s="740" t="str">
        <f t="shared" si="33"/>
        <v/>
      </c>
      <c r="B2144" s="739" t="str">
        <f>IF($L$2=TRUE,_xll.mirGetDate($A2144,$B$4,"MOD_FOLLOWING",$I$2),"")</f>
        <v/>
      </c>
      <c r="C2144" s="738" t="str">
        <f>IF($L$2=TRUE,_xll.mirGetDate($A2144,$C$4,"MOD_FOLLOWING",$I$2),"")</f>
        <v/>
      </c>
      <c r="D2144" s="738" t="str">
        <f>IF($L$2=TRUE,_xll.mirGetDate($A2144,$D$4,"MOD_FOLLOWING",$I$2),"")</f>
        <v/>
      </c>
      <c r="E2144" s="741" t="str">
        <v/>
      </c>
      <c r="F2144" s="741" t="str">
        <v/>
      </c>
      <c r="G2144" s="741" t="str">
        <v/>
      </c>
    </row>
    <row r="2145" spans="1:7">
      <c r="A2145" s="740" t="str">
        <f t="shared" si="33"/>
        <v/>
      </c>
      <c r="B2145" s="739" t="str">
        <f>IF($L$2=TRUE,_xll.mirGetDate($A2145,$B$4,"MOD_FOLLOWING",$I$2),"")</f>
        <v/>
      </c>
      <c r="C2145" s="738" t="str">
        <f>IF($L$2=TRUE,_xll.mirGetDate($A2145,$C$4,"MOD_FOLLOWING",$I$2),"")</f>
        <v/>
      </c>
      <c r="D2145" s="738" t="str">
        <f>IF($L$2=TRUE,_xll.mirGetDate($A2145,$D$4,"MOD_FOLLOWING",$I$2),"")</f>
        <v/>
      </c>
      <c r="E2145" s="741" t="str">
        <v/>
      </c>
      <c r="F2145" s="741" t="str">
        <v/>
      </c>
      <c r="G2145" s="741" t="str">
        <v/>
      </c>
    </row>
    <row r="2146" spans="1:7">
      <c r="A2146" s="740" t="str">
        <f t="shared" si="33"/>
        <v/>
      </c>
      <c r="B2146" s="739" t="str">
        <f>IF($L$2=TRUE,_xll.mirGetDate($A2146,$B$4,"MOD_FOLLOWING",$I$2),"")</f>
        <v/>
      </c>
      <c r="C2146" s="738" t="str">
        <f>IF($L$2=TRUE,_xll.mirGetDate($A2146,$C$4,"MOD_FOLLOWING",$I$2),"")</f>
        <v/>
      </c>
      <c r="D2146" s="738" t="str">
        <f>IF($L$2=TRUE,_xll.mirGetDate($A2146,$D$4,"MOD_FOLLOWING",$I$2),"")</f>
        <v/>
      </c>
      <c r="E2146" s="741" t="str">
        <v/>
      </c>
      <c r="F2146" s="741" t="str">
        <v/>
      </c>
      <c r="G2146" s="741" t="str">
        <v/>
      </c>
    </row>
    <row r="2147" spans="1:7">
      <c r="A2147" s="740" t="str">
        <f t="shared" si="33"/>
        <v/>
      </c>
      <c r="B2147" s="739" t="str">
        <f>IF($L$2=TRUE,_xll.mirGetDate($A2147,$B$4,"MOD_FOLLOWING",$I$2),"")</f>
        <v/>
      </c>
      <c r="C2147" s="738" t="str">
        <f>IF($L$2=TRUE,_xll.mirGetDate($A2147,$C$4,"MOD_FOLLOWING",$I$2),"")</f>
        <v/>
      </c>
      <c r="D2147" s="738" t="str">
        <f>IF($L$2=TRUE,_xll.mirGetDate($A2147,$D$4,"MOD_FOLLOWING",$I$2),"")</f>
        <v/>
      </c>
      <c r="E2147" s="741" t="str">
        <v/>
      </c>
      <c r="F2147" s="741" t="str">
        <v/>
      </c>
      <c r="G2147" s="741" t="str">
        <v/>
      </c>
    </row>
    <row r="2148" spans="1:7">
      <c r="A2148" s="740" t="str">
        <f t="shared" si="33"/>
        <v/>
      </c>
      <c r="B2148" s="739" t="str">
        <f>IF($L$2=TRUE,_xll.mirGetDate($A2148,$B$4,"MOD_FOLLOWING",$I$2),"")</f>
        <v/>
      </c>
      <c r="C2148" s="738" t="str">
        <f>IF($L$2=TRUE,_xll.mirGetDate($A2148,$C$4,"MOD_FOLLOWING",$I$2),"")</f>
        <v/>
      </c>
      <c r="D2148" s="738" t="str">
        <f>IF($L$2=TRUE,_xll.mirGetDate($A2148,$D$4,"MOD_FOLLOWING",$I$2),"")</f>
        <v/>
      </c>
      <c r="E2148" s="741" t="str">
        <v/>
      </c>
      <c r="F2148" s="741" t="str">
        <v/>
      </c>
      <c r="G2148" s="741" t="str">
        <v/>
      </c>
    </row>
    <row r="2149" spans="1:7">
      <c r="A2149" s="740" t="str">
        <f t="shared" si="33"/>
        <v/>
      </c>
      <c r="B2149" s="739" t="str">
        <f>IF($L$2=TRUE,_xll.mirGetDate($A2149,$B$4,"MOD_FOLLOWING",$I$2),"")</f>
        <v/>
      </c>
      <c r="C2149" s="738" t="str">
        <f>IF($L$2=TRUE,_xll.mirGetDate($A2149,$C$4,"MOD_FOLLOWING",$I$2),"")</f>
        <v/>
      </c>
      <c r="D2149" s="738" t="str">
        <f>IF($L$2=TRUE,_xll.mirGetDate($A2149,$D$4,"MOD_FOLLOWING",$I$2),"")</f>
        <v/>
      </c>
      <c r="E2149" s="741" t="str">
        <v/>
      </c>
      <c r="F2149" s="741" t="str">
        <v/>
      </c>
      <c r="G2149" s="741" t="str">
        <v/>
      </c>
    </row>
    <row r="2150" spans="1:7">
      <c r="A2150" s="740" t="str">
        <f t="shared" si="33"/>
        <v/>
      </c>
      <c r="B2150" s="739" t="str">
        <f>IF($L$2=TRUE,_xll.mirGetDate($A2150,$B$4,"MOD_FOLLOWING",$I$2),"")</f>
        <v/>
      </c>
      <c r="C2150" s="738" t="str">
        <f>IF($L$2=TRUE,_xll.mirGetDate($A2150,$C$4,"MOD_FOLLOWING",$I$2),"")</f>
        <v/>
      </c>
      <c r="D2150" s="738" t="str">
        <f>IF($L$2=TRUE,_xll.mirGetDate($A2150,$D$4,"MOD_FOLLOWING",$I$2),"")</f>
        <v/>
      </c>
      <c r="E2150" s="741" t="str">
        <v/>
      </c>
      <c r="F2150" s="741" t="str">
        <v/>
      </c>
      <c r="G2150" s="741" t="str">
        <v/>
      </c>
    </row>
    <row r="2151" spans="1:7">
      <c r="A2151" s="740" t="str">
        <f t="shared" si="33"/>
        <v/>
      </c>
      <c r="B2151" s="739" t="str">
        <f>IF($L$2=TRUE,_xll.mirGetDate($A2151,$B$4,"MOD_FOLLOWING",$I$2),"")</f>
        <v/>
      </c>
      <c r="C2151" s="738" t="str">
        <f>IF($L$2=TRUE,_xll.mirGetDate($A2151,$C$4,"MOD_FOLLOWING",$I$2),"")</f>
        <v/>
      </c>
      <c r="D2151" s="738" t="str">
        <f>IF($L$2=TRUE,_xll.mirGetDate($A2151,$D$4,"MOD_FOLLOWING",$I$2),"")</f>
        <v/>
      </c>
      <c r="E2151" s="741" t="str">
        <v/>
      </c>
      <c r="F2151" s="741" t="str">
        <v/>
      </c>
      <c r="G2151" s="741" t="str">
        <v/>
      </c>
    </row>
    <row r="2152" spans="1:7">
      <c r="A2152" s="740" t="str">
        <f t="shared" si="33"/>
        <v/>
      </c>
      <c r="B2152" s="739" t="str">
        <f>IF($L$2=TRUE,_xll.mirGetDate($A2152,$B$4,"MOD_FOLLOWING",$I$2),"")</f>
        <v/>
      </c>
      <c r="C2152" s="738" t="str">
        <f>IF($L$2=TRUE,_xll.mirGetDate($A2152,$C$4,"MOD_FOLLOWING",$I$2),"")</f>
        <v/>
      </c>
      <c r="D2152" s="738" t="str">
        <f>IF($L$2=TRUE,_xll.mirGetDate($A2152,$D$4,"MOD_FOLLOWING",$I$2),"")</f>
        <v/>
      </c>
      <c r="E2152" s="741" t="str">
        <v/>
      </c>
      <c r="F2152" s="741" t="str">
        <v/>
      </c>
      <c r="G2152" s="741" t="str">
        <v/>
      </c>
    </row>
    <row r="2153" spans="1:7">
      <c r="A2153" s="740" t="str">
        <f t="shared" si="33"/>
        <v/>
      </c>
      <c r="B2153" s="739" t="str">
        <f>IF($L$2=TRUE,_xll.mirGetDate($A2153,$B$4,"MOD_FOLLOWING",$I$2),"")</f>
        <v/>
      </c>
      <c r="C2153" s="738" t="str">
        <f>IF($L$2=TRUE,_xll.mirGetDate($A2153,$C$4,"MOD_FOLLOWING",$I$2),"")</f>
        <v/>
      </c>
      <c r="D2153" s="738" t="str">
        <f>IF($L$2=TRUE,_xll.mirGetDate($A2153,$D$4,"MOD_FOLLOWING",$I$2),"")</f>
        <v/>
      </c>
      <c r="E2153" s="741" t="str">
        <v/>
      </c>
      <c r="F2153" s="741" t="str">
        <v/>
      </c>
      <c r="G2153" s="741" t="str">
        <v/>
      </c>
    </row>
    <row r="2154" spans="1:7">
      <c r="A2154" s="740" t="str">
        <f t="shared" si="33"/>
        <v/>
      </c>
      <c r="B2154" s="739" t="str">
        <f>IF($L$2=TRUE,_xll.mirGetDate($A2154,$B$4,"MOD_FOLLOWING",$I$2),"")</f>
        <v/>
      </c>
      <c r="C2154" s="738" t="str">
        <f>IF($L$2=TRUE,_xll.mirGetDate($A2154,$C$4,"MOD_FOLLOWING",$I$2),"")</f>
        <v/>
      </c>
      <c r="D2154" s="738" t="str">
        <f>IF($L$2=TRUE,_xll.mirGetDate($A2154,$D$4,"MOD_FOLLOWING",$I$2),"")</f>
        <v/>
      </c>
      <c r="E2154" s="741" t="str">
        <v/>
      </c>
      <c r="F2154" s="741" t="str">
        <v/>
      </c>
      <c r="G2154" s="741" t="str">
        <v/>
      </c>
    </row>
    <row r="2155" spans="1:7">
      <c r="A2155" s="740" t="str">
        <f t="shared" si="33"/>
        <v/>
      </c>
      <c r="B2155" s="739" t="str">
        <f>IF($L$2=TRUE,_xll.mirGetDate($A2155,$B$4,"MOD_FOLLOWING",$I$2),"")</f>
        <v/>
      </c>
      <c r="C2155" s="738" t="str">
        <f>IF($L$2=TRUE,_xll.mirGetDate($A2155,$C$4,"MOD_FOLLOWING",$I$2),"")</f>
        <v/>
      </c>
      <c r="D2155" s="738" t="str">
        <f>IF($L$2=TRUE,_xll.mirGetDate($A2155,$D$4,"MOD_FOLLOWING",$I$2),"")</f>
        <v/>
      </c>
      <c r="E2155" s="741" t="str">
        <v/>
      </c>
      <c r="F2155" s="741" t="str">
        <v/>
      </c>
      <c r="G2155" s="741" t="str">
        <v/>
      </c>
    </row>
    <row r="2156" spans="1:7">
      <c r="A2156" s="740" t="str">
        <f t="shared" si="33"/>
        <v/>
      </c>
      <c r="B2156" s="739" t="str">
        <f>IF($L$2=TRUE,_xll.mirGetDate($A2156,$B$4,"MOD_FOLLOWING",$I$2),"")</f>
        <v/>
      </c>
      <c r="C2156" s="738" t="str">
        <f>IF($L$2=TRUE,_xll.mirGetDate($A2156,$C$4,"MOD_FOLLOWING",$I$2),"")</f>
        <v/>
      </c>
      <c r="D2156" s="738" t="str">
        <f>IF($L$2=TRUE,_xll.mirGetDate($A2156,$D$4,"MOD_FOLLOWING",$I$2),"")</f>
        <v/>
      </c>
      <c r="E2156" s="741" t="str">
        <v/>
      </c>
      <c r="F2156" s="741" t="str">
        <v/>
      </c>
      <c r="G2156" s="741" t="str">
        <v/>
      </c>
    </row>
    <row r="2157" spans="1:7">
      <c r="A2157" s="740" t="str">
        <f t="shared" si="33"/>
        <v/>
      </c>
      <c r="B2157" s="739" t="str">
        <f>IF($L$2=TRUE,_xll.mirGetDate($A2157,$B$4,"MOD_FOLLOWING",$I$2),"")</f>
        <v/>
      </c>
      <c r="C2157" s="738" t="str">
        <f>IF($L$2=TRUE,_xll.mirGetDate($A2157,$C$4,"MOD_FOLLOWING",$I$2),"")</f>
        <v/>
      </c>
      <c r="D2157" s="738" t="str">
        <f>IF($L$2=TRUE,_xll.mirGetDate($A2157,$D$4,"MOD_FOLLOWING",$I$2),"")</f>
        <v/>
      </c>
      <c r="E2157" s="741" t="str">
        <v/>
      </c>
      <c r="F2157" s="741" t="str">
        <v/>
      </c>
      <c r="G2157" s="741" t="str">
        <v/>
      </c>
    </row>
    <row r="2158" spans="1:7">
      <c r="A2158" s="740" t="str">
        <f t="shared" si="33"/>
        <v/>
      </c>
      <c r="B2158" s="739" t="str">
        <f>IF($L$2=TRUE,_xll.mirGetDate($A2158,$B$4,"MOD_FOLLOWING",$I$2),"")</f>
        <v/>
      </c>
      <c r="C2158" s="738" t="str">
        <f>IF($L$2=TRUE,_xll.mirGetDate($A2158,$C$4,"MOD_FOLLOWING",$I$2),"")</f>
        <v/>
      </c>
      <c r="D2158" s="738" t="str">
        <f>IF($L$2=TRUE,_xll.mirGetDate($A2158,$D$4,"MOD_FOLLOWING",$I$2),"")</f>
        <v/>
      </c>
      <c r="E2158" s="741" t="str">
        <v/>
      </c>
      <c r="F2158" s="741" t="str">
        <v/>
      </c>
      <c r="G2158" s="741" t="str">
        <v/>
      </c>
    </row>
    <row r="2159" spans="1:7">
      <c r="A2159" s="740" t="str">
        <f t="shared" si="33"/>
        <v/>
      </c>
      <c r="B2159" s="739" t="str">
        <f>IF($L$2=TRUE,_xll.mirGetDate($A2159,$B$4,"MOD_FOLLOWING",$I$2),"")</f>
        <v/>
      </c>
      <c r="C2159" s="738" t="str">
        <f>IF($L$2=TRUE,_xll.mirGetDate($A2159,$C$4,"MOD_FOLLOWING",$I$2),"")</f>
        <v/>
      </c>
      <c r="D2159" s="738" t="str">
        <f>IF($L$2=TRUE,_xll.mirGetDate($A2159,$D$4,"MOD_FOLLOWING",$I$2),"")</f>
        <v/>
      </c>
      <c r="E2159" s="741" t="str">
        <v/>
      </c>
      <c r="F2159" s="741" t="str">
        <v/>
      </c>
      <c r="G2159" s="741" t="str">
        <v/>
      </c>
    </row>
    <row r="2160" spans="1:7">
      <c r="A2160" s="740" t="str">
        <f t="shared" si="33"/>
        <v/>
      </c>
      <c r="B2160" s="739" t="str">
        <f>IF($L$2=TRUE,_xll.mirGetDate($A2160,$B$4,"MOD_FOLLOWING",$I$2),"")</f>
        <v/>
      </c>
      <c r="C2160" s="738" t="str">
        <f>IF($L$2=TRUE,_xll.mirGetDate($A2160,$C$4,"MOD_FOLLOWING",$I$2),"")</f>
        <v/>
      </c>
      <c r="D2160" s="738" t="str">
        <f>IF($L$2=TRUE,_xll.mirGetDate($A2160,$D$4,"MOD_FOLLOWING",$I$2),"")</f>
        <v/>
      </c>
      <c r="E2160" s="741" t="str">
        <v/>
      </c>
      <c r="F2160" s="741" t="str">
        <v/>
      </c>
      <c r="G2160" s="741" t="str">
        <v/>
      </c>
    </row>
    <row r="2161" spans="1:7">
      <c r="A2161" s="740" t="str">
        <f t="shared" si="33"/>
        <v/>
      </c>
      <c r="B2161" s="739" t="str">
        <f>IF($L$2=TRUE,_xll.mirGetDate($A2161,$B$4,"MOD_FOLLOWING",$I$2),"")</f>
        <v/>
      </c>
      <c r="C2161" s="738" t="str">
        <f>IF($L$2=TRUE,_xll.mirGetDate($A2161,$C$4,"MOD_FOLLOWING",$I$2),"")</f>
        <v/>
      </c>
      <c r="D2161" s="738" t="str">
        <f>IF($L$2=TRUE,_xll.mirGetDate($A2161,$D$4,"MOD_FOLLOWING",$I$2),"")</f>
        <v/>
      </c>
      <c r="E2161" s="741" t="str">
        <v/>
      </c>
      <c r="F2161" s="741" t="str">
        <v/>
      </c>
      <c r="G2161" s="741" t="str">
        <v/>
      </c>
    </row>
    <row r="2162" spans="1:7">
      <c r="A2162" s="740" t="str">
        <f t="shared" si="33"/>
        <v/>
      </c>
      <c r="B2162" s="739" t="str">
        <f>IF($L$2=TRUE,_xll.mirGetDate($A2162,$B$4,"MOD_FOLLOWING",$I$2),"")</f>
        <v/>
      </c>
      <c r="C2162" s="738" t="str">
        <f>IF($L$2=TRUE,_xll.mirGetDate($A2162,$C$4,"MOD_FOLLOWING",$I$2),"")</f>
        <v/>
      </c>
      <c r="D2162" s="738" t="str">
        <f>IF($L$2=TRUE,_xll.mirGetDate($A2162,$D$4,"MOD_FOLLOWING",$I$2),"")</f>
        <v/>
      </c>
      <c r="E2162" s="741" t="str">
        <v/>
      </c>
      <c r="F2162" s="741" t="str">
        <v/>
      </c>
      <c r="G2162" s="741" t="str">
        <v/>
      </c>
    </row>
    <row r="2163" spans="1:7">
      <c r="A2163" s="740" t="str">
        <f t="shared" si="33"/>
        <v/>
      </c>
      <c r="B2163" s="739" t="str">
        <f>IF($L$2=TRUE,_xll.mirGetDate($A2163,$B$4,"MOD_FOLLOWING",$I$2),"")</f>
        <v/>
      </c>
      <c r="C2163" s="738" t="str">
        <f>IF($L$2=TRUE,_xll.mirGetDate($A2163,$C$4,"MOD_FOLLOWING",$I$2),"")</f>
        <v/>
      </c>
      <c r="D2163" s="738" t="str">
        <f>IF($L$2=TRUE,_xll.mirGetDate($A2163,$D$4,"MOD_FOLLOWING",$I$2),"")</f>
        <v/>
      </c>
      <c r="E2163" s="741" t="str">
        <v/>
      </c>
      <c r="F2163" s="741" t="str">
        <v/>
      </c>
      <c r="G2163" s="741" t="str">
        <v/>
      </c>
    </row>
    <row r="2164" spans="1:7">
      <c r="A2164" s="740" t="str">
        <f t="shared" si="33"/>
        <v/>
      </c>
      <c r="B2164" s="739" t="str">
        <f>IF($L$2=TRUE,_xll.mirGetDate($A2164,$B$4,"MOD_FOLLOWING",$I$2),"")</f>
        <v/>
      </c>
      <c r="C2164" s="738" t="str">
        <f>IF($L$2=TRUE,_xll.mirGetDate($A2164,$C$4,"MOD_FOLLOWING",$I$2),"")</f>
        <v/>
      </c>
      <c r="D2164" s="738" t="str">
        <f>IF($L$2=TRUE,_xll.mirGetDate($A2164,$D$4,"MOD_FOLLOWING",$I$2),"")</f>
        <v/>
      </c>
      <c r="E2164" s="741" t="str">
        <v/>
      </c>
      <c r="F2164" s="741" t="str">
        <v/>
      </c>
      <c r="G2164" s="741" t="str">
        <v/>
      </c>
    </row>
    <row r="2165" spans="1:7">
      <c r="A2165" s="740" t="str">
        <f t="shared" si="33"/>
        <v/>
      </c>
      <c r="B2165" s="739" t="str">
        <f>IF($L$2=TRUE,_xll.mirGetDate($A2165,$B$4,"MOD_FOLLOWING",$I$2),"")</f>
        <v/>
      </c>
      <c r="C2165" s="738" t="str">
        <f>IF($L$2=TRUE,_xll.mirGetDate($A2165,$C$4,"MOD_FOLLOWING",$I$2),"")</f>
        <v/>
      </c>
      <c r="D2165" s="738" t="str">
        <f>IF($L$2=TRUE,_xll.mirGetDate($A2165,$D$4,"MOD_FOLLOWING",$I$2),"")</f>
        <v/>
      </c>
      <c r="E2165" s="741" t="str">
        <v/>
      </c>
      <c r="F2165" s="741" t="str">
        <v/>
      </c>
      <c r="G2165" s="741" t="str">
        <v/>
      </c>
    </row>
    <row r="2166" spans="1:7">
      <c r="A2166" s="740" t="str">
        <f t="shared" si="33"/>
        <v/>
      </c>
      <c r="B2166" s="739" t="str">
        <f>IF($L$2=TRUE,_xll.mirGetDate($A2166,$B$4,"MOD_FOLLOWING",$I$2),"")</f>
        <v/>
      </c>
      <c r="C2166" s="738" t="str">
        <f>IF($L$2=TRUE,_xll.mirGetDate($A2166,$C$4,"MOD_FOLLOWING",$I$2),"")</f>
        <v/>
      </c>
      <c r="D2166" s="738" t="str">
        <f>IF($L$2=TRUE,_xll.mirGetDate($A2166,$D$4,"MOD_FOLLOWING",$I$2),"")</f>
        <v/>
      </c>
      <c r="E2166" s="741" t="str">
        <v/>
      </c>
      <c r="F2166" s="741" t="str">
        <v/>
      </c>
      <c r="G2166" s="741" t="str">
        <v/>
      </c>
    </row>
    <row r="2167" spans="1:7">
      <c r="A2167" s="740" t="str">
        <f t="shared" si="33"/>
        <v/>
      </c>
      <c r="B2167" s="739" t="str">
        <f>IF($L$2=TRUE,_xll.mirGetDate($A2167,$B$4,"MOD_FOLLOWING",$I$2),"")</f>
        <v/>
      </c>
      <c r="C2167" s="738" t="str">
        <f>IF($L$2=TRUE,_xll.mirGetDate($A2167,$C$4,"MOD_FOLLOWING",$I$2),"")</f>
        <v/>
      </c>
      <c r="D2167" s="738" t="str">
        <f>IF($L$2=TRUE,_xll.mirGetDate($A2167,$D$4,"MOD_FOLLOWING",$I$2),"")</f>
        <v/>
      </c>
      <c r="E2167" s="741" t="str">
        <v/>
      </c>
      <c r="F2167" s="741" t="str">
        <v/>
      </c>
      <c r="G2167" s="741" t="str">
        <v/>
      </c>
    </row>
    <row r="2168" spans="1:7">
      <c r="A2168" s="740" t="str">
        <f t="shared" si="33"/>
        <v/>
      </c>
      <c r="B2168" s="739" t="str">
        <f>IF($L$2=TRUE,_xll.mirGetDate($A2168,$B$4,"MOD_FOLLOWING",$I$2),"")</f>
        <v/>
      </c>
      <c r="C2168" s="738" t="str">
        <f>IF($L$2=TRUE,_xll.mirGetDate($A2168,$C$4,"MOD_FOLLOWING",$I$2),"")</f>
        <v/>
      </c>
      <c r="D2168" s="738" t="str">
        <f>IF($L$2=TRUE,_xll.mirGetDate($A2168,$D$4,"MOD_FOLLOWING",$I$2),"")</f>
        <v/>
      </c>
      <c r="E2168" s="741" t="str">
        <v/>
      </c>
      <c r="F2168" s="741" t="str">
        <v/>
      </c>
      <c r="G2168" s="741" t="str">
        <v/>
      </c>
    </row>
    <row r="2169" spans="1:7">
      <c r="A2169" s="740" t="str">
        <f t="shared" si="33"/>
        <v/>
      </c>
      <c r="B2169" s="739" t="str">
        <f>IF($L$2=TRUE,_xll.mirGetDate($A2169,$B$4,"MOD_FOLLOWING",$I$2),"")</f>
        <v/>
      </c>
      <c r="C2169" s="738" t="str">
        <f>IF($L$2=TRUE,_xll.mirGetDate($A2169,$C$4,"MOD_FOLLOWING",$I$2),"")</f>
        <v/>
      </c>
      <c r="D2169" s="738" t="str">
        <f>IF($L$2=TRUE,_xll.mirGetDate($A2169,$D$4,"MOD_FOLLOWING",$I$2),"")</f>
        <v/>
      </c>
      <c r="E2169" s="741" t="str">
        <v/>
      </c>
      <c r="F2169" s="741" t="str">
        <v/>
      </c>
      <c r="G2169" s="741" t="str">
        <v/>
      </c>
    </row>
    <row r="2170" spans="1:7">
      <c r="A2170" s="740" t="str">
        <f t="shared" si="33"/>
        <v/>
      </c>
      <c r="B2170" s="739" t="str">
        <f>IF($L$2=TRUE,_xll.mirGetDate($A2170,$B$4,"MOD_FOLLOWING",$I$2),"")</f>
        <v/>
      </c>
      <c r="C2170" s="738" t="str">
        <f>IF($L$2=TRUE,_xll.mirGetDate($A2170,$C$4,"MOD_FOLLOWING",$I$2),"")</f>
        <v/>
      </c>
      <c r="D2170" s="738" t="str">
        <f>IF($L$2=TRUE,_xll.mirGetDate($A2170,$D$4,"MOD_FOLLOWING",$I$2),"")</f>
        <v/>
      </c>
      <c r="E2170" s="741" t="str">
        <v/>
      </c>
      <c r="F2170" s="741" t="str">
        <v/>
      </c>
      <c r="G2170" s="741" t="str">
        <v/>
      </c>
    </row>
    <row r="2171" spans="1:7">
      <c r="A2171" s="740" t="str">
        <f t="shared" si="33"/>
        <v/>
      </c>
      <c r="B2171" s="739" t="str">
        <f>IF($L$2=TRUE,_xll.mirGetDate($A2171,$B$4,"MOD_FOLLOWING",$I$2),"")</f>
        <v/>
      </c>
      <c r="C2171" s="738" t="str">
        <f>IF($L$2=TRUE,_xll.mirGetDate($A2171,$C$4,"MOD_FOLLOWING",$I$2),"")</f>
        <v/>
      </c>
      <c r="D2171" s="738" t="str">
        <f>IF($L$2=TRUE,_xll.mirGetDate($A2171,$D$4,"MOD_FOLLOWING",$I$2),"")</f>
        <v/>
      </c>
      <c r="E2171" s="741" t="str">
        <v/>
      </c>
      <c r="F2171" s="741" t="str">
        <v/>
      </c>
      <c r="G2171" s="741" t="str">
        <v/>
      </c>
    </row>
    <row r="2172" spans="1:7">
      <c r="A2172" s="740" t="str">
        <f t="shared" si="33"/>
        <v/>
      </c>
      <c r="B2172" s="739" t="str">
        <f>IF($L$2=TRUE,_xll.mirGetDate($A2172,$B$4,"MOD_FOLLOWING",$I$2),"")</f>
        <v/>
      </c>
      <c r="C2172" s="738" t="str">
        <f>IF($L$2=TRUE,_xll.mirGetDate($A2172,$C$4,"MOD_FOLLOWING",$I$2),"")</f>
        <v/>
      </c>
      <c r="D2172" s="738" t="str">
        <f>IF($L$2=TRUE,_xll.mirGetDate($A2172,$D$4,"MOD_FOLLOWING",$I$2),"")</f>
        <v/>
      </c>
      <c r="E2172" s="741" t="str">
        <v/>
      </c>
      <c r="F2172" s="741" t="str">
        <v/>
      </c>
      <c r="G2172" s="741" t="str">
        <v/>
      </c>
    </row>
    <row r="2173" spans="1:7">
      <c r="A2173" s="740" t="str">
        <f t="shared" si="33"/>
        <v/>
      </c>
      <c r="B2173" s="739" t="str">
        <f>IF($L$2=TRUE,_xll.mirGetDate($A2173,$B$4,"MOD_FOLLOWING",$I$2),"")</f>
        <v/>
      </c>
      <c r="C2173" s="738" t="str">
        <f>IF($L$2=TRUE,_xll.mirGetDate($A2173,$C$4,"MOD_FOLLOWING",$I$2),"")</f>
        <v/>
      </c>
      <c r="D2173" s="738" t="str">
        <f>IF($L$2=TRUE,_xll.mirGetDate($A2173,$D$4,"MOD_FOLLOWING",$I$2),"")</f>
        <v/>
      </c>
      <c r="E2173" s="741" t="str">
        <v/>
      </c>
      <c r="F2173" s="741" t="str">
        <v/>
      </c>
      <c r="G2173" s="741" t="str">
        <v/>
      </c>
    </row>
    <row r="2174" spans="1:7">
      <c r="A2174" s="740" t="str">
        <f t="shared" si="33"/>
        <v/>
      </c>
      <c r="B2174" s="739" t="str">
        <f>IF($L$2=TRUE,_xll.mirGetDate($A2174,$B$4,"MOD_FOLLOWING",$I$2),"")</f>
        <v/>
      </c>
      <c r="C2174" s="738" t="str">
        <f>IF($L$2=TRUE,_xll.mirGetDate($A2174,$C$4,"MOD_FOLLOWING",$I$2),"")</f>
        <v/>
      </c>
      <c r="D2174" s="738" t="str">
        <f>IF($L$2=TRUE,_xll.mirGetDate($A2174,$D$4,"MOD_FOLLOWING",$I$2),"")</f>
        <v/>
      </c>
      <c r="E2174" s="741" t="str">
        <v/>
      </c>
      <c r="F2174" s="741" t="str">
        <v/>
      </c>
      <c r="G2174" s="741" t="str">
        <v/>
      </c>
    </row>
    <row r="2175" spans="1:7">
      <c r="A2175" s="740" t="str">
        <f t="shared" si="33"/>
        <v/>
      </c>
      <c r="B2175" s="739" t="str">
        <f>IF($L$2=TRUE,_xll.mirGetDate($A2175,$B$4,"MOD_FOLLOWING",$I$2),"")</f>
        <v/>
      </c>
      <c r="C2175" s="738" t="str">
        <f>IF($L$2=TRUE,_xll.mirGetDate($A2175,$C$4,"MOD_FOLLOWING",$I$2),"")</f>
        <v/>
      </c>
      <c r="D2175" s="738" t="str">
        <f>IF($L$2=TRUE,_xll.mirGetDate($A2175,$D$4,"MOD_FOLLOWING",$I$2),"")</f>
        <v/>
      </c>
      <c r="E2175" s="741" t="str">
        <v/>
      </c>
      <c r="F2175" s="741" t="str">
        <v/>
      </c>
      <c r="G2175" s="741" t="str">
        <v/>
      </c>
    </row>
    <row r="2176" spans="1:7">
      <c r="A2176" s="740" t="str">
        <f t="shared" si="33"/>
        <v/>
      </c>
      <c r="B2176" s="739" t="str">
        <f>IF($L$2=TRUE,_xll.mirGetDate($A2176,$B$4,"MOD_FOLLOWING",$I$2),"")</f>
        <v/>
      </c>
      <c r="C2176" s="738" t="str">
        <f>IF($L$2=TRUE,_xll.mirGetDate($A2176,$C$4,"MOD_FOLLOWING",$I$2),"")</f>
        <v/>
      </c>
      <c r="D2176" s="738" t="str">
        <f>IF($L$2=TRUE,_xll.mirGetDate($A2176,$D$4,"MOD_FOLLOWING",$I$2),"")</f>
        <v/>
      </c>
      <c r="E2176" s="741" t="str">
        <v/>
      </c>
      <c r="F2176" s="741" t="str">
        <v/>
      </c>
      <c r="G2176" s="741" t="str">
        <v/>
      </c>
    </row>
    <row r="2177" spans="1:7">
      <c r="A2177" s="740" t="str">
        <f t="shared" si="33"/>
        <v/>
      </c>
      <c r="B2177" s="739" t="str">
        <f>IF($L$2=TRUE,_xll.mirGetDate($A2177,$B$4,"MOD_FOLLOWING",$I$2),"")</f>
        <v/>
      </c>
      <c r="C2177" s="738" t="str">
        <f>IF($L$2=TRUE,_xll.mirGetDate($A2177,$C$4,"MOD_FOLLOWING",$I$2),"")</f>
        <v/>
      </c>
      <c r="D2177" s="738" t="str">
        <f>IF($L$2=TRUE,_xll.mirGetDate($A2177,$D$4,"MOD_FOLLOWING",$I$2),"")</f>
        <v/>
      </c>
      <c r="E2177" s="741" t="str">
        <v/>
      </c>
      <c r="F2177" s="741" t="str">
        <v/>
      </c>
      <c r="G2177" s="741" t="str">
        <v/>
      </c>
    </row>
    <row r="2178" spans="1:7">
      <c r="A2178" s="740" t="str">
        <f t="shared" si="33"/>
        <v/>
      </c>
      <c r="B2178" s="739" t="str">
        <f>IF($L$2=TRUE,_xll.mirGetDate($A2178,$B$4,"MOD_FOLLOWING",$I$2),"")</f>
        <v/>
      </c>
      <c r="C2178" s="738" t="str">
        <f>IF($L$2=TRUE,_xll.mirGetDate($A2178,$C$4,"MOD_FOLLOWING",$I$2),"")</f>
        <v/>
      </c>
      <c r="D2178" s="738" t="str">
        <f>IF($L$2=TRUE,_xll.mirGetDate($A2178,$D$4,"MOD_FOLLOWING",$I$2),"")</f>
        <v/>
      </c>
      <c r="E2178" s="741" t="str">
        <v/>
      </c>
      <c r="F2178" s="741" t="str">
        <v/>
      </c>
      <c r="G2178" s="741" t="str">
        <v/>
      </c>
    </row>
    <row r="2179" spans="1:7">
      <c r="A2179" s="740" t="str">
        <f t="shared" si="33"/>
        <v/>
      </c>
      <c r="B2179" s="739" t="str">
        <f>IF($L$2=TRUE,_xll.mirGetDate($A2179,$B$4,"MOD_FOLLOWING",$I$2),"")</f>
        <v/>
      </c>
      <c r="C2179" s="738" t="str">
        <f>IF($L$2=TRUE,_xll.mirGetDate($A2179,$C$4,"MOD_FOLLOWING",$I$2),"")</f>
        <v/>
      </c>
      <c r="D2179" s="738" t="str">
        <f>IF($L$2=TRUE,_xll.mirGetDate($A2179,$D$4,"MOD_FOLLOWING",$I$2),"")</f>
        <v/>
      </c>
      <c r="E2179" s="741" t="str">
        <v/>
      </c>
      <c r="F2179" s="741" t="str">
        <v/>
      </c>
      <c r="G2179" s="741" t="str">
        <v/>
      </c>
    </row>
    <row r="2180" spans="1:7">
      <c r="A2180" s="740" t="str">
        <f t="shared" si="33"/>
        <v/>
      </c>
      <c r="B2180" s="739" t="str">
        <f>IF($L$2=TRUE,_xll.mirGetDate($A2180,$B$4,"MOD_FOLLOWING",$I$2),"")</f>
        <v/>
      </c>
      <c r="C2180" s="738" t="str">
        <f>IF($L$2=TRUE,_xll.mirGetDate($A2180,$C$4,"MOD_FOLLOWING",$I$2),"")</f>
        <v/>
      </c>
      <c r="D2180" s="738" t="str">
        <f>IF($L$2=TRUE,_xll.mirGetDate($A2180,$D$4,"MOD_FOLLOWING",$I$2),"")</f>
        <v/>
      </c>
      <c r="E2180" s="741" t="str">
        <v/>
      </c>
      <c r="F2180" s="741" t="str">
        <v/>
      </c>
      <c r="G2180" s="741" t="str">
        <v/>
      </c>
    </row>
    <row r="2181" spans="1:7">
      <c r="A2181" s="740" t="str">
        <f t="shared" si="33"/>
        <v/>
      </c>
      <c r="B2181" s="739" t="str">
        <f>IF($L$2=TRUE,_xll.mirGetDate($A2181,$B$4,"MOD_FOLLOWING",$I$2),"")</f>
        <v/>
      </c>
      <c r="C2181" s="738" t="str">
        <f>IF($L$2=TRUE,_xll.mirGetDate($A2181,$C$4,"MOD_FOLLOWING",$I$2),"")</f>
        <v/>
      </c>
      <c r="D2181" s="738" t="str">
        <f>IF($L$2=TRUE,_xll.mirGetDate($A2181,$D$4,"MOD_FOLLOWING",$I$2),"")</f>
        <v/>
      </c>
      <c r="E2181" s="741" t="str">
        <v/>
      </c>
      <c r="F2181" s="741" t="str">
        <v/>
      </c>
      <c r="G2181" s="741" t="str">
        <v/>
      </c>
    </row>
    <row r="2182" spans="1:7">
      <c r="A2182" s="740" t="str">
        <f t="shared" ref="A2182:A2245" si="34">B2181</f>
        <v/>
      </c>
      <c r="B2182" s="739" t="str">
        <f>IF($L$2=TRUE,_xll.mirGetDate($A2182,$B$4,"MOD_FOLLOWING",$I$2),"")</f>
        <v/>
      </c>
      <c r="C2182" s="738" t="str">
        <f>IF($L$2=TRUE,_xll.mirGetDate($A2182,$C$4,"MOD_FOLLOWING",$I$2),"")</f>
        <v/>
      </c>
      <c r="D2182" s="738" t="str">
        <f>IF($L$2=TRUE,_xll.mirGetDate($A2182,$D$4,"MOD_FOLLOWING",$I$2),"")</f>
        <v/>
      </c>
      <c r="E2182" s="741" t="str">
        <v/>
      </c>
      <c r="F2182" s="741" t="str">
        <v/>
      </c>
      <c r="G2182" s="741" t="str">
        <v/>
      </c>
    </row>
    <row r="2183" spans="1:7">
      <c r="A2183" s="740" t="str">
        <f t="shared" si="34"/>
        <v/>
      </c>
      <c r="B2183" s="739" t="str">
        <f>IF($L$2=TRUE,_xll.mirGetDate($A2183,$B$4,"MOD_FOLLOWING",$I$2),"")</f>
        <v/>
      </c>
      <c r="C2183" s="738" t="str">
        <f>IF($L$2=TRUE,_xll.mirGetDate($A2183,$C$4,"MOD_FOLLOWING",$I$2),"")</f>
        <v/>
      </c>
      <c r="D2183" s="738" t="str">
        <f>IF($L$2=TRUE,_xll.mirGetDate($A2183,$D$4,"MOD_FOLLOWING",$I$2),"")</f>
        <v/>
      </c>
      <c r="E2183" s="741" t="str">
        <v/>
      </c>
      <c r="F2183" s="741" t="str">
        <v/>
      </c>
      <c r="G2183" s="741" t="str">
        <v/>
      </c>
    </row>
    <row r="2184" spans="1:7">
      <c r="A2184" s="740" t="str">
        <f t="shared" si="34"/>
        <v/>
      </c>
      <c r="B2184" s="739" t="str">
        <f>IF($L$2=TRUE,_xll.mirGetDate($A2184,$B$4,"MOD_FOLLOWING",$I$2),"")</f>
        <v/>
      </c>
      <c r="C2184" s="738" t="str">
        <f>IF($L$2=TRUE,_xll.mirGetDate($A2184,$C$4,"MOD_FOLLOWING",$I$2),"")</f>
        <v/>
      </c>
      <c r="D2184" s="738" t="str">
        <f>IF($L$2=TRUE,_xll.mirGetDate($A2184,$D$4,"MOD_FOLLOWING",$I$2),"")</f>
        <v/>
      </c>
      <c r="E2184" s="741" t="str">
        <v/>
      </c>
      <c r="F2184" s="741" t="str">
        <v/>
      </c>
      <c r="G2184" s="741" t="str">
        <v/>
      </c>
    </row>
    <row r="2185" spans="1:7">
      <c r="A2185" s="740" t="str">
        <f t="shared" si="34"/>
        <v/>
      </c>
      <c r="B2185" s="739" t="str">
        <f>IF($L$2=TRUE,_xll.mirGetDate($A2185,$B$4,"MOD_FOLLOWING",$I$2),"")</f>
        <v/>
      </c>
      <c r="C2185" s="738" t="str">
        <f>IF($L$2=TRUE,_xll.mirGetDate($A2185,$C$4,"MOD_FOLLOWING",$I$2),"")</f>
        <v/>
      </c>
      <c r="D2185" s="738" t="str">
        <f>IF($L$2=TRUE,_xll.mirGetDate($A2185,$D$4,"MOD_FOLLOWING",$I$2),"")</f>
        <v/>
      </c>
      <c r="E2185" s="741" t="str">
        <v/>
      </c>
      <c r="F2185" s="741" t="str">
        <v/>
      </c>
      <c r="G2185" s="741" t="str">
        <v/>
      </c>
    </row>
    <row r="2186" spans="1:7">
      <c r="A2186" s="740" t="str">
        <f t="shared" si="34"/>
        <v/>
      </c>
      <c r="B2186" s="739" t="str">
        <f>IF($L$2=TRUE,_xll.mirGetDate($A2186,$B$4,"MOD_FOLLOWING",$I$2),"")</f>
        <v/>
      </c>
      <c r="C2186" s="738" t="str">
        <f>IF($L$2=TRUE,_xll.mirGetDate($A2186,$C$4,"MOD_FOLLOWING",$I$2),"")</f>
        <v/>
      </c>
      <c r="D2186" s="738" t="str">
        <f>IF($L$2=TRUE,_xll.mirGetDate($A2186,$D$4,"MOD_FOLLOWING",$I$2),"")</f>
        <v/>
      </c>
      <c r="E2186" s="741" t="str">
        <v/>
      </c>
      <c r="F2186" s="741" t="str">
        <v/>
      </c>
      <c r="G2186" s="741" t="str">
        <v/>
      </c>
    </row>
    <row r="2187" spans="1:7">
      <c r="A2187" s="740" t="str">
        <f t="shared" si="34"/>
        <v/>
      </c>
      <c r="B2187" s="739" t="str">
        <f>IF($L$2=TRUE,_xll.mirGetDate($A2187,$B$4,"MOD_FOLLOWING",$I$2),"")</f>
        <v/>
      </c>
      <c r="C2187" s="738" t="str">
        <f>IF($L$2=TRUE,_xll.mirGetDate($A2187,$C$4,"MOD_FOLLOWING",$I$2),"")</f>
        <v/>
      </c>
      <c r="D2187" s="738" t="str">
        <f>IF($L$2=TRUE,_xll.mirGetDate($A2187,$D$4,"MOD_FOLLOWING",$I$2),"")</f>
        <v/>
      </c>
      <c r="E2187" s="741" t="str">
        <v/>
      </c>
      <c r="F2187" s="741" t="str">
        <v/>
      </c>
      <c r="G2187" s="741" t="str">
        <v/>
      </c>
    </row>
    <row r="2188" spans="1:7">
      <c r="A2188" s="740" t="str">
        <f t="shared" si="34"/>
        <v/>
      </c>
      <c r="B2188" s="739" t="str">
        <f>IF($L$2=TRUE,_xll.mirGetDate($A2188,$B$4,"MOD_FOLLOWING",$I$2),"")</f>
        <v/>
      </c>
      <c r="C2188" s="738" t="str">
        <f>IF($L$2=TRUE,_xll.mirGetDate($A2188,$C$4,"MOD_FOLLOWING",$I$2),"")</f>
        <v/>
      </c>
      <c r="D2188" s="738" t="str">
        <f>IF($L$2=TRUE,_xll.mirGetDate($A2188,$D$4,"MOD_FOLLOWING",$I$2),"")</f>
        <v/>
      </c>
      <c r="E2188" s="741" t="str">
        <v/>
      </c>
      <c r="F2188" s="741" t="str">
        <v/>
      </c>
      <c r="G2188" s="741" t="str">
        <v/>
      </c>
    </row>
    <row r="2189" spans="1:7">
      <c r="A2189" s="740" t="str">
        <f t="shared" si="34"/>
        <v/>
      </c>
      <c r="B2189" s="739" t="str">
        <f>IF($L$2=TRUE,_xll.mirGetDate($A2189,$B$4,"MOD_FOLLOWING",$I$2),"")</f>
        <v/>
      </c>
      <c r="C2189" s="738" t="str">
        <f>IF($L$2=TRUE,_xll.mirGetDate($A2189,$C$4,"MOD_FOLLOWING",$I$2),"")</f>
        <v/>
      </c>
      <c r="D2189" s="738" t="str">
        <f>IF($L$2=TRUE,_xll.mirGetDate($A2189,$D$4,"MOD_FOLLOWING",$I$2),"")</f>
        <v/>
      </c>
      <c r="E2189" s="741" t="str">
        <v/>
      </c>
      <c r="F2189" s="741" t="str">
        <v/>
      </c>
      <c r="G2189" s="741" t="str">
        <v/>
      </c>
    </row>
    <row r="2190" spans="1:7">
      <c r="A2190" s="740" t="str">
        <f t="shared" si="34"/>
        <v/>
      </c>
      <c r="B2190" s="739" t="str">
        <f>IF($L$2=TRUE,_xll.mirGetDate($A2190,$B$4,"MOD_FOLLOWING",$I$2),"")</f>
        <v/>
      </c>
      <c r="C2190" s="738" t="str">
        <f>IF($L$2=TRUE,_xll.mirGetDate($A2190,$C$4,"MOD_FOLLOWING",$I$2),"")</f>
        <v/>
      </c>
      <c r="D2190" s="738" t="str">
        <f>IF($L$2=TRUE,_xll.mirGetDate($A2190,$D$4,"MOD_FOLLOWING",$I$2),"")</f>
        <v/>
      </c>
      <c r="E2190" s="741" t="str">
        <v/>
      </c>
      <c r="F2190" s="741" t="str">
        <v/>
      </c>
      <c r="G2190" s="741" t="str">
        <v/>
      </c>
    </row>
    <row r="2191" spans="1:7">
      <c r="A2191" s="740" t="str">
        <f t="shared" si="34"/>
        <v/>
      </c>
      <c r="B2191" s="739" t="str">
        <f>IF($L$2=TRUE,_xll.mirGetDate($A2191,$B$4,"MOD_FOLLOWING",$I$2),"")</f>
        <v/>
      </c>
      <c r="C2191" s="738" t="str">
        <f>IF($L$2=TRUE,_xll.mirGetDate($A2191,$C$4,"MOD_FOLLOWING",$I$2),"")</f>
        <v/>
      </c>
      <c r="D2191" s="738" t="str">
        <f>IF($L$2=TRUE,_xll.mirGetDate($A2191,$D$4,"MOD_FOLLOWING",$I$2),"")</f>
        <v/>
      </c>
      <c r="E2191" s="741" t="str">
        <v/>
      </c>
      <c r="F2191" s="741" t="str">
        <v/>
      </c>
      <c r="G2191" s="741" t="str">
        <v/>
      </c>
    </row>
    <row r="2192" spans="1:7">
      <c r="A2192" s="740" t="str">
        <f t="shared" si="34"/>
        <v/>
      </c>
      <c r="B2192" s="739" t="str">
        <f>IF($L$2=TRUE,_xll.mirGetDate($A2192,$B$4,"MOD_FOLLOWING",$I$2),"")</f>
        <v/>
      </c>
      <c r="C2192" s="738" t="str">
        <f>IF($L$2=TRUE,_xll.mirGetDate($A2192,$C$4,"MOD_FOLLOWING",$I$2),"")</f>
        <v/>
      </c>
      <c r="D2192" s="738" t="str">
        <f>IF($L$2=TRUE,_xll.mirGetDate($A2192,$D$4,"MOD_FOLLOWING",$I$2),"")</f>
        <v/>
      </c>
      <c r="E2192" s="741" t="str">
        <v/>
      </c>
      <c r="F2192" s="741" t="str">
        <v/>
      </c>
      <c r="G2192" s="741" t="str">
        <v/>
      </c>
    </row>
    <row r="2193" spans="1:7">
      <c r="A2193" s="740" t="str">
        <f t="shared" si="34"/>
        <v/>
      </c>
      <c r="B2193" s="739" t="str">
        <f>IF($L$2=TRUE,_xll.mirGetDate($A2193,$B$4,"MOD_FOLLOWING",$I$2),"")</f>
        <v/>
      </c>
      <c r="C2193" s="738" t="str">
        <f>IF($L$2=TRUE,_xll.mirGetDate($A2193,$C$4,"MOD_FOLLOWING",$I$2),"")</f>
        <v/>
      </c>
      <c r="D2193" s="738" t="str">
        <f>IF($L$2=TRUE,_xll.mirGetDate($A2193,$D$4,"MOD_FOLLOWING",$I$2),"")</f>
        <v/>
      </c>
      <c r="E2193" s="741" t="str">
        <v/>
      </c>
      <c r="F2193" s="741" t="str">
        <v/>
      </c>
      <c r="G2193" s="741" t="str">
        <v/>
      </c>
    </row>
    <row r="2194" spans="1:7">
      <c r="A2194" s="740" t="str">
        <f t="shared" si="34"/>
        <v/>
      </c>
      <c r="B2194" s="739" t="str">
        <f>IF($L$2=TRUE,_xll.mirGetDate($A2194,$B$4,"MOD_FOLLOWING",$I$2),"")</f>
        <v/>
      </c>
      <c r="C2194" s="738" t="str">
        <f>IF($L$2=TRUE,_xll.mirGetDate($A2194,$C$4,"MOD_FOLLOWING",$I$2),"")</f>
        <v/>
      </c>
      <c r="D2194" s="738" t="str">
        <f>IF($L$2=TRUE,_xll.mirGetDate($A2194,$D$4,"MOD_FOLLOWING",$I$2),"")</f>
        <v/>
      </c>
      <c r="E2194" s="741" t="str">
        <v/>
      </c>
      <c r="F2194" s="741" t="str">
        <v/>
      </c>
      <c r="G2194" s="741" t="str">
        <v/>
      </c>
    </row>
    <row r="2195" spans="1:7">
      <c r="A2195" s="740" t="str">
        <f t="shared" si="34"/>
        <v/>
      </c>
      <c r="B2195" s="739" t="str">
        <f>IF($L$2=TRUE,_xll.mirGetDate($A2195,$B$4,"MOD_FOLLOWING",$I$2),"")</f>
        <v/>
      </c>
      <c r="C2195" s="738" t="str">
        <f>IF($L$2=TRUE,_xll.mirGetDate($A2195,$C$4,"MOD_FOLLOWING",$I$2),"")</f>
        <v/>
      </c>
      <c r="D2195" s="738" t="str">
        <f>IF($L$2=TRUE,_xll.mirGetDate($A2195,$D$4,"MOD_FOLLOWING",$I$2),"")</f>
        <v/>
      </c>
      <c r="E2195" s="741" t="str">
        <v/>
      </c>
      <c r="F2195" s="741" t="str">
        <v/>
      </c>
      <c r="G2195" s="741" t="str">
        <v/>
      </c>
    </row>
    <row r="2196" spans="1:7">
      <c r="A2196" s="740" t="str">
        <f t="shared" si="34"/>
        <v/>
      </c>
      <c r="B2196" s="739" t="str">
        <f>IF($L$2=TRUE,_xll.mirGetDate($A2196,$B$4,"MOD_FOLLOWING",$I$2),"")</f>
        <v/>
      </c>
      <c r="C2196" s="738" t="str">
        <f>IF($L$2=TRUE,_xll.mirGetDate($A2196,$C$4,"MOD_FOLLOWING",$I$2),"")</f>
        <v/>
      </c>
      <c r="D2196" s="738" t="str">
        <f>IF($L$2=TRUE,_xll.mirGetDate($A2196,$D$4,"MOD_FOLLOWING",$I$2),"")</f>
        <v/>
      </c>
      <c r="E2196" s="741" t="str">
        <v/>
      </c>
      <c r="F2196" s="741" t="str">
        <v/>
      </c>
      <c r="G2196" s="741" t="str">
        <v/>
      </c>
    </row>
    <row r="2197" spans="1:7">
      <c r="A2197" s="740" t="str">
        <f t="shared" si="34"/>
        <v/>
      </c>
      <c r="B2197" s="739" t="str">
        <f>IF($L$2=TRUE,_xll.mirGetDate($A2197,$B$4,"MOD_FOLLOWING",$I$2),"")</f>
        <v/>
      </c>
      <c r="C2197" s="738" t="str">
        <f>IF($L$2=TRUE,_xll.mirGetDate($A2197,$C$4,"MOD_FOLLOWING",$I$2),"")</f>
        <v/>
      </c>
      <c r="D2197" s="738" t="str">
        <f>IF($L$2=TRUE,_xll.mirGetDate($A2197,$D$4,"MOD_FOLLOWING",$I$2),"")</f>
        <v/>
      </c>
      <c r="E2197" s="741" t="str">
        <v/>
      </c>
      <c r="F2197" s="741" t="str">
        <v/>
      </c>
      <c r="G2197" s="741" t="str">
        <v/>
      </c>
    </row>
    <row r="2198" spans="1:7">
      <c r="A2198" s="740" t="str">
        <f t="shared" si="34"/>
        <v/>
      </c>
      <c r="B2198" s="739" t="str">
        <f>IF($L$2=TRUE,_xll.mirGetDate($A2198,$B$4,"MOD_FOLLOWING",$I$2),"")</f>
        <v/>
      </c>
      <c r="C2198" s="738" t="str">
        <f>IF($L$2=TRUE,_xll.mirGetDate($A2198,$C$4,"MOD_FOLLOWING",$I$2),"")</f>
        <v/>
      </c>
      <c r="D2198" s="738" t="str">
        <f>IF($L$2=TRUE,_xll.mirGetDate($A2198,$D$4,"MOD_FOLLOWING",$I$2),"")</f>
        <v/>
      </c>
      <c r="E2198" s="741" t="str">
        <v/>
      </c>
      <c r="F2198" s="741" t="str">
        <v/>
      </c>
      <c r="G2198" s="741" t="str">
        <v/>
      </c>
    </row>
    <row r="2199" spans="1:7">
      <c r="A2199" s="740" t="str">
        <f t="shared" si="34"/>
        <v/>
      </c>
      <c r="B2199" s="739" t="str">
        <f>IF($L$2=TRUE,_xll.mirGetDate($A2199,$B$4,"MOD_FOLLOWING",$I$2),"")</f>
        <v/>
      </c>
      <c r="C2199" s="738" t="str">
        <f>IF($L$2=TRUE,_xll.mirGetDate($A2199,$C$4,"MOD_FOLLOWING",$I$2),"")</f>
        <v/>
      </c>
      <c r="D2199" s="738" t="str">
        <f>IF($L$2=TRUE,_xll.mirGetDate($A2199,$D$4,"MOD_FOLLOWING",$I$2),"")</f>
        <v/>
      </c>
      <c r="E2199" s="741" t="str">
        <v/>
      </c>
      <c r="F2199" s="741" t="str">
        <v/>
      </c>
      <c r="G2199" s="741" t="str">
        <v/>
      </c>
    </row>
    <row r="2200" spans="1:7">
      <c r="A2200" s="740" t="str">
        <f t="shared" si="34"/>
        <v/>
      </c>
      <c r="B2200" s="739" t="str">
        <f>IF($L$2=TRUE,_xll.mirGetDate($A2200,$B$4,"MOD_FOLLOWING",$I$2),"")</f>
        <v/>
      </c>
      <c r="C2200" s="738" t="str">
        <f>IF($L$2=TRUE,_xll.mirGetDate($A2200,$C$4,"MOD_FOLLOWING",$I$2),"")</f>
        <v/>
      </c>
      <c r="D2200" s="738" t="str">
        <f>IF($L$2=TRUE,_xll.mirGetDate($A2200,$D$4,"MOD_FOLLOWING",$I$2),"")</f>
        <v/>
      </c>
      <c r="E2200" s="741" t="str">
        <v/>
      </c>
      <c r="F2200" s="741" t="str">
        <v/>
      </c>
      <c r="G2200" s="741" t="str">
        <v/>
      </c>
    </row>
    <row r="2201" spans="1:7">
      <c r="A2201" s="740" t="str">
        <f t="shared" si="34"/>
        <v/>
      </c>
      <c r="B2201" s="739" t="str">
        <f>IF($L$2=TRUE,_xll.mirGetDate($A2201,$B$4,"MOD_FOLLOWING",$I$2),"")</f>
        <v/>
      </c>
      <c r="C2201" s="738" t="str">
        <f>IF($L$2=TRUE,_xll.mirGetDate($A2201,$C$4,"MOD_FOLLOWING",$I$2),"")</f>
        <v/>
      </c>
      <c r="D2201" s="738" t="str">
        <f>IF($L$2=TRUE,_xll.mirGetDate($A2201,$D$4,"MOD_FOLLOWING",$I$2),"")</f>
        <v/>
      </c>
      <c r="E2201" s="741" t="str">
        <v/>
      </c>
      <c r="F2201" s="741" t="str">
        <v/>
      </c>
      <c r="G2201" s="741" t="str">
        <v/>
      </c>
    </row>
    <row r="2202" spans="1:7">
      <c r="A2202" s="740" t="str">
        <f t="shared" si="34"/>
        <v/>
      </c>
      <c r="B2202" s="739" t="str">
        <f>IF($L$2=TRUE,_xll.mirGetDate($A2202,$B$4,"MOD_FOLLOWING",$I$2),"")</f>
        <v/>
      </c>
      <c r="C2202" s="738" t="str">
        <f>IF($L$2=TRUE,_xll.mirGetDate($A2202,$C$4,"MOD_FOLLOWING",$I$2),"")</f>
        <v/>
      </c>
      <c r="D2202" s="738" t="str">
        <f>IF($L$2=TRUE,_xll.mirGetDate($A2202,$D$4,"MOD_FOLLOWING",$I$2),"")</f>
        <v/>
      </c>
      <c r="E2202" s="741" t="str">
        <v/>
      </c>
      <c r="F2202" s="741" t="str">
        <v/>
      </c>
      <c r="G2202" s="741" t="str">
        <v/>
      </c>
    </row>
    <row r="2203" spans="1:7">
      <c r="A2203" s="740" t="str">
        <f t="shared" si="34"/>
        <v/>
      </c>
      <c r="B2203" s="739" t="str">
        <f>IF($L$2=TRUE,_xll.mirGetDate($A2203,$B$4,"MOD_FOLLOWING",$I$2),"")</f>
        <v/>
      </c>
      <c r="C2203" s="738" t="str">
        <f>IF($L$2=TRUE,_xll.mirGetDate($A2203,$C$4,"MOD_FOLLOWING",$I$2),"")</f>
        <v/>
      </c>
      <c r="D2203" s="738" t="str">
        <f>IF($L$2=TRUE,_xll.mirGetDate($A2203,$D$4,"MOD_FOLLOWING",$I$2),"")</f>
        <v/>
      </c>
      <c r="E2203" s="741" t="str">
        <v/>
      </c>
      <c r="F2203" s="741" t="str">
        <v/>
      </c>
      <c r="G2203" s="741" t="str">
        <v/>
      </c>
    </row>
    <row r="2204" spans="1:7">
      <c r="A2204" s="740" t="str">
        <f t="shared" si="34"/>
        <v/>
      </c>
      <c r="B2204" s="739" t="str">
        <f>IF($L$2=TRUE,_xll.mirGetDate($A2204,$B$4,"MOD_FOLLOWING",$I$2),"")</f>
        <v/>
      </c>
      <c r="C2204" s="738" t="str">
        <f>IF($L$2=TRUE,_xll.mirGetDate($A2204,$C$4,"MOD_FOLLOWING",$I$2),"")</f>
        <v/>
      </c>
      <c r="D2204" s="738" t="str">
        <f>IF($L$2=TRUE,_xll.mirGetDate($A2204,$D$4,"MOD_FOLLOWING",$I$2),"")</f>
        <v/>
      </c>
      <c r="E2204" s="741" t="str">
        <v/>
      </c>
      <c r="F2204" s="741" t="str">
        <v/>
      </c>
      <c r="G2204" s="741" t="str">
        <v/>
      </c>
    </row>
    <row r="2205" spans="1:7">
      <c r="A2205" s="740" t="str">
        <f t="shared" si="34"/>
        <v/>
      </c>
      <c r="B2205" s="739" t="str">
        <f>IF($L$2=TRUE,_xll.mirGetDate($A2205,$B$4,"MOD_FOLLOWING",$I$2),"")</f>
        <v/>
      </c>
      <c r="C2205" s="738" t="str">
        <f>IF($L$2=TRUE,_xll.mirGetDate($A2205,$C$4,"MOD_FOLLOWING",$I$2),"")</f>
        <v/>
      </c>
      <c r="D2205" s="738" t="str">
        <f>IF($L$2=TRUE,_xll.mirGetDate($A2205,$D$4,"MOD_FOLLOWING",$I$2),"")</f>
        <v/>
      </c>
      <c r="E2205" s="741" t="str">
        <v/>
      </c>
      <c r="F2205" s="741" t="str">
        <v/>
      </c>
      <c r="G2205" s="741" t="str">
        <v/>
      </c>
    </row>
    <row r="2206" spans="1:7">
      <c r="A2206" s="740" t="str">
        <f t="shared" si="34"/>
        <v/>
      </c>
      <c r="B2206" s="739" t="str">
        <f>IF($L$2=TRUE,_xll.mirGetDate($A2206,$B$4,"MOD_FOLLOWING",$I$2),"")</f>
        <v/>
      </c>
      <c r="C2206" s="738" t="str">
        <f>IF($L$2=TRUE,_xll.mirGetDate($A2206,$C$4,"MOD_FOLLOWING",$I$2),"")</f>
        <v/>
      </c>
      <c r="D2206" s="738" t="str">
        <f>IF($L$2=TRUE,_xll.mirGetDate($A2206,$D$4,"MOD_FOLLOWING",$I$2),"")</f>
        <v/>
      </c>
      <c r="E2206" s="741" t="str">
        <v/>
      </c>
      <c r="F2206" s="741" t="str">
        <v/>
      </c>
      <c r="G2206" s="741" t="str">
        <v/>
      </c>
    </row>
    <row r="2207" spans="1:7">
      <c r="A2207" s="740" t="str">
        <f t="shared" si="34"/>
        <v/>
      </c>
      <c r="B2207" s="739" t="str">
        <f>IF($L$2=TRUE,_xll.mirGetDate($A2207,$B$4,"MOD_FOLLOWING",$I$2),"")</f>
        <v/>
      </c>
      <c r="C2207" s="738" t="str">
        <f>IF($L$2=TRUE,_xll.mirGetDate($A2207,$C$4,"MOD_FOLLOWING",$I$2),"")</f>
        <v/>
      </c>
      <c r="D2207" s="738" t="str">
        <f>IF($L$2=TRUE,_xll.mirGetDate($A2207,$D$4,"MOD_FOLLOWING",$I$2),"")</f>
        <v/>
      </c>
      <c r="E2207" s="741" t="str">
        <v/>
      </c>
      <c r="F2207" s="741" t="str">
        <v/>
      </c>
      <c r="G2207" s="741" t="str">
        <v/>
      </c>
    </row>
    <row r="2208" spans="1:7">
      <c r="A2208" s="740" t="str">
        <f t="shared" si="34"/>
        <v/>
      </c>
      <c r="B2208" s="739" t="str">
        <f>IF($L$2=TRUE,_xll.mirGetDate($A2208,$B$4,"MOD_FOLLOWING",$I$2),"")</f>
        <v/>
      </c>
      <c r="C2208" s="738" t="str">
        <f>IF($L$2=TRUE,_xll.mirGetDate($A2208,$C$4,"MOD_FOLLOWING",$I$2),"")</f>
        <v/>
      </c>
      <c r="D2208" s="738" t="str">
        <f>IF($L$2=TRUE,_xll.mirGetDate($A2208,$D$4,"MOD_FOLLOWING",$I$2),"")</f>
        <v/>
      </c>
      <c r="E2208" s="741" t="str">
        <v/>
      </c>
      <c r="F2208" s="741" t="str">
        <v/>
      </c>
      <c r="G2208" s="741" t="str">
        <v/>
      </c>
    </row>
    <row r="2209" spans="1:7">
      <c r="A2209" s="740" t="str">
        <f t="shared" si="34"/>
        <v/>
      </c>
      <c r="B2209" s="739" t="str">
        <f>IF($L$2=TRUE,_xll.mirGetDate($A2209,$B$4,"MOD_FOLLOWING",$I$2),"")</f>
        <v/>
      </c>
      <c r="C2209" s="738" t="str">
        <f>IF($L$2=TRUE,_xll.mirGetDate($A2209,$C$4,"MOD_FOLLOWING",$I$2),"")</f>
        <v/>
      </c>
      <c r="D2209" s="738" t="str">
        <f>IF($L$2=TRUE,_xll.mirGetDate($A2209,$D$4,"MOD_FOLLOWING",$I$2),"")</f>
        <v/>
      </c>
      <c r="E2209" s="741" t="str">
        <v/>
      </c>
      <c r="F2209" s="741" t="str">
        <v/>
      </c>
      <c r="G2209" s="741" t="str">
        <v/>
      </c>
    </row>
    <row r="2210" spans="1:7">
      <c r="A2210" s="740" t="str">
        <f t="shared" si="34"/>
        <v/>
      </c>
      <c r="B2210" s="739" t="str">
        <f>IF($L$2=TRUE,_xll.mirGetDate($A2210,$B$4,"MOD_FOLLOWING",$I$2),"")</f>
        <v/>
      </c>
      <c r="C2210" s="738" t="str">
        <f>IF($L$2=TRUE,_xll.mirGetDate($A2210,$C$4,"MOD_FOLLOWING",$I$2),"")</f>
        <v/>
      </c>
      <c r="D2210" s="738" t="str">
        <f>IF($L$2=TRUE,_xll.mirGetDate($A2210,$D$4,"MOD_FOLLOWING",$I$2),"")</f>
        <v/>
      </c>
      <c r="E2210" s="741" t="str">
        <v/>
      </c>
      <c r="F2210" s="741" t="str">
        <v/>
      </c>
      <c r="G2210" s="741" t="str">
        <v/>
      </c>
    </row>
    <row r="2211" spans="1:7">
      <c r="A2211" s="740" t="str">
        <f t="shared" si="34"/>
        <v/>
      </c>
      <c r="B2211" s="739" t="str">
        <f>IF($L$2=TRUE,_xll.mirGetDate($A2211,$B$4,"MOD_FOLLOWING",$I$2),"")</f>
        <v/>
      </c>
      <c r="C2211" s="738" t="str">
        <f>IF($L$2=TRUE,_xll.mirGetDate($A2211,$C$4,"MOD_FOLLOWING",$I$2),"")</f>
        <v/>
      </c>
      <c r="D2211" s="738" t="str">
        <f>IF($L$2=TRUE,_xll.mirGetDate($A2211,$D$4,"MOD_FOLLOWING",$I$2),"")</f>
        <v/>
      </c>
      <c r="E2211" s="741" t="str">
        <v/>
      </c>
      <c r="F2211" s="741" t="str">
        <v/>
      </c>
      <c r="G2211" s="741" t="str">
        <v/>
      </c>
    </row>
    <row r="2212" spans="1:7">
      <c r="A2212" s="740" t="str">
        <f t="shared" si="34"/>
        <v/>
      </c>
      <c r="B2212" s="739" t="str">
        <f>IF($L$2=TRUE,_xll.mirGetDate($A2212,$B$4,"MOD_FOLLOWING",$I$2),"")</f>
        <v/>
      </c>
      <c r="C2212" s="738" t="str">
        <f>IF($L$2=TRUE,_xll.mirGetDate($A2212,$C$4,"MOD_FOLLOWING",$I$2),"")</f>
        <v/>
      </c>
      <c r="D2212" s="738" t="str">
        <f>IF($L$2=TRUE,_xll.mirGetDate($A2212,$D$4,"MOD_FOLLOWING",$I$2),"")</f>
        <v/>
      </c>
      <c r="E2212" s="741" t="str">
        <v/>
      </c>
      <c r="F2212" s="741" t="str">
        <v/>
      </c>
      <c r="G2212" s="741" t="str">
        <v/>
      </c>
    </row>
    <row r="2213" spans="1:7">
      <c r="A2213" s="740" t="str">
        <f t="shared" si="34"/>
        <v/>
      </c>
      <c r="B2213" s="739" t="str">
        <f>IF($L$2=TRUE,_xll.mirGetDate($A2213,$B$4,"MOD_FOLLOWING",$I$2),"")</f>
        <v/>
      </c>
      <c r="C2213" s="738" t="str">
        <f>IF($L$2=TRUE,_xll.mirGetDate($A2213,$C$4,"MOD_FOLLOWING",$I$2),"")</f>
        <v/>
      </c>
      <c r="D2213" s="738" t="str">
        <f>IF($L$2=TRUE,_xll.mirGetDate($A2213,$D$4,"MOD_FOLLOWING",$I$2),"")</f>
        <v/>
      </c>
      <c r="E2213" s="741" t="str">
        <v/>
      </c>
      <c r="F2213" s="741" t="str">
        <v/>
      </c>
      <c r="G2213" s="741" t="str">
        <v/>
      </c>
    </row>
    <row r="2214" spans="1:7">
      <c r="A2214" s="740" t="str">
        <f t="shared" si="34"/>
        <v/>
      </c>
      <c r="B2214" s="739" t="str">
        <f>IF($L$2=TRUE,_xll.mirGetDate($A2214,$B$4,"MOD_FOLLOWING",$I$2),"")</f>
        <v/>
      </c>
      <c r="C2214" s="738" t="str">
        <f>IF($L$2=TRUE,_xll.mirGetDate($A2214,$C$4,"MOD_FOLLOWING",$I$2),"")</f>
        <v/>
      </c>
      <c r="D2214" s="738" t="str">
        <f>IF($L$2=TRUE,_xll.mirGetDate($A2214,$D$4,"MOD_FOLLOWING",$I$2),"")</f>
        <v/>
      </c>
      <c r="E2214" s="741" t="str">
        <v/>
      </c>
      <c r="F2214" s="741" t="str">
        <v/>
      </c>
      <c r="G2214" s="741" t="str">
        <v/>
      </c>
    </row>
    <row r="2215" spans="1:7">
      <c r="A2215" s="740" t="str">
        <f t="shared" si="34"/>
        <v/>
      </c>
      <c r="B2215" s="739" t="str">
        <f>IF($L$2=TRUE,_xll.mirGetDate($A2215,$B$4,"MOD_FOLLOWING",$I$2),"")</f>
        <v/>
      </c>
      <c r="C2215" s="738" t="str">
        <f>IF($L$2=TRUE,_xll.mirGetDate($A2215,$C$4,"MOD_FOLLOWING",$I$2),"")</f>
        <v/>
      </c>
      <c r="D2215" s="738" t="str">
        <f>IF($L$2=TRUE,_xll.mirGetDate($A2215,$D$4,"MOD_FOLLOWING",$I$2),"")</f>
        <v/>
      </c>
      <c r="E2215" s="741" t="str">
        <v/>
      </c>
      <c r="F2215" s="741" t="str">
        <v/>
      </c>
      <c r="G2215" s="741" t="str">
        <v/>
      </c>
    </row>
    <row r="2216" spans="1:7">
      <c r="A2216" s="740" t="str">
        <f t="shared" si="34"/>
        <v/>
      </c>
      <c r="B2216" s="739" t="str">
        <f>IF($L$2=TRUE,_xll.mirGetDate($A2216,$B$4,"MOD_FOLLOWING",$I$2),"")</f>
        <v/>
      </c>
      <c r="C2216" s="738" t="str">
        <f>IF($L$2=TRUE,_xll.mirGetDate($A2216,$C$4,"MOD_FOLLOWING",$I$2),"")</f>
        <v/>
      </c>
      <c r="D2216" s="738" t="str">
        <f>IF($L$2=TRUE,_xll.mirGetDate($A2216,$D$4,"MOD_FOLLOWING",$I$2),"")</f>
        <v/>
      </c>
      <c r="E2216" s="741" t="str">
        <v/>
      </c>
      <c r="F2216" s="741" t="str">
        <v/>
      </c>
      <c r="G2216" s="741" t="str">
        <v/>
      </c>
    </row>
    <row r="2217" spans="1:7">
      <c r="A2217" s="740" t="str">
        <f t="shared" si="34"/>
        <v/>
      </c>
      <c r="B2217" s="739" t="str">
        <f>IF($L$2=TRUE,_xll.mirGetDate($A2217,$B$4,"MOD_FOLLOWING",$I$2),"")</f>
        <v/>
      </c>
      <c r="C2217" s="738" t="str">
        <f>IF($L$2=TRUE,_xll.mirGetDate($A2217,$C$4,"MOD_FOLLOWING",$I$2),"")</f>
        <v/>
      </c>
      <c r="D2217" s="738" t="str">
        <f>IF($L$2=TRUE,_xll.mirGetDate($A2217,$D$4,"MOD_FOLLOWING",$I$2),"")</f>
        <v/>
      </c>
      <c r="E2217" s="741" t="str">
        <v/>
      </c>
      <c r="F2217" s="741" t="str">
        <v/>
      </c>
      <c r="G2217" s="741" t="str">
        <v/>
      </c>
    </row>
    <row r="2218" spans="1:7">
      <c r="A2218" s="740" t="str">
        <f t="shared" si="34"/>
        <v/>
      </c>
      <c r="B2218" s="739" t="str">
        <f>IF($L$2=TRUE,_xll.mirGetDate($A2218,$B$4,"MOD_FOLLOWING",$I$2),"")</f>
        <v/>
      </c>
      <c r="C2218" s="738" t="str">
        <f>IF($L$2=TRUE,_xll.mirGetDate($A2218,$C$4,"MOD_FOLLOWING",$I$2),"")</f>
        <v/>
      </c>
      <c r="D2218" s="738" t="str">
        <f>IF($L$2=TRUE,_xll.mirGetDate($A2218,$D$4,"MOD_FOLLOWING",$I$2),"")</f>
        <v/>
      </c>
      <c r="E2218" s="741" t="str">
        <v/>
      </c>
      <c r="F2218" s="741" t="str">
        <v/>
      </c>
      <c r="G2218" s="741" t="str">
        <v/>
      </c>
    </row>
    <row r="2219" spans="1:7">
      <c r="A2219" s="740" t="str">
        <f t="shared" si="34"/>
        <v/>
      </c>
      <c r="B2219" s="739" t="str">
        <f>IF($L$2=TRUE,_xll.mirGetDate($A2219,$B$4,"MOD_FOLLOWING",$I$2),"")</f>
        <v/>
      </c>
      <c r="C2219" s="738" t="str">
        <f>IF($L$2=TRUE,_xll.mirGetDate($A2219,$C$4,"MOD_FOLLOWING",$I$2),"")</f>
        <v/>
      </c>
      <c r="D2219" s="738" t="str">
        <f>IF($L$2=TRUE,_xll.mirGetDate($A2219,$D$4,"MOD_FOLLOWING",$I$2),"")</f>
        <v/>
      </c>
      <c r="E2219" s="741" t="str">
        <v/>
      </c>
      <c r="F2219" s="741" t="str">
        <v/>
      </c>
      <c r="G2219" s="741" t="str">
        <v/>
      </c>
    </row>
    <row r="2220" spans="1:7">
      <c r="A2220" s="740" t="str">
        <f t="shared" si="34"/>
        <v/>
      </c>
      <c r="B2220" s="739" t="str">
        <f>IF($L$2=TRUE,_xll.mirGetDate($A2220,$B$4,"MOD_FOLLOWING",$I$2),"")</f>
        <v/>
      </c>
      <c r="C2220" s="738" t="str">
        <f>IF($L$2=TRUE,_xll.mirGetDate($A2220,$C$4,"MOD_FOLLOWING",$I$2),"")</f>
        <v/>
      </c>
      <c r="D2220" s="738" t="str">
        <f>IF($L$2=TRUE,_xll.mirGetDate($A2220,$D$4,"MOD_FOLLOWING",$I$2),"")</f>
        <v/>
      </c>
      <c r="E2220" s="741" t="str">
        <v/>
      </c>
      <c r="F2220" s="741" t="str">
        <v/>
      </c>
      <c r="G2220" s="741" t="str">
        <v/>
      </c>
    </row>
    <row r="2221" spans="1:7">
      <c r="A2221" s="740" t="str">
        <f t="shared" si="34"/>
        <v/>
      </c>
      <c r="B2221" s="739" t="str">
        <f>IF($L$2=TRUE,_xll.mirGetDate($A2221,$B$4,"MOD_FOLLOWING",$I$2),"")</f>
        <v/>
      </c>
      <c r="C2221" s="738" t="str">
        <f>IF($L$2=TRUE,_xll.mirGetDate($A2221,$C$4,"MOD_FOLLOWING",$I$2),"")</f>
        <v/>
      </c>
      <c r="D2221" s="738" t="str">
        <f>IF($L$2=TRUE,_xll.mirGetDate($A2221,$D$4,"MOD_FOLLOWING",$I$2),"")</f>
        <v/>
      </c>
      <c r="E2221" s="741" t="str">
        <v/>
      </c>
      <c r="F2221" s="741" t="str">
        <v/>
      </c>
      <c r="G2221" s="741" t="str">
        <v/>
      </c>
    </row>
    <row r="2222" spans="1:7">
      <c r="A2222" s="740" t="str">
        <f t="shared" si="34"/>
        <v/>
      </c>
      <c r="B2222" s="739" t="str">
        <f>IF($L$2=TRUE,_xll.mirGetDate($A2222,$B$4,"MOD_FOLLOWING",$I$2),"")</f>
        <v/>
      </c>
      <c r="C2222" s="738" t="str">
        <f>IF($L$2=TRUE,_xll.mirGetDate($A2222,$C$4,"MOD_FOLLOWING",$I$2),"")</f>
        <v/>
      </c>
      <c r="D2222" s="738" t="str">
        <f>IF($L$2=TRUE,_xll.mirGetDate($A2222,$D$4,"MOD_FOLLOWING",$I$2),"")</f>
        <v/>
      </c>
      <c r="E2222" s="741" t="str">
        <v/>
      </c>
      <c r="F2222" s="741" t="str">
        <v/>
      </c>
      <c r="G2222" s="741" t="str">
        <v/>
      </c>
    </row>
    <row r="2223" spans="1:7">
      <c r="A2223" s="740" t="str">
        <f t="shared" si="34"/>
        <v/>
      </c>
      <c r="B2223" s="739" t="str">
        <f>IF($L$2=TRUE,_xll.mirGetDate($A2223,$B$4,"MOD_FOLLOWING",$I$2),"")</f>
        <v/>
      </c>
      <c r="C2223" s="738" t="str">
        <f>IF($L$2=TRUE,_xll.mirGetDate($A2223,$C$4,"MOD_FOLLOWING",$I$2),"")</f>
        <v/>
      </c>
      <c r="D2223" s="738" t="str">
        <f>IF($L$2=TRUE,_xll.mirGetDate($A2223,$D$4,"MOD_FOLLOWING",$I$2),"")</f>
        <v/>
      </c>
      <c r="E2223" s="741" t="str">
        <v/>
      </c>
      <c r="F2223" s="741" t="str">
        <v/>
      </c>
      <c r="G2223" s="741" t="str">
        <v/>
      </c>
    </row>
    <row r="2224" spans="1:7">
      <c r="A2224" s="740" t="str">
        <f t="shared" si="34"/>
        <v/>
      </c>
      <c r="B2224" s="739" t="str">
        <f>IF($L$2=TRUE,_xll.mirGetDate($A2224,$B$4,"MOD_FOLLOWING",$I$2),"")</f>
        <v/>
      </c>
      <c r="C2224" s="738" t="str">
        <f>IF($L$2=TRUE,_xll.mirGetDate($A2224,$C$4,"MOD_FOLLOWING",$I$2),"")</f>
        <v/>
      </c>
      <c r="D2224" s="738" t="str">
        <f>IF($L$2=TRUE,_xll.mirGetDate($A2224,$D$4,"MOD_FOLLOWING",$I$2),"")</f>
        <v/>
      </c>
      <c r="E2224" s="741" t="str">
        <v/>
      </c>
      <c r="F2224" s="741" t="str">
        <v/>
      </c>
      <c r="G2224" s="741" t="str">
        <v/>
      </c>
    </row>
    <row r="2225" spans="1:7">
      <c r="A2225" s="740" t="str">
        <f t="shared" si="34"/>
        <v/>
      </c>
      <c r="B2225" s="739" t="str">
        <f>IF($L$2=TRUE,_xll.mirGetDate($A2225,$B$4,"MOD_FOLLOWING",$I$2),"")</f>
        <v/>
      </c>
      <c r="C2225" s="738" t="str">
        <f>IF($L$2=TRUE,_xll.mirGetDate($A2225,$C$4,"MOD_FOLLOWING",$I$2),"")</f>
        <v/>
      </c>
      <c r="D2225" s="738" t="str">
        <f>IF($L$2=TRUE,_xll.mirGetDate($A2225,$D$4,"MOD_FOLLOWING",$I$2),"")</f>
        <v/>
      </c>
      <c r="E2225" s="741" t="str">
        <v/>
      </c>
      <c r="F2225" s="741" t="str">
        <v/>
      </c>
      <c r="G2225" s="741" t="str">
        <v/>
      </c>
    </row>
    <row r="2226" spans="1:7">
      <c r="A2226" s="740" t="str">
        <f t="shared" si="34"/>
        <v/>
      </c>
      <c r="B2226" s="739" t="str">
        <f>IF($L$2=TRUE,_xll.mirGetDate($A2226,$B$4,"MOD_FOLLOWING",$I$2),"")</f>
        <v/>
      </c>
      <c r="C2226" s="738" t="str">
        <f>IF($L$2=TRUE,_xll.mirGetDate($A2226,$C$4,"MOD_FOLLOWING",$I$2),"")</f>
        <v/>
      </c>
      <c r="D2226" s="738" t="str">
        <f>IF($L$2=TRUE,_xll.mirGetDate($A2226,$D$4,"MOD_FOLLOWING",$I$2),"")</f>
        <v/>
      </c>
      <c r="E2226" s="741" t="str">
        <v/>
      </c>
      <c r="F2226" s="741" t="str">
        <v/>
      </c>
      <c r="G2226" s="741" t="str">
        <v/>
      </c>
    </row>
    <row r="2227" spans="1:7">
      <c r="A2227" s="740" t="str">
        <f t="shared" si="34"/>
        <v/>
      </c>
      <c r="B2227" s="739" t="str">
        <f>IF($L$2=TRUE,_xll.mirGetDate($A2227,$B$4,"MOD_FOLLOWING",$I$2),"")</f>
        <v/>
      </c>
      <c r="C2227" s="738" t="str">
        <f>IF($L$2=TRUE,_xll.mirGetDate($A2227,$C$4,"MOD_FOLLOWING",$I$2),"")</f>
        <v/>
      </c>
      <c r="D2227" s="738" t="str">
        <f>IF($L$2=TRUE,_xll.mirGetDate($A2227,$D$4,"MOD_FOLLOWING",$I$2),"")</f>
        <v/>
      </c>
      <c r="E2227" s="741" t="str">
        <v/>
      </c>
      <c r="F2227" s="741" t="str">
        <v/>
      </c>
      <c r="G2227" s="741" t="str">
        <v/>
      </c>
    </row>
    <row r="2228" spans="1:7">
      <c r="A2228" s="740" t="str">
        <f t="shared" si="34"/>
        <v/>
      </c>
      <c r="B2228" s="739" t="str">
        <f>IF($L$2=TRUE,_xll.mirGetDate($A2228,$B$4,"MOD_FOLLOWING",$I$2),"")</f>
        <v/>
      </c>
      <c r="C2228" s="738" t="str">
        <f>IF($L$2=TRUE,_xll.mirGetDate($A2228,$C$4,"MOD_FOLLOWING",$I$2),"")</f>
        <v/>
      </c>
      <c r="D2228" s="738" t="str">
        <f>IF($L$2=TRUE,_xll.mirGetDate($A2228,$D$4,"MOD_FOLLOWING",$I$2),"")</f>
        <v/>
      </c>
      <c r="E2228" s="741" t="str">
        <v/>
      </c>
      <c r="F2228" s="741" t="str">
        <v/>
      </c>
      <c r="G2228" s="741" t="str">
        <v/>
      </c>
    </row>
    <row r="2229" spans="1:7">
      <c r="A2229" s="740" t="str">
        <f t="shared" si="34"/>
        <v/>
      </c>
      <c r="B2229" s="739" t="str">
        <f>IF($L$2=TRUE,_xll.mirGetDate($A2229,$B$4,"MOD_FOLLOWING",$I$2),"")</f>
        <v/>
      </c>
      <c r="C2229" s="738" t="str">
        <f>IF($L$2=TRUE,_xll.mirGetDate($A2229,$C$4,"MOD_FOLLOWING",$I$2),"")</f>
        <v/>
      </c>
      <c r="D2229" s="738" t="str">
        <f>IF($L$2=TRUE,_xll.mirGetDate($A2229,$D$4,"MOD_FOLLOWING",$I$2),"")</f>
        <v/>
      </c>
      <c r="E2229" s="741" t="str">
        <v/>
      </c>
      <c r="F2229" s="741" t="str">
        <v/>
      </c>
      <c r="G2229" s="741" t="str">
        <v/>
      </c>
    </row>
    <row r="2230" spans="1:7">
      <c r="A2230" s="740" t="str">
        <f t="shared" si="34"/>
        <v/>
      </c>
      <c r="B2230" s="739" t="str">
        <f>IF($L$2=TRUE,_xll.mirGetDate($A2230,$B$4,"MOD_FOLLOWING",$I$2),"")</f>
        <v/>
      </c>
      <c r="C2230" s="738" t="str">
        <f>IF($L$2=TRUE,_xll.mirGetDate($A2230,$C$4,"MOD_FOLLOWING",$I$2),"")</f>
        <v/>
      </c>
      <c r="D2230" s="738" t="str">
        <f>IF($L$2=TRUE,_xll.mirGetDate($A2230,$D$4,"MOD_FOLLOWING",$I$2),"")</f>
        <v/>
      </c>
      <c r="E2230" s="741" t="str">
        <v/>
      </c>
      <c r="F2230" s="741" t="str">
        <v/>
      </c>
      <c r="G2230" s="741" t="str">
        <v/>
      </c>
    </row>
    <row r="2231" spans="1:7">
      <c r="A2231" s="740" t="str">
        <f t="shared" si="34"/>
        <v/>
      </c>
      <c r="B2231" s="739" t="str">
        <f>IF($L$2=TRUE,_xll.mirGetDate($A2231,$B$4,"MOD_FOLLOWING",$I$2),"")</f>
        <v/>
      </c>
      <c r="C2231" s="738" t="str">
        <f>IF($L$2=TRUE,_xll.mirGetDate($A2231,$C$4,"MOD_FOLLOWING",$I$2),"")</f>
        <v/>
      </c>
      <c r="D2231" s="738" t="str">
        <f>IF($L$2=TRUE,_xll.mirGetDate($A2231,$D$4,"MOD_FOLLOWING",$I$2),"")</f>
        <v/>
      </c>
      <c r="E2231" s="741" t="str">
        <v/>
      </c>
      <c r="F2231" s="741" t="str">
        <v/>
      </c>
      <c r="G2231" s="741" t="str">
        <v/>
      </c>
    </row>
    <row r="2232" spans="1:7">
      <c r="A2232" s="740" t="str">
        <f t="shared" si="34"/>
        <v/>
      </c>
      <c r="B2232" s="739" t="str">
        <f>IF($L$2=TRUE,_xll.mirGetDate($A2232,$B$4,"MOD_FOLLOWING",$I$2),"")</f>
        <v/>
      </c>
      <c r="C2232" s="738" t="str">
        <f>IF($L$2=TRUE,_xll.mirGetDate($A2232,$C$4,"MOD_FOLLOWING",$I$2),"")</f>
        <v/>
      </c>
      <c r="D2232" s="738" t="str">
        <f>IF($L$2=TRUE,_xll.mirGetDate($A2232,$D$4,"MOD_FOLLOWING",$I$2),"")</f>
        <v/>
      </c>
      <c r="E2232" s="741" t="str">
        <v/>
      </c>
      <c r="F2232" s="741" t="str">
        <v/>
      </c>
      <c r="G2232" s="741" t="str">
        <v/>
      </c>
    </row>
    <row r="2233" spans="1:7">
      <c r="A2233" s="740" t="str">
        <f t="shared" si="34"/>
        <v/>
      </c>
      <c r="B2233" s="739" t="str">
        <f>IF($L$2=TRUE,_xll.mirGetDate($A2233,$B$4,"MOD_FOLLOWING",$I$2),"")</f>
        <v/>
      </c>
      <c r="C2233" s="738" t="str">
        <f>IF($L$2=TRUE,_xll.mirGetDate($A2233,$C$4,"MOD_FOLLOWING",$I$2),"")</f>
        <v/>
      </c>
      <c r="D2233" s="738" t="str">
        <f>IF($L$2=TRUE,_xll.mirGetDate($A2233,$D$4,"MOD_FOLLOWING",$I$2),"")</f>
        <v/>
      </c>
      <c r="E2233" s="741" t="str">
        <v/>
      </c>
      <c r="F2233" s="741" t="str">
        <v/>
      </c>
      <c r="G2233" s="741" t="str">
        <v/>
      </c>
    </row>
    <row r="2234" spans="1:7">
      <c r="A2234" s="740" t="str">
        <f t="shared" si="34"/>
        <v/>
      </c>
      <c r="B2234" s="739" t="str">
        <f>IF($L$2=TRUE,_xll.mirGetDate($A2234,$B$4,"MOD_FOLLOWING",$I$2),"")</f>
        <v/>
      </c>
      <c r="C2234" s="738" t="str">
        <f>IF($L$2=TRUE,_xll.mirGetDate($A2234,$C$4,"MOD_FOLLOWING",$I$2),"")</f>
        <v/>
      </c>
      <c r="D2234" s="738" t="str">
        <f>IF($L$2=TRUE,_xll.mirGetDate($A2234,$D$4,"MOD_FOLLOWING",$I$2),"")</f>
        <v/>
      </c>
      <c r="E2234" s="741" t="str">
        <v/>
      </c>
      <c r="F2234" s="741" t="str">
        <v/>
      </c>
      <c r="G2234" s="741" t="str">
        <v/>
      </c>
    </row>
    <row r="2235" spans="1:7">
      <c r="A2235" s="740" t="str">
        <f t="shared" si="34"/>
        <v/>
      </c>
      <c r="B2235" s="739" t="str">
        <f>IF($L$2=TRUE,_xll.mirGetDate($A2235,$B$4,"MOD_FOLLOWING",$I$2),"")</f>
        <v/>
      </c>
      <c r="C2235" s="738" t="str">
        <f>IF($L$2=TRUE,_xll.mirGetDate($A2235,$C$4,"MOD_FOLLOWING",$I$2),"")</f>
        <v/>
      </c>
      <c r="D2235" s="738" t="str">
        <f>IF($L$2=TRUE,_xll.mirGetDate($A2235,$D$4,"MOD_FOLLOWING",$I$2),"")</f>
        <v/>
      </c>
      <c r="E2235" s="741" t="str">
        <v/>
      </c>
      <c r="F2235" s="741" t="str">
        <v/>
      </c>
      <c r="G2235" s="741" t="str">
        <v/>
      </c>
    </row>
    <row r="2236" spans="1:7">
      <c r="A2236" s="740" t="str">
        <f t="shared" si="34"/>
        <v/>
      </c>
      <c r="B2236" s="739" t="str">
        <f>IF($L$2=TRUE,_xll.mirGetDate($A2236,$B$4,"MOD_FOLLOWING",$I$2),"")</f>
        <v/>
      </c>
      <c r="C2236" s="738" t="str">
        <f>IF($L$2=TRUE,_xll.mirGetDate($A2236,$C$4,"MOD_FOLLOWING",$I$2),"")</f>
        <v/>
      </c>
      <c r="D2236" s="738" t="str">
        <f>IF($L$2=TRUE,_xll.mirGetDate($A2236,$D$4,"MOD_FOLLOWING",$I$2),"")</f>
        <v/>
      </c>
      <c r="E2236" s="741" t="str">
        <v/>
      </c>
      <c r="F2236" s="741" t="str">
        <v/>
      </c>
      <c r="G2236" s="741" t="str">
        <v/>
      </c>
    </row>
    <row r="2237" spans="1:7">
      <c r="A2237" s="740" t="str">
        <f t="shared" si="34"/>
        <v/>
      </c>
      <c r="B2237" s="739" t="str">
        <f>IF($L$2=TRUE,_xll.mirGetDate($A2237,$B$4,"MOD_FOLLOWING",$I$2),"")</f>
        <v/>
      </c>
      <c r="C2237" s="738" t="str">
        <f>IF($L$2=TRUE,_xll.mirGetDate($A2237,$C$4,"MOD_FOLLOWING",$I$2),"")</f>
        <v/>
      </c>
      <c r="D2237" s="738" t="str">
        <f>IF($L$2=TRUE,_xll.mirGetDate($A2237,$D$4,"MOD_FOLLOWING",$I$2),"")</f>
        <v/>
      </c>
      <c r="E2237" s="741" t="str">
        <v/>
      </c>
      <c r="F2237" s="741" t="str">
        <v/>
      </c>
      <c r="G2237" s="741" t="str">
        <v/>
      </c>
    </row>
    <row r="2238" spans="1:7">
      <c r="A2238" s="740" t="str">
        <f t="shared" si="34"/>
        <v/>
      </c>
      <c r="B2238" s="739" t="str">
        <f>IF($L$2=TRUE,_xll.mirGetDate($A2238,$B$4,"MOD_FOLLOWING",$I$2),"")</f>
        <v/>
      </c>
      <c r="C2238" s="738" t="str">
        <f>IF($L$2=TRUE,_xll.mirGetDate($A2238,$C$4,"MOD_FOLLOWING",$I$2),"")</f>
        <v/>
      </c>
      <c r="D2238" s="738" t="str">
        <f>IF($L$2=TRUE,_xll.mirGetDate($A2238,$D$4,"MOD_FOLLOWING",$I$2),"")</f>
        <v/>
      </c>
      <c r="E2238" s="741" t="str">
        <v/>
      </c>
      <c r="F2238" s="741" t="str">
        <v/>
      </c>
      <c r="G2238" s="741" t="str">
        <v/>
      </c>
    </row>
    <row r="2239" spans="1:7">
      <c r="A2239" s="740" t="str">
        <f t="shared" si="34"/>
        <v/>
      </c>
      <c r="B2239" s="739" t="str">
        <f>IF($L$2=TRUE,_xll.mirGetDate($A2239,$B$4,"MOD_FOLLOWING",$I$2),"")</f>
        <v/>
      </c>
      <c r="C2239" s="738" t="str">
        <f>IF($L$2=TRUE,_xll.mirGetDate($A2239,$C$4,"MOD_FOLLOWING",$I$2),"")</f>
        <v/>
      </c>
      <c r="D2239" s="738" t="str">
        <f>IF($L$2=TRUE,_xll.mirGetDate($A2239,$D$4,"MOD_FOLLOWING",$I$2),"")</f>
        <v/>
      </c>
      <c r="E2239" s="741" t="str">
        <v/>
      </c>
      <c r="F2239" s="741" t="str">
        <v/>
      </c>
      <c r="G2239" s="741" t="str">
        <v/>
      </c>
    </row>
    <row r="2240" spans="1:7">
      <c r="A2240" s="740" t="str">
        <f t="shared" si="34"/>
        <v/>
      </c>
      <c r="B2240" s="739" t="str">
        <f>IF($L$2=TRUE,_xll.mirGetDate($A2240,$B$4,"MOD_FOLLOWING",$I$2),"")</f>
        <v/>
      </c>
      <c r="C2240" s="738" t="str">
        <f>IF($L$2=TRUE,_xll.mirGetDate($A2240,$C$4,"MOD_FOLLOWING",$I$2),"")</f>
        <v/>
      </c>
      <c r="D2240" s="738" t="str">
        <f>IF($L$2=TRUE,_xll.mirGetDate($A2240,$D$4,"MOD_FOLLOWING",$I$2),"")</f>
        <v/>
      </c>
      <c r="E2240" s="741" t="str">
        <v/>
      </c>
      <c r="F2240" s="741" t="str">
        <v/>
      </c>
      <c r="G2240" s="741" t="str">
        <v/>
      </c>
    </row>
    <row r="2241" spans="1:7">
      <c r="A2241" s="740" t="str">
        <f t="shared" si="34"/>
        <v/>
      </c>
      <c r="B2241" s="739" t="str">
        <f>IF($L$2=TRUE,_xll.mirGetDate($A2241,$B$4,"MOD_FOLLOWING",$I$2),"")</f>
        <v/>
      </c>
      <c r="C2241" s="738" t="str">
        <f>IF($L$2=TRUE,_xll.mirGetDate($A2241,$C$4,"MOD_FOLLOWING",$I$2),"")</f>
        <v/>
      </c>
      <c r="D2241" s="738" t="str">
        <f>IF($L$2=TRUE,_xll.mirGetDate($A2241,$D$4,"MOD_FOLLOWING",$I$2),"")</f>
        <v/>
      </c>
      <c r="E2241" s="741" t="str">
        <v/>
      </c>
      <c r="F2241" s="741" t="str">
        <v/>
      </c>
      <c r="G2241" s="741" t="str">
        <v/>
      </c>
    </row>
    <row r="2242" spans="1:7">
      <c r="A2242" s="740" t="str">
        <f t="shared" si="34"/>
        <v/>
      </c>
      <c r="B2242" s="739" t="str">
        <f>IF($L$2=TRUE,_xll.mirGetDate($A2242,$B$4,"MOD_FOLLOWING",$I$2),"")</f>
        <v/>
      </c>
      <c r="C2242" s="738" t="str">
        <f>IF($L$2=TRUE,_xll.mirGetDate($A2242,$C$4,"MOD_FOLLOWING",$I$2),"")</f>
        <v/>
      </c>
      <c r="D2242" s="738" t="str">
        <f>IF($L$2=TRUE,_xll.mirGetDate($A2242,$D$4,"MOD_FOLLOWING",$I$2),"")</f>
        <v/>
      </c>
      <c r="E2242" s="741" t="str">
        <v/>
      </c>
      <c r="F2242" s="741" t="str">
        <v/>
      </c>
      <c r="G2242" s="741" t="str">
        <v/>
      </c>
    </row>
    <row r="2243" spans="1:7">
      <c r="A2243" s="740" t="str">
        <f t="shared" si="34"/>
        <v/>
      </c>
      <c r="B2243" s="739" t="str">
        <f>IF($L$2=TRUE,_xll.mirGetDate($A2243,$B$4,"MOD_FOLLOWING",$I$2),"")</f>
        <v/>
      </c>
      <c r="C2243" s="738" t="str">
        <f>IF($L$2=TRUE,_xll.mirGetDate($A2243,$C$4,"MOD_FOLLOWING",$I$2),"")</f>
        <v/>
      </c>
      <c r="D2243" s="738" t="str">
        <f>IF($L$2=TRUE,_xll.mirGetDate($A2243,$D$4,"MOD_FOLLOWING",$I$2),"")</f>
        <v/>
      </c>
      <c r="E2243" s="741" t="str">
        <v/>
      </c>
      <c r="F2243" s="741" t="str">
        <v/>
      </c>
      <c r="G2243" s="741" t="str">
        <v/>
      </c>
    </row>
    <row r="2244" spans="1:7">
      <c r="A2244" s="740" t="str">
        <f t="shared" si="34"/>
        <v/>
      </c>
      <c r="B2244" s="739" t="str">
        <f>IF($L$2=TRUE,_xll.mirGetDate($A2244,$B$4,"MOD_FOLLOWING",$I$2),"")</f>
        <v/>
      </c>
      <c r="C2244" s="738" t="str">
        <f>IF($L$2=TRUE,_xll.mirGetDate($A2244,$C$4,"MOD_FOLLOWING",$I$2),"")</f>
        <v/>
      </c>
      <c r="D2244" s="738" t="str">
        <f>IF($L$2=TRUE,_xll.mirGetDate($A2244,$D$4,"MOD_FOLLOWING",$I$2),"")</f>
        <v/>
      </c>
      <c r="E2244" s="741" t="str">
        <v/>
      </c>
      <c r="F2244" s="741" t="str">
        <v/>
      </c>
      <c r="G2244" s="741" t="str">
        <v/>
      </c>
    </row>
    <row r="2245" spans="1:7">
      <c r="A2245" s="740" t="str">
        <f t="shared" si="34"/>
        <v/>
      </c>
      <c r="B2245" s="739" t="str">
        <f>IF($L$2=TRUE,_xll.mirGetDate($A2245,$B$4,"MOD_FOLLOWING",$I$2),"")</f>
        <v/>
      </c>
      <c r="C2245" s="738" t="str">
        <f>IF($L$2=TRUE,_xll.mirGetDate($A2245,$C$4,"MOD_FOLLOWING",$I$2),"")</f>
        <v/>
      </c>
      <c r="D2245" s="738" t="str">
        <f>IF($L$2=TRUE,_xll.mirGetDate($A2245,$D$4,"MOD_FOLLOWING",$I$2),"")</f>
        <v/>
      </c>
      <c r="E2245" s="741" t="str">
        <v/>
      </c>
      <c r="F2245" s="741" t="str">
        <v/>
      </c>
      <c r="G2245" s="741" t="str">
        <v/>
      </c>
    </row>
    <row r="2246" spans="1:7">
      <c r="A2246" s="740" t="str">
        <f t="shared" ref="A2246:A2309" si="35">B2245</f>
        <v/>
      </c>
      <c r="B2246" s="739" t="str">
        <f>IF($L$2=TRUE,_xll.mirGetDate($A2246,$B$4,"MOD_FOLLOWING",$I$2),"")</f>
        <v/>
      </c>
      <c r="C2246" s="738" t="str">
        <f>IF($L$2=TRUE,_xll.mirGetDate($A2246,$C$4,"MOD_FOLLOWING",$I$2),"")</f>
        <v/>
      </c>
      <c r="D2246" s="738" t="str">
        <f>IF($L$2=TRUE,_xll.mirGetDate($A2246,$D$4,"MOD_FOLLOWING",$I$2),"")</f>
        <v/>
      </c>
      <c r="E2246" s="741" t="str">
        <v/>
      </c>
      <c r="F2246" s="741" t="str">
        <v/>
      </c>
      <c r="G2246" s="741" t="str">
        <v/>
      </c>
    </row>
    <row r="2247" spans="1:7">
      <c r="A2247" s="740" t="str">
        <f t="shared" si="35"/>
        <v/>
      </c>
      <c r="B2247" s="739" t="str">
        <f>IF($L$2=TRUE,_xll.mirGetDate($A2247,$B$4,"MOD_FOLLOWING",$I$2),"")</f>
        <v/>
      </c>
      <c r="C2247" s="738" t="str">
        <f>IF($L$2=TRUE,_xll.mirGetDate($A2247,$C$4,"MOD_FOLLOWING",$I$2),"")</f>
        <v/>
      </c>
      <c r="D2247" s="738" t="str">
        <f>IF($L$2=TRUE,_xll.mirGetDate($A2247,$D$4,"MOD_FOLLOWING",$I$2),"")</f>
        <v/>
      </c>
      <c r="E2247" s="741" t="str">
        <v/>
      </c>
      <c r="F2247" s="741" t="str">
        <v/>
      </c>
      <c r="G2247" s="741" t="str">
        <v/>
      </c>
    </row>
    <row r="2248" spans="1:7">
      <c r="A2248" s="740" t="str">
        <f t="shared" si="35"/>
        <v/>
      </c>
      <c r="B2248" s="739" t="str">
        <f>IF($L$2=TRUE,_xll.mirGetDate($A2248,$B$4,"MOD_FOLLOWING",$I$2),"")</f>
        <v/>
      </c>
      <c r="C2248" s="738" t="str">
        <f>IF($L$2=TRUE,_xll.mirGetDate($A2248,$C$4,"MOD_FOLLOWING",$I$2),"")</f>
        <v/>
      </c>
      <c r="D2248" s="738" t="str">
        <f>IF($L$2=TRUE,_xll.mirGetDate($A2248,$D$4,"MOD_FOLLOWING",$I$2),"")</f>
        <v/>
      </c>
      <c r="E2248" s="741" t="str">
        <v/>
      </c>
      <c r="F2248" s="741" t="str">
        <v/>
      </c>
      <c r="G2248" s="741" t="str">
        <v/>
      </c>
    </row>
    <row r="2249" spans="1:7">
      <c r="A2249" s="740" t="str">
        <f t="shared" si="35"/>
        <v/>
      </c>
      <c r="B2249" s="739" t="str">
        <f>IF($L$2=TRUE,_xll.mirGetDate($A2249,$B$4,"MOD_FOLLOWING",$I$2),"")</f>
        <v/>
      </c>
      <c r="C2249" s="738" t="str">
        <f>IF($L$2=TRUE,_xll.mirGetDate($A2249,$C$4,"MOD_FOLLOWING",$I$2),"")</f>
        <v/>
      </c>
      <c r="D2249" s="738" t="str">
        <f>IF($L$2=TRUE,_xll.mirGetDate($A2249,$D$4,"MOD_FOLLOWING",$I$2),"")</f>
        <v/>
      </c>
      <c r="E2249" s="741" t="str">
        <v/>
      </c>
      <c r="F2249" s="741" t="str">
        <v/>
      </c>
      <c r="G2249" s="741" t="str">
        <v/>
      </c>
    </row>
    <row r="2250" spans="1:7">
      <c r="A2250" s="740" t="str">
        <f t="shared" si="35"/>
        <v/>
      </c>
      <c r="B2250" s="739" t="str">
        <f>IF($L$2=TRUE,_xll.mirGetDate($A2250,$B$4,"MOD_FOLLOWING",$I$2),"")</f>
        <v/>
      </c>
      <c r="C2250" s="738" t="str">
        <f>IF($L$2=TRUE,_xll.mirGetDate($A2250,$C$4,"MOD_FOLLOWING",$I$2),"")</f>
        <v/>
      </c>
      <c r="D2250" s="738" t="str">
        <f>IF($L$2=TRUE,_xll.mirGetDate($A2250,$D$4,"MOD_FOLLOWING",$I$2),"")</f>
        <v/>
      </c>
      <c r="E2250" s="741" t="str">
        <v/>
      </c>
      <c r="F2250" s="741" t="str">
        <v/>
      </c>
      <c r="G2250" s="741" t="str">
        <v/>
      </c>
    </row>
    <row r="2251" spans="1:7">
      <c r="A2251" s="740" t="str">
        <f t="shared" si="35"/>
        <v/>
      </c>
      <c r="B2251" s="739" t="str">
        <f>IF($L$2=TRUE,_xll.mirGetDate($A2251,$B$4,"MOD_FOLLOWING",$I$2),"")</f>
        <v/>
      </c>
      <c r="C2251" s="738" t="str">
        <f>IF($L$2=TRUE,_xll.mirGetDate($A2251,$C$4,"MOD_FOLLOWING",$I$2),"")</f>
        <v/>
      </c>
      <c r="D2251" s="738" t="str">
        <f>IF($L$2=TRUE,_xll.mirGetDate($A2251,$D$4,"MOD_FOLLOWING",$I$2),"")</f>
        <v/>
      </c>
      <c r="E2251" s="741" t="str">
        <v/>
      </c>
      <c r="F2251" s="741" t="str">
        <v/>
      </c>
      <c r="G2251" s="741" t="str">
        <v/>
      </c>
    </row>
    <row r="2252" spans="1:7">
      <c r="A2252" s="740" t="str">
        <f t="shared" si="35"/>
        <v/>
      </c>
      <c r="B2252" s="739" t="str">
        <f>IF($L$2=TRUE,_xll.mirGetDate($A2252,$B$4,"MOD_FOLLOWING",$I$2),"")</f>
        <v/>
      </c>
      <c r="C2252" s="738" t="str">
        <f>IF($L$2=TRUE,_xll.mirGetDate($A2252,$C$4,"MOD_FOLLOWING",$I$2),"")</f>
        <v/>
      </c>
      <c r="D2252" s="738" t="str">
        <f>IF($L$2=TRUE,_xll.mirGetDate($A2252,$D$4,"MOD_FOLLOWING",$I$2),"")</f>
        <v/>
      </c>
      <c r="E2252" s="741" t="str">
        <v/>
      </c>
      <c r="F2252" s="741" t="str">
        <v/>
      </c>
      <c r="G2252" s="741" t="str">
        <v/>
      </c>
    </row>
    <row r="2253" spans="1:7">
      <c r="A2253" s="740" t="str">
        <f t="shared" si="35"/>
        <v/>
      </c>
      <c r="B2253" s="739" t="str">
        <f>IF($L$2=TRUE,_xll.mirGetDate($A2253,$B$4,"MOD_FOLLOWING",$I$2),"")</f>
        <v/>
      </c>
      <c r="C2253" s="738" t="str">
        <f>IF($L$2=TRUE,_xll.mirGetDate($A2253,$C$4,"MOD_FOLLOWING",$I$2),"")</f>
        <v/>
      </c>
      <c r="D2253" s="738" t="str">
        <f>IF($L$2=TRUE,_xll.mirGetDate($A2253,$D$4,"MOD_FOLLOWING",$I$2),"")</f>
        <v/>
      </c>
      <c r="E2253" s="741" t="str">
        <v/>
      </c>
      <c r="F2253" s="741" t="str">
        <v/>
      </c>
      <c r="G2253" s="741" t="str">
        <v/>
      </c>
    </row>
    <row r="2254" spans="1:7">
      <c r="A2254" s="740" t="str">
        <f t="shared" si="35"/>
        <v/>
      </c>
      <c r="B2254" s="739" t="str">
        <f>IF($L$2=TRUE,_xll.mirGetDate($A2254,$B$4,"MOD_FOLLOWING",$I$2),"")</f>
        <v/>
      </c>
      <c r="C2254" s="738" t="str">
        <f>IF($L$2=TRUE,_xll.mirGetDate($A2254,$C$4,"MOD_FOLLOWING",$I$2),"")</f>
        <v/>
      </c>
      <c r="D2254" s="738" t="str">
        <f>IF($L$2=TRUE,_xll.mirGetDate($A2254,$D$4,"MOD_FOLLOWING",$I$2),"")</f>
        <v/>
      </c>
      <c r="E2254" s="741" t="str">
        <v/>
      </c>
      <c r="F2254" s="741" t="str">
        <v/>
      </c>
      <c r="G2254" s="741" t="str">
        <v/>
      </c>
    </row>
    <row r="2255" spans="1:7">
      <c r="A2255" s="740" t="str">
        <f t="shared" si="35"/>
        <v/>
      </c>
      <c r="B2255" s="739" t="str">
        <f>IF($L$2=TRUE,_xll.mirGetDate($A2255,$B$4,"MOD_FOLLOWING",$I$2),"")</f>
        <v/>
      </c>
      <c r="C2255" s="738" t="str">
        <f>IF($L$2=TRUE,_xll.mirGetDate($A2255,$C$4,"MOD_FOLLOWING",$I$2),"")</f>
        <v/>
      </c>
      <c r="D2255" s="738" t="str">
        <f>IF($L$2=TRUE,_xll.mirGetDate($A2255,$D$4,"MOD_FOLLOWING",$I$2),"")</f>
        <v/>
      </c>
      <c r="E2255" s="741" t="str">
        <v/>
      </c>
      <c r="F2255" s="741" t="str">
        <v/>
      </c>
      <c r="G2255" s="741" t="str">
        <v/>
      </c>
    </row>
    <row r="2256" spans="1:7">
      <c r="A2256" s="740" t="str">
        <f t="shared" si="35"/>
        <v/>
      </c>
      <c r="B2256" s="739" t="str">
        <f>IF($L$2=TRUE,_xll.mirGetDate($A2256,$B$4,"MOD_FOLLOWING",$I$2),"")</f>
        <v/>
      </c>
      <c r="C2256" s="738" t="str">
        <f>IF($L$2=TRUE,_xll.mirGetDate($A2256,$C$4,"MOD_FOLLOWING",$I$2),"")</f>
        <v/>
      </c>
      <c r="D2256" s="738" t="str">
        <f>IF($L$2=TRUE,_xll.mirGetDate($A2256,$D$4,"MOD_FOLLOWING",$I$2),"")</f>
        <v/>
      </c>
      <c r="E2256" s="741" t="str">
        <v/>
      </c>
      <c r="F2256" s="741" t="str">
        <v/>
      </c>
      <c r="G2256" s="741" t="str">
        <v/>
      </c>
    </row>
    <row r="2257" spans="1:7">
      <c r="A2257" s="740" t="str">
        <f t="shared" si="35"/>
        <v/>
      </c>
      <c r="B2257" s="739" t="str">
        <f>IF($L$2=TRUE,_xll.mirGetDate($A2257,$B$4,"MOD_FOLLOWING",$I$2),"")</f>
        <v/>
      </c>
      <c r="C2257" s="738" t="str">
        <f>IF($L$2=TRUE,_xll.mirGetDate($A2257,$C$4,"MOD_FOLLOWING",$I$2),"")</f>
        <v/>
      </c>
      <c r="D2257" s="738" t="str">
        <f>IF($L$2=TRUE,_xll.mirGetDate($A2257,$D$4,"MOD_FOLLOWING",$I$2),"")</f>
        <v/>
      </c>
      <c r="E2257" s="741" t="str">
        <v/>
      </c>
      <c r="F2257" s="741" t="str">
        <v/>
      </c>
      <c r="G2257" s="741" t="str">
        <v/>
      </c>
    </row>
    <row r="2258" spans="1:7">
      <c r="A2258" s="740" t="str">
        <f t="shared" si="35"/>
        <v/>
      </c>
      <c r="B2258" s="739" t="str">
        <f>IF($L$2=TRUE,_xll.mirGetDate($A2258,$B$4,"MOD_FOLLOWING",$I$2),"")</f>
        <v/>
      </c>
      <c r="C2258" s="738" t="str">
        <f>IF($L$2=TRUE,_xll.mirGetDate($A2258,$C$4,"MOD_FOLLOWING",$I$2),"")</f>
        <v/>
      </c>
      <c r="D2258" s="738" t="str">
        <f>IF($L$2=TRUE,_xll.mirGetDate($A2258,$D$4,"MOD_FOLLOWING",$I$2),"")</f>
        <v/>
      </c>
      <c r="E2258" s="741" t="str">
        <v/>
      </c>
      <c r="F2258" s="741" t="str">
        <v/>
      </c>
      <c r="G2258" s="741" t="str">
        <v/>
      </c>
    </row>
    <row r="2259" spans="1:7">
      <c r="A2259" s="740" t="str">
        <f t="shared" si="35"/>
        <v/>
      </c>
      <c r="B2259" s="739" t="str">
        <f>IF($L$2=TRUE,_xll.mirGetDate($A2259,$B$4,"MOD_FOLLOWING",$I$2),"")</f>
        <v/>
      </c>
      <c r="C2259" s="738" t="str">
        <f>IF($L$2=TRUE,_xll.mirGetDate($A2259,$C$4,"MOD_FOLLOWING",$I$2),"")</f>
        <v/>
      </c>
      <c r="D2259" s="738" t="str">
        <f>IF($L$2=TRUE,_xll.mirGetDate($A2259,$D$4,"MOD_FOLLOWING",$I$2),"")</f>
        <v/>
      </c>
      <c r="E2259" s="741" t="str">
        <v/>
      </c>
      <c r="F2259" s="741" t="str">
        <v/>
      </c>
      <c r="G2259" s="741" t="str">
        <v/>
      </c>
    </row>
    <row r="2260" spans="1:7">
      <c r="A2260" s="740" t="str">
        <f t="shared" si="35"/>
        <v/>
      </c>
      <c r="B2260" s="739" t="str">
        <f>IF($L$2=TRUE,_xll.mirGetDate($A2260,$B$4,"MOD_FOLLOWING",$I$2),"")</f>
        <v/>
      </c>
      <c r="C2260" s="738" t="str">
        <f>IF($L$2=TRUE,_xll.mirGetDate($A2260,$C$4,"MOD_FOLLOWING",$I$2),"")</f>
        <v/>
      </c>
      <c r="D2260" s="738" t="str">
        <f>IF($L$2=TRUE,_xll.mirGetDate($A2260,$D$4,"MOD_FOLLOWING",$I$2),"")</f>
        <v/>
      </c>
      <c r="E2260" s="741" t="str">
        <v/>
      </c>
      <c r="F2260" s="741" t="str">
        <v/>
      </c>
      <c r="G2260" s="741" t="str">
        <v/>
      </c>
    </row>
    <row r="2261" spans="1:7">
      <c r="A2261" s="740" t="str">
        <f t="shared" si="35"/>
        <v/>
      </c>
      <c r="B2261" s="739" t="str">
        <f>IF($L$2=TRUE,_xll.mirGetDate($A2261,$B$4,"MOD_FOLLOWING",$I$2),"")</f>
        <v/>
      </c>
      <c r="C2261" s="738" t="str">
        <f>IF($L$2=TRUE,_xll.mirGetDate($A2261,$C$4,"MOD_FOLLOWING",$I$2),"")</f>
        <v/>
      </c>
      <c r="D2261" s="738" t="str">
        <f>IF($L$2=TRUE,_xll.mirGetDate($A2261,$D$4,"MOD_FOLLOWING",$I$2),"")</f>
        <v/>
      </c>
      <c r="E2261" s="741" t="str">
        <v/>
      </c>
      <c r="F2261" s="741" t="str">
        <v/>
      </c>
      <c r="G2261" s="741" t="str">
        <v/>
      </c>
    </row>
    <row r="2262" spans="1:7">
      <c r="A2262" s="740" t="str">
        <f t="shared" si="35"/>
        <v/>
      </c>
      <c r="B2262" s="739" t="str">
        <f>IF($L$2=TRUE,_xll.mirGetDate($A2262,$B$4,"MOD_FOLLOWING",$I$2),"")</f>
        <v/>
      </c>
      <c r="C2262" s="738" t="str">
        <f>IF($L$2=TRUE,_xll.mirGetDate($A2262,$C$4,"MOD_FOLLOWING",$I$2),"")</f>
        <v/>
      </c>
      <c r="D2262" s="738" t="str">
        <f>IF($L$2=TRUE,_xll.mirGetDate($A2262,$D$4,"MOD_FOLLOWING",$I$2),"")</f>
        <v/>
      </c>
      <c r="E2262" s="741" t="str">
        <v/>
      </c>
      <c r="F2262" s="741" t="str">
        <v/>
      </c>
      <c r="G2262" s="741" t="str">
        <v/>
      </c>
    </row>
    <row r="2263" spans="1:7">
      <c r="A2263" s="740" t="str">
        <f t="shared" si="35"/>
        <v/>
      </c>
      <c r="B2263" s="739" t="str">
        <f>IF($L$2=TRUE,_xll.mirGetDate($A2263,$B$4,"MOD_FOLLOWING",$I$2),"")</f>
        <v/>
      </c>
      <c r="C2263" s="738" t="str">
        <f>IF($L$2=TRUE,_xll.mirGetDate($A2263,$C$4,"MOD_FOLLOWING",$I$2),"")</f>
        <v/>
      </c>
      <c r="D2263" s="738" t="str">
        <f>IF($L$2=TRUE,_xll.mirGetDate($A2263,$D$4,"MOD_FOLLOWING",$I$2),"")</f>
        <v/>
      </c>
      <c r="E2263" s="741" t="str">
        <v/>
      </c>
      <c r="F2263" s="741" t="str">
        <v/>
      </c>
      <c r="G2263" s="741" t="str">
        <v/>
      </c>
    </row>
    <row r="2264" spans="1:7">
      <c r="A2264" s="740" t="str">
        <f t="shared" si="35"/>
        <v/>
      </c>
      <c r="B2264" s="739" t="str">
        <f>IF($L$2=TRUE,_xll.mirGetDate($A2264,$B$4,"MOD_FOLLOWING",$I$2),"")</f>
        <v/>
      </c>
      <c r="C2264" s="738" t="str">
        <f>IF($L$2=TRUE,_xll.mirGetDate($A2264,$C$4,"MOD_FOLLOWING",$I$2),"")</f>
        <v/>
      </c>
      <c r="D2264" s="738" t="str">
        <f>IF($L$2=TRUE,_xll.mirGetDate($A2264,$D$4,"MOD_FOLLOWING",$I$2),"")</f>
        <v/>
      </c>
      <c r="E2264" s="741" t="str">
        <v/>
      </c>
      <c r="F2264" s="741" t="str">
        <v/>
      </c>
      <c r="G2264" s="741" t="str">
        <v/>
      </c>
    </row>
    <row r="2265" spans="1:7">
      <c r="A2265" s="740" t="str">
        <f t="shared" si="35"/>
        <v/>
      </c>
      <c r="B2265" s="739" t="str">
        <f>IF($L$2=TRUE,_xll.mirGetDate($A2265,$B$4,"MOD_FOLLOWING",$I$2),"")</f>
        <v/>
      </c>
      <c r="C2265" s="738" t="str">
        <f>IF($L$2=TRUE,_xll.mirGetDate($A2265,$C$4,"MOD_FOLLOWING",$I$2),"")</f>
        <v/>
      </c>
      <c r="D2265" s="738" t="str">
        <f>IF($L$2=TRUE,_xll.mirGetDate($A2265,$D$4,"MOD_FOLLOWING",$I$2),"")</f>
        <v/>
      </c>
      <c r="E2265" s="741" t="str">
        <v/>
      </c>
      <c r="F2265" s="741" t="str">
        <v/>
      </c>
      <c r="G2265" s="741" t="str">
        <v/>
      </c>
    </row>
    <row r="2266" spans="1:7">
      <c r="A2266" s="740" t="str">
        <f t="shared" si="35"/>
        <v/>
      </c>
      <c r="B2266" s="739" t="str">
        <f>IF($L$2=TRUE,_xll.mirGetDate($A2266,$B$4,"MOD_FOLLOWING",$I$2),"")</f>
        <v/>
      </c>
      <c r="C2266" s="738" t="str">
        <f>IF($L$2=TRUE,_xll.mirGetDate($A2266,$C$4,"MOD_FOLLOWING",$I$2),"")</f>
        <v/>
      </c>
      <c r="D2266" s="738" t="str">
        <f>IF($L$2=TRUE,_xll.mirGetDate($A2266,$D$4,"MOD_FOLLOWING",$I$2),"")</f>
        <v/>
      </c>
      <c r="E2266" s="741" t="str">
        <v/>
      </c>
      <c r="F2266" s="741" t="str">
        <v/>
      </c>
      <c r="G2266" s="741" t="str">
        <v/>
      </c>
    </row>
    <row r="2267" spans="1:7">
      <c r="A2267" s="740" t="str">
        <f t="shared" si="35"/>
        <v/>
      </c>
      <c r="B2267" s="739" t="str">
        <f>IF($L$2=TRUE,_xll.mirGetDate($A2267,$B$4,"MOD_FOLLOWING",$I$2),"")</f>
        <v/>
      </c>
      <c r="C2267" s="738" t="str">
        <f>IF($L$2=TRUE,_xll.mirGetDate($A2267,$C$4,"MOD_FOLLOWING",$I$2),"")</f>
        <v/>
      </c>
      <c r="D2267" s="738" t="str">
        <f>IF($L$2=TRUE,_xll.mirGetDate($A2267,$D$4,"MOD_FOLLOWING",$I$2),"")</f>
        <v/>
      </c>
      <c r="E2267" s="741" t="str">
        <v/>
      </c>
      <c r="F2267" s="741" t="str">
        <v/>
      </c>
      <c r="G2267" s="741" t="str">
        <v/>
      </c>
    </row>
    <row r="2268" spans="1:7">
      <c r="A2268" s="740" t="str">
        <f t="shared" si="35"/>
        <v/>
      </c>
      <c r="B2268" s="739" t="str">
        <f>IF($L$2=TRUE,_xll.mirGetDate($A2268,$B$4,"MOD_FOLLOWING",$I$2),"")</f>
        <v/>
      </c>
      <c r="C2268" s="738" t="str">
        <f>IF($L$2=TRUE,_xll.mirGetDate($A2268,$C$4,"MOD_FOLLOWING",$I$2),"")</f>
        <v/>
      </c>
      <c r="D2268" s="738" t="str">
        <f>IF($L$2=TRUE,_xll.mirGetDate($A2268,$D$4,"MOD_FOLLOWING",$I$2),"")</f>
        <v/>
      </c>
      <c r="E2268" s="741" t="str">
        <v/>
      </c>
      <c r="F2268" s="741" t="str">
        <v/>
      </c>
      <c r="G2268" s="741" t="str">
        <v/>
      </c>
    </row>
    <row r="2269" spans="1:7">
      <c r="A2269" s="740" t="str">
        <f t="shared" si="35"/>
        <v/>
      </c>
      <c r="B2269" s="739" t="str">
        <f>IF($L$2=TRUE,_xll.mirGetDate($A2269,$B$4,"MOD_FOLLOWING",$I$2),"")</f>
        <v/>
      </c>
      <c r="C2269" s="738" t="str">
        <f>IF($L$2=TRUE,_xll.mirGetDate($A2269,$C$4,"MOD_FOLLOWING",$I$2),"")</f>
        <v/>
      </c>
      <c r="D2269" s="738" t="str">
        <f>IF($L$2=TRUE,_xll.mirGetDate($A2269,$D$4,"MOD_FOLLOWING",$I$2),"")</f>
        <v/>
      </c>
      <c r="E2269" s="741" t="str">
        <v/>
      </c>
      <c r="F2269" s="741" t="str">
        <v/>
      </c>
      <c r="G2269" s="741" t="str">
        <v/>
      </c>
    </row>
    <row r="2270" spans="1:7">
      <c r="A2270" s="740" t="str">
        <f t="shared" si="35"/>
        <v/>
      </c>
      <c r="B2270" s="739" t="str">
        <f>IF($L$2=TRUE,_xll.mirGetDate($A2270,$B$4,"MOD_FOLLOWING",$I$2),"")</f>
        <v/>
      </c>
      <c r="C2270" s="738" t="str">
        <f>IF($L$2=TRUE,_xll.mirGetDate($A2270,$C$4,"MOD_FOLLOWING",$I$2),"")</f>
        <v/>
      </c>
      <c r="D2270" s="738" t="str">
        <f>IF($L$2=TRUE,_xll.mirGetDate($A2270,$D$4,"MOD_FOLLOWING",$I$2),"")</f>
        <v/>
      </c>
      <c r="E2270" s="741" t="str">
        <v/>
      </c>
      <c r="F2270" s="741" t="str">
        <v/>
      </c>
      <c r="G2270" s="741" t="str">
        <v/>
      </c>
    </row>
    <row r="2271" spans="1:7">
      <c r="A2271" s="740" t="str">
        <f t="shared" si="35"/>
        <v/>
      </c>
      <c r="B2271" s="739" t="str">
        <f>IF($L$2=TRUE,_xll.mirGetDate($A2271,$B$4,"MOD_FOLLOWING",$I$2),"")</f>
        <v/>
      </c>
      <c r="C2271" s="738" t="str">
        <f>IF($L$2=TRUE,_xll.mirGetDate($A2271,$C$4,"MOD_FOLLOWING",$I$2),"")</f>
        <v/>
      </c>
      <c r="D2271" s="738" t="str">
        <f>IF($L$2=TRUE,_xll.mirGetDate($A2271,$D$4,"MOD_FOLLOWING",$I$2),"")</f>
        <v/>
      </c>
      <c r="E2271" s="741" t="str">
        <v/>
      </c>
      <c r="F2271" s="741" t="str">
        <v/>
      </c>
      <c r="G2271" s="741" t="str">
        <v/>
      </c>
    </row>
    <row r="2272" spans="1:7">
      <c r="A2272" s="740" t="str">
        <f t="shared" si="35"/>
        <v/>
      </c>
      <c r="B2272" s="739" t="str">
        <f>IF($L$2=TRUE,_xll.mirGetDate($A2272,$B$4,"MOD_FOLLOWING",$I$2),"")</f>
        <v/>
      </c>
      <c r="C2272" s="738" t="str">
        <f>IF($L$2=TRUE,_xll.mirGetDate($A2272,$C$4,"MOD_FOLLOWING",$I$2),"")</f>
        <v/>
      </c>
      <c r="D2272" s="738" t="str">
        <f>IF($L$2=TRUE,_xll.mirGetDate($A2272,$D$4,"MOD_FOLLOWING",$I$2),"")</f>
        <v/>
      </c>
      <c r="E2272" s="741" t="str">
        <v/>
      </c>
      <c r="F2272" s="741" t="str">
        <v/>
      </c>
      <c r="G2272" s="741" t="str">
        <v/>
      </c>
    </row>
    <row r="2273" spans="1:7">
      <c r="A2273" s="740" t="str">
        <f t="shared" si="35"/>
        <v/>
      </c>
      <c r="B2273" s="739" t="str">
        <f>IF($L$2=TRUE,_xll.mirGetDate($A2273,$B$4,"MOD_FOLLOWING",$I$2),"")</f>
        <v/>
      </c>
      <c r="C2273" s="738" t="str">
        <f>IF($L$2=TRUE,_xll.mirGetDate($A2273,$C$4,"MOD_FOLLOWING",$I$2),"")</f>
        <v/>
      </c>
      <c r="D2273" s="738" t="str">
        <f>IF($L$2=TRUE,_xll.mirGetDate($A2273,$D$4,"MOD_FOLLOWING",$I$2),"")</f>
        <v/>
      </c>
      <c r="E2273" s="741" t="str">
        <v/>
      </c>
      <c r="F2273" s="741" t="str">
        <v/>
      </c>
      <c r="G2273" s="741" t="str">
        <v/>
      </c>
    </row>
    <row r="2274" spans="1:7">
      <c r="A2274" s="740" t="str">
        <f t="shared" si="35"/>
        <v/>
      </c>
      <c r="B2274" s="739" t="str">
        <f>IF($L$2=TRUE,_xll.mirGetDate($A2274,$B$4,"MOD_FOLLOWING",$I$2),"")</f>
        <v/>
      </c>
      <c r="C2274" s="738" t="str">
        <f>IF($L$2=TRUE,_xll.mirGetDate($A2274,$C$4,"MOD_FOLLOWING",$I$2),"")</f>
        <v/>
      </c>
      <c r="D2274" s="738" t="str">
        <f>IF($L$2=TRUE,_xll.mirGetDate($A2274,$D$4,"MOD_FOLLOWING",$I$2),"")</f>
        <v/>
      </c>
      <c r="E2274" s="741" t="str">
        <v/>
      </c>
      <c r="F2274" s="741" t="str">
        <v/>
      </c>
      <c r="G2274" s="741" t="str">
        <v/>
      </c>
    </row>
    <row r="2275" spans="1:7">
      <c r="A2275" s="740" t="str">
        <f t="shared" si="35"/>
        <v/>
      </c>
      <c r="B2275" s="739" t="str">
        <f>IF($L$2=TRUE,_xll.mirGetDate($A2275,$B$4,"MOD_FOLLOWING",$I$2),"")</f>
        <v/>
      </c>
      <c r="C2275" s="738" t="str">
        <f>IF($L$2=TRUE,_xll.mirGetDate($A2275,$C$4,"MOD_FOLLOWING",$I$2),"")</f>
        <v/>
      </c>
      <c r="D2275" s="738" t="str">
        <f>IF($L$2=TRUE,_xll.mirGetDate($A2275,$D$4,"MOD_FOLLOWING",$I$2),"")</f>
        <v/>
      </c>
      <c r="E2275" s="741" t="str">
        <v/>
      </c>
      <c r="F2275" s="741" t="str">
        <v/>
      </c>
      <c r="G2275" s="741" t="str">
        <v/>
      </c>
    </row>
    <row r="2276" spans="1:7">
      <c r="A2276" s="740" t="str">
        <f t="shared" si="35"/>
        <v/>
      </c>
      <c r="B2276" s="739" t="str">
        <f>IF($L$2=TRUE,_xll.mirGetDate($A2276,$B$4,"MOD_FOLLOWING",$I$2),"")</f>
        <v/>
      </c>
      <c r="C2276" s="738" t="str">
        <f>IF($L$2=TRUE,_xll.mirGetDate($A2276,$C$4,"MOD_FOLLOWING",$I$2),"")</f>
        <v/>
      </c>
      <c r="D2276" s="738" t="str">
        <f>IF($L$2=TRUE,_xll.mirGetDate($A2276,$D$4,"MOD_FOLLOWING",$I$2),"")</f>
        <v/>
      </c>
      <c r="E2276" s="741" t="str">
        <v/>
      </c>
      <c r="F2276" s="741" t="str">
        <v/>
      </c>
      <c r="G2276" s="741" t="str">
        <v/>
      </c>
    </row>
    <row r="2277" spans="1:7">
      <c r="A2277" s="740" t="str">
        <f t="shared" si="35"/>
        <v/>
      </c>
      <c r="B2277" s="739" t="str">
        <f>IF($L$2=TRUE,_xll.mirGetDate($A2277,$B$4,"MOD_FOLLOWING",$I$2),"")</f>
        <v/>
      </c>
      <c r="C2277" s="738" t="str">
        <f>IF($L$2=TRUE,_xll.mirGetDate($A2277,$C$4,"MOD_FOLLOWING",$I$2),"")</f>
        <v/>
      </c>
      <c r="D2277" s="738" t="str">
        <f>IF($L$2=TRUE,_xll.mirGetDate($A2277,$D$4,"MOD_FOLLOWING",$I$2),"")</f>
        <v/>
      </c>
      <c r="E2277" s="741" t="str">
        <v/>
      </c>
      <c r="F2277" s="741" t="str">
        <v/>
      </c>
      <c r="G2277" s="741" t="str">
        <v/>
      </c>
    </row>
    <row r="2278" spans="1:7">
      <c r="A2278" s="740" t="str">
        <f t="shared" si="35"/>
        <v/>
      </c>
      <c r="B2278" s="739" t="str">
        <f>IF($L$2=TRUE,_xll.mirGetDate($A2278,$B$4,"MOD_FOLLOWING",$I$2),"")</f>
        <v/>
      </c>
      <c r="C2278" s="738" t="str">
        <f>IF($L$2=TRUE,_xll.mirGetDate($A2278,$C$4,"MOD_FOLLOWING",$I$2),"")</f>
        <v/>
      </c>
      <c r="D2278" s="738" t="str">
        <f>IF($L$2=TRUE,_xll.mirGetDate($A2278,$D$4,"MOD_FOLLOWING",$I$2),"")</f>
        <v/>
      </c>
      <c r="E2278" s="741" t="str">
        <v/>
      </c>
      <c r="F2278" s="741" t="str">
        <v/>
      </c>
      <c r="G2278" s="741" t="str">
        <v/>
      </c>
    </row>
    <row r="2279" spans="1:7">
      <c r="A2279" s="740" t="str">
        <f t="shared" si="35"/>
        <v/>
      </c>
      <c r="B2279" s="739" t="str">
        <f>IF($L$2=TRUE,_xll.mirGetDate($A2279,$B$4,"MOD_FOLLOWING",$I$2),"")</f>
        <v/>
      </c>
      <c r="C2279" s="738" t="str">
        <f>IF($L$2=TRUE,_xll.mirGetDate($A2279,$C$4,"MOD_FOLLOWING",$I$2),"")</f>
        <v/>
      </c>
      <c r="D2279" s="738" t="str">
        <f>IF($L$2=TRUE,_xll.mirGetDate($A2279,$D$4,"MOD_FOLLOWING",$I$2),"")</f>
        <v/>
      </c>
      <c r="E2279" s="741" t="str">
        <v/>
      </c>
      <c r="F2279" s="741" t="str">
        <v/>
      </c>
      <c r="G2279" s="741" t="str">
        <v/>
      </c>
    </row>
    <row r="2280" spans="1:7">
      <c r="A2280" s="740" t="str">
        <f t="shared" si="35"/>
        <v/>
      </c>
      <c r="B2280" s="739" t="str">
        <f>IF($L$2=TRUE,_xll.mirGetDate($A2280,$B$4,"MOD_FOLLOWING",$I$2),"")</f>
        <v/>
      </c>
      <c r="C2280" s="738" t="str">
        <f>IF($L$2=TRUE,_xll.mirGetDate($A2280,$C$4,"MOD_FOLLOWING",$I$2),"")</f>
        <v/>
      </c>
      <c r="D2280" s="738" t="str">
        <f>IF($L$2=TRUE,_xll.mirGetDate($A2280,$D$4,"MOD_FOLLOWING",$I$2),"")</f>
        <v/>
      </c>
      <c r="E2280" s="741" t="str">
        <v/>
      </c>
      <c r="F2280" s="741" t="str">
        <v/>
      </c>
      <c r="G2280" s="741" t="str">
        <v/>
      </c>
    </row>
    <row r="2281" spans="1:7">
      <c r="A2281" s="740" t="str">
        <f t="shared" si="35"/>
        <v/>
      </c>
      <c r="B2281" s="739" t="str">
        <f>IF($L$2=TRUE,_xll.mirGetDate($A2281,$B$4,"MOD_FOLLOWING",$I$2),"")</f>
        <v/>
      </c>
      <c r="C2281" s="738" t="str">
        <f>IF($L$2=TRUE,_xll.mirGetDate($A2281,$C$4,"MOD_FOLLOWING",$I$2),"")</f>
        <v/>
      </c>
      <c r="D2281" s="738" t="str">
        <f>IF($L$2=TRUE,_xll.mirGetDate($A2281,$D$4,"MOD_FOLLOWING",$I$2),"")</f>
        <v/>
      </c>
      <c r="E2281" s="741" t="str">
        <v/>
      </c>
      <c r="F2281" s="741" t="str">
        <v/>
      </c>
      <c r="G2281" s="741" t="str">
        <v/>
      </c>
    </row>
    <row r="2282" spans="1:7">
      <c r="A2282" s="740" t="str">
        <f t="shared" si="35"/>
        <v/>
      </c>
      <c r="B2282" s="739" t="str">
        <f>IF($L$2=TRUE,_xll.mirGetDate($A2282,$B$4,"MOD_FOLLOWING",$I$2),"")</f>
        <v/>
      </c>
      <c r="C2282" s="738" t="str">
        <f>IF($L$2=TRUE,_xll.mirGetDate($A2282,$C$4,"MOD_FOLLOWING",$I$2),"")</f>
        <v/>
      </c>
      <c r="D2282" s="738" t="str">
        <f>IF($L$2=TRUE,_xll.mirGetDate($A2282,$D$4,"MOD_FOLLOWING",$I$2),"")</f>
        <v/>
      </c>
      <c r="E2282" s="741" t="str">
        <v/>
      </c>
      <c r="F2282" s="741" t="str">
        <v/>
      </c>
      <c r="G2282" s="741" t="str">
        <v/>
      </c>
    </row>
    <row r="2283" spans="1:7">
      <c r="A2283" s="740" t="str">
        <f t="shared" si="35"/>
        <v/>
      </c>
      <c r="B2283" s="739" t="str">
        <f>IF($L$2=TRUE,_xll.mirGetDate($A2283,$B$4,"MOD_FOLLOWING",$I$2),"")</f>
        <v/>
      </c>
      <c r="C2283" s="738" t="str">
        <f>IF($L$2=TRUE,_xll.mirGetDate($A2283,$C$4,"MOD_FOLLOWING",$I$2),"")</f>
        <v/>
      </c>
      <c r="D2283" s="738" t="str">
        <f>IF($L$2=TRUE,_xll.mirGetDate($A2283,$D$4,"MOD_FOLLOWING",$I$2),"")</f>
        <v/>
      </c>
      <c r="E2283" s="741" t="str">
        <v/>
      </c>
      <c r="F2283" s="741" t="str">
        <v/>
      </c>
      <c r="G2283" s="741" t="str">
        <v/>
      </c>
    </row>
    <row r="2284" spans="1:7">
      <c r="A2284" s="740" t="str">
        <f t="shared" si="35"/>
        <v/>
      </c>
      <c r="B2284" s="739" t="str">
        <f>IF($L$2=TRUE,_xll.mirGetDate($A2284,$B$4,"MOD_FOLLOWING",$I$2),"")</f>
        <v/>
      </c>
      <c r="C2284" s="738" t="str">
        <f>IF($L$2=TRUE,_xll.mirGetDate($A2284,$C$4,"MOD_FOLLOWING",$I$2),"")</f>
        <v/>
      </c>
      <c r="D2284" s="738" t="str">
        <f>IF($L$2=TRUE,_xll.mirGetDate($A2284,$D$4,"MOD_FOLLOWING",$I$2),"")</f>
        <v/>
      </c>
      <c r="E2284" s="741" t="str">
        <v/>
      </c>
      <c r="F2284" s="741" t="str">
        <v/>
      </c>
      <c r="G2284" s="741" t="str">
        <v/>
      </c>
    </row>
    <row r="2285" spans="1:7">
      <c r="A2285" s="740" t="str">
        <f t="shared" si="35"/>
        <v/>
      </c>
      <c r="B2285" s="739" t="str">
        <f>IF($L$2=TRUE,_xll.mirGetDate($A2285,$B$4,"MOD_FOLLOWING",$I$2),"")</f>
        <v/>
      </c>
      <c r="C2285" s="738" t="str">
        <f>IF($L$2=TRUE,_xll.mirGetDate($A2285,$C$4,"MOD_FOLLOWING",$I$2),"")</f>
        <v/>
      </c>
      <c r="D2285" s="738" t="str">
        <f>IF($L$2=TRUE,_xll.mirGetDate($A2285,$D$4,"MOD_FOLLOWING",$I$2),"")</f>
        <v/>
      </c>
      <c r="E2285" s="741" t="str">
        <v/>
      </c>
      <c r="F2285" s="741" t="str">
        <v/>
      </c>
      <c r="G2285" s="741" t="str">
        <v/>
      </c>
    </row>
    <row r="2286" spans="1:7">
      <c r="A2286" s="740" t="str">
        <f t="shared" si="35"/>
        <v/>
      </c>
      <c r="B2286" s="739" t="str">
        <f>IF($L$2=TRUE,_xll.mirGetDate($A2286,$B$4,"MOD_FOLLOWING",$I$2),"")</f>
        <v/>
      </c>
      <c r="C2286" s="738" t="str">
        <f>IF($L$2=TRUE,_xll.mirGetDate($A2286,$C$4,"MOD_FOLLOWING",$I$2),"")</f>
        <v/>
      </c>
      <c r="D2286" s="738" t="str">
        <f>IF($L$2=TRUE,_xll.mirGetDate($A2286,$D$4,"MOD_FOLLOWING",$I$2),"")</f>
        <v/>
      </c>
      <c r="E2286" s="741" t="str">
        <v/>
      </c>
      <c r="F2286" s="741" t="str">
        <v/>
      </c>
      <c r="G2286" s="741" t="str">
        <v/>
      </c>
    </row>
    <row r="2287" spans="1:7">
      <c r="A2287" s="740" t="str">
        <f t="shared" si="35"/>
        <v/>
      </c>
      <c r="B2287" s="739" t="str">
        <f>IF($L$2=TRUE,_xll.mirGetDate($A2287,$B$4,"MOD_FOLLOWING",$I$2),"")</f>
        <v/>
      </c>
      <c r="C2287" s="738" t="str">
        <f>IF($L$2=TRUE,_xll.mirGetDate($A2287,$C$4,"MOD_FOLLOWING",$I$2),"")</f>
        <v/>
      </c>
      <c r="D2287" s="738" t="str">
        <f>IF($L$2=TRUE,_xll.mirGetDate($A2287,$D$4,"MOD_FOLLOWING",$I$2),"")</f>
        <v/>
      </c>
      <c r="E2287" s="741" t="str">
        <v/>
      </c>
      <c r="F2287" s="741" t="str">
        <v/>
      </c>
      <c r="G2287" s="741" t="str">
        <v/>
      </c>
    </row>
    <row r="2288" spans="1:7">
      <c r="A2288" s="740" t="str">
        <f t="shared" si="35"/>
        <v/>
      </c>
      <c r="B2288" s="739" t="str">
        <f>IF($L$2=TRUE,_xll.mirGetDate($A2288,$B$4,"MOD_FOLLOWING",$I$2),"")</f>
        <v/>
      </c>
      <c r="C2288" s="738" t="str">
        <f>IF($L$2=TRUE,_xll.mirGetDate($A2288,$C$4,"MOD_FOLLOWING",$I$2),"")</f>
        <v/>
      </c>
      <c r="D2288" s="738" t="str">
        <f>IF($L$2=TRUE,_xll.mirGetDate($A2288,$D$4,"MOD_FOLLOWING",$I$2),"")</f>
        <v/>
      </c>
      <c r="E2288" s="741" t="str">
        <v/>
      </c>
      <c r="F2288" s="741" t="str">
        <v/>
      </c>
      <c r="G2288" s="741" t="str">
        <v/>
      </c>
    </row>
    <row r="2289" spans="1:7">
      <c r="A2289" s="740" t="str">
        <f t="shared" si="35"/>
        <v/>
      </c>
      <c r="B2289" s="739" t="str">
        <f>IF($L$2=TRUE,_xll.mirGetDate($A2289,$B$4,"MOD_FOLLOWING",$I$2),"")</f>
        <v/>
      </c>
      <c r="C2289" s="738" t="str">
        <f>IF($L$2=TRUE,_xll.mirGetDate($A2289,$C$4,"MOD_FOLLOWING",$I$2),"")</f>
        <v/>
      </c>
      <c r="D2289" s="738" t="str">
        <f>IF($L$2=TRUE,_xll.mirGetDate($A2289,$D$4,"MOD_FOLLOWING",$I$2),"")</f>
        <v/>
      </c>
      <c r="E2289" s="741" t="str">
        <v/>
      </c>
      <c r="F2289" s="741" t="str">
        <v/>
      </c>
      <c r="G2289" s="741" t="str">
        <v/>
      </c>
    </row>
    <row r="2290" spans="1:7">
      <c r="A2290" s="740" t="str">
        <f t="shared" si="35"/>
        <v/>
      </c>
      <c r="B2290" s="739" t="str">
        <f>IF($L$2=TRUE,_xll.mirGetDate($A2290,$B$4,"MOD_FOLLOWING",$I$2),"")</f>
        <v/>
      </c>
      <c r="C2290" s="738" t="str">
        <f>IF($L$2=TRUE,_xll.mirGetDate($A2290,$C$4,"MOD_FOLLOWING",$I$2),"")</f>
        <v/>
      </c>
      <c r="D2290" s="738" t="str">
        <f>IF($L$2=TRUE,_xll.mirGetDate($A2290,$D$4,"MOD_FOLLOWING",$I$2),"")</f>
        <v/>
      </c>
      <c r="E2290" s="741" t="str">
        <v/>
      </c>
      <c r="F2290" s="741" t="str">
        <v/>
      </c>
      <c r="G2290" s="741" t="str">
        <v/>
      </c>
    </row>
    <row r="2291" spans="1:7">
      <c r="A2291" s="740" t="str">
        <f t="shared" si="35"/>
        <v/>
      </c>
      <c r="B2291" s="739" t="str">
        <f>IF($L$2=TRUE,_xll.mirGetDate($A2291,$B$4,"MOD_FOLLOWING",$I$2),"")</f>
        <v/>
      </c>
      <c r="C2291" s="738" t="str">
        <f>IF($L$2=TRUE,_xll.mirGetDate($A2291,$C$4,"MOD_FOLLOWING",$I$2),"")</f>
        <v/>
      </c>
      <c r="D2291" s="738" t="str">
        <f>IF($L$2=TRUE,_xll.mirGetDate($A2291,$D$4,"MOD_FOLLOWING",$I$2),"")</f>
        <v/>
      </c>
      <c r="E2291" s="741" t="str">
        <v/>
      </c>
      <c r="F2291" s="741" t="str">
        <v/>
      </c>
      <c r="G2291" s="741" t="str">
        <v/>
      </c>
    </row>
    <row r="2292" spans="1:7">
      <c r="A2292" s="740" t="str">
        <f t="shared" si="35"/>
        <v/>
      </c>
      <c r="B2292" s="739" t="str">
        <f>IF($L$2=TRUE,_xll.mirGetDate($A2292,$B$4,"MOD_FOLLOWING",$I$2),"")</f>
        <v/>
      </c>
      <c r="C2292" s="738" t="str">
        <f>IF($L$2=TRUE,_xll.mirGetDate($A2292,$C$4,"MOD_FOLLOWING",$I$2),"")</f>
        <v/>
      </c>
      <c r="D2292" s="738" t="str">
        <f>IF($L$2=TRUE,_xll.mirGetDate($A2292,$D$4,"MOD_FOLLOWING",$I$2),"")</f>
        <v/>
      </c>
      <c r="E2292" s="741" t="str">
        <v/>
      </c>
      <c r="F2292" s="741" t="str">
        <v/>
      </c>
      <c r="G2292" s="741" t="str">
        <v/>
      </c>
    </row>
    <row r="2293" spans="1:7">
      <c r="A2293" s="740" t="str">
        <f t="shared" si="35"/>
        <v/>
      </c>
      <c r="B2293" s="739" t="str">
        <f>IF($L$2=TRUE,_xll.mirGetDate($A2293,$B$4,"MOD_FOLLOWING",$I$2),"")</f>
        <v/>
      </c>
      <c r="C2293" s="738" t="str">
        <f>IF($L$2=TRUE,_xll.mirGetDate($A2293,$C$4,"MOD_FOLLOWING",$I$2),"")</f>
        <v/>
      </c>
      <c r="D2293" s="738" t="str">
        <f>IF($L$2=TRUE,_xll.mirGetDate($A2293,$D$4,"MOD_FOLLOWING",$I$2),"")</f>
        <v/>
      </c>
      <c r="E2293" s="741" t="str">
        <v/>
      </c>
      <c r="F2293" s="741" t="str">
        <v/>
      </c>
      <c r="G2293" s="741" t="str">
        <v/>
      </c>
    </row>
    <row r="2294" spans="1:7">
      <c r="A2294" s="740" t="str">
        <f t="shared" si="35"/>
        <v/>
      </c>
      <c r="B2294" s="739" t="str">
        <f>IF($L$2=TRUE,_xll.mirGetDate($A2294,$B$4,"MOD_FOLLOWING",$I$2),"")</f>
        <v/>
      </c>
      <c r="C2294" s="738" t="str">
        <f>IF($L$2=TRUE,_xll.mirGetDate($A2294,$C$4,"MOD_FOLLOWING",$I$2),"")</f>
        <v/>
      </c>
      <c r="D2294" s="738" t="str">
        <f>IF($L$2=TRUE,_xll.mirGetDate($A2294,$D$4,"MOD_FOLLOWING",$I$2),"")</f>
        <v/>
      </c>
      <c r="E2294" s="741" t="str">
        <v/>
      </c>
      <c r="F2294" s="741" t="str">
        <v/>
      </c>
      <c r="G2294" s="741" t="str">
        <v/>
      </c>
    </row>
    <row r="2295" spans="1:7">
      <c r="A2295" s="740" t="str">
        <f t="shared" si="35"/>
        <v/>
      </c>
      <c r="B2295" s="739" t="str">
        <f>IF($L$2=TRUE,_xll.mirGetDate($A2295,$B$4,"MOD_FOLLOWING",$I$2),"")</f>
        <v/>
      </c>
      <c r="C2295" s="738" t="str">
        <f>IF($L$2=TRUE,_xll.mirGetDate($A2295,$C$4,"MOD_FOLLOWING",$I$2),"")</f>
        <v/>
      </c>
      <c r="D2295" s="738" t="str">
        <f>IF($L$2=TRUE,_xll.mirGetDate($A2295,$D$4,"MOD_FOLLOWING",$I$2),"")</f>
        <v/>
      </c>
      <c r="E2295" s="741" t="str">
        <v/>
      </c>
      <c r="F2295" s="741" t="str">
        <v/>
      </c>
      <c r="G2295" s="741" t="str">
        <v/>
      </c>
    </row>
    <row r="2296" spans="1:7">
      <c r="A2296" s="740" t="str">
        <f t="shared" si="35"/>
        <v/>
      </c>
      <c r="B2296" s="739" t="str">
        <f>IF($L$2=TRUE,_xll.mirGetDate($A2296,$B$4,"MOD_FOLLOWING",$I$2),"")</f>
        <v/>
      </c>
      <c r="C2296" s="738" t="str">
        <f>IF($L$2=TRUE,_xll.mirGetDate($A2296,$C$4,"MOD_FOLLOWING",$I$2),"")</f>
        <v/>
      </c>
      <c r="D2296" s="738" t="str">
        <f>IF($L$2=TRUE,_xll.mirGetDate($A2296,$D$4,"MOD_FOLLOWING",$I$2),"")</f>
        <v/>
      </c>
      <c r="E2296" s="741" t="str">
        <v/>
      </c>
      <c r="F2296" s="741" t="str">
        <v/>
      </c>
      <c r="G2296" s="741" t="str">
        <v/>
      </c>
    </row>
    <row r="2297" spans="1:7">
      <c r="A2297" s="740" t="str">
        <f t="shared" si="35"/>
        <v/>
      </c>
      <c r="B2297" s="739" t="str">
        <f>IF($L$2=TRUE,_xll.mirGetDate($A2297,$B$4,"MOD_FOLLOWING",$I$2),"")</f>
        <v/>
      </c>
      <c r="C2297" s="738" t="str">
        <f>IF($L$2=TRUE,_xll.mirGetDate($A2297,$C$4,"MOD_FOLLOWING",$I$2),"")</f>
        <v/>
      </c>
      <c r="D2297" s="738" t="str">
        <f>IF($L$2=TRUE,_xll.mirGetDate($A2297,$D$4,"MOD_FOLLOWING",$I$2),"")</f>
        <v/>
      </c>
      <c r="E2297" s="741" t="str">
        <v/>
      </c>
      <c r="F2297" s="741" t="str">
        <v/>
      </c>
      <c r="G2297" s="741" t="str">
        <v/>
      </c>
    </row>
    <row r="2298" spans="1:7">
      <c r="A2298" s="740" t="str">
        <f t="shared" si="35"/>
        <v/>
      </c>
      <c r="B2298" s="739" t="str">
        <f>IF($L$2=TRUE,_xll.mirGetDate($A2298,$B$4,"MOD_FOLLOWING",$I$2),"")</f>
        <v/>
      </c>
      <c r="C2298" s="738" t="str">
        <f>IF($L$2=TRUE,_xll.mirGetDate($A2298,$C$4,"MOD_FOLLOWING",$I$2),"")</f>
        <v/>
      </c>
      <c r="D2298" s="738" t="str">
        <f>IF($L$2=TRUE,_xll.mirGetDate($A2298,$D$4,"MOD_FOLLOWING",$I$2),"")</f>
        <v/>
      </c>
      <c r="E2298" s="741" t="str">
        <v/>
      </c>
      <c r="F2298" s="741" t="str">
        <v/>
      </c>
      <c r="G2298" s="741" t="str">
        <v/>
      </c>
    </row>
    <row r="2299" spans="1:7">
      <c r="A2299" s="740" t="str">
        <f t="shared" si="35"/>
        <v/>
      </c>
      <c r="B2299" s="739" t="str">
        <f>IF($L$2=TRUE,_xll.mirGetDate($A2299,$B$4,"MOD_FOLLOWING",$I$2),"")</f>
        <v/>
      </c>
      <c r="C2299" s="738" t="str">
        <f>IF($L$2=TRUE,_xll.mirGetDate($A2299,$C$4,"MOD_FOLLOWING",$I$2),"")</f>
        <v/>
      </c>
      <c r="D2299" s="738" t="str">
        <f>IF($L$2=TRUE,_xll.mirGetDate($A2299,$D$4,"MOD_FOLLOWING",$I$2),"")</f>
        <v/>
      </c>
      <c r="E2299" s="741" t="str">
        <v/>
      </c>
      <c r="F2299" s="741" t="str">
        <v/>
      </c>
      <c r="G2299" s="741" t="str">
        <v/>
      </c>
    </row>
    <row r="2300" spans="1:7">
      <c r="A2300" s="740" t="str">
        <f t="shared" si="35"/>
        <v/>
      </c>
      <c r="B2300" s="739" t="str">
        <f>IF($L$2=TRUE,_xll.mirGetDate($A2300,$B$4,"MOD_FOLLOWING",$I$2),"")</f>
        <v/>
      </c>
      <c r="C2300" s="738" t="str">
        <f>IF($L$2=TRUE,_xll.mirGetDate($A2300,$C$4,"MOD_FOLLOWING",$I$2),"")</f>
        <v/>
      </c>
      <c r="D2300" s="738" t="str">
        <f>IF($L$2=TRUE,_xll.mirGetDate($A2300,$D$4,"MOD_FOLLOWING",$I$2),"")</f>
        <v/>
      </c>
      <c r="E2300" s="741" t="str">
        <v/>
      </c>
      <c r="F2300" s="741" t="str">
        <v/>
      </c>
      <c r="G2300" s="741" t="str">
        <v/>
      </c>
    </row>
    <row r="2301" spans="1:7">
      <c r="A2301" s="740" t="str">
        <f t="shared" si="35"/>
        <v/>
      </c>
      <c r="B2301" s="739" t="str">
        <f>IF($L$2=TRUE,_xll.mirGetDate($A2301,$B$4,"MOD_FOLLOWING",$I$2),"")</f>
        <v/>
      </c>
      <c r="C2301" s="738" t="str">
        <f>IF($L$2=TRUE,_xll.mirGetDate($A2301,$C$4,"MOD_FOLLOWING",$I$2),"")</f>
        <v/>
      </c>
      <c r="D2301" s="738" t="str">
        <f>IF($L$2=TRUE,_xll.mirGetDate($A2301,$D$4,"MOD_FOLLOWING",$I$2),"")</f>
        <v/>
      </c>
      <c r="E2301" s="741" t="str">
        <v/>
      </c>
      <c r="F2301" s="741" t="str">
        <v/>
      </c>
      <c r="G2301" s="741" t="str">
        <v/>
      </c>
    </row>
    <row r="2302" spans="1:7">
      <c r="A2302" s="740" t="str">
        <f t="shared" si="35"/>
        <v/>
      </c>
      <c r="B2302" s="739" t="str">
        <f>IF($L$2=TRUE,_xll.mirGetDate($A2302,$B$4,"MOD_FOLLOWING",$I$2),"")</f>
        <v/>
      </c>
      <c r="C2302" s="738" t="str">
        <f>IF($L$2=TRUE,_xll.mirGetDate($A2302,$C$4,"MOD_FOLLOWING",$I$2),"")</f>
        <v/>
      </c>
      <c r="D2302" s="738" t="str">
        <f>IF($L$2=TRUE,_xll.mirGetDate($A2302,$D$4,"MOD_FOLLOWING",$I$2),"")</f>
        <v/>
      </c>
      <c r="E2302" s="741" t="str">
        <v/>
      </c>
      <c r="F2302" s="741" t="str">
        <v/>
      </c>
      <c r="G2302" s="741" t="str">
        <v/>
      </c>
    </row>
    <row r="2303" spans="1:7">
      <c r="A2303" s="740" t="str">
        <f t="shared" si="35"/>
        <v/>
      </c>
      <c r="B2303" s="739" t="str">
        <f>IF($L$2=TRUE,_xll.mirGetDate($A2303,$B$4,"MOD_FOLLOWING",$I$2),"")</f>
        <v/>
      </c>
      <c r="C2303" s="738" t="str">
        <f>IF($L$2=TRUE,_xll.mirGetDate($A2303,$C$4,"MOD_FOLLOWING",$I$2),"")</f>
        <v/>
      </c>
      <c r="D2303" s="738" t="str">
        <f>IF($L$2=TRUE,_xll.mirGetDate($A2303,$D$4,"MOD_FOLLOWING",$I$2),"")</f>
        <v/>
      </c>
      <c r="E2303" s="741" t="str">
        <v/>
      </c>
      <c r="F2303" s="741" t="str">
        <v/>
      </c>
      <c r="G2303" s="741" t="str">
        <v/>
      </c>
    </row>
    <row r="2304" spans="1:7">
      <c r="A2304" s="740" t="str">
        <f t="shared" si="35"/>
        <v/>
      </c>
      <c r="B2304" s="739" t="str">
        <f>IF($L$2=TRUE,_xll.mirGetDate($A2304,$B$4,"MOD_FOLLOWING",$I$2),"")</f>
        <v/>
      </c>
      <c r="C2304" s="738" t="str">
        <f>IF($L$2=TRUE,_xll.mirGetDate($A2304,$C$4,"MOD_FOLLOWING",$I$2),"")</f>
        <v/>
      </c>
      <c r="D2304" s="738" t="str">
        <f>IF($L$2=TRUE,_xll.mirGetDate($A2304,$D$4,"MOD_FOLLOWING",$I$2),"")</f>
        <v/>
      </c>
      <c r="E2304" s="741" t="str">
        <v/>
      </c>
      <c r="F2304" s="741" t="str">
        <v/>
      </c>
      <c r="G2304" s="741" t="str">
        <v/>
      </c>
    </row>
    <row r="2305" spans="1:7">
      <c r="A2305" s="740" t="str">
        <f t="shared" si="35"/>
        <v/>
      </c>
      <c r="B2305" s="739" t="str">
        <f>IF($L$2=TRUE,_xll.mirGetDate($A2305,$B$4,"MOD_FOLLOWING",$I$2),"")</f>
        <v/>
      </c>
      <c r="C2305" s="738" t="str">
        <f>IF($L$2=TRUE,_xll.mirGetDate($A2305,$C$4,"MOD_FOLLOWING",$I$2),"")</f>
        <v/>
      </c>
      <c r="D2305" s="738" t="str">
        <f>IF($L$2=TRUE,_xll.mirGetDate($A2305,$D$4,"MOD_FOLLOWING",$I$2),"")</f>
        <v/>
      </c>
      <c r="E2305" s="741" t="str">
        <v/>
      </c>
      <c r="F2305" s="741" t="str">
        <v/>
      </c>
      <c r="G2305" s="741" t="str">
        <v/>
      </c>
    </row>
    <row r="2306" spans="1:7">
      <c r="A2306" s="740" t="str">
        <f t="shared" si="35"/>
        <v/>
      </c>
      <c r="B2306" s="739" t="str">
        <f>IF($L$2=TRUE,_xll.mirGetDate($A2306,$B$4,"MOD_FOLLOWING",$I$2),"")</f>
        <v/>
      </c>
      <c r="C2306" s="738" t="str">
        <f>IF($L$2=TRUE,_xll.mirGetDate($A2306,$C$4,"MOD_FOLLOWING",$I$2),"")</f>
        <v/>
      </c>
      <c r="D2306" s="738" t="str">
        <f>IF($L$2=TRUE,_xll.mirGetDate($A2306,$D$4,"MOD_FOLLOWING",$I$2),"")</f>
        <v/>
      </c>
      <c r="E2306" s="741" t="str">
        <v/>
      </c>
      <c r="F2306" s="741" t="str">
        <v/>
      </c>
      <c r="G2306" s="741" t="str">
        <v/>
      </c>
    </row>
    <row r="2307" spans="1:7">
      <c r="A2307" s="740" t="str">
        <f t="shared" si="35"/>
        <v/>
      </c>
      <c r="B2307" s="739" t="str">
        <f>IF($L$2=TRUE,_xll.mirGetDate($A2307,$B$4,"MOD_FOLLOWING",$I$2),"")</f>
        <v/>
      </c>
      <c r="C2307" s="738" t="str">
        <f>IF($L$2=TRUE,_xll.mirGetDate($A2307,$C$4,"MOD_FOLLOWING",$I$2),"")</f>
        <v/>
      </c>
      <c r="D2307" s="738" t="str">
        <f>IF($L$2=TRUE,_xll.mirGetDate($A2307,$D$4,"MOD_FOLLOWING",$I$2),"")</f>
        <v/>
      </c>
      <c r="E2307" s="741" t="str">
        <v/>
      </c>
      <c r="F2307" s="741" t="str">
        <v/>
      </c>
      <c r="G2307" s="741" t="str">
        <v/>
      </c>
    </row>
    <row r="2308" spans="1:7">
      <c r="A2308" s="740" t="str">
        <f t="shared" si="35"/>
        <v/>
      </c>
      <c r="B2308" s="739" t="str">
        <f>IF($L$2=TRUE,_xll.mirGetDate($A2308,$B$4,"MOD_FOLLOWING",$I$2),"")</f>
        <v/>
      </c>
      <c r="C2308" s="738" t="str">
        <f>IF($L$2=TRUE,_xll.mirGetDate($A2308,$C$4,"MOD_FOLLOWING",$I$2),"")</f>
        <v/>
      </c>
      <c r="D2308" s="738" t="str">
        <f>IF($L$2=TRUE,_xll.mirGetDate($A2308,$D$4,"MOD_FOLLOWING",$I$2),"")</f>
        <v/>
      </c>
      <c r="E2308" s="741" t="str">
        <v/>
      </c>
      <c r="F2308" s="741" t="str">
        <v/>
      </c>
      <c r="G2308" s="741" t="str">
        <v/>
      </c>
    </row>
    <row r="2309" spans="1:7">
      <c r="A2309" s="740" t="str">
        <f t="shared" si="35"/>
        <v/>
      </c>
      <c r="B2309" s="739" t="str">
        <f>IF($L$2=TRUE,_xll.mirGetDate($A2309,$B$4,"MOD_FOLLOWING",$I$2),"")</f>
        <v/>
      </c>
      <c r="C2309" s="738" t="str">
        <f>IF($L$2=TRUE,_xll.mirGetDate($A2309,$C$4,"MOD_FOLLOWING",$I$2),"")</f>
        <v/>
      </c>
      <c r="D2309" s="738" t="str">
        <f>IF($L$2=TRUE,_xll.mirGetDate($A2309,$D$4,"MOD_FOLLOWING",$I$2),"")</f>
        <v/>
      </c>
      <c r="E2309" s="741" t="str">
        <v/>
      </c>
      <c r="F2309" s="741" t="str">
        <v/>
      </c>
      <c r="G2309" s="741" t="str">
        <v/>
      </c>
    </row>
    <row r="2310" spans="1:7">
      <c r="A2310" s="740" t="str">
        <f t="shared" ref="A2310:A2373" si="36">B2309</f>
        <v/>
      </c>
      <c r="B2310" s="739" t="str">
        <f>IF($L$2=TRUE,_xll.mirGetDate($A2310,$B$4,"MOD_FOLLOWING",$I$2),"")</f>
        <v/>
      </c>
      <c r="C2310" s="738" t="str">
        <f>IF($L$2=TRUE,_xll.mirGetDate($A2310,$C$4,"MOD_FOLLOWING",$I$2),"")</f>
        <v/>
      </c>
      <c r="D2310" s="738" t="str">
        <f>IF($L$2=TRUE,_xll.mirGetDate($A2310,$D$4,"MOD_FOLLOWING",$I$2),"")</f>
        <v/>
      </c>
      <c r="E2310" s="741" t="str">
        <v/>
      </c>
      <c r="F2310" s="741" t="str">
        <v/>
      </c>
      <c r="G2310" s="741" t="str">
        <v/>
      </c>
    </row>
    <row r="2311" spans="1:7">
      <c r="A2311" s="740" t="str">
        <f t="shared" si="36"/>
        <v/>
      </c>
      <c r="B2311" s="739" t="str">
        <f>IF($L$2=TRUE,_xll.mirGetDate($A2311,$B$4,"MOD_FOLLOWING",$I$2),"")</f>
        <v/>
      </c>
      <c r="C2311" s="738" t="str">
        <f>IF($L$2=TRUE,_xll.mirGetDate($A2311,$C$4,"MOD_FOLLOWING",$I$2),"")</f>
        <v/>
      </c>
      <c r="D2311" s="738" t="str">
        <f>IF($L$2=TRUE,_xll.mirGetDate($A2311,$D$4,"MOD_FOLLOWING",$I$2),"")</f>
        <v/>
      </c>
      <c r="E2311" s="741" t="str">
        <v/>
      </c>
      <c r="F2311" s="741" t="str">
        <v/>
      </c>
      <c r="G2311" s="741" t="str">
        <v/>
      </c>
    </row>
    <row r="2312" spans="1:7">
      <c r="A2312" s="740" t="str">
        <f t="shared" si="36"/>
        <v/>
      </c>
      <c r="B2312" s="739" t="str">
        <f>IF($L$2=TRUE,_xll.mirGetDate($A2312,$B$4,"MOD_FOLLOWING",$I$2),"")</f>
        <v/>
      </c>
      <c r="C2312" s="738" t="str">
        <f>IF($L$2=TRUE,_xll.mirGetDate($A2312,$C$4,"MOD_FOLLOWING",$I$2),"")</f>
        <v/>
      </c>
      <c r="D2312" s="738" t="str">
        <f>IF($L$2=TRUE,_xll.mirGetDate($A2312,$D$4,"MOD_FOLLOWING",$I$2),"")</f>
        <v/>
      </c>
      <c r="E2312" s="741" t="str">
        <v/>
      </c>
      <c r="F2312" s="741" t="str">
        <v/>
      </c>
      <c r="G2312" s="741" t="str">
        <v/>
      </c>
    </row>
    <row r="2313" spans="1:7">
      <c r="A2313" s="740" t="str">
        <f t="shared" si="36"/>
        <v/>
      </c>
      <c r="B2313" s="739" t="str">
        <f>IF($L$2=TRUE,_xll.mirGetDate($A2313,$B$4,"MOD_FOLLOWING",$I$2),"")</f>
        <v/>
      </c>
      <c r="C2313" s="738" t="str">
        <f>IF($L$2=TRUE,_xll.mirGetDate($A2313,$C$4,"MOD_FOLLOWING",$I$2),"")</f>
        <v/>
      </c>
      <c r="D2313" s="738" t="str">
        <f>IF($L$2=TRUE,_xll.mirGetDate($A2313,$D$4,"MOD_FOLLOWING",$I$2),"")</f>
        <v/>
      </c>
      <c r="E2313" s="741" t="str">
        <v/>
      </c>
      <c r="F2313" s="741" t="str">
        <v/>
      </c>
      <c r="G2313" s="741" t="str">
        <v/>
      </c>
    </row>
    <row r="2314" spans="1:7">
      <c r="A2314" s="740" t="str">
        <f t="shared" si="36"/>
        <v/>
      </c>
      <c r="B2314" s="739" t="str">
        <f>IF($L$2=TRUE,_xll.mirGetDate($A2314,$B$4,"MOD_FOLLOWING",$I$2),"")</f>
        <v/>
      </c>
      <c r="C2314" s="738" t="str">
        <f>IF($L$2=TRUE,_xll.mirGetDate($A2314,$C$4,"MOD_FOLLOWING",$I$2),"")</f>
        <v/>
      </c>
      <c r="D2314" s="738" t="str">
        <f>IF($L$2=TRUE,_xll.mirGetDate($A2314,$D$4,"MOD_FOLLOWING",$I$2),"")</f>
        <v/>
      </c>
      <c r="E2314" s="741" t="str">
        <v/>
      </c>
      <c r="F2314" s="741" t="str">
        <v/>
      </c>
      <c r="G2314" s="741" t="str">
        <v/>
      </c>
    </row>
    <row r="2315" spans="1:7">
      <c r="A2315" s="740" t="str">
        <f t="shared" si="36"/>
        <v/>
      </c>
      <c r="B2315" s="739" t="str">
        <f>IF($L$2=TRUE,_xll.mirGetDate($A2315,$B$4,"MOD_FOLLOWING",$I$2),"")</f>
        <v/>
      </c>
      <c r="C2315" s="738" t="str">
        <f>IF($L$2=TRUE,_xll.mirGetDate($A2315,$C$4,"MOD_FOLLOWING",$I$2),"")</f>
        <v/>
      </c>
      <c r="D2315" s="738" t="str">
        <f>IF($L$2=TRUE,_xll.mirGetDate($A2315,$D$4,"MOD_FOLLOWING",$I$2),"")</f>
        <v/>
      </c>
      <c r="E2315" s="741" t="str">
        <v/>
      </c>
      <c r="F2315" s="741" t="str">
        <v/>
      </c>
      <c r="G2315" s="741" t="str">
        <v/>
      </c>
    </row>
    <row r="2316" spans="1:7">
      <c r="A2316" s="740" t="str">
        <f t="shared" si="36"/>
        <v/>
      </c>
      <c r="B2316" s="739" t="str">
        <f>IF($L$2=TRUE,_xll.mirGetDate($A2316,$B$4,"MOD_FOLLOWING",$I$2),"")</f>
        <v/>
      </c>
      <c r="C2316" s="738" t="str">
        <f>IF($L$2=TRUE,_xll.mirGetDate($A2316,$C$4,"MOD_FOLLOWING",$I$2),"")</f>
        <v/>
      </c>
      <c r="D2316" s="738" t="str">
        <f>IF($L$2=TRUE,_xll.mirGetDate($A2316,$D$4,"MOD_FOLLOWING",$I$2),"")</f>
        <v/>
      </c>
      <c r="E2316" s="741" t="str">
        <v/>
      </c>
      <c r="F2316" s="741" t="str">
        <v/>
      </c>
      <c r="G2316" s="741" t="str">
        <v/>
      </c>
    </row>
    <row r="2317" spans="1:7">
      <c r="A2317" s="740" t="str">
        <f t="shared" si="36"/>
        <v/>
      </c>
      <c r="B2317" s="739" t="str">
        <f>IF($L$2=TRUE,_xll.mirGetDate($A2317,$B$4,"MOD_FOLLOWING",$I$2),"")</f>
        <v/>
      </c>
      <c r="C2317" s="738" t="str">
        <f>IF($L$2=TRUE,_xll.mirGetDate($A2317,$C$4,"MOD_FOLLOWING",$I$2),"")</f>
        <v/>
      </c>
      <c r="D2317" s="738" t="str">
        <f>IF($L$2=TRUE,_xll.mirGetDate($A2317,$D$4,"MOD_FOLLOWING",$I$2),"")</f>
        <v/>
      </c>
      <c r="E2317" s="741" t="str">
        <v/>
      </c>
      <c r="F2317" s="741" t="str">
        <v/>
      </c>
      <c r="G2317" s="741" t="str">
        <v/>
      </c>
    </row>
    <row r="2318" spans="1:7">
      <c r="A2318" s="740" t="str">
        <f t="shared" si="36"/>
        <v/>
      </c>
      <c r="B2318" s="739" t="str">
        <f>IF($L$2=TRUE,_xll.mirGetDate($A2318,$B$4,"MOD_FOLLOWING",$I$2),"")</f>
        <v/>
      </c>
      <c r="C2318" s="738" t="str">
        <f>IF($L$2=TRUE,_xll.mirGetDate($A2318,$C$4,"MOD_FOLLOWING",$I$2),"")</f>
        <v/>
      </c>
      <c r="D2318" s="738" t="str">
        <f>IF($L$2=TRUE,_xll.mirGetDate($A2318,$D$4,"MOD_FOLLOWING",$I$2),"")</f>
        <v/>
      </c>
      <c r="E2318" s="741" t="str">
        <v/>
      </c>
      <c r="F2318" s="741" t="str">
        <v/>
      </c>
      <c r="G2318" s="741" t="str">
        <v/>
      </c>
    </row>
    <row r="2319" spans="1:7">
      <c r="A2319" s="740" t="str">
        <f t="shared" si="36"/>
        <v/>
      </c>
      <c r="B2319" s="739" t="str">
        <f>IF($L$2=TRUE,_xll.mirGetDate($A2319,$B$4,"MOD_FOLLOWING",$I$2),"")</f>
        <v/>
      </c>
      <c r="C2319" s="738" t="str">
        <f>IF($L$2=TRUE,_xll.mirGetDate($A2319,$C$4,"MOD_FOLLOWING",$I$2),"")</f>
        <v/>
      </c>
      <c r="D2319" s="738" t="str">
        <f>IF($L$2=TRUE,_xll.mirGetDate($A2319,$D$4,"MOD_FOLLOWING",$I$2),"")</f>
        <v/>
      </c>
      <c r="E2319" s="741" t="str">
        <v/>
      </c>
      <c r="F2319" s="741" t="str">
        <v/>
      </c>
      <c r="G2319" s="741" t="str">
        <v/>
      </c>
    </row>
    <row r="2320" spans="1:7">
      <c r="A2320" s="740" t="str">
        <f t="shared" si="36"/>
        <v/>
      </c>
      <c r="B2320" s="739" t="str">
        <f>IF($L$2=TRUE,_xll.mirGetDate($A2320,$B$4,"MOD_FOLLOWING",$I$2),"")</f>
        <v/>
      </c>
      <c r="C2320" s="738" t="str">
        <f>IF($L$2=TRUE,_xll.mirGetDate($A2320,$C$4,"MOD_FOLLOWING",$I$2),"")</f>
        <v/>
      </c>
      <c r="D2320" s="738" t="str">
        <f>IF($L$2=TRUE,_xll.mirGetDate($A2320,$D$4,"MOD_FOLLOWING",$I$2),"")</f>
        <v/>
      </c>
      <c r="E2320" s="741" t="str">
        <v/>
      </c>
      <c r="F2320" s="741" t="str">
        <v/>
      </c>
      <c r="G2320" s="741" t="str">
        <v/>
      </c>
    </row>
    <row r="2321" spans="1:7">
      <c r="A2321" s="740" t="str">
        <f t="shared" si="36"/>
        <v/>
      </c>
      <c r="B2321" s="739" t="str">
        <f>IF($L$2=TRUE,_xll.mirGetDate($A2321,$B$4,"MOD_FOLLOWING",$I$2),"")</f>
        <v/>
      </c>
      <c r="C2321" s="738" t="str">
        <f>IF($L$2=TRUE,_xll.mirGetDate($A2321,$C$4,"MOD_FOLLOWING",$I$2),"")</f>
        <v/>
      </c>
      <c r="D2321" s="738" t="str">
        <f>IF($L$2=TRUE,_xll.mirGetDate($A2321,$D$4,"MOD_FOLLOWING",$I$2),"")</f>
        <v/>
      </c>
      <c r="E2321" s="741" t="str">
        <v/>
      </c>
      <c r="F2321" s="741" t="str">
        <v/>
      </c>
      <c r="G2321" s="741" t="str">
        <v/>
      </c>
    </row>
    <row r="2322" spans="1:7">
      <c r="A2322" s="740" t="str">
        <f t="shared" si="36"/>
        <v/>
      </c>
      <c r="B2322" s="739" t="str">
        <f>IF($L$2=TRUE,_xll.mirGetDate($A2322,$B$4,"MOD_FOLLOWING",$I$2),"")</f>
        <v/>
      </c>
      <c r="C2322" s="738" t="str">
        <f>IF($L$2=TRUE,_xll.mirGetDate($A2322,$C$4,"MOD_FOLLOWING",$I$2),"")</f>
        <v/>
      </c>
      <c r="D2322" s="738" t="str">
        <f>IF($L$2=TRUE,_xll.mirGetDate($A2322,$D$4,"MOD_FOLLOWING",$I$2),"")</f>
        <v/>
      </c>
      <c r="E2322" s="741" t="str">
        <v/>
      </c>
      <c r="F2322" s="741" t="str">
        <v/>
      </c>
      <c r="G2322" s="741" t="str">
        <v/>
      </c>
    </row>
    <row r="2323" spans="1:7">
      <c r="A2323" s="740" t="str">
        <f t="shared" si="36"/>
        <v/>
      </c>
      <c r="B2323" s="739" t="str">
        <f>IF($L$2=TRUE,_xll.mirGetDate($A2323,$B$4,"MOD_FOLLOWING",$I$2),"")</f>
        <v/>
      </c>
      <c r="C2323" s="738" t="str">
        <f>IF($L$2=TRUE,_xll.mirGetDate($A2323,$C$4,"MOD_FOLLOWING",$I$2),"")</f>
        <v/>
      </c>
      <c r="D2323" s="738" t="str">
        <f>IF($L$2=TRUE,_xll.mirGetDate($A2323,$D$4,"MOD_FOLLOWING",$I$2),"")</f>
        <v/>
      </c>
      <c r="E2323" s="741" t="str">
        <v/>
      </c>
      <c r="F2323" s="741" t="str">
        <v/>
      </c>
      <c r="G2323" s="741" t="str">
        <v/>
      </c>
    </row>
    <row r="2324" spans="1:7">
      <c r="A2324" s="740" t="str">
        <f t="shared" si="36"/>
        <v/>
      </c>
      <c r="B2324" s="739" t="str">
        <f>IF($L$2=TRUE,_xll.mirGetDate($A2324,$B$4,"MOD_FOLLOWING",$I$2),"")</f>
        <v/>
      </c>
      <c r="C2324" s="738" t="str">
        <f>IF($L$2=TRUE,_xll.mirGetDate($A2324,$C$4,"MOD_FOLLOWING",$I$2),"")</f>
        <v/>
      </c>
      <c r="D2324" s="738" t="str">
        <f>IF($L$2=TRUE,_xll.mirGetDate($A2324,$D$4,"MOD_FOLLOWING",$I$2),"")</f>
        <v/>
      </c>
      <c r="E2324" s="741" t="str">
        <v/>
      </c>
      <c r="F2324" s="741" t="str">
        <v/>
      </c>
      <c r="G2324" s="741" t="str">
        <v/>
      </c>
    </row>
    <row r="2325" spans="1:7">
      <c r="A2325" s="740" t="str">
        <f t="shared" si="36"/>
        <v/>
      </c>
      <c r="B2325" s="739" t="str">
        <f>IF($L$2=TRUE,_xll.mirGetDate($A2325,$B$4,"MOD_FOLLOWING",$I$2),"")</f>
        <v/>
      </c>
      <c r="C2325" s="738" t="str">
        <f>IF($L$2=TRUE,_xll.mirGetDate($A2325,$C$4,"MOD_FOLLOWING",$I$2),"")</f>
        <v/>
      </c>
      <c r="D2325" s="738" t="str">
        <f>IF($L$2=TRUE,_xll.mirGetDate($A2325,$D$4,"MOD_FOLLOWING",$I$2),"")</f>
        <v/>
      </c>
      <c r="E2325" s="741" t="str">
        <v/>
      </c>
      <c r="F2325" s="741" t="str">
        <v/>
      </c>
      <c r="G2325" s="741" t="str">
        <v/>
      </c>
    </row>
    <row r="2326" spans="1:7">
      <c r="A2326" s="740" t="str">
        <f t="shared" si="36"/>
        <v/>
      </c>
      <c r="B2326" s="739" t="str">
        <f>IF($L$2=TRUE,_xll.mirGetDate($A2326,$B$4,"MOD_FOLLOWING",$I$2),"")</f>
        <v/>
      </c>
      <c r="C2326" s="738" t="str">
        <f>IF($L$2=TRUE,_xll.mirGetDate($A2326,$C$4,"MOD_FOLLOWING",$I$2),"")</f>
        <v/>
      </c>
      <c r="D2326" s="738" t="str">
        <f>IF($L$2=TRUE,_xll.mirGetDate($A2326,$D$4,"MOD_FOLLOWING",$I$2),"")</f>
        <v/>
      </c>
      <c r="E2326" s="741" t="str">
        <v/>
      </c>
      <c r="F2326" s="741" t="str">
        <v/>
      </c>
      <c r="G2326" s="741" t="str">
        <v/>
      </c>
    </row>
    <row r="2327" spans="1:7">
      <c r="A2327" s="740" t="str">
        <f t="shared" si="36"/>
        <v/>
      </c>
      <c r="B2327" s="739" t="str">
        <f>IF($L$2=TRUE,_xll.mirGetDate($A2327,$B$4,"MOD_FOLLOWING",$I$2),"")</f>
        <v/>
      </c>
      <c r="C2327" s="738" t="str">
        <f>IF($L$2=TRUE,_xll.mirGetDate($A2327,$C$4,"MOD_FOLLOWING",$I$2),"")</f>
        <v/>
      </c>
      <c r="D2327" s="738" t="str">
        <f>IF($L$2=TRUE,_xll.mirGetDate($A2327,$D$4,"MOD_FOLLOWING",$I$2),"")</f>
        <v/>
      </c>
      <c r="E2327" s="741" t="str">
        <v/>
      </c>
      <c r="F2327" s="741" t="str">
        <v/>
      </c>
      <c r="G2327" s="741" t="str">
        <v/>
      </c>
    </row>
    <row r="2328" spans="1:7">
      <c r="A2328" s="740" t="str">
        <f t="shared" si="36"/>
        <v/>
      </c>
      <c r="B2328" s="739" t="str">
        <f>IF($L$2=TRUE,_xll.mirGetDate($A2328,$B$4,"MOD_FOLLOWING",$I$2),"")</f>
        <v/>
      </c>
      <c r="C2328" s="738" t="str">
        <f>IF($L$2=TRUE,_xll.mirGetDate($A2328,$C$4,"MOD_FOLLOWING",$I$2),"")</f>
        <v/>
      </c>
      <c r="D2328" s="738" t="str">
        <f>IF($L$2=TRUE,_xll.mirGetDate($A2328,$D$4,"MOD_FOLLOWING",$I$2),"")</f>
        <v/>
      </c>
      <c r="E2328" s="741" t="str">
        <v/>
      </c>
      <c r="F2328" s="741" t="str">
        <v/>
      </c>
      <c r="G2328" s="741" t="str">
        <v/>
      </c>
    </row>
    <row r="2329" spans="1:7">
      <c r="A2329" s="740" t="str">
        <f t="shared" si="36"/>
        <v/>
      </c>
      <c r="B2329" s="739" t="str">
        <f>IF($L$2=TRUE,_xll.mirGetDate($A2329,$B$4,"MOD_FOLLOWING",$I$2),"")</f>
        <v/>
      </c>
      <c r="C2329" s="738" t="str">
        <f>IF($L$2=TRUE,_xll.mirGetDate($A2329,$C$4,"MOD_FOLLOWING",$I$2),"")</f>
        <v/>
      </c>
      <c r="D2329" s="738" t="str">
        <f>IF($L$2=TRUE,_xll.mirGetDate($A2329,$D$4,"MOD_FOLLOWING",$I$2),"")</f>
        <v/>
      </c>
      <c r="E2329" s="741" t="str">
        <v/>
      </c>
      <c r="F2329" s="741" t="str">
        <v/>
      </c>
      <c r="G2329" s="741" t="str">
        <v/>
      </c>
    </row>
    <row r="2330" spans="1:7">
      <c r="A2330" s="740" t="str">
        <f t="shared" si="36"/>
        <v/>
      </c>
      <c r="B2330" s="739" t="str">
        <f>IF($L$2=TRUE,_xll.mirGetDate($A2330,$B$4,"MOD_FOLLOWING",$I$2),"")</f>
        <v/>
      </c>
      <c r="C2330" s="738" t="str">
        <f>IF($L$2=TRUE,_xll.mirGetDate($A2330,$C$4,"MOD_FOLLOWING",$I$2),"")</f>
        <v/>
      </c>
      <c r="D2330" s="738" t="str">
        <f>IF($L$2=TRUE,_xll.mirGetDate($A2330,$D$4,"MOD_FOLLOWING",$I$2),"")</f>
        <v/>
      </c>
      <c r="E2330" s="741" t="str">
        <v/>
      </c>
      <c r="F2330" s="741" t="str">
        <v/>
      </c>
      <c r="G2330" s="741" t="str">
        <v/>
      </c>
    </row>
    <row r="2331" spans="1:7">
      <c r="A2331" s="740" t="str">
        <f t="shared" si="36"/>
        <v/>
      </c>
      <c r="B2331" s="739" t="str">
        <f>IF($L$2=TRUE,_xll.mirGetDate($A2331,$B$4,"MOD_FOLLOWING",$I$2),"")</f>
        <v/>
      </c>
      <c r="C2331" s="738" t="str">
        <f>IF($L$2=TRUE,_xll.mirGetDate($A2331,$C$4,"MOD_FOLLOWING",$I$2),"")</f>
        <v/>
      </c>
      <c r="D2331" s="738" t="str">
        <f>IF($L$2=TRUE,_xll.mirGetDate($A2331,$D$4,"MOD_FOLLOWING",$I$2),"")</f>
        <v/>
      </c>
      <c r="E2331" s="741" t="str">
        <v/>
      </c>
      <c r="F2331" s="741" t="str">
        <v/>
      </c>
      <c r="G2331" s="741" t="str">
        <v/>
      </c>
    </row>
    <row r="2332" spans="1:7">
      <c r="A2332" s="740" t="str">
        <f t="shared" si="36"/>
        <v/>
      </c>
      <c r="B2332" s="739" t="str">
        <f>IF($L$2=TRUE,_xll.mirGetDate($A2332,$B$4,"MOD_FOLLOWING",$I$2),"")</f>
        <v/>
      </c>
      <c r="C2332" s="738" t="str">
        <f>IF($L$2=TRUE,_xll.mirGetDate($A2332,$C$4,"MOD_FOLLOWING",$I$2),"")</f>
        <v/>
      </c>
      <c r="D2332" s="738" t="str">
        <f>IF($L$2=TRUE,_xll.mirGetDate($A2332,$D$4,"MOD_FOLLOWING",$I$2),"")</f>
        <v/>
      </c>
      <c r="E2332" s="741" t="str">
        <v/>
      </c>
      <c r="F2332" s="741" t="str">
        <v/>
      </c>
      <c r="G2332" s="741" t="str">
        <v/>
      </c>
    </row>
    <row r="2333" spans="1:7">
      <c r="A2333" s="740" t="str">
        <f t="shared" si="36"/>
        <v/>
      </c>
      <c r="B2333" s="739" t="str">
        <f>IF($L$2=TRUE,_xll.mirGetDate($A2333,$B$4,"MOD_FOLLOWING",$I$2),"")</f>
        <v/>
      </c>
      <c r="C2333" s="738" t="str">
        <f>IF($L$2=TRUE,_xll.mirGetDate($A2333,$C$4,"MOD_FOLLOWING",$I$2),"")</f>
        <v/>
      </c>
      <c r="D2333" s="738" t="str">
        <f>IF($L$2=TRUE,_xll.mirGetDate($A2333,$D$4,"MOD_FOLLOWING",$I$2),"")</f>
        <v/>
      </c>
      <c r="E2333" s="741" t="str">
        <v/>
      </c>
      <c r="F2333" s="741" t="str">
        <v/>
      </c>
      <c r="G2333" s="741" t="str">
        <v/>
      </c>
    </row>
    <row r="2334" spans="1:7">
      <c r="A2334" s="740" t="str">
        <f t="shared" si="36"/>
        <v/>
      </c>
      <c r="B2334" s="739" t="str">
        <f>IF($L$2=TRUE,_xll.mirGetDate($A2334,$B$4,"MOD_FOLLOWING",$I$2),"")</f>
        <v/>
      </c>
      <c r="C2334" s="738" t="str">
        <f>IF($L$2=TRUE,_xll.mirGetDate($A2334,$C$4,"MOD_FOLLOWING",$I$2),"")</f>
        <v/>
      </c>
      <c r="D2334" s="738" t="str">
        <f>IF($L$2=TRUE,_xll.mirGetDate($A2334,$D$4,"MOD_FOLLOWING",$I$2),"")</f>
        <v/>
      </c>
      <c r="E2334" s="741" t="str">
        <v/>
      </c>
      <c r="F2334" s="741" t="str">
        <v/>
      </c>
      <c r="G2334" s="741" t="str">
        <v/>
      </c>
    </row>
    <row r="2335" spans="1:7">
      <c r="A2335" s="740" t="str">
        <f t="shared" si="36"/>
        <v/>
      </c>
      <c r="B2335" s="739" t="str">
        <f>IF($L$2=TRUE,_xll.mirGetDate($A2335,$B$4,"MOD_FOLLOWING",$I$2),"")</f>
        <v/>
      </c>
      <c r="C2335" s="738" t="str">
        <f>IF($L$2=TRUE,_xll.mirGetDate($A2335,$C$4,"MOD_FOLLOWING",$I$2),"")</f>
        <v/>
      </c>
      <c r="D2335" s="738" t="str">
        <f>IF($L$2=TRUE,_xll.mirGetDate($A2335,$D$4,"MOD_FOLLOWING",$I$2),"")</f>
        <v/>
      </c>
      <c r="E2335" s="741" t="str">
        <v/>
      </c>
      <c r="F2335" s="741" t="str">
        <v/>
      </c>
      <c r="G2335" s="741" t="str">
        <v/>
      </c>
    </row>
    <row r="2336" spans="1:7">
      <c r="A2336" s="740" t="str">
        <f t="shared" si="36"/>
        <v/>
      </c>
      <c r="B2336" s="739" t="str">
        <f>IF($L$2=TRUE,_xll.mirGetDate($A2336,$B$4,"MOD_FOLLOWING",$I$2),"")</f>
        <v/>
      </c>
      <c r="C2336" s="738" t="str">
        <f>IF($L$2=TRUE,_xll.mirGetDate($A2336,$C$4,"MOD_FOLLOWING",$I$2),"")</f>
        <v/>
      </c>
      <c r="D2336" s="738" t="str">
        <f>IF($L$2=TRUE,_xll.mirGetDate($A2336,$D$4,"MOD_FOLLOWING",$I$2),"")</f>
        <v/>
      </c>
      <c r="E2336" s="741" t="str">
        <v/>
      </c>
      <c r="F2336" s="741" t="str">
        <v/>
      </c>
      <c r="G2336" s="741" t="str">
        <v/>
      </c>
    </row>
    <row r="2337" spans="1:7">
      <c r="A2337" s="740" t="str">
        <f t="shared" si="36"/>
        <v/>
      </c>
      <c r="B2337" s="739" t="str">
        <f>IF($L$2=TRUE,_xll.mirGetDate($A2337,$B$4,"MOD_FOLLOWING",$I$2),"")</f>
        <v/>
      </c>
      <c r="C2337" s="738" t="str">
        <f>IF($L$2=TRUE,_xll.mirGetDate($A2337,$C$4,"MOD_FOLLOWING",$I$2),"")</f>
        <v/>
      </c>
      <c r="D2337" s="738" t="str">
        <f>IF($L$2=TRUE,_xll.mirGetDate($A2337,$D$4,"MOD_FOLLOWING",$I$2),"")</f>
        <v/>
      </c>
      <c r="E2337" s="741" t="str">
        <v/>
      </c>
      <c r="F2337" s="741" t="str">
        <v/>
      </c>
      <c r="G2337" s="741" t="str">
        <v/>
      </c>
    </row>
    <row r="2338" spans="1:7">
      <c r="A2338" s="740" t="str">
        <f t="shared" si="36"/>
        <v/>
      </c>
      <c r="B2338" s="739" t="str">
        <f>IF($L$2=TRUE,_xll.mirGetDate($A2338,$B$4,"MOD_FOLLOWING",$I$2),"")</f>
        <v/>
      </c>
      <c r="C2338" s="738" t="str">
        <f>IF($L$2=TRUE,_xll.mirGetDate($A2338,$C$4,"MOD_FOLLOWING",$I$2),"")</f>
        <v/>
      </c>
      <c r="D2338" s="738" t="str">
        <f>IF($L$2=TRUE,_xll.mirGetDate($A2338,$D$4,"MOD_FOLLOWING",$I$2),"")</f>
        <v/>
      </c>
      <c r="E2338" s="741" t="str">
        <v/>
      </c>
      <c r="F2338" s="741" t="str">
        <v/>
      </c>
      <c r="G2338" s="741" t="str">
        <v/>
      </c>
    </row>
    <row r="2339" spans="1:7">
      <c r="A2339" s="740" t="str">
        <f t="shared" si="36"/>
        <v/>
      </c>
      <c r="B2339" s="739" t="str">
        <f>IF($L$2=TRUE,_xll.mirGetDate($A2339,$B$4,"MOD_FOLLOWING",$I$2),"")</f>
        <v/>
      </c>
      <c r="C2339" s="738" t="str">
        <f>IF($L$2=TRUE,_xll.mirGetDate($A2339,$C$4,"MOD_FOLLOWING",$I$2),"")</f>
        <v/>
      </c>
      <c r="D2339" s="738" t="str">
        <f>IF($L$2=TRUE,_xll.mirGetDate($A2339,$D$4,"MOD_FOLLOWING",$I$2),"")</f>
        <v/>
      </c>
      <c r="E2339" s="741" t="str">
        <v/>
      </c>
      <c r="F2339" s="741" t="str">
        <v/>
      </c>
      <c r="G2339" s="741" t="str">
        <v/>
      </c>
    </row>
    <row r="2340" spans="1:7">
      <c r="A2340" s="740" t="str">
        <f t="shared" si="36"/>
        <v/>
      </c>
      <c r="B2340" s="739" t="str">
        <f>IF($L$2=TRUE,_xll.mirGetDate($A2340,$B$4,"MOD_FOLLOWING",$I$2),"")</f>
        <v/>
      </c>
      <c r="C2340" s="738" t="str">
        <f>IF($L$2=TRUE,_xll.mirGetDate($A2340,$C$4,"MOD_FOLLOWING",$I$2),"")</f>
        <v/>
      </c>
      <c r="D2340" s="738" t="str">
        <f>IF($L$2=TRUE,_xll.mirGetDate($A2340,$D$4,"MOD_FOLLOWING",$I$2),"")</f>
        <v/>
      </c>
      <c r="E2340" s="741" t="str">
        <v/>
      </c>
      <c r="F2340" s="741" t="str">
        <v/>
      </c>
      <c r="G2340" s="741" t="str">
        <v/>
      </c>
    </row>
    <row r="2341" spans="1:7">
      <c r="A2341" s="740" t="str">
        <f t="shared" si="36"/>
        <v/>
      </c>
      <c r="B2341" s="739" t="str">
        <f>IF($L$2=TRUE,_xll.mirGetDate($A2341,$B$4,"MOD_FOLLOWING",$I$2),"")</f>
        <v/>
      </c>
      <c r="C2341" s="738" t="str">
        <f>IF($L$2=TRUE,_xll.mirGetDate($A2341,$C$4,"MOD_FOLLOWING",$I$2),"")</f>
        <v/>
      </c>
      <c r="D2341" s="738" t="str">
        <f>IF($L$2=TRUE,_xll.mirGetDate($A2341,$D$4,"MOD_FOLLOWING",$I$2),"")</f>
        <v/>
      </c>
      <c r="E2341" s="741" t="str">
        <v/>
      </c>
      <c r="F2341" s="741" t="str">
        <v/>
      </c>
      <c r="G2341" s="741" t="str">
        <v/>
      </c>
    </row>
    <row r="2342" spans="1:7">
      <c r="A2342" s="740" t="str">
        <f t="shared" si="36"/>
        <v/>
      </c>
      <c r="B2342" s="739" t="str">
        <f>IF($L$2=TRUE,_xll.mirGetDate($A2342,$B$4,"MOD_FOLLOWING",$I$2),"")</f>
        <v/>
      </c>
      <c r="C2342" s="738" t="str">
        <f>IF($L$2=TRUE,_xll.mirGetDate($A2342,$C$4,"MOD_FOLLOWING",$I$2),"")</f>
        <v/>
      </c>
      <c r="D2342" s="738" t="str">
        <f>IF($L$2=TRUE,_xll.mirGetDate($A2342,$D$4,"MOD_FOLLOWING",$I$2),"")</f>
        <v/>
      </c>
      <c r="E2342" s="741" t="str">
        <v/>
      </c>
      <c r="F2342" s="741" t="str">
        <v/>
      </c>
      <c r="G2342" s="741" t="str">
        <v/>
      </c>
    </row>
    <row r="2343" spans="1:7">
      <c r="A2343" s="740" t="str">
        <f t="shared" si="36"/>
        <v/>
      </c>
      <c r="B2343" s="739" t="str">
        <f>IF($L$2=TRUE,_xll.mirGetDate($A2343,$B$4,"MOD_FOLLOWING",$I$2),"")</f>
        <v/>
      </c>
      <c r="C2343" s="738" t="str">
        <f>IF($L$2=TRUE,_xll.mirGetDate($A2343,$C$4,"MOD_FOLLOWING",$I$2),"")</f>
        <v/>
      </c>
      <c r="D2343" s="738" t="str">
        <f>IF($L$2=TRUE,_xll.mirGetDate($A2343,$D$4,"MOD_FOLLOWING",$I$2),"")</f>
        <v/>
      </c>
      <c r="E2343" s="741" t="str">
        <v/>
      </c>
      <c r="F2343" s="741" t="str">
        <v/>
      </c>
      <c r="G2343" s="741" t="str">
        <v/>
      </c>
    </row>
    <row r="2344" spans="1:7">
      <c r="A2344" s="740" t="str">
        <f t="shared" si="36"/>
        <v/>
      </c>
      <c r="B2344" s="739" t="str">
        <f>IF($L$2=TRUE,_xll.mirGetDate($A2344,$B$4,"MOD_FOLLOWING",$I$2),"")</f>
        <v/>
      </c>
      <c r="C2344" s="738" t="str">
        <f>IF($L$2=TRUE,_xll.mirGetDate($A2344,$C$4,"MOD_FOLLOWING",$I$2),"")</f>
        <v/>
      </c>
      <c r="D2344" s="738" t="str">
        <f>IF($L$2=TRUE,_xll.mirGetDate($A2344,$D$4,"MOD_FOLLOWING",$I$2),"")</f>
        <v/>
      </c>
      <c r="E2344" s="741" t="str">
        <v/>
      </c>
      <c r="F2344" s="741" t="str">
        <v/>
      </c>
      <c r="G2344" s="741" t="str">
        <v/>
      </c>
    </row>
    <row r="2345" spans="1:7">
      <c r="A2345" s="740" t="str">
        <f t="shared" si="36"/>
        <v/>
      </c>
      <c r="B2345" s="739" t="str">
        <f>IF($L$2=TRUE,_xll.mirGetDate($A2345,$B$4,"MOD_FOLLOWING",$I$2),"")</f>
        <v/>
      </c>
      <c r="C2345" s="738" t="str">
        <f>IF($L$2=TRUE,_xll.mirGetDate($A2345,$C$4,"MOD_FOLLOWING",$I$2),"")</f>
        <v/>
      </c>
      <c r="D2345" s="738" t="str">
        <f>IF($L$2=TRUE,_xll.mirGetDate($A2345,$D$4,"MOD_FOLLOWING",$I$2),"")</f>
        <v/>
      </c>
      <c r="E2345" s="741" t="str">
        <v/>
      </c>
      <c r="F2345" s="741" t="str">
        <v/>
      </c>
      <c r="G2345" s="741" t="str">
        <v/>
      </c>
    </row>
    <row r="2346" spans="1:7">
      <c r="A2346" s="740" t="str">
        <f t="shared" si="36"/>
        <v/>
      </c>
      <c r="B2346" s="739" t="str">
        <f>IF($L$2=TRUE,_xll.mirGetDate($A2346,$B$4,"MOD_FOLLOWING",$I$2),"")</f>
        <v/>
      </c>
      <c r="C2346" s="738" t="str">
        <f>IF($L$2=TRUE,_xll.mirGetDate($A2346,$C$4,"MOD_FOLLOWING",$I$2),"")</f>
        <v/>
      </c>
      <c r="D2346" s="738" t="str">
        <f>IF($L$2=TRUE,_xll.mirGetDate($A2346,$D$4,"MOD_FOLLOWING",$I$2),"")</f>
        <v/>
      </c>
      <c r="E2346" s="741" t="str">
        <v/>
      </c>
      <c r="F2346" s="741" t="str">
        <v/>
      </c>
      <c r="G2346" s="741" t="str">
        <v/>
      </c>
    </row>
    <row r="2347" spans="1:7">
      <c r="A2347" s="740" t="str">
        <f t="shared" si="36"/>
        <v/>
      </c>
      <c r="B2347" s="739" t="str">
        <f>IF($L$2=TRUE,_xll.mirGetDate($A2347,$B$4,"MOD_FOLLOWING",$I$2),"")</f>
        <v/>
      </c>
      <c r="C2347" s="738" t="str">
        <f>IF($L$2=TRUE,_xll.mirGetDate($A2347,$C$4,"MOD_FOLLOWING",$I$2),"")</f>
        <v/>
      </c>
      <c r="D2347" s="738" t="str">
        <f>IF($L$2=TRUE,_xll.mirGetDate($A2347,$D$4,"MOD_FOLLOWING",$I$2),"")</f>
        <v/>
      </c>
      <c r="E2347" s="741" t="str">
        <v/>
      </c>
      <c r="F2347" s="741" t="str">
        <v/>
      </c>
      <c r="G2347" s="741" t="str">
        <v/>
      </c>
    </row>
    <row r="2348" spans="1:7">
      <c r="A2348" s="740" t="str">
        <f t="shared" si="36"/>
        <v/>
      </c>
      <c r="B2348" s="739" t="str">
        <f>IF($L$2=TRUE,_xll.mirGetDate($A2348,$B$4,"MOD_FOLLOWING",$I$2),"")</f>
        <v/>
      </c>
      <c r="C2348" s="738" t="str">
        <f>IF($L$2=TRUE,_xll.mirGetDate($A2348,$C$4,"MOD_FOLLOWING",$I$2),"")</f>
        <v/>
      </c>
      <c r="D2348" s="738" t="str">
        <f>IF($L$2=TRUE,_xll.mirGetDate($A2348,$D$4,"MOD_FOLLOWING",$I$2),"")</f>
        <v/>
      </c>
      <c r="E2348" s="741" t="str">
        <v/>
      </c>
      <c r="F2348" s="741" t="str">
        <v/>
      </c>
      <c r="G2348" s="741" t="str">
        <v/>
      </c>
    </row>
    <row r="2349" spans="1:7">
      <c r="A2349" s="740" t="str">
        <f t="shared" si="36"/>
        <v/>
      </c>
      <c r="B2349" s="739" t="str">
        <f>IF($L$2=TRUE,_xll.mirGetDate($A2349,$B$4,"MOD_FOLLOWING",$I$2),"")</f>
        <v/>
      </c>
      <c r="C2349" s="738" t="str">
        <f>IF($L$2=TRUE,_xll.mirGetDate($A2349,$C$4,"MOD_FOLLOWING",$I$2),"")</f>
        <v/>
      </c>
      <c r="D2349" s="738" t="str">
        <f>IF($L$2=TRUE,_xll.mirGetDate($A2349,$D$4,"MOD_FOLLOWING",$I$2),"")</f>
        <v/>
      </c>
      <c r="E2349" s="741" t="str">
        <v/>
      </c>
      <c r="F2349" s="741" t="str">
        <v/>
      </c>
      <c r="G2349" s="741" t="str">
        <v/>
      </c>
    </row>
    <row r="2350" spans="1:7">
      <c r="A2350" s="740" t="str">
        <f t="shared" si="36"/>
        <v/>
      </c>
      <c r="B2350" s="739" t="str">
        <f>IF($L$2=TRUE,_xll.mirGetDate($A2350,$B$4,"MOD_FOLLOWING",$I$2),"")</f>
        <v/>
      </c>
      <c r="C2350" s="738" t="str">
        <f>IF($L$2=TRUE,_xll.mirGetDate($A2350,$C$4,"MOD_FOLLOWING",$I$2),"")</f>
        <v/>
      </c>
      <c r="D2350" s="738" t="str">
        <f>IF($L$2=TRUE,_xll.mirGetDate($A2350,$D$4,"MOD_FOLLOWING",$I$2),"")</f>
        <v/>
      </c>
      <c r="E2350" s="741" t="str">
        <v/>
      </c>
      <c r="F2350" s="741" t="str">
        <v/>
      </c>
      <c r="G2350" s="741" t="str">
        <v/>
      </c>
    </row>
    <row r="2351" spans="1:7">
      <c r="A2351" s="740" t="str">
        <f t="shared" si="36"/>
        <v/>
      </c>
      <c r="B2351" s="739" t="str">
        <f>IF($L$2=TRUE,_xll.mirGetDate($A2351,$B$4,"MOD_FOLLOWING",$I$2),"")</f>
        <v/>
      </c>
      <c r="C2351" s="738" t="str">
        <f>IF($L$2=TRUE,_xll.mirGetDate($A2351,$C$4,"MOD_FOLLOWING",$I$2),"")</f>
        <v/>
      </c>
      <c r="D2351" s="738" t="str">
        <f>IF($L$2=TRUE,_xll.mirGetDate($A2351,$D$4,"MOD_FOLLOWING",$I$2),"")</f>
        <v/>
      </c>
      <c r="E2351" s="741" t="str">
        <v/>
      </c>
      <c r="F2351" s="741" t="str">
        <v/>
      </c>
      <c r="G2351" s="741" t="str">
        <v/>
      </c>
    </row>
    <row r="2352" spans="1:7">
      <c r="A2352" s="740" t="str">
        <f t="shared" si="36"/>
        <v/>
      </c>
      <c r="B2352" s="739" t="str">
        <f>IF($L$2=TRUE,_xll.mirGetDate($A2352,$B$4,"MOD_FOLLOWING",$I$2),"")</f>
        <v/>
      </c>
      <c r="C2352" s="738" t="str">
        <f>IF($L$2=TRUE,_xll.mirGetDate($A2352,$C$4,"MOD_FOLLOWING",$I$2),"")</f>
        <v/>
      </c>
      <c r="D2352" s="738" t="str">
        <f>IF($L$2=TRUE,_xll.mirGetDate($A2352,$D$4,"MOD_FOLLOWING",$I$2),"")</f>
        <v/>
      </c>
      <c r="E2352" s="741" t="str">
        <v/>
      </c>
      <c r="F2352" s="741" t="str">
        <v/>
      </c>
      <c r="G2352" s="741" t="str">
        <v/>
      </c>
    </row>
    <row r="2353" spans="1:7">
      <c r="A2353" s="740" t="str">
        <f t="shared" si="36"/>
        <v/>
      </c>
      <c r="B2353" s="739" t="str">
        <f>IF($L$2=TRUE,_xll.mirGetDate($A2353,$B$4,"MOD_FOLLOWING",$I$2),"")</f>
        <v/>
      </c>
      <c r="C2353" s="738" t="str">
        <f>IF($L$2=TRUE,_xll.mirGetDate($A2353,$C$4,"MOD_FOLLOWING",$I$2),"")</f>
        <v/>
      </c>
      <c r="D2353" s="738" t="str">
        <f>IF($L$2=TRUE,_xll.mirGetDate($A2353,$D$4,"MOD_FOLLOWING",$I$2),"")</f>
        <v/>
      </c>
      <c r="E2353" s="741" t="str">
        <v/>
      </c>
      <c r="F2353" s="741" t="str">
        <v/>
      </c>
      <c r="G2353" s="741" t="str">
        <v/>
      </c>
    </row>
    <row r="2354" spans="1:7">
      <c r="A2354" s="740" t="str">
        <f t="shared" si="36"/>
        <v/>
      </c>
      <c r="B2354" s="739" t="str">
        <f>IF($L$2=TRUE,_xll.mirGetDate($A2354,$B$4,"MOD_FOLLOWING",$I$2),"")</f>
        <v/>
      </c>
      <c r="C2354" s="738" t="str">
        <f>IF($L$2=TRUE,_xll.mirGetDate($A2354,$C$4,"MOD_FOLLOWING",$I$2),"")</f>
        <v/>
      </c>
      <c r="D2354" s="738" t="str">
        <f>IF($L$2=TRUE,_xll.mirGetDate($A2354,$D$4,"MOD_FOLLOWING",$I$2),"")</f>
        <v/>
      </c>
      <c r="E2354" s="741" t="str">
        <v/>
      </c>
      <c r="F2354" s="741" t="str">
        <v/>
      </c>
      <c r="G2354" s="741" t="str">
        <v/>
      </c>
    </row>
    <row r="2355" spans="1:7">
      <c r="A2355" s="740" t="str">
        <f t="shared" si="36"/>
        <v/>
      </c>
      <c r="B2355" s="739" t="str">
        <f>IF($L$2=TRUE,_xll.mirGetDate($A2355,$B$4,"MOD_FOLLOWING",$I$2),"")</f>
        <v/>
      </c>
      <c r="C2355" s="738" t="str">
        <f>IF($L$2=TRUE,_xll.mirGetDate($A2355,$C$4,"MOD_FOLLOWING",$I$2),"")</f>
        <v/>
      </c>
      <c r="D2355" s="738" t="str">
        <f>IF($L$2=TRUE,_xll.mirGetDate($A2355,$D$4,"MOD_FOLLOWING",$I$2),"")</f>
        <v/>
      </c>
      <c r="E2355" s="741" t="str">
        <v/>
      </c>
      <c r="F2355" s="741" t="str">
        <v/>
      </c>
      <c r="G2355" s="741" t="str">
        <v/>
      </c>
    </row>
    <row r="2356" spans="1:7">
      <c r="A2356" s="740" t="str">
        <f t="shared" si="36"/>
        <v/>
      </c>
      <c r="B2356" s="739" t="str">
        <f>IF($L$2=TRUE,_xll.mirGetDate($A2356,$B$4,"MOD_FOLLOWING",$I$2),"")</f>
        <v/>
      </c>
      <c r="C2356" s="738" t="str">
        <f>IF($L$2=TRUE,_xll.mirGetDate($A2356,$C$4,"MOD_FOLLOWING",$I$2),"")</f>
        <v/>
      </c>
      <c r="D2356" s="738" t="str">
        <f>IF($L$2=TRUE,_xll.mirGetDate($A2356,$D$4,"MOD_FOLLOWING",$I$2),"")</f>
        <v/>
      </c>
      <c r="E2356" s="741" t="str">
        <v/>
      </c>
      <c r="F2356" s="741" t="str">
        <v/>
      </c>
      <c r="G2356" s="741" t="str">
        <v/>
      </c>
    </row>
    <row r="2357" spans="1:7">
      <c r="A2357" s="740" t="str">
        <f t="shared" si="36"/>
        <v/>
      </c>
      <c r="B2357" s="739" t="str">
        <f>IF($L$2=TRUE,_xll.mirGetDate($A2357,$B$4,"MOD_FOLLOWING",$I$2),"")</f>
        <v/>
      </c>
      <c r="C2357" s="738" t="str">
        <f>IF($L$2=TRUE,_xll.mirGetDate($A2357,$C$4,"MOD_FOLLOWING",$I$2),"")</f>
        <v/>
      </c>
      <c r="D2357" s="738" t="str">
        <f>IF($L$2=TRUE,_xll.mirGetDate($A2357,$D$4,"MOD_FOLLOWING",$I$2),"")</f>
        <v/>
      </c>
      <c r="E2357" s="741" t="str">
        <v/>
      </c>
      <c r="F2357" s="741" t="str">
        <v/>
      </c>
      <c r="G2357" s="741" t="str">
        <v/>
      </c>
    </row>
    <row r="2358" spans="1:7">
      <c r="A2358" s="740" t="str">
        <f t="shared" si="36"/>
        <v/>
      </c>
      <c r="B2358" s="739" t="str">
        <f>IF($L$2=TRUE,_xll.mirGetDate($A2358,$B$4,"MOD_FOLLOWING",$I$2),"")</f>
        <v/>
      </c>
      <c r="C2358" s="738" t="str">
        <f>IF($L$2=TRUE,_xll.mirGetDate($A2358,$C$4,"MOD_FOLLOWING",$I$2),"")</f>
        <v/>
      </c>
      <c r="D2358" s="738" t="str">
        <f>IF($L$2=TRUE,_xll.mirGetDate($A2358,$D$4,"MOD_FOLLOWING",$I$2),"")</f>
        <v/>
      </c>
      <c r="E2358" s="741" t="str">
        <v/>
      </c>
      <c r="F2358" s="741" t="str">
        <v/>
      </c>
      <c r="G2358" s="741" t="str">
        <v/>
      </c>
    </row>
    <row r="2359" spans="1:7">
      <c r="A2359" s="740" t="str">
        <f t="shared" si="36"/>
        <v/>
      </c>
      <c r="B2359" s="739" t="str">
        <f>IF($L$2=TRUE,_xll.mirGetDate($A2359,$B$4,"MOD_FOLLOWING",$I$2),"")</f>
        <v/>
      </c>
      <c r="C2359" s="738" t="str">
        <f>IF($L$2=TRUE,_xll.mirGetDate($A2359,$C$4,"MOD_FOLLOWING",$I$2),"")</f>
        <v/>
      </c>
      <c r="D2359" s="738" t="str">
        <f>IF($L$2=TRUE,_xll.mirGetDate($A2359,$D$4,"MOD_FOLLOWING",$I$2),"")</f>
        <v/>
      </c>
      <c r="E2359" s="741" t="str">
        <v/>
      </c>
      <c r="F2359" s="741" t="str">
        <v/>
      </c>
      <c r="G2359" s="741" t="str">
        <v/>
      </c>
    </row>
    <row r="2360" spans="1:7">
      <c r="A2360" s="740" t="str">
        <f t="shared" si="36"/>
        <v/>
      </c>
      <c r="B2360" s="739" t="str">
        <f>IF($L$2=TRUE,_xll.mirGetDate($A2360,$B$4,"MOD_FOLLOWING",$I$2),"")</f>
        <v/>
      </c>
      <c r="C2360" s="738" t="str">
        <f>IF($L$2=TRUE,_xll.mirGetDate($A2360,$C$4,"MOD_FOLLOWING",$I$2),"")</f>
        <v/>
      </c>
      <c r="D2360" s="738" t="str">
        <f>IF($L$2=TRUE,_xll.mirGetDate($A2360,$D$4,"MOD_FOLLOWING",$I$2),"")</f>
        <v/>
      </c>
      <c r="E2360" s="741" t="str">
        <v/>
      </c>
      <c r="F2360" s="741" t="str">
        <v/>
      </c>
      <c r="G2360" s="741" t="str">
        <v/>
      </c>
    </row>
    <row r="2361" spans="1:7">
      <c r="A2361" s="740" t="str">
        <f t="shared" si="36"/>
        <v/>
      </c>
      <c r="B2361" s="739" t="str">
        <f>IF($L$2=TRUE,_xll.mirGetDate($A2361,$B$4,"MOD_FOLLOWING",$I$2),"")</f>
        <v/>
      </c>
      <c r="C2361" s="738" t="str">
        <f>IF($L$2=TRUE,_xll.mirGetDate($A2361,$C$4,"MOD_FOLLOWING",$I$2),"")</f>
        <v/>
      </c>
      <c r="D2361" s="738" t="str">
        <f>IF($L$2=TRUE,_xll.mirGetDate($A2361,$D$4,"MOD_FOLLOWING",$I$2),"")</f>
        <v/>
      </c>
      <c r="E2361" s="741" t="str">
        <v/>
      </c>
      <c r="F2361" s="741" t="str">
        <v/>
      </c>
      <c r="G2361" s="741" t="str">
        <v/>
      </c>
    </row>
    <row r="2362" spans="1:7">
      <c r="A2362" s="740" t="str">
        <f t="shared" si="36"/>
        <v/>
      </c>
      <c r="B2362" s="739" t="str">
        <f>IF($L$2=TRUE,_xll.mirGetDate($A2362,$B$4,"MOD_FOLLOWING",$I$2),"")</f>
        <v/>
      </c>
      <c r="C2362" s="738" t="str">
        <f>IF($L$2=TRUE,_xll.mirGetDate($A2362,$C$4,"MOD_FOLLOWING",$I$2),"")</f>
        <v/>
      </c>
      <c r="D2362" s="738" t="str">
        <f>IF($L$2=TRUE,_xll.mirGetDate($A2362,$D$4,"MOD_FOLLOWING",$I$2),"")</f>
        <v/>
      </c>
      <c r="E2362" s="741" t="str">
        <v/>
      </c>
      <c r="F2362" s="741" t="str">
        <v/>
      </c>
      <c r="G2362" s="741" t="str">
        <v/>
      </c>
    </row>
    <row r="2363" spans="1:7">
      <c r="A2363" s="740" t="str">
        <f t="shared" si="36"/>
        <v/>
      </c>
      <c r="B2363" s="739" t="str">
        <f>IF($L$2=TRUE,_xll.mirGetDate($A2363,$B$4,"MOD_FOLLOWING",$I$2),"")</f>
        <v/>
      </c>
      <c r="C2363" s="738" t="str">
        <f>IF($L$2=TRUE,_xll.mirGetDate($A2363,$C$4,"MOD_FOLLOWING",$I$2),"")</f>
        <v/>
      </c>
      <c r="D2363" s="738" t="str">
        <f>IF($L$2=TRUE,_xll.mirGetDate($A2363,$D$4,"MOD_FOLLOWING",$I$2),"")</f>
        <v/>
      </c>
      <c r="E2363" s="741" t="str">
        <v/>
      </c>
      <c r="F2363" s="741" t="str">
        <v/>
      </c>
      <c r="G2363" s="741" t="str">
        <v/>
      </c>
    </row>
    <row r="2364" spans="1:7">
      <c r="A2364" s="740" t="str">
        <f t="shared" si="36"/>
        <v/>
      </c>
      <c r="B2364" s="739" t="str">
        <f>IF($L$2=TRUE,_xll.mirGetDate($A2364,$B$4,"MOD_FOLLOWING",$I$2),"")</f>
        <v/>
      </c>
      <c r="C2364" s="738" t="str">
        <f>IF($L$2=TRUE,_xll.mirGetDate($A2364,$C$4,"MOD_FOLLOWING",$I$2),"")</f>
        <v/>
      </c>
      <c r="D2364" s="738" t="str">
        <f>IF($L$2=TRUE,_xll.mirGetDate($A2364,$D$4,"MOD_FOLLOWING",$I$2),"")</f>
        <v/>
      </c>
      <c r="E2364" s="741" t="str">
        <v/>
      </c>
      <c r="F2364" s="741" t="str">
        <v/>
      </c>
      <c r="G2364" s="741" t="str">
        <v/>
      </c>
    </row>
    <row r="2365" spans="1:7">
      <c r="A2365" s="740" t="str">
        <f t="shared" si="36"/>
        <v/>
      </c>
      <c r="B2365" s="739" t="str">
        <f>IF($L$2=TRUE,_xll.mirGetDate($A2365,$B$4,"MOD_FOLLOWING",$I$2),"")</f>
        <v/>
      </c>
      <c r="C2365" s="738" t="str">
        <f>IF($L$2=TRUE,_xll.mirGetDate($A2365,$C$4,"MOD_FOLLOWING",$I$2),"")</f>
        <v/>
      </c>
      <c r="D2365" s="738" t="str">
        <f>IF($L$2=TRUE,_xll.mirGetDate($A2365,$D$4,"MOD_FOLLOWING",$I$2),"")</f>
        <v/>
      </c>
      <c r="E2365" s="741" t="str">
        <v/>
      </c>
      <c r="F2365" s="741" t="str">
        <v/>
      </c>
      <c r="G2365" s="741" t="str">
        <v/>
      </c>
    </row>
    <row r="2366" spans="1:7">
      <c r="A2366" s="740" t="str">
        <f t="shared" si="36"/>
        <v/>
      </c>
      <c r="B2366" s="739" t="str">
        <f>IF($L$2=TRUE,_xll.mirGetDate($A2366,$B$4,"MOD_FOLLOWING",$I$2),"")</f>
        <v/>
      </c>
      <c r="C2366" s="738" t="str">
        <f>IF($L$2=TRUE,_xll.mirGetDate($A2366,$C$4,"MOD_FOLLOWING",$I$2),"")</f>
        <v/>
      </c>
      <c r="D2366" s="738" t="str">
        <f>IF($L$2=TRUE,_xll.mirGetDate($A2366,$D$4,"MOD_FOLLOWING",$I$2),"")</f>
        <v/>
      </c>
      <c r="E2366" s="741" t="str">
        <v/>
      </c>
      <c r="F2366" s="741" t="str">
        <v/>
      </c>
      <c r="G2366" s="741" t="str">
        <v/>
      </c>
    </row>
    <row r="2367" spans="1:7">
      <c r="A2367" s="740" t="str">
        <f t="shared" si="36"/>
        <v/>
      </c>
      <c r="B2367" s="739" t="str">
        <f>IF($L$2=TRUE,_xll.mirGetDate($A2367,$B$4,"MOD_FOLLOWING",$I$2),"")</f>
        <v/>
      </c>
      <c r="C2367" s="738" t="str">
        <f>IF($L$2=TRUE,_xll.mirGetDate($A2367,$C$4,"MOD_FOLLOWING",$I$2),"")</f>
        <v/>
      </c>
      <c r="D2367" s="738" t="str">
        <f>IF($L$2=TRUE,_xll.mirGetDate($A2367,$D$4,"MOD_FOLLOWING",$I$2),"")</f>
        <v/>
      </c>
      <c r="E2367" s="741" t="str">
        <v/>
      </c>
      <c r="F2367" s="741" t="str">
        <v/>
      </c>
      <c r="G2367" s="741" t="str">
        <v/>
      </c>
    </row>
    <row r="2368" spans="1:7">
      <c r="A2368" s="740" t="str">
        <f t="shared" si="36"/>
        <v/>
      </c>
      <c r="B2368" s="739" t="str">
        <f>IF($L$2=TRUE,_xll.mirGetDate($A2368,$B$4,"MOD_FOLLOWING",$I$2),"")</f>
        <v/>
      </c>
      <c r="C2368" s="738" t="str">
        <f>IF($L$2=TRUE,_xll.mirGetDate($A2368,$C$4,"MOD_FOLLOWING",$I$2),"")</f>
        <v/>
      </c>
      <c r="D2368" s="738" t="str">
        <f>IF($L$2=TRUE,_xll.mirGetDate($A2368,$D$4,"MOD_FOLLOWING",$I$2),"")</f>
        <v/>
      </c>
      <c r="E2368" s="741" t="str">
        <v/>
      </c>
      <c r="F2368" s="741" t="str">
        <v/>
      </c>
      <c r="G2368" s="741" t="str">
        <v/>
      </c>
    </row>
    <row r="2369" spans="1:7">
      <c r="A2369" s="740" t="str">
        <f t="shared" si="36"/>
        <v/>
      </c>
      <c r="B2369" s="739" t="str">
        <f>IF($L$2=TRUE,_xll.mirGetDate($A2369,$B$4,"MOD_FOLLOWING",$I$2),"")</f>
        <v/>
      </c>
      <c r="C2369" s="738" t="str">
        <f>IF($L$2=TRUE,_xll.mirGetDate($A2369,$C$4,"MOD_FOLLOWING",$I$2),"")</f>
        <v/>
      </c>
      <c r="D2369" s="738" t="str">
        <f>IF($L$2=TRUE,_xll.mirGetDate($A2369,$D$4,"MOD_FOLLOWING",$I$2),"")</f>
        <v/>
      </c>
      <c r="E2369" s="741" t="str">
        <v/>
      </c>
      <c r="F2369" s="741" t="str">
        <v/>
      </c>
      <c r="G2369" s="741" t="str">
        <v/>
      </c>
    </row>
    <row r="2370" spans="1:7">
      <c r="A2370" s="740" t="str">
        <f t="shared" si="36"/>
        <v/>
      </c>
      <c r="B2370" s="739" t="str">
        <f>IF($L$2=TRUE,_xll.mirGetDate($A2370,$B$4,"MOD_FOLLOWING",$I$2),"")</f>
        <v/>
      </c>
      <c r="C2370" s="738" t="str">
        <f>IF($L$2=TRUE,_xll.mirGetDate($A2370,$C$4,"MOD_FOLLOWING",$I$2),"")</f>
        <v/>
      </c>
      <c r="D2370" s="738" t="str">
        <f>IF($L$2=TRUE,_xll.mirGetDate($A2370,$D$4,"MOD_FOLLOWING",$I$2),"")</f>
        <v/>
      </c>
      <c r="E2370" s="741" t="str">
        <v/>
      </c>
      <c r="F2370" s="741" t="str">
        <v/>
      </c>
      <c r="G2370" s="741" t="str">
        <v/>
      </c>
    </row>
    <row r="2371" spans="1:7">
      <c r="A2371" s="740" t="str">
        <f t="shared" si="36"/>
        <v/>
      </c>
      <c r="B2371" s="739" t="str">
        <f>IF($L$2=TRUE,_xll.mirGetDate($A2371,$B$4,"MOD_FOLLOWING",$I$2),"")</f>
        <v/>
      </c>
      <c r="C2371" s="738" t="str">
        <f>IF($L$2=TRUE,_xll.mirGetDate($A2371,$C$4,"MOD_FOLLOWING",$I$2),"")</f>
        <v/>
      </c>
      <c r="D2371" s="738" t="str">
        <f>IF($L$2=TRUE,_xll.mirGetDate($A2371,$D$4,"MOD_FOLLOWING",$I$2),"")</f>
        <v/>
      </c>
      <c r="E2371" s="741" t="str">
        <v/>
      </c>
      <c r="F2371" s="741" t="str">
        <v/>
      </c>
      <c r="G2371" s="741" t="str">
        <v/>
      </c>
    </row>
    <row r="2372" spans="1:7">
      <c r="A2372" s="740" t="str">
        <f t="shared" si="36"/>
        <v/>
      </c>
      <c r="B2372" s="739" t="str">
        <f>IF($L$2=TRUE,_xll.mirGetDate($A2372,$B$4,"MOD_FOLLOWING",$I$2),"")</f>
        <v/>
      </c>
      <c r="C2372" s="738" t="str">
        <f>IF($L$2=TRUE,_xll.mirGetDate($A2372,$C$4,"MOD_FOLLOWING",$I$2),"")</f>
        <v/>
      </c>
      <c r="D2372" s="738" t="str">
        <f>IF($L$2=TRUE,_xll.mirGetDate($A2372,$D$4,"MOD_FOLLOWING",$I$2),"")</f>
        <v/>
      </c>
      <c r="E2372" s="741" t="str">
        <v/>
      </c>
      <c r="F2372" s="741" t="str">
        <v/>
      </c>
      <c r="G2372" s="741" t="str">
        <v/>
      </c>
    </row>
    <row r="2373" spans="1:7">
      <c r="A2373" s="740" t="str">
        <f t="shared" si="36"/>
        <v/>
      </c>
      <c r="B2373" s="739" t="str">
        <f>IF($L$2=TRUE,_xll.mirGetDate($A2373,$B$4,"MOD_FOLLOWING",$I$2),"")</f>
        <v/>
      </c>
      <c r="C2373" s="738" t="str">
        <f>IF($L$2=TRUE,_xll.mirGetDate($A2373,$C$4,"MOD_FOLLOWING",$I$2),"")</f>
        <v/>
      </c>
      <c r="D2373" s="738" t="str">
        <f>IF($L$2=TRUE,_xll.mirGetDate($A2373,$D$4,"MOD_FOLLOWING",$I$2),"")</f>
        <v/>
      </c>
      <c r="E2373" s="741" t="str">
        <v/>
      </c>
      <c r="F2373" s="741" t="str">
        <v/>
      </c>
      <c r="G2373" s="741" t="str">
        <v/>
      </c>
    </row>
    <row r="2374" spans="1:7">
      <c r="A2374" s="740" t="str">
        <f t="shared" ref="A2374:A2437" si="37">B2373</f>
        <v/>
      </c>
      <c r="B2374" s="739" t="str">
        <f>IF($L$2=TRUE,_xll.mirGetDate($A2374,$B$4,"MOD_FOLLOWING",$I$2),"")</f>
        <v/>
      </c>
      <c r="C2374" s="738" t="str">
        <f>IF($L$2=TRUE,_xll.mirGetDate($A2374,$C$4,"MOD_FOLLOWING",$I$2),"")</f>
        <v/>
      </c>
      <c r="D2374" s="738" t="str">
        <f>IF($L$2=TRUE,_xll.mirGetDate($A2374,$D$4,"MOD_FOLLOWING",$I$2),"")</f>
        <v/>
      </c>
      <c r="E2374" s="741" t="str">
        <v/>
      </c>
      <c r="F2374" s="741" t="str">
        <v/>
      </c>
      <c r="G2374" s="741" t="str">
        <v/>
      </c>
    </row>
    <row r="2375" spans="1:7">
      <c r="A2375" s="740" t="str">
        <f t="shared" si="37"/>
        <v/>
      </c>
      <c r="B2375" s="739" t="str">
        <f>IF($L$2=TRUE,_xll.mirGetDate($A2375,$B$4,"MOD_FOLLOWING",$I$2),"")</f>
        <v/>
      </c>
      <c r="C2375" s="738" t="str">
        <f>IF($L$2=TRUE,_xll.mirGetDate($A2375,$C$4,"MOD_FOLLOWING",$I$2),"")</f>
        <v/>
      </c>
      <c r="D2375" s="738" t="str">
        <f>IF($L$2=TRUE,_xll.mirGetDate($A2375,$D$4,"MOD_FOLLOWING",$I$2),"")</f>
        <v/>
      </c>
      <c r="E2375" s="741" t="str">
        <v/>
      </c>
      <c r="F2375" s="741" t="str">
        <v/>
      </c>
      <c r="G2375" s="741" t="str">
        <v/>
      </c>
    </row>
    <row r="2376" spans="1:7">
      <c r="A2376" s="740" t="str">
        <f t="shared" si="37"/>
        <v/>
      </c>
      <c r="B2376" s="739" t="str">
        <f>IF($L$2=TRUE,_xll.mirGetDate($A2376,$B$4,"MOD_FOLLOWING",$I$2),"")</f>
        <v/>
      </c>
      <c r="C2376" s="738" t="str">
        <f>IF($L$2=TRUE,_xll.mirGetDate($A2376,$C$4,"MOD_FOLLOWING",$I$2),"")</f>
        <v/>
      </c>
      <c r="D2376" s="738" t="str">
        <f>IF($L$2=TRUE,_xll.mirGetDate($A2376,$D$4,"MOD_FOLLOWING",$I$2),"")</f>
        <v/>
      </c>
      <c r="E2376" s="741" t="str">
        <v/>
      </c>
      <c r="F2376" s="741" t="str">
        <v/>
      </c>
      <c r="G2376" s="741" t="str">
        <v/>
      </c>
    </row>
    <row r="2377" spans="1:7">
      <c r="A2377" s="740" t="str">
        <f t="shared" si="37"/>
        <v/>
      </c>
      <c r="B2377" s="739" t="str">
        <f>IF($L$2=TRUE,_xll.mirGetDate($A2377,$B$4,"MOD_FOLLOWING",$I$2),"")</f>
        <v/>
      </c>
      <c r="C2377" s="738" t="str">
        <f>IF($L$2=TRUE,_xll.mirGetDate($A2377,$C$4,"MOD_FOLLOWING",$I$2),"")</f>
        <v/>
      </c>
      <c r="D2377" s="738" t="str">
        <f>IF($L$2=TRUE,_xll.mirGetDate($A2377,$D$4,"MOD_FOLLOWING",$I$2),"")</f>
        <v/>
      </c>
      <c r="E2377" s="741" t="str">
        <v/>
      </c>
      <c r="F2377" s="741" t="str">
        <v/>
      </c>
      <c r="G2377" s="741" t="str">
        <v/>
      </c>
    </row>
    <row r="2378" spans="1:7">
      <c r="A2378" s="740" t="str">
        <f t="shared" si="37"/>
        <v/>
      </c>
      <c r="B2378" s="739" t="str">
        <f>IF($L$2=TRUE,_xll.mirGetDate($A2378,$B$4,"MOD_FOLLOWING",$I$2),"")</f>
        <v/>
      </c>
      <c r="C2378" s="738" t="str">
        <f>IF($L$2=TRUE,_xll.mirGetDate($A2378,$C$4,"MOD_FOLLOWING",$I$2),"")</f>
        <v/>
      </c>
      <c r="D2378" s="738" t="str">
        <f>IF($L$2=TRUE,_xll.mirGetDate($A2378,$D$4,"MOD_FOLLOWING",$I$2),"")</f>
        <v/>
      </c>
      <c r="E2378" s="741" t="str">
        <v/>
      </c>
      <c r="F2378" s="741" t="str">
        <v/>
      </c>
      <c r="G2378" s="741" t="str">
        <v/>
      </c>
    </row>
    <row r="2379" spans="1:7">
      <c r="A2379" s="740" t="str">
        <f t="shared" si="37"/>
        <v/>
      </c>
      <c r="B2379" s="739" t="str">
        <f>IF($L$2=TRUE,_xll.mirGetDate($A2379,$B$4,"MOD_FOLLOWING",$I$2),"")</f>
        <v/>
      </c>
      <c r="C2379" s="738" t="str">
        <f>IF($L$2=TRUE,_xll.mirGetDate($A2379,$C$4,"MOD_FOLLOWING",$I$2),"")</f>
        <v/>
      </c>
      <c r="D2379" s="738" t="str">
        <f>IF($L$2=TRUE,_xll.mirGetDate($A2379,$D$4,"MOD_FOLLOWING",$I$2),"")</f>
        <v/>
      </c>
      <c r="E2379" s="741" t="str">
        <v/>
      </c>
      <c r="F2379" s="741" t="str">
        <v/>
      </c>
      <c r="G2379" s="741" t="str">
        <v/>
      </c>
    </row>
    <row r="2380" spans="1:7">
      <c r="A2380" s="740" t="str">
        <f t="shared" si="37"/>
        <v/>
      </c>
      <c r="B2380" s="739" t="str">
        <f>IF($L$2=TRUE,_xll.mirGetDate($A2380,$B$4,"MOD_FOLLOWING",$I$2),"")</f>
        <v/>
      </c>
      <c r="C2380" s="738" t="str">
        <f>IF($L$2=TRUE,_xll.mirGetDate($A2380,$C$4,"MOD_FOLLOWING",$I$2),"")</f>
        <v/>
      </c>
      <c r="D2380" s="738" t="str">
        <f>IF($L$2=TRUE,_xll.mirGetDate($A2380,$D$4,"MOD_FOLLOWING",$I$2),"")</f>
        <v/>
      </c>
      <c r="E2380" s="741" t="str">
        <v/>
      </c>
      <c r="F2380" s="741" t="str">
        <v/>
      </c>
      <c r="G2380" s="741" t="str">
        <v/>
      </c>
    </row>
    <row r="2381" spans="1:7">
      <c r="A2381" s="740" t="str">
        <f t="shared" si="37"/>
        <v/>
      </c>
      <c r="B2381" s="739" t="str">
        <f>IF($L$2=TRUE,_xll.mirGetDate($A2381,$B$4,"MOD_FOLLOWING",$I$2),"")</f>
        <v/>
      </c>
      <c r="C2381" s="738" t="str">
        <f>IF($L$2=TRUE,_xll.mirGetDate($A2381,$C$4,"MOD_FOLLOWING",$I$2),"")</f>
        <v/>
      </c>
      <c r="D2381" s="738" t="str">
        <f>IF($L$2=TRUE,_xll.mirGetDate($A2381,$D$4,"MOD_FOLLOWING",$I$2),"")</f>
        <v/>
      </c>
      <c r="E2381" s="741" t="str">
        <v/>
      </c>
      <c r="F2381" s="741" t="str">
        <v/>
      </c>
      <c r="G2381" s="741" t="str">
        <v/>
      </c>
    </row>
    <row r="2382" spans="1:7">
      <c r="A2382" s="740" t="str">
        <f t="shared" si="37"/>
        <v/>
      </c>
      <c r="B2382" s="739" t="str">
        <f>IF($L$2=TRUE,_xll.mirGetDate($A2382,$B$4,"MOD_FOLLOWING",$I$2),"")</f>
        <v/>
      </c>
      <c r="C2382" s="738" t="str">
        <f>IF($L$2=TRUE,_xll.mirGetDate($A2382,$C$4,"MOD_FOLLOWING",$I$2),"")</f>
        <v/>
      </c>
      <c r="D2382" s="738" t="str">
        <f>IF($L$2=TRUE,_xll.mirGetDate($A2382,$D$4,"MOD_FOLLOWING",$I$2),"")</f>
        <v/>
      </c>
      <c r="E2382" s="741" t="str">
        <v/>
      </c>
      <c r="F2382" s="741" t="str">
        <v/>
      </c>
      <c r="G2382" s="741" t="str">
        <v/>
      </c>
    </row>
    <row r="2383" spans="1:7">
      <c r="A2383" s="740" t="str">
        <f t="shared" si="37"/>
        <v/>
      </c>
      <c r="B2383" s="739" t="str">
        <f>IF($L$2=TRUE,_xll.mirGetDate($A2383,$B$4,"MOD_FOLLOWING",$I$2),"")</f>
        <v/>
      </c>
      <c r="C2383" s="738" t="str">
        <f>IF($L$2=TRUE,_xll.mirGetDate($A2383,$C$4,"MOD_FOLLOWING",$I$2),"")</f>
        <v/>
      </c>
      <c r="D2383" s="738" t="str">
        <f>IF($L$2=TRUE,_xll.mirGetDate($A2383,$D$4,"MOD_FOLLOWING",$I$2),"")</f>
        <v/>
      </c>
      <c r="E2383" s="741" t="str">
        <v/>
      </c>
      <c r="F2383" s="741" t="str">
        <v/>
      </c>
      <c r="G2383" s="741" t="str">
        <v/>
      </c>
    </row>
    <row r="2384" spans="1:7">
      <c r="A2384" s="740" t="str">
        <f t="shared" si="37"/>
        <v/>
      </c>
      <c r="B2384" s="739" t="str">
        <f>IF($L$2=TRUE,_xll.mirGetDate($A2384,$B$4,"MOD_FOLLOWING",$I$2),"")</f>
        <v/>
      </c>
      <c r="C2384" s="738" t="str">
        <f>IF($L$2=TRUE,_xll.mirGetDate($A2384,$C$4,"MOD_FOLLOWING",$I$2),"")</f>
        <v/>
      </c>
      <c r="D2384" s="738" t="str">
        <f>IF($L$2=TRUE,_xll.mirGetDate($A2384,$D$4,"MOD_FOLLOWING",$I$2),"")</f>
        <v/>
      </c>
      <c r="E2384" s="741" t="str">
        <v/>
      </c>
      <c r="F2384" s="741" t="str">
        <v/>
      </c>
      <c r="G2384" s="741" t="str">
        <v/>
      </c>
    </row>
    <row r="2385" spans="1:7">
      <c r="A2385" s="740" t="str">
        <f t="shared" si="37"/>
        <v/>
      </c>
      <c r="B2385" s="739" t="str">
        <f>IF($L$2=TRUE,_xll.mirGetDate($A2385,$B$4,"MOD_FOLLOWING",$I$2),"")</f>
        <v/>
      </c>
      <c r="C2385" s="738" t="str">
        <f>IF($L$2=TRUE,_xll.mirGetDate($A2385,$C$4,"MOD_FOLLOWING",$I$2),"")</f>
        <v/>
      </c>
      <c r="D2385" s="738" t="str">
        <f>IF($L$2=TRUE,_xll.mirGetDate($A2385,$D$4,"MOD_FOLLOWING",$I$2),"")</f>
        <v/>
      </c>
      <c r="E2385" s="741" t="str">
        <v/>
      </c>
      <c r="F2385" s="741" t="str">
        <v/>
      </c>
      <c r="G2385" s="741" t="str">
        <v/>
      </c>
    </row>
    <row r="2386" spans="1:7">
      <c r="A2386" s="740" t="str">
        <f t="shared" si="37"/>
        <v/>
      </c>
      <c r="B2386" s="739" t="str">
        <f>IF($L$2=TRUE,_xll.mirGetDate($A2386,$B$4,"MOD_FOLLOWING",$I$2),"")</f>
        <v/>
      </c>
      <c r="C2386" s="738" t="str">
        <f>IF($L$2=TRUE,_xll.mirGetDate($A2386,$C$4,"MOD_FOLLOWING",$I$2),"")</f>
        <v/>
      </c>
      <c r="D2386" s="738" t="str">
        <f>IF($L$2=TRUE,_xll.mirGetDate($A2386,$D$4,"MOD_FOLLOWING",$I$2),"")</f>
        <v/>
      </c>
      <c r="E2386" s="741" t="str">
        <v/>
      </c>
      <c r="F2386" s="741" t="str">
        <v/>
      </c>
      <c r="G2386" s="741" t="str">
        <v/>
      </c>
    </row>
    <row r="2387" spans="1:7">
      <c r="A2387" s="740" t="str">
        <f t="shared" si="37"/>
        <v/>
      </c>
      <c r="B2387" s="739" t="str">
        <f>IF($L$2=TRUE,_xll.mirGetDate($A2387,$B$4,"MOD_FOLLOWING",$I$2),"")</f>
        <v/>
      </c>
      <c r="C2387" s="738" t="str">
        <f>IF($L$2=TRUE,_xll.mirGetDate($A2387,$C$4,"MOD_FOLLOWING",$I$2),"")</f>
        <v/>
      </c>
      <c r="D2387" s="738" t="str">
        <f>IF($L$2=TRUE,_xll.mirGetDate($A2387,$D$4,"MOD_FOLLOWING",$I$2),"")</f>
        <v/>
      </c>
      <c r="E2387" s="741" t="str">
        <v/>
      </c>
      <c r="F2387" s="741" t="str">
        <v/>
      </c>
      <c r="G2387" s="741" t="str">
        <v/>
      </c>
    </row>
    <row r="2388" spans="1:7">
      <c r="A2388" s="740" t="str">
        <f t="shared" si="37"/>
        <v/>
      </c>
      <c r="B2388" s="739" t="str">
        <f>IF($L$2=TRUE,_xll.mirGetDate($A2388,$B$4,"MOD_FOLLOWING",$I$2),"")</f>
        <v/>
      </c>
      <c r="C2388" s="738" t="str">
        <f>IF($L$2=TRUE,_xll.mirGetDate($A2388,$C$4,"MOD_FOLLOWING",$I$2),"")</f>
        <v/>
      </c>
      <c r="D2388" s="738" t="str">
        <f>IF($L$2=TRUE,_xll.mirGetDate($A2388,$D$4,"MOD_FOLLOWING",$I$2),"")</f>
        <v/>
      </c>
      <c r="E2388" s="741" t="str">
        <v/>
      </c>
      <c r="F2388" s="741" t="str">
        <v/>
      </c>
      <c r="G2388" s="741" t="str">
        <v/>
      </c>
    </row>
    <row r="2389" spans="1:7">
      <c r="A2389" s="740" t="str">
        <f t="shared" si="37"/>
        <v/>
      </c>
      <c r="B2389" s="739" t="str">
        <f>IF($L$2=TRUE,_xll.mirGetDate($A2389,$B$4,"MOD_FOLLOWING",$I$2),"")</f>
        <v/>
      </c>
      <c r="C2389" s="738" t="str">
        <f>IF($L$2=TRUE,_xll.mirGetDate($A2389,$C$4,"MOD_FOLLOWING",$I$2),"")</f>
        <v/>
      </c>
      <c r="D2389" s="738" t="str">
        <f>IF($L$2=TRUE,_xll.mirGetDate($A2389,$D$4,"MOD_FOLLOWING",$I$2),"")</f>
        <v/>
      </c>
      <c r="E2389" s="741" t="str">
        <v/>
      </c>
      <c r="F2389" s="741" t="str">
        <v/>
      </c>
      <c r="G2389" s="741" t="str">
        <v/>
      </c>
    </row>
    <row r="2390" spans="1:7">
      <c r="A2390" s="740" t="str">
        <f t="shared" si="37"/>
        <v/>
      </c>
      <c r="B2390" s="739" t="str">
        <f>IF($L$2=TRUE,_xll.mirGetDate($A2390,$B$4,"MOD_FOLLOWING",$I$2),"")</f>
        <v/>
      </c>
      <c r="C2390" s="738" t="str">
        <f>IF($L$2=TRUE,_xll.mirGetDate($A2390,$C$4,"MOD_FOLLOWING",$I$2),"")</f>
        <v/>
      </c>
      <c r="D2390" s="738" t="str">
        <f>IF($L$2=TRUE,_xll.mirGetDate($A2390,$D$4,"MOD_FOLLOWING",$I$2),"")</f>
        <v/>
      </c>
      <c r="E2390" s="741" t="str">
        <v/>
      </c>
      <c r="F2390" s="741" t="str">
        <v/>
      </c>
      <c r="G2390" s="741" t="str">
        <v/>
      </c>
    </row>
    <row r="2391" spans="1:7">
      <c r="A2391" s="740" t="str">
        <f t="shared" si="37"/>
        <v/>
      </c>
      <c r="B2391" s="739" t="str">
        <f>IF($L$2=TRUE,_xll.mirGetDate($A2391,$B$4,"MOD_FOLLOWING",$I$2),"")</f>
        <v/>
      </c>
      <c r="C2391" s="738" t="str">
        <f>IF($L$2=TRUE,_xll.mirGetDate($A2391,$C$4,"MOD_FOLLOWING",$I$2),"")</f>
        <v/>
      </c>
      <c r="D2391" s="738" t="str">
        <f>IF($L$2=TRUE,_xll.mirGetDate($A2391,$D$4,"MOD_FOLLOWING",$I$2),"")</f>
        <v/>
      </c>
      <c r="E2391" s="741" t="str">
        <v/>
      </c>
      <c r="F2391" s="741" t="str">
        <v/>
      </c>
      <c r="G2391" s="741" t="str">
        <v/>
      </c>
    </row>
    <row r="2392" spans="1:7">
      <c r="A2392" s="740" t="str">
        <f t="shared" si="37"/>
        <v/>
      </c>
      <c r="B2392" s="739" t="str">
        <f>IF($L$2=TRUE,_xll.mirGetDate($A2392,$B$4,"MOD_FOLLOWING",$I$2),"")</f>
        <v/>
      </c>
      <c r="C2392" s="738" t="str">
        <f>IF($L$2=TRUE,_xll.mirGetDate($A2392,$C$4,"MOD_FOLLOWING",$I$2),"")</f>
        <v/>
      </c>
      <c r="D2392" s="738" t="str">
        <f>IF($L$2=TRUE,_xll.mirGetDate($A2392,$D$4,"MOD_FOLLOWING",$I$2),"")</f>
        <v/>
      </c>
      <c r="E2392" s="741" t="str">
        <v/>
      </c>
      <c r="F2392" s="741" t="str">
        <v/>
      </c>
      <c r="G2392" s="741" t="str">
        <v/>
      </c>
    </row>
    <row r="2393" spans="1:7">
      <c r="A2393" s="740" t="str">
        <f t="shared" si="37"/>
        <v/>
      </c>
      <c r="B2393" s="739" t="str">
        <f>IF($L$2=TRUE,_xll.mirGetDate($A2393,$B$4,"MOD_FOLLOWING",$I$2),"")</f>
        <v/>
      </c>
      <c r="C2393" s="738" t="str">
        <f>IF($L$2=TRUE,_xll.mirGetDate($A2393,$C$4,"MOD_FOLLOWING",$I$2),"")</f>
        <v/>
      </c>
      <c r="D2393" s="738" t="str">
        <f>IF($L$2=TRUE,_xll.mirGetDate($A2393,$D$4,"MOD_FOLLOWING",$I$2),"")</f>
        <v/>
      </c>
      <c r="E2393" s="741" t="str">
        <v/>
      </c>
      <c r="F2393" s="741" t="str">
        <v/>
      </c>
      <c r="G2393" s="741" t="str">
        <v/>
      </c>
    </row>
    <row r="2394" spans="1:7">
      <c r="A2394" s="740" t="str">
        <f t="shared" si="37"/>
        <v/>
      </c>
      <c r="B2394" s="739" t="str">
        <f>IF($L$2=TRUE,_xll.mirGetDate($A2394,$B$4,"MOD_FOLLOWING",$I$2),"")</f>
        <v/>
      </c>
      <c r="C2394" s="738" t="str">
        <f>IF($L$2=TRUE,_xll.mirGetDate($A2394,$C$4,"MOD_FOLLOWING",$I$2),"")</f>
        <v/>
      </c>
      <c r="D2394" s="738" t="str">
        <f>IF($L$2=TRUE,_xll.mirGetDate($A2394,$D$4,"MOD_FOLLOWING",$I$2),"")</f>
        <v/>
      </c>
      <c r="E2394" s="741" t="str">
        <v/>
      </c>
      <c r="F2394" s="741" t="str">
        <v/>
      </c>
      <c r="G2394" s="741" t="str">
        <v/>
      </c>
    </row>
    <row r="2395" spans="1:7">
      <c r="A2395" s="740" t="str">
        <f t="shared" si="37"/>
        <v/>
      </c>
      <c r="B2395" s="739" t="str">
        <f>IF($L$2=TRUE,_xll.mirGetDate($A2395,$B$4,"MOD_FOLLOWING",$I$2),"")</f>
        <v/>
      </c>
      <c r="C2395" s="738" t="str">
        <f>IF($L$2=TRUE,_xll.mirGetDate($A2395,$C$4,"MOD_FOLLOWING",$I$2),"")</f>
        <v/>
      </c>
      <c r="D2395" s="738" t="str">
        <f>IF($L$2=TRUE,_xll.mirGetDate($A2395,$D$4,"MOD_FOLLOWING",$I$2),"")</f>
        <v/>
      </c>
      <c r="E2395" s="741" t="str">
        <v/>
      </c>
      <c r="F2395" s="741" t="str">
        <v/>
      </c>
      <c r="G2395" s="741" t="str">
        <v/>
      </c>
    </row>
    <row r="2396" spans="1:7">
      <c r="A2396" s="740" t="str">
        <f t="shared" si="37"/>
        <v/>
      </c>
      <c r="B2396" s="739" t="str">
        <f>IF($L$2=TRUE,_xll.mirGetDate($A2396,$B$4,"MOD_FOLLOWING",$I$2),"")</f>
        <v/>
      </c>
      <c r="C2396" s="738" t="str">
        <f>IF($L$2=TRUE,_xll.mirGetDate($A2396,$C$4,"MOD_FOLLOWING",$I$2),"")</f>
        <v/>
      </c>
      <c r="D2396" s="738" t="str">
        <f>IF($L$2=TRUE,_xll.mirGetDate($A2396,$D$4,"MOD_FOLLOWING",$I$2),"")</f>
        <v/>
      </c>
      <c r="E2396" s="741" t="str">
        <v/>
      </c>
      <c r="F2396" s="741" t="str">
        <v/>
      </c>
      <c r="G2396" s="741" t="str">
        <v/>
      </c>
    </row>
    <row r="2397" spans="1:7">
      <c r="A2397" s="740" t="str">
        <f t="shared" si="37"/>
        <v/>
      </c>
      <c r="B2397" s="739" t="str">
        <f>IF($L$2=TRUE,_xll.mirGetDate($A2397,$B$4,"MOD_FOLLOWING",$I$2),"")</f>
        <v/>
      </c>
      <c r="C2397" s="738" t="str">
        <f>IF($L$2=TRUE,_xll.mirGetDate($A2397,$C$4,"MOD_FOLLOWING",$I$2),"")</f>
        <v/>
      </c>
      <c r="D2397" s="738" t="str">
        <f>IF($L$2=TRUE,_xll.mirGetDate($A2397,$D$4,"MOD_FOLLOWING",$I$2),"")</f>
        <v/>
      </c>
      <c r="E2397" s="741" t="str">
        <v/>
      </c>
      <c r="F2397" s="741" t="str">
        <v/>
      </c>
      <c r="G2397" s="741" t="str">
        <v/>
      </c>
    </row>
    <row r="2398" spans="1:7">
      <c r="A2398" s="740" t="str">
        <f t="shared" si="37"/>
        <v/>
      </c>
      <c r="B2398" s="739" t="str">
        <f>IF($L$2=TRUE,_xll.mirGetDate($A2398,$B$4,"MOD_FOLLOWING",$I$2),"")</f>
        <v/>
      </c>
      <c r="C2398" s="738" t="str">
        <f>IF($L$2=TRUE,_xll.mirGetDate($A2398,$C$4,"MOD_FOLLOWING",$I$2),"")</f>
        <v/>
      </c>
      <c r="D2398" s="738" t="str">
        <f>IF($L$2=TRUE,_xll.mirGetDate($A2398,$D$4,"MOD_FOLLOWING",$I$2),"")</f>
        <v/>
      </c>
      <c r="E2398" s="741" t="str">
        <v/>
      </c>
      <c r="F2398" s="741" t="str">
        <v/>
      </c>
      <c r="G2398" s="741" t="str">
        <v/>
      </c>
    </row>
    <row r="2399" spans="1:7">
      <c r="A2399" s="740" t="str">
        <f t="shared" si="37"/>
        <v/>
      </c>
      <c r="B2399" s="739" t="str">
        <f>IF($L$2=TRUE,_xll.mirGetDate($A2399,$B$4,"MOD_FOLLOWING",$I$2),"")</f>
        <v/>
      </c>
      <c r="C2399" s="738" t="str">
        <f>IF($L$2=TRUE,_xll.mirGetDate($A2399,$C$4,"MOD_FOLLOWING",$I$2),"")</f>
        <v/>
      </c>
      <c r="D2399" s="738" t="str">
        <f>IF($L$2=TRUE,_xll.mirGetDate($A2399,$D$4,"MOD_FOLLOWING",$I$2),"")</f>
        <v/>
      </c>
      <c r="E2399" s="741" t="str">
        <v/>
      </c>
      <c r="F2399" s="741" t="str">
        <v/>
      </c>
      <c r="G2399" s="741" t="str">
        <v/>
      </c>
    </row>
    <row r="2400" spans="1:7">
      <c r="A2400" s="740" t="str">
        <f t="shared" si="37"/>
        <v/>
      </c>
      <c r="B2400" s="739" t="str">
        <f>IF($L$2=TRUE,_xll.mirGetDate($A2400,$B$4,"MOD_FOLLOWING",$I$2),"")</f>
        <v/>
      </c>
      <c r="C2400" s="738" t="str">
        <f>IF($L$2=TRUE,_xll.mirGetDate($A2400,$C$4,"MOD_FOLLOWING",$I$2),"")</f>
        <v/>
      </c>
      <c r="D2400" s="738" t="str">
        <f>IF($L$2=TRUE,_xll.mirGetDate($A2400,$D$4,"MOD_FOLLOWING",$I$2),"")</f>
        <v/>
      </c>
      <c r="E2400" s="741" t="str">
        <v/>
      </c>
      <c r="F2400" s="741" t="str">
        <v/>
      </c>
      <c r="G2400" s="741" t="str">
        <v/>
      </c>
    </row>
    <row r="2401" spans="1:7">
      <c r="A2401" s="740" t="str">
        <f t="shared" si="37"/>
        <v/>
      </c>
      <c r="B2401" s="739" t="str">
        <f>IF($L$2=TRUE,_xll.mirGetDate($A2401,$B$4,"MOD_FOLLOWING",$I$2),"")</f>
        <v/>
      </c>
      <c r="C2401" s="738" t="str">
        <f>IF($L$2=TRUE,_xll.mirGetDate($A2401,$C$4,"MOD_FOLLOWING",$I$2),"")</f>
        <v/>
      </c>
      <c r="D2401" s="738" t="str">
        <f>IF($L$2=TRUE,_xll.mirGetDate($A2401,$D$4,"MOD_FOLLOWING",$I$2),"")</f>
        <v/>
      </c>
      <c r="E2401" s="741" t="str">
        <v/>
      </c>
      <c r="F2401" s="741" t="str">
        <v/>
      </c>
      <c r="G2401" s="741" t="str">
        <v/>
      </c>
    </row>
    <row r="2402" spans="1:7">
      <c r="A2402" s="740" t="str">
        <f t="shared" si="37"/>
        <v/>
      </c>
      <c r="B2402" s="739" t="str">
        <f>IF($L$2=TRUE,_xll.mirGetDate($A2402,$B$4,"MOD_FOLLOWING",$I$2),"")</f>
        <v/>
      </c>
      <c r="C2402" s="738" t="str">
        <f>IF($L$2=TRUE,_xll.mirGetDate($A2402,$C$4,"MOD_FOLLOWING",$I$2),"")</f>
        <v/>
      </c>
      <c r="D2402" s="738" t="str">
        <f>IF($L$2=TRUE,_xll.mirGetDate($A2402,$D$4,"MOD_FOLLOWING",$I$2),"")</f>
        <v/>
      </c>
      <c r="E2402" s="741" t="str">
        <v/>
      </c>
      <c r="F2402" s="741" t="str">
        <v/>
      </c>
      <c r="G2402" s="741" t="str">
        <v/>
      </c>
    </row>
    <row r="2403" spans="1:7">
      <c r="A2403" s="740" t="str">
        <f t="shared" si="37"/>
        <v/>
      </c>
      <c r="B2403" s="739" t="str">
        <f>IF($L$2=TRUE,_xll.mirGetDate($A2403,$B$4,"MOD_FOLLOWING",$I$2),"")</f>
        <v/>
      </c>
      <c r="C2403" s="738" t="str">
        <f>IF($L$2=TRUE,_xll.mirGetDate($A2403,$C$4,"MOD_FOLLOWING",$I$2),"")</f>
        <v/>
      </c>
      <c r="D2403" s="738" t="str">
        <f>IF($L$2=TRUE,_xll.mirGetDate($A2403,$D$4,"MOD_FOLLOWING",$I$2),"")</f>
        <v/>
      </c>
      <c r="E2403" s="741" t="str">
        <v/>
      </c>
      <c r="F2403" s="741" t="str">
        <v/>
      </c>
      <c r="G2403" s="741" t="str">
        <v/>
      </c>
    </row>
    <row r="2404" spans="1:7">
      <c r="A2404" s="740" t="str">
        <f t="shared" si="37"/>
        <v/>
      </c>
      <c r="B2404" s="739" t="str">
        <f>IF($L$2=TRUE,_xll.mirGetDate($A2404,$B$4,"MOD_FOLLOWING",$I$2),"")</f>
        <v/>
      </c>
      <c r="C2404" s="738" t="str">
        <f>IF($L$2=TRUE,_xll.mirGetDate($A2404,$C$4,"MOD_FOLLOWING",$I$2),"")</f>
        <v/>
      </c>
      <c r="D2404" s="738" t="str">
        <f>IF($L$2=TRUE,_xll.mirGetDate($A2404,$D$4,"MOD_FOLLOWING",$I$2),"")</f>
        <v/>
      </c>
      <c r="E2404" s="741" t="str">
        <v/>
      </c>
      <c r="F2404" s="741" t="str">
        <v/>
      </c>
      <c r="G2404" s="741" t="str">
        <v/>
      </c>
    </row>
    <row r="2405" spans="1:7">
      <c r="A2405" s="740" t="str">
        <f t="shared" si="37"/>
        <v/>
      </c>
      <c r="B2405" s="739" t="str">
        <f>IF($L$2=TRUE,_xll.mirGetDate($A2405,$B$4,"MOD_FOLLOWING",$I$2),"")</f>
        <v/>
      </c>
      <c r="C2405" s="738" t="str">
        <f>IF($L$2=TRUE,_xll.mirGetDate($A2405,$C$4,"MOD_FOLLOWING",$I$2),"")</f>
        <v/>
      </c>
      <c r="D2405" s="738" t="str">
        <f>IF($L$2=TRUE,_xll.mirGetDate($A2405,$D$4,"MOD_FOLLOWING",$I$2),"")</f>
        <v/>
      </c>
      <c r="E2405" s="741" t="str">
        <v/>
      </c>
      <c r="F2405" s="741" t="str">
        <v/>
      </c>
      <c r="G2405" s="741" t="str">
        <v/>
      </c>
    </row>
    <row r="2406" spans="1:7">
      <c r="A2406" s="740" t="str">
        <f t="shared" si="37"/>
        <v/>
      </c>
      <c r="B2406" s="739" t="str">
        <f>IF($L$2=TRUE,_xll.mirGetDate($A2406,$B$4,"MOD_FOLLOWING",$I$2),"")</f>
        <v/>
      </c>
      <c r="C2406" s="738" t="str">
        <f>IF($L$2=TRUE,_xll.mirGetDate($A2406,$C$4,"MOD_FOLLOWING",$I$2),"")</f>
        <v/>
      </c>
      <c r="D2406" s="738" t="str">
        <f>IF($L$2=TRUE,_xll.mirGetDate($A2406,$D$4,"MOD_FOLLOWING",$I$2),"")</f>
        <v/>
      </c>
      <c r="E2406" s="741" t="str">
        <v/>
      </c>
      <c r="F2406" s="741" t="str">
        <v/>
      </c>
      <c r="G2406" s="741" t="str">
        <v/>
      </c>
    </row>
    <row r="2407" spans="1:7">
      <c r="A2407" s="740" t="str">
        <f t="shared" si="37"/>
        <v/>
      </c>
      <c r="B2407" s="739" t="str">
        <f>IF($L$2=TRUE,_xll.mirGetDate($A2407,$B$4,"MOD_FOLLOWING",$I$2),"")</f>
        <v/>
      </c>
      <c r="C2407" s="738" t="str">
        <f>IF($L$2=TRUE,_xll.mirGetDate($A2407,$C$4,"MOD_FOLLOWING",$I$2),"")</f>
        <v/>
      </c>
      <c r="D2407" s="738" t="str">
        <f>IF($L$2=TRUE,_xll.mirGetDate($A2407,$D$4,"MOD_FOLLOWING",$I$2),"")</f>
        <v/>
      </c>
      <c r="E2407" s="741" t="str">
        <v/>
      </c>
      <c r="F2407" s="741" t="str">
        <v/>
      </c>
      <c r="G2407" s="741" t="str">
        <v/>
      </c>
    </row>
    <row r="2408" spans="1:7">
      <c r="A2408" s="740" t="str">
        <f t="shared" si="37"/>
        <v/>
      </c>
      <c r="B2408" s="739" t="str">
        <f>IF($L$2=TRUE,_xll.mirGetDate($A2408,$B$4,"MOD_FOLLOWING",$I$2),"")</f>
        <v/>
      </c>
      <c r="C2408" s="738" t="str">
        <f>IF($L$2=TRUE,_xll.mirGetDate($A2408,$C$4,"MOD_FOLLOWING",$I$2),"")</f>
        <v/>
      </c>
      <c r="D2408" s="738" t="str">
        <f>IF($L$2=TRUE,_xll.mirGetDate($A2408,$D$4,"MOD_FOLLOWING",$I$2),"")</f>
        <v/>
      </c>
      <c r="E2408" s="741" t="str">
        <v/>
      </c>
      <c r="F2408" s="741" t="str">
        <v/>
      </c>
      <c r="G2408" s="741" t="str">
        <v/>
      </c>
    </row>
    <row r="2409" spans="1:7">
      <c r="A2409" s="740" t="str">
        <f t="shared" si="37"/>
        <v/>
      </c>
      <c r="B2409" s="739" t="str">
        <f>IF($L$2=TRUE,_xll.mirGetDate($A2409,$B$4,"MOD_FOLLOWING",$I$2),"")</f>
        <v/>
      </c>
      <c r="C2409" s="738" t="str">
        <f>IF($L$2=TRUE,_xll.mirGetDate($A2409,$C$4,"MOD_FOLLOWING",$I$2),"")</f>
        <v/>
      </c>
      <c r="D2409" s="738" t="str">
        <f>IF($L$2=TRUE,_xll.mirGetDate($A2409,$D$4,"MOD_FOLLOWING",$I$2),"")</f>
        <v/>
      </c>
      <c r="E2409" s="741" t="str">
        <v/>
      </c>
      <c r="F2409" s="741" t="str">
        <v/>
      </c>
      <c r="G2409" s="741" t="str">
        <v/>
      </c>
    </row>
    <row r="2410" spans="1:7">
      <c r="A2410" s="740" t="str">
        <f t="shared" si="37"/>
        <v/>
      </c>
      <c r="B2410" s="739" t="str">
        <f>IF($L$2=TRUE,_xll.mirGetDate($A2410,$B$4,"MOD_FOLLOWING",$I$2),"")</f>
        <v/>
      </c>
      <c r="C2410" s="738" t="str">
        <f>IF($L$2=TRUE,_xll.mirGetDate($A2410,$C$4,"MOD_FOLLOWING",$I$2),"")</f>
        <v/>
      </c>
      <c r="D2410" s="738" t="str">
        <f>IF($L$2=TRUE,_xll.mirGetDate($A2410,$D$4,"MOD_FOLLOWING",$I$2),"")</f>
        <v/>
      </c>
      <c r="E2410" s="741" t="str">
        <v/>
      </c>
      <c r="F2410" s="741" t="str">
        <v/>
      </c>
      <c r="G2410" s="741" t="str">
        <v/>
      </c>
    </row>
    <row r="2411" spans="1:7">
      <c r="A2411" s="740" t="str">
        <f t="shared" si="37"/>
        <v/>
      </c>
      <c r="B2411" s="739" t="str">
        <f>IF($L$2=TRUE,_xll.mirGetDate($A2411,$B$4,"MOD_FOLLOWING",$I$2),"")</f>
        <v/>
      </c>
      <c r="C2411" s="738" t="str">
        <f>IF($L$2=TRUE,_xll.mirGetDate($A2411,$C$4,"MOD_FOLLOWING",$I$2),"")</f>
        <v/>
      </c>
      <c r="D2411" s="738" t="str">
        <f>IF($L$2=TRUE,_xll.mirGetDate($A2411,$D$4,"MOD_FOLLOWING",$I$2),"")</f>
        <v/>
      </c>
      <c r="E2411" s="741" t="str">
        <v/>
      </c>
      <c r="F2411" s="741" t="str">
        <v/>
      </c>
      <c r="G2411" s="741" t="str">
        <v/>
      </c>
    </row>
    <row r="2412" spans="1:7">
      <c r="A2412" s="740" t="str">
        <f t="shared" si="37"/>
        <v/>
      </c>
      <c r="B2412" s="739" t="str">
        <f>IF($L$2=TRUE,_xll.mirGetDate($A2412,$B$4,"MOD_FOLLOWING",$I$2),"")</f>
        <v/>
      </c>
      <c r="C2412" s="738" t="str">
        <f>IF($L$2=TRUE,_xll.mirGetDate($A2412,$C$4,"MOD_FOLLOWING",$I$2),"")</f>
        <v/>
      </c>
      <c r="D2412" s="738" t="str">
        <f>IF($L$2=TRUE,_xll.mirGetDate($A2412,$D$4,"MOD_FOLLOWING",$I$2),"")</f>
        <v/>
      </c>
      <c r="E2412" s="741" t="str">
        <v/>
      </c>
      <c r="F2412" s="741" t="str">
        <v/>
      </c>
      <c r="G2412" s="741" t="str">
        <v/>
      </c>
    </row>
    <row r="2413" spans="1:7">
      <c r="A2413" s="740" t="str">
        <f t="shared" si="37"/>
        <v/>
      </c>
      <c r="B2413" s="739" t="str">
        <f>IF($L$2=TRUE,_xll.mirGetDate($A2413,$B$4,"MOD_FOLLOWING",$I$2),"")</f>
        <v/>
      </c>
      <c r="C2413" s="738" t="str">
        <f>IF($L$2=TRUE,_xll.mirGetDate($A2413,$C$4,"MOD_FOLLOWING",$I$2),"")</f>
        <v/>
      </c>
      <c r="D2413" s="738" t="str">
        <f>IF($L$2=TRUE,_xll.mirGetDate($A2413,$D$4,"MOD_FOLLOWING",$I$2),"")</f>
        <v/>
      </c>
      <c r="E2413" s="741" t="str">
        <v/>
      </c>
      <c r="F2413" s="741" t="str">
        <v/>
      </c>
      <c r="G2413" s="741" t="str">
        <v/>
      </c>
    </row>
    <row r="2414" spans="1:7">
      <c r="A2414" s="740" t="str">
        <f t="shared" si="37"/>
        <v/>
      </c>
      <c r="B2414" s="739" t="str">
        <f>IF($L$2=TRUE,_xll.mirGetDate($A2414,$B$4,"MOD_FOLLOWING",$I$2),"")</f>
        <v/>
      </c>
      <c r="C2414" s="738" t="str">
        <f>IF($L$2=TRUE,_xll.mirGetDate($A2414,$C$4,"MOD_FOLLOWING",$I$2),"")</f>
        <v/>
      </c>
      <c r="D2414" s="738" t="str">
        <f>IF($L$2=TRUE,_xll.mirGetDate($A2414,$D$4,"MOD_FOLLOWING",$I$2),"")</f>
        <v/>
      </c>
      <c r="E2414" s="741" t="str">
        <v/>
      </c>
      <c r="F2414" s="741" t="str">
        <v/>
      </c>
      <c r="G2414" s="741" t="str">
        <v/>
      </c>
    </row>
    <row r="2415" spans="1:7">
      <c r="A2415" s="740" t="str">
        <f t="shared" si="37"/>
        <v/>
      </c>
      <c r="B2415" s="739" t="str">
        <f>IF($L$2=TRUE,_xll.mirGetDate($A2415,$B$4,"MOD_FOLLOWING",$I$2),"")</f>
        <v/>
      </c>
      <c r="C2415" s="738" t="str">
        <f>IF($L$2=TRUE,_xll.mirGetDate($A2415,$C$4,"MOD_FOLLOWING",$I$2),"")</f>
        <v/>
      </c>
      <c r="D2415" s="738" t="str">
        <f>IF($L$2=TRUE,_xll.mirGetDate($A2415,$D$4,"MOD_FOLLOWING",$I$2),"")</f>
        <v/>
      </c>
      <c r="E2415" s="741" t="str">
        <v/>
      </c>
      <c r="F2415" s="741" t="str">
        <v/>
      </c>
      <c r="G2415" s="741" t="str">
        <v/>
      </c>
    </row>
    <row r="2416" spans="1:7">
      <c r="A2416" s="740" t="str">
        <f t="shared" si="37"/>
        <v/>
      </c>
      <c r="B2416" s="739" t="str">
        <f>IF($L$2=TRUE,_xll.mirGetDate($A2416,$B$4,"MOD_FOLLOWING",$I$2),"")</f>
        <v/>
      </c>
      <c r="C2416" s="738" t="str">
        <f>IF($L$2=TRUE,_xll.mirGetDate($A2416,$C$4,"MOD_FOLLOWING",$I$2),"")</f>
        <v/>
      </c>
      <c r="D2416" s="738" t="str">
        <f>IF($L$2=TRUE,_xll.mirGetDate($A2416,$D$4,"MOD_FOLLOWING",$I$2),"")</f>
        <v/>
      </c>
      <c r="E2416" s="741" t="str">
        <v/>
      </c>
      <c r="F2416" s="741" t="str">
        <v/>
      </c>
      <c r="G2416" s="741" t="str">
        <v/>
      </c>
    </row>
    <row r="2417" spans="1:7">
      <c r="A2417" s="740" t="str">
        <f t="shared" si="37"/>
        <v/>
      </c>
      <c r="B2417" s="739" t="str">
        <f>IF($L$2=TRUE,_xll.mirGetDate($A2417,$B$4,"MOD_FOLLOWING",$I$2),"")</f>
        <v/>
      </c>
      <c r="C2417" s="738" t="str">
        <f>IF($L$2=TRUE,_xll.mirGetDate($A2417,$C$4,"MOD_FOLLOWING",$I$2),"")</f>
        <v/>
      </c>
      <c r="D2417" s="738" t="str">
        <f>IF($L$2=TRUE,_xll.mirGetDate($A2417,$D$4,"MOD_FOLLOWING",$I$2),"")</f>
        <v/>
      </c>
      <c r="E2417" s="741" t="str">
        <v/>
      </c>
      <c r="F2417" s="741" t="str">
        <v/>
      </c>
      <c r="G2417" s="741" t="str">
        <v/>
      </c>
    </row>
    <row r="2418" spans="1:7">
      <c r="A2418" s="740" t="str">
        <f t="shared" si="37"/>
        <v/>
      </c>
      <c r="B2418" s="739" t="str">
        <f>IF($L$2=TRUE,_xll.mirGetDate($A2418,$B$4,"MOD_FOLLOWING",$I$2),"")</f>
        <v/>
      </c>
      <c r="C2418" s="738" t="str">
        <f>IF($L$2=TRUE,_xll.mirGetDate($A2418,$C$4,"MOD_FOLLOWING",$I$2),"")</f>
        <v/>
      </c>
      <c r="D2418" s="738" t="str">
        <f>IF($L$2=TRUE,_xll.mirGetDate($A2418,$D$4,"MOD_FOLLOWING",$I$2),"")</f>
        <v/>
      </c>
      <c r="E2418" s="741" t="str">
        <v/>
      </c>
      <c r="F2418" s="741" t="str">
        <v/>
      </c>
      <c r="G2418" s="741" t="str">
        <v/>
      </c>
    </row>
    <row r="2419" spans="1:7">
      <c r="A2419" s="740" t="str">
        <f t="shared" si="37"/>
        <v/>
      </c>
      <c r="B2419" s="739" t="str">
        <f>IF($L$2=TRUE,_xll.mirGetDate($A2419,$B$4,"MOD_FOLLOWING",$I$2),"")</f>
        <v/>
      </c>
      <c r="C2419" s="738" t="str">
        <f>IF($L$2=TRUE,_xll.mirGetDate($A2419,$C$4,"MOD_FOLLOWING",$I$2),"")</f>
        <v/>
      </c>
      <c r="D2419" s="738" t="str">
        <f>IF($L$2=TRUE,_xll.mirGetDate($A2419,$D$4,"MOD_FOLLOWING",$I$2),"")</f>
        <v/>
      </c>
      <c r="E2419" s="741" t="str">
        <v/>
      </c>
      <c r="F2419" s="741" t="str">
        <v/>
      </c>
      <c r="G2419" s="741" t="str">
        <v/>
      </c>
    </row>
    <row r="2420" spans="1:7">
      <c r="A2420" s="740" t="str">
        <f t="shared" si="37"/>
        <v/>
      </c>
      <c r="B2420" s="739" t="str">
        <f>IF($L$2=TRUE,_xll.mirGetDate($A2420,$B$4,"MOD_FOLLOWING",$I$2),"")</f>
        <v/>
      </c>
      <c r="C2420" s="738" t="str">
        <f>IF($L$2=TRUE,_xll.mirGetDate($A2420,$C$4,"MOD_FOLLOWING",$I$2),"")</f>
        <v/>
      </c>
      <c r="D2420" s="738" t="str">
        <f>IF($L$2=TRUE,_xll.mirGetDate($A2420,$D$4,"MOD_FOLLOWING",$I$2),"")</f>
        <v/>
      </c>
      <c r="E2420" s="741" t="str">
        <v/>
      </c>
      <c r="F2420" s="741" t="str">
        <v/>
      </c>
      <c r="G2420" s="741" t="str">
        <v/>
      </c>
    </row>
    <row r="2421" spans="1:7">
      <c r="A2421" s="740" t="str">
        <f t="shared" si="37"/>
        <v/>
      </c>
      <c r="B2421" s="739" t="str">
        <f>IF($L$2=TRUE,_xll.mirGetDate($A2421,$B$4,"MOD_FOLLOWING",$I$2),"")</f>
        <v/>
      </c>
      <c r="C2421" s="738" t="str">
        <f>IF($L$2=TRUE,_xll.mirGetDate($A2421,$C$4,"MOD_FOLLOWING",$I$2),"")</f>
        <v/>
      </c>
      <c r="D2421" s="738" t="str">
        <f>IF($L$2=TRUE,_xll.mirGetDate($A2421,$D$4,"MOD_FOLLOWING",$I$2),"")</f>
        <v/>
      </c>
      <c r="E2421" s="741" t="str">
        <v/>
      </c>
      <c r="F2421" s="741" t="str">
        <v/>
      </c>
      <c r="G2421" s="741" t="str">
        <v/>
      </c>
    </row>
    <row r="2422" spans="1:7">
      <c r="A2422" s="740" t="str">
        <f t="shared" si="37"/>
        <v/>
      </c>
      <c r="B2422" s="739" t="str">
        <f>IF($L$2=TRUE,_xll.mirGetDate($A2422,$B$4,"MOD_FOLLOWING",$I$2),"")</f>
        <v/>
      </c>
      <c r="C2422" s="738" t="str">
        <f>IF($L$2=TRUE,_xll.mirGetDate($A2422,$C$4,"MOD_FOLLOWING",$I$2),"")</f>
        <v/>
      </c>
      <c r="D2422" s="738" t="str">
        <f>IF($L$2=TRUE,_xll.mirGetDate($A2422,$D$4,"MOD_FOLLOWING",$I$2),"")</f>
        <v/>
      </c>
      <c r="E2422" s="741" t="str">
        <v/>
      </c>
      <c r="F2422" s="741" t="str">
        <v/>
      </c>
      <c r="G2422" s="741" t="str">
        <v/>
      </c>
    </row>
    <row r="2423" spans="1:7">
      <c r="A2423" s="740" t="str">
        <f t="shared" si="37"/>
        <v/>
      </c>
      <c r="B2423" s="739" t="str">
        <f>IF($L$2=TRUE,_xll.mirGetDate($A2423,$B$4,"MOD_FOLLOWING",$I$2),"")</f>
        <v/>
      </c>
      <c r="C2423" s="738" t="str">
        <f>IF($L$2=TRUE,_xll.mirGetDate($A2423,$C$4,"MOD_FOLLOWING",$I$2),"")</f>
        <v/>
      </c>
      <c r="D2423" s="738" t="str">
        <f>IF($L$2=TRUE,_xll.mirGetDate($A2423,$D$4,"MOD_FOLLOWING",$I$2),"")</f>
        <v/>
      </c>
      <c r="E2423" s="741" t="str">
        <v/>
      </c>
      <c r="F2423" s="741" t="str">
        <v/>
      </c>
      <c r="G2423" s="741" t="str">
        <v/>
      </c>
    </row>
    <row r="2424" spans="1:7">
      <c r="A2424" s="740" t="str">
        <f t="shared" si="37"/>
        <v/>
      </c>
      <c r="B2424" s="739" t="str">
        <f>IF($L$2=TRUE,_xll.mirGetDate($A2424,$B$4,"MOD_FOLLOWING",$I$2),"")</f>
        <v/>
      </c>
      <c r="C2424" s="738" t="str">
        <f>IF($L$2=TRUE,_xll.mirGetDate($A2424,$C$4,"MOD_FOLLOWING",$I$2),"")</f>
        <v/>
      </c>
      <c r="D2424" s="738" t="str">
        <f>IF($L$2=TRUE,_xll.mirGetDate($A2424,$D$4,"MOD_FOLLOWING",$I$2),"")</f>
        <v/>
      </c>
      <c r="E2424" s="741" t="str">
        <v/>
      </c>
      <c r="F2424" s="741" t="str">
        <v/>
      </c>
      <c r="G2424" s="741" t="str">
        <v/>
      </c>
    </row>
    <row r="2425" spans="1:7">
      <c r="A2425" s="740" t="str">
        <f t="shared" si="37"/>
        <v/>
      </c>
      <c r="B2425" s="739" t="str">
        <f>IF($L$2=TRUE,_xll.mirGetDate($A2425,$B$4,"MOD_FOLLOWING",$I$2),"")</f>
        <v/>
      </c>
      <c r="C2425" s="738" t="str">
        <f>IF($L$2=TRUE,_xll.mirGetDate($A2425,$C$4,"MOD_FOLLOWING",$I$2),"")</f>
        <v/>
      </c>
      <c r="D2425" s="738" t="str">
        <f>IF($L$2=TRUE,_xll.mirGetDate($A2425,$D$4,"MOD_FOLLOWING",$I$2),"")</f>
        <v/>
      </c>
      <c r="E2425" s="741" t="str">
        <v/>
      </c>
      <c r="F2425" s="741" t="str">
        <v/>
      </c>
      <c r="G2425" s="741" t="str">
        <v/>
      </c>
    </row>
    <row r="2426" spans="1:7">
      <c r="A2426" s="740" t="str">
        <f t="shared" si="37"/>
        <v/>
      </c>
      <c r="B2426" s="739" t="str">
        <f>IF($L$2=TRUE,_xll.mirGetDate($A2426,$B$4,"MOD_FOLLOWING",$I$2),"")</f>
        <v/>
      </c>
      <c r="C2426" s="738" t="str">
        <f>IF($L$2=TRUE,_xll.mirGetDate($A2426,$C$4,"MOD_FOLLOWING",$I$2),"")</f>
        <v/>
      </c>
      <c r="D2426" s="738" t="str">
        <f>IF($L$2=TRUE,_xll.mirGetDate($A2426,$D$4,"MOD_FOLLOWING",$I$2),"")</f>
        <v/>
      </c>
      <c r="E2426" s="741" t="str">
        <v/>
      </c>
      <c r="F2426" s="741" t="str">
        <v/>
      </c>
      <c r="G2426" s="741" t="str">
        <v/>
      </c>
    </row>
    <row r="2427" spans="1:7">
      <c r="A2427" s="740" t="str">
        <f t="shared" si="37"/>
        <v/>
      </c>
      <c r="B2427" s="739" t="str">
        <f>IF($L$2=TRUE,_xll.mirGetDate($A2427,$B$4,"MOD_FOLLOWING",$I$2),"")</f>
        <v/>
      </c>
      <c r="C2427" s="738" t="str">
        <f>IF($L$2=TRUE,_xll.mirGetDate($A2427,$C$4,"MOD_FOLLOWING",$I$2),"")</f>
        <v/>
      </c>
      <c r="D2427" s="738" t="str">
        <f>IF($L$2=TRUE,_xll.mirGetDate($A2427,$D$4,"MOD_FOLLOWING",$I$2),"")</f>
        <v/>
      </c>
      <c r="E2427" s="741" t="str">
        <v/>
      </c>
      <c r="F2427" s="741" t="str">
        <v/>
      </c>
      <c r="G2427" s="741" t="str">
        <v/>
      </c>
    </row>
    <row r="2428" spans="1:7">
      <c r="A2428" s="740" t="str">
        <f t="shared" si="37"/>
        <v/>
      </c>
      <c r="B2428" s="739" t="str">
        <f>IF($L$2=TRUE,_xll.mirGetDate($A2428,$B$4,"MOD_FOLLOWING",$I$2),"")</f>
        <v/>
      </c>
      <c r="C2428" s="738" t="str">
        <f>IF($L$2=TRUE,_xll.mirGetDate($A2428,$C$4,"MOD_FOLLOWING",$I$2),"")</f>
        <v/>
      </c>
      <c r="D2428" s="738" t="str">
        <f>IF($L$2=TRUE,_xll.mirGetDate($A2428,$D$4,"MOD_FOLLOWING",$I$2),"")</f>
        <v/>
      </c>
      <c r="E2428" s="741" t="str">
        <v/>
      </c>
      <c r="F2428" s="741" t="str">
        <v/>
      </c>
      <c r="G2428" s="741" t="str">
        <v/>
      </c>
    </row>
    <row r="2429" spans="1:7">
      <c r="A2429" s="740" t="str">
        <f t="shared" si="37"/>
        <v/>
      </c>
      <c r="B2429" s="739" t="str">
        <f>IF($L$2=TRUE,_xll.mirGetDate($A2429,$B$4,"MOD_FOLLOWING",$I$2),"")</f>
        <v/>
      </c>
      <c r="C2429" s="738" t="str">
        <f>IF($L$2=TRUE,_xll.mirGetDate($A2429,$C$4,"MOD_FOLLOWING",$I$2),"")</f>
        <v/>
      </c>
      <c r="D2429" s="738" t="str">
        <f>IF($L$2=TRUE,_xll.mirGetDate($A2429,$D$4,"MOD_FOLLOWING",$I$2),"")</f>
        <v/>
      </c>
      <c r="E2429" s="741" t="str">
        <v/>
      </c>
      <c r="F2429" s="741" t="str">
        <v/>
      </c>
      <c r="G2429" s="741" t="str">
        <v/>
      </c>
    </row>
    <row r="2430" spans="1:7">
      <c r="A2430" s="740" t="str">
        <f t="shared" si="37"/>
        <v/>
      </c>
      <c r="B2430" s="739" t="str">
        <f>IF($L$2=TRUE,_xll.mirGetDate($A2430,$B$4,"MOD_FOLLOWING",$I$2),"")</f>
        <v/>
      </c>
      <c r="C2430" s="738" t="str">
        <f>IF($L$2=TRUE,_xll.mirGetDate($A2430,$C$4,"MOD_FOLLOWING",$I$2),"")</f>
        <v/>
      </c>
      <c r="D2430" s="738" t="str">
        <f>IF($L$2=TRUE,_xll.mirGetDate($A2430,$D$4,"MOD_FOLLOWING",$I$2),"")</f>
        <v/>
      </c>
      <c r="E2430" s="741" t="str">
        <v/>
      </c>
      <c r="F2430" s="741" t="str">
        <v/>
      </c>
      <c r="G2430" s="741" t="str">
        <v/>
      </c>
    </row>
    <row r="2431" spans="1:7">
      <c r="A2431" s="740" t="str">
        <f t="shared" si="37"/>
        <v/>
      </c>
      <c r="B2431" s="739" t="str">
        <f>IF($L$2=TRUE,_xll.mirGetDate($A2431,$B$4,"MOD_FOLLOWING",$I$2),"")</f>
        <v/>
      </c>
      <c r="C2431" s="738" t="str">
        <f>IF($L$2=TRUE,_xll.mirGetDate($A2431,$C$4,"MOD_FOLLOWING",$I$2),"")</f>
        <v/>
      </c>
      <c r="D2431" s="738" t="str">
        <f>IF($L$2=TRUE,_xll.mirGetDate($A2431,$D$4,"MOD_FOLLOWING",$I$2),"")</f>
        <v/>
      </c>
      <c r="E2431" s="741" t="str">
        <v/>
      </c>
      <c r="F2431" s="741" t="str">
        <v/>
      </c>
      <c r="G2431" s="741" t="str">
        <v/>
      </c>
    </row>
    <row r="2432" spans="1:7">
      <c r="A2432" s="740" t="str">
        <f t="shared" si="37"/>
        <v/>
      </c>
      <c r="B2432" s="739" t="str">
        <f>IF($L$2=TRUE,_xll.mirGetDate($A2432,$B$4,"MOD_FOLLOWING",$I$2),"")</f>
        <v/>
      </c>
      <c r="C2432" s="738" t="str">
        <f>IF($L$2=TRUE,_xll.mirGetDate($A2432,$C$4,"MOD_FOLLOWING",$I$2),"")</f>
        <v/>
      </c>
      <c r="D2432" s="738" t="str">
        <f>IF($L$2=TRUE,_xll.mirGetDate($A2432,$D$4,"MOD_FOLLOWING",$I$2),"")</f>
        <v/>
      </c>
      <c r="E2432" s="741" t="str">
        <v/>
      </c>
      <c r="F2432" s="741" t="str">
        <v/>
      </c>
      <c r="G2432" s="741" t="str">
        <v/>
      </c>
    </row>
    <row r="2433" spans="1:7">
      <c r="A2433" s="740" t="str">
        <f t="shared" si="37"/>
        <v/>
      </c>
      <c r="B2433" s="739" t="str">
        <f>IF($L$2=TRUE,_xll.mirGetDate($A2433,$B$4,"MOD_FOLLOWING",$I$2),"")</f>
        <v/>
      </c>
      <c r="C2433" s="738" t="str">
        <f>IF($L$2=TRUE,_xll.mirGetDate($A2433,$C$4,"MOD_FOLLOWING",$I$2),"")</f>
        <v/>
      </c>
      <c r="D2433" s="738" t="str">
        <f>IF($L$2=TRUE,_xll.mirGetDate($A2433,$D$4,"MOD_FOLLOWING",$I$2),"")</f>
        <v/>
      </c>
      <c r="E2433" s="741" t="str">
        <v/>
      </c>
      <c r="F2433" s="741" t="str">
        <v/>
      </c>
      <c r="G2433" s="741" t="str">
        <v/>
      </c>
    </row>
    <row r="2434" spans="1:7">
      <c r="A2434" s="740" t="str">
        <f t="shared" si="37"/>
        <v/>
      </c>
      <c r="B2434" s="739" t="str">
        <f>IF($L$2=TRUE,_xll.mirGetDate($A2434,$B$4,"MOD_FOLLOWING",$I$2),"")</f>
        <v/>
      </c>
      <c r="C2434" s="738" t="str">
        <f>IF($L$2=TRUE,_xll.mirGetDate($A2434,$C$4,"MOD_FOLLOWING",$I$2),"")</f>
        <v/>
      </c>
      <c r="D2434" s="738" t="str">
        <f>IF($L$2=TRUE,_xll.mirGetDate($A2434,$D$4,"MOD_FOLLOWING",$I$2),"")</f>
        <v/>
      </c>
      <c r="E2434" s="741" t="str">
        <v/>
      </c>
      <c r="F2434" s="741" t="str">
        <v/>
      </c>
      <c r="G2434" s="741" t="str">
        <v/>
      </c>
    </row>
    <row r="2435" spans="1:7">
      <c r="A2435" s="740" t="str">
        <f t="shared" si="37"/>
        <v/>
      </c>
      <c r="B2435" s="739" t="str">
        <f>IF($L$2=TRUE,_xll.mirGetDate($A2435,$B$4,"MOD_FOLLOWING",$I$2),"")</f>
        <v/>
      </c>
      <c r="C2435" s="738" t="str">
        <f>IF($L$2=TRUE,_xll.mirGetDate($A2435,$C$4,"MOD_FOLLOWING",$I$2),"")</f>
        <v/>
      </c>
      <c r="D2435" s="738" t="str">
        <f>IF($L$2=TRUE,_xll.mirGetDate($A2435,$D$4,"MOD_FOLLOWING",$I$2),"")</f>
        <v/>
      </c>
      <c r="E2435" s="741" t="str">
        <v/>
      </c>
      <c r="F2435" s="741" t="str">
        <v/>
      </c>
      <c r="G2435" s="741" t="str">
        <v/>
      </c>
    </row>
    <row r="2436" spans="1:7">
      <c r="A2436" s="740" t="str">
        <f t="shared" si="37"/>
        <v/>
      </c>
      <c r="B2436" s="739" t="str">
        <f>IF($L$2=TRUE,_xll.mirGetDate($A2436,$B$4,"MOD_FOLLOWING",$I$2),"")</f>
        <v/>
      </c>
      <c r="C2436" s="738" t="str">
        <f>IF($L$2=TRUE,_xll.mirGetDate($A2436,$C$4,"MOD_FOLLOWING",$I$2),"")</f>
        <v/>
      </c>
      <c r="D2436" s="738" t="str">
        <f>IF($L$2=TRUE,_xll.mirGetDate($A2436,$D$4,"MOD_FOLLOWING",$I$2),"")</f>
        <v/>
      </c>
      <c r="E2436" s="741" t="str">
        <v/>
      </c>
      <c r="F2436" s="741" t="str">
        <v/>
      </c>
      <c r="G2436" s="741" t="str">
        <v/>
      </c>
    </row>
    <row r="2437" spans="1:7">
      <c r="A2437" s="740" t="str">
        <f t="shared" si="37"/>
        <v/>
      </c>
      <c r="B2437" s="739" t="str">
        <f>IF($L$2=TRUE,_xll.mirGetDate($A2437,$B$4,"MOD_FOLLOWING",$I$2),"")</f>
        <v/>
      </c>
      <c r="C2437" s="738" t="str">
        <f>IF($L$2=TRUE,_xll.mirGetDate($A2437,$C$4,"MOD_FOLLOWING",$I$2),"")</f>
        <v/>
      </c>
      <c r="D2437" s="738" t="str">
        <f>IF($L$2=TRUE,_xll.mirGetDate($A2437,$D$4,"MOD_FOLLOWING",$I$2),"")</f>
        <v/>
      </c>
      <c r="E2437" s="741" t="str">
        <v/>
      </c>
      <c r="F2437" s="741" t="str">
        <v/>
      </c>
      <c r="G2437" s="741" t="str">
        <v/>
      </c>
    </row>
    <row r="2438" spans="1:7">
      <c r="A2438" s="740" t="str">
        <f t="shared" ref="A2438:A2501" si="38">B2437</f>
        <v/>
      </c>
      <c r="B2438" s="739" t="str">
        <f>IF($L$2=TRUE,_xll.mirGetDate($A2438,$B$4,"MOD_FOLLOWING",$I$2),"")</f>
        <v/>
      </c>
      <c r="C2438" s="738" t="str">
        <f>IF($L$2=TRUE,_xll.mirGetDate($A2438,$C$4,"MOD_FOLLOWING",$I$2),"")</f>
        <v/>
      </c>
      <c r="D2438" s="738" t="str">
        <f>IF($L$2=TRUE,_xll.mirGetDate($A2438,$D$4,"MOD_FOLLOWING",$I$2),"")</f>
        <v/>
      </c>
      <c r="E2438" s="741" t="str">
        <v/>
      </c>
      <c r="F2438" s="741" t="str">
        <v/>
      </c>
      <c r="G2438" s="741" t="str">
        <v/>
      </c>
    </row>
    <row r="2439" spans="1:7">
      <c r="A2439" s="740" t="str">
        <f t="shared" si="38"/>
        <v/>
      </c>
      <c r="B2439" s="739" t="str">
        <f>IF($L$2=TRUE,_xll.mirGetDate($A2439,$B$4,"MOD_FOLLOWING",$I$2),"")</f>
        <v/>
      </c>
      <c r="C2439" s="738" t="str">
        <f>IF($L$2=TRUE,_xll.mirGetDate($A2439,$C$4,"MOD_FOLLOWING",$I$2),"")</f>
        <v/>
      </c>
      <c r="D2439" s="738" t="str">
        <f>IF($L$2=TRUE,_xll.mirGetDate($A2439,$D$4,"MOD_FOLLOWING",$I$2),"")</f>
        <v/>
      </c>
      <c r="E2439" s="741" t="str">
        <v/>
      </c>
      <c r="F2439" s="741" t="str">
        <v/>
      </c>
      <c r="G2439" s="741" t="str">
        <v/>
      </c>
    </row>
    <row r="2440" spans="1:7">
      <c r="A2440" s="740" t="str">
        <f t="shared" si="38"/>
        <v/>
      </c>
      <c r="B2440" s="739" t="str">
        <f>IF($L$2=TRUE,_xll.mirGetDate($A2440,$B$4,"MOD_FOLLOWING",$I$2),"")</f>
        <v/>
      </c>
      <c r="C2440" s="738" t="str">
        <f>IF($L$2=TRUE,_xll.mirGetDate($A2440,$C$4,"MOD_FOLLOWING",$I$2),"")</f>
        <v/>
      </c>
      <c r="D2440" s="738" t="str">
        <f>IF($L$2=TRUE,_xll.mirGetDate($A2440,$D$4,"MOD_FOLLOWING",$I$2),"")</f>
        <v/>
      </c>
      <c r="E2440" s="741" t="str">
        <v/>
      </c>
      <c r="F2440" s="741" t="str">
        <v/>
      </c>
      <c r="G2440" s="741" t="str">
        <v/>
      </c>
    </row>
    <row r="2441" spans="1:7">
      <c r="A2441" s="740" t="str">
        <f t="shared" si="38"/>
        <v/>
      </c>
      <c r="B2441" s="739" t="str">
        <f>IF($L$2=TRUE,_xll.mirGetDate($A2441,$B$4,"MOD_FOLLOWING",$I$2),"")</f>
        <v/>
      </c>
      <c r="C2441" s="738" t="str">
        <f>IF($L$2=TRUE,_xll.mirGetDate($A2441,$C$4,"MOD_FOLLOWING",$I$2),"")</f>
        <v/>
      </c>
      <c r="D2441" s="738" t="str">
        <f>IF($L$2=TRUE,_xll.mirGetDate($A2441,$D$4,"MOD_FOLLOWING",$I$2),"")</f>
        <v/>
      </c>
      <c r="E2441" s="741" t="str">
        <v/>
      </c>
      <c r="F2441" s="741" t="str">
        <v/>
      </c>
      <c r="G2441" s="741" t="str">
        <v/>
      </c>
    </row>
    <row r="2442" spans="1:7">
      <c r="A2442" s="740" t="str">
        <f t="shared" si="38"/>
        <v/>
      </c>
      <c r="B2442" s="739" t="str">
        <f>IF($L$2=TRUE,_xll.mirGetDate($A2442,$B$4,"MOD_FOLLOWING",$I$2),"")</f>
        <v/>
      </c>
      <c r="C2442" s="738" t="str">
        <f>IF($L$2=TRUE,_xll.mirGetDate($A2442,$C$4,"MOD_FOLLOWING",$I$2),"")</f>
        <v/>
      </c>
      <c r="D2442" s="738" t="str">
        <f>IF($L$2=TRUE,_xll.mirGetDate($A2442,$D$4,"MOD_FOLLOWING",$I$2),"")</f>
        <v/>
      </c>
      <c r="E2442" s="741" t="str">
        <v/>
      </c>
      <c r="F2442" s="741" t="str">
        <v/>
      </c>
      <c r="G2442" s="741" t="str">
        <v/>
      </c>
    </row>
    <row r="2443" spans="1:7">
      <c r="A2443" s="740" t="str">
        <f t="shared" si="38"/>
        <v/>
      </c>
      <c r="B2443" s="739" t="str">
        <f>IF($L$2=TRUE,_xll.mirGetDate($A2443,$B$4,"MOD_FOLLOWING",$I$2),"")</f>
        <v/>
      </c>
      <c r="C2443" s="738" t="str">
        <f>IF($L$2=TRUE,_xll.mirGetDate($A2443,$C$4,"MOD_FOLLOWING",$I$2),"")</f>
        <v/>
      </c>
      <c r="D2443" s="738" t="str">
        <f>IF($L$2=TRUE,_xll.mirGetDate($A2443,$D$4,"MOD_FOLLOWING",$I$2),"")</f>
        <v/>
      </c>
      <c r="E2443" s="741" t="str">
        <v/>
      </c>
      <c r="F2443" s="741" t="str">
        <v/>
      </c>
      <c r="G2443" s="741" t="str">
        <v/>
      </c>
    </row>
    <row r="2444" spans="1:7">
      <c r="A2444" s="740" t="str">
        <f t="shared" si="38"/>
        <v/>
      </c>
      <c r="B2444" s="739" t="str">
        <f>IF($L$2=TRUE,_xll.mirGetDate($A2444,$B$4,"MOD_FOLLOWING",$I$2),"")</f>
        <v/>
      </c>
      <c r="C2444" s="738" t="str">
        <f>IF($L$2=TRUE,_xll.mirGetDate($A2444,$C$4,"MOD_FOLLOWING",$I$2),"")</f>
        <v/>
      </c>
      <c r="D2444" s="738" t="str">
        <f>IF($L$2=TRUE,_xll.mirGetDate($A2444,$D$4,"MOD_FOLLOWING",$I$2),"")</f>
        <v/>
      </c>
      <c r="E2444" s="741" t="str">
        <v/>
      </c>
      <c r="F2444" s="741" t="str">
        <v/>
      </c>
      <c r="G2444" s="741" t="str">
        <v/>
      </c>
    </row>
    <row r="2445" spans="1:7">
      <c r="A2445" s="740" t="str">
        <f t="shared" si="38"/>
        <v/>
      </c>
      <c r="B2445" s="739" t="str">
        <f>IF($L$2=TRUE,_xll.mirGetDate($A2445,$B$4,"MOD_FOLLOWING",$I$2),"")</f>
        <v/>
      </c>
      <c r="C2445" s="738" t="str">
        <f>IF($L$2=TRUE,_xll.mirGetDate($A2445,$C$4,"MOD_FOLLOWING",$I$2),"")</f>
        <v/>
      </c>
      <c r="D2445" s="738" t="str">
        <f>IF($L$2=TRUE,_xll.mirGetDate($A2445,$D$4,"MOD_FOLLOWING",$I$2),"")</f>
        <v/>
      </c>
      <c r="E2445" s="741" t="str">
        <v/>
      </c>
      <c r="F2445" s="741" t="str">
        <v/>
      </c>
      <c r="G2445" s="741" t="str">
        <v/>
      </c>
    </row>
    <row r="2446" spans="1:7">
      <c r="A2446" s="740" t="str">
        <f t="shared" si="38"/>
        <v/>
      </c>
      <c r="B2446" s="739" t="str">
        <f>IF($L$2=TRUE,_xll.mirGetDate($A2446,$B$4,"MOD_FOLLOWING",$I$2),"")</f>
        <v/>
      </c>
      <c r="C2446" s="738" t="str">
        <f>IF($L$2=TRUE,_xll.mirGetDate($A2446,$C$4,"MOD_FOLLOWING",$I$2),"")</f>
        <v/>
      </c>
      <c r="D2446" s="738" t="str">
        <f>IF($L$2=TRUE,_xll.mirGetDate($A2446,$D$4,"MOD_FOLLOWING",$I$2),"")</f>
        <v/>
      </c>
      <c r="E2446" s="741" t="str">
        <v/>
      </c>
      <c r="F2446" s="741" t="str">
        <v/>
      </c>
      <c r="G2446" s="741" t="str">
        <v/>
      </c>
    </row>
    <row r="2447" spans="1:7">
      <c r="A2447" s="740" t="str">
        <f t="shared" si="38"/>
        <v/>
      </c>
      <c r="B2447" s="739" t="str">
        <f>IF($L$2=TRUE,_xll.mirGetDate($A2447,$B$4,"MOD_FOLLOWING",$I$2),"")</f>
        <v/>
      </c>
      <c r="C2447" s="738" t="str">
        <f>IF($L$2=TRUE,_xll.mirGetDate($A2447,$C$4,"MOD_FOLLOWING",$I$2),"")</f>
        <v/>
      </c>
      <c r="D2447" s="738" t="str">
        <f>IF($L$2=TRUE,_xll.mirGetDate($A2447,$D$4,"MOD_FOLLOWING",$I$2),"")</f>
        <v/>
      </c>
      <c r="E2447" s="741" t="str">
        <v/>
      </c>
      <c r="F2447" s="741" t="str">
        <v/>
      </c>
      <c r="G2447" s="741" t="str">
        <v/>
      </c>
    </row>
    <row r="2448" spans="1:7">
      <c r="A2448" s="740" t="str">
        <f t="shared" si="38"/>
        <v/>
      </c>
      <c r="B2448" s="739" t="str">
        <f>IF($L$2=TRUE,_xll.mirGetDate($A2448,$B$4,"MOD_FOLLOWING",$I$2),"")</f>
        <v/>
      </c>
      <c r="C2448" s="738" t="str">
        <f>IF($L$2=TRUE,_xll.mirGetDate($A2448,$C$4,"MOD_FOLLOWING",$I$2),"")</f>
        <v/>
      </c>
      <c r="D2448" s="738" t="str">
        <f>IF($L$2=TRUE,_xll.mirGetDate($A2448,$D$4,"MOD_FOLLOWING",$I$2),"")</f>
        <v/>
      </c>
      <c r="E2448" s="741" t="str">
        <v/>
      </c>
      <c r="F2448" s="741" t="str">
        <v/>
      </c>
      <c r="G2448" s="741" t="str">
        <v/>
      </c>
    </row>
    <row r="2449" spans="1:7">
      <c r="A2449" s="740" t="str">
        <f t="shared" si="38"/>
        <v/>
      </c>
      <c r="B2449" s="739" t="str">
        <f>IF($L$2=TRUE,_xll.mirGetDate($A2449,$B$4,"MOD_FOLLOWING",$I$2),"")</f>
        <v/>
      </c>
      <c r="C2449" s="738" t="str">
        <f>IF($L$2=TRUE,_xll.mirGetDate($A2449,$C$4,"MOD_FOLLOWING",$I$2),"")</f>
        <v/>
      </c>
      <c r="D2449" s="738" t="str">
        <f>IF($L$2=TRUE,_xll.mirGetDate($A2449,$D$4,"MOD_FOLLOWING",$I$2),"")</f>
        <v/>
      </c>
      <c r="E2449" s="741" t="str">
        <v/>
      </c>
      <c r="F2449" s="741" t="str">
        <v/>
      </c>
      <c r="G2449" s="741" t="str">
        <v/>
      </c>
    </row>
    <row r="2450" spans="1:7">
      <c r="A2450" s="740" t="str">
        <f t="shared" si="38"/>
        <v/>
      </c>
      <c r="B2450" s="739" t="str">
        <f>IF($L$2=TRUE,_xll.mirGetDate($A2450,$B$4,"MOD_FOLLOWING",$I$2),"")</f>
        <v/>
      </c>
      <c r="C2450" s="738" t="str">
        <f>IF($L$2=TRUE,_xll.mirGetDate($A2450,$C$4,"MOD_FOLLOWING",$I$2),"")</f>
        <v/>
      </c>
      <c r="D2450" s="738" t="str">
        <f>IF($L$2=TRUE,_xll.mirGetDate($A2450,$D$4,"MOD_FOLLOWING",$I$2),"")</f>
        <v/>
      </c>
      <c r="E2450" s="741" t="str">
        <v/>
      </c>
      <c r="F2450" s="741" t="str">
        <v/>
      </c>
      <c r="G2450" s="741" t="str">
        <v/>
      </c>
    </row>
    <row r="2451" spans="1:7">
      <c r="A2451" s="740" t="str">
        <f t="shared" si="38"/>
        <v/>
      </c>
      <c r="B2451" s="739" t="str">
        <f>IF($L$2=TRUE,_xll.mirGetDate($A2451,$B$4,"MOD_FOLLOWING",$I$2),"")</f>
        <v/>
      </c>
      <c r="C2451" s="738" t="str">
        <f>IF($L$2=TRUE,_xll.mirGetDate($A2451,$C$4,"MOD_FOLLOWING",$I$2),"")</f>
        <v/>
      </c>
      <c r="D2451" s="738" t="str">
        <f>IF($L$2=TRUE,_xll.mirGetDate($A2451,$D$4,"MOD_FOLLOWING",$I$2),"")</f>
        <v/>
      </c>
      <c r="E2451" s="741" t="str">
        <v/>
      </c>
      <c r="F2451" s="741" t="str">
        <v/>
      </c>
      <c r="G2451" s="741" t="str">
        <v/>
      </c>
    </row>
    <row r="2452" spans="1:7">
      <c r="A2452" s="740" t="str">
        <f t="shared" si="38"/>
        <v/>
      </c>
      <c r="B2452" s="739" t="str">
        <f>IF($L$2=TRUE,_xll.mirGetDate($A2452,$B$4,"MOD_FOLLOWING",$I$2),"")</f>
        <v/>
      </c>
      <c r="C2452" s="738" t="str">
        <f>IF($L$2=TRUE,_xll.mirGetDate($A2452,$C$4,"MOD_FOLLOWING",$I$2),"")</f>
        <v/>
      </c>
      <c r="D2452" s="738" t="str">
        <f>IF($L$2=TRUE,_xll.mirGetDate($A2452,$D$4,"MOD_FOLLOWING",$I$2),"")</f>
        <v/>
      </c>
      <c r="E2452" s="741" t="str">
        <v/>
      </c>
      <c r="F2452" s="741" t="str">
        <v/>
      </c>
      <c r="G2452" s="741" t="str">
        <v/>
      </c>
    </row>
    <row r="2453" spans="1:7">
      <c r="A2453" s="740" t="str">
        <f t="shared" si="38"/>
        <v/>
      </c>
      <c r="B2453" s="739" t="str">
        <f>IF($L$2=TRUE,_xll.mirGetDate($A2453,$B$4,"MOD_FOLLOWING",$I$2),"")</f>
        <v/>
      </c>
      <c r="C2453" s="738" t="str">
        <f>IF($L$2=TRUE,_xll.mirGetDate($A2453,$C$4,"MOD_FOLLOWING",$I$2),"")</f>
        <v/>
      </c>
      <c r="D2453" s="738" t="str">
        <f>IF($L$2=TRUE,_xll.mirGetDate($A2453,$D$4,"MOD_FOLLOWING",$I$2),"")</f>
        <v/>
      </c>
      <c r="E2453" s="741" t="str">
        <v/>
      </c>
      <c r="F2453" s="741" t="str">
        <v/>
      </c>
      <c r="G2453" s="741" t="str">
        <v/>
      </c>
    </row>
    <row r="2454" spans="1:7">
      <c r="A2454" s="740" t="str">
        <f t="shared" si="38"/>
        <v/>
      </c>
      <c r="B2454" s="739" t="str">
        <f>IF($L$2=TRUE,_xll.mirGetDate($A2454,$B$4,"MOD_FOLLOWING",$I$2),"")</f>
        <v/>
      </c>
      <c r="C2454" s="738" t="str">
        <f>IF($L$2=TRUE,_xll.mirGetDate($A2454,$C$4,"MOD_FOLLOWING",$I$2),"")</f>
        <v/>
      </c>
      <c r="D2454" s="738" t="str">
        <f>IF($L$2=TRUE,_xll.mirGetDate($A2454,$D$4,"MOD_FOLLOWING",$I$2),"")</f>
        <v/>
      </c>
      <c r="E2454" s="741" t="str">
        <v/>
      </c>
      <c r="F2454" s="741" t="str">
        <v/>
      </c>
      <c r="G2454" s="741" t="str">
        <v/>
      </c>
    </row>
    <row r="2455" spans="1:7">
      <c r="A2455" s="740" t="str">
        <f t="shared" si="38"/>
        <v/>
      </c>
      <c r="B2455" s="739" t="str">
        <f>IF($L$2=TRUE,_xll.mirGetDate($A2455,$B$4,"MOD_FOLLOWING",$I$2),"")</f>
        <v/>
      </c>
      <c r="C2455" s="738" t="str">
        <f>IF($L$2=TRUE,_xll.mirGetDate($A2455,$C$4,"MOD_FOLLOWING",$I$2),"")</f>
        <v/>
      </c>
      <c r="D2455" s="738" t="str">
        <f>IF($L$2=TRUE,_xll.mirGetDate($A2455,$D$4,"MOD_FOLLOWING",$I$2),"")</f>
        <v/>
      </c>
      <c r="E2455" s="741" t="str">
        <v/>
      </c>
      <c r="F2455" s="741" t="str">
        <v/>
      </c>
      <c r="G2455" s="741" t="str">
        <v/>
      </c>
    </row>
    <row r="2456" spans="1:7">
      <c r="A2456" s="740" t="str">
        <f t="shared" si="38"/>
        <v/>
      </c>
      <c r="B2456" s="739" t="str">
        <f>IF($L$2=TRUE,_xll.mirGetDate($A2456,$B$4,"MOD_FOLLOWING",$I$2),"")</f>
        <v/>
      </c>
      <c r="C2456" s="738" t="str">
        <f>IF($L$2=TRUE,_xll.mirGetDate($A2456,$C$4,"MOD_FOLLOWING",$I$2),"")</f>
        <v/>
      </c>
      <c r="D2456" s="738" t="str">
        <f>IF($L$2=TRUE,_xll.mirGetDate($A2456,$D$4,"MOD_FOLLOWING",$I$2),"")</f>
        <v/>
      </c>
      <c r="E2456" s="741" t="str">
        <v/>
      </c>
      <c r="F2456" s="741" t="str">
        <v/>
      </c>
      <c r="G2456" s="741" t="str">
        <v/>
      </c>
    </row>
    <row r="2457" spans="1:7">
      <c r="A2457" s="740" t="str">
        <f t="shared" si="38"/>
        <v/>
      </c>
      <c r="B2457" s="739" t="str">
        <f>IF($L$2=TRUE,_xll.mirGetDate($A2457,$B$4,"MOD_FOLLOWING",$I$2),"")</f>
        <v/>
      </c>
      <c r="C2457" s="738" t="str">
        <f>IF($L$2=TRUE,_xll.mirGetDate($A2457,$C$4,"MOD_FOLLOWING",$I$2),"")</f>
        <v/>
      </c>
      <c r="D2457" s="738" t="str">
        <f>IF($L$2=TRUE,_xll.mirGetDate($A2457,$D$4,"MOD_FOLLOWING",$I$2),"")</f>
        <v/>
      </c>
      <c r="E2457" s="741" t="str">
        <v/>
      </c>
      <c r="F2457" s="741" t="str">
        <v/>
      </c>
      <c r="G2457" s="741" t="str">
        <v/>
      </c>
    </row>
    <row r="2458" spans="1:7">
      <c r="A2458" s="740" t="str">
        <f t="shared" si="38"/>
        <v/>
      </c>
      <c r="B2458" s="739" t="str">
        <f>IF($L$2=TRUE,_xll.mirGetDate($A2458,$B$4,"MOD_FOLLOWING",$I$2),"")</f>
        <v/>
      </c>
      <c r="C2458" s="738" t="str">
        <f>IF($L$2=TRUE,_xll.mirGetDate($A2458,$C$4,"MOD_FOLLOWING",$I$2),"")</f>
        <v/>
      </c>
      <c r="D2458" s="738" t="str">
        <f>IF($L$2=TRUE,_xll.mirGetDate($A2458,$D$4,"MOD_FOLLOWING",$I$2),"")</f>
        <v/>
      </c>
      <c r="E2458" s="741" t="str">
        <v/>
      </c>
      <c r="F2458" s="741" t="str">
        <v/>
      </c>
      <c r="G2458" s="741" t="str">
        <v/>
      </c>
    </row>
    <row r="2459" spans="1:7">
      <c r="A2459" s="740" t="str">
        <f t="shared" si="38"/>
        <v/>
      </c>
      <c r="B2459" s="739" t="str">
        <f>IF($L$2=TRUE,_xll.mirGetDate($A2459,$B$4,"MOD_FOLLOWING",$I$2),"")</f>
        <v/>
      </c>
      <c r="C2459" s="738" t="str">
        <f>IF($L$2=TRUE,_xll.mirGetDate($A2459,$C$4,"MOD_FOLLOWING",$I$2),"")</f>
        <v/>
      </c>
      <c r="D2459" s="738" t="str">
        <f>IF($L$2=TRUE,_xll.mirGetDate($A2459,$D$4,"MOD_FOLLOWING",$I$2),"")</f>
        <v/>
      </c>
      <c r="E2459" s="741" t="str">
        <v/>
      </c>
      <c r="F2459" s="741" t="str">
        <v/>
      </c>
      <c r="G2459" s="741" t="str">
        <v/>
      </c>
    </row>
    <row r="2460" spans="1:7">
      <c r="A2460" s="740" t="str">
        <f t="shared" si="38"/>
        <v/>
      </c>
      <c r="B2460" s="739" t="str">
        <f>IF($L$2=TRUE,_xll.mirGetDate($A2460,$B$4,"MOD_FOLLOWING",$I$2),"")</f>
        <v/>
      </c>
      <c r="C2460" s="738" t="str">
        <f>IF($L$2=TRUE,_xll.mirGetDate($A2460,$C$4,"MOD_FOLLOWING",$I$2),"")</f>
        <v/>
      </c>
      <c r="D2460" s="738" t="str">
        <f>IF($L$2=TRUE,_xll.mirGetDate($A2460,$D$4,"MOD_FOLLOWING",$I$2),"")</f>
        <v/>
      </c>
      <c r="E2460" s="741" t="str">
        <v/>
      </c>
      <c r="F2460" s="741" t="str">
        <v/>
      </c>
      <c r="G2460" s="741" t="str">
        <v/>
      </c>
    </row>
    <row r="2461" spans="1:7">
      <c r="A2461" s="740" t="str">
        <f t="shared" si="38"/>
        <v/>
      </c>
      <c r="B2461" s="739" t="str">
        <f>IF($L$2=TRUE,_xll.mirGetDate($A2461,$B$4,"MOD_FOLLOWING",$I$2),"")</f>
        <v/>
      </c>
      <c r="C2461" s="738" t="str">
        <f>IF($L$2=TRUE,_xll.mirGetDate($A2461,$C$4,"MOD_FOLLOWING",$I$2),"")</f>
        <v/>
      </c>
      <c r="D2461" s="738" t="str">
        <f>IF($L$2=TRUE,_xll.mirGetDate($A2461,$D$4,"MOD_FOLLOWING",$I$2),"")</f>
        <v/>
      </c>
      <c r="E2461" s="741" t="str">
        <v/>
      </c>
      <c r="F2461" s="741" t="str">
        <v/>
      </c>
      <c r="G2461" s="741" t="str">
        <v/>
      </c>
    </row>
    <row r="2462" spans="1:7">
      <c r="A2462" s="740" t="str">
        <f t="shared" si="38"/>
        <v/>
      </c>
      <c r="B2462" s="739" t="str">
        <f>IF($L$2=TRUE,_xll.mirGetDate($A2462,$B$4,"MOD_FOLLOWING",$I$2),"")</f>
        <v/>
      </c>
      <c r="C2462" s="738" t="str">
        <f>IF($L$2=TRUE,_xll.mirGetDate($A2462,$C$4,"MOD_FOLLOWING",$I$2),"")</f>
        <v/>
      </c>
      <c r="D2462" s="738" t="str">
        <f>IF($L$2=TRUE,_xll.mirGetDate($A2462,$D$4,"MOD_FOLLOWING",$I$2),"")</f>
        <v/>
      </c>
      <c r="E2462" s="741" t="str">
        <v/>
      </c>
      <c r="F2462" s="741" t="str">
        <v/>
      </c>
      <c r="G2462" s="741" t="str">
        <v/>
      </c>
    </row>
    <row r="2463" spans="1:7">
      <c r="A2463" s="740" t="str">
        <f t="shared" si="38"/>
        <v/>
      </c>
      <c r="B2463" s="739" t="str">
        <f>IF($L$2=TRUE,_xll.mirGetDate($A2463,$B$4,"MOD_FOLLOWING",$I$2),"")</f>
        <v/>
      </c>
      <c r="C2463" s="738" t="str">
        <f>IF($L$2=TRUE,_xll.mirGetDate($A2463,$C$4,"MOD_FOLLOWING",$I$2),"")</f>
        <v/>
      </c>
      <c r="D2463" s="738" t="str">
        <f>IF($L$2=TRUE,_xll.mirGetDate($A2463,$D$4,"MOD_FOLLOWING",$I$2),"")</f>
        <v/>
      </c>
      <c r="E2463" s="741" t="str">
        <v/>
      </c>
      <c r="F2463" s="741" t="str">
        <v/>
      </c>
      <c r="G2463" s="741" t="str">
        <v/>
      </c>
    </row>
    <row r="2464" spans="1:7">
      <c r="A2464" s="740" t="str">
        <f t="shared" si="38"/>
        <v/>
      </c>
      <c r="B2464" s="739" t="str">
        <f>IF($L$2=TRUE,_xll.mirGetDate($A2464,$B$4,"MOD_FOLLOWING",$I$2),"")</f>
        <v/>
      </c>
      <c r="C2464" s="738" t="str">
        <f>IF($L$2=TRUE,_xll.mirGetDate($A2464,$C$4,"MOD_FOLLOWING",$I$2),"")</f>
        <v/>
      </c>
      <c r="D2464" s="738" t="str">
        <f>IF($L$2=TRUE,_xll.mirGetDate($A2464,$D$4,"MOD_FOLLOWING",$I$2),"")</f>
        <v/>
      </c>
      <c r="E2464" s="741" t="str">
        <v/>
      </c>
      <c r="F2464" s="741" t="str">
        <v/>
      </c>
      <c r="G2464" s="741" t="str">
        <v/>
      </c>
    </row>
    <row r="2465" spans="1:7">
      <c r="A2465" s="740" t="str">
        <f t="shared" si="38"/>
        <v/>
      </c>
      <c r="B2465" s="739" t="str">
        <f>IF($L$2=TRUE,_xll.mirGetDate($A2465,$B$4,"MOD_FOLLOWING",$I$2),"")</f>
        <v/>
      </c>
      <c r="C2465" s="738" t="str">
        <f>IF($L$2=TRUE,_xll.mirGetDate($A2465,$C$4,"MOD_FOLLOWING",$I$2),"")</f>
        <v/>
      </c>
      <c r="D2465" s="738" t="str">
        <f>IF($L$2=TRUE,_xll.mirGetDate($A2465,$D$4,"MOD_FOLLOWING",$I$2),"")</f>
        <v/>
      </c>
      <c r="E2465" s="741" t="str">
        <v/>
      </c>
      <c r="F2465" s="741" t="str">
        <v/>
      </c>
      <c r="G2465" s="741" t="str">
        <v/>
      </c>
    </row>
    <row r="2466" spans="1:7">
      <c r="A2466" s="740" t="str">
        <f t="shared" si="38"/>
        <v/>
      </c>
      <c r="B2466" s="739" t="str">
        <f>IF($L$2=TRUE,_xll.mirGetDate($A2466,$B$4,"MOD_FOLLOWING",$I$2),"")</f>
        <v/>
      </c>
      <c r="C2466" s="738" t="str">
        <f>IF($L$2=TRUE,_xll.mirGetDate($A2466,$C$4,"MOD_FOLLOWING",$I$2),"")</f>
        <v/>
      </c>
      <c r="D2466" s="738" t="str">
        <f>IF($L$2=TRUE,_xll.mirGetDate($A2466,$D$4,"MOD_FOLLOWING",$I$2),"")</f>
        <v/>
      </c>
      <c r="E2466" s="741" t="str">
        <v/>
      </c>
      <c r="F2466" s="741" t="str">
        <v/>
      </c>
      <c r="G2466" s="741" t="str">
        <v/>
      </c>
    </row>
    <row r="2467" spans="1:7">
      <c r="A2467" s="740" t="str">
        <f t="shared" si="38"/>
        <v/>
      </c>
      <c r="B2467" s="739" t="str">
        <f>IF($L$2=TRUE,_xll.mirGetDate($A2467,$B$4,"MOD_FOLLOWING",$I$2),"")</f>
        <v/>
      </c>
      <c r="C2467" s="738" t="str">
        <f>IF($L$2=TRUE,_xll.mirGetDate($A2467,$C$4,"MOD_FOLLOWING",$I$2),"")</f>
        <v/>
      </c>
      <c r="D2467" s="738" t="str">
        <f>IF($L$2=TRUE,_xll.mirGetDate($A2467,$D$4,"MOD_FOLLOWING",$I$2),"")</f>
        <v/>
      </c>
      <c r="E2467" s="741" t="str">
        <v/>
      </c>
      <c r="F2467" s="741" t="str">
        <v/>
      </c>
      <c r="G2467" s="741" t="str">
        <v/>
      </c>
    </row>
    <row r="2468" spans="1:7">
      <c r="A2468" s="740" t="str">
        <f t="shared" si="38"/>
        <v/>
      </c>
      <c r="B2468" s="739" t="str">
        <f>IF($L$2=TRUE,_xll.mirGetDate($A2468,$B$4,"MOD_FOLLOWING",$I$2),"")</f>
        <v/>
      </c>
      <c r="C2468" s="738" t="str">
        <f>IF($L$2=TRUE,_xll.mirGetDate($A2468,$C$4,"MOD_FOLLOWING",$I$2),"")</f>
        <v/>
      </c>
      <c r="D2468" s="738" t="str">
        <f>IF($L$2=TRUE,_xll.mirGetDate($A2468,$D$4,"MOD_FOLLOWING",$I$2),"")</f>
        <v/>
      </c>
      <c r="E2468" s="741" t="str">
        <v/>
      </c>
      <c r="F2468" s="741" t="str">
        <v/>
      </c>
      <c r="G2468" s="741" t="str">
        <v/>
      </c>
    </row>
    <row r="2469" spans="1:7">
      <c r="A2469" s="740" t="str">
        <f t="shared" si="38"/>
        <v/>
      </c>
      <c r="B2469" s="739" t="str">
        <f>IF($L$2=TRUE,_xll.mirGetDate($A2469,$B$4,"MOD_FOLLOWING",$I$2),"")</f>
        <v/>
      </c>
      <c r="C2469" s="738" t="str">
        <f>IF($L$2=TRUE,_xll.mirGetDate($A2469,$C$4,"MOD_FOLLOWING",$I$2),"")</f>
        <v/>
      </c>
      <c r="D2469" s="738" t="str">
        <f>IF($L$2=TRUE,_xll.mirGetDate($A2469,$D$4,"MOD_FOLLOWING",$I$2),"")</f>
        <v/>
      </c>
      <c r="E2469" s="741" t="str">
        <v/>
      </c>
      <c r="F2469" s="741" t="str">
        <v/>
      </c>
      <c r="G2469" s="741" t="str">
        <v/>
      </c>
    </row>
    <row r="2470" spans="1:7">
      <c r="A2470" s="740" t="str">
        <f t="shared" si="38"/>
        <v/>
      </c>
      <c r="B2470" s="739" t="str">
        <f>IF($L$2=TRUE,_xll.mirGetDate($A2470,$B$4,"MOD_FOLLOWING",$I$2),"")</f>
        <v/>
      </c>
      <c r="C2470" s="738" t="str">
        <f>IF($L$2=TRUE,_xll.mirGetDate($A2470,$C$4,"MOD_FOLLOWING",$I$2),"")</f>
        <v/>
      </c>
      <c r="D2470" s="738" t="str">
        <f>IF($L$2=TRUE,_xll.mirGetDate($A2470,$D$4,"MOD_FOLLOWING",$I$2),"")</f>
        <v/>
      </c>
      <c r="E2470" s="741" t="str">
        <v/>
      </c>
      <c r="F2470" s="741" t="str">
        <v/>
      </c>
      <c r="G2470" s="741" t="str">
        <v/>
      </c>
    </row>
    <row r="2471" spans="1:7">
      <c r="A2471" s="740" t="str">
        <f t="shared" si="38"/>
        <v/>
      </c>
      <c r="B2471" s="739" t="str">
        <f>IF($L$2=TRUE,_xll.mirGetDate($A2471,$B$4,"MOD_FOLLOWING",$I$2),"")</f>
        <v/>
      </c>
      <c r="C2471" s="738" t="str">
        <f>IF($L$2=TRUE,_xll.mirGetDate($A2471,$C$4,"MOD_FOLLOWING",$I$2),"")</f>
        <v/>
      </c>
      <c r="D2471" s="738" t="str">
        <f>IF($L$2=TRUE,_xll.mirGetDate($A2471,$D$4,"MOD_FOLLOWING",$I$2),"")</f>
        <v/>
      </c>
      <c r="E2471" s="741" t="str">
        <v/>
      </c>
      <c r="F2471" s="741" t="str">
        <v/>
      </c>
      <c r="G2471" s="741" t="str">
        <v/>
      </c>
    </row>
    <row r="2472" spans="1:7">
      <c r="A2472" s="740" t="str">
        <f t="shared" si="38"/>
        <v/>
      </c>
      <c r="B2472" s="739" t="str">
        <f>IF($L$2=TRUE,_xll.mirGetDate($A2472,$B$4,"MOD_FOLLOWING",$I$2),"")</f>
        <v/>
      </c>
      <c r="C2472" s="738" t="str">
        <f>IF($L$2=TRUE,_xll.mirGetDate($A2472,$C$4,"MOD_FOLLOWING",$I$2),"")</f>
        <v/>
      </c>
      <c r="D2472" s="738" t="str">
        <f>IF($L$2=TRUE,_xll.mirGetDate($A2472,$D$4,"MOD_FOLLOWING",$I$2),"")</f>
        <v/>
      </c>
      <c r="E2472" s="741" t="str">
        <v/>
      </c>
      <c r="F2472" s="741" t="str">
        <v/>
      </c>
      <c r="G2472" s="741" t="str">
        <v/>
      </c>
    </row>
    <row r="2473" spans="1:7">
      <c r="A2473" s="740" t="str">
        <f t="shared" si="38"/>
        <v/>
      </c>
      <c r="B2473" s="739" t="str">
        <f>IF($L$2=TRUE,_xll.mirGetDate($A2473,$B$4,"MOD_FOLLOWING",$I$2),"")</f>
        <v/>
      </c>
      <c r="C2473" s="738" t="str">
        <f>IF($L$2=TRUE,_xll.mirGetDate($A2473,$C$4,"MOD_FOLLOWING",$I$2),"")</f>
        <v/>
      </c>
      <c r="D2473" s="738" t="str">
        <f>IF($L$2=TRUE,_xll.mirGetDate($A2473,$D$4,"MOD_FOLLOWING",$I$2),"")</f>
        <v/>
      </c>
      <c r="E2473" s="741" t="str">
        <v/>
      </c>
      <c r="F2473" s="741" t="str">
        <v/>
      </c>
      <c r="G2473" s="741" t="str">
        <v/>
      </c>
    </row>
    <row r="2474" spans="1:7">
      <c r="A2474" s="740" t="str">
        <f t="shared" si="38"/>
        <v/>
      </c>
      <c r="B2474" s="739" t="str">
        <f>IF($L$2=TRUE,_xll.mirGetDate($A2474,$B$4,"MOD_FOLLOWING",$I$2),"")</f>
        <v/>
      </c>
      <c r="C2474" s="738" t="str">
        <f>IF($L$2=TRUE,_xll.mirGetDate($A2474,$C$4,"MOD_FOLLOWING",$I$2),"")</f>
        <v/>
      </c>
      <c r="D2474" s="738" t="str">
        <f>IF($L$2=TRUE,_xll.mirGetDate($A2474,$D$4,"MOD_FOLLOWING",$I$2),"")</f>
        <v/>
      </c>
      <c r="E2474" s="741" t="str">
        <v/>
      </c>
      <c r="F2474" s="741" t="str">
        <v/>
      </c>
      <c r="G2474" s="741" t="str">
        <v/>
      </c>
    </row>
    <row r="2475" spans="1:7">
      <c r="A2475" s="740" t="str">
        <f t="shared" si="38"/>
        <v/>
      </c>
      <c r="B2475" s="739" t="str">
        <f>IF($L$2=TRUE,_xll.mirGetDate($A2475,$B$4,"MOD_FOLLOWING",$I$2),"")</f>
        <v/>
      </c>
      <c r="C2475" s="738" t="str">
        <f>IF($L$2=TRUE,_xll.mirGetDate($A2475,$C$4,"MOD_FOLLOWING",$I$2),"")</f>
        <v/>
      </c>
      <c r="D2475" s="738" t="str">
        <f>IF($L$2=TRUE,_xll.mirGetDate($A2475,$D$4,"MOD_FOLLOWING",$I$2),"")</f>
        <v/>
      </c>
      <c r="E2475" s="741" t="str">
        <v/>
      </c>
      <c r="F2475" s="741" t="str">
        <v/>
      </c>
      <c r="G2475" s="741" t="str">
        <v/>
      </c>
    </row>
    <row r="2476" spans="1:7">
      <c r="A2476" s="740" t="str">
        <f t="shared" si="38"/>
        <v/>
      </c>
      <c r="B2476" s="739" t="str">
        <f>IF($L$2=TRUE,_xll.mirGetDate($A2476,$B$4,"MOD_FOLLOWING",$I$2),"")</f>
        <v/>
      </c>
      <c r="C2476" s="738" t="str">
        <f>IF($L$2=TRUE,_xll.mirGetDate($A2476,$C$4,"MOD_FOLLOWING",$I$2),"")</f>
        <v/>
      </c>
      <c r="D2476" s="738" t="str">
        <f>IF($L$2=TRUE,_xll.mirGetDate($A2476,$D$4,"MOD_FOLLOWING",$I$2),"")</f>
        <v/>
      </c>
      <c r="E2476" s="741" t="str">
        <v/>
      </c>
      <c r="F2476" s="741" t="str">
        <v/>
      </c>
      <c r="G2476" s="741" t="str">
        <v/>
      </c>
    </row>
    <row r="2477" spans="1:7">
      <c r="A2477" s="740" t="str">
        <f t="shared" si="38"/>
        <v/>
      </c>
      <c r="B2477" s="739" t="str">
        <f>IF($L$2=TRUE,_xll.mirGetDate($A2477,$B$4,"MOD_FOLLOWING",$I$2),"")</f>
        <v/>
      </c>
      <c r="C2477" s="738" t="str">
        <f>IF($L$2=TRUE,_xll.mirGetDate($A2477,$C$4,"MOD_FOLLOWING",$I$2),"")</f>
        <v/>
      </c>
      <c r="D2477" s="738" t="str">
        <f>IF($L$2=TRUE,_xll.mirGetDate($A2477,$D$4,"MOD_FOLLOWING",$I$2),"")</f>
        <v/>
      </c>
      <c r="E2477" s="741" t="str">
        <v/>
      </c>
      <c r="F2477" s="741" t="str">
        <v/>
      </c>
      <c r="G2477" s="741" t="str">
        <v/>
      </c>
    </row>
    <row r="2478" spans="1:7">
      <c r="A2478" s="740" t="str">
        <f t="shared" si="38"/>
        <v/>
      </c>
      <c r="B2478" s="739" t="str">
        <f>IF($L$2=TRUE,_xll.mirGetDate($A2478,$B$4,"MOD_FOLLOWING",$I$2),"")</f>
        <v/>
      </c>
      <c r="C2478" s="738" t="str">
        <f>IF($L$2=TRUE,_xll.mirGetDate($A2478,$C$4,"MOD_FOLLOWING",$I$2),"")</f>
        <v/>
      </c>
      <c r="D2478" s="738" t="str">
        <f>IF($L$2=TRUE,_xll.mirGetDate($A2478,$D$4,"MOD_FOLLOWING",$I$2),"")</f>
        <v/>
      </c>
      <c r="E2478" s="741" t="str">
        <v/>
      </c>
      <c r="F2478" s="741" t="str">
        <v/>
      </c>
      <c r="G2478" s="741" t="str">
        <v/>
      </c>
    </row>
    <row r="2479" spans="1:7">
      <c r="A2479" s="740" t="str">
        <f t="shared" si="38"/>
        <v/>
      </c>
      <c r="B2479" s="739" t="str">
        <f>IF($L$2=TRUE,_xll.mirGetDate($A2479,$B$4,"MOD_FOLLOWING",$I$2),"")</f>
        <v/>
      </c>
      <c r="C2479" s="738" t="str">
        <f>IF($L$2=TRUE,_xll.mirGetDate($A2479,$C$4,"MOD_FOLLOWING",$I$2),"")</f>
        <v/>
      </c>
      <c r="D2479" s="738" t="str">
        <f>IF($L$2=TRUE,_xll.mirGetDate($A2479,$D$4,"MOD_FOLLOWING",$I$2),"")</f>
        <v/>
      </c>
      <c r="E2479" s="741" t="str">
        <v/>
      </c>
      <c r="F2479" s="741" t="str">
        <v/>
      </c>
      <c r="G2479" s="741" t="str">
        <v/>
      </c>
    </row>
    <row r="2480" spans="1:7">
      <c r="A2480" s="740" t="str">
        <f t="shared" si="38"/>
        <v/>
      </c>
      <c r="B2480" s="739" t="str">
        <f>IF($L$2=TRUE,_xll.mirGetDate($A2480,$B$4,"MOD_FOLLOWING",$I$2),"")</f>
        <v/>
      </c>
      <c r="C2480" s="738" t="str">
        <f>IF($L$2=TRUE,_xll.mirGetDate($A2480,$C$4,"MOD_FOLLOWING",$I$2),"")</f>
        <v/>
      </c>
      <c r="D2480" s="738" t="str">
        <f>IF($L$2=TRUE,_xll.mirGetDate($A2480,$D$4,"MOD_FOLLOWING",$I$2),"")</f>
        <v/>
      </c>
      <c r="E2480" s="741" t="str">
        <v/>
      </c>
      <c r="F2480" s="741" t="str">
        <v/>
      </c>
      <c r="G2480" s="741" t="str">
        <v/>
      </c>
    </row>
    <row r="2481" spans="1:7">
      <c r="A2481" s="740" t="str">
        <f t="shared" si="38"/>
        <v/>
      </c>
      <c r="B2481" s="739" t="str">
        <f>IF($L$2=TRUE,_xll.mirGetDate($A2481,$B$4,"MOD_FOLLOWING",$I$2),"")</f>
        <v/>
      </c>
      <c r="C2481" s="738" t="str">
        <f>IF($L$2=TRUE,_xll.mirGetDate($A2481,$C$4,"MOD_FOLLOWING",$I$2),"")</f>
        <v/>
      </c>
      <c r="D2481" s="738" t="str">
        <f>IF($L$2=TRUE,_xll.mirGetDate($A2481,$D$4,"MOD_FOLLOWING",$I$2),"")</f>
        <v/>
      </c>
      <c r="E2481" s="741" t="str">
        <v/>
      </c>
      <c r="F2481" s="741" t="str">
        <v/>
      </c>
      <c r="G2481" s="741" t="str">
        <v/>
      </c>
    </row>
    <row r="2482" spans="1:7">
      <c r="A2482" s="740" t="str">
        <f t="shared" si="38"/>
        <v/>
      </c>
      <c r="B2482" s="739" t="str">
        <f>IF($L$2=TRUE,_xll.mirGetDate($A2482,$B$4,"MOD_FOLLOWING",$I$2),"")</f>
        <v/>
      </c>
      <c r="C2482" s="738" t="str">
        <f>IF($L$2=TRUE,_xll.mirGetDate($A2482,$C$4,"MOD_FOLLOWING",$I$2),"")</f>
        <v/>
      </c>
      <c r="D2482" s="738" t="str">
        <f>IF($L$2=TRUE,_xll.mirGetDate($A2482,$D$4,"MOD_FOLLOWING",$I$2),"")</f>
        <v/>
      </c>
      <c r="E2482" s="741" t="str">
        <v/>
      </c>
      <c r="F2482" s="741" t="str">
        <v/>
      </c>
      <c r="G2482" s="741" t="str">
        <v/>
      </c>
    </row>
    <row r="2483" spans="1:7">
      <c r="A2483" s="740" t="str">
        <f t="shared" si="38"/>
        <v/>
      </c>
      <c r="B2483" s="739" t="str">
        <f>IF($L$2=TRUE,_xll.mirGetDate($A2483,$B$4,"MOD_FOLLOWING",$I$2),"")</f>
        <v/>
      </c>
      <c r="C2483" s="738" t="str">
        <f>IF($L$2=TRUE,_xll.mirGetDate($A2483,$C$4,"MOD_FOLLOWING",$I$2),"")</f>
        <v/>
      </c>
      <c r="D2483" s="738" t="str">
        <f>IF($L$2=TRUE,_xll.mirGetDate($A2483,$D$4,"MOD_FOLLOWING",$I$2),"")</f>
        <v/>
      </c>
      <c r="E2483" s="741" t="str">
        <v/>
      </c>
      <c r="F2483" s="741" t="str">
        <v/>
      </c>
      <c r="G2483" s="741" t="str">
        <v/>
      </c>
    </row>
    <row r="2484" spans="1:7">
      <c r="A2484" s="740" t="str">
        <f t="shared" si="38"/>
        <v/>
      </c>
      <c r="B2484" s="739" t="str">
        <f>IF($L$2=TRUE,_xll.mirGetDate($A2484,$B$4,"MOD_FOLLOWING",$I$2),"")</f>
        <v/>
      </c>
      <c r="C2484" s="738" t="str">
        <f>IF($L$2=TRUE,_xll.mirGetDate($A2484,$C$4,"MOD_FOLLOWING",$I$2),"")</f>
        <v/>
      </c>
      <c r="D2484" s="738" t="str">
        <f>IF($L$2=TRUE,_xll.mirGetDate($A2484,$D$4,"MOD_FOLLOWING",$I$2),"")</f>
        <v/>
      </c>
      <c r="E2484" s="741" t="str">
        <v/>
      </c>
      <c r="F2484" s="741" t="str">
        <v/>
      </c>
      <c r="G2484" s="741" t="str">
        <v/>
      </c>
    </row>
    <row r="2485" spans="1:7">
      <c r="A2485" s="740" t="str">
        <f t="shared" si="38"/>
        <v/>
      </c>
      <c r="B2485" s="739" t="str">
        <f>IF($L$2=TRUE,_xll.mirGetDate($A2485,$B$4,"MOD_FOLLOWING",$I$2),"")</f>
        <v/>
      </c>
      <c r="C2485" s="738" t="str">
        <f>IF($L$2=TRUE,_xll.mirGetDate($A2485,$C$4,"MOD_FOLLOWING",$I$2),"")</f>
        <v/>
      </c>
      <c r="D2485" s="738" t="str">
        <f>IF($L$2=TRUE,_xll.mirGetDate($A2485,$D$4,"MOD_FOLLOWING",$I$2),"")</f>
        <v/>
      </c>
      <c r="E2485" s="741" t="str">
        <v/>
      </c>
      <c r="F2485" s="741" t="str">
        <v/>
      </c>
      <c r="G2485" s="741" t="str">
        <v/>
      </c>
    </row>
    <row r="2486" spans="1:7">
      <c r="A2486" s="740" t="str">
        <f t="shared" si="38"/>
        <v/>
      </c>
      <c r="B2486" s="739" t="str">
        <f>IF($L$2=TRUE,_xll.mirGetDate($A2486,$B$4,"MOD_FOLLOWING",$I$2),"")</f>
        <v/>
      </c>
      <c r="C2486" s="738" t="str">
        <f>IF($L$2=TRUE,_xll.mirGetDate($A2486,$C$4,"MOD_FOLLOWING",$I$2),"")</f>
        <v/>
      </c>
      <c r="D2486" s="738" t="str">
        <f>IF($L$2=TRUE,_xll.mirGetDate($A2486,$D$4,"MOD_FOLLOWING",$I$2),"")</f>
        <v/>
      </c>
      <c r="E2486" s="741" t="str">
        <v/>
      </c>
      <c r="F2486" s="741" t="str">
        <v/>
      </c>
      <c r="G2486" s="741" t="str">
        <v/>
      </c>
    </row>
    <row r="2487" spans="1:7">
      <c r="A2487" s="740" t="str">
        <f t="shared" si="38"/>
        <v/>
      </c>
      <c r="B2487" s="739" t="str">
        <f>IF($L$2=TRUE,_xll.mirGetDate($A2487,$B$4,"MOD_FOLLOWING",$I$2),"")</f>
        <v/>
      </c>
      <c r="C2487" s="738" t="str">
        <f>IF($L$2=TRUE,_xll.mirGetDate($A2487,$C$4,"MOD_FOLLOWING",$I$2),"")</f>
        <v/>
      </c>
      <c r="D2487" s="738" t="str">
        <f>IF($L$2=TRUE,_xll.mirGetDate($A2487,$D$4,"MOD_FOLLOWING",$I$2),"")</f>
        <v/>
      </c>
      <c r="E2487" s="741" t="str">
        <v/>
      </c>
      <c r="F2487" s="741" t="str">
        <v/>
      </c>
      <c r="G2487" s="741" t="str">
        <v/>
      </c>
    </row>
    <row r="2488" spans="1:7">
      <c r="A2488" s="740" t="str">
        <f t="shared" si="38"/>
        <v/>
      </c>
      <c r="B2488" s="739" t="str">
        <f>IF($L$2=TRUE,_xll.mirGetDate($A2488,$B$4,"MOD_FOLLOWING",$I$2),"")</f>
        <v/>
      </c>
      <c r="C2488" s="738" t="str">
        <f>IF($L$2=TRUE,_xll.mirGetDate($A2488,$C$4,"MOD_FOLLOWING",$I$2),"")</f>
        <v/>
      </c>
      <c r="D2488" s="738" t="str">
        <f>IF($L$2=TRUE,_xll.mirGetDate($A2488,$D$4,"MOD_FOLLOWING",$I$2),"")</f>
        <v/>
      </c>
      <c r="E2488" s="741" t="str">
        <v/>
      </c>
      <c r="F2488" s="741" t="str">
        <v/>
      </c>
      <c r="G2488" s="741" t="str">
        <v/>
      </c>
    </row>
    <row r="2489" spans="1:7">
      <c r="A2489" s="740" t="str">
        <f t="shared" si="38"/>
        <v/>
      </c>
      <c r="B2489" s="739" t="str">
        <f>IF($L$2=TRUE,_xll.mirGetDate($A2489,$B$4,"MOD_FOLLOWING",$I$2),"")</f>
        <v/>
      </c>
      <c r="C2489" s="738" t="str">
        <f>IF($L$2=TRUE,_xll.mirGetDate($A2489,$C$4,"MOD_FOLLOWING",$I$2),"")</f>
        <v/>
      </c>
      <c r="D2489" s="738" t="str">
        <f>IF($L$2=TRUE,_xll.mirGetDate($A2489,$D$4,"MOD_FOLLOWING",$I$2),"")</f>
        <v/>
      </c>
      <c r="E2489" s="741" t="str">
        <v/>
      </c>
      <c r="F2489" s="741" t="str">
        <v/>
      </c>
      <c r="G2489" s="741" t="str">
        <v/>
      </c>
    </row>
    <row r="2490" spans="1:7">
      <c r="A2490" s="740" t="str">
        <f t="shared" si="38"/>
        <v/>
      </c>
      <c r="B2490" s="739" t="str">
        <f>IF($L$2=TRUE,_xll.mirGetDate($A2490,$B$4,"MOD_FOLLOWING",$I$2),"")</f>
        <v/>
      </c>
      <c r="C2490" s="738" t="str">
        <f>IF($L$2=TRUE,_xll.mirGetDate($A2490,$C$4,"MOD_FOLLOWING",$I$2),"")</f>
        <v/>
      </c>
      <c r="D2490" s="738" t="str">
        <f>IF($L$2=TRUE,_xll.mirGetDate($A2490,$D$4,"MOD_FOLLOWING",$I$2),"")</f>
        <v/>
      </c>
      <c r="E2490" s="741" t="str">
        <v/>
      </c>
      <c r="F2490" s="741" t="str">
        <v/>
      </c>
      <c r="G2490" s="741" t="str">
        <v/>
      </c>
    </row>
    <row r="2491" spans="1:7">
      <c r="A2491" s="740" t="str">
        <f t="shared" si="38"/>
        <v/>
      </c>
      <c r="B2491" s="739" t="str">
        <f>IF($L$2=TRUE,_xll.mirGetDate($A2491,$B$4,"MOD_FOLLOWING",$I$2),"")</f>
        <v/>
      </c>
      <c r="C2491" s="738" t="str">
        <f>IF($L$2=TRUE,_xll.mirGetDate($A2491,$C$4,"MOD_FOLLOWING",$I$2),"")</f>
        <v/>
      </c>
      <c r="D2491" s="738" t="str">
        <f>IF($L$2=TRUE,_xll.mirGetDate($A2491,$D$4,"MOD_FOLLOWING",$I$2),"")</f>
        <v/>
      </c>
      <c r="E2491" s="741" t="str">
        <v/>
      </c>
      <c r="F2491" s="741" t="str">
        <v/>
      </c>
      <c r="G2491" s="741" t="str">
        <v/>
      </c>
    </row>
    <row r="2492" spans="1:7">
      <c r="A2492" s="740" t="str">
        <f t="shared" si="38"/>
        <v/>
      </c>
      <c r="B2492" s="739" t="str">
        <f>IF($L$2=TRUE,_xll.mirGetDate($A2492,$B$4,"MOD_FOLLOWING",$I$2),"")</f>
        <v/>
      </c>
      <c r="C2492" s="738" t="str">
        <f>IF($L$2=TRUE,_xll.mirGetDate($A2492,$C$4,"MOD_FOLLOWING",$I$2),"")</f>
        <v/>
      </c>
      <c r="D2492" s="738" t="str">
        <f>IF($L$2=TRUE,_xll.mirGetDate($A2492,$D$4,"MOD_FOLLOWING",$I$2),"")</f>
        <v/>
      </c>
      <c r="E2492" s="741" t="str">
        <v/>
      </c>
      <c r="F2492" s="741" t="str">
        <v/>
      </c>
      <c r="G2492" s="741" t="str">
        <v/>
      </c>
    </row>
    <row r="2493" spans="1:7">
      <c r="A2493" s="740" t="str">
        <f t="shared" si="38"/>
        <v/>
      </c>
      <c r="B2493" s="739" t="str">
        <f>IF($L$2=TRUE,_xll.mirGetDate($A2493,$B$4,"MOD_FOLLOWING",$I$2),"")</f>
        <v/>
      </c>
      <c r="C2493" s="738" t="str">
        <f>IF($L$2=TRUE,_xll.mirGetDate($A2493,$C$4,"MOD_FOLLOWING",$I$2),"")</f>
        <v/>
      </c>
      <c r="D2493" s="738" t="str">
        <f>IF($L$2=TRUE,_xll.mirGetDate($A2493,$D$4,"MOD_FOLLOWING",$I$2),"")</f>
        <v/>
      </c>
      <c r="E2493" s="741" t="str">
        <v/>
      </c>
      <c r="F2493" s="741" t="str">
        <v/>
      </c>
      <c r="G2493" s="741" t="str">
        <v/>
      </c>
    </row>
    <row r="2494" spans="1:7">
      <c r="A2494" s="740" t="str">
        <f t="shared" si="38"/>
        <v/>
      </c>
      <c r="B2494" s="739" t="str">
        <f>IF($L$2=TRUE,_xll.mirGetDate($A2494,$B$4,"MOD_FOLLOWING",$I$2),"")</f>
        <v/>
      </c>
      <c r="C2494" s="738" t="str">
        <f>IF($L$2=TRUE,_xll.mirGetDate($A2494,$C$4,"MOD_FOLLOWING",$I$2),"")</f>
        <v/>
      </c>
      <c r="D2494" s="738" t="str">
        <f>IF($L$2=TRUE,_xll.mirGetDate($A2494,$D$4,"MOD_FOLLOWING",$I$2),"")</f>
        <v/>
      </c>
      <c r="E2494" s="741" t="str">
        <v/>
      </c>
      <c r="F2494" s="741" t="str">
        <v/>
      </c>
      <c r="G2494" s="741" t="str">
        <v/>
      </c>
    </row>
    <row r="2495" spans="1:7">
      <c r="A2495" s="740" t="str">
        <f t="shared" si="38"/>
        <v/>
      </c>
      <c r="B2495" s="739" t="str">
        <f>IF($L$2=TRUE,_xll.mirGetDate($A2495,$B$4,"MOD_FOLLOWING",$I$2),"")</f>
        <v/>
      </c>
      <c r="C2495" s="738" t="str">
        <f>IF($L$2=TRUE,_xll.mirGetDate($A2495,$C$4,"MOD_FOLLOWING",$I$2),"")</f>
        <v/>
      </c>
      <c r="D2495" s="738" t="str">
        <f>IF($L$2=TRUE,_xll.mirGetDate($A2495,$D$4,"MOD_FOLLOWING",$I$2),"")</f>
        <v/>
      </c>
      <c r="E2495" s="741" t="str">
        <v/>
      </c>
      <c r="F2495" s="741" t="str">
        <v/>
      </c>
      <c r="G2495" s="741" t="str">
        <v/>
      </c>
    </row>
    <row r="2496" spans="1:7">
      <c r="A2496" s="740" t="str">
        <f t="shared" si="38"/>
        <v/>
      </c>
      <c r="B2496" s="739" t="str">
        <f>IF($L$2=TRUE,_xll.mirGetDate($A2496,$B$4,"MOD_FOLLOWING",$I$2),"")</f>
        <v/>
      </c>
      <c r="C2496" s="738" t="str">
        <f>IF($L$2=TRUE,_xll.mirGetDate($A2496,$C$4,"MOD_FOLLOWING",$I$2),"")</f>
        <v/>
      </c>
      <c r="D2496" s="738" t="str">
        <f>IF($L$2=TRUE,_xll.mirGetDate($A2496,$D$4,"MOD_FOLLOWING",$I$2),"")</f>
        <v/>
      </c>
      <c r="E2496" s="741" t="str">
        <v/>
      </c>
      <c r="F2496" s="741" t="str">
        <v/>
      </c>
      <c r="G2496" s="741" t="str">
        <v/>
      </c>
    </row>
    <row r="2497" spans="1:7">
      <c r="A2497" s="740" t="str">
        <f t="shared" si="38"/>
        <v/>
      </c>
      <c r="B2497" s="739" t="str">
        <f>IF($L$2=TRUE,_xll.mirGetDate($A2497,$B$4,"MOD_FOLLOWING",$I$2),"")</f>
        <v/>
      </c>
      <c r="C2497" s="738" t="str">
        <f>IF($L$2=TRUE,_xll.mirGetDate($A2497,$C$4,"MOD_FOLLOWING",$I$2),"")</f>
        <v/>
      </c>
      <c r="D2497" s="738" t="str">
        <f>IF($L$2=TRUE,_xll.mirGetDate($A2497,$D$4,"MOD_FOLLOWING",$I$2),"")</f>
        <v/>
      </c>
      <c r="E2497" s="741" t="str">
        <v/>
      </c>
      <c r="F2497" s="741" t="str">
        <v/>
      </c>
      <c r="G2497" s="741" t="str">
        <v/>
      </c>
    </row>
    <row r="2498" spans="1:7">
      <c r="A2498" s="740" t="str">
        <f t="shared" si="38"/>
        <v/>
      </c>
      <c r="B2498" s="739" t="str">
        <f>IF($L$2=TRUE,_xll.mirGetDate($A2498,$B$4,"MOD_FOLLOWING",$I$2),"")</f>
        <v/>
      </c>
      <c r="C2498" s="738" t="str">
        <f>IF($L$2=TRUE,_xll.mirGetDate($A2498,$C$4,"MOD_FOLLOWING",$I$2),"")</f>
        <v/>
      </c>
      <c r="D2498" s="738" t="str">
        <f>IF($L$2=TRUE,_xll.mirGetDate($A2498,$D$4,"MOD_FOLLOWING",$I$2),"")</f>
        <v/>
      </c>
      <c r="E2498" s="741" t="str">
        <v/>
      </c>
      <c r="F2498" s="741" t="str">
        <v/>
      </c>
      <c r="G2498" s="741" t="str">
        <v/>
      </c>
    </row>
    <row r="2499" spans="1:7">
      <c r="A2499" s="740" t="str">
        <f t="shared" si="38"/>
        <v/>
      </c>
      <c r="B2499" s="739" t="str">
        <f>IF($L$2=TRUE,_xll.mirGetDate($A2499,$B$4,"MOD_FOLLOWING",$I$2),"")</f>
        <v/>
      </c>
      <c r="C2499" s="738" t="str">
        <f>IF($L$2=TRUE,_xll.mirGetDate($A2499,$C$4,"MOD_FOLLOWING",$I$2),"")</f>
        <v/>
      </c>
      <c r="D2499" s="738" t="str">
        <f>IF($L$2=TRUE,_xll.mirGetDate($A2499,$D$4,"MOD_FOLLOWING",$I$2),"")</f>
        <v/>
      </c>
      <c r="E2499" s="741" t="str">
        <v/>
      </c>
      <c r="F2499" s="741" t="str">
        <v/>
      </c>
      <c r="G2499" s="741" t="str">
        <v/>
      </c>
    </row>
    <row r="2500" spans="1:7">
      <c r="A2500" s="740" t="str">
        <f t="shared" si="38"/>
        <v/>
      </c>
      <c r="B2500" s="739" t="str">
        <f>IF($L$2=TRUE,_xll.mirGetDate($A2500,$B$4,"MOD_FOLLOWING",$I$2),"")</f>
        <v/>
      </c>
      <c r="C2500" s="738" t="str">
        <f>IF($L$2=TRUE,_xll.mirGetDate($A2500,$C$4,"MOD_FOLLOWING",$I$2),"")</f>
        <v/>
      </c>
      <c r="D2500" s="738" t="str">
        <f>IF($L$2=TRUE,_xll.mirGetDate($A2500,$D$4,"MOD_FOLLOWING",$I$2),"")</f>
        <v/>
      </c>
      <c r="E2500" s="741" t="str">
        <v/>
      </c>
      <c r="F2500" s="741" t="str">
        <v/>
      </c>
      <c r="G2500" s="741" t="str">
        <v/>
      </c>
    </row>
    <row r="2501" spans="1:7">
      <c r="A2501" s="740" t="str">
        <f t="shared" si="38"/>
        <v/>
      </c>
      <c r="B2501" s="739" t="str">
        <f>IF($L$2=TRUE,_xll.mirGetDate($A2501,$B$4,"MOD_FOLLOWING",$I$2),"")</f>
        <v/>
      </c>
      <c r="C2501" s="738" t="str">
        <f>IF($L$2=TRUE,_xll.mirGetDate($A2501,$C$4,"MOD_FOLLOWING",$I$2),"")</f>
        <v/>
      </c>
      <c r="D2501" s="738" t="str">
        <f>IF($L$2=TRUE,_xll.mirGetDate($A2501,$D$4,"MOD_FOLLOWING",$I$2),"")</f>
        <v/>
      </c>
      <c r="E2501" s="741" t="str">
        <v/>
      </c>
      <c r="F2501" s="741" t="str">
        <v/>
      </c>
      <c r="G2501" s="741" t="str">
        <v/>
      </c>
    </row>
    <row r="2502" spans="1:7">
      <c r="A2502" s="740" t="str">
        <f t="shared" ref="A2502:A2565" si="39">B2501</f>
        <v/>
      </c>
      <c r="B2502" s="739" t="str">
        <f>IF($L$2=TRUE,_xll.mirGetDate($A2502,$B$4,"MOD_FOLLOWING",$I$2),"")</f>
        <v/>
      </c>
      <c r="C2502" s="738" t="str">
        <f>IF($L$2=TRUE,_xll.mirGetDate($A2502,$C$4,"MOD_FOLLOWING",$I$2),"")</f>
        <v/>
      </c>
      <c r="D2502" s="738" t="str">
        <f>IF($L$2=TRUE,_xll.mirGetDate($A2502,$D$4,"MOD_FOLLOWING",$I$2),"")</f>
        <v/>
      </c>
      <c r="E2502" s="741" t="str">
        <v/>
      </c>
      <c r="F2502" s="741" t="str">
        <v/>
      </c>
      <c r="G2502" s="741" t="str">
        <v/>
      </c>
    </row>
    <row r="2503" spans="1:7">
      <c r="A2503" s="740" t="str">
        <f t="shared" si="39"/>
        <v/>
      </c>
      <c r="B2503" s="739" t="str">
        <f>IF($L$2=TRUE,_xll.mirGetDate($A2503,$B$4,"MOD_FOLLOWING",$I$2),"")</f>
        <v/>
      </c>
      <c r="C2503" s="738" t="str">
        <f>IF($L$2=TRUE,_xll.mirGetDate($A2503,$C$4,"MOD_FOLLOWING",$I$2),"")</f>
        <v/>
      </c>
      <c r="D2503" s="738" t="str">
        <f>IF($L$2=TRUE,_xll.mirGetDate($A2503,$D$4,"MOD_FOLLOWING",$I$2),"")</f>
        <v/>
      </c>
      <c r="E2503" s="741" t="str">
        <v/>
      </c>
      <c r="F2503" s="741" t="str">
        <v/>
      </c>
      <c r="G2503" s="741" t="str">
        <v/>
      </c>
    </row>
    <row r="2504" spans="1:7">
      <c r="A2504" s="740" t="str">
        <f t="shared" si="39"/>
        <v/>
      </c>
      <c r="B2504" s="739" t="str">
        <f>IF($L$2=TRUE,_xll.mirGetDate($A2504,$B$4,"MOD_FOLLOWING",$I$2),"")</f>
        <v/>
      </c>
      <c r="C2504" s="738" t="str">
        <f>IF($L$2=TRUE,_xll.mirGetDate($A2504,$C$4,"MOD_FOLLOWING",$I$2),"")</f>
        <v/>
      </c>
      <c r="D2504" s="738" t="str">
        <f>IF($L$2=TRUE,_xll.mirGetDate($A2504,$D$4,"MOD_FOLLOWING",$I$2),"")</f>
        <v/>
      </c>
      <c r="E2504" s="741" t="str">
        <v/>
      </c>
      <c r="F2504" s="741" t="str">
        <v/>
      </c>
      <c r="G2504" s="741" t="str">
        <v/>
      </c>
    </row>
    <row r="2505" spans="1:7">
      <c r="A2505" s="740" t="str">
        <f t="shared" si="39"/>
        <v/>
      </c>
      <c r="B2505" s="739" t="str">
        <f>IF($L$2=TRUE,_xll.mirGetDate($A2505,$B$4,"MOD_FOLLOWING",$I$2),"")</f>
        <v/>
      </c>
      <c r="C2505" s="738" t="str">
        <f>IF($L$2=TRUE,_xll.mirGetDate($A2505,$C$4,"MOD_FOLLOWING",$I$2),"")</f>
        <v/>
      </c>
      <c r="D2505" s="738" t="str">
        <f>IF($L$2=TRUE,_xll.mirGetDate($A2505,$D$4,"MOD_FOLLOWING",$I$2),"")</f>
        <v/>
      </c>
      <c r="E2505" s="741" t="str">
        <v/>
      </c>
      <c r="F2505" s="741" t="str">
        <v/>
      </c>
      <c r="G2505" s="741" t="str">
        <v/>
      </c>
    </row>
    <row r="2506" spans="1:7">
      <c r="A2506" s="740" t="str">
        <f t="shared" si="39"/>
        <v/>
      </c>
      <c r="B2506" s="739" t="str">
        <f>IF($L$2=TRUE,_xll.mirGetDate($A2506,$B$4,"MOD_FOLLOWING",$I$2),"")</f>
        <v/>
      </c>
      <c r="C2506" s="738" t="str">
        <f>IF($L$2=TRUE,_xll.mirGetDate($A2506,$C$4,"MOD_FOLLOWING",$I$2),"")</f>
        <v/>
      </c>
      <c r="D2506" s="738" t="str">
        <f>IF($L$2=TRUE,_xll.mirGetDate($A2506,$D$4,"MOD_FOLLOWING",$I$2),"")</f>
        <v/>
      </c>
      <c r="E2506" s="741" t="str">
        <v/>
      </c>
      <c r="F2506" s="741" t="str">
        <v/>
      </c>
      <c r="G2506" s="741" t="str">
        <v/>
      </c>
    </row>
    <row r="2507" spans="1:7">
      <c r="A2507" s="740" t="str">
        <f t="shared" si="39"/>
        <v/>
      </c>
      <c r="B2507" s="739" t="str">
        <f>IF($L$2=TRUE,_xll.mirGetDate($A2507,$B$4,"MOD_FOLLOWING",$I$2),"")</f>
        <v/>
      </c>
      <c r="C2507" s="738" t="str">
        <f>IF($L$2=TRUE,_xll.mirGetDate($A2507,$C$4,"MOD_FOLLOWING",$I$2),"")</f>
        <v/>
      </c>
      <c r="D2507" s="738" t="str">
        <f>IF($L$2=TRUE,_xll.mirGetDate($A2507,$D$4,"MOD_FOLLOWING",$I$2),"")</f>
        <v/>
      </c>
      <c r="E2507" s="741" t="str">
        <v/>
      </c>
      <c r="F2507" s="741" t="str">
        <v/>
      </c>
      <c r="G2507" s="741" t="str">
        <v/>
      </c>
    </row>
    <row r="2508" spans="1:7">
      <c r="A2508" s="740" t="str">
        <f t="shared" si="39"/>
        <v/>
      </c>
      <c r="B2508" s="739" t="str">
        <f>IF($L$2=TRUE,_xll.mirGetDate($A2508,$B$4,"MOD_FOLLOWING",$I$2),"")</f>
        <v/>
      </c>
      <c r="C2508" s="738" t="str">
        <f>IF($L$2=TRUE,_xll.mirGetDate($A2508,$C$4,"MOD_FOLLOWING",$I$2),"")</f>
        <v/>
      </c>
      <c r="D2508" s="738" t="str">
        <f>IF($L$2=TRUE,_xll.mirGetDate($A2508,$D$4,"MOD_FOLLOWING",$I$2),"")</f>
        <v/>
      </c>
      <c r="E2508" s="741" t="str">
        <v/>
      </c>
      <c r="F2508" s="741" t="str">
        <v/>
      </c>
      <c r="G2508" s="741" t="str">
        <v/>
      </c>
    </row>
    <row r="2509" spans="1:7">
      <c r="A2509" s="740" t="str">
        <f t="shared" si="39"/>
        <v/>
      </c>
      <c r="B2509" s="739" t="str">
        <f>IF($L$2=TRUE,_xll.mirGetDate($A2509,$B$4,"MOD_FOLLOWING",$I$2),"")</f>
        <v/>
      </c>
      <c r="C2509" s="738" t="str">
        <f>IF($L$2=TRUE,_xll.mirGetDate($A2509,$C$4,"MOD_FOLLOWING",$I$2),"")</f>
        <v/>
      </c>
      <c r="D2509" s="738" t="str">
        <f>IF($L$2=TRUE,_xll.mirGetDate($A2509,$D$4,"MOD_FOLLOWING",$I$2),"")</f>
        <v/>
      </c>
      <c r="E2509" s="741" t="str">
        <v/>
      </c>
      <c r="F2509" s="741" t="str">
        <v/>
      </c>
      <c r="G2509" s="741" t="str">
        <v/>
      </c>
    </row>
    <row r="2510" spans="1:7">
      <c r="A2510" s="740" t="str">
        <f t="shared" si="39"/>
        <v/>
      </c>
      <c r="B2510" s="739" t="str">
        <f>IF($L$2=TRUE,_xll.mirGetDate($A2510,$B$4,"MOD_FOLLOWING",$I$2),"")</f>
        <v/>
      </c>
      <c r="C2510" s="738" t="str">
        <f>IF($L$2=TRUE,_xll.mirGetDate($A2510,$C$4,"MOD_FOLLOWING",$I$2),"")</f>
        <v/>
      </c>
      <c r="D2510" s="738" t="str">
        <f>IF($L$2=TRUE,_xll.mirGetDate($A2510,$D$4,"MOD_FOLLOWING",$I$2),"")</f>
        <v/>
      </c>
      <c r="E2510" s="741" t="str">
        <v/>
      </c>
      <c r="F2510" s="741" t="str">
        <v/>
      </c>
      <c r="G2510" s="741" t="str">
        <v/>
      </c>
    </row>
    <row r="2511" spans="1:7">
      <c r="A2511" s="740" t="str">
        <f t="shared" si="39"/>
        <v/>
      </c>
      <c r="B2511" s="739" t="str">
        <f>IF($L$2=TRUE,_xll.mirGetDate($A2511,$B$4,"MOD_FOLLOWING",$I$2),"")</f>
        <v/>
      </c>
      <c r="C2511" s="738" t="str">
        <f>IF($L$2=TRUE,_xll.mirGetDate($A2511,$C$4,"MOD_FOLLOWING",$I$2),"")</f>
        <v/>
      </c>
      <c r="D2511" s="738" t="str">
        <f>IF($L$2=TRUE,_xll.mirGetDate($A2511,$D$4,"MOD_FOLLOWING",$I$2),"")</f>
        <v/>
      </c>
      <c r="E2511" s="741" t="str">
        <v/>
      </c>
      <c r="F2511" s="741" t="str">
        <v/>
      </c>
      <c r="G2511" s="741" t="str">
        <v/>
      </c>
    </row>
    <row r="2512" spans="1:7">
      <c r="A2512" s="740" t="str">
        <f t="shared" si="39"/>
        <v/>
      </c>
      <c r="B2512" s="739" t="str">
        <f>IF($L$2=TRUE,_xll.mirGetDate($A2512,$B$4,"MOD_FOLLOWING",$I$2),"")</f>
        <v/>
      </c>
      <c r="C2512" s="738" t="str">
        <f>IF($L$2=TRUE,_xll.mirGetDate($A2512,$C$4,"MOD_FOLLOWING",$I$2),"")</f>
        <v/>
      </c>
      <c r="D2512" s="738" t="str">
        <f>IF($L$2=TRUE,_xll.mirGetDate($A2512,$D$4,"MOD_FOLLOWING",$I$2),"")</f>
        <v/>
      </c>
      <c r="E2512" s="741" t="str">
        <v/>
      </c>
      <c r="F2512" s="741" t="str">
        <v/>
      </c>
      <c r="G2512" s="741" t="str">
        <v/>
      </c>
    </row>
    <row r="2513" spans="1:7">
      <c r="A2513" s="740" t="str">
        <f t="shared" si="39"/>
        <v/>
      </c>
      <c r="B2513" s="739" t="str">
        <f>IF($L$2=TRUE,_xll.mirGetDate($A2513,$B$4,"MOD_FOLLOWING",$I$2),"")</f>
        <v/>
      </c>
      <c r="C2513" s="738" t="str">
        <f>IF($L$2=TRUE,_xll.mirGetDate($A2513,$C$4,"MOD_FOLLOWING",$I$2),"")</f>
        <v/>
      </c>
      <c r="D2513" s="738" t="str">
        <f>IF($L$2=TRUE,_xll.mirGetDate($A2513,$D$4,"MOD_FOLLOWING",$I$2),"")</f>
        <v/>
      </c>
      <c r="E2513" s="741" t="str">
        <v/>
      </c>
      <c r="F2513" s="741" t="str">
        <v/>
      </c>
      <c r="G2513" s="741" t="str">
        <v/>
      </c>
    </row>
    <row r="2514" spans="1:7">
      <c r="A2514" s="740" t="str">
        <f t="shared" si="39"/>
        <v/>
      </c>
      <c r="B2514" s="739" t="str">
        <f>IF($L$2=TRUE,_xll.mirGetDate($A2514,$B$4,"MOD_FOLLOWING",$I$2),"")</f>
        <v/>
      </c>
      <c r="C2514" s="738" t="str">
        <f>IF($L$2=TRUE,_xll.mirGetDate($A2514,$C$4,"MOD_FOLLOWING",$I$2),"")</f>
        <v/>
      </c>
      <c r="D2514" s="738" t="str">
        <f>IF($L$2=TRUE,_xll.mirGetDate($A2514,$D$4,"MOD_FOLLOWING",$I$2),"")</f>
        <v/>
      </c>
      <c r="E2514" s="741" t="str">
        <v/>
      </c>
      <c r="F2514" s="741" t="str">
        <v/>
      </c>
      <c r="G2514" s="741" t="str">
        <v/>
      </c>
    </row>
    <row r="2515" spans="1:7">
      <c r="A2515" s="740" t="str">
        <f t="shared" si="39"/>
        <v/>
      </c>
      <c r="B2515" s="739" t="str">
        <f>IF($L$2=TRUE,_xll.mirGetDate($A2515,$B$4,"MOD_FOLLOWING",$I$2),"")</f>
        <v/>
      </c>
      <c r="C2515" s="738" t="str">
        <f>IF($L$2=TRUE,_xll.mirGetDate($A2515,$C$4,"MOD_FOLLOWING",$I$2),"")</f>
        <v/>
      </c>
      <c r="D2515" s="738" t="str">
        <f>IF($L$2=TRUE,_xll.mirGetDate($A2515,$D$4,"MOD_FOLLOWING",$I$2),"")</f>
        <v/>
      </c>
      <c r="E2515" s="741" t="str">
        <v/>
      </c>
      <c r="F2515" s="741" t="str">
        <v/>
      </c>
      <c r="G2515" s="741" t="str">
        <v/>
      </c>
    </row>
    <row r="2516" spans="1:7">
      <c r="A2516" s="740" t="str">
        <f t="shared" si="39"/>
        <v/>
      </c>
      <c r="B2516" s="739" t="str">
        <f>IF($L$2=TRUE,_xll.mirGetDate($A2516,$B$4,"MOD_FOLLOWING",$I$2),"")</f>
        <v/>
      </c>
      <c r="C2516" s="738" t="str">
        <f>IF($L$2=TRUE,_xll.mirGetDate($A2516,$C$4,"MOD_FOLLOWING",$I$2),"")</f>
        <v/>
      </c>
      <c r="D2516" s="738" t="str">
        <f>IF($L$2=TRUE,_xll.mirGetDate($A2516,$D$4,"MOD_FOLLOWING",$I$2),"")</f>
        <v/>
      </c>
      <c r="E2516" s="741" t="str">
        <v/>
      </c>
      <c r="F2516" s="741" t="str">
        <v/>
      </c>
      <c r="G2516" s="741" t="str">
        <v/>
      </c>
    </row>
    <row r="2517" spans="1:7">
      <c r="A2517" s="740" t="str">
        <f t="shared" si="39"/>
        <v/>
      </c>
      <c r="B2517" s="739" t="str">
        <f>IF($L$2=TRUE,_xll.mirGetDate($A2517,$B$4,"MOD_FOLLOWING",$I$2),"")</f>
        <v/>
      </c>
      <c r="C2517" s="738" t="str">
        <f>IF($L$2=TRUE,_xll.mirGetDate($A2517,$C$4,"MOD_FOLLOWING",$I$2),"")</f>
        <v/>
      </c>
      <c r="D2517" s="738" t="str">
        <f>IF($L$2=TRUE,_xll.mirGetDate($A2517,$D$4,"MOD_FOLLOWING",$I$2),"")</f>
        <v/>
      </c>
      <c r="E2517" s="741" t="str">
        <v/>
      </c>
      <c r="F2517" s="741" t="str">
        <v/>
      </c>
      <c r="G2517" s="741" t="str">
        <v/>
      </c>
    </row>
    <row r="2518" spans="1:7">
      <c r="A2518" s="740" t="str">
        <f t="shared" si="39"/>
        <v/>
      </c>
      <c r="B2518" s="739" t="str">
        <f>IF($L$2=TRUE,_xll.mirGetDate($A2518,$B$4,"MOD_FOLLOWING",$I$2),"")</f>
        <v/>
      </c>
      <c r="C2518" s="738" t="str">
        <f>IF($L$2=TRUE,_xll.mirGetDate($A2518,$C$4,"MOD_FOLLOWING",$I$2),"")</f>
        <v/>
      </c>
      <c r="D2518" s="738" t="str">
        <f>IF($L$2=TRUE,_xll.mirGetDate($A2518,$D$4,"MOD_FOLLOWING",$I$2),"")</f>
        <v/>
      </c>
      <c r="E2518" s="741" t="str">
        <v/>
      </c>
      <c r="F2518" s="741" t="str">
        <v/>
      </c>
      <c r="G2518" s="741" t="str">
        <v/>
      </c>
    </row>
    <row r="2519" spans="1:7">
      <c r="A2519" s="740" t="str">
        <f t="shared" si="39"/>
        <v/>
      </c>
      <c r="B2519" s="739" t="str">
        <f>IF($L$2=TRUE,_xll.mirGetDate($A2519,$B$4,"MOD_FOLLOWING",$I$2),"")</f>
        <v/>
      </c>
      <c r="C2519" s="738" t="str">
        <f>IF($L$2=TRUE,_xll.mirGetDate($A2519,$C$4,"MOD_FOLLOWING",$I$2),"")</f>
        <v/>
      </c>
      <c r="D2519" s="738" t="str">
        <f>IF($L$2=TRUE,_xll.mirGetDate($A2519,$D$4,"MOD_FOLLOWING",$I$2),"")</f>
        <v/>
      </c>
      <c r="E2519" s="741" t="str">
        <v/>
      </c>
      <c r="F2519" s="741" t="str">
        <v/>
      </c>
      <c r="G2519" s="741" t="str">
        <v/>
      </c>
    </row>
    <row r="2520" spans="1:7">
      <c r="A2520" s="740" t="str">
        <f t="shared" si="39"/>
        <v/>
      </c>
      <c r="B2520" s="739" t="str">
        <f>IF($L$2=TRUE,_xll.mirGetDate($A2520,$B$4,"MOD_FOLLOWING",$I$2),"")</f>
        <v/>
      </c>
      <c r="C2520" s="738" t="str">
        <f>IF($L$2=TRUE,_xll.mirGetDate($A2520,$C$4,"MOD_FOLLOWING",$I$2),"")</f>
        <v/>
      </c>
      <c r="D2520" s="738" t="str">
        <f>IF($L$2=TRUE,_xll.mirGetDate($A2520,$D$4,"MOD_FOLLOWING",$I$2),"")</f>
        <v/>
      </c>
      <c r="E2520" s="741" t="str">
        <v/>
      </c>
      <c r="F2520" s="741" t="str">
        <v/>
      </c>
      <c r="G2520" s="741" t="str">
        <v/>
      </c>
    </row>
    <row r="2521" spans="1:7">
      <c r="A2521" s="740" t="str">
        <f t="shared" si="39"/>
        <v/>
      </c>
      <c r="B2521" s="739" t="str">
        <f>IF($L$2=TRUE,_xll.mirGetDate($A2521,$B$4,"MOD_FOLLOWING",$I$2),"")</f>
        <v/>
      </c>
      <c r="C2521" s="738" t="str">
        <f>IF($L$2=TRUE,_xll.mirGetDate($A2521,$C$4,"MOD_FOLLOWING",$I$2),"")</f>
        <v/>
      </c>
      <c r="D2521" s="738" t="str">
        <f>IF($L$2=TRUE,_xll.mirGetDate($A2521,$D$4,"MOD_FOLLOWING",$I$2),"")</f>
        <v/>
      </c>
      <c r="E2521" s="741" t="str">
        <v/>
      </c>
      <c r="F2521" s="741" t="str">
        <v/>
      </c>
      <c r="G2521" s="741" t="str">
        <v/>
      </c>
    </row>
    <row r="2522" spans="1:7">
      <c r="A2522" s="740" t="str">
        <f t="shared" si="39"/>
        <v/>
      </c>
      <c r="B2522" s="739" t="str">
        <f>IF($L$2=TRUE,_xll.mirGetDate($A2522,$B$4,"MOD_FOLLOWING",$I$2),"")</f>
        <v/>
      </c>
      <c r="C2522" s="738" t="str">
        <f>IF($L$2=TRUE,_xll.mirGetDate($A2522,$C$4,"MOD_FOLLOWING",$I$2),"")</f>
        <v/>
      </c>
      <c r="D2522" s="738" t="str">
        <f>IF($L$2=TRUE,_xll.mirGetDate($A2522,$D$4,"MOD_FOLLOWING",$I$2),"")</f>
        <v/>
      </c>
      <c r="E2522" s="741" t="str">
        <v/>
      </c>
      <c r="F2522" s="741" t="str">
        <v/>
      </c>
      <c r="G2522" s="741" t="str">
        <v/>
      </c>
    </row>
    <row r="2523" spans="1:7">
      <c r="A2523" s="740" t="str">
        <f t="shared" si="39"/>
        <v/>
      </c>
      <c r="B2523" s="739" t="str">
        <f>IF($L$2=TRUE,_xll.mirGetDate($A2523,$B$4,"MOD_FOLLOWING",$I$2),"")</f>
        <v/>
      </c>
      <c r="C2523" s="738" t="str">
        <f>IF($L$2=TRUE,_xll.mirGetDate($A2523,$C$4,"MOD_FOLLOWING",$I$2),"")</f>
        <v/>
      </c>
      <c r="D2523" s="738" t="str">
        <f>IF($L$2=TRUE,_xll.mirGetDate($A2523,$D$4,"MOD_FOLLOWING",$I$2),"")</f>
        <v/>
      </c>
      <c r="E2523" s="741" t="str">
        <v/>
      </c>
      <c r="F2523" s="741" t="str">
        <v/>
      </c>
      <c r="G2523" s="741" t="str">
        <v/>
      </c>
    </row>
    <row r="2524" spans="1:7">
      <c r="A2524" s="740" t="str">
        <f t="shared" si="39"/>
        <v/>
      </c>
      <c r="B2524" s="739" t="str">
        <f>IF($L$2=TRUE,_xll.mirGetDate($A2524,$B$4,"MOD_FOLLOWING",$I$2),"")</f>
        <v/>
      </c>
      <c r="C2524" s="738" t="str">
        <f>IF($L$2=TRUE,_xll.mirGetDate($A2524,$C$4,"MOD_FOLLOWING",$I$2),"")</f>
        <v/>
      </c>
      <c r="D2524" s="738" t="str">
        <f>IF($L$2=TRUE,_xll.mirGetDate($A2524,$D$4,"MOD_FOLLOWING",$I$2),"")</f>
        <v/>
      </c>
      <c r="E2524" s="741" t="str">
        <v/>
      </c>
      <c r="F2524" s="741" t="str">
        <v/>
      </c>
      <c r="G2524" s="741" t="str">
        <v/>
      </c>
    </row>
    <row r="2525" spans="1:7">
      <c r="A2525" s="740" t="str">
        <f t="shared" si="39"/>
        <v/>
      </c>
      <c r="B2525" s="739" t="str">
        <f>IF($L$2=TRUE,_xll.mirGetDate($A2525,$B$4,"MOD_FOLLOWING",$I$2),"")</f>
        <v/>
      </c>
      <c r="C2525" s="738" t="str">
        <f>IF($L$2=TRUE,_xll.mirGetDate($A2525,$C$4,"MOD_FOLLOWING",$I$2),"")</f>
        <v/>
      </c>
      <c r="D2525" s="738" t="str">
        <f>IF($L$2=TRUE,_xll.mirGetDate($A2525,$D$4,"MOD_FOLLOWING",$I$2),"")</f>
        <v/>
      </c>
      <c r="E2525" s="741" t="str">
        <v/>
      </c>
      <c r="F2525" s="741" t="str">
        <v/>
      </c>
      <c r="G2525" s="741" t="str">
        <v/>
      </c>
    </row>
    <row r="2526" spans="1:7">
      <c r="A2526" s="740" t="str">
        <f t="shared" si="39"/>
        <v/>
      </c>
      <c r="B2526" s="739" t="str">
        <f>IF($L$2=TRUE,_xll.mirGetDate($A2526,$B$4,"MOD_FOLLOWING",$I$2),"")</f>
        <v/>
      </c>
      <c r="C2526" s="738" t="str">
        <f>IF($L$2=TRUE,_xll.mirGetDate($A2526,$C$4,"MOD_FOLLOWING",$I$2),"")</f>
        <v/>
      </c>
      <c r="D2526" s="738" t="str">
        <f>IF($L$2=TRUE,_xll.mirGetDate($A2526,$D$4,"MOD_FOLLOWING",$I$2),"")</f>
        <v/>
      </c>
      <c r="E2526" s="741" t="str">
        <v/>
      </c>
      <c r="F2526" s="741" t="str">
        <v/>
      </c>
      <c r="G2526" s="741" t="str">
        <v/>
      </c>
    </row>
    <row r="2527" spans="1:7">
      <c r="A2527" s="740" t="str">
        <f t="shared" si="39"/>
        <v/>
      </c>
      <c r="B2527" s="739" t="str">
        <f>IF($L$2=TRUE,_xll.mirGetDate($A2527,$B$4,"MOD_FOLLOWING",$I$2),"")</f>
        <v/>
      </c>
      <c r="C2527" s="738" t="str">
        <f>IF($L$2=TRUE,_xll.mirGetDate($A2527,$C$4,"MOD_FOLLOWING",$I$2),"")</f>
        <v/>
      </c>
      <c r="D2527" s="738" t="str">
        <f>IF($L$2=TRUE,_xll.mirGetDate($A2527,$D$4,"MOD_FOLLOWING",$I$2),"")</f>
        <v/>
      </c>
      <c r="E2527" s="741" t="str">
        <v/>
      </c>
      <c r="F2527" s="741" t="str">
        <v/>
      </c>
      <c r="G2527" s="741" t="str">
        <v/>
      </c>
    </row>
    <row r="2528" spans="1:7">
      <c r="A2528" s="740" t="str">
        <f t="shared" si="39"/>
        <v/>
      </c>
      <c r="B2528" s="739" t="str">
        <f>IF($L$2=TRUE,_xll.mirGetDate($A2528,$B$4,"MOD_FOLLOWING",$I$2),"")</f>
        <v/>
      </c>
      <c r="C2528" s="738" t="str">
        <f>IF($L$2=TRUE,_xll.mirGetDate($A2528,$C$4,"MOD_FOLLOWING",$I$2),"")</f>
        <v/>
      </c>
      <c r="D2528" s="738" t="str">
        <f>IF($L$2=TRUE,_xll.mirGetDate($A2528,$D$4,"MOD_FOLLOWING",$I$2),"")</f>
        <v/>
      </c>
      <c r="E2528" s="741" t="str">
        <v/>
      </c>
      <c r="F2528" s="741" t="str">
        <v/>
      </c>
      <c r="G2528" s="741" t="str">
        <v/>
      </c>
    </row>
    <row r="2529" spans="1:7">
      <c r="A2529" s="740" t="str">
        <f t="shared" si="39"/>
        <v/>
      </c>
      <c r="B2529" s="739" t="str">
        <f>IF($L$2=TRUE,_xll.mirGetDate($A2529,$B$4,"MOD_FOLLOWING",$I$2),"")</f>
        <v/>
      </c>
      <c r="C2529" s="738" t="str">
        <f>IF($L$2=TRUE,_xll.mirGetDate($A2529,$C$4,"MOD_FOLLOWING",$I$2),"")</f>
        <v/>
      </c>
      <c r="D2529" s="738" t="str">
        <f>IF($L$2=TRUE,_xll.mirGetDate($A2529,$D$4,"MOD_FOLLOWING",$I$2),"")</f>
        <v/>
      </c>
      <c r="E2529" s="741" t="str">
        <v/>
      </c>
      <c r="F2529" s="741" t="str">
        <v/>
      </c>
      <c r="G2529" s="741" t="str">
        <v/>
      </c>
    </row>
    <row r="2530" spans="1:7">
      <c r="A2530" s="740" t="str">
        <f t="shared" si="39"/>
        <v/>
      </c>
      <c r="B2530" s="739" t="str">
        <f>IF($L$2=TRUE,_xll.mirGetDate($A2530,$B$4,"MOD_FOLLOWING",$I$2),"")</f>
        <v/>
      </c>
      <c r="C2530" s="738" t="str">
        <f>IF($L$2=TRUE,_xll.mirGetDate($A2530,$C$4,"MOD_FOLLOWING",$I$2),"")</f>
        <v/>
      </c>
      <c r="D2530" s="738" t="str">
        <f>IF($L$2=TRUE,_xll.mirGetDate($A2530,$D$4,"MOD_FOLLOWING",$I$2),"")</f>
        <v/>
      </c>
      <c r="E2530" s="741" t="str">
        <v/>
      </c>
      <c r="F2530" s="741" t="str">
        <v/>
      </c>
      <c r="G2530" s="741" t="str">
        <v/>
      </c>
    </row>
    <row r="2531" spans="1:7">
      <c r="A2531" s="740" t="str">
        <f t="shared" si="39"/>
        <v/>
      </c>
      <c r="B2531" s="739" t="str">
        <f>IF($L$2=TRUE,_xll.mirGetDate($A2531,$B$4,"MOD_FOLLOWING",$I$2),"")</f>
        <v/>
      </c>
      <c r="C2531" s="738" t="str">
        <f>IF($L$2=TRUE,_xll.mirGetDate($A2531,$C$4,"MOD_FOLLOWING",$I$2),"")</f>
        <v/>
      </c>
      <c r="D2531" s="738" t="str">
        <f>IF($L$2=TRUE,_xll.mirGetDate($A2531,$D$4,"MOD_FOLLOWING",$I$2),"")</f>
        <v/>
      </c>
      <c r="E2531" s="741" t="str">
        <v/>
      </c>
      <c r="F2531" s="741" t="str">
        <v/>
      </c>
      <c r="G2531" s="741" t="str">
        <v/>
      </c>
    </row>
    <row r="2532" spans="1:7">
      <c r="A2532" s="740" t="str">
        <f t="shared" si="39"/>
        <v/>
      </c>
      <c r="B2532" s="739" t="str">
        <f>IF($L$2=TRUE,_xll.mirGetDate($A2532,$B$4,"MOD_FOLLOWING",$I$2),"")</f>
        <v/>
      </c>
      <c r="C2532" s="738" t="str">
        <f>IF($L$2=TRUE,_xll.mirGetDate($A2532,$C$4,"MOD_FOLLOWING",$I$2),"")</f>
        <v/>
      </c>
      <c r="D2532" s="738" t="str">
        <f>IF($L$2=TRUE,_xll.mirGetDate($A2532,$D$4,"MOD_FOLLOWING",$I$2),"")</f>
        <v/>
      </c>
      <c r="E2532" s="741" t="str">
        <v/>
      </c>
      <c r="F2532" s="741" t="str">
        <v/>
      </c>
      <c r="G2532" s="741" t="str">
        <v/>
      </c>
    </row>
    <row r="2533" spans="1:7">
      <c r="A2533" s="740" t="str">
        <f t="shared" si="39"/>
        <v/>
      </c>
      <c r="B2533" s="739" t="str">
        <f>IF($L$2=TRUE,_xll.mirGetDate($A2533,$B$4,"MOD_FOLLOWING",$I$2),"")</f>
        <v/>
      </c>
      <c r="C2533" s="738" t="str">
        <f>IF($L$2=TRUE,_xll.mirGetDate($A2533,$C$4,"MOD_FOLLOWING",$I$2),"")</f>
        <v/>
      </c>
      <c r="D2533" s="738" t="str">
        <f>IF($L$2=TRUE,_xll.mirGetDate($A2533,$D$4,"MOD_FOLLOWING",$I$2),"")</f>
        <v/>
      </c>
      <c r="E2533" s="741" t="str">
        <v/>
      </c>
      <c r="F2533" s="741" t="str">
        <v/>
      </c>
      <c r="G2533" s="741" t="str">
        <v/>
      </c>
    </row>
    <row r="2534" spans="1:7">
      <c r="A2534" s="740" t="str">
        <f t="shared" si="39"/>
        <v/>
      </c>
      <c r="B2534" s="739" t="str">
        <f>IF($L$2=TRUE,_xll.mirGetDate($A2534,$B$4,"MOD_FOLLOWING",$I$2),"")</f>
        <v/>
      </c>
      <c r="C2534" s="738" t="str">
        <f>IF($L$2=TRUE,_xll.mirGetDate($A2534,$C$4,"MOD_FOLLOWING",$I$2),"")</f>
        <v/>
      </c>
      <c r="D2534" s="738" t="str">
        <f>IF($L$2=TRUE,_xll.mirGetDate($A2534,$D$4,"MOD_FOLLOWING",$I$2),"")</f>
        <v/>
      </c>
      <c r="E2534" s="741" t="str">
        <v/>
      </c>
      <c r="F2534" s="741" t="str">
        <v/>
      </c>
      <c r="G2534" s="741" t="str">
        <v/>
      </c>
    </row>
    <row r="2535" spans="1:7">
      <c r="A2535" s="740" t="str">
        <f t="shared" si="39"/>
        <v/>
      </c>
      <c r="B2535" s="739" t="str">
        <f>IF($L$2=TRUE,_xll.mirGetDate($A2535,$B$4,"MOD_FOLLOWING",$I$2),"")</f>
        <v/>
      </c>
      <c r="C2535" s="738" t="str">
        <f>IF($L$2=TRUE,_xll.mirGetDate($A2535,$C$4,"MOD_FOLLOWING",$I$2),"")</f>
        <v/>
      </c>
      <c r="D2535" s="738" t="str">
        <f>IF($L$2=TRUE,_xll.mirGetDate($A2535,$D$4,"MOD_FOLLOWING",$I$2),"")</f>
        <v/>
      </c>
      <c r="E2535" s="741" t="str">
        <v/>
      </c>
      <c r="F2535" s="741" t="str">
        <v/>
      </c>
      <c r="G2535" s="741" t="str">
        <v/>
      </c>
    </row>
    <row r="2536" spans="1:7">
      <c r="A2536" s="740" t="str">
        <f t="shared" si="39"/>
        <v/>
      </c>
      <c r="B2536" s="739" t="str">
        <f>IF($L$2=TRUE,_xll.mirGetDate($A2536,$B$4,"MOD_FOLLOWING",$I$2),"")</f>
        <v/>
      </c>
      <c r="C2536" s="738" t="str">
        <f>IF($L$2=TRUE,_xll.mirGetDate($A2536,$C$4,"MOD_FOLLOWING",$I$2),"")</f>
        <v/>
      </c>
      <c r="D2536" s="738" t="str">
        <f>IF($L$2=TRUE,_xll.mirGetDate($A2536,$D$4,"MOD_FOLLOWING",$I$2),"")</f>
        <v/>
      </c>
      <c r="E2536" s="741" t="str">
        <v/>
      </c>
      <c r="F2536" s="741" t="str">
        <v/>
      </c>
      <c r="G2536" s="741" t="str">
        <v/>
      </c>
    </row>
    <row r="2537" spans="1:7">
      <c r="A2537" s="740" t="str">
        <f t="shared" si="39"/>
        <v/>
      </c>
      <c r="B2537" s="739" t="str">
        <f>IF($L$2=TRUE,_xll.mirGetDate($A2537,$B$4,"MOD_FOLLOWING",$I$2),"")</f>
        <v/>
      </c>
      <c r="C2537" s="738" t="str">
        <f>IF($L$2=TRUE,_xll.mirGetDate($A2537,$C$4,"MOD_FOLLOWING",$I$2),"")</f>
        <v/>
      </c>
      <c r="D2537" s="738" t="str">
        <f>IF($L$2=TRUE,_xll.mirGetDate($A2537,$D$4,"MOD_FOLLOWING",$I$2),"")</f>
        <v/>
      </c>
      <c r="E2537" s="741" t="str">
        <v/>
      </c>
      <c r="F2537" s="741" t="str">
        <v/>
      </c>
      <c r="G2537" s="741" t="str">
        <v/>
      </c>
    </row>
    <row r="2538" spans="1:7">
      <c r="A2538" s="740" t="str">
        <f t="shared" si="39"/>
        <v/>
      </c>
      <c r="B2538" s="739" t="str">
        <f>IF($L$2=TRUE,_xll.mirGetDate($A2538,$B$4,"MOD_FOLLOWING",$I$2),"")</f>
        <v/>
      </c>
      <c r="C2538" s="738" t="str">
        <f>IF($L$2=TRUE,_xll.mirGetDate($A2538,$C$4,"MOD_FOLLOWING",$I$2),"")</f>
        <v/>
      </c>
      <c r="D2538" s="738" t="str">
        <f>IF($L$2=TRUE,_xll.mirGetDate($A2538,$D$4,"MOD_FOLLOWING",$I$2),"")</f>
        <v/>
      </c>
      <c r="E2538" s="741" t="str">
        <v/>
      </c>
      <c r="F2538" s="741" t="str">
        <v/>
      </c>
      <c r="G2538" s="741" t="str">
        <v/>
      </c>
    </row>
    <row r="2539" spans="1:7">
      <c r="A2539" s="740" t="str">
        <f t="shared" si="39"/>
        <v/>
      </c>
      <c r="B2539" s="739" t="str">
        <f>IF($L$2=TRUE,_xll.mirGetDate($A2539,$B$4,"MOD_FOLLOWING",$I$2),"")</f>
        <v/>
      </c>
      <c r="C2539" s="738" t="str">
        <f>IF($L$2=TRUE,_xll.mirGetDate($A2539,$C$4,"MOD_FOLLOWING",$I$2),"")</f>
        <v/>
      </c>
      <c r="D2539" s="738" t="str">
        <f>IF($L$2=TRUE,_xll.mirGetDate($A2539,$D$4,"MOD_FOLLOWING",$I$2),"")</f>
        <v/>
      </c>
      <c r="E2539" s="741" t="str">
        <v/>
      </c>
      <c r="F2539" s="741" t="str">
        <v/>
      </c>
      <c r="G2539" s="741" t="str">
        <v/>
      </c>
    </row>
    <row r="2540" spans="1:7">
      <c r="A2540" s="740" t="str">
        <f t="shared" si="39"/>
        <v/>
      </c>
      <c r="B2540" s="739" t="str">
        <f>IF($L$2=TRUE,_xll.mirGetDate($A2540,$B$4,"MOD_FOLLOWING",$I$2),"")</f>
        <v/>
      </c>
      <c r="C2540" s="738" t="str">
        <f>IF($L$2=TRUE,_xll.mirGetDate($A2540,$C$4,"MOD_FOLLOWING",$I$2),"")</f>
        <v/>
      </c>
      <c r="D2540" s="738" t="str">
        <f>IF($L$2=TRUE,_xll.mirGetDate($A2540,$D$4,"MOD_FOLLOWING",$I$2),"")</f>
        <v/>
      </c>
      <c r="E2540" s="741" t="str">
        <v/>
      </c>
      <c r="F2540" s="741" t="str">
        <v/>
      </c>
      <c r="G2540" s="741" t="str">
        <v/>
      </c>
    </row>
    <row r="2541" spans="1:7">
      <c r="A2541" s="740" t="str">
        <f t="shared" si="39"/>
        <v/>
      </c>
      <c r="B2541" s="739" t="str">
        <f>IF($L$2=TRUE,_xll.mirGetDate($A2541,$B$4,"MOD_FOLLOWING",$I$2),"")</f>
        <v/>
      </c>
      <c r="C2541" s="738" t="str">
        <f>IF($L$2=TRUE,_xll.mirGetDate($A2541,$C$4,"MOD_FOLLOWING",$I$2),"")</f>
        <v/>
      </c>
      <c r="D2541" s="738" t="str">
        <f>IF($L$2=TRUE,_xll.mirGetDate($A2541,$D$4,"MOD_FOLLOWING",$I$2),"")</f>
        <v/>
      </c>
      <c r="E2541" s="741" t="str">
        <v/>
      </c>
      <c r="F2541" s="741" t="str">
        <v/>
      </c>
      <c r="G2541" s="741" t="str">
        <v/>
      </c>
    </row>
    <row r="2542" spans="1:7">
      <c r="A2542" s="740" t="str">
        <f t="shared" si="39"/>
        <v/>
      </c>
      <c r="B2542" s="739" t="str">
        <f>IF($L$2=TRUE,_xll.mirGetDate($A2542,$B$4,"MOD_FOLLOWING",$I$2),"")</f>
        <v/>
      </c>
      <c r="C2542" s="738" t="str">
        <f>IF($L$2=TRUE,_xll.mirGetDate($A2542,$C$4,"MOD_FOLLOWING",$I$2),"")</f>
        <v/>
      </c>
      <c r="D2542" s="738" t="str">
        <f>IF($L$2=TRUE,_xll.mirGetDate($A2542,$D$4,"MOD_FOLLOWING",$I$2),"")</f>
        <v/>
      </c>
      <c r="E2542" s="741" t="str">
        <v/>
      </c>
      <c r="F2542" s="741" t="str">
        <v/>
      </c>
      <c r="G2542" s="741" t="str">
        <v/>
      </c>
    </row>
    <row r="2543" spans="1:7">
      <c r="A2543" s="740" t="str">
        <f t="shared" si="39"/>
        <v/>
      </c>
      <c r="B2543" s="739" t="str">
        <f>IF($L$2=TRUE,_xll.mirGetDate($A2543,$B$4,"MOD_FOLLOWING",$I$2),"")</f>
        <v/>
      </c>
      <c r="C2543" s="738" t="str">
        <f>IF($L$2=TRUE,_xll.mirGetDate($A2543,$C$4,"MOD_FOLLOWING",$I$2),"")</f>
        <v/>
      </c>
      <c r="D2543" s="738" t="str">
        <f>IF($L$2=TRUE,_xll.mirGetDate($A2543,$D$4,"MOD_FOLLOWING",$I$2),"")</f>
        <v/>
      </c>
      <c r="E2543" s="741" t="str">
        <v/>
      </c>
      <c r="F2543" s="741" t="str">
        <v/>
      </c>
      <c r="G2543" s="741" t="str">
        <v/>
      </c>
    </row>
    <row r="2544" spans="1:7">
      <c r="A2544" s="740" t="str">
        <f t="shared" si="39"/>
        <v/>
      </c>
      <c r="B2544" s="739" t="str">
        <f>IF($L$2=TRUE,_xll.mirGetDate($A2544,$B$4,"MOD_FOLLOWING",$I$2),"")</f>
        <v/>
      </c>
      <c r="C2544" s="738" t="str">
        <f>IF($L$2=TRUE,_xll.mirGetDate($A2544,$C$4,"MOD_FOLLOWING",$I$2),"")</f>
        <v/>
      </c>
      <c r="D2544" s="738" t="str">
        <f>IF($L$2=TRUE,_xll.mirGetDate($A2544,$D$4,"MOD_FOLLOWING",$I$2),"")</f>
        <v/>
      </c>
      <c r="E2544" s="741" t="str">
        <v/>
      </c>
      <c r="F2544" s="741" t="str">
        <v/>
      </c>
      <c r="G2544" s="741" t="str">
        <v/>
      </c>
    </row>
    <row r="2545" spans="1:7">
      <c r="A2545" s="740" t="str">
        <f t="shared" si="39"/>
        <v/>
      </c>
      <c r="B2545" s="739" t="str">
        <f>IF($L$2=TRUE,_xll.mirGetDate($A2545,$B$4,"MOD_FOLLOWING",$I$2),"")</f>
        <v/>
      </c>
      <c r="C2545" s="738" t="str">
        <f>IF($L$2=TRUE,_xll.mirGetDate($A2545,$C$4,"MOD_FOLLOWING",$I$2),"")</f>
        <v/>
      </c>
      <c r="D2545" s="738" t="str">
        <f>IF($L$2=TRUE,_xll.mirGetDate($A2545,$D$4,"MOD_FOLLOWING",$I$2),"")</f>
        <v/>
      </c>
      <c r="E2545" s="741" t="str">
        <v/>
      </c>
      <c r="F2545" s="741" t="str">
        <v/>
      </c>
      <c r="G2545" s="741" t="str">
        <v/>
      </c>
    </row>
    <row r="2546" spans="1:7">
      <c r="A2546" s="740" t="str">
        <f t="shared" si="39"/>
        <v/>
      </c>
      <c r="B2546" s="739" t="str">
        <f>IF($L$2=TRUE,_xll.mirGetDate($A2546,$B$4,"MOD_FOLLOWING",$I$2),"")</f>
        <v/>
      </c>
      <c r="C2546" s="738" t="str">
        <f>IF($L$2=TRUE,_xll.mirGetDate($A2546,$C$4,"MOD_FOLLOWING",$I$2),"")</f>
        <v/>
      </c>
      <c r="D2546" s="738" t="str">
        <f>IF($L$2=TRUE,_xll.mirGetDate($A2546,$D$4,"MOD_FOLLOWING",$I$2),"")</f>
        <v/>
      </c>
      <c r="E2546" s="741" t="str">
        <v/>
      </c>
      <c r="F2546" s="741" t="str">
        <v/>
      </c>
      <c r="G2546" s="741" t="str">
        <v/>
      </c>
    </row>
    <row r="2547" spans="1:7">
      <c r="A2547" s="740" t="str">
        <f t="shared" si="39"/>
        <v/>
      </c>
      <c r="B2547" s="739" t="str">
        <f>IF($L$2=TRUE,_xll.mirGetDate($A2547,$B$4,"MOD_FOLLOWING",$I$2),"")</f>
        <v/>
      </c>
      <c r="C2547" s="738" t="str">
        <f>IF($L$2=TRUE,_xll.mirGetDate($A2547,$C$4,"MOD_FOLLOWING",$I$2),"")</f>
        <v/>
      </c>
      <c r="D2547" s="738" t="str">
        <f>IF($L$2=TRUE,_xll.mirGetDate($A2547,$D$4,"MOD_FOLLOWING",$I$2),"")</f>
        <v/>
      </c>
      <c r="E2547" s="741" t="str">
        <v/>
      </c>
      <c r="F2547" s="741" t="str">
        <v/>
      </c>
      <c r="G2547" s="741" t="str">
        <v/>
      </c>
    </row>
    <row r="2548" spans="1:7">
      <c r="A2548" s="740" t="str">
        <f t="shared" si="39"/>
        <v/>
      </c>
      <c r="B2548" s="739" t="str">
        <f>IF($L$2=TRUE,_xll.mirGetDate($A2548,$B$4,"MOD_FOLLOWING",$I$2),"")</f>
        <v/>
      </c>
      <c r="C2548" s="738" t="str">
        <f>IF($L$2=TRUE,_xll.mirGetDate($A2548,$C$4,"MOD_FOLLOWING",$I$2),"")</f>
        <v/>
      </c>
      <c r="D2548" s="738" t="str">
        <f>IF($L$2=TRUE,_xll.mirGetDate($A2548,$D$4,"MOD_FOLLOWING",$I$2),"")</f>
        <v/>
      </c>
      <c r="E2548" s="741" t="str">
        <v/>
      </c>
      <c r="F2548" s="741" t="str">
        <v/>
      </c>
      <c r="G2548" s="741" t="str">
        <v/>
      </c>
    </row>
    <row r="2549" spans="1:7">
      <c r="A2549" s="740" t="str">
        <f t="shared" si="39"/>
        <v/>
      </c>
      <c r="B2549" s="739" t="str">
        <f>IF($L$2=TRUE,_xll.mirGetDate($A2549,$B$4,"MOD_FOLLOWING",$I$2),"")</f>
        <v/>
      </c>
      <c r="C2549" s="738" t="str">
        <f>IF($L$2=TRUE,_xll.mirGetDate($A2549,$C$4,"MOD_FOLLOWING",$I$2),"")</f>
        <v/>
      </c>
      <c r="D2549" s="738" t="str">
        <f>IF($L$2=TRUE,_xll.mirGetDate($A2549,$D$4,"MOD_FOLLOWING",$I$2),"")</f>
        <v/>
      </c>
      <c r="E2549" s="741" t="str">
        <v/>
      </c>
      <c r="F2549" s="741" t="str">
        <v/>
      </c>
      <c r="G2549" s="741" t="str">
        <v/>
      </c>
    </row>
    <row r="2550" spans="1:7">
      <c r="A2550" s="740" t="str">
        <f t="shared" si="39"/>
        <v/>
      </c>
      <c r="B2550" s="739" t="str">
        <f>IF($L$2=TRUE,_xll.mirGetDate($A2550,$B$4,"MOD_FOLLOWING",$I$2),"")</f>
        <v/>
      </c>
      <c r="C2550" s="738" t="str">
        <f>IF($L$2=TRUE,_xll.mirGetDate($A2550,$C$4,"MOD_FOLLOWING",$I$2),"")</f>
        <v/>
      </c>
      <c r="D2550" s="738" t="str">
        <f>IF($L$2=TRUE,_xll.mirGetDate($A2550,$D$4,"MOD_FOLLOWING",$I$2),"")</f>
        <v/>
      </c>
      <c r="E2550" s="741" t="str">
        <v/>
      </c>
      <c r="F2550" s="741" t="str">
        <v/>
      </c>
      <c r="G2550" s="741" t="str">
        <v/>
      </c>
    </row>
    <row r="2551" spans="1:7">
      <c r="A2551" s="740" t="str">
        <f t="shared" si="39"/>
        <v/>
      </c>
      <c r="B2551" s="739" t="str">
        <f>IF($L$2=TRUE,_xll.mirGetDate($A2551,$B$4,"MOD_FOLLOWING",$I$2),"")</f>
        <v/>
      </c>
      <c r="C2551" s="738" t="str">
        <f>IF($L$2=TRUE,_xll.mirGetDate($A2551,$C$4,"MOD_FOLLOWING",$I$2),"")</f>
        <v/>
      </c>
      <c r="D2551" s="738" t="str">
        <f>IF($L$2=TRUE,_xll.mirGetDate($A2551,$D$4,"MOD_FOLLOWING",$I$2),"")</f>
        <v/>
      </c>
      <c r="E2551" s="741" t="str">
        <v/>
      </c>
      <c r="F2551" s="741" t="str">
        <v/>
      </c>
      <c r="G2551" s="741" t="str">
        <v/>
      </c>
    </row>
    <row r="2552" spans="1:7">
      <c r="A2552" s="740" t="str">
        <f t="shared" si="39"/>
        <v/>
      </c>
      <c r="B2552" s="739" t="str">
        <f>IF($L$2=TRUE,_xll.mirGetDate($A2552,$B$4,"MOD_FOLLOWING",$I$2),"")</f>
        <v/>
      </c>
      <c r="C2552" s="738" t="str">
        <f>IF($L$2=TRUE,_xll.mirGetDate($A2552,$C$4,"MOD_FOLLOWING",$I$2),"")</f>
        <v/>
      </c>
      <c r="D2552" s="738" t="str">
        <f>IF($L$2=TRUE,_xll.mirGetDate($A2552,$D$4,"MOD_FOLLOWING",$I$2),"")</f>
        <v/>
      </c>
      <c r="E2552" s="741" t="str">
        <v/>
      </c>
      <c r="F2552" s="741" t="str">
        <v/>
      </c>
      <c r="G2552" s="741" t="str">
        <v/>
      </c>
    </row>
    <row r="2553" spans="1:7">
      <c r="A2553" s="740" t="str">
        <f t="shared" si="39"/>
        <v/>
      </c>
      <c r="B2553" s="739" t="str">
        <f>IF($L$2=TRUE,_xll.mirGetDate($A2553,$B$4,"MOD_FOLLOWING",$I$2),"")</f>
        <v/>
      </c>
      <c r="C2553" s="738" t="str">
        <f>IF($L$2=TRUE,_xll.mirGetDate($A2553,$C$4,"MOD_FOLLOWING",$I$2),"")</f>
        <v/>
      </c>
      <c r="D2553" s="738" t="str">
        <f>IF($L$2=TRUE,_xll.mirGetDate($A2553,$D$4,"MOD_FOLLOWING",$I$2),"")</f>
        <v/>
      </c>
      <c r="E2553" s="741" t="str">
        <v/>
      </c>
      <c r="F2553" s="741" t="str">
        <v/>
      </c>
      <c r="G2553" s="741" t="str">
        <v/>
      </c>
    </row>
    <row r="2554" spans="1:7">
      <c r="A2554" s="740" t="str">
        <f t="shared" si="39"/>
        <v/>
      </c>
      <c r="B2554" s="739" t="str">
        <f>IF($L$2=TRUE,_xll.mirGetDate($A2554,$B$4,"MOD_FOLLOWING",$I$2),"")</f>
        <v/>
      </c>
      <c r="C2554" s="738" t="str">
        <f>IF($L$2=TRUE,_xll.mirGetDate($A2554,$C$4,"MOD_FOLLOWING",$I$2),"")</f>
        <v/>
      </c>
      <c r="D2554" s="738" t="str">
        <f>IF($L$2=TRUE,_xll.mirGetDate($A2554,$D$4,"MOD_FOLLOWING",$I$2),"")</f>
        <v/>
      </c>
      <c r="E2554" s="741" t="str">
        <v/>
      </c>
      <c r="F2554" s="741" t="str">
        <v/>
      </c>
      <c r="G2554" s="741" t="str">
        <v/>
      </c>
    </row>
    <row r="2555" spans="1:7">
      <c r="A2555" s="740" t="str">
        <f t="shared" si="39"/>
        <v/>
      </c>
      <c r="B2555" s="739" t="str">
        <f>IF($L$2=TRUE,_xll.mirGetDate($A2555,$B$4,"MOD_FOLLOWING",$I$2),"")</f>
        <v/>
      </c>
      <c r="C2555" s="738" t="str">
        <f>IF($L$2=TRUE,_xll.mirGetDate($A2555,$C$4,"MOD_FOLLOWING",$I$2),"")</f>
        <v/>
      </c>
      <c r="D2555" s="738" t="str">
        <f>IF($L$2=TRUE,_xll.mirGetDate($A2555,$D$4,"MOD_FOLLOWING",$I$2),"")</f>
        <v/>
      </c>
      <c r="E2555" s="741" t="str">
        <v/>
      </c>
      <c r="F2555" s="741" t="str">
        <v/>
      </c>
      <c r="G2555" s="741" t="str">
        <v/>
      </c>
    </row>
    <row r="2556" spans="1:7">
      <c r="A2556" s="740" t="str">
        <f t="shared" si="39"/>
        <v/>
      </c>
      <c r="B2556" s="739" t="str">
        <f>IF($L$2=TRUE,_xll.mirGetDate($A2556,$B$4,"MOD_FOLLOWING",$I$2),"")</f>
        <v/>
      </c>
      <c r="C2556" s="738" t="str">
        <f>IF($L$2=TRUE,_xll.mirGetDate($A2556,$C$4,"MOD_FOLLOWING",$I$2),"")</f>
        <v/>
      </c>
      <c r="D2556" s="738" t="str">
        <f>IF($L$2=TRUE,_xll.mirGetDate($A2556,$D$4,"MOD_FOLLOWING",$I$2),"")</f>
        <v/>
      </c>
      <c r="E2556" s="741" t="str">
        <v/>
      </c>
      <c r="F2556" s="741" t="str">
        <v/>
      </c>
      <c r="G2556" s="741" t="str">
        <v/>
      </c>
    </row>
    <row r="2557" spans="1:7">
      <c r="A2557" s="740" t="str">
        <f t="shared" si="39"/>
        <v/>
      </c>
      <c r="B2557" s="739" t="str">
        <f>IF($L$2=TRUE,_xll.mirGetDate($A2557,$B$4,"MOD_FOLLOWING",$I$2),"")</f>
        <v/>
      </c>
      <c r="C2557" s="738" t="str">
        <f>IF($L$2=TRUE,_xll.mirGetDate($A2557,$C$4,"MOD_FOLLOWING",$I$2),"")</f>
        <v/>
      </c>
      <c r="D2557" s="738" t="str">
        <f>IF($L$2=TRUE,_xll.mirGetDate($A2557,$D$4,"MOD_FOLLOWING",$I$2),"")</f>
        <v/>
      </c>
      <c r="E2557" s="741" t="str">
        <v/>
      </c>
      <c r="F2557" s="741" t="str">
        <v/>
      </c>
      <c r="G2557" s="741" t="str">
        <v/>
      </c>
    </row>
    <row r="2558" spans="1:7">
      <c r="A2558" s="740" t="str">
        <f t="shared" si="39"/>
        <v/>
      </c>
      <c r="B2558" s="739" t="str">
        <f>IF($L$2=TRUE,_xll.mirGetDate($A2558,$B$4,"MOD_FOLLOWING",$I$2),"")</f>
        <v/>
      </c>
      <c r="C2558" s="738" t="str">
        <f>IF($L$2=TRUE,_xll.mirGetDate($A2558,$C$4,"MOD_FOLLOWING",$I$2),"")</f>
        <v/>
      </c>
      <c r="D2558" s="738" t="str">
        <f>IF($L$2=TRUE,_xll.mirGetDate($A2558,$D$4,"MOD_FOLLOWING",$I$2),"")</f>
        <v/>
      </c>
      <c r="E2558" s="741" t="str">
        <v/>
      </c>
      <c r="F2558" s="741" t="str">
        <v/>
      </c>
      <c r="G2558" s="741" t="str">
        <v/>
      </c>
    </row>
    <row r="2559" spans="1:7">
      <c r="A2559" s="740" t="str">
        <f t="shared" si="39"/>
        <v/>
      </c>
      <c r="B2559" s="739" t="str">
        <f>IF($L$2=TRUE,_xll.mirGetDate($A2559,$B$4,"MOD_FOLLOWING",$I$2),"")</f>
        <v/>
      </c>
      <c r="C2559" s="738" t="str">
        <f>IF($L$2=TRUE,_xll.mirGetDate($A2559,$C$4,"MOD_FOLLOWING",$I$2),"")</f>
        <v/>
      </c>
      <c r="D2559" s="738" t="str">
        <f>IF($L$2=TRUE,_xll.mirGetDate($A2559,$D$4,"MOD_FOLLOWING",$I$2),"")</f>
        <v/>
      </c>
      <c r="E2559" s="741" t="str">
        <v/>
      </c>
      <c r="F2559" s="741" t="str">
        <v/>
      </c>
      <c r="G2559" s="741" t="str">
        <v/>
      </c>
    </row>
    <row r="2560" spans="1:7">
      <c r="A2560" s="740" t="str">
        <f t="shared" si="39"/>
        <v/>
      </c>
      <c r="B2560" s="739" t="str">
        <f>IF($L$2=TRUE,_xll.mirGetDate($A2560,$B$4,"MOD_FOLLOWING",$I$2),"")</f>
        <v/>
      </c>
      <c r="C2560" s="738" t="str">
        <f>IF($L$2=TRUE,_xll.mirGetDate($A2560,$C$4,"MOD_FOLLOWING",$I$2),"")</f>
        <v/>
      </c>
      <c r="D2560" s="738" t="str">
        <f>IF($L$2=TRUE,_xll.mirGetDate($A2560,$D$4,"MOD_FOLLOWING",$I$2),"")</f>
        <v/>
      </c>
      <c r="E2560" s="741" t="str">
        <v/>
      </c>
      <c r="F2560" s="741" t="str">
        <v/>
      </c>
      <c r="G2560" s="741" t="str">
        <v/>
      </c>
    </row>
    <row r="2561" spans="1:7">
      <c r="A2561" s="740" t="str">
        <f t="shared" si="39"/>
        <v/>
      </c>
      <c r="B2561" s="739" t="str">
        <f>IF($L$2=TRUE,_xll.mirGetDate($A2561,$B$4,"MOD_FOLLOWING",$I$2),"")</f>
        <v/>
      </c>
      <c r="C2561" s="738" t="str">
        <f>IF($L$2=TRUE,_xll.mirGetDate($A2561,$C$4,"MOD_FOLLOWING",$I$2),"")</f>
        <v/>
      </c>
      <c r="D2561" s="738" t="str">
        <f>IF($L$2=TRUE,_xll.mirGetDate($A2561,$D$4,"MOD_FOLLOWING",$I$2),"")</f>
        <v/>
      </c>
      <c r="E2561" s="741" t="str">
        <v/>
      </c>
      <c r="F2561" s="741" t="str">
        <v/>
      </c>
      <c r="G2561" s="741" t="str">
        <v/>
      </c>
    </row>
    <row r="2562" spans="1:7">
      <c r="A2562" s="740" t="str">
        <f t="shared" si="39"/>
        <v/>
      </c>
      <c r="B2562" s="739" t="str">
        <f>IF($L$2=TRUE,_xll.mirGetDate($A2562,$B$4,"MOD_FOLLOWING",$I$2),"")</f>
        <v/>
      </c>
      <c r="C2562" s="738" t="str">
        <f>IF($L$2=TRUE,_xll.mirGetDate($A2562,$C$4,"MOD_FOLLOWING",$I$2),"")</f>
        <v/>
      </c>
      <c r="D2562" s="738" t="str">
        <f>IF($L$2=TRUE,_xll.mirGetDate($A2562,$D$4,"MOD_FOLLOWING",$I$2),"")</f>
        <v/>
      </c>
      <c r="E2562" s="741" t="str">
        <v/>
      </c>
      <c r="F2562" s="741" t="str">
        <v/>
      </c>
      <c r="G2562" s="741" t="str">
        <v/>
      </c>
    </row>
    <row r="2563" spans="1:7">
      <c r="A2563" s="740" t="str">
        <f t="shared" si="39"/>
        <v/>
      </c>
      <c r="B2563" s="739" t="str">
        <f>IF($L$2=TRUE,_xll.mirGetDate($A2563,$B$4,"MOD_FOLLOWING",$I$2),"")</f>
        <v/>
      </c>
      <c r="C2563" s="738" t="str">
        <f>IF($L$2=TRUE,_xll.mirGetDate($A2563,$C$4,"MOD_FOLLOWING",$I$2),"")</f>
        <v/>
      </c>
      <c r="D2563" s="738" t="str">
        <f>IF($L$2=TRUE,_xll.mirGetDate($A2563,$D$4,"MOD_FOLLOWING",$I$2),"")</f>
        <v/>
      </c>
      <c r="E2563" s="741" t="str">
        <v/>
      </c>
      <c r="F2563" s="741" t="str">
        <v/>
      </c>
      <c r="G2563" s="741" t="str">
        <v/>
      </c>
    </row>
    <row r="2564" spans="1:7">
      <c r="A2564" s="740" t="str">
        <f t="shared" si="39"/>
        <v/>
      </c>
      <c r="B2564" s="739" t="str">
        <f>IF($L$2=TRUE,_xll.mirGetDate($A2564,$B$4,"MOD_FOLLOWING",$I$2),"")</f>
        <v/>
      </c>
      <c r="C2564" s="738" t="str">
        <f>IF($L$2=TRUE,_xll.mirGetDate($A2564,$C$4,"MOD_FOLLOWING",$I$2),"")</f>
        <v/>
      </c>
      <c r="D2564" s="738" t="str">
        <f>IF($L$2=TRUE,_xll.mirGetDate($A2564,$D$4,"MOD_FOLLOWING",$I$2),"")</f>
        <v/>
      </c>
      <c r="E2564" s="741" t="str">
        <v/>
      </c>
      <c r="F2564" s="741" t="str">
        <v/>
      </c>
      <c r="G2564" s="741" t="str">
        <v/>
      </c>
    </row>
    <row r="2565" spans="1:7">
      <c r="A2565" s="740" t="str">
        <f t="shared" si="39"/>
        <v/>
      </c>
      <c r="B2565" s="739" t="str">
        <f>IF($L$2=TRUE,_xll.mirGetDate($A2565,$B$4,"MOD_FOLLOWING",$I$2),"")</f>
        <v/>
      </c>
      <c r="C2565" s="738" t="str">
        <f>IF($L$2=TRUE,_xll.mirGetDate($A2565,$C$4,"MOD_FOLLOWING",$I$2),"")</f>
        <v/>
      </c>
      <c r="D2565" s="738" t="str">
        <f>IF($L$2=TRUE,_xll.mirGetDate($A2565,$D$4,"MOD_FOLLOWING",$I$2),"")</f>
        <v/>
      </c>
      <c r="E2565" s="741" t="str">
        <v/>
      </c>
      <c r="F2565" s="741" t="str">
        <v/>
      </c>
      <c r="G2565" s="741" t="str">
        <v/>
      </c>
    </row>
    <row r="2566" spans="1:7">
      <c r="A2566" s="740" t="str">
        <f t="shared" ref="A2566:A2629" si="40">B2565</f>
        <v/>
      </c>
      <c r="B2566" s="739" t="str">
        <f>IF($L$2=TRUE,_xll.mirGetDate($A2566,$B$4,"MOD_FOLLOWING",$I$2),"")</f>
        <v/>
      </c>
      <c r="C2566" s="738" t="str">
        <f>IF($L$2=TRUE,_xll.mirGetDate($A2566,$C$4,"MOD_FOLLOWING",$I$2),"")</f>
        <v/>
      </c>
      <c r="D2566" s="738" t="str">
        <f>IF($L$2=TRUE,_xll.mirGetDate($A2566,$D$4,"MOD_FOLLOWING",$I$2),"")</f>
        <v/>
      </c>
      <c r="E2566" s="741" t="str">
        <v/>
      </c>
      <c r="F2566" s="741" t="str">
        <v/>
      </c>
      <c r="G2566" s="741" t="str">
        <v/>
      </c>
    </row>
    <row r="2567" spans="1:7">
      <c r="A2567" s="740" t="str">
        <f t="shared" si="40"/>
        <v/>
      </c>
      <c r="B2567" s="739" t="str">
        <f>IF($L$2=TRUE,_xll.mirGetDate($A2567,$B$4,"MOD_FOLLOWING",$I$2),"")</f>
        <v/>
      </c>
      <c r="C2567" s="738" t="str">
        <f>IF($L$2=TRUE,_xll.mirGetDate($A2567,$C$4,"MOD_FOLLOWING",$I$2),"")</f>
        <v/>
      </c>
      <c r="D2567" s="738" t="str">
        <f>IF($L$2=TRUE,_xll.mirGetDate($A2567,$D$4,"MOD_FOLLOWING",$I$2),"")</f>
        <v/>
      </c>
      <c r="E2567" s="741" t="str">
        <v/>
      </c>
      <c r="F2567" s="741" t="str">
        <v/>
      </c>
      <c r="G2567" s="741" t="str">
        <v/>
      </c>
    </row>
    <row r="2568" spans="1:7">
      <c r="A2568" s="740" t="str">
        <f t="shared" si="40"/>
        <v/>
      </c>
      <c r="B2568" s="739" t="str">
        <f>IF($L$2=TRUE,_xll.mirGetDate($A2568,$B$4,"MOD_FOLLOWING",$I$2),"")</f>
        <v/>
      </c>
      <c r="C2568" s="738" t="str">
        <f>IF($L$2=TRUE,_xll.mirGetDate($A2568,$C$4,"MOD_FOLLOWING",$I$2),"")</f>
        <v/>
      </c>
      <c r="D2568" s="738" t="str">
        <f>IF($L$2=TRUE,_xll.mirGetDate($A2568,$D$4,"MOD_FOLLOWING",$I$2),"")</f>
        <v/>
      </c>
      <c r="E2568" s="741" t="str">
        <v/>
      </c>
      <c r="F2568" s="741" t="str">
        <v/>
      </c>
      <c r="G2568" s="741" t="str">
        <v/>
      </c>
    </row>
    <row r="2569" spans="1:7">
      <c r="A2569" s="740" t="str">
        <f t="shared" si="40"/>
        <v/>
      </c>
      <c r="B2569" s="739" t="str">
        <f>IF($L$2=TRUE,_xll.mirGetDate($A2569,$B$4,"MOD_FOLLOWING",$I$2),"")</f>
        <v/>
      </c>
      <c r="C2569" s="738" t="str">
        <f>IF($L$2=TRUE,_xll.mirGetDate($A2569,$C$4,"MOD_FOLLOWING",$I$2),"")</f>
        <v/>
      </c>
      <c r="D2569" s="738" t="str">
        <f>IF($L$2=TRUE,_xll.mirGetDate($A2569,$D$4,"MOD_FOLLOWING",$I$2),"")</f>
        <v/>
      </c>
      <c r="E2569" s="741" t="str">
        <v/>
      </c>
      <c r="F2569" s="741" t="str">
        <v/>
      </c>
      <c r="G2569" s="741" t="str">
        <v/>
      </c>
    </row>
    <row r="2570" spans="1:7">
      <c r="A2570" s="740" t="str">
        <f t="shared" si="40"/>
        <v/>
      </c>
      <c r="B2570" s="739" t="str">
        <f>IF($L$2=TRUE,_xll.mirGetDate($A2570,$B$4,"MOD_FOLLOWING",$I$2),"")</f>
        <v/>
      </c>
      <c r="C2570" s="738" t="str">
        <f>IF($L$2=TRUE,_xll.mirGetDate($A2570,$C$4,"MOD_FOLLOWING",$I$2),"")</f>
        <v/>
      </c>
      <c r="D2570" s="738" t="str">
        <f>IF($L$2=TRUE,_xll.mirGetDate($A2570,$D$4,"MOD_FOLLOWING",$I$2),"")</f>
        <v/>
      </c>
      <c r="E2570" s="741" t="str">
        <v/>
      </c>
      <c r="F2570" s="741" t="str">
        <v/>
      </c>
      <c r="G2570" s="741" t="str">
        <v/>
      </c>
    </row>
    <row r="2571" spans="1:7">
      <c r="A2571" s="740" t="str">
        <f t="shared" si="40"/>
        <v/>
      </c>
      <c r="B2571" s="739" t="str">
        <f>IF($L$2=TRUE,_xll.mirGetDate($A2571,$B$4,"MOD_FOLLOWING",$I$2),"")</f>
        <v/>
      </c>
      <c r="C2571" s="738" t="str">
        <f>IF($L$2=TRUE,_xll.mirGetDate($A2571,$C$4,"MOD_FOLLOWING",$I$2),"")</f>
        <v/>
      </c>
      <c r="D2571" s="738" t="str">
        <f>IF($L$2=TRUE,_xll.mirGetDate($A2571,$D$4,"MOD_FOLLOWING",$I$2),"")</f>
        <v/>
      </c>
      <c r="E2571" s="741" t="str">
        <v/>
      </c>
      <c r="F2571" s="741" t="str">
        <v/>
      </c>
      <c r="G2571" s="741" t="str">
        <v/>
      </c>
    </row>
    <row r="2572" spans="1:7">
      <c r="A2572" s="740" t="str">
        <f t="shared" si="40"/>
        <v/>
      </c>
      <c r="B2572" s="739" t="str">
        <f>IF($L$2=TRUE,_xll.mirGetDate($A2572,$B$4,"MOD_FOLLOWING",$I$2),"")</f>
        <v/>
      </c>
      <c r="C2572" s="738" t="str">
        <f>IF($L$2=TRUE,_xll.mirGetDate($A2572,$C$4,"MOD_FOLLOWING",$I$2),"")</f>
        <v/>
      </c>
      <c r="D2572" s="738" t="str">
        <f>IF($L$2=TRUE,_xll.mirGetDate($A2572,$D$4,"MOD_FOLLOWING",$I$2),"")</f>
        <v/>
      </c>
      <c r="E2572" s="741" t="str">
        <v/>
      </c>
      <c r="F2572" s="741" t="str">
        <v/>
      </c>
      <c r="G2572" s="741" t="str">
        <v/>
      </c>
    </row>
    <row r="2573" spans="1:7">
      <c r="A2573" s="740" t="str">
        <f t="shared" si="40"/>
        <v/>
      </c>
      <c r="B2573" s="739" t="str">
        <f>IF($L$2=TRUE,_xll.mirGetDate($A2573,$B$4,"MOD_FOLLOWING",$I$2),"")</f>
        <v/>
      </c>
      <c r="C2573" s="738" t="str">
        <f>IF($L$2=TRUE,_xll.mirGetDate($A2573,$C$4,"MOD_FOLLOWING",$I$2),"")</f>
        <v/>
      </c>
      <c r="D2573" s="738" t="str">
        <f>IF($L$2=TRUE,_xll.mirGetDate($A2573,$D$4,"MOD_FOLLOWING",$I$2),"")</f>
        <v/>
      </c>
      <c r="E2573" s="741" t="str">
        <v/>
      </c>
      <c r="F2573" s="741" t="str">
        <v/>
      </c>
      <c r="G2573" s="741" t="str">
        <v/>
      </c>
    </row>
    <row r="2574" spans="1:7">
      <c r="A2574" s="740" t="str">
        <f t="shared" si="40"/>
        <v/>
      </c>
      <c r="B2574" s="739" t="str">
        <f>IF($L$2=TRUE,_xll.mirGetDate($A2574,$B$4,"MOD_FOLLOWING",$I$2),"")</f>
        <v/>
      </c>
      <c r="C2574" s="738" t="str">
        <f>IF($L$2=TRUE,_xll.mirGetDate($A2574,$C$4,"MOD_FOLLOWING",$I$2),"")</f>
        <v/>
      </c>
      <c r="D2574" s="738" t="str">
        <f>IF($L$2=TRUE,_xll.mirGetDate($A2574,$D$4,"MOD_FOLLOWING",$I$2),"")</f>
        <v/>
      </c>
      <c r="E2574" s="741" t="str">
        <v/>
      </c>
      <c r="F2574" s="741" t="str">
        <v/>
      </c>
      <c r="G2574" s="741" t="str">
        <v/>
      </c>
    </row>
    <row r="2575" spans="1:7">
      <c r="A2575" s="740" t="str">
        <f t="shared" si="40"/>
        <v/>
      </c>
      <c r="B2575" s="739" t="str">
        <f>IF($L$2=TRUE,_xll.mirGetDate($A2575,$B$4,"MOD_FOLLOWING",$I$2),"")</f>
        <v/>
      </c>
      <c r="C2575" s="738" t="str">
        <f>IF($L$2=TRUE,_xll.mirGetDate($A2575,$C$4,"MOD_FOLLOWING",$I$2),"")</f>
        <v/>
      </c>
      <c r="D2575" s="738" t="str">
        <f>IF($L$2=TRUE,_xll.mirGetDate($A2575,$D$4,"MOD_FOLLOWING",$I$2),"")</f>
        <v/>
      </c>
      <c r="E2575" s="741" t="str">
        <v/>
      </c>
      <c r="F2575" s="741" t="str">
        <v/>
      </c>
      <c r="G2575" s="741" t="str">
        <v/>
      </c>
    </row>
    <row r="2576" spans="1:7">
      <c r="A2576" s="740" t="str">
        <f t="shared" si="40"/>
        <v/>
      </c>
      <c r="B2576" s="739" t="str">
        <f>IF($L$2=TRUE,_xll.mirGetDate($A2576,$B$4,"MOD_FOLLOWING",$I$2),"")</f>
        <v/>
      </c>
      <c r="C2576" s="738" t="str">
        <f>IF($L$2=TRUE,_xll.mirGetDate($A2576,$C$4,"MOD_FOLLOWING",$I$2),"")</f>
        <v/>
      </c>
      <c r="D2576" s="738" t="str">
        <f>IF($L$2=TRUE,_xll.mirGetDate($A2576,$D$4,"MOD_FOLLOWING",$I$2),"")</f>
        <v/>
      </c>
      <c r="E2576" s="741" t="str">
        <v/>
      </c>
      <c r="F2576" s="741" t="str">
        <v/>
      </c>
      <c r="G2576" s="741" t="str">
        <v/>
      </c>
    </row>
    <row r="2577" spans="1:7">
      <c r="A2577" s="740" t="str">
        <f t="shared" si="40"/>
        <v/>
      </c>
      <c r="B2577" s="739" t="str">
        <f>IF($L$2=TRUE,_xll.mirGetDate($A2577,$B$4,"MOD_FOLLOWING",$I$2),"")</f>
        <v/>
      </c>
      <c r="C2577" s="738" t="str">
        <f>IF($L$2=TRUE,_xll.mirGetDate($A2577,$C$4,"MOD_FOLLOWING",$I$2),"")</f>
        <v/>
      </c>
      <c r="D2577" s="738" t="str">
        <f>IF($L$2=TRUE,_xll.mirGetDate($A2577,$D$4,"MOD_FOLLOWING",$I$2),"")</f>
        <v/>
      </c>
      <c r="E2577" s="741" t="str">
        <v/>
      </c>
      <c r="F2577" s="741" t="str">
        <v/>
      </c>
      <c r="G2577" s="741" t="str">
        <v/>
      </c>
    </row>
    <row r="2578" spans="1:7">
      <c r="A2578" s="740" t="str">
        <f t="shared" si="40"/>
        <v/>
      </c>
      <c r="B2578" s="739" t="str">
        <f>IF($L$2=TRUE,_xll.mirGetDate($A2578,$B$4,"MOD_FOLLOWING",$I$2),"")</f>
        <v/>
      </c>
      <c r="C2578" s="738" t="str">
        <f>IF($L$2=TRUE,_xll.mirGetDate($A2578,$C$4,"MOD_FOLLOWING",$I$2),"")</f>
        <v/>
      </c>
      <c r="D2578" s="738" t="str">
        <f>IF($L$2=TRUE,_xll.mirGetDate($A2578,$D$4,"MOD_FOLLOWING",$I$2),"")</f>
        <v/>
      </c>
      <c r="E2578" s="741" t="str">
        <v/>
      </c>
      <c r="F2578" s="741" t="str">
        <v/>
      </c>
      <c r="G2578" s="741" t="str">
        <v/>
      </c>
    </row>
    <row r="2579" spans="1:7">
      <c r="A2579" s="740" t="str">
        <f t="shared" si="40"/>
        <v/>
      </c>
      <c r="B2579" s="739" t="str">
        <f>IF($L$2=TRUE,_xll.mirGetDate($A2579,$B$4,"MOD_FOLLOWING",$I$2),"")</f>
        <v/>
      </c>
      <c r="C2579" s="738" t="str">
        <f>IF($L$2=TRUE,_xll.mirGetDate($A2579,$C$4,"MOD_FOLLOWING",$I$2),"")</f>
        <v/>
      </c>
      <c r="D2579" s="738" t="str">
        <f>IF($L$2=TRUE,_xll.mirGetDate($A2579,$D$4,"MOD_FOLLOWING",$I$2),"")</f>
        <v/>
      </c>
      <c r="E2579" s="741" t="str">
        <v/>
      </c>
      <c r="F2579" s="741" t="str">
        <v/>
      </c>
      <c r="G2579" s="741" t="str">
        <v/>
      </c>
    </row>
    <row r="2580" spans="1:7">
      <c r="A2580" s="740" t="str">
        <f t="shared" si="40"/>
        <v/>
      </c>
      <c r="B2580" s="739" t="str">
        <f>IF($L$2=TRUE,_xll.mirGetDate($A2580,$B$4,"MOD_FOLLOWING",$I$2),"")</f>
        <v/>
      </c>
      <c r="C2580" s="738" t="str">
        <f>IF($L$2=TRUE,_xll.mirGetDate($A2580,$C$4,"MOD_FOLLOWING",$I$2),"")</f>
        <v/>
      </c>
      <c r="D2580" s="738" t="str">
        <f>IF($L$2=TRUE,_xll.mirGetDate($A2580,$D$4,"MOD_FOLLOWING",$I$2),"")</f>
        <v/>
      </c>
      <c r="E2580" s="741" t="str">
        <v/>
      </c>
      <c r="F2580" s="741" t="str">
        <v/>
      </c>
      <c r="G2580" s="741" t="str">
        <v/>
      </c>
    </row>
    <row r="2581" spans="1:7">
      <c r="A2581" s="740" t="str">
        <f t="shared" si="40"/>
        <v/>
      </c>
      <c r="B2581" s="739" t="str">
        <f>IF($L$2=TRUE,_xll.mirGetDate($A2581,$B$4,"MOD_FOLLOWING",$I$2),"")</f>
        <v/>
      </c>
      <c r="C2581" s="738" t="str">
        <f>IF($L$2=TRUE,_xll.mirGetDate($A2581,$C$4,"MOD_FOLLOWING",$I$2),"")</f>
        <v/>
      </c>
      <c r="D2581" s="738" t="str">
        <f>IF($L$2=TRUE,_xll.mirGetDate($A2581,$D$4,"MOD_FOLLOWING",$I$2),"")</f>
        <v/>
      </c>
      <c r="E2581" s="741" t="str">
        <v/>
      </c>
      <c r="F2581" s="741" t="str">
        <v/>
      </c>
      <c r="G2581" s="741" t="str">
        <v/>
      </c>
    </row>
    <row r="2582" spans="1:7">
      <c r="A2582" s="740" t="str">
        <f t="shared" si="40"/>
        <v/>
      </c>
      <c r="B2582" s="739" t="str">
        <f>IF($L$2=TRUE,_xll.mirGetDate($A2582,$B$4,"MOD_FOLLOWING",$I$2),"")</f>
        <v/>
      </c>
      <c r="C2582" s="738" t="str">
        <f>IF($L$2=TRUE,_xll.mirGetDate($A2582,$C$4,"MOD_FOLLOWING",$I$2),"")</f>
        <v/>
      </c>
      <c r="D2582" s="738" t="str">
        <f>IF($L$2=TRUE,_xll.mirGetDate($A2582,$D$4,"MOD_FOLLOWING",$I$2),"")</f>
        <v/>
      </c>
      <c r="E2582" s="741" t="str">
        <v/>
      </c>
      <c r="F2582" s="741" t="str">
        <v/>
      </c>
      <c r="G2582" s="741" t="str">
        <v/>
      </c>
    </row>
    <row r="2583" spans="1:7">
      <c r="A2583" s="740" t="str">
        <f t="shared" si="40"/>
        <v/>
      </c>
      <c r="B2583" s="739" t="str">
        <f>IF($L$2=TRUE,_xll.mirGetDate($A2583,$B$4,"MOD_FOLLOWING",$I$2),"")</f>
        <v/>
      </c>
      <c r="C2583" s="738" t="str">
        <f>IF($L$2=TRUE,_xll.mirGetDate($A2583,$C$4,"MOD_FOLLOWING",$I$2),"")</f>
        <v/>
      </c>
      <c r="D2583" s="738" t="str">
        <f>IF($L$2=TRUE,_xll.mirGetDate($A2583,$D$4,"MOD_FOLLOWING",$I$2),"")</f>
        <v/>
      </c>
      <c r="E2583" s="741" t="str">
        <v/>
      </c>
      <c r="F2583" s="741" t="str">
        <v/>
      </c>
      <c r="G2583" s="741" t="str">
        <v/>
      </c>
    </row>
    <row r="2584" spans="1:7">
      <c r="A2584" s="740" t="str">
        <f t="shared" si="40"/>
        <v/>
      </c>
      <c r="B2584" s="739" t="str">
        <f>IF($L$2=TRUE,_xll.mirGetDate($A2584,$B$4,"MOD_FOLLOWING",$I$2),"")</f>
        <v/>
      </c>
      <c r="C2584" s="738" t="str">
        <f>IF($L$2=TRUE,_xll.mirGetDate($A2584,$C$4,"MOD_FOLLOWING",$I$2),"")</f>
        <v/>
      </c>
      <c r="D2584" s="738" t="str">
        <f>IF($L$2=TRUE,_xll.mirGetDate($A2584,$D$4,"MOD_FOLLOWING",$I$2),"")</f>
        <v/>
      </c>
      <c r="E2584" s="741" t="str">
        <v/>
      </c>
      <c r="F2584" s="741" t="str">
        <v/>
      </c>
      <c r="G2584" s="741" t="str">
        <v/>
      </c>
    </row>
    <row r="2585" spans="1:7">
      <c r="A2585" s="740" t="str">
        <f t="shared" si="40"/>
        <v/>
      </c>
      <c r="B2585" s="739" t="str">
        <f>IF($L$2=TRUE,_xll.mirGetDate($A2585,$B$4,"MOD_FOLLOWING",$I$2),"")</f>
        <v/>
      </c>
      <c r="C2585" s="738" t="str">
        <f>IF($L$2=TRUE,_xll.mirGetDate($A2585,$C$4,"MOD_FOLLOWING",$I$2),"")</f>
        <v/>
      </c>
      <c r="D2585" s="738" t="str">
        <f>IF($L$2=TRUE,_xll.mirGetDate($A2585,$D$4,"MOD_FOLLOWING",$I$2),"")</f>
        <v/>
      </c>
      <c r="E2585" s="741" t="str">
        <v/>
      </c>
      <c r="F2585" s="741" t="str">
        <v/>
      </c>
      <c r="G2585" s="741" t="str">
        <v/>
      </c>
    </row>
    <row r="2586" spans="1:7">
      <c r="A2586" s="740" t="str">
        <f t="shared" si="40"/>
        <v/>
      </c>
      <c r="B2586" s="739" t="str">
        <f>IF($L$2=TRUE,_xll.mirGetDate($A2586,$B$4,"MOD_FOLLOWING",$I$2),"")</f>
        <v/>
      </c>
      <c r="C2586" s="738" t="str">
        <f>IF($L$2=TRUE,_xll.mirGetDate($A2586,$C$4,"MOD_FOLLOWING",$I$2),"")</f>
        <v/>
      </c>
      <c r="D2586" s="738" t="str">
        <f>IF($L$2=TRUE,_xll.mirGetDate($A2586,$D$4,"MOD_FOLLOWING",$I$2),"")</f>
        <v/>
      </c>
      <c r="E2586" s="741" t="str">
        <v/>
      </c>
      <c r="F2586" s="741" t="str">
        <v/>
      </c>
      <c r="G2586" s="741" t="str">
        <v/>
      </c>
    </row>
    <row r="2587" spans="1:7">
      <c r="A2587" s="740" t="str">
        <f t="shared" si="40"/>
        <v/>
      </c>
      <c r="B2587" s="739" t="str">
        <f>IF($L$2=TRUE,_xll.mirGetDate($A2587,$B$4,"MOD_FOLLOWING",$I$2),"")</f>
        <v/>
      </c>
      <c r="C2587" s="738" t="str">
        <f>IF($L$2=TRUE,_xll.mirGetDate($A2587,$C$4,"MOD_FOLLOWING",$I$2),"")</f>
        <v/>
      </c>
      <c r="D2587" s="738" t="str">
        <f>IF($L$2=TRUE,_xll.mirGetDate($A2587,$D$4,"MOD_FOLLOWING",$I$2),"")</f>
        <v/>
      </c>
      <c r="E2587" s="741" t="str">
        <v/>
      </c>
      <c r="F2587" s="741" t="str">
        <v/>
      </c>
      <c r="G2587" s="741" t="str">
        <v/>
      </c>
    </row>
    <row r="2588" spans="1:7">
      <c r="A2588" s="740" t="str">
        <f t="shared" si="40"/>
        <v/>
      </c>
      <c r="B2588" s="739" t="str">
        <f>IF($L$2=TRUE,_xll.mirGetDate($A2588,$B$4,"MOD_FOLLOWING",$I$2),"")</f>
        <v/>
      </c>
      <c r="C2588" s="738" t="str">
        <f>IF($L$2=TRUE,_xll.mirGetDate($A2588,$C$4,"MOD_FOLLOWING",$I$2),"")</f>
        <v/>
      </c>
      <c r="D2588" s="738" t="str">
        <f>IF($L$2=TRUE,_xll.mirGetDate($A2588,$D$4,"MOD_FOLLOWING",$I$2),"")</f>
        <v/>
      </c>
      <c r="E2588" s="741" t="str">
        <v/>
      </c>
      <c r="F2588" s="741" t="str">
        <v/>
      </c>
      <c r="G2588" s="741" t="str">
        <v/>
      </c>
    </row>
    <row r="2589" spans="1:7">
      <c r="A2589" s="740" t="str">
        <f t="shared" si="40"/>
        <v/>
      </c>
      <c r="B2589" s="739" t="str">
        <f>IF($L$2=TRUE,_xll.mirGetDate($A2589,$B$4,"MOD_FOLLOWING",$I$2),"")</f>
        <v/>
      </c>
      <c r="C2589" s="738" t="str">
        <f>IF($L$2=TRUE,_xll.mirGetDate($A2589,$C$4,"MOD_FOLLOWING",$I$2),"")</f>
        <v/>
      </c>
      <c r="D2589" s="738" t="str">
        <f>IF($L$2=TRUE,_xll.mirGetDate($A2589,$D$4,"MOD_FOLLOWING",$I$2),"")</f>
        <v/>
      </c>
      <c r="E2589" s="741" t="str">
        <v/>
      </c>
      <c r="F2589" s="741" t="str">
        <v/>
      </c>
      <c r="G2589" s="741" t="str">
        <v/>
      </c>
    </row>
    <row r="2590" spans="1:7">
      <c r="A2590" s="740" t="str">
        <f t="shared" si="40"/>
        <v/>
      </c>
      <c r="B2590" s="739" t="str">
        <f>IF($L$2=TRUE,_xll.mirGetDate($A2590,$B$4,"MOD_FOLLOWING",$I$2),"")</f>
        <v/>
      </c>
      <c r="C2590" s="738" t="str">
        <f>IF($L$2=TRUE,_xll.mirGetDate($A2590,$C$4,"MOD_FOLLOWING",$I$2),"")</f>
        <v/>
      </c>
      <c r="D2590" s="738" t="str">
        <f>IF($L$2=TRUE,_xll.mirGetDate($A2590,$D$4,"MOD_FOLLOWING",$I$2),"")</f>
        <v/>
      </c>
      <c r="E2590" s="741" t="str">
        <v/>
      </c>
      <c r="F2590" s="741" t="str">
        <v/>
      </c>
      <c r="G2590" s="741" t="str">
        <v/>
      </c>
    </row>
    <row r="2591" spans="1:7">
      <c r="A2591" s="740" t="str">
        <f t="shared" si="40"/>
        <v/>
      </c>
      <c r="B2591" s="739" t="str">
        <f>IF($L$2=TRUE,_xll.mirGetDate($A2591,$B$4,"MOD_FOLLOWING",$I$2),"")</f>
        <v/>
      </c>
      <c r="C2591" s="738" t="str">
        <f>IF($L$2=TRUE,_xll.mirGetDate($A2591,$C$4,"MOD_FOLLOWING",$I$2),"")</f>
        <v/>
      </c>
      <c r="D2591" s="738" t="str">
        <f>IF($L$2=TRUE,_xll.mirGetDate($A2591,$D$4,"MOD_FOLLOWING",$I$2),"")</f>
        <v/>
      </c>
      <c r="E2591" s="741" t="str">
        <v/>
      </c>
      <c r="F2591" s="741" t="str">
        <v/>
      </c>
      <c r="G2591" s="741" t="str">
        <v/>
      </c>
    </row>
    <row r="2592" spans="1:7">
      <c r="A2592" s="740" t="str">
        <f t="shared" si="40"/>
        <v/>
      </c>
      <c r="B2592" s="739" t="str">
        <f>IF($L$2=TRUE,_xll.mirGetDate($A2592,$B$4,"MOD_FOLLOWING",$I$2),"")</f>
        <v/>
      </c>
      <c r="C2592" s="738" t="str">
        <f>IF($L$2=TRUE,_xll.mirGetDate($A2592,$C$4,"MOD_FOLLOWING",$I$2),"")</f>
        <v/>
      </c>
      <c r="D2592" s="738" t="str">
        <f>IF($L$2=TRUE,_xll.mirGetDate($A2592,$D$4,"MOD_FOLLOWING",$I$2),"")</f>
        <v/>
      </c>
      <c r="E2592" s="741" t="str">
        <v/>
      </c>
      <c r="F2592" s="741" t="str">
        <v/>
      </c>
      <c r="G2592" s="741" t="str">
        <v/>
      </c>
    </row>
    <row r="2593" spans="1:7">
      <c r="A2593" s="740" t="str">
        <f t="shared" si="40"/>
        <v/>
      </c>
      <c r="B2593" s="739" t="str">
        <f>IF($L$2=TRUE,_xll.mirGetDate($A2593,$B$4,"MOD_FOLLOWING",$I$2),"")</f>
        <v/>
      </c>
      <c r="C2593" s="738" t="str">
        <f>IF($L$2=TRUE,_xll.mirGetDate($A2593,$C$4,"MOD_FOLLOWING",$I$2),"")</f>
        <v/>
      </c>
      <c r="D2593" s="738" t="str">
        <f>IF($L$2=TRUE,_xll.mirGetDate($A2593,$D$4,"MOD_FOLLOWING",$I$2),"")</f>
        <v/>
      </c>
      <c r="E2593" s="741" t="str">
        <v/>
      </c>
      <c r="F2593" s="741" t="str">
        <v/>
      </c>
      <c r="G2593" s="741" t="str">
        <v/>
      </c>
    </row>
    <row r="2594" spans="1:7">
      <c r="A2594" s="740" t="str">
        <f t="shared" si="40"/>
        <v/>
      </c>
      <c r="B2594" s="739" t="str">
        <f>IF($L$2=TRUE,_xll.mirGetDate($A2594,$B$4,"MOD_FOLLOWING",$I$2),"")</f>
        <v/>
      </c>
      <c r="C2594" s="738" t="str">
        <f>IF($L$2=TRUE,_xll.mirGetDate($A2594,$C$4,"MOD_FOLLOWING",$I$2),"")</f>
        <v/>
      </c>
      <c r="D2594" s="738" t="str">
        <f>IF($L$2=TRUE,_xll.mirGetDate($A2594,$D$4,"MOD_FOLLOWING",$I$2),"")</f>
        <v/>
      </c>
      <c r="E2594" s="741" t="str">
        <v/>
      </c>
      <c r="F2594" s="741" t="str">
        <v/>
      </c>
      <c r="G2594" s="741" t="str">
        <v/>
      </c>
    </row>
    <row r="2595" spans="1:7">
      <c r="A2595" s="740" t="str">
        <f t="shared" si="40"/>
        <v/>
      </c>
      <c r="B2595" s="739" t="str">
        <f>IF($L$2=TRUE,_xll.mirGetDate($A2595,$B$4,"MOD_FOLLOWING",$I$2),"")</f>
        <v/>
      </c>
      <c r="C2595" s="738" t="str">
        <f>IF($L$2=TRUE,_xll.mirGetDate($A2595,$C$4,"MOD_FOLLOWING",$I$2),"")</f>
        <v/>
      </c>
      <c r="D2595" s="738" t="str">
        <f>IF($L$2=TRUE,_xll.mirGetDate($A2595,$D$4,"MOD_FOLLOWING",$I$2),"")</f>
        <v/>
      </c>
      <c r="E2595" s="741" t="str">
        <v/>
      </c>
      <c r="F2595" s="741" t="str">
        <v/>
      </c>
      <c r="G2595" s="741" t="str">
        <v/>
      </c>
    </row>
    <row r="2596" spans="1:7">
      <c r="A2596" s="740" t="str">
        <f t="shared" si="40"/>
        <v/>
      </c>
      <c r="B2596" s="739" t="str">
        <f>IF($L$2=TRUE,_xll.mirGetDate($A2596,$B$4,"MOD_FOLLOWING",$I$2),"")</f>
        <v/>
      </c>
      <c r="C2596" s="738" t="str">
        <f>IF($L$2=TRUE,_xll.mirGetDate($A2596,$C$4,"MOD_FOLLOWING",$I$2),"")</f>
        <v/>
      </c>
      <c r="D2596" s="738" t="str">
        <f>IF($L$2=TRUE,_xll.mirGetDate($A2596,$D$4,"MOD_FOLLOWING",$I$2),"")</f>
        <v/>
      </c>
      <c r="E2596" s="741" t="str">
        <v/>
      </c>
      <c r="F2596" s="741" t="str">
        <v/>
      </c>
      <c r="G2596" s="741" t="str">
        <v/>
      </c>
    </row>
    <row r="2597" spans="1:7">
      <c r="A2597" s="740" t="str">
        <f t="shared" si="40"/>
        <v/>
      </c>
      <c r="B2597" s="739" t="str">
        <f>IF($L$2=TRUE,_xll.mirGetDate($A2597,$B$4,"MOD_FOLLOWING",$I$2),"")</f>
        <v/>
      </c>
      <c r="C2597" s="738" t="str">
        <f>IF($L$2=TRUE,_xll.mirGetDate($A2597,$C$4,"MOD_FOLLOWING",$I$2),"")</f>
        <v/>
      </c>
      <c r="D2597" s="738" t="str">
        <f>IF($L$2=TRUE,_xll.mirGetDate($A2597,$D$4,"MOD_FOLLOWING",$I$2),"")</f>
        <v/>
      </c>
      <c r="E2597" s="741" t="str">
        <v/>
      </c>
      <c r="F2597" s="741" t="str">
        <v/>
      </c>
      <c r="G2597" s="741" t="str">
        <v/>
      </c>
    </row>
    <row r="2598" spans="1:7">
      <c r="A2598" s="740" t="str">
        <f t="shared" si="40"/>
        <v/>
      </c>
      <c r="B2598" s="739" t="str">
        <f>IF($L$2=TRUE,_xll.mirGetDate($A2598,$B$4,"MOD_FOLLOWING",$I$2),"")</f>
        <v/>
      </c>
      <c r="C2598" s="738" t="str">
        <f>IF($L$2=TRUE,_xll.mirGetDate($A2598,$C$4,"MOD_FOLLOWING",$I$2),"")</f>
        <v/>
      </c>
      <c r="D2598" s="738" t="str">
        <f>IF($L$2=TRUE,_xll.mirGetDate($A2598,$D$4,"MOD_FOLLOWING",$I$2),"")</f>
        <v/>
      </c>
      <c r="E2598" s="741" t="str">
        <v/>
      </c>
      <c r="F2598" s="741" t="str">
        <v/>
      </c>
      <c r="G2598" s="741" t="str">
        <v/>
      </c>
    </row>
    <row r="2599" spans="1:7">
      <c r="A2599" s="740" t="str">
        <f t="shared" si="40"/>
        <v/>
      </c>
      <c r="B2599" s="739" t="str">
        <f>IF($L$2=TRUE,_xll.mirGetDate($A2599,$B$4,"MOD_FOLLOWING",$I$2),"")</f>
        <v/>
      </c>
      <c r="C2599" s="738" t="str">
        <f>IF($L$2=TRUE,_xll.mirGetDate($A2599,$C$4,"MOD_FOLLOWING",$I$2),"")</f>
        <v/>
      </c>
      <c r="D2599" s="738" t="str">
        <f>IF($L$2=TRUE,_xll.mirGetDate($A2599,$D$4,"MOD_FOLLOWING",$I$2),"")</f>
        <v/>
      </c>
      <c r="E2599" s="741" t="str">
        <v/>
      </c>
      <c r="F2599" s="741" t="str">
        <v/>
      </c>
      <c r="G2599" s="741" t="str">
        <v/>
      </c>
    </row>
    <row r="2600" spans="1:7">
      <c r="A2600" s="740" t="str">
        <f t="shared" si="40"/>
        <v/>
      </c>
      <c r="B2600" s="739" t="str">
        <f>IF($L$2=TRUE,_xll.mirGetDate($A2600,$B$4,"MOD_FOLLOWING",$I$2),"")</f>
        <v/>
      </c>
      <c r="C2600" s="738" t="str">
        <f>IF($L$2=TRUE,_xll.mirGetDate($A2600,$C$4,"MOD_FOLLOWING",$I$2),"")</f>
        <v/>
      </c>
      <c r="D2600" s="738" t="str">
        <f>IF($L$2=TRUE,_xll.mirGetDate($A2600,$D$4,"MOD_FOLLOWING",$I$2),"")</f>
        <v/>
      </c>
      <c r="E2600" s="741" t="str">
        <v/>
      </c>
      <c r="F2600" s="741" t="str">
        <v/>
      </c>
      <c r="G2600" s="741" t="str">
        <v/>
      </c>
    </row>
    <row r="2601" spans="1:7">
      <c r="A2601" s="740" t="str">
        <f t="shared" si="40"/>
        <v/>
      </c>
      <c r="B2601" s="739" t="str">
        <f>IF($L$2=TRUE,_xll.mirGetDate($A2601,$B$4,"MOD_FOLLOWING",$I$2),"")</f>
        <v/>
      </c>
      <c r="C2601" s="738" t="str">
        <f>IF($L$2=TRUE,_xll.mirGetDate($A2601,$C$4,"MOD_FOLLOWING",$I$2),"")</f>
        <v/>
      </c>
      <c r="D2601" s="738" t="str">
        <f>IF($L$2=TRUE,_xll.mirGetDate($A2601,$D$4,"MOD_FOLLOWING",$I$2),"")</f>
        <v/>
      </c>
      <c r="E2601" s="741" t="str">
        <v/>
      </c>
      <c r="F2601" s="741" t="str">
        <v/>
      </c>
      <c r="G2601" s="741" t="str">
        <v/>
      </c>
    </row>
    <row r="2602" spans="1:7">
      <c r="A2602" s="740" t="str">
        <f t="shared" si="40"/>
        <v/>
      </c>
      <c r="B2602" s="739" t="str">
        <f>IF($L$2=TRUE,_xll.mirGetDate($A2602,$B$4,"MOD_FOLLOWING",$I$2),"")</f>
        <v/>
      </c>
      <c r="C2602" s="738" t="str">
        <f>IF($L$2=TRUE,_xll.mirGetDate($A2602,$C$4,"MOD_FOLLOWING",$I$2),"")</f>
        <v/>
      </c>
      <c r="D2602" s="738" t="str">
        <f>IF($L$2=TRUE,_xll.mirGetDate($A2602,$D$4,"MOD_FOLLOWING",$I$2),"")</f>
        <v/>
      </c>
      <c r="E2602" s="741" t="str">
        <v/>
      </c>
      <c r="F2602" s="741" t="str">
        <v/>
      </c>
      <c r="G2602" s="741" t="str">
        <v/>
      </c>
    </row>
    <row r="2603" spans="1:7">
      <c r="A2603" s="740" t="str">
        <f t="shared" si="40"/>
        <v/>
      </c>
      <c r="B2603" s="739" t="str">
        <f>IF($L$2=TRUE,_xll.mirGetDate($A2603,$B$4,"MOD_FOLLOWING",$I$2),"")</f>
        <v/>
      </c>
      <c r="C2603" s="738" t="str">
        <f>IF($L$2=TRUE,_xll.mirGetDate($A2603,$C$4,"MOD_FOLLOWING",$I$2),"")</f>
        <v/>
      </c>
      <c r="D2603" s="738" t="str">
        <f>IF($L$2=TRUE,_xll.mirGetDate($A2603,$D$4,"MOD_FOLLOWING",$I$2),"")</f>
        <v/>
      </c>
      <c r="E2603" s="741" t="str">
        <v/>
      </c>
      <c r="F2603" s="741" t="str">
        <v/>
      </c>
      <c r="G2603" s="741" t="str">
        <v/>
      </c>
    </row>
    <row r="2604" spans="1:7">
      <c r="A2604" s="740" t="str">
        <f t="shared" si="40"/>
        <v/>
      </c>
      <c r="B2604" s="739" t="str">
        <f>IF($L$2=TRUE,_xll.mirGetDate($A2604,$B$4,"MOD_FOLLOWING",$I$2),"")</f>
        <v/>
      </c>
      <c r="C2604" s="738" t="str">
        <f>IF($L$2=TRUE,_xll.mirGetDate($A2604,$C$4,"MOD_FOLLOWING",$I$2),"")</f>
        <v/>
      </c>
      <c r="D2604" s="738" t="str">
        <f>IF($L$2=TRUE,_xll.mirGetDate($A2604,$D$4,"MOD_FOLLOWING",$I$2),"")</f>
        <v/>
      </c>
      <c r="E2604" s="741" t="str">
        <v/>
      </c>
      <c r="F2604" s="741" t="str">
        <v/>
      </c>
      <c r="G2604" s="741" t="str">
        <v/>
      </c>
    </row>
    <row r="2605" spans="1:7">
      <c r="A2605" s="740" t="str">
        <f t="shared" si="40"/>
        <v/>
      </c>
      <c r="B2605" s="739" t="str">
        <f>IF($L$2=TRUE,_xll.mirGetDate($A2605,$B$4,"MOD_FOLLOWING",$I$2),"")</f>
        <v/>
      </c>
      <c r="C2605" s="738" t="str">
        <f>IF($L$2=TRUE,_xll.mirGetDate($A2605,$C$4,"MOD_FOLLOWING",$I$2),"")</f>
        <v/>
      </c>
      <c r="D2605" s="738" t="str">
        <f>IF($L$2=TRUE,_xll.mirGetDate($A2605,$D$4,"MOD_FOLLOWING",$I$2),"")</f>
        <v/>
      </c>
      <c r="E2605" s="741" t="str">
        <v/>
      </c>
      <c r="F2605" s="741" t="str">
        <v/>
      </c>
      <c r="G2605" s="741" t="str">
        <v/>
      </c>
    </row>
    <row r="2606" spans="1:7">
      <c r="A2606" s="740" t="str">
        <f t="shared" si="40"/>
        <v/>
      </c>
      <c r="B2606" s="739" t="str">
        <f>IF($L$2=TRUE,_xll.mirGetDate($A2606,$B$4,"MOD_FOLLOWING",$I$2),"")</f>
        <v/>
      </c>
      <c r="C2606" s="738" t="str">
        <f>IF($L$2=TRUE,_xll.mirGetDate($A2606,$C$4,"MOD_FOLLOWING",$I$2),"")</f>
        <v/>
      </c>
      <c r="D2606" s="738" t="str">
        <f>IF($L$2=TRUE,_xll.mirGetDate($A2606,$D$4,"MOD_FOLLOWING",$I$2),"")</f>
        <v/>
      </c>
      <c r="E2606" s="741" t="str">
        <v/>
      </c>
      <c r="F2606" s="741" t="str">
        <v/>
      </c>
      <c r="G2606" s="741" t="str">
        <v/>
      </c>
    </row>
    <row r="2607" spans="1:7">
      <c r="A2607" s="740" t="str">
        <f t="shared" si="40"/>
        <v/>
      </c>
      <c r="B2607" s="739" t="str">
        <f>IF($L$2=TRUE,_xll.mirGetDate($A2607,$B$4,"MOD_FOLLOWING",$I$2),"")</f>
        <v/>
      </c>
      <c r="C2607" s="738" t="str">
        <f>IF($L$2=TRUE,_xll.mirGetDate($A2607,$C$4,"MOD_FOLLOWING",$I$2),"")</f>
        <v/>
      </c>
      <c r="D2607" s="738" t="str">
        <f>IF($L$2=TRUE,_xll.mirGetDate($A2607,$D$4,"MOD_FOLLOWING",$I$2),"")</f>
        <v/>
      </c>
      <c r="E2607" s="741" t="str">
        <v/>
      </c>
      <c r="F2607" s="741" t="str">
        <v/>
      </c>
      <c r="G2607" s="741" t="str">
        <v/>
      </c>
    </row>
    <row r="2608" spans="1:7">
      <c r="A2608" s="740" t="str">
        <f t="shared" si="40"/>
        <v/>
      </c>
      <c r="B2608" s="739" t="str">
        <f>IF($L$2=TRUE,_xll.mirGetDate($A2608,$B$4,"MOD_FOLLOWING",$I$2),"")</f>
        <v/>
      </c>
      <c r="C2608" s="738" t="str">
        <f>IF($L$2=TRUE,_xll.mirGetDate($A2608,$C$4,"MOD_FOLLOWING",$I$2),"")</f>
        <v/>
      </c>
      <c r="D2608" s="738" t="str">
        <f>IF($L$2=TRUE,_xll.mirGetDate($A2608,$D$4,"MOD_FOLLOWING",$I$2),"")</f>
        <v/>
      </c>
      <c r="E2608" s="741" t="str">
        <v/>
      </c>
      <c r="F2608" s="741" t="str">
        <v/>
      </c>
      <c r="G2608" s="741" t="str">
        <v/>
      </c>
    </row>
    <row r="2609" spans="1:7">
      <c r="A2609" s="740" t="str">
        <f t="shared" si="40"/>
        <v/>
      </c>
      <c r="B2609" s="739" t="str">
        <f>IF($L$2=TRUE,_xll.mirGetDate($A2609,$B$4,"MOD_FOLLOWING",$I$2),"")</f>
        <v/>
      </c>
      <c r="C2609" s="738" t="str">
        <f>IF($L$2=TRUE,_xll.mirGetDate($A2609,$C$4,"MOD_FOLLOWING",$I$2),"")</f>
        <v/>
      </c>
      <c r="D2609" s="738" t="str">
        <f>IF($L$2=TRUE,_xll.mirGetDate($A2609,$D$4,"MOD_FOLLOWING",$I$2),"")</f>
        <v/>
      </c>
      <c r="E2609" s="741" t="str">
        <v/>
      </c>
      <c r="F2609" s="741" t="str">
        <v/>
      </c>
      <c r="G2609" s="741" t="str">
        <v/>
      </c>
    </row>
    <row r="2610" spans="1:7">
      <c r="A2610" s="740" t="str">
        <f t="shared" si="40"/>
        <v/>
      </c>
      <c r="B2610" s="739" t="str">
        <f>IF($L$2=TRUE,_xll.mirGetDate($A2610,$B$4,"MOD_FOLLOWING",$I$2),"")</f>
        <v/>
      </c>
      <c r="C2610" s="738" t="str">
        <f>IF($L$2=TRUE,_xll.mirGetDate($A2610,$C$4,"MOD_FOLLOWING",$I$2),"")</f>
        <v/>
      </c>
      <c r="D2610" s="738" t="str">
        <f>IF($L$2=TRUE,_xll.mirGetDate($A2610,$D$4,"MOD_FOLLOWING",$I$2),"")</f>
        <v/>
      </c>
      <c r="E2610" s="741" t="str">
        <v/>
      </c>
      <c r="F2610" s="741" t="str">
        <v/>
      </c>
      <c r="G2610" s="741" t="str">
        <v/>
      </c>
    </row>
    <row r="2611" spans="1:7">
      <c r="A2611" s="740" t="str">
        <f t="shared" si="40"/>
        <v/>
      </c>
      <c r="B2611" s="739" t="str">
        <f>IF($L$2=TRUE,_xll.mirGetDate($A2611,$B$4,"MOD_FOLLOWING",$I$2),"")</f>
        <v/>
      </c>
      <c r="C2611" s="738" t="str">
        <f>IF($L$2=TRUE,_xll.mirGetDate($A2611,$C$4,"MOD_FOLLOWING",$I$2),"")</f>
        <v/>
      </c>
      <c r="D2611" s="738" t="str">
        <f>IF($L$2=TRUE,_xll.mirGetDate($A2611,$D$4,"MOD_FOLLOWING",$I$2),"")</f>
        <v/>
      </c>
      <c r="E2611" s="741" t="str">
        <v/>
      </c>
      <c r="F2611" s="741" t="str">
        <v/>
      </c>
      <c r="G2611" s="741" t="str">
        <v/>
      </c>
    </row>
    <row r="2612" spans="1:7">
      <c r="A2612" s="740" t="str">
        <f t="shared" si="40"/>
        <v/>
      </c>
      <c r="B2612" s="739" t="str">
        <f>IF($L$2=TRUE,_xll.mirGetDate($A2612,$B$4,"MOD_FOLLOWING",$I$2),"")</f>
        <v/>
      </c>
      <c r="C2612" s="738" t="str">
        <f>IF($L$2=TRUE,_xll.mirGetDate($A2612,$C$4,"MOD_FOLLOWING",$I$2),"")</f>
        <v/>
      </c>
      <c r="D2612" s="738" t="str">
        <f>IF($L$2=TRUE,_xll.mirGetDate($A2612,$D$4,"MOD_FOLLOWING",$I$2),"")</f>
        <v/>
      </c>
      <c r="E2612" s="741" t="str">
        <v/>
      </c>
      <c r="F2612" s="741" t="str">
        <v/>
      </c>
      <c r="G2612" s="741" t="str">
        <v/>
      </c>
    </row>
    <row r="2613" spans="1:7">
      <c r="A2613" s="740" t="str">
        <f t="shared" si="40"/>
        <v/>
      </c>
      <c r="B2613" s="739" t="str">
        <f>IF($L$2=TRUE,_xll.mirGetDate($A2613,$B$4,"MOD_FOLLOWING",$I$2),"")</f>
        <v/>
      </c>
      <c r="C2613" s="738" t="str">
        <f>IF($L$2=TRUE,_xll.mirGetDate($A2613,$C$4,"MOD_FOLLOWING",$I$2),"")</f>
        <v/>
      </c>
      <c r="D2613" s="738" t="str">
        <f>IF($L$2=TRUE,_xll.mirGetDate($A2613,$D$4,"MOD_FOLLOWING",$I$2),"")</f>
        <v/>
      </c>
      <c r="E2613" s="741" t="str">
        <v/>
      </c>
      <c r="F2613" s="741" t="str">
        <v/>
      </c>
      <c r="G2613" s="741" t="str">
        <v/>
      </c>
    </row>
    <row r="2614" spans="1:7">
      <c r="A2614" s="740" t="str">
        <f t="shared" si="40"/>
        <v/>
      </c>
      <c r="B2614" s="739" t="str">
        <f>IF($L$2=TRUE,_xll.mirGetDate($A2614,$B$4,"MOD_FOLLOWING",$I$2),"")</f>
        <v/>
      </c>
      <c r="C2614" s="738" t="str">
        <f>IF($L$2=TRUE,_xll.mirGetDate($A2614,$C$4,"MOD_FOLLOWING",$I$2),"")</f>
        <v/>
      </c>
      <c r="D2614" s="738" t="str">
        <f>IF($L$2=TRUE,_xll.mirGetDate($A2614,$D$4,"MOD_FOLLOWING",$I$2),"")</f>
        <v/>
      </c>
      <c r="E2614" s="741" t="str">
        <v/>
      </c>
      <c r="F2614" s="741" t="str">
        <v/>
      </c>
      <c r="G2614" s="741" t="str">
        <v/>
      </c>
    </row>
    <row r="2615" spans="1:7">
      <c r="A2615" s="740" t="str">
        <f t="shared" si="40"/>
        <v/>
      </c>
      <c r="B2615" s="739" t="str">
        <f>IF($L$2=TRUE,_xll.mirGetDate($A2615,$B$4,"MOD_FOLLOWING",$I$2),"")</f>
        <v/>
      </c>
      <c r="C2615" s="738" t="str">
        <f>IF($L$2=TRUE,_xll.mirGetDate($A2615,$C$4,"MOD_FOLLOWING",$I$2),"")</f>
        <v/>
      </c>
      <c r="D2615" s="738" t="str">
        <f>IF($L$2=TRUE,_xll.mirGetDate($A2615,$D$4,"MOD_FOLLOWING",$I$2),"")</f>
        <v/>
      </c>
      <c r="E2615" s="741" t="str">
        <v/>
      </c>
      <c r="F2615" s="741" t="str">
        <v/>
      </c>
      <c r="G2615" s="741" t="str">
        <v/>
      </c>
    </row>
    <row r="2616" spans="1:7">
      <c r="A2616" s="740" t="str">
        <f t="shared" si="40"/>
        <v/>
      </c>
      <c r="B2616" s="739" t="str">
        <f>IF($L$2=TRUE,_xll.mirGetDate($A2616,$B$4,"MOD_FOLLOWING",$I$2),"")</f>
        <v/>
      </c>
      <c r="C2616" s="738" t="str">
        <f>IF($L$2=TRUE,_xll.mirGetDate($A2616,$C$4,"MOD_FOLLOWING",$I$2),"")</f>
        <v/>
      </c>
      <c r="D2616" s="738" t="str">
        <f>IF($L$2=TRUE,_xll.mirGetDate($A2616,$D$4,"MOD_FOLLOWING",$I$2),"")</f>
        <v/>
      </c>
      <c r="E2616" s="741" t="str">
        <v/>
      </c>
      <c r="F2616" s="741" t="str">
        <v/>
      </c>
      <c r="G2616" s="741" t="str">
        <v/>
      </c>
    </row>
    <row r="2617" spans="1:7">
      <c r="A2617" s="740" t="str">
        <f t="shared" si="40"/>
        <v/>
      </c>
      <c r="B2617" s="739" t="str">
        <f>IF($L$2=TRUE,_xll.mirGetDate($A2617,$B$4,"MOD_FOLLOWING",$I$2),"")</f>
        <v/>
      </c>
      <c r="C2617" s="738" t="str">
        <f>IF($L$2=TRUE,_xll.mirGetDate($A2617,$C$4,"MOD_FOLLOWING",$I$2),"")</f>
        <v/>
      </c>
      <c r="D2617" s="738" t="str">
        <f>IF($L$2=TRUE,_xll.mirGetDate($A2617,$D$4,"MOD_FOLLOWING",$I$2),"")</f>
        <v/>
      </c>
      <c r="E2617" s="741" t="str">
        <v/>
      </c>
      <c r="F2617" s="741" t="str">
        <v/>
      </c>
      <c r="G2617" s="741" t="str">
        <v/>
      </c>
    </row>
    <row r="2618" spans="1:7">
      <c r="A2618" s="740" t="str">
        <f t="shared" si="40"/>
        <v/>
      </c>
      <c r="B2618" s="739" t="str">
        <f>IF($L$2=TRUE,_xll.mirGetDate($A2618,$B$4,"MOD_FOLLOWING",$I$2),"")</f>
        <v/>
      </c>
      <c r="C2618" s="738" t="str">
        <f>IF($L$2=TRUE,_xll.mirGetDate($A2618,$C$4,"MOD_FOLLOWING",$I$2),"")</f>
        <v/>
      </c>
      <c r="D2618" s="738" t="str">
        <f>IF($L$2=TRUE,_xll.mirGetDate($A2618,$D$4,"MOD_FOLLOWING",$I$2),"")</f>
        <v/>
      </c>
      <c r="E2618" s="741" t="str">
        <v/>
      </c>
      <c r="F2618" s="741" t="str">
        <v/>
      </c>
      <c r="G2618" s="741" t="str">
        <v/>
      </c>
    </row>
    <row r="2619" spans="1:7">
      <c r="A2619" s="740" t="str">
        <f t="shared" si="40"/>
        <v/>
      </c>
      <c r="B2619" s="739" t="str">
        <f>IF($L$2=TRUE,_xll.mirGetDate($A2619,$B$4,"MOD_FOLLOWING",$I$2),"")</f>
        <v/>
      </c>
      <c r="C2619" s="738" t="str">
        <f>IF($L$2=TRUE,_xll.mirGetDate($A2619,$C$4,"MOD_FOLLOWING",$I$2),"")</f>
        <v/>
      </c>
      <c r="D2619" s="738" t="str">
        <f>IF($L$2=TRUE,_xll.mirGetDate($A2619,$D$4,"MOD_FOLLOWING",$I$2),"")</f>
        <v/>
      </c>
      <c r="E2619" s="741" t="str">
        <v/>
      </c>
      <c r="F2619" s="741" t="str">
        <v/>
      </c>
      <c r="G2619" s="741" t="str">
        <v/>
      </c>
    </row>
    <row r="2620" spans="1:7">
      <c r="A2620" s="740" t="str">
        <f t="shared" si="40"/>
        <v/>
      </c>
      <c r="B2620" s="739" t="str">
        <f>IF($L$2=TRUE,_xll.mirGetDate($A2620,$B$4,"MOD_FOLLOWING",$I$2),"")</f>
        <v/>
      </c>
      <c r="C2620" s="738" t="str">
        <f>IF($L$2=TRUE,_xll.mirGetDate($A2620,$C$4,"MOD_FOLLOWING",$I$2),"")</f>
        <v/>
      </c>
      <c r="D2620" s="738" t="str">
        <f>IF($L$2=TRUE,_xll.mirGetDate($A2620,$D$4,"MOD_FOLLOWING",$I$2),"")</f>
        <v/>
      </c>
      <c r="E2620" s="741" t="str">
        <v/>
      </c>
      <c r="F2620" s="741" t="str">
        <v/>
      </c>
      <c r="G2620" s="741" t="str">
        <v/>
      </c>
    </row>
    <row r="2621" spans="1:7">
      <c r="A2621" s="740" t="str">
        <f t="shared" si="40"/>
        <v/>
      </c>
      <c r="B2621" s="739" t="str">
        <f>IF($L$2=TRUE,_xll.mirGetDate($A2621,$B$4,"MOD_FOLLOWING",$I$2),"")</f>
        <v/>
      </c>
      <c r="C2621" s="738" t="str">
        <f>IF($L$2=TRUE,_xll.mirGetDate($A2621,$C$4,"MOD_FOLLOWING",$I$2),"")</f>
        <v/>
      </c>
      <c r="D2621" s="738" t="str">
        <f>IF($L$2=TRUE,_xll.mirGetDate($A2621,$D$4,"MOD_FOLLOWING",$I$2),"")</f>
        <v/>
      </c>
      <c r="E2621" s="741" t="str">
        <v/>
      </c>
      <c r="F2621" s="741" t="str">
        <v/>
      </c>
      <c r="G2621" s="741" t="str">
        <v/>
      </c>
    </row>
    <row r="2622" spans="1:7">
      <c r="A2622" s="740" t="str">
        <f t="shared" si="40"/>
        <v/>
      </c>
      <c r="B2622" s="739" t="str">
        <f>IF($L$2=TRUE,_xll.mirGetDate($A2622,$B$4,"MOD_FOLLOWING",$I$2),"")</f>
        <v/>
      </c>
      <c r="C2622" s="738" t="str">
        <f>IF($L$2=TRUE,_xll.mirGetDate($A2622,$C$4,"MOD_FOLLOWING",$I$2),"")</f>
        <v/>
      </c>
      <c r="D2622" s="738" t="str">
        <f>IF($L$2=TRUE,_xll.mirGetDate($A2622,$D$4,"MOD_FOLLOWING",$I$2),"")</f>
        <v/>
      </c>
      <c r="E2622" s="741" t="str">
        <v/>
      </c>
      <c r="F2622" s="741" t="str">
        <v/>
      </c>
      <c r="G2622" s="741" t="str">
        <v/>
      </c>
    </row>
    <row r="2623" spans="1:7">
      <c r="A2623" s="740" t="str">
        <f t="shared" si="40"/>
        <v/>
      </c>
      <c r="B2623" s="739" t="str">
        <f>IF($L$2=TRUE,_xll.mirGetDate($A2623,$B$4,"MOD_FOLLOWING",$I$2),"")</f>
        <v/>
      </c>
      <c r="C2623" s="738" t="str">
        <f>IF($L$2=TRUE,_xll.mirGetDate($A2623,$C$4,"MOD_FOLLOWING",$I$2),"")</f>
        <v/>
      </c>
      <c r="D2623" s="738" t="str">
        <f>IF($L$2=TRUE,_xll.mirGetDate($A2623,$D$4,"MOD_FOLLOWING",$I$2),"")</f>
        <v/>
      </c>
      <c r="E2623" s="741" t="str">
        <v/>
      </c>
      <c r="F2623" s="741" t="str">
        <v/>
      </c>
      <c r="G2623" s="741" t="str">
        <v/>
      </c>
    </row>
    <row r="2624" spans="1:7">
      <c r="A2624" s="740" t="str">
        <f t="shared" si="40"/>
        <v/>
      </c>
      <c r="B2624" s="739" t="str">
        <f>IF($L$2=TRUE,_xll.mirGetDate($A2624,$B$4,"MOD_FOLLOWING",$I$2),"")</f>
        <v/>
      </c>
      <c r="C2624" s="738" t="str">
        <f>IF($L$2=TRUE,_xll.mirGetDate($A2624,$C$4,"MOD_FOLLOWING",$I$2),"")</f>
        <v/>
      </c>
      <c r="D2624" s="738" t="str">
        <f>IF($L$2=TRUE,_xll.mirGetDate($A2624,$D$4,"MOD_FOLLOWING",$I$2),"")</f>
        <v/>
      </c>
      <c r="E2624" s="741" t="str">
        <v/>
      </c>
      <c r="F2624" s="741" t="str">
        <v/>
      </c>
      <c r="G2624" s="741" t="str">
        <v/>
      </c>
    </row>
    <row r="2625" spans="1:7">
      <c r="A2625" s="740" t="str">
        <f t="shared" si="40"/>
        <v/>
      </c>
      <c r="B2625" s="739" t="str">
        <f>IF($L$2=TRUE,_xll.mirGetDate($A2625,$B$4,"MOD_FOLLOWING",$I$2),"")</f>
        <v/>
      </c>
      <c r="C2625" s="738" t="str">
        <f>IF($L$2=TRUE,_xll.mirGetDate($A2625,$C$4,"MOD_FOLLOWING",$I$2),"")</f>
        <v/>
      </c>
      <c r="D2625" s="738" t="str">
        <f>IF($L$2=TRUE,_xll.mirGetDate($A2625,$D$4,"MOD_FOLLOWING",$I$2),"")</f>
        <v/>
      </c>
      <c r="E2625" s="741" t="str">
        <v/>
      </c>
      <c r="F2625" s="741" t="str">
        <v/>
      </c>
      <c r="G2625" s="741" t="str">
        <v/>
      </c>
    </row>
    <row r="2626" spans="1:7">
      <c r="A2626" s="740" t="str">
        <f t="shared" si="40"/>
        <v/>
      </c>
      <c r="B2626" s="739" t="str">
        <f>IF($L$2=TRUE,_xll.mirGetDate($A2626,$B$4,"MOD_FOLLOWING",$I$2),"")</f>
        <v/>
      </c>
      <c r="C2626" s="738" t="str">
        <f>IF($L$2=TRUE,_xll.mirGetDate($A2626,$C$4,"MOD_FOLLOWING",$I$2),"")</f>
        <v/>
      </c>
      <c r="D2626" s="738" t="str">
        <f>IF($L$2=TRUE,_xll.mirGetDate($A2626,$D$4,"MOD_FOLLOWING",$I$2),"")</f>
        <v/>
      </c>
      <c r="E2626" s="741" t="str">
        <v/>
      </c>
      <c r="F2626" s="741" t="str">
        <v/>
      </c>
      <c r="G2626" s="741" t="str">
        <v/>
      </c>
    </row>
    <row r="2627" spans="1:7">
      <c r="A2627" s="740" t="str">
        <f t="shared" si="40"/>
        <v/>
      </c>
      <c r="B2627" s="739" t="str">
        <f>IF($L$2=TRUE,_xll.mirGetDate($A2627,$B$4,"MOD_FOLLOWING",$I$2),"")</f>
        <v/>
      </c>
      <c r="C2627" s="738" t="str">
        <f>IF($L$2=TRUE,_xll.mirGetDate($A2627,$C$4,"MOD_FOLLOWING",$I$2),"")</f>
        <v/>
      </c>
      <c r="D2627" s="738" t="str">
        <f>IF($L$2=TRUE,_xll.mirGetDate($A2627,$D$4,"MOD_FOLLOWING",$I$2),"")</f>
        <v/>
      </c>
      <c r="E2627" s="741" t="str">
        <v/>
      </c>
      <c r="F2627" s="741" t="str">
        <v/>
      </c>
      <c r="G2627" s="741" t="str">
        <v/>
      </c>
    </row>
    <row r="2628" spans="1:7">
      <c r="A2628" s="740" t="str">
        <f t="shared" si="40"/>
        <v/>
      </c>
      <c r="B2628" s="739" t="str">
        <f>IF($L$2=TRUE,_xll.mirGetDate($A2628,$B$4,"MOD_FOLLOWING",$I$2),"")</f>
        <v/>
      </c>
      <c r="C2628" s="738" t="str">
        <f>IF($L$2=TRUE,_xll.mirGetDate($A2628,$C$4,"MOD_FOLLOWING",$I$2),"")</f>
        <v/>
      </c>
      <c r="D2628" s="738" t="str">
        <f>IF($L$2=TRUE,_xll.mirGetDate($A2628,$D$4,"MOD_FOLLOWING",$I$2),"")</f>
        <v/>
      </c>
      <c r="E2628" s="741" t="str">
        <v/>
      </c>
      <c r="F2628" s="741" t="str">
        <v/>
      </c>
      <c r="G2628" s="741" t="str">
        <v/>
      </c>
    </row>
    <row r="2629" spans="1:7">
      <c r="A2629" s="740" t="str">
        <f t="shared" si="40"/>
        <v/>
      </c>
      <c r="B2629" s="739" t="str">
        <f>IF($L$2=TRUE,_xll.mirGetDate($A2629,$B$4,"MOD_FOLLOWING",$I$2),"")</f>
        <v/>
      </c>
      <c r="C2629" s="738" t="str">
        <f>IF($L$2=TRUE,_xll.mirGetDate($A2629,$C$4,"MOD_FOLLOWING",$I$2),"")</f>
        <v/>
      </c>
      <c r="D2629" s="738" t="str">
        <f>IF($L$2=TRUE,_xll.mirGetDate($A2629,$D$4,"MOD_FOLLOWING",$I$2),"")</f>
        <v/>
      </c>
      <c r="E2629" s="741" t="str">
        <v/>
      </c>
      <c r="F2629" s="741" t="str">
        <v/>
      </c>
      <c r="G2629" s="741" t="str">
        <v/>
      </c>
    </row>
    <row r="2630" spans="1:7">
      <c r="A2630" s="740" t="str">
        <f t="shared" ref="A2630:A2693" si="41">B2629</f>
        <v/>
      </c>
      <c r="B2630" s="739" t="str">
        <f>IF($L$2=TRUE,_xll.mirGetDate($A2630,$B$4,"MOD_FOLLOWING",$I$2),"")</f>
        <v/>
      </c>
      <c r="C2630" s="738" t="str">
        <f>IF($L$2=TRUE,_xll.mirGetDate($A2630,$C$4,"MOD_FOLLOWING",$I$2),"")</f>
        <v/>
      </c>
      <c r="D2630" s="738" t="str">
        <f>IF($L$2=TRUE,_xll.mirGetDate($A2630,$D$4,"MOD_FOLLOWING",$I$2),"")</f>
        <v/>
      </c>
      <c r="E2630" s="741" t="str">
        <v/>
      </c>
      <c r="F2630" s="741" t="str">
        <v/>
      </c>
      <c r="G2630" s="741" t="str">
        <v/>
      </c>
    </row>
    <row r="2631" spans="1:7">
      <c r="A2631" s="740" t="str">
        <f t="shared" si="41"/>
        <v/>
      </c>
      <c r="B2631" s="739" t="str">
        <f>IF($L$2=TRUE,_xll.mirGetDate($A2631,$B$4,"MOD_FOLLOWING",$I$2),"")</f>
        <v/>
      </c>
      <c r="C2631" s="738" t="str">
        <f>IF($L$2=TRUE,_xll.mirGetDate($A2631,$C$4,"MOD_FOLLOWING",$I$2),"")</f>
        <v/>
      </c>
      <c r="D2631" s="738" t="str">
        <f>IF($L$2=TRUE,_xll.mirGetDate($A2631,$D$4,"MOD_FOLLOWING",$I$2),"")</f>
        <v/>
      </c>
      <c r="E2631" s="741" t="str">
        <v/>
      </c>
      <c r="F2631" s="741" t="str">
        <v/>
      </c>
      <c r="G2631" s="741" t="str">
        <v/>
      </c>
    </row>
    <row r="2632" spans="1:7">
      <c r="A2632" s="740" t="str">
        <f t="shared" si="41"/>
        <v/>
      </c>
      <c r="B2632" s="739" t="str">
        <f>IF($L$2=TRUE,_xll.mirGetDate($A2632,$B$4,"MOD_FOLLOWING",$I$2),"")</f>
        <v/>
      </c>
      <c r="C2632" s="738" t="str">
        <f>IF($L$2=TRUE,_xll.mirGetDate($A2632,$C$4,"MOD_FOLLOWING",$I$2),"")</f>
        <v/>
      </c>
      <c r="D2632" s="738" t="str">
        <f>IF($L$2=TRUE,_xll.mirGetDate($A2632,$D$4,"MOD_FOLLOWING",$I$2),"")</f>
        <v/>
      </c>
      <c r="E2632" s="741" t="str">
        <v/>
      </c>
      <c r="F2632" s="741" t="str">
        <v/>
      </c>
      <c r="G2632" s="741" t="str">
        <v/>
      </c>
    </row>
    <row r="2633" spans="1:7">
      <c r="A2633" s="740" t="str">
        <f t="shared" si="41"/>
        <v/>
      </c>
      <c r="B2633" s="739" t="str">
        <f>IF($L$2=TRUE,_xll.mirGetDate($A2633,$B$4,"MOD_FOLLOWING",$I$2),"")</f>
        <v/>
      </c>
      <c r="C2633" s="738" t="str">
        <f>IF($L$2=TRUE,_xll.mirGetDate($A2633,$C$4,"MOD_FOLLOWING",$I$2),"")</f>
        <v/>
      </c>
      <c r="D2633" s="738" t="str">
        <f>IF($L$2=TRUE,_xll.mirGetDate($A2633,$D$4,"MOD_FOLLOWING",$I$2),"")</f>
        <v/>
      </c>
      <c r="E2633" s="741" t="str">
        <v/>
      </c>
      <c r="F2633" s="741" t="str">
        <v/>
      </c>
      <c r="G2633" s="741" t="str">
        <v/>
      </c>
    </row>
    <row r="2634" spans="1:7">
      <c r="A2634" s="740" t="str">
        <f t="shared" si="41"/>
        <v/>
      </c>
      <c r="B2634" s="739" t="str">
        <f>IF($L$2=TRUE,_xll.mirGetDate($A2634,$B$4,"MOD_FOLLOWING",$I$2),"")</f>
        <v/>
      </c>
      <c r="C2634" s="738" t="str">
        <f>IF($L$2=TRUE,_xll.mirGetDate($A2634,$C$4,"MOD_FOLLOWING",$I$2),"")</f>
        <v/>
      </c>
      <c r="D2634" s="738" t="str">
        <f>IF($L$2=TRUE,_xll.mirGetDate($A2634,$D$4,"MOD_FOLLOWING",$I$2),"")</f>
        <v/>
      </c>
      <c r="E2634" s="741" t="str">
        <v/>
      </c>
      <c r="F2634" s="741" t="str">
        <v/>
      </c>
      <c r="G2634" s="741" t="str">
        <v/>
      </c>
    </row>
    <row r="2635" spans="1:7">
      <c r="A2635" s="740" t="str">
        <f t="shared" si="41"/>
        <v/>
      </c>
      <c r="B2635" s="739" t="str">
        <f>IF($L$2=TRUE,_xll.mirGetDate($A2635,$B$4,"MOD_FOLLOWING",$I$2),"")</f>
        <v/>
      </c>
      <c r="C2635" s="738" t="str">
        <f>IF($L$2=TRUE,_xll.mirGetDate($A2635,$C$4,"MOD_FOLLOWING",$I$2),"")</f>
        <v/>
      </c>
      <c r="D2635" s="738" t="str">
        <f>IF($L$2=TRUE,_xll.mirGetDate($A2635,$D$4,"MOD_FOLLOWING",$I$2),"")</f>
        <v/>
      </c>
      <c r="E2635" s="741" t="str">
        <v/>
      </c>
      <c r="F2635" s="741" t="str">
        <v/>
      </c>
      <c r="G2635" s="741" t="str">
        <v/>
      </c>
    </row>
    <row r="2636" spans="1:7">
      <c r="A2636" s="740" t="str">
        <f t="shared" si="41"/>
        <v/>
      </c>
      <c r="B2636" s="739" t="str">
        <f>IF($L$2=TRUE,_xll.mirGetDate($A2636,$B$4,"MOD_FOLLOWING",$I$2),"")</f>
        <v/>
      </c>
      <c r="C2636" s="738" t="str">
        <f>IF($L$2=TRUE,_xll.mirGetDate($A2636,$C$4,"MOD_FOLLOWING",$I$2),"")</f>
        <v/>
      </c>
      <c r="D2636" s="738" t="str">
        <f>IF($L$2=TRUE,_xll.mirGetDate($A2636,$D$4,"MOD_FOLLOWING",$I$2),"")</f>
        <v/>
      </c>
      <c r="E2636" s="741" t="str">
        <v/>
      </c>
      <c r="F2636" s="741" t="str">
        <v/>
      </c>
      <c r="G2636" s="741" t="str">
        <v/>
      </c>
    </row>
    <row r="2637" spans="1:7">
      <c r="A2637" s="740" t="str">
        <f t="shared" si="41"/>
        <v/>
      </c>
      <c r="B2637" s="739" t="str">
        <f>IF($L$2=TRUE,_xll.mirGetDate($A2637,$B$4,"MOD_FOLLOWING",$I$2),"")</f>
        <v/>
      </c>
      <c r="C2637" s="738" t="str">
        <f>IF($L$2=TRUE,_xll.mirGetDate($A2637,$C$4,"MOD_FOLLOWING",$I$2),"")</f>
        <v/>
      </c>
      <c r="D2637" s="738" t="str">
        <f>IF($L$2=TRUE,_xll.mirGetDate($A2637,$D$4,"MOD_FOLLOWING",$I$2),"")</f>
        <v/>
      </c>
      <c r="E2637" s="741" t="str">
        <v/>
      </c>
      <c r="F2637" s="741" t="str">
        <v/>
      </c>
      <c r="G2637" s="741" t="str">
        <v/>
      </c>
    </row>
    <row r="2638" spans="1:7">
      <c r="A2638" s="740" t="str">
        <f t="shared" si="41"/>
        <v/>
      </c>
      <c r="B2638" s="739" t="str">
        <f>IF($L$2=TRUE,_xll.mirGetDate($A2638,$B$4,"MOD_FOLLOWING",$I$2),"")</f>
        <v/>
      </c>
      <c r="C2638" s="738" t="str">
        <f>IF($L$2=TRUE,_xll.mirGetDate($A2638,$C$4,"MOD_FOLLOWING",$I$2),"")</f>
        <v/>
      </c>
      <c r="D2638" s="738" t="str">
        <f>IF($L$2=TRUE,_xll.mirGetDate($A2638,$D$4,"MOD_FOLLOWING",$I$2),"")</f>
        <v/>
      </c>
      <c r="E2638" s="741" t="str">
        <v/>
      </c>
      <c r="F2638" s="741" t="str">
        <v/>
      </c>
      <c r="G2638" s="741" t="str">
        <v/>
      </c>
    </row>
    <row r="2639" spans="1:7">
      <c r="A2639" s="740" t="str">
        <f t="shared" si="41"/>
        <v/>
      </c>
      <c r="B2639" s="739" t="str">
        <f>IF($L$2=TRUE,_xll.mirGetDate($A2639,$B$4,"MOD_FOLLOWING",$I$2),"")</f>
        <v/>
      </c>
      <c r="C2639" s="738" t="str">
        <f>IF($L$2=TRUE,_xll.mirGetDate($A2639,$C$4,"MOD_FOLLOWING",$I$2),"")</f>
        <v/>
      </c>
      <c r="D2639" s="738" t="str">
        <f>IF($L$2=TRUE,_xll.mirGetDate($A2639,$D$4,"MOD_FOLLOWING",$I$2),"")</f>
        <v/>
      </c>
      <c r="E2639" s="741" t="str">
        <v/>
      </c>
      <c r="F2639" s="741" t="str">
        <v/>
      </c>
      <c r="G2639" s="741" t="str">
        <v/>
      </c>
    </row>
    <row r="2640" spans="1:7">
      <c r="A2640" s="740" t="str">
        <f t="shared" si="41"/>
        <v/>
      </c>
      <c r="B2640" s="739" t="str">
        <f>IF($L$2=TRUE,_xll.mirGetDate($A2640,$B$4,"MOD_FOLLOWING",$I$2),"")</f>
        <v/>
      </c>
      <c r="C2640" s="738" t="str">
        <f>IF($L$2=TRUE,_xll.mirGetDate($A2640,$C$4,"MOD_FOLLOWING",$I$2),"")</f>
        <v/>
      </c>
      <c r="D2640" s="738" t="str">
        <f>IF($L$2=TRUE,_xll.mirGetDate($A2640,$D$4,"MOD_FOLLOWING",$I$2),"")</f>
        <v/>
      </c>
      <c r="E2640" s="741" t="str">
        <v/>
      </c>
      <c r="F2640" s="741" t="str">
        <v/>
      </c>
      <c r="G2640" s="741" t="str">
        <v/>
      </c>
    </row>
    <row r="2641" spans="1:7">
      <c r="A2641" s="740" t="str">
        <f t="shared" si="41"/>
        <v/>
      </c>
      <c r="B2641" s="739" t="str">
        <f>IF($L$2=TRUE,_xll.mirGetDate($A2641,$B$4,"MOD_FOLLOWING",$I$2),"")</f>
        <v/>
      </c>
      <c r="C2641" s="738" t="str">
        <f>IF($L$2=TRUE,_xll.mirGetDate($A2641,$C$4,"MOD_FOLLOWING",$I$2),"")</f>
        <v/>
      </c>
      <c r="D2641" s="738" t="str">
        <f>IF($L$2=TRUE,_xll.mirGetDate($A2641,$D$4,"MOD_FOLLOWING",$I$2),"")</f>
        <v/>
      </c>
      <c r="E2641" s="741" t="str">
        <v/>
      </c>
      <c r="F2641" s="741" t="str">
        <v/>
      </c>
      <c r="G2641" s="741" t="str">
        <v/>
      </c>
    </row>
    <row r="2642" spans="1:7">
      <c r="A2642" s="740" t="str">
        <f t="shared" si="41"/>
        <v/>
      </c>
      <c r="B2642" s="739" t="str">
        <f>IF($L$2=TRUE,_xll.mirGetDate($A2642,$B$4,"MOD_FOLLOWING",$I$2),"")</f>
        <v/>
      </c>
      <c r="C2642" s="738" t="str">
        <f>IF($L$2=TRUE,_xll.mirGetDate($A2642,$C$4,"MOD_FOLLOWING",$I$2),"")</f>
        <v/>
      </c>
      <c r="D2642" s="738" t="str">
        <f>IF($L$2=TRUE,_xll.mirGetDate($A2642,$D$4,"MOD_FOLLOWING",$I$2),"")</f>
        <v/>
      </c>
      <c r="E2642" s="741" t="str">
        <v/>
      </c>
      <c r="F2642" s="741" t="str">
        <v/>
      </c>
      <c r="G2642" s="741" t="str">
        <v/>
      </c>
    </row>
    <row r="2643" spans="1:7">
      <c r="A2643" s="740" t="str">
        <f t="shared" si="41"/>
        <v/>
      </c>
      <c r="B2643" s="739" t="str">
        <f>IF($L$2=TRUE,_xll.mirGetDate($A2643,$B$4,"MOD_FOLLOWING",$I$2),"")</f>
        <v/>
      </c>
      <c r="C2643" s="738" t="str">
        <f>IF($L$2=TRUE,_xll.mirGetDate($A2643,$C$4,"MOD_FOLLOWING",$I$2),"")</f>
        <v/>
      </c>
      <c r="D2643" s="738" t="str">
        <f>IF($L$2=TRUE,_xll.mirGetDate($A2643,$D$4,"MOD_FOLLOWING",$I$2),"")</f>
        <v/>
      </c>
      <c r="E2643" s="741" t="str">
        <v/>
      </c>
      <c r="F2643" s="741" t="str">
        <v/>
      </c>
      <c r="G2643" s="741" t="str">
        <v/>
      </c>
    </row>
    <row r="2644" spans="1:7">
      <c r="A2644" s="740" t="str">
        <f t="shared" si="41"/>
        <v/>
      </c>
      <c r="B2644" s="739" t="str">
        <f>IF($L$2=TRUE,_xll.mirGetDate($A2644,$B$4,"MOD_FOLLOWING",$I$2),"")</f>
        <v/>
      </c>
      <c r="C2644" s="738" t="str">
        <f>IF($L$2=TRUE,_xll.mirGetDate($A2644,$C$4,"MOD_FOLLOWING",$I$2),"")</f>
        <v/>
      </c>
      <c r="D2644" s="738" t="str">
        <f>IF($L$2=TRUE,_xll.mirGetDate($A2644,$D$4,"MOD_FOLLOWING",$I$2),"")</f>
        <v/>
      </c>
      <c r="E2644" s="741" t="str">
        <v/>
      </c>
      <c r="F2644" s="741" t="str">
        <v/>
      </c>
      <c r="G2644" s="741" t="str">
        <v/>
      </c>
    </row>
    <row r="2645" spans="1:7">
      <c r="A2645" s="740" t="str">
        <f t="shared" si="41"/>
        <v/>
      </c>
      <c r="B2645" s="739" t="str">
        <f>IF($L$2=TRUE,_xll.mirGetDate($A2645,$B$4,"MOD_FOLLOWING",$I$2),"")</f>
        <v/>
      </c>
      <c r="C2645" s="738" t="str">
        <f>IF($L$2=TRUE,_xll.mirGetDate($A2645,$C$4,"MOD_FOLLOWING",$I$2),"")</f>
        <v/>
      </c>
      <c r="D2645" s="738" t="str">
        <f>IF($L$2=TRUE,_xll.mirGetDate($A2645,$D$4,"MOD_FOLLOWING",$I$2),"")</f>
        <v/>
      </c>
      <c r="E2645" s="741" t="str">
        <v/>
      </c>
      <c r="F2645" s="741" t="str">
        <v/>
      </c>
      <c r="G2645" s="741" t="str">
        <v/>
      </c>
    </row>
    <row r="2646" spans="1:7">
      <c r="A2646" s="740" t="str">
        <f t="shared" si="41"/>
        <v/>
      </c>
      <c r="B2646" s="739" t="str">
        <f>IF($L$2=TRUE,_xll.mirGetDate($A2646,$B$4,"MOD_FOLLOWING",$I$2),"")</f>
        <v/>
      </c>
      <c r="C2646" s="738" t="str">
        <f>IF($L$2=TRUE,_xll.mirGetDate($A2646,$C$4,"MOD_FOLLOWING",$I$2),"")</f>
        <v/>
      </c>
      <c r="D2646" s="738" t="str">
        <f>IF($L$2=TRUE,_xll.mirGetDate($A2646,$D$4,"MOD_FOLLOWING",$I$2),"")</f>
        <v/>
      </c>
      <c r="E2646" s="741" t="str">
        <v/>
      </c>
      <c r="F2646" s="741" t="str">
        <v/>
      </c>
      <c r="G2646" s="741" t="str">
        <v/>
      </c>
    </row>
    <row r="2647" spans="1:7">
      <c r="A2647" s="740" t="str">
        <f t="shared" si="41"/>
        <v/>
      </c>
      <c r="B2647" s="739" t="str">
        <f>IF($L$2=TRUE,_xll.mirGetDate($A2647,$B$4,"MOD_FOLLOWING",$I$2),"")</f>
        <v/>
      </c>
      <c r="C2647" s="738" t="str">
        <f>IF($L$2=TRUE,_xll.mirGetDate($A2647,$C$4,"MOD_FOLLOWING",$I$2),"")</f>
        <v/>
      </c>
      <c r="D2647" s="738" t="str">
        <f>IF($L$2=TRUE,_xll.mirGetDate($A2647,$D$4,"MOD_FOLLOWING",$I$2),"")</f>
        <v/>
      </c>
      <c r="E2647" s="741" t="str">
        <v/>
      </c>
      <c r="F2647" s="741" t="str">
        <v/>
      </c>
      <c r="G2647" s="741" t="str">
        <v/>
      </c>
    </row>
    <row r="2648" spans="1:7">
      <c r="A2648" s="740" t="str">
        <f t="shared" si="41"/>
        <v/>
      </c>
      <c r="B2648" s="739" t="str">
        <f>IF($L$2=TRUE,_xll.mirGetDate($A2648,$B$4,"MOD_FOLLOWING",$I$2),"")</f>
        <v/>
      </c>
      <c r="C2648" s="738" t="str">
        <f>IF($L$2=TRUE,_xll.mirGetDate($A2648,$C$4,"MOD_FOLLOWING",$I$2),"")</f>
        <v/>
      </c>
      <c r="D2648" s="738" t="str">
        <f>IF($L$2=TRUE,_xll.mirGetDate($A2648,$D$4,"MOD_FOLLOWING",$I$2),"")</f>
        <v/>
      </c>
      <c r="E2648" s="741" t="str">
        <v/>
      </c>
      <c r="F2648" s="741" t="str">
        <v/>
      </c>
      <c r="G2648" s="741" t="str">
        <v/>
      </c>
    </row>
    <row r="2649" spans="1:7">
      <c r="A2649" s="740" t="str">
        <f t="shared" si="41"/>
        <v/>
      </c>
      <c r="B2649" s="739" t="str">
        <f>IF($L$2=TRUE,_xll.mirGetDate($A2649,$B$4,"MOD_FOLLOWING",$I$2),"")</f>
        <v/>
      </c>
      <c r="C2649" s="738" t="str">
        <f>IF($L$2=TRUE,_xll.mirGetDate($A2649,$C$4,"MOD_FOLLOWING",$I$2),"")</f>
        <v/>
      </c>
      <c r="D2649" s="738" t="str">
        <f>IF($L$2=TRUE,_xll.mirGetDate($A2649,$D$4,"MOD_FOLLOWING",$I$2),"")</f>
        <v/>
      </c>
      <c r="E2649" s="741" t="str">
        <v/>
      </c>
      <c r="F2649" s="741" t="str">
        <v/>
      </c>
      <c r="G2649" s="741" t="str">
        <v/>
      </c>
    </row>
    <row r="2650" spans="1:7">
      <c r="A2650" s="740" t="str">
        <f t="shared" si="41"/>
        <v/>
      </c>
      <c r="B2650" s="739" t="str">
        <f>IF($L$2=TRUE,_xll.mirGetDate($A2650,$B$4,"MOD_FOLLOWING",$I$2),"")</f>
        <v/>
      </c>
      <c r="C2650" s="738" t="str">
        <f>IF($L$2=TRUE,_xll.mirGetDate($A2650,$C$4,"MOD_FOLLOWING",$I$2),"")</f>
        <v/>
      </c>
      <c r="D2650" s="738" t="str">
        <f>IF($L$2=TRUE,_xll.mirGetDate($A2650,$D$4,"MOD_FOLLOWING",$I$2),"")</f>
        <v/>
      </c>
      <c r="E2650" s="741" t="str">
        <v/>
      </c>
      <c r="F2650" s="741" t="str">
        <v/>
      </c>
      <c r="G2650" s="741" t="str">
        <v/>
      </c>
    </row>
    <row r="2651" spans="1:7">
      <c r="A2651" s="740" t="str">
        <f t="shared" si="41"/>
        <v/>
      </c>
      <c r="B2651" s="739" t="str">
        <f>IF($L$2=TRUE,_xll.mirGetDate($A2651,$B$4,"MOD_FOLLOWING",$I$2),"")</f>
        <v/>
      </c>
      <c r="C2651" s="738" t="str">
        <f>IF($L$2=TRUE,_xll.mirGetDate($A2651,$C$4,"MOD_FOLLOWING",$I$2),"")</f>
        <v/>
      </c>
      <c r="D2651" s="738" t="str">
        <f>IF($L$2=TRUE,_xll.mirGetDate($A2651,$D$4,"MOD_FOLLOWING",$I$2),"")</f>
        <v/>
      </c>
      <c r="E2651" s="741" t="str">
        <v/>
      </c>
      <c r="F2651" s="741" t="str">
        <v/>
      </c>
      <c r="G2651" s="741" t="str">
        <v/>
      </c>
    </row>
    <row r="2652" spans="1:7">
      <c r="A2652" s="740" t="str">
        <f t="shared" si="41"/>
        <v/>
      </c>
      <c r="B2652" s="739" t="str">
        <f>IF($L$2=TRUE,_xll.mirGetDate($A2652,$B$4,"MOD_FOLLOWING",$I$2),"")</f>
        <v/>
      </c>
      <c r="C2652" s="738" t="str">
        <f>IF($L$2=TRUE,_xll.mirGetDate($A2652,$C$4,"MOD_FOLLOWING",$I$2),"")</f>
        <v/>
      </c>
      <c r="D2652" s="738" t="str">
        <f>IF($L$2=TRUE,_xll.mirGetDate($A2652,$D$4,"MOD_FOLLOWING",$I$2),"")</f>
        <v/>
      </c>
      <c r="E2652" s="741" t="str">
        <v/>
      </c>
      <c r="F2652" s="741" t="str">
        <v/>
      </c>
      <c r="G2652" s="741" t="str">
        <v/>
      </c>
    </row>
    <row r="2653" spans="1:7">
      <c r="A2653" s="740" t="str">
        <f t="shared" si="41"/>
        <v/>
      </c>
      <c r="B2653" s="739" t="str">
        <f>IF($L$2=TRUE,_xll.mirGetDate($A2653,$B$4,"MOD_FOLLOWING",$I$2),"")</f>
        <v/>
      </c>
      <c r="C2653" s="738" t="str">
        <f>IF($L$2=TRUE,_xll.mirGetDate($A2653,$C$4,"MOD_FOLLOWING",$I$2),"")</f>
        <v/>
      </c>
      <c r="D2653" s="738" t="str">
        <f>IF($L$2=TRUE,_xll.mirGetDate($A2653,$D$4,"MOD_FOLLOWING",$I$2),"")</f>
        <v/>
      </c>
      <c r="E2653" s="741" t="str">
        <v/>
      </c>
      <c r="F2653" s="741" t="str">
        <v/>
      </c>
      <c r="G2653" s="741" t="str">
        <v/>
      </c>
    </row>
    <row r="2654" spans="1:7">
      <c r="A2654" s="740" t="str">
        <f t="shared" si="41"/>
        <v/>
      </c>
      <c r="B2654" s="739" t="str">
        <f>IF($L$2=TRUE,_xll.mirGetDate($A2654,$B$4,"MOD_FOLLOWING",$I$2),"")</f>
        <v/>
      </c>
      <c r="C2654" s="738" t="str">
        <f>IF($L$2=TRUE,_xll.mirGetDate($A2654,$C$4,"MOD_FOLLOWING",$I$2),"")</f>
        <v/>
      </c>
      <c r="D2654" s="738" t="str">
        <f>IF($L$2=TRUE,_xll.mirGetDate($A2654,$D$4,"MOD_FOLLOWING",$I$2),"")</f>
        <v/>
      </c>
      <c r="E2654" s="741" t="str">
        <v/>
      </c>
      <c r="F2654" s="741" t="str">
        <v/>
      </c>
      <c r="G2654" s="741" t="str">
        <v/>
      </c>
    </row>
    <row r="2655" spans="1:7">
      <c r="A2655" s="740" t="str">
        <f t="shared" si="41"/>
        <v/>
      </c>
      <c r="B2655" s="739" t="str">
        <f>IF($L$2=TRUE,_xll.mirGetDate($A2655,$B$4,"MOD_FOLLOWING",$I$2),"")</f>
        <v/>
      </c>
      <c r="C2655" s="738" t="str">
        <f>IF($L$2=TRUE,_xll.mirGetDate($A2655,$C$4,"MOD_FOLLOWING",$I$2),"")</f>
        <v/>
      </c>
      <c r="D2655" s="738" t="str">
        <f>IF($L$2=TRUE,_xll.mirGetDate($A2655,$D$4,"MOD_FOLLOWING",$I$2),"")</f>
        <v/>
      </c>
      <c r="E2655" s="741" t="str">
        <v/>
      </c>
      <c r="F2655" s="741" t="str">
        <v/>
      </c>
      <c r="G2655" s="741" t="str">
        <v/>
      </c>
    </row>
    <row r="2656" spans="1:7">
      <c r="A2656" s="740" t="str">
        <f t="shared" si="41"/>
        <v/>
      </c>
      <c r="B2656" s="739" t="str">
        <f>IF($L$2=TRUE,_xll.mirGetDate($A2656,$B$4,"MOD_FOLLOWING",$I$2),"")</f>
        <v/>
      </c>
      <c r="C2656" s="738" t="str">
        <f>IF($L$2=TRUE,_xll.mirGetDate($A2656,$C$4,"MOD_FOLLOWING",$I$2),"")</f>
        <v/>
      </c>
      <c r="D2656" s="738" t="str">
        <f>IF($L$2=TRUE,_xll.mirGetDate($A2656,$D$4,"MOD_FOLLOWING",$I$2),"")</f>
        <v/>
      </c>
      <c r="E2656" s="741" t="str">
        <v/>
      </c>
      <c r="F2656" s="741" t="str">
        <v/>
      </c>
      <c r="G2656" s="741" t="str">
        <v/>
      </c>
    </row>
    <row r="2657" spans="1:7">
      <c r="A2657" s="740" t="str">
        <f t="shared" si="41"/>
        <v/>
      </c>
      <c r="B2657" s="739" t="str">
        <f>IF($L$2=TRUE,_xll.mirGetDate($A2657,$B$4,"MOD_FOLLOWING",$I$2),"")</f>
        <v/>
      </c>
      <c r="C2657" s="738" t="str">
        <f>IF($L$2=TRUE,_xll.mirGetDate($A2657,$C$4,"MOD_FOLLOWING",$I$2),"")</f>
        <v/>
      </c>
      <c r="D2657" s="738" t="str">
        <f>IF($L$2=TRUE,_xll.mirGetDate($A2657,$D$4,"MOD_FOLLOWING",$I$2),"")</f>
        <v/>
      </c>
      <c r="E2657" s="741" t="str">
        <v/>
      </c>
      <c r="F2657" s="741" t="str">
        <v/>
      </c>
      <c r="G2657" s="741" t="str">
        <v/>
      </c>
    </row>
    <row r="2658" spans="1:7">
      <c r="A2658" s="740" t="str">
        <f t="shared" si="41"/>
        <v/>
      </c>
      <c r="B2658" s="739" t="str">
        <f>IF($L$2=TRUE,_xll.mirGetDate($A2658,$B$4,"MOD_FOLLOWING",$I$2),"")</f>
        <v/>
      </c>
      <c r="C2658" s="738" t="str">
        <f>IF($L$2=TRUE,_xll.mirGetDate($A2658,$C$4,"MOD_FOLLOWING",$I$2),"")</f>
        <v/>
      </c>
      <c r="D2658" s="738" t="str">
        <f>IF($L$2=TRUE,_xll.mirGetDate($A2658,$D$4,"MOD_FOLLOWING",$I$2),"")</f>
        <v/>
      </c>
      <c r="E2658" s="741" t="str">
        <v/>
      </c>
      <c r="F2658" s="741" t="str">
        <v/>
      </c>
      <c r="G2658" s="741" t="str">
        <v/>
      </c>
    </row>
    <row r="2659" spans="1:7">
      <c r="A2659" s="740" t="str">
        <f t="shared" si="41"/>
        <v/>
      </c>
      <c r="B2659" s="739" t="str">
        <f>IF($L$2=TRUE,_xll.mirGetDate($A2659,$B$4,"MOD_FOLLOWING",$I$2),"")</f>
        <v/>
      </c>
      <c r="C2659" s="738" t="str">
        <f>IF($L$2=TRUE,_xll.mirGetDate($A2659,$C$4,"MOD_FOLLOWING",$I$2),"")</f>
        <v/>
      </c>
      <c r="D2659" s="738" t="str">
        <f>IF($L$2=TRUE,_xll.mirGetDate($A2659,$D$4,"MOD_FOLLOWING",$I$2),"")</f>
        <v/>
      </c>
      <c r="E2659" s="741" t="str">
        <v/>
      </c>
      <c r="F2659" s="741" t="str">
        <v/>
      </c>
      <c r="G2659" s="741" t="str">
        <v/>
      </c>
    </row>
    <row r="2660" spans="1:7">
      <c r="A2660" s="740" t="str">
        <f t="shared" si="41"/>
        <v/>
      </c>
      <c r="B2660" s="739" t="str">
        <f>IF($L$2=TRUE,_xll.mirGetDate($A2660,$B$4,"MOD_FOLLOWING",$I$2),"")</f>
        <v/>
      </c>
      <c r="C2660" s="738" t="str">
        <f>IF($L$2=TRUE,_xll.mirGetDate($A2660,$C$4,"MOD_FOLLOWING",$I$2),"")</f>
        <v/>
      </c>
      <c r="D2660" s="738" t="str">
        <f>IF($L$2=TRUE,_xll.mirGetDate($A2660,$D$4,"MOD_FOLLOWING",$I$2),"")</f>
        <v/>
      </c>
      <c r="E2660" s="741" t="str">
        <v/>
      </c>
      <c r="F2660" s="741" t="str">
        <v/>
      </c>
      <c r="G2660" s="741" t="str">
        <v/>
      </c>
    </row>
    <row r="2661" spans="1:7">
      <c r="A2661" s="740" t="str">
        <f t="shared" si="41"/>
        <v/>
      </c>
      <c r="B2661" s="739" t="str">
        <f>IF($L$2=TRUE,_xll.mirGetDate($A2661,$B$4,"MOD_FOLLOWING",$I$2),"")</f>
        <v/>
      </c>
      <c r="C2661" s="738" t="str">
        <f>IF($L$2=TRUE,_xll.mirGetDate($A2661,$C$4,"MOD_FOLLOWING",$I$2),"")</f>
        <v/>
      </c>
      <c r="D2661" s="738" t="str">
        <f>IF($L$2=TRUE,_xll.mirGetDate($A2661,$D$4,"MOD_FOLLOWING",$I$2),"")</f>
        <v/>
      </c>
      <c r="E2661" s="741" t="str">
        <v/>
      </c>
      <c r="F2661" s="741" t="str">
        <v/>
      </c>
      <c r="G2661" s="741" t="str">
        <v/>
      </c>
    </row>
    <row r="2662" spans="1:7">
      <c r="A2662" s="740" t="str">
        <f t="shared" si="41"/>
        <v/>
      </c>
      <c r="B2662" s="739" t="str">
        <f>IF($L$2=TRUE,_xll.mirGetDate($A2662,$B$4,"MOD_FOLLOWING",$I$2),"")</f>
        <v/>
      </c>
      <c r="C2662" s="738" t="str">
        <f>IF($L$2=TRUE,_xll.mirGetDate($A2662,$C$4,"MOD_FOLLOWING",$I$2),"")</f>
        <v/>
      </c>
      <c r="D2662" s="738" t="str">
        <f>IF($L$2=TRUE,_xll.mirGetDate($A2662,$D$4,"MOD_FOLLOWING",$I$2),"")</f>
        <v/>
      </c>
      <c r="E2662" s="741" t="str">
        <v/>
      </c>
      <c r="F2662" s="741" t="str">
        <v/>
      </c>
      <c r="G2662" s="741" t="str">
        <v/>
      </c>
    </row>
    <row r="2663" spans="1:7">
      <c r="A2663" s="740" t="str">
        <f t="shared" si="41"/>
        <v/>
      </c>
      <c r="B2663" s="739" t="str">
        <f>IF($L$2=TRUE,_xll.mirGetDate($A2663,$B$4,"MOD_FOLLOWING",$I$2),"")</f>
        <v/>
      </c>
      <c r="C2663" s="738" t="str">
        <f>IF($L$2=TRUE,_xll.mirGetDate($A2663,$C$4,"MOD_FOLLOWING",$I$2),"")</f>
        <v/>
      </c>
      <c r="D2663" s="738" t="str">
        <f>IF($L$2=TRUE,_xll.mirGetDate($A2663,$D$4,"MOD_FOLLOWING",$I$2),"")</f>
        <v/>
      </c>
      <c r="E2663" s="741" t="str">
        <v/>
      </c>
      <c r="F2663" s="741" t="str">
        <v/>
      </c>
      <c r="G2663" s="741" t="str">
        <v/>
      </c>
    </row>
    <row r="2664" spans="1:7">
      <c r="A2664" s="740" t="str">
        <f t="shared" si="41"/>
        <v/>
      </c>
      <c r="B2664" s="739" t="str">
        <f>IF($L$2=TRUE,_xll.mirGetDate($A2664,$B$4,"MOD_FOLLOWING",$I$2),"")</f>
        <v/>
      </c>
      <c r="C2664" s="738" t="str">
        <f>IF($L$2=TRUE,_xll.mirGetDate($A2664,$C$4,"MOD_FOLLOWING",$I$2),"")</f>
        <v/>
      </c>
      <c r="D2664" s="738" t="str">
        <f>IF($L$2=TRUE,_xll.mirGetDate($A2664,$D$4,"MOD_FOLLOWING",$I$2),"")</f>
        <v/>
      </c>
      <c r="E2664" s="741" t="str">
        <v/>
      </c>
      <c r="F2664" s="741" t="str">
        <v/>
      </c>
      <c r="G2664" s="741" t="str">
        <v/>
      </c>
    </row>
    <row r="2665" spans="1:7">
      <c r="A2665" s="740" t="str">
        <f t="shared" si="41"/>
        <v/>
      </c>
      <c r="B2665" s="739" t="str">
        <f>IF($L$2=TRUE,_xll.mirGetDate($A2665,$B$4,"MOD_FOLLOWING",$I$2),"")</f>
        <v/>
      </c>
      <c r="C2665" s="738" t="str">
        <f>IF($L$2=TRUE,_xll.mirGetDate($A2665,$C$4,"MOD_FOLLOWING",$I$2),"")</f>
        <v/>
      </c>
      <c r="D2665" s="738" t="str">
        <f>IF($L$2=TRUE,_xll.mirGetDate($A2665,$D$4,"MOD_FOLLOWING",$I$2),"")</f>
        <v/>
      </c>
      <c r="E2665" s="741" t="str">
        <v/>
      </c>
      <c r="F2665" s="741" t="str">
        <v/>
      </c>
      <c r="G2665" s="741" t="str">
        <v/>
      </c>
    </row>
    <row r="2666" spans="1:7">
      <c r="A2666" s="740" t="str">
        <f t="shared" si="41"/>
        <v/>
      </c>
      <c r="B2666" s="739" t="str">
        <f>IF($L$2=TRUE,_xll.mirGetDate($A2666,$B$4,"MOD_FOLLOWING",$I$2),"")</f>
        <v/>
      </c>
      <c r="C2666" s="738" t="str">
        <f>IF($L$2=TRUE,_xll.mirGetDate($A2666,$C$4,"MOD_FOLLOWING",$I$2),"")</f>
        <v/>
      </c>
      <c r="D2666" s="738" t="str">
        <f>IF($L$2=TRUE,_xll.mirGetDate($A2666,$D$4,"MOD_FOLLOWING",$I$2),"")</f>
        <v/>
      </c>
      <c r="E2666" s="741" t="str">
        <v/>
      </c>
      <c r="F2666" s="741" t="str">
        <v/>
      </c>
      <c r="G2666" s="741" t="str">
        <v/>
      </c>
    </row>
    <row r="2667" spans="1:7">
      <c r="A2667" s="740" t="str">
        <f t="shared" si="41"/>
        <v/>
      </c>
      <c r="B2667" s="739" t="str">
        <f>IF($L$2=TRUE,_xll.mirGetDate($A2667,$B$4,"MOD_FOLLOWING",$I$2),"")</f>
        <v/>
      </c>
      <c r="C2667" s="738" t="str">
        <f>IF($L$2=TRUE,_xll.mirGetDate($A2667,$C$4,"MOD_FOLLOWING",$I$2),"")</f>
        <v/>
      </c>
      <c r="D2667" s="738" t="str">
        <f>IF($L$2=TRUE,_xll.mirGetDate($A2667,$D$4,"MOD_FOLLOWING",$I$2),"")</f>
        <v/>
      </c>
      <c r="E2667" s="741" t="str">
        <v/>
      </c>
      <c r="F2667" s="741" t="str">
        <v/>
      </c>
      <c r="G2667" s="741" t="str">
        <v/>
      </c>
    </row>
    <row r="2668" spans="1:7">
      <c r="A2668" s="740" t="str">
        <f t="shared" si="41"/>
        <v/>
      </c>
      <c r="B2668" s="739" t="str">
        <f>IF($L$2=TRUE,_xll.mirGetDate($A2668,$B$4,"MOD_FOLLOWING",$I$2),"")</f>
        <v/>
      </c>
      <c r="C2668" s="738" t="str">
        <f>IF($L$2=TRUE,_xll.mirGetDate($A2668,$C$4,"MOD_FOLLOWING",$I$2),"")</f>
        <v/>
      </c>
      <c r="D2668" s="738" t="str">
        <f>IF($L$2=TRUE,_xll.mirGetDate($A2668,$D$4,"MOD_FOLLOWING",$I$2),"")</f>
        <v/>
      </c>
      <c r="E2668" s="741" t="str">
        <v/>
      </c>
      <c r="F2668" s="741" t="str">
        <v/>
      </c>
      <c r="G2668" s="741" t="str">
        <v/>
      </c>
    </row>
    <row r="2669" spans="1:7">
      <c r="A2669" s="740" t="str">
        <f t="shared" si="41"/>
        <v/>
      </c>
      <c r="B2669" s="739" t="str">
        <f>IF($L$2=TRUE,_xll.mirGetDate($A2669,$B$4,"MOD_FOLLOWING",$I$2),"")</f>
        <v/>
      </c>
      <c r="C2669" s="738" t="str">
        <f>IF($L$2=TRUE,_xll.mirGetDate($A2669,$C$4,"MOD_FOLLOWING",$I$2),"")</f>
        <v/>
      </c>
      <c r="D2669" s="738" t="str">
        <f>IF($L$2=TRUE,_xll.mirGetDate($A2669,$D$4,"MOD_FOLLOWING",$I$2),"")</f>
        <v/>
      </c>
      <c r="E2669" s="741" t="str">
        <v/>
      </c>
      <c r="F2669" s="741" t="str">
        <v/>
      </c>
      <c r="G2669" s="741" t="str">
        <v/>
      </c>
    </row>
    <row r="2670" spans="1:7">
      <c r="A2670" s="740" t="str">
        <f t="shared" si="41"/>
        <v/>
      </c>
      <c r="B2670" s="739" t="str">
        <f>IF($L$2=TRUE,_xll.mirGetDate($A2670,$B$4,"MOD_FOLLOWING",$I$2),"")</f>
        <v/>
      </c>
      <c r="C2670" s="738" t="str">
        <f>IF($L$2=TRUE,_xll.mirGetDate($A2670,$C$4,"MOD_FOLLOWING",$I$2),"")</f>
        <v/>
      </c>
      <c r="D2670" s="738" t="str">
        <f>IF($L$2=TRUE,_xll.mirGetDate($A2670,$D$4,"MOD_FOLLOWING",$I$2),"")</f>
        <v/>
      </c>
      <c r="E2670" s="741" t="str">
        <v/>
      </c>
      <c r="F2670" s="741" t="str">
        <v/>
      </c>
      <c r="G2670" s="741" t="str">
        <v/>
      </c>
    </row>
    <row r="2671" spans="1:7">
      <c r="A2671" s="740" t="str">
        <f t="shared" si="41"/>
        <v/>
      </c>
      <c r="B2671" s="739" t="str">
        <f>IF($L$2=TRUE,_xll.mirGetDate($A2671,$B$4,"MOD_FOLLOWING",$I$2),"")</f>
        <v/>
      </c>
      <c r="C2671" s="738" t="str">
        <f>IF($L$2=TRUE,_xll.mirGetDate($A2671,$C$4,"MOD_FOLLOWING",$I$2),"")</f>
        <v/>
      </c>
      <c r="D2671" s="738" t="str">
        <f>IF($L$2=TRUE,_xll.mirGetDate($A2671,$D$4,"MOD_FOLLOWING",$I$2),"")</f>
        <v/>
      </c>
      <c r="E2671" s="741" t="str">
        <v/>
      </c>
      <c r="F2671" s="741" t="str">
        <v/>
      </c>
      <c r="G2671" s="741" t="str">
        <v/>
      </c>
    </row>
    <row r="2672" spans="1:7">
      <c r="A2672" s="740" t="str">
        <f t="shared" si="41"/>
        <v/>
      </c>
      <c r="B2672" s="739" t="str">
        <f>IF($L$2=TRUE,_xll.mirGetDate($A2672,$B$4,"MOD_FOLLOWING",$I$2),"")</f>
        <v/>
      </c>
      <c r="C2672" s="738" t="str">
        <f>IF($L$2=TRUE,_xll.mirGetDate($A2672,$C$4,"MOD_FOLLOWING",$I$2),"")</f>
        <v/>
      </c>
      <c r="D2672" s="738" t="str">
        <f>IF($L$2=TRUE,_xll.mirGetDate($A2672,$D$4,"MOD_FOLLOWING",$I$2),"")</f>
        <v/>
      </c>
      <c r="E2672" s="741" t="str">
        <v/>
      </c>
      <c r="F2672" s="741" t="str">
        <v/>
      </c>
      <c r="G2672" s="741" t="str">
        <v/>
      </c>
    </row>
    <row r="2673" spans="1:7">
      <c r="A2673" s="740" t="str">
        <f t="shared" si="41"/>
        <v/>
      </c>
      <c r="B2673" s="739" t="str">
        <f>IF($L$2=TRUE,_xll.mirGetDate($A2673,$B$4,"MOD_FOLLOWING",$I$2),"")</f>
        <v/>
      </c>
      <c r="C2673" s="738" t="str">
        <f>IF($L$2=TRUE,_xll.mirGetDate($A2673,$C$4,"MOD_FOLLOWING",$I$2),"")</f>
        <v/>
      </c>
      <c r="D2673" s="738" t="str">
        <f>IF($L$2=TRUE,_xll.mirGetDate($A2673,$D$4,"MOD_FOLLOWING",$I$2),"")</f>
        <v/>
      </c>
      <c r="E2673" s="741" t="str">
        <v/>
      </c>
      <c r="F2673" s="741" t="str">
        <v/>
      </c>
      <c r="G2673" s="741" t="str">
        <v/>
      </c>
    </row>
    <row r="2674" spans="1:7">
      <c r="A2674" s="740" t="str">
        <f t="shared" si="41"/>
        <v/>
      </c>
      <c r="B2674" s="739" t="str">
        <f>IF($L$2=TRUE,_xll.mirGetDate($A2674,$B$4,"MOD_FOLLOWING",$I$2),"")</f>
        <v/>
      </c>
      <c r="C2674" s="738" t="str">
        <f>IF($L$2=TRUE,_xll.mirGetDate($A2674,$C$4,"MOD_FOLLOWING",$I$2),"")</f>
        <v/>
      </c>
      <c r="D2674" s="738" t="str">
        <f>IF($L$2=TRUE,_xll.mirGetDate($A2674,$D$4,"MOD_FOLLOWING",$I$2),"")</f>
        <v/>
      </c>
      <c r="E2674" s="741" t="str">
        <v/>
      </c>
      <c r="F2674" s="741" t="str">
        <v/>
      </c>
      <c r="G2674" s="741" t="str">
        <v/>
      </c>
    </row>
    <row r="2675" spans="1:7">
      <c r="A2675" s="740" t="str">
        <f t="shared" si="41"/>
        <v/>
      </c>
      <c r="B2675" s="739" t="str">
        <f>IF($L$2=TRUE,_xll.mirGetDate($A2675,$B$4,"MOD_FOLLOWING",$I$2),"")</f>
        <v/>
      </c>
      <c r="C2675" s="738" t="str">
        <f>IF($L$2=TRUE,_xll.mirGetDate($A2675,$C$4,"MOD_FOLLOWING",$I$2),"")</f>
        <v/>
      </c>
      <c r="D2675" s="738" t="str">
        <f>IF($L$2=TRUE,_xll.mirGetDate($A2675,$D$4,"MOD_FOLLOWING",$I$2),"")</f>
        <v/>
      </c>
      <c r="E2675" s="741" t="str">
        <v/>
      </c>
      <c r="F2675" s="741" t="str">
        <v/>
      </c>
      <c r="G2675" s="741" t="str">
        <v/>
      </c>
    </row>
    <row r="2676" spans="1:7">
      <c r="A2676" s="740" t="str">
        <f t="shared" si="41"/>
        <v/>
      </c>
      <c r="B2676" s="739" t="str">
        <f>IF($L$2=TRUE,_xll.mirGetDate($A2676,$B$4,"MOD_FOLLOWING",$I$2),"")</f>
        <v/>
      </c>
      <c r="C2676" s="738" t="str">
        <f>IF($L$2=TRUE,_xll.mirGetDate($A2676,$C$4,"MOD_FOLLOWING",$I$2),"")</f>
        <v/>
      </c>
      <c r="D2676" s="738" t="str">
        <f>IF($L$2=TRUE,_xll.mirGetDate($A2676,$D$4,"MOD_FOLLOWING",$I$2),"")</f>
        <v/>
      </c>
      <c r="E2676" s="741" t="str">
        <v/>
      </c>
      <c r="F2676" s="741" t="str">
        <v/>
      </c>
      <c r="G2676" s="741" t="str">
        <v/>
      </c>
    </row>
    <row r="2677" spans="1:7">
      <c r="A2677" s="740" t="str">
        <f t="shared" si="41"/>
        <v/>
      </c>
      <c r="B2677" s="739" t="str">
        <f>IF($L$2=TRUE,_xll.mirGetDate($A2677,$B$4,"MOD_FOLLOWING",$I$2),"")</f>
        <v/>
      </c>
      <c r="C2677" s="738" t="str">
        <f>IF($L$2=TRUE,_xll.mirGetDate($A2677,$C$4,"MOD_FOLLOWING",$I$2),"")</f>
        <v/>
      </c>
      <c r="D2677" s="738" t="str">
        <f>IF($L$2=TRUE,_xll.mirGetDate($A2677,$D$4,"MOD_FOLLOWING",$I$2),"")</f>
        <v/>
      </c>
      <c r="E2677" s="741" t="str">
        <v/>
      </c>
      <c r="F2677" s="741" t="str">
        <v/>
      </c>
      <c r="G2677" s="741" t="str">
        <v/>
      </c>
    </row>
    <row r="2678" spans="1:7">
      <c r="A2678" s="740" t="str">
        <f t="shared" si="41"/>
        <v/>
      </c>
      <c r="B2678" s="739" t="str">
        <f>IF($L$2=TRUE,_xll.mirGetDate($A2678,$B$4,"MOD_FOLLOWING",$I$2),"")</f>
        <v/>
      </c>
      <c r="C2678" s="738" t="str">
        <f>IF($L$2=TRUE,_xll.mirGetDate($A2678,$C$4,"MOD_FOLLOWING",$I$2),"")</f>
        <v/>
      </c>
      <c r="D2678" s="738" t="str">
        <f>IF($L$2=TRUE,_xll.mirGetDate($A2678,$D$4,"MOD_FOLLOWING",$I$2),"")</f>
        <v/>
      </c>
      <c r="E2678" s="741" t="str">
        <v/>
      </c>
      <c r="F2678" s="741" t="str">
        <v/>
      </c>
      <c r="G2678" s="741" t="str">
        <v/>
      </c>
    </row>
    <row r="2679" spans="1:7">
      <c r="A2679" s="740" t="str">
        <f t="shared" si="41"/>
        <v/>
      </c>
      <c r="B2679" s="739" t="str">
        <f>IF($L$2=TRUE,_xll.mirGetDate($A2679,$B$4,"MOD_FOLLOWING",$I$2),"")</f>
        <v/>
      </c>
      <c r="C2679" s="738" t="str">
        <f>IF($L$2=TRUE,_xll.mirGetDate($A2679,$C$4,"MOD_FOLLOWING",$I$2),"")</f>
        <v/>
      </c>
      <c r="D2679" s="738" t="str">
        <f>IF($L$2=TRUE,_xll.mirGetDate($A2679,$D$4,"MOD_FOLLOWING",$I$2),"")</f>
        <v/>
      </c>
      <c r="E2679" s="741" t="str">
        <v/>
      </c>
      <c r="F2679" s="741" t="str">
        <v/>
      </c>
      <c r="G2679" s="741" t="str">
        <v/>
      </c>
    </row>
    <row r="2680" spans="1:7">
      <c r="A2680" s="740" t="str">
        <f t="shared" si="41"/>
        <v/>
      </c>
      <c r="B2680" s="739" t="str">
        <f>IF($L$2=TRUE,_xll.mirGetDate($A2680,$B$4,"MOD_FOLLOWING",$I$2),"")</f>
        <v/>
      </c>
      <c r="C2680" s="738" t="str">
        <f>IF($L$2=TRUE,_xll.mirGetDate($A2680,$C$4,"MOD_FOLLOWING",$I$2),"")</f>
        <v/>
      </c>
      <c r="D2680" s="738" t="str">
        <f>IF($L$2=TRUE,_xll.mirGetDate($A2680,$D$4,"MOD_FOLLOWING",$I$2),"")</f>
        <v/>
      </c>
      <c r="E2680" s="741" t="str">
        <v/>
      </c>
      <c r="F2680" s="741" t="str">
        <v/>
      </c>
      <c r="G2680" s="741" t="str">
        <v/>
      </c>
    </row>
    <row r="2681" spans="1:7">
      <c r="A2681" s="740" t="str">
        <f t="shared" si="41"/>
        <v/>
      </c>
      <c r="B2681" s="739" t="str">
        <f>IF($L$2=TRUE,_xll.mirGetDate($A2681,$B$4,"MOD_FOLLOWING",$I$2),"")</f>
        <v/>
      </c>
      <c r="C2681" s="738" t="str">
        <f>IF($L$2=TRUE,_xll.mirGetDate($A2681,$C$4,"MOD_FOLLOWING",$I$2),"")</f>
        <v/>
      </c>
      <c r="D2681" s="738" t="str">
        <f>IF($L$2=TRUE,_xll.mirGetDate($A2681,$D$4,"MOD_FOLLOWING",$I$2),"")</f>
        <v/>
      </c>
      <c r="E2681" s="741" t="str">
        <v/>
      </c>
      <c r="F2681" s="741" t="str">
        <v/>
      </c>
      <c r="G2681" s="741" t="str">
        <v/>
      </c>
    </row>
    <row r="2682" spans="1:7">
      <c r="A2682" s="740" t="str">
        <f t="shared" si="41"/>
        <v/>
      </c>
      <c r="B2682" s="739" t="str">
        <f>IF($L$2=TRUE,_xll.mirGetDate($A2682,$B$4,"MOD_FOLLOWING",$I$2),"")</f>
        <v/>
      </c>
      <c r="C2682" s="738" t="str">
        <f>IF($L$2=TRUE,_xll.mirGetDate($A2682,$C$4,"MOD_FOLLOWING",$I$2),"")</f>
        <v/>
      </c>
      <c r="D2682" s="738" t="str">
        <f>IF($L$2=TRUE,_xll.mirGetDate($A2682,$D$4,"MOD_FOLLOWING",$I$2),"")</f>
        <v/>
      </c>
      <c r="E2682" s="741" t="str">
        <v/>
      </c>
      <c r="F2682" s="741" t="str">
        <v/>
      </c>
      <c r="G2682" s="741" t="str">
        <v/>
      </c>
    </row>
    <row r="2683" spans="1:7">
      <c r="A2683" s="740" t="str">
        <f t="shared" si="41"/>
        <v/>
      </c>
      <c r="B2683" s="739" t="str">
        <f>IF($L$2=TRUE,_xll.mirGetDate($A2683,$B$4,"MOD_FOLLOWING",$I$2),"")</f>
        <v/>
      </c>
      <c r="C2683" s="738" t="str">
        <f>IF($L$2=TRUE,_xll.mirGetDate($A2683,$C$4,"MOD_FOLLOWING",$I$2),"")</f>
        <v/>
      </c>
      <c r="D2683" s="738" t="str">
        <f>IF($L$2=TRUE,_xll.mirGetDate($A2683,$D$4,"MOD_FOLLOWING",$I$2),"")</f>
        <v/>
      </c>
      <c r="E2683" s="741" t="str">
        <v/>
      </c>
      <c r="F2683" s="741" t="str">
        <v/>
      </c>
      <c r="G2683" s="741" t="str">
        <v/>
      </c>
    </row>
    <row r="2684" spans="1:7">
      <c r="A2684" s="740" t="str">
        <f t="shared" si="41"/>
        <v/>
      </c>
      <c r="B2684" s="739" t="str">
        <f>IF($L$2=TRUE,_xll.mirGetDate($A2684,$B$4,"MOD_FOLLOWING",$I$2),"")</f>
        <v/>
      </c>
      <c r="C2684" s="738" t="str">
        <f>IF($L$2=TRUE,_xll.mirGetDate($A2684,$C$4,"MOD_FOLLOWING",$I$2),"")</f>
        <v/>
      </c>
      <c r="D2684" s="738" t="str">
        <f>IF($L$2=TRUE,_xll.mirGetDate($A2684,$D$4,"MOD_FOLLOWING",$I$2),"")</f>
        <v/>
      </c>
      <c r="E2684" s="741" t="str">
        <v/>
      </c>
      <c r="F2684" s="741" t="str">
        <v/>
      </c>
      <c r="G2684" s="741" t="str">
        <v/>
      </c>
    </row>
    <row r="2685" spans="1:7">
      <c r="A2685" s="740" t="str">
        <f t="shared" si="41"/>
        <v/>
      </c>
      <c r="B2685" s="739" t="str">
        <f>IF($L$2=TRUE,_xll.mirGetDate($A2685,$B$4,"MOD_FOLLOWING",$I$2),"")</f>
        <v/>
      </c>
      <c r="C2685" s="738" t="str">
        <f>IF($L$2=TRUE,_xll.mirGetDate($A2685,$C$4,"MOD_FOLLOWING",$I$2),"")</f>
        <v/>
      </c>
      <c r="D2685" s="738" t="str">
        <f>IF($L$2=TRUE,_xll.mirGetDate($A2685,$D$4,"MOD_FOLLOWING",$I$2),"")</f>
        <v/>
      </c>
      <c r="E2685" s="741" t="str">
        <v/>
      </c>
      <c r="F2685" s="741" t="str">
        <v/>
      </c>
      <c r="G2685" s="741" t="str">
        <v/>
      </c>
    </row>
    <row r="2686" spans="1:7">
      <c r="A2686" s="740" t="str">
        <f t="shared" si="41"/>
        <v/>
      </c>
      <c r="B2686" s="739" t="str">
        <f>IF($L$2=TRUE,_xll.mirGetDate($A2686,$B$4,"MOD_FOLLOWING",$I$2),"")</f>
        <v/>
      </c>
      <c r="C2686" s="738" t="str">
        <f>IF($L$2=TRUE,_xll.mirGetDate($A2686,$C$4,"MOD_FOLLOWING",$I$2),"")</f>
        <v/>
      </c>
      <c r="D2686" s="738" t="str">
        <f>IF($L$2=TRUE,_xll.mirGetDate($A2686,$D$4,"MOD_FOLLOWING",$I$2),"")</f>
        <v/>
      </c>
      <c r="E2686" s="741" t="str">
        <v/>
      </c>
      <c r="F2686" s="741" t="str">
        <v/>
      </c>
      <c r="G2686" s="741" t="str">
        <v/>
      </c>
    </row>
    <row r="2687" spans="1:7">
      <c r="A2687" s="740" t="str">
        <f t="shared" si="41"/>
        <v/>
      </c>
      <c r="B2687" s="739" t="str">
        <f>IF($L$2=TRUE,_xll.mirGetDate($A2687,$B$4,"MOD_FOLLOWING",$I$2),"")</f>
        <v/>
      </c>
      <c r="C2687" s="738" t="str">
        <f>IF($L$2=TRUE,_xll.mirGetDate($A2687,$C$4,"MOD_FOLLOWING",$I$2),"")</f>
        <v/>
      </c>
      <c r="D2687" s="738" t="str">
        <f>IF($L$2=TRUE,_xll.mirGetDate($A2687,$D$4,"MOD_FOLLOWING",$I$2),"")</f>
        <v/>
      </c>
      <c r="E2687" s="741" t="str">
        <v/>
      </c>
      <c r="F2687" s="741" t="str">
        <v/>
      </c>
      <c r="G2687" s="741" t="str">
        <v/>
      </c>
    </row>
    <row r="2688" spans="1:7">
      <c r="A2688" s="740" t="str">
        <f t="shared" si="41"/>
        <v/>
      </c>
      <c r="B2688" s="739" t="str">
        <f>IF($L$2=TRUE,_xll.mirGetDate($A2688,$B$4,"MOD_FOLLOWING",$I$2),"")</f>
        <v/>
      </c>
      <c r="C2688" s="738" t="str">
        <f>IF($L$2=TRUE,_xll.mirGetDate($A2688,$C$4,"MOD_FOLLOWING",$I$2),"")</f>
        <v/>
      </c>
      <c r="D2688" s="738" t="str">
        <f>IF($L$2=TRUE,_xll.mirGetDate($A2688,$D$4,"MOD_FOLLOWING",$I$2),"")</f>
        <v/>
      </c>
      <c r="E2688" s="741" t="str">
        <v/>
      </c>
      <c r="F2688" s="741" t="str">
        <v/>
      </c>
      <c r="G2688" s="741" t="str">
        <v/>
      </c>
    </row>
    <row r="2689" spans="1:7">
      <c r="A2689" s="740" t="str">
        <f t="shared" si="41"/>
        <v/>
      </c>
      <c r="B2689" s="739" t="str">
        <f>IF($L$2=TRUE,_xll.mirGetDate($A2689,$B$4,"MOD_FOLLOWING",$I$2),"")</f>
        <v/>
      </c>
      <c r="C2689" s="738" t="str">
        <f>IF($L$2=TRUE,_xll.mirGetDate($A2689,$C$4,"MOD_FOLLOWING",$I$2),"")</f>
        <v/>
      </c>
      <c r="D2689" s="738" t="str">
        <f>IF($L$2=TRUE,_xll.mirGetDate($A2689,$D$4,"MOD_FOLLOWING",$I$2),"")</f>
        <v/>
      </c>
      <c r="E2689" s="741" t="str">
        <v/>
      </c>
      <c r="F2689" s="741" t="str">
        <v/>
      </c>
      <c r="G2689" s="741" t="str">
        <v/>
      </c>
    </row>
    <row r="2690" spans="1:7">
      <c r="A2690" s="740" t="str">
        <f t="shared" si="41"/>
        <v/>
      </c>
      <c r="B2690" s="739" t="str">
        <f>IF($L$2=TRUE,_xll.mirGetDate($A2690,$B$4,"MOD_FOLLOWING",$I$2),"")</f>
        <v/>
      </c>
      <c r="C2690" s="738" t="str">
        <f>IF($L$2=TRUE,_xll.mirGetDate($A2690,$C$4,"MOD_FOLLOWING",$I$2),"")</f>
        <v/>
      </c>
      <c r="D2690" s="738" t="str">
        <f>IF($L$2=TRUE,_xll.mirGetDate($A2690,$D$4,"MOD_FOLLOWING",$I$2),"")</f>
        <v/>
      </c>
      <c r="E2690" s="741" t="str">
        <v/>
      </c>
      <c r="F2690" s="741" t="str">
        <v/>
      </c>
      <c r="G2690" s="741" t="str">
        <v/>
      </c>
    </row>
    <row r="2691" spans="1:7">
      <c r="A2691" s="740" t="str">
        <f t="shared" si="41"/>
        <v/>
      </c>
      <c r="B2691" s="739" t="str">
        <f>IF($L$2=TRUE,_xll.mirGetDate($A2691,$B$4,"MOD_FOLLOWING",$I$2),"")</f>
        <v/>
      </c>
      <c r="C2691" s="738" t="str">
        <f>IF($L$2=TRUE,_xll.mirGetDate($A2691,$C$4,"MOD_FOLLOWING",$I$2),"")</f>
        <v/>
      </c>
      <c r="D2691" s="738" t="str">
        <f>IF($L$2=TRUE,_xll.mirGetDate($A2691,$D$4,"MOD_FOLLOWING",$I$2),"")</f>
        <v/>
      </c>
      <c r="E2691" s="741" t="str">
        <v/>
      </c>
      <c r="F2691" s="741" t="str">
        <v/>
      </c>
      <c r="G2691" s="741" t="str">
        <v/>
      </c>
    </row>
    <row r="2692" spans="1:7">
      <c r="A2692" s="740" t="str">
        <f t="shared" si="41"/>
        <v/>
      </c>
      <c r="B2692" s="739" t="str">
        <f>IF($L$2=TRUE,_xll.mirGetDate($A2692,$B$4,"MOD_FOLLOWING",$I$2),"")</f>
        <v/>
      </c>
      <c r="C2692" s="738" t="str">
        <f>IF($L$2=TRUE,_xll.mirGetDate($A2692,$C$4,"MOD_FOLLOWING",$I$2),"")</f>
        <v/>
      </c>
      <c r="D2692" s="738" t="str">
        <f>IF($L$2=TRUE,_xll.mirGetDate($A2692,$D$4,"MOD_FOLLOWING",$I$2),"")</f>
        <v/>
      </c>
      <c r="E2692" s="741" t="str">
        <v/>
      </c>
      <c r="F2692" s="741" t="str">
        <v/>
      </c>
      <c r="G2692" s="741" t="str">
        <v/>
      </c>
    </row>
    <row r="2693" spans="1:7">
      <c r="A2693" s="740" t="str">
        <f t="shared" si="41"/>
        <v/>
      </c>
      <c r="B2693" s="739" t="str">
        <f>IF($L$2=TRUE,_xll.mirGetDate($A2693,$B$4,"MOD_FOLLOWING",$I$2),"")</f>
        <v/>
      </c>
      <c r="C2693" s="738" t="str">
        <f>IF($L$2=TRUE,_xll.mirGetDate($A2693,$C$4,"MOD_FOLLOWING",$I$2),"")</f>
        <v/>
      </c>
      <c r="D2693" s="738" t="str">
        <f>IF($L$2=TRUE,_xll.mirGetDate($A2693,$D$4,"MOD_FOLLOWING",$I$2),"")</f>
        <v/>
      </c>
      <c r="E2693" s="741" t="str">
        <v/>
      </c>
      <c r="F2693" s="741" t="str">
        <v/>
      </c>
      <c r="G2693" s="741" t="str">
        <v/>
      </c>
    </row>
    <row r="2694" spans="1:7">
      <c r="A2694" s="740" t="str">
        <f t="shared" ref="A2694:A2757" si="42">B2693</f>
        <v/>
      </c>
      <c r="B2694" s="739" t="str">
        <f>IF($L$2=TRUE,_xll.mirGetDate($A2694,$B$4,"MOD_FOLLOWING",$I$2),"")</f>
        <v/>
      </c>
      <c r="C2694" s="738" t="str">
        <f>IF($L$2=TRUE,_xll.mirGetDate($A2694,$C$4,"MOD_FOLLOWING",$I$2),"")</f>
        <v/>
      </c>
      <c r="D2694" s="738" t="str">
        <f>IF($L$2=TRUE,_xll.mirGetDate($A2694,$D$4,"MOD_FOLLOWING",$I$2),"")</f>
        <v/>
      </c>
      <c r="E2694" s="741" t="str">
        <v/>
      </c>
      <c r="F2694" s="741" t="str">
        <v/>
      </c>
      <c r="G2694" s="741" t="str">
        <v/>
      </c>
    </row>
    <row r="2695" spans="1:7">
      <c r="A2695" s="740" t="str">
        <f t="shared" si="42"/>
        <v/>
      </c>
      <c r="B2695" s="739" t="str">
        <f>IF($L$2=TRUE,_xll.mirGetDate($A2695,$B$4,"MOD_FOLLOWING",$I$2),"")</f>
        <v/>
      </c>
      <c r="C2695" s="738" t="str">
        <f>IF($L$2=TRUE,_xll.mirGetDate($A2695,$C$4,"MOD_FOLLOWING",$I$2),"")</f>
        <v/>
      </c>
      <c r="D2695" s="738" t="str">
        <f>IF($L$2=TRUE,_xll.mirGetDate($A2695,$D$4,"MOD_FOLLOWING",$I$2),"")</f>
        <v/>
      </c>
      <c r="E2695" s="741" t="str">
        <v/>
      </c>
      <c r="F2695" s="741" t="str">
        <v/>
      </c>
      <c r="G2695" s="741" t="str">
        <v/>
      </c>
    </row>
    <row r="2696" spans="1:7">
      <c r="A2696" s="740" t="str">
        <f t="shared" si="42"/>
        <v/>
      </c>
      <c r="B2696" s="739" t="str">
        <f>IF($L$2=TRUE,_xll.mirGetDate($A2696,$B$4,"MOD_FOLLOWING",$I$2),"")</f>
        <v/>
      </c>
      <c r="C2696" s="738" t="str">
        <f>IF($L$2=TRUE,_xll.mirGetDate($A2696,$C$4,"MOD_FOLLOWING",$I$2),"")</f>
        <v/>
      </c>
      <c r="D2696" s="738" t="str">
        <f>IF($L$2=TRUE,_xll.mirGetDate($A2696,$D$4,"MOD_FOLLOWING",$I$2),"")</f>
        <v/>
      </c>
      <c r="E2696" s="741" t="str">
        <v/>
      </c>
      <c r="F2696" s="741" t="str">
        <v/>
      </c>
      <c r="G2696" s="741" t="str">
        <v/>
      </c>
    </row>
    <row r="2697" spans="1:7">
      <c r="A2697" s="740" t="str">
        <f t="shared" si="42"/>
        <v/>
      </c>
      <c r="B2697" s="739" t="str">
        <f>IF($L$2=TRUE,_xll.mirGetDate($A2697,$B$4,"MOD_FOLLOWING",$I$2),"")</f>
        <v/>
      </c>
      <c r="C2697" s="738" t="str">
        <f>IF($L$2=TRUE,_xll.mirGetDate($A2697,$C$4,"MOD_FOLLOWING",$I$2),"")</f>
        <v/>
      </c>
      <c r="D2697" s="738" t="str">
        <f>IF($L$2=TRUE,_xll.mirGetDate($A2697,$D$4,"MOD_FOLLOWING",$I$2),"")</f>
        <v/>
      </c>
      <c r="E2697" s="741" t="str">
        <v/>
      </c>
      <c r="F2697" s="741" t="str">
        <v/>
      </c>
      <c r="G2697" s="741" t="str">
        <v/>
      </c>
    </row>
    <row r="2698" spans="1:7">
      <c r="A2698" s="740" t="str">
        <f t="shared" si="42"/>
        <v/>
      </c>
      <c r="B2698" s="739" t="str">
        <f>IF($L$2=TRUE,_xll.mirGetDate($A2698,$B$4,"MOD_FOLLOWING",$I$2),"")</f>
        <v/>
      </c>
      <c r="C2698" s="738" t="str">
        <f>IF($L$2=TRUE,_xll.mirGetDate($A2698,$C$4,"MOD_FOLLOWING",$I$2),"")</f>
        <v/>
      </c>
      <c r="D2698" s="738" t="str">
        <f>IF($L$2=TRUE,_xll.mirGetDate($A2698,$D$4,"MOD_FOLLOWING",$I$2),"")</f>
        <v/>
      </c>
      <c r="E2698" s="741" t="str">
        <v/>
      </c>
      <c r="F2698" s="741" t="str">
        <v/>
      </c>
      <c r="G2698" s="741" t="str">
        <v/>
      </c>
    </row>
    <row r="2699" spans="1:7">
      <c r="A2699" s="740" t="str">
        <f t="shared" si="42"/>
        <v/>
      </c>
      <c r="B2699" s="739" t="str">
        <f>IF($L$2=TRUE,_xll.mirGetDate($A2699,$B$4,"MOD_FOLLOWING",$I$2),"")</f>
        <v/>
      </c>
      <c r="C2699" s="738" t="str">
        <f>IF($L$2=TRUE,_xll.mirGetDate($A2699,$C$4,"MOD_FOLLOWING",$I$2),"")</f>
        <v/>
      </c>
      <c r="D2699" s="738" t="str">
        <f>IF($L$2=TRUE,_xll.mirGetDate($A2699,$D$4,"MOD_FOLLOWING",$I$2),"")</f>
        <v/>
      </c>
      <c r="E2699" s="741" t="str">
        <v/>
      </c>
      <c r="F2699" s="741" t="str">
        <v/>
      </c>
      <c r="G2699" s="741" t="str">
        <v/>
      </c>
    </row>
    <row r="2700" spans="1:7">
      <c r="A2700" s="740" t="str">
        <f t="shared" si="42"/>
        <v/>
      </c>
      <c r="B2700" s="739" t="str">
        <f>IF($L$2=TRUE,_xll.mirGetDate($A2700,$B$4,"MOD_FOLLOWING",$I$2),"")</f>
        <v/>
      </c>
      <c r="C2700" s="738" t="str">
        <f>IF($L$2=TRUE,_xll.mirGetDate($A2700,$C$4,"MOD_FOLLOWING",$I$2),"")</f>
        <v/>
      </c>
      <c r="D2700" s="738" t="str">
        <f>IF($L$2=TRUE,_xll.mirGetDate($A2700,$D$4,"MOD_FOLLOWING",$I$2),"")</f>
        <v/>
      </c>
      <c r="E2700" s="741" t="str">
        <v/>
      </c>
      <c r="F2700" s="741" t="str">
        <v/>
      </c>
      <c r="G2700" s="741" t="str">
        <v/>
      </c>
    </row>
    <row r="2701" spans="1:7">
      <c r="A2701" s="740" t="str">
        <f t="shared" si="42"/>
        <v/>
      </c>
      <c r="B2701" s="739" t="str">
        <f>IF($L$2=TRUE,_xll.mirGetDate($A2701,$B$4,"MOD_FOLLOWING",$I$2),"")</f>
        <v/>
      </c>
      <c r="C2701" s="738" t="str">
        <f>IF($L$2=TRUE,_xll.mirGetDate($A2701,$C$4,"MOD_FOLLOWING",$I$2),"")</f>
        <v/>
      </c>
      <c r="D2701" s="738" t="str">
        <f>IF($L$2=TRUE,_xll.mirGetDate($A2701,$D$4,"MOD_FOLLOWING",$I$2),"")</f>
        <v/>
      </c>
      <c r="E2701" s="741" t="str">
        <v/>
      </c>
      <c r="F2701" s="741" t="str">
        <v/>
      </c>
      <c r="G2701" s="741" t="str">
        <v/>
      </c>
    </row>
    <row r="2702" spans="1:7">
      <c r="A2702" s="740" t="str">
        <f t="shared" si="42"/>
        <v/>
      </c>
      <c r="B2702" s="739" t="str">
        <f>IF($L$2=TRUE,_xll.mirGetDate($A2702,$B$4,"MOD_FOLLOWING",$I$2),"")</f>
        <v/>
      </c>
      <c r="C2702" s="738" t="str">
        <f>IF($L$2=TRUE,_xll.mirGetDate($A2702,$C$4,"MOD_FOLLOWING",$I$2),"")</f>
        <v/>
      </c>
      <c r="D2702" s="738" t="str">
        <f>IF($L$2=TRUE,_xll.mirGetDate($A2702,$D$4,"MOD_FOLLOWING",$I$2),"")</f>
        <v/>
      </c>
      <c r="E2702" s="741" t="str">
        <v/>
      </c>
      <c r="F2702" s="741" t="str">
        <v/>
      </c>
      <c r="G2702" s="741" t="str">
        <v/>
      </c>
    </row>
    <row r="2703" spans="1:7">
      <c r="A2703" s="740" t="str">
        <f t="shared" si="42"/>
        <v/>
      </c>
      <c r="B2703" s="739" t="str">
        <f>IF($L$2=TRUE,_xll.mirGetDate($A2703,$B$4,"MOD_FOLLOWING",$I$2),"")</f>
        <v/>
      </c>
      <c r="C2703" s="738" t="str">
        <f>IF($L$2=TRUE,_xll.mirGetDate($A2703,$C$4,"MOD_FOLLOWING",$I$2),"")</f>
        <v/>
      </c>
      <c r="D2703" s="738" t="str">
        <f>IF($L$2=TRUE,_xll.mirGetDate($A2703,$D$4,"MOD_FOLLOWING",$I$2),"")</f>
        <v/>
      </c>
      <c r="E2703" s="741" t="str">
        <v/>
      </c>
      <c r="F2703" s="741" t="str">
        <v/>
      </c>
      <c r="G2703" s="741" t="str">
        <v/>
      </c>
    </row>
    <row r="2704" spans="1:7">
      <c r="A2704" s="740" t="str">
        <f t="shared" si="42"/>
        <v/>
      </c>
      <c r="B2704" s="739" t="str">
        <f>IF($L$2=TRUE,_xll.mirGetDate($A2704,$B$4,"MOD_FOLLOWING",$I$2),"")</f>
        <v/>
      </c>
      <c r="C2704" s="738" t="str">
        <f>IF($L$2=TRUE,_xll.mirGetDate($A2704,$C$4,"MOD_FOLLOWING",$I$2),"")</f>
        <v/>
      </c>
      <c r="D2704" s="738" t="str">
        <f>IF($L$2=TRUE,_xll.mirGetDate($A2704,$D$4,"MOD_FOLLOWING",$I$2),"")</f>
        <v/>
      </c>
      <c r="E2704" s="741" t="str">
        <v/>
      </c>
      <c r="F2704" s="741" t="str">
        <v/>
      </c>
      <c r="G2704" s="741" t="str">
        <v/>
      </c>
    </row>
    <row r="2705" spans="1:7">
      <c r="A2705" s="740" t="str">
        <f t="shared" si="42"/>
        <v/>
      </c>
      <c r="B2705" s="739" t="str">
        <f>IF($L$2=TRUE,_xll.mirGetDate($A2705,$B$4,"MOD_FOLLOWING",$I$2),"")</f>
        <v/>
      </c>
      <c r="C2705" s="738" t="str">
        <f>IF($L$2=TRUE,_xll.mirGetDate($A2705,$C$4,"MOD_FOLLOWING",$I$2),"")</f>
        <v/>
      </c>
      <c r="D2705" s="738" t="str">
        <f>IF($L$2=TRUE,_xll.mirGetDate($A2705,$D$4,"MOD_FOLLOWING",$I$2),"")</f>
        <v/>
      </c>
      <c r="E2705" s="741" t="str">
        <v/>
      </c>
      <c r="F2705" s="741" t="str">
        <v/>
      </c>
      <c r="G2705" s="741" t="str">
        <v/>
      </c>
    </row>
    <row r="2706" spans="1:7">
      <c r="A2706" s="740" t="str">
        <f t="shared" si="42"/>
        <v/>
      </c>
      <c r="B2706" s="739" t="str">
        <f>IF($L$2=TRUE,_xll.mirGetDate($A2706,$B$4,"MOD_FOLLOWING",$I$2),"")</f>
        <v/>
      </c>
      <c r="C2706" s="738" t="str">
        <f>IF($L$2=TRUE,_xll.mirGetDate($A2706,$C$4,"MOD_FOLLOWING",$I$2),"")</f>
        <v/>
      </c>
      <c r="D2706" s="738" t="str">
        <f>IF($L$2=TRUE,_xll.mirGetDate($A2706,$D$4,"MOD_FOLLOWING",$I$2),"")</f>
        <v/>
      </c>
      <c r="E2706" s="741" t="str">
        <v/>
      </c>
      <c r="F2706" s="741" t="str">
        <v/>
      </c>
      <c r="G2706" s="741" t="str">
        <v/>
      </c>
    </row>
    <row r="2707" spans="1:7">
      <c r="A2707" s="740" t="str">
        <f t="shared" si="42"/>
        <v/>
      </c>
      <c r="B2707" s="739" t="str">
        <f>IF($L$2=TRUE,_xll.mirGetDate($A2707,$B$4,"MOD_FOLLOWING",$I$2),"")</f>
        <v/>
      </c>
      <c r="C2707" s="738" t="str">
        <f>IF($L$2=TRUE,_xll.mirGetDate($A2707,$C$4,"MOD_FOLLOWING",$I$2),"")</f>
        <v/>
      </c>
      <c r="D2707" s="738" t="str">
        <f>IF($L$2=TRUE,_xll.mirGetDate($A2707,$D$4,"MOD_FOLLOWING",$I$2),"")</f>
        <v/>
      </c>
      <c r="E2707" s="741" t="str">
        <v/>
      </c>
      <c r="F2707" s="741" t="str">
        <v/>
      </c>
      <c r="G2707" s="741" t="str">
        <v/>
      </c>
    </row>
    <row r="2708" spans="1:7">
      <c r="A2708" s="740" t="str">
        <f t="shared" si="42"/>
        <v/>
      </c>
      <c r="B2708" s="739" t="str">
        <f>IF($L$2=TRUE,_xll.mirGetDate($A2708,$B$4,"MOD_FOLLOWING",$I$2),"")</f>
        <v/>
      </c>
      <c r="C2708" s="738" t="str">
        <f>IF($L$2=TRUE,_xll.mirGetDate($A2708,$C$4,"MOD_FOLLOWING",$I$2),"")</f>
        <v/>
      </c>
      <c r="D2708" s="738" t="str">
        <f>IF($L$2=TRUE,_xll.mirGetDate($A2708,$D$4,"MOD_FOLLOWING",$I$2),"")</f>
        <v/>
      </c>
      <c r="E2708" s="741" t="str">
        <v/>
      </c>
      <c r="F2708" s="741" t="str">
        <v/>
      </c>
      <c r="G2708" s="741" t="str">
        <v/>
      </c>
    </row>
    <row r="2709" spans="1:7">
      <c r="A2709" s="740" t="str">
        <f t="shared" si="42"/>
        <v/>
      </c>
      <c r="B2709" s="739" t="str">
        <f>IF($L$2=TRUE,_xll.mirGetDate($A2709,$B$4,"MOD_FOLLOWING",$I$2),"")</f>
        <v/>
      </c>
      <c r="C2709" s="738" t="str">
        <f>IF($L$2=TRUE,_xll.mirGetDate($A2709,$C$4,"MOD_FOLLOWING",$I$2),"")</f>
        <v/>
      </c>
      <c r="D2709" s="738" t="str">
        <f>IF($L$2=TRUE,_xll.mirGetDate($A2709,$D$4,"MOD_FOLLOWING",$I$2),"")</f>
        <v/>
      </c>
      <c r="E2709" s="741" t="str">
        <v/>
      </c>
      <c r="F2709" s="741" t="str">
        <v/>
      </c>
      <c r="G2709" s="741" t="str">
        <v/>
      </c>
    </row>
    <row r="2710" spans="1:7">
      <c r="A2710" s="740" t="str">
        <f t="shared" si="42"/>
        <v/>
      </c>
      <c r="B2710" s="739" t="str">
        <f>IF($L$2=TRUE,_xll.mirGetDate($A2710,$B$4,"MOD_FOLLOWING",$I$2),"")</f>
        <v/>
      </c>
      <c r="C2710" s="738" t="str">
        <f>IF($L$2=TRUE,_xll.mirGetDate($A2710,$C$4,"MOD_FOLLOWING",$I$2),"")</f>
        <v/>
      </c>
      <c r="D2710" s="738" t="str">
        <f>IF($L$2=TRUE,_xll.mirGetDate($A2710,$D$4,"MOD_FOLLOWING",$I$2),"")</f>
        <v/>
      </c>
      <c r="E2710" s="741" t="str">
        <v/>
      </c>
      <c r="F2710" s="741" t="str">
        <v/>
      </c>
      <c r="G2710" s="741" t="str">
        <v/>
      </c>
    </row>
    <row r="2711" spans="1:7">
      <c r="A2711" s="740" t="str">
        <f t="shared" si="42"/>
        <v/>
      </c>
      <c r="B2711" s="739" t="str">
        <f>IF($L$2=TRUE,_xll.mirGetDate($A2711,$B$4,"MOD_FOLLOWING",$I$2),"")</f>
        <v/>
      </c>
      <c r="C2711" s="738" t="str">
        <f>IF($L$2=TRUE,_xll.mirGetDate($A2711,$C$4,"MOD_FOLLOWING",$I$2),"")</f>
        <v/>
      </c>
      <c r="D2711" s="738" t="str">
        <f>IF($L$2=TRUE,_xll.mirGetDate($A2711,$D$4,"MOD_FOLLOWING",$I$2),"")</f>
        <v/>
      </c>
      <c r="E2711" s="741" t="str">
        <v/>
      </c>
      <c r="F2711" s="741" t="str">
        <v/>
      </c>
      <c r="G2711" s="741" t="str">
        <v/>
      </c>
    </row>
    <row r="2712" spans="1:7">
      <c r="A2712" s="740" t="str">
        <f t="shared" si="42"/>
        <v/>
      </c>
      <c r="B2712" s="739" t="str">
        <f>IF($L$2=TRUE,_xll.mirGetDate($A2712,$B$4,"MOD_FOLLOWING",$I$2),"")</f>
        <v/>
      </c>
      <c r="C2712" s="738" t="str">
        <f>IF($L$2=TRUE,_xll.mirGetDate($A2712,$C$4,"MOD_FOLLOWING",$I$2),"")</f>
        <v/>
      </c>
      <c r="D2712" s="738" t="str">
        <f>IF($L$2=TRUE,_xll.mirGetDate($A2712,$D$4,"MOD_FOLLOWING",$I$2),"")</f>
        <v/>
      </c>
      <c r="E2712" s="741" t="str">
        <v/>
      </c>
      <c r="F2712" s="741" t="str">
        <v/>
      </c>
      <c r="G2712" s="741" t="str">
        <v/>
      </c>
    </row>
    <row r="2713" spans="1:7">
      <c r="A2713" s="740" t="str">
        <f t="shared" si="42"/>
        <v/>
      </c>
      <c r="B2713" s="739" t="str">
        <f>IF($L$2=TRUE,_xll.mirGetDate($A2713,$B$4,"MOD_FOLLOWING",$I$2),"")</f>
        <v/>
      </c>
      <c r="C2713" s="738" t="str">
        <f>IF($L$2=TRUE,_xll.mirGetDate($A2713,$C$4,"MOD_FOLLOWING",$I$2),"")</f>
        <v/>
      </c>
      <c r="D2713" s="738" t="str">
        <f>IF($L$2=TRUE,_xll.mirGetDate($A2713,$D$4,"MOD_FOLLOWING",$I$2),"")</f>
        <v/>
      </c>
      <c r="E2713" s="741" t="str">
        <v/>
      </c>
      <c r="F2713" s="741" t="str">
        <v/>
      </c>
      <c r="G2713" s="741" t="str">
        <v/>
      </c>
    </row>
    <row r="2714" spans="1:7">
      <c r="A2714" s="740" t="str">
        <f t="shared" si="42"/>
        <v/>
      </c>
      <c r="B2714" s="739" t="str">
        <f>IF($L$2=TRUE,_xll.mirGetDate($A2714,$B$4,"MOD_FOLLOWING",$I$2),"")</f>
        <v/>
      </c>
      <c r="C2714" s="738" t="str">
        <f>IF($L$2=TRUE,_xll.mirGetDate($A2714,$C$4,"MOD_FOLLOWING",$I$2),"")</f>
        <v/>
      </c>
      <c r="D2714" s="738" t="str">
        <f>IF($L$2=TRUE,_xll.mirGetDate($A2714,$D$4,"MOD_FOLLOWING",$I$2),"")</f>
        <v/>
      </c>
      <c r="E2714" s="741" t="str">
        <v/>
      </c>
      <c r="F2714" s="741" t="str">
        <v/>
      </c>
      <c r="G2714" s="741" t="str">
        <v/>
      </c>
    </row>
    <row r="2715" spans="1:7">
      <c r="A2715" s="740" t="str">
        <f t="shared" si="42"/>
        <v/>
      </c>
      <c r="B2715" s="739" t="str">
        <f>IF($L$2=TRUE,_xll.mirGetDate($A2715,$B$4,"MOD_FOLLOWING",$I$2),"")</f>
        <v/>
      </c>
      <c r="C2715" s="738" t="str">
        <f>IF($L$2=TRUE,_xll.mirGetDate($A2715,$C$4,"MOD_FOLLOWING",$I$2),"")</f>
        <v/>
      </c>
      <c r="D2715" s="738" t="str">
        <f>IF($L$2=TRUE,_xll.mirGetDate($A2715,$D$4,"MOD_FOLLOWING",$I$2),"")</f>
        <v/>
      </c>
      <c r="E2715" s="741" t="str">
        <v/>
      </c>
      <c r="F2715" s="741" t="str">
        <v/>
      </c>
      <c r="G2715" s="741" t="str">
        <v/>
      </c>
    </row>
    <row r="2716" spans="1:7">
      <c r="A2716" s="740" t="str">
        <f t="shared" si="42"/>
        <v/>
      </c>
      <c r="B2716" s="739" t="str">
        <f>IF($L$2=TRUE,_xll.mirGetDate($A2716,$B$4,"MOD_FOLLOWING",$I$2),"")</f>
        <v/>
      </c>
      <c r="C2716" s="738" t="str">
        <f>IF($L$2=TRUE,_xll.mirGetDate($A2716,$C$4,"MOD_FOLLOWING",$I$2),"")</f>
        <v/>
      </c>
      <c r="D2716" s="738" t="str">
        <f>IF($L$2=TRUE,_xll.mirGetDate($A2716,$D$4,"MOD_FOLLOWING",$I$2),"")</f>
        <v/>
      </c>
      <c r="E2716" s="741" t="str">
        <v/>
      </c>
      <c r="F2716" s="741" t="str">
        <v/>
      </c>
      <c r="G2716" s="741" t="str">
        <v/>
      </c>
    </row>
    <row r="2717" spans="1:7">
      <c r="A2717" s="740" t="str">
        <f t="shared" si="42"/>
        <v/>
      </c>
      <c r="B2717" s="739" t="str">
        <f>IF($L$2=TRUE,_xll.mirGetDate($A2717,$B$4,"MOD_FOLLOWING",$I$2),"")</f>
        <v/>
      </c>
      <c r="C2717" s="738" t="str">
        <f>IF($L$2=TRUE,_xll.mirGetDate($A2717,$C$4,"MOD_FOLLOWING",$I$2),"")</f>
        <v/>
      </c>
      <c r="D2717" s="738" t="str">
        <f>IF($L$2=TRUE,_xll.mirGetDate($A2717,$D$4,"MOD_FOLLOWING",$I$2),"")</f>
        <v/>
      </c>
      <c r="E2717" s="741" t="str">
        <v/>
      </c>
      <c r="F2717" s="741" t="str">
        <v/>
      </c>
      <c r="G2717" s="741" t="str">
        <v/>
      </c>
    </row>
    <row r="2718" spans="1:7">
      <c r="A2718" s="740" t="str">
        <f t="shared" si="42"/>
        <v/>
      </c>
      <c r="B2718" s="739" t="str">
        <f>IF($L$2=TRUE,_xll.mirGetDate($A2718,$B$4,"MOD_FOLLOWING",$I$2),"")</f>
        <v/>
      </c>
      <c r="C2718" s="738" t="str">
        <f>IF($L$2=TRUE,_xll.mirGetDate($A2718,$C$4,"MOD_FOLLOWING",$I$2),"")</f>
        <v/>
      </c>
      <c r="D2718" s="738" t="str">
        <f>IF($L$2=TRUE,_xll.mirGetDate($A2718,$D$4,"MOD_FOLLOWING",$I$2),"")</f>
        <v/>
      </c>
      <c r="E2718" s="741" t="str">
        <v/>
      </c>
      <c r="F2718" s="741" t="str">
        <v/>
      </c>
      <c r="G2718" s="741" t="str">
        <v/>
      </c>
    </row>
    <row r="2719" spans="1:7">
      <c r="A2719" s="740" t="str">
        <f t="shared" si="42"/>
        <v/>
      </c>
      <c r="B2719" s="739" t="str">
        <f>IF($L$2=TRUE,_xll.mirGetDate($A2719,$B$4,"MOD_FOLLOWING",$I$2),"")</f>
        <v/>
      </c>
      <c r="C2719" s="738" t="str">
        <f>IF($L$2=TRUE,_xll.mirGetDate($A2719,$C$4,"MOD_FOLLOWING",$I$2),"")</f>
        <v/>
      </c>
      <c r="D2719" s="738" t="str">
        <f>IF($L$2=TRUE,_xll.mirGetDate($A2719,$D$4,"MOD_FOLLOWING",$I$2),"")</f>
        <v/>
      </c>
      <c r="E2719" s="741" t="str">
        <v/>
      </c>
      <c r="F2719" s="741" t="str">
        <v/>
      </c>
      <c r="G2719" s="741" t="str">
        <v/>
      </c>
    </row>
    <row r="2720" spans="1:7">
      <c r="A2720" s="740" t="str">
        <f t="shared" si="42"/>
        <v/>
      </c>
      <c r="B2720" s="739" t="str">
        <f>IF($L$2=TRUE,_xll.mirGetDate($A2720,$B$4,"MOD_FOLLOWING",$I$2),"")</f>
        <v/>
      </c>
      <c r="C2720" s="738" t="str">
        <f>IF($L$2=TRUE,_xll.mirGetDate($A2720,$C$4,"MOD_FOLLOWING",$I$2),"")</f>
        <v/>
      </c>
      <c r="D2720" s="738" t="str">
        <f>IF($L$2=TRUE,_xll.mirGetDate($A2720,$D$4,"MOD_FOLLOWING",$I$2),"")</f>
        <v/>
      </c>
      <c r="E2720" s="741" t="str">
        <v/>
      </c>
      <c r="F2720" s="741" t="str">
        <v/>
      </c>
      <c r="G2720" s="741" t="str">
        <v/>
      </c>
    </row>
    <row r="2721" spans="1:7">
      <c r="A2721" s="740" t="str">
        <f t="shared" si="42"/>
        <v/>
      </c>
      <c r="B2721" s="739" t="str">
        <f>IF($L$2=TRUE,_xll.mirGetDate($A2721,$B$4,"MOD_FOLLOWING",$I$2),"")</f>
        <v/>
      </c>
      <c r="C2721" s="738" t="str">
        <f>IF($L$2=TRUE,_xll.mirGetDate($A2721,$C$4,"MOD_FOLLOWING",$I$2),"")</f>
        <v/>
      </c>
      <c r="D2721" s="738" t="str">
        <f>IF($L$2=TRUE,_xll.mirGetDate($A2721,$D$4,"MOD_FOLLOWING",$I$2),"")</f>
        <v/>
      </c>
      <c r="E2721" s="741" t="str">
        <v/>
      </c>
      <c r="F2721" s="741" t="str">
        <v/>
      </c>
      <c r="G2721" s="741" t="str">
        <v/>
      </c>
    </row>
    <row r="2722" spans="1:7">
      <c r="A2722" s="740" t="str">
        <f t="shared" si="42"/>
        <v/>
      </c>
      <c r="B2722" s="739" t="str">
        <f>IF($L$2=TRUE,_xll.mirGetDate($A2722,$B$4,"MOD_FOLLOWING",$I$2),"")</f>
        <v/>
      </c>
      <c r="C2722" s="738" t="str">
        <f>IF($L$2=TRUE,_xll.mirGetDate($A2722,$C$4,"MOD_FOLLOWING",$I$2),"")</f>
        <v/>
      </c>
      <c r="D2722" s="738" t="str">
        <f>IF($L$2=TRUE,_xll.mirGetDate($A2722,$D$4,"MOD_FOLLOWING",$I$2),"")</f>
        <v/>
      </c>
      <c r="E2722" s="741" t="str">
        <v/>
      </c>
      <c r="F2722" s="741" t="str">
        <v/>
      </c>
      <c r="G2722" s="741" t="str">
        <v/>
      </c>
    </row>
    <row r="2723" spans="1:7">
      <c r="A2723" s="740" t="str">
        <f t="shared" si="42"/>
        <v/>
      </c>
      <c r="B2723" s="739" t="str">
        <f>IF($L$2=TRUE,_xll.mirGetDate($A2723,$B$4,"MOD_FOLLOWING",$I$2),"")</f>
        <v/>
      </c>
      <c r="C2723" s="738" t="str">
        <f>IF($L$2=TRUE,_xll.mirGetDate($A2723,$C$4,"MOD_FOLLOWING",$I$2),"")</f>
        <v/>
      </c>
      <c r="D2723" s="738" t="str">
        <f>IF($L$2=TRUE,_xll.mirGetDate($A2723,$D$4,"MOD_FOLLOWING",$I$2),"")</f>
        <v/>
      </c>
      <c r="E2723" s="741" t="str">
        <v/>
      </c>
      <c r="F2723" s="741" t="str">
        <v/>
      </c>
      <c r="G2723" s="741" t="str">
        <v/>
      </c>
    </row>
    <row r="2724" spans="1:7">
      <c r="A2724" s="740" t="str">
        <f t="shared" si="42"/>
        <v/>
      </c>
      <c r="B2724" s="739" t="str">
        <f>IF($L$2=TRUE,_xll.mirGetDate($A2724,$B$4,"MOD_FOLLOWING",$I$2),"")</f>
        <v/>
      </c>
      <c r="C2724" s="738" t="str">
        <f>IF($L$2=TRUE,_xll.mirGetDate($A2724,$C$4,"MOD_FOLLOWING",$I$2),"")</f>
        <v/>
      </c>
      <c r="D2724" s="738" t="str">
        <f>IF($L$2=TRUE,_xll.mirGetDate($A2724,$D$4,"MOD_FOLLOWING",$I$2),"")</f>
        <v/>
      </c>
      <c r="E2724" s="741" t="str">
        <v/>
      </c>
      <c r="F2724" s="741" t="str">
        <v/>
      </c>
      <c r="G2724" s="741" t="str">
        <v/>
      </c>
    </row>
    <row r="2725" spans="1:7">
      <c r="A2725" s="740" t="str">
        <f t="shared" si="42"/>
        <v/>
      </c>
      <c r="B2725" s="739" t="str">
        <f>IF($L$2=TRUE,_xll.mirGetDate($A2725,$B$4,"MOD_FOLLOWING",$I$2),"")</f>
        <v/>
      </c>
      <c r="C2725" s="738" t="str">
        <f>IF($L$2=TRUE,_xll.mirGetDate($A2725,$C$4,"MOD_FOLLOWING",$I$2),"")</f>
        <v/>
      </c>
      <c r="D2725" s="738" t="str">
        <f>IF($L$2=TRUE,_xll.mirGetDate($A2725,$D$4,"MOD_FOLLOWING",$I$2),"")</f>
        <v/>
      </c>
      <c r="E2725" s="741" t="str">
        <v/>
      </c>
      <c r="F2725" s="741" t="str">
        <v/>
      </c>
      <c r="G2725" s="741" t="str">
        <v/>
      </c>
    </row>
    <row r="2726" spans="1:7">
      <c r="A2726" s="740" t="str">
        <f t="shared" si="42"/>
        <v/>
      </c>
      <c r="B2726" s="739" t="str">
        <f>IF($L$2=TRUE,_xll.mirGetDate($A2726,$B$4,"MOD_FOLLOWING",$I$2),"")</f>
        <v/>
      </c>
      <c r="C2726" s="738" t="str">
        <f>IF($L$2=TRUE,_xll.mirGetDate($A2726,$C$4,"MOD_FOLLOWING",$I$2),"")</f>
        <v/>
      </c>
      <c r="D2726" s="738" t="str">
        <f>IF($L$2=TRUE,_xll.mirGetDate($A2726,$D$4,"MOD_FOLLOWING",$I$2),"")</f>
        <v/>
      </c>
      <c r="E2726" s="741" t="str">
        <v/>
      </c>
      <c r="F2726" s="741" t="str">
        <v/>
      </c>
      <c r="G2726" s="741" t="str">
        <v/>
      </c>
    </row>
    <row r="2727" spans="1:7">
      <c r="A2727" s="740" t="str">
        <f t="shared" si="42"/>
        <v/>
      </c>
      <c r="B2727" s="739" t="str">
        <f>IF($L$2=TRUE,_xll.mirGetDate($A2727,$B$4,"MOD_FOLLOWING",$I$2),"")</f>
        <v/>
      </c>
      <c r="C2727" s="738" t="str">
        <f>IF($L$2=TRUE,_xll.mirGetDate($A2727,$C$4,"MOD_FOLLOWING",$I$2),"")</f>
        <v/>
      </c>
      <c r="D2727" s="738" t="str">
        <f>IF($L$2=TRUE,_xll.mirGetDate($A2727,$D$4,"MOD_FOLLOWING",$I$2),"")</f>
        <v/>
      </c>
      <c r="E2727" s="741" t="str">
        <v/>
      </c>
      <c r="F2727" s="741" t="str">
        <v/>
      </c>
      <c r="G2727" s="741" t="str">
        <v/>
      </c>
    </row>
    <row r="2728" spans="1:7">
      <c r="A2728" s="740" t="str">
        <f t="shared" si="42"/>
        <v/>
      </c>
      <c r="B2728" s="739" t="str">
        <f>IF($L$2=TRUE,_xll.mirGetDate($A2728,$B$4,"MOD_FOLLOWING",$I$2),"")</f>
        <v/>
      </c>
      <c r="C2728" s="738" t="str">
        <f>IF($L$2=TRUE,_xll.mirGetDate($A2728,$C$4,"MOD_FOLLOWING",$I$2),"")</f>
        <v/>
      </c>
      <c r="D2728" s="738" t="str">
        <f>IF($L$2=TRUE,_xll.mirGetDate($A2728,$D$4,"MOD_FOLLOWING",$I$2),"")</f>
        <v/>
      </c>
      <c r="E2728" s="741" t="str">
        <v/>
      </c>
      <c r="F2728" s="741" t="str">
        <v/>
      </c>
      <c r="G2728" s="741" t="str">
        <v/>
      </c>
    </row>
    <row r="2729" spans="1:7">
      <c r="A2729" s="740" t="str">
        <f t="shared" si="42"/>
        <v/>
      </c>
      <c r="B2729" s="739" t="str">
        <f>IF($L$2=TRUE,_xll.mirGetDate($A2729,$B$4,"MOD_FOLLOWING",$I$2),"")</f>
        <v/>
      </c>
      <c r="C2729" s="738" t="str">
        <f>IF($L$2=TRUE,_xll.mirGetDate($A2729,$C$4,"MOD_FOLLOWING",$I$2),"")</f>
        <v/>
      </c>
      <c r="D2729" s="738" t="str">
        <f>IF($L$2=TRUE,_xll.mirGetDate($A2729,$D$4,"MOD_FOLLOWING",$I$2),"")</f>
        <v/>
      </c>
      <c r="E2729" s="741" t="str">
        <v/>
      </c>
      <c r="F2729" s="741" t="str">
        <v/>
      </c>
      <c r="G2729" s="741" t="str">
        <v/>
      </c>
    </row>
    <row r="2730" spans="1:7">
      <c r="A2730" s="740" t="str">
        <f t="shared" si="42"/>
        <v/>
      </c>
      <c r="B2730" s="739" t="str">
        <f>IF($L$2=TRUE,_xll.mirGetDate($A2730,$B$4,"MOD_FOLLOWING",$I$2),"")</f>
        <v/>
      </c>
      <c r="C2730" s="738" t="str">
        <f>IF($L$2=TRUE,_xll.mirGetDate($A2730,$C$4,"MOD_FOLLOWING",$I$2),"")</f>
        <v/>
      </c>
      <c r="D2730" s="738" t="str">
        <f>IF($L$2=TRUE,_xll.mirGetDate($A2730,$D$4,"MOD_FOLLOWING",$I$2),"")</f>
        <v/>
      </c>
      <c r="E2730" s="741" t="str">
        <v/>
      </c>
      <c r="F2730" s="741" t="str">
        <v/>
      </c>
      <c r="G2730" s="741" t="str">
        <v/>
      </c>
    </row>
    <row r="2731" spans="1:7">
      <c r="A2731" s="740" t="str">
        <f t="shared" si="42"/>
        <v/>
      </c>
      <c r="B2731" s="739" t="str">
        <f>IF($L$2=TRUE,_xll.mirGetDate($A2731,$B$4,"MOD_FOLLOWING",$I$2),"")</f>
        <v/>
      </c>
      <c r="C2731" s="738" t="str">
        <f>IF($L$2=TRUE,_xll.mirGetDate($A2731,$C$4,"MOD_FOLLOWING",$I$2),"")</f>
        <v/>
      </c>
      <c r="D2731" s="738" t="str">
        <f>IF($L$2=TRUE,_xll.mirGetDate($A2731,$D$4,"MOD_FOLLOWING",$I$2),"")</f>
        <v/>
      </c>
      <c r="E2731" s="741" t="str">
        <v/>
      </c>
      <c r="F2731" s="741" t="str">
        <v/>
      </c>
      <c r="G2731" s="741" t="str">
        <v/>
      </c>
    </row>
    <row r="2732" spans="1:7">
      <c r="A2732" s="740" t="str">
        <f t="shared" si="42"/>
        <v/>
      </c>
      <c r="B2732" s="739" t="str">
        <f>IF($L$2=TRUE,_xll.mirGetDate($A2732,$B$4,"MOD_FOLLOWING",$I$2),"")</f>
        <v/>
      </c>
      <c r="C2732" s="738" t="str">
        <f>IF($L$2=TRUE,_xll.mirGetDate($A2732,$C$4,"MOD_FOLLOWING",$I$2),"")</f>
        <v/>
      </c>
      <c r="D2732" s="738" t="str">
        <f>IF($L$2=TRUE,_xll.mirGetDate($A2732,$D$4,"MOD_FOLLOWING",$I$2),"")</f>
        <v/>
      </c>
      <c r="E2732" s="741" t="str">
        <v/>
      </c>
      <c r="F2732" s="741" t="str">
        <v/>
      </c>
      <c r="G2732" s="741" t="str">
        <v/>
      </c>
    </row>
    <row r="2733" spans="1:7">
      <c r="A2733" s="740" t="str">
        <f t="shared" si="42"/>
        <v/>
      </c>
      <c r="B2733" s="739" t="str">
        <f>IF($L$2=TRUE,_xll.mirGetDate($A2733,$B$4,"MOD_FOLLOWING",$I$2),"")</f>
        <v/>
      </c>
      <c r="C2733" s="738" t="str">
        <f>IF($L$2=TRUE,_xll.mirGetDate($A2733,$C$4,"MOD_FOLLOWING",$I$2),"")</f>
        <v/>
      </c>
      <c r="D2733" s="738" t="str">
        <f>IF($L$2=TRUE,_xll.mirGetDate($A2733,$D$4,"MOD_FOLLOWING",$I$2),"")</f>
        <v/>
      </c>
      <c r="E2733" s="741" t="str">
        <v/>
      </c>
      <c r="F2733" s="741" t="str">
        <v/>
      </c>
      <c r="G2733" s="741" t="str">
        <v/>
      </c>
    </row>
    <row r="2734" spans="1:7">
      <c r="A2734" s="740" t="str">
        <f t="shared" si="42"/>
        <v/>
      </c>
      <c r="B2734" s="739" t="str">
        <f>IF($L$2=TRUE,_xll.mirGetDate($A2734,$B$4,"MOD_FOLLOWING",$I$2),"")</f>
        <v/>
      </c>
      <c r="C2734" s="738" t="str">
        <f>IF($L$2=TRUE,_xll.mirGetDate($A2734,$C$4,"MOD_FOLLOWING",$I$2),"")</f>
        <v/>
      </c>
      <c r="D2734" s="738" t="str">
        <f>IF($L$2=TRUE,_xll.mirGetDate($A2734,$D$4,"MOD_FOLLOWING",$I$2),"")</f>
        <v/>
      </c>
      <c r="E2734" s="741" t="str">
        <v/>
      </c>
      <c r="F2734" s="741" t="str">
        <v/>
      </c>
      <c r="G2734" s="741" t="str">
        <v/>
      </c>
    </row>
    <row r="2735" spans="1:7">
      <c r="A2735" s="740" t="str">
        <f t="shared" si="42"/>
        <v/>
      </c>
      <c r="B2735" s="739" t="str">
        <f>IF($L$2=TRUE,_xll.mirGetDate($A2735,$B$4,"MOD_FOLLOWING",$I$2),"")</f>
        <v/>
      </c>
      <c r="C2735" s="738" t="str">
        <f>IF($L$2=TRUE,_xll.mirGetDate($A2735,$C$4,"MOD_FOLLOWING",$I$2),"")</f>
        <v/>
      </c>
      <c r="D2735" s="738" t="str">
        <f>IF($L$2=TRUE,_xll.mirGetDate($A2735,$D$4,"MOD_FOLLOWING",$I$2),"")</f>
        <v/>
      </c>
      <c r="E2735" s="741" t="str">
        <v/>
      </c>
      <c r="F2735" s="741" t="str">
        <v/>
      </c>
      <c r="G2735" s="741" t="str">
        <v/>
      </c>
    </row>
    <row r="2736" spans="1:7">
      <c r="A2736" s="740" t="str">
        <f t="shared" si="42"/>
        <v/>
      </c>
      <c r="B2736" s="739" t="str">
        <f>IF($L$2=TRUE,_xll.mirGetDate($A2736,$B$4,"MOD_FOLLOWING",$I$2),"")</f>
        <v/>
      </c>
      <c r="C2736" s="738" t="str">
        <f>IF($L$2=TRUE,_xll.mirGetDate($A2736,$C$4,"MOD_FOLLOWING",$I$2),"")</f>
        <v/>
      </c>
      <c r="D2736" s="738" t="str">
        <f>IF($L$2=TRUE,_xll.mirGetDate($A2736,$D$4,"MOD_FOLLOWING",$I$2),"")</f>
        <v/>
      </c>
      <c r="E2736" s="741" t="str">
        <v/>
      </c>
      <c r="F2736" s="741" t="str">
        <v/>
      </c>
      <c r="G2736" s="741" t="str">
        <v/>
      </c>
    </row>
    <row r="2737" spans="1:7">
      <c r="A2737" s="740" t="str">
        <f t="shared" si="42"/>
        <v/>
      </c>
      <c r="B2737" s="739" t="str">
        <f>IF($L$2=TRUE,_xll.mirGetDate($A2737,$B$4,"MOD_FOLLOWING",$I$2),"")</f>
        <v/>
      </c>
      <c r="C2737" s="738" t="str">
        <f>IF($L$2=TRUE,_xll.mirGetDate($A2737,$C$4,"MOD_FOLLOWING",$I$2),"")</f>
        <v/>
      </c>
      <c r="D2737" s="738" t="str">
        <f>IF($L$2=TRUE,_xll.mirGetDate($A2737,$D$4,"MOD_FOLLOWING",$I$2),"")</f>
        <v/>
      </c>
      <c r="E2737" s="741" t="str">
        <v/>
      </c>
      <c r="F2737" s="741" t="str">
        <v/>
      </c>
      <c r="G2737" s="741" t="str">
        <v/>
      </c>
    </row>
    <row r="2738" spans="1:7">
      <c r="A2738" s="740" t="str">
        <f t="shared" si="42"/>
        <v/>
      </c>
      <c r="B2738" s="739" t="str">
        <f>IF($L$2=TRUE,_xll.mirGetDate($A2738,$B$4,"MOD_FOLLOWING",$I$2),"")</f>
        <v/>
      </c>
      <c r="C2738" s="738" t="str">
        <f>IF($L$2=TRUE,_xll.mirGetDate($A2738,$C$4,"MOD_FOLLOWING",$I$2),"")</f>
        <v/>
      </c>
      <c r="D2738" s="738" t="str">
        <f>IF($L$2=TRUE,_xll.mirGetDate($A2738,$D$4,"MOD_FOLLOWING",$I$2),"")</f>
        <v/>
      </c>
      <c r="E2738" s="741" t="str">
        <v/>
      </c>
      <c r="F2738" s="741" t="str">
        <v/>
      </c>
      <c r="G2738" s="741" t="str">
        <v/>
      </c>
    </row>
    <row r="2739" spans="1:7">
      <c r="A2739" s="740" t="str">
        <f t="shared" si="42"/>
        <v/>
      </c>
      <c r="B2739" s="739" t="str">
        <f>IF($L$2=TRUE,_xll.mirGetDate($A2739,$B$4,"MOD_FOLLOWING",$I$2),"")</f>
        <v/>
      </c>
      <c r="C2739" s="738" t="str">
        <f>IF($L$2=TRUE,_xll.mirGetDate($A2739,$C$4,"MOD_FOLLOWING",$I$2),"")</f>
        <v/>
      </c>
      <c r="D2739" s="738" t="str">
        <f>IF($L$2=TRUE,_xll.mirGetDate($A2739,$D$4,"MOD_FOLLOWING",$I$2),"")</f>
        <v/>
      </c>
      <c r="E2739" s="741" t="str">
        <v/>
      </c>
      <c r="F2739" s="741" t="str">
        <v/>
      </c>
      <c r="G2739" s="741" t="str">
        <v/>
      </c>
    </row>
    <row r="2740" spans="1:7">
      <c r="A2740" s="740" t="str">
        <f t="shared" si="42"/>
        <v/>
      </c>
      <c r="B2740" s="739" t="str">
        <f>IF($L$2=TRUE,_xll.mirGetDate($A2740,$B$4,"MOD_FOLLOWING",$I$2),"")</f>
        <v/>
      </c>
      <c r="C2740" s="738" t="str">
        <f>IF($L$2=TRUE,_xll.mirGetDate($A2740,$C$4,"MOD_FOLLOWING",$I$2),"")</f>
        <v/>
      </c>
      <c r="D2740" s="738" t="str">
        <f>IF($L$2=TRUE,_xll.mirGetDate($A2740,$D$4,"MOD_FOLLOWING",$I$2),"")</f>
        <v/>
      </c>
      <c r="E2740" s="741" t="str">
        <v/>
      </c>
      <c r="F2740" s="741" t="str">
        <v/>
      </c>
      <c r="G2740" s="741" t="str">
        <v/>
      </c>
    </row>
    <row r="2741" spans="1:7">
      <c r="A2741" s="740" t="str">
        <f t="shared" si="42"/>
        <v/>
      </c>
      <c r="B2741" s="739" t="str">
        <f>IF($L$2=TRUE,_xll.mirGetDate($A2741,$B$4,"MOD_FOLLOWING",$I$2),"")</f>
        <v/>
      </c>
      <c r="C2741" s="738" t="str">
        <f>IF($L$2=TRUE,_xll.mirGetDate($A2741,$C$4,"MOD_FOLLOWING",$I$2),"")</f>
        <v/>
      </c>
      <c r="D2741" s="738" t="str">
        <f>IF($L$2=TRUE,_xll.mirGetDate($A2741,$D$4,"MOD_FOLLOWING",$I$2),"")</f>
        <v/>
      </c>
      <c r="E2741" s="741" t="str">
        <v/>
      </c>
      <c r="F2741" s="741" t="str">
        <v/>
      </c>
      <c r="G2741" s="741" t="str">
        <v/>
      </c>
    </row>
    <row r="2742" spans="1:7">
      <c r="A2742" s="740" t="str">
        <f t="shared" si="42"/>
        <v/>
      </c>
      <c r="B2742" s="739" t="str">
        <f>IF($L$2=TRUE,_xll.mirGetDate($A2742,$B$4,"MOD_FOLLOWING",$I$2),"")</f>
        <v/>
      </c>
      <c r="C2742" s="738" t="str">
        <f>IF($L$2=TRUE,_xll.mirGetDate($A2742,$C$4,"MOD_FOLLOWING",$I$2),"")</f>
        <v/>
      </c>
      <c r="D2742" s="738" t="str">
        <f>IF($L$2=TRUE,_xll.mirGetDate($A2742,$D$4,"MOD_FOLLOWING",$I$2),"")</f>
        <v/>
      </c>
      <c r="E2742" s="741" t="str">
        <v/>
      </c>
      <c r="F2742" s="741" t="str">
        <v/>
      </c>
      <c r="G2742" s="741" t="str">
        <v/>
      </c>
    </row>
    <row r="2743" spans="1:7">
      <c r="A2743" s="740" t="str">
        <f t="shared" si="42"/>
        <v/>
      </c>
      <c r="B2743" s="739" t="str">
        <f>IF($L$2=TRUE,_xll.mirGetDate($A2743,$B$4,"MOD_FOLLOWING",$I$2),"")</f>
        <v/>
      </c>
      <c r="C2743" s="738" t="str">
        <f>IF($L$2=TRUE,_xll.mirGetDate($A2743,$C$4,"MOD_FOLLOWING",$I$2),"")</f>
        <v/>
      </c>
      <c r="D2743" s="738" t="str">
        <f>IF($L$2=TRUE,_xll.mirGetDate($A2743,$D$4,"MOD_FOLLOWING",$I$2),"")</f>
        <v/>
      </c>
      <c r="E2743" s="741" t="str">
        <v/>
      </c>
      <c r="F2743" s="741" t="str">
        <v/>
      </c>
      <c r="G2743" s="741" t="str">
        <v/>
      </c>
    </row>
    <row r="2744" spans="1:7">
      <c r="A2744" s="740" t="str">
        <f t="shared" si="42"/>
        <v/>
      </c>
      <c r="B2744" s="739" t="str">
        <f>IF($L$2=TRUE,_xll.mirGetDate($A2744,$B$4,"MOD_FOLLOWING",$I$2),"")</f>
        <v/>
      </c>
      <c r="C2744" s="738" t="str">
        <f>IF($L$2=TRUE,_xll.mirGetDate($A2744,$C$4,"MOD_FOLLOWING",$I$2),"")</f>
        <v/>
      </c>
      <c r="D2744" s="738" t="str">
        <f>IF($L$2=TRUE,_xll.mirGetDate($A2744,$D$4,"MOD_FOLLOWING",$I$2),"")</f>
        <v/>
      </c>
      <c r="E2744" s="741" t="str">
        <v/>
      </c>
      <c r="F2744" s="741" t="str">
        <v/>
      </c>
      <c r="G2744" s="741" t="str">
        <v/>
      </c>
    </row>
    <row r="2745" spans="1:7">
      <c r="A2745" s="740" t="str">
        <f t="shared" si="42"/>
        <v/>
      </c>
      <c r="B2745" s="739" t="str">
        <f>IF($L$2=TRUE,_xll.mirGetDate($A2745,$B$4,"MOD_FOLLOWING",$I$2),"")</f>
        <v/>
      </c>
      <c r="C2745" s="738" t="str">
        <f>IF($L$2=TRUE,_xll.mirGetDate($A2745,$C$4,"MOD_FOLLOWING",$I$2),"")</f>
        <v/>
      </c>
      <c r="D2745" s="738" t="str">
        <f>IF($L$2=TRUE,_xll.mirGetDate($A2745,$D$4,"MOD_FOLLOWING",$I$2),"")</f>
        <v/>
      </c>
      <c r="E2745" s="741" t="str">
        <v/>
      </c>
      <c r="F2745" s="741" t="str">
        <v/>
      </c>
      <c r="G2745" s="741" t="str">
        <v/>
      </c>
    </row>
    <row r="2746" spans="1:7">
      <c r="A2746" s="740" t="str">
        <f t="shared" si="42"/>
        <v/>
      </c>
      <c r="B2746" s="739" t="str">
        <f>IF($L$2=TRUE,_xll.mirGetDate($A2746,$B$4,"MOD_FOLLOWING",$I$2),"")</f>
        <v/>
      </c>
      <c r="C2746" s="738" t="str">
        <f>IF($L$2=TRUE,_xll.mirGetDate($A2746,$C$4,"MOD_FOLLOWING",$I$2),"")</f>
        <v/>
      </c>
      <c r="D2746" s="738" t="str">
        <f>IF($L$2=TRUE,_xll.mirGetDate($A2746,$D$4,"MOD_FOLLOWING",$I$2),"")</f>
        <v/>
      </c>
      <c r="E2746" s="741" t="str">
        <v/>
      </c>
      <c r="F2746" s="741" t="str">
        <v/>
      </c>
      <c r="G2746" s="741" t="str">
        <v/>
      </c>
    </row>
    <row r="2747" spans="1:7">
      <c r="A2747" s="740" t="str">
        <f t="shared" si="42"/>
        <v/>
      </c>
      <c r="B2747" s="739" t="str">
        <f>IF($L$2=TRUE,_xll.mirGetDate($A2747,$B$4,"MOD_FOLLOWING",$I$2),"")</f>
        <v/>
      </c>
      <c r="C2747" s="738" t="str">
        <f>IF($L$2=TRUE,_xll.mirGetDate($A2747,$C$4,"MOD_FOLLOWING",$I$2),"")</f>
        <v/>
      </c>
      <c r="D2747" s="738" t="str">
        <f>IF($L$2=TRUE,_xll.mirGetDate($A2747,$D$4,"MOD_FOLLOWING",$I$2),"")</f>
        <v/>
      </c>
      <c r="E2747" s="741" t="str">
        <v/>
      </c>
      <c r="F2747" s="741" t="str">
        <v/>
      </c>
      <c r="G2747" s="741" t="str">
        <v/>
      </c>
    </row>
    <row r="2748" spans="1:7">
      <c r="A2748" s="740" t="str">
        <f t="shared" si="42"/>
        <v/>
      </c>
      <c r="B2748" s="739" t="str">
        <f>IF($L$2=TRUE,_xll.mirGetDate($A2748,$B$4,"MOD_FOLLOWING",$I$2),"")</f>
        <v/>
      </c>
      <c r="C2748" s="738" t="str">
        <f>IF($L$2=TRUE,_xll.mirGetDate($A2748,$C$4,"MOD_FOLLOWING",$I$2),"")</f>
        <v/>
      </c>
      <c r="D2748" s="738" t="str">
        <f>IF($L$2=TRUE,_xll.mirGetDate($A2748,$D$4,"MOD_FOLLOWING",$I$2),"")</f>
        <v/>
      </c>
      <c r="E2748" s="741" t="str">
        <v/>
      </c>
      <c r="F2748" s="741" t="str">
        <v/>
      </c>
      <c r="G2748" s="741" t="str">
        <v/>
      </c>
    </row>
    <row r="2749" spans="1:7">
      <c r="A2749" s="740" t="str">
        <f t="shared" si="42"/>
        <v/>
      </c>
      <c r="B2749" s="739" t="str">
        <f>IF($L$2=TRUE,_xll.mirGetDate($A2749,$B$4,"MOD_FOLLOWING",$I$2),"")</f>
        <v/>
      </c>
      <c r="C2749" s="738" t="str">
        <f>IF($L$2=TRUE,_xll.mirGetDate($A2749,$C$4,"MOD_FOLLOWING",$I$2),"")</f>
        <v/>
      </c>
      <c r="D2749" s="738" t="str">
        <f>IF($L$2=TRUE,_xll.mirGetDate($A2749,$D$4,"MOD_FOLLOWING",$I$2),"")</f>
        <v/>
      </c>
      <c r="E2749" s="741" t="str">
        <v/>
      </c>
      <c r="F2749" s="741" t="str">
        <v/>
      </c>
      <c r="G2749" s="741" t="str">
        <v/>
      </c>
    </row>
    <row r="2750" spans="1:7">
      <c r="A2750" s="740" t="str">
        <f t="shared" si="42"/>
        <v/>
      </c>
      <c r="B2750" s="739" t="str">
        <f>IF($L$2=TRUE,_xll.mirGetDate($A2750,$B$4,"MOD_FOLLOWING",$I$2),"")</f>
        <v/>
      </c>
      <c r="C2750" s="738" t="str">
        <f>IF($L$2=TRUE,_xll.mirGetDate($A2750,$C$4,"MOD_FOLLOWING",$I$2),"")</f>
        <v/>
      </c>
      <c r="D2750" s="738" t="str">
        <f>IF($L$2=TRUE,_xll.mirGetDate($A2750,$D$4,"MOD_FOLLOWING",$I$2),"")</f>
        <v/>
      </c>
      <c r="E2750" s="741" t="str">
        <v/>
      </c>
      <c r="F2750" s="741" t="str">
        <v/>
      </c>
      <c r="G2750" s="741" t="str">
        <v/>
      </c>
    </row>
    <row r="2751" spans="1:7">
      <c r="A2751" s="740" t="str">
        <f t="shared" si="42"/>
        <v/>
      </c>
      <c r="B2751" s="739" t="str">
        <f>IF($L$2=TRUE,_xll.mirGetDate($A2751,$B$4,"MOD_FOLLOWING",$I$2),"")</f>
        <v/>
      </c>
      <c r="C2751" s="738" t="str">
        <f>IF($L$2=TRUE,_xll.mirGetDate($A2751,$C$4,"MOD_FOLLOWING",$I$2),"")</f>
        <v/>
      </c>
      <c r="D2751" s="738" t="str">
        <f>IF($L$2=TRUE,_xll.mirGetDate($A2751,$D$4,"MOD_FOLLOWING",$I$2),"")</f>
        <v/>
      </c>
      <c r="E2751" s="741" t="str">
        <v/>
      </c>
      <c r="F2751" s="741" t="str">
        <v/>
      </c>
      <c r="G2751" s="741" t="str">
        <v/>
      </c>
    </row>
    <row r="2752" spans="1:7">
      <c r="A2752" s="740" t="str">
        <f t="shared" si="42"/>
        <v/>
      </c>
      <c r="B2752" s="739" t="str">
        <f>IF($L$2=TRUE,_xll.mirGetDate($A2752,$B$4,"MOD_FOLLOWING",$I$2),"")</f>
        <v/>
      </c>
      <c r="C2752" s="738" t="str">
        <f>IF($L$2=TRUE,_xll.mirGetDate($A2752,$C$4,"MOD_FOLLOWING",$I$2),"")</f>
        <v/>
      </c>
      <c r="D2752" s="738" t="str">
        <f>IF($L$2=TRUE,_xll.mirGetDate($A2752,$D$4,"MOD_FOLLOWING",$I$2),"")</f>
        <v/>
      </c>
      <c r="E2752" s="741" t="str">
        <v/>
      </c>
      <c r="F2752" s="741" t="str">
        <v/>
      </c>
      <c r="G2752" s="741" t="str">
        <v/>
      </c>
    </row>
    <row r="2753" spans="1:7">
      <c r="A2753" s="740" t="str">
        <f t="shared" si="42"/>
        <v/>
      </c>
      <c r="B2753" s="739" t="str">
        <f>IF($L$2=TRUE,_xll.mirGetDate($A2753,$B$4,"MOD_FOLLOWING",$I$2),"")</f>
        <v/>
      </c>
      <c r="C2753" s="738" t="str">
        <f>IF($L$2=TRUE,_xll.mirGetDate($A2753,$C$4,"MOD_FOLLOWING",$I$2),"")</f>
        <v/>
      </c>
      <c r="D2753" s="738" t="str">
        <f>IF($L$2=TRUE,_xll.mirGetDate($A2753,$D$4,"MOD_FOLLOWING",$I$2),"")</f>
        <v/>
      </c>
      <c r="E2753" s="741" t="str">
        <v/>
      </c>
      <c r="F2753" s="741" t="str">
        <v/>
      </c>
      <c r="G2753" s="741" t="str">
        <v/>
      </c>
    </row>
    <row r="2754" spans="1:7">
      <c r="A2754" s="740" t="str">
        <f t="shared" si="42"/>
        <v/>
      </c>
      <c r="B2754" s="739" t="str">
        <f>IF($L$2=TRUE,_xll.mirGetDate($A2754,$B$4,"MOD_FOLLOWING",$I$2),"")</f>
        <v/>
      </c>
      <c r="C2754" s="738" t="str">
        <f>IF($L$2=TRUE,_xll.mirGetDate($A2754,$C$4,"MOD_FOLLOWING",$I$2),"")</f>
        <v/>
      </c>
      <c r="D2754" s="738" t="str">
        <f>IF($L$2=TRUE,_xll.mirGetDate($A2754,$D$4,"MOD_FOLLOWING",$I$2),"")</f>
        <v/>
      </c>
      <c r="E2754" s="741" t="str">
        <v/>
      </c>
      <c r="F2754" s="741" t="str">
        <v/>
      </c>
      <c r="G2754" s="741" t="str">
        <v/>
      </c>
    </row>
    <row r="2755" spans="1:7">
      <c r="A2755" s="740" t="str">
        <f t="shared" si="42"/>
        <v/>
      </c>
      <c r="B2755" s="739" t="str">
        <f>IF($L$2=TRUE,_xll.mirGetDate($A2755,$B$4,"MOD_FOLLOWING",$I$2),"")</f>
        <v/>
      </c>
      <c r="C2755" s="738" t="str">
        <f>IF($L$2=TRUE,_xll.mirGetDate($A2755,$C$4,"MOD_FOLLOWING",$I$2),"")</f>
        <v/>
      </c>
      <c r="D2755" s="738" t="str">
        <f>IF($L$2=TRUE,_xll.mirGetDate($A2755,$D$4,"MOD_FOLLOWING",$I$2),"")</f>
        <v/>
      </c>
      <c r="E2755" s="741" t="str">
        <v/>
      </c>
      <c r="F2755" s="741" t="str">
        <v/>
      </c>
      <c r="G2755" s="741" t="str">
        <v/>
      </c>
    </row>
    <row r="2756" spans="1:7">
      <c r="A2756" s="740" t="str">
        <f t="shared" si="42"/>
        <v/>
      </c>
      <c r="B2756" s="739" t="str">
        <f>IF($L$2=TRUE,_xll.mirGetDate($A2756,$B$4,"MOD_FOLLOWING",$I$2),"")</f>
        <v/>
      </c>
      <c r="C2756" s="738" t="str">
        <f>IF($L$2=TRUE,_xll.mirGetDate($A2756,$C$4,"MOD_FOLLOWING",$I$2),"")</f>
        <v/>
      </c>
      <c r="D2756" s="738" t="str">
        <f>IF($L$2=TRUE,_xll.mirGetDate($A2756,$D$4,"MOD_FOLLOWING",$I$2),"")</f>
        <v/>
      </c>
      <c r="E2756" s="741" t="str">
        <v/>
      </c>
      <c r="F2756" s="741" t="str">
        <v/>
      </c>
      <c r="G2756" s="741" t="str">
        <v/>
      </c>
    </row>
    <row r="2757" spans="1:7">
      <c r="A2757" s="740" t="str">
        <f t="shared" si="42"/>
        <v/>
      </c>
      <c r="B2757" s="739" t="str">
        <f>IF($L$2=TRUE,_xll.mirGetDate($A2757,$B$4,"MOD_FOLLOWING",$I$2),"")</f>
        <v/>
      </c>
      <c r="C2757" s="738" t="str">
        <f>IF($L$2=TRUE,_xll.mirGetDate($A2757,$C$4,"MOD_FOLLOWING",$I$2),"")</f>
        <v/>
      </c>
      <c r="D2757" s="738" t="str">
        <f>IF($L$2=TRUE,_xll.mirGetDate($A2757,$D$4,"MOD_FOLLOWING",$I$2),"")</f>
        <v/>
      </c>
      <c r="E2757" s="741" t="str">
        <v/>
      </c>
      <c r="F2757" s="741" t="str">
        <v/>
      </c>
      <c r="G2757" s="741" t="str">
        <v/>
      </c>
    </row>
    <row r="2758" spans="1:7">
      <c r="A2758" s="740" t="str">
        <f t="shared" ref="A2758:A2821" si="43">B2757</f>
        <v/>
      </c>
      <c r="B2758" s="739" t="str">
        <f>IF($L$2=TRUE,_xll.mirGetDate($A2758,$B$4,"MOD_FOLLOWING",$I$2),"")</f>
        <v/>
      </c>
      <c r="C2758" s="738" t="str">
        <f>IF($L$2=TRUE,_xll.mirGetDate($A2758,$C$4,"MOD_FOLLOWING",$I$2),"")</f>
        <v/>
      </c>
      <c r="D2758" s="738" t="str">
        <f>IF($L$2=TRUE,_xll.mirGetDate($A2758,$D$4,"MOD_FOLLOWING",$I$2),"")</f>
        <v/>
      </c>
      <c r="E2758" s="741" t="str">
        <v/>
      </c>
      <c r="F2758" s="741" t="str">
        <v/>
      </c>
      <c r="G2758" s="741" t="str">
        <v/>
      </c>
    </row>
    <row r="2759" spans="1:7">
      <c r="A2759" s="740" t="str">
        <f t="shared" si="43"/>
        <v/>
      </c>
      <c r="B2759" s="739" t="str">
        <f>IF($L$2=TRUE,_xll.mirGetDate($A2759,$B$4,"MOD_FOLLOWING",$I$2),"")</f>
        <v/>
      </c>
      <c r="C2759" s="738" t="str">
        <f>IF($L$2=TRUE,_xll.mirGetDate($A2759,$C$4,"MOD_FOLLOWING",$I$2),"")</f>
        <v/>
      </c>
      <c r="D2759" s="738" t="str">
        <f>IF($L$2=TRUE,_xll.mirGetDate($A2759,$D$4,"MOD_FOLLOWING",$I$2),"")</f>
        <v/>
      </c>
      <c r="E2759" s="741" t="str">
        <v/>
      </c>
      <c r="F2759" s="741" t="str">
        <v/>
      </c>
      <c r="G2759" s="741" t="str">
        <v/>
      </c>
    </row>
    <row r="2760" spans="1:7">
      <c r="A2760" s="740" t="str">
        <f t="shared" si="43"/>
        <v/>
      </c>
      <c r="B2760" s="739" t="str">
        <f>IF($L$2=TRUE,_xll.mirGetDate($A2760,$B$4,"MOD_FOLLOWING",$I$2),"")</f>
        <v/>
      </c>
      <c r="C2760" s="738" t="str">
        <f>IF($L$2=TRUE,_xll.mirGetDate($A2760,$C$4,"MOD_FOLLOWING",$I$2),"")</f>
        <v/>
      </c>
      <c r="D2760" s="738" t="str">
        <f>IF($L$2=TRUE,_xll.mirGetDate($A2760,$D$4,"MOD_FOLLOWING",$I$2),"")</f>
        <v/>
      </c>
      <c r="E2760" s="741" t="str">
        <v/>
      </c>
      <c r="F2760" s="741" t="str">
        <v/>
      </c>
      <c r="G2760" s="741" t="str">
        <v/>
      </c>
    </row>
    <row r="2761" spans="1:7">
      <c r="A2761" s="740" t="str">
        <f t="shared" si="43"/>
        <v/>
      </c>
      <c r="B2761" s="739" t="str">
        <f>IF($L$2=TRUE,_xll.mirGetDate($A2761,$B$4,"MOD_FOLLOWING",$I$2),"")</f>
        <v/>
      </c>
      <c r="C2761" s="738" t="str">
        <f>IF($L$2=TRUE,_xll.mirGetDate($A2761,$C$4,"MOD_FOLLOWING",$I$2),"")</f>
        <v/>
      </c>
      <c r="D2761" s="738" t="str">
        <f>IF($L$2=TRUE,_xll.mirGetDate($A2761,$D$4,"MOD_FOLLOWING",$I$2),"")</f>
        <v/>
      </c>
      <c r="E2761" s="741" t="str">
        <v/>
      </c>
      <c r="F2761" s="741" t="str">
        <v/>
      </c>
      <c r="G2761" s="741" t="str">
        <v/>
      </c>
    </row>
    <row r="2762" spans="1:7">
      <c r="A2762" s="740" t="str">
        <f t="shared" si="43"/>
        <v/>
      </c>
      <c r="B2762" s="739" t="str">
        <f>IF($L$2=TRUE,_xll.mirGetDate($A2762,$B$4,"MOD_FOLLOWING",$I$2),"")</f>
        <v/>
      </c>
      <c r="C2762" s="738" t="str">
        <f>IF($L$2=TRUE,_xll.mirGetDate($A2762,$C$4,"MOD_FOLLOWING",$I$2),"")</f>
        <v/>
      </c>
      <c r="D2762" s="738" t="str">
        <f>IF($L$2=TRUE,_xll.mirGetDate($A2762,$D$4,"MOD_FOLLOWING",$I$2),"")</f>
        <v/>
      </c>
      <c r="E2762" s="741" t="str">
        <v/>
      </c>
      <c r="F2762" s="741" t="str">
        <v/>
      </c>
      <c r="G2762" s="741" t="str">
        <v/>
      </c>
    </row>
    <row r="2763" spans="1:7">
      <c r="A2763" s="740" t="str">
        <f t="shared" si="43"/>
        <v/>
      </c>
      <c r="B2763" s="739" t="str">
        <f>IF($L$2=TRUE,_xll.mirGetDate($A2763,$B$4,"MOD_FOLLOWING",$I$2),"")</f>
        <v/>
      </c>
      <c r="C2763" s="738" t="str">
        <f>IF($L$2=TRUE,_xll.mirGetDate($A2763,$C$4,"MOD_FOLLOWING",$I$2),"")</f>
        <v/>
      </c>
      <c r="D2763" s="738" t="str">
        <f>IF($L$2=TRUE,_xll.mirGetDate($A2763,$D$4,"MOD_FOLLOWING",$I$2),"")</f>
        <v/>
      </c>
      <c r="E2763" s="741" t="str">
        <v/>
      </c>
      <c r="F2763" s="741" t="str">
        <v/>
      </c>
      <c r="G2763" s="741" t="str">
        <v/>
      </c>
    </row>
    <row r="2764" spans="1:7">
      <c r="A2764" s="740" t="str">
        <f t="shared" si="43"/>
        <v/>
      </c>
      <c r="B2764" s="739" t="str">
        <f>IF($L$2=TRUE,_xll.mirGetDate($A2764,$B$4,"MOD_FOLLOWING",$I$2),"")</f>
        <v/>
      </c>
      <c r="C2764" s="738" t="str">
        <f>IF($L$2=TRUE,_xll.mirGetDate($A2764,$C$4,"MOD_FOLLOWING",$I$2),"")</f>
        <v/>
      </c>
      <c r="D2764" s="738" t="str">
        <f>IF($L$2=TRUE,_xll.mirGetDate($A2764,$D$4,"MOD_FOLLOWING",$I$2),"")</f>
        <v/>
      </c>
      <c r="E2764" s="741" t="str">
        <v/>
      </c>
      <c r="F2764" s="741" t="str">
        <v/>
      </c>
      <c r="G2764" s="741" t="str">
        <v/>
      </c>
    </row>
    <row r="2765" spans="1:7">
      <c r="A2765" s="740" t="str">
        <f t="shared" si="43"/>
        <v/>
      </c>
      <c r="B2765" s="739" t="str">
        <f>IF($L$2=TRUE,_xll.mirGetDate($A2765,$B$4,"MOD_FOLLOWING",$I$2),"")</f>
        <v/>
      </c>
      <c r="C2765" s="738" t="str">
        <f>IF($L$2=TRUE,_xll.mirGetDate($A2765,$C$4,"MOD_FOLLOWING",$I$2),"")</f>
        <v/>
      </c>
      <c r="D2765" s="738" t="str">
        <f>IF($L$2=TRUE,_xll.mirGetDate($A2765,$D$4,"MOD_FOLLOWING",$I$2),"")</f>
        <v/>
      </c>
      <c r="E2765" s="741" t="str">
        <v/>
      </c>
      <c r="F2765" s="741" t="str">
        <v/>
      </c>
      <c r="G2765" s="741" t="str">
        <v/>
      </c>
    </row>
    <row r="2766" spans="1:7">
      <c r="A2766" s="740" t="str">
        <f t="shared" si="43"/>
        <v/>
      </c>
      <c r="B2766" s="739" t="str">
        <f>IF($L$2=TRUE,_xll.mirGetDate($A2766,$B$4,"MOD_FOLLOWING",$I$2),"")</f>
        <v/>
      </c>
      <c r="C2766" s="738" t="str">
        <f>IF($L$2=TRUE,_xll.mirGetDate($A2766,$C$4,"MOD_FOLLOWING",$I$2),"")</f>
        <v/>
      </c>
      <c r="D2766" s="738" t="str">
        <f>IF($L$2=TRUE,_xll.mirGetDate($A2766,$D$4,"MOD_FOLLOWING",$I$2),"")</f>
        <v/>
      </c>
      <c r="E2766" s="741" t="str">
        <v/>
      </c>
      <c r="F2766" s="741" t="str">
        <v/>
      </c>
      <c r="G2766" s="741" t="str">
        <v/>
      </c>
    </row>
    <row r="2767" spans="1:7">
      <c r="A2767" s="740" t="str">
        <f t="shared" si="43"/>
        <v/>
      </c>
      <c r="B2767" s="739" t="str">
        <f>IF($L$2=TRUE,_xll.mirGetDate($A2767,$B$4,"MOD_FOLLOWING",$I$2),"")</f>
        <v/>
      </c>
      <c r="C2767" s="738" t="str">
        <f>IF($L$2=TRUE,_xll.mirGetDate($A2767,$C$4,"MOD_FOLLOWING",$I$2),"")</f>
        <v/>
      </c>
      <c r="D2767" s="738" t="str">
        <f>IF($L$2=TRUE,_xll.mirGetDate($A2767,$D$4,"MOD_FOLLOWING",$I$2),"")</f>
        <v/>
      </c>
      <c r="E2767" s="741" t="str">
        <v/>
      </c>
      <c r="F2767" s="741" t="str">
        <v/>
      </c>
      <c r="G2767" s="741" t="str">
        <v/>
      </c>
    </row>
    <row r="2768" spans="1:7">
      <c r="A2768" s="740" t="str">
        <f t="shared" si="43"/>
        <v/>
      </c>
      <c r="B2768" s="739" t="str">
        <f>IF($L$2=TRUE,_xll.mirGetDate($A2768,$B$4,"MOD_FOLLOWING",$I$2),"")</f>
        <v/>
      </c>
      <c r="C2768" s="738" t="str">
        <f>IF($L$2=TRUE,_xll.mirGetDate($A2768,$C$4,"MOD_FOLLOWING",$I$2),"")</f>
        <v/>
      </c>
      <c r="D2768" s="738" t="str">
        <f>IF($L$2=TRUE,_xll.mirGetDate($A2768,$D$4,"MOD_FOLLOWING",$I$2),"")</f>
        <v/>
      </c>
      <c r="E2768" s="741" t="str">
        <v/>
      </c>
      <c r="F2768" s="741" t="str">
        <v/>
      </c>
      <c r="G2768" s="741" t="str">
        <v/>
      </c>
    </row>
    <row r="2769" spans="1:7">
      <c r="A2769" s="740" t="str">
        <f t="shared" si="43"/>
        <v/>
      </c>
      <c r="B2769" s="739" t="str">
        <f>IF($L$2=TRUE,_xll.mirGetDate($A2769,$B$4,"MOD_FOLLOWING",$I$2),"")</f>
        <v/>
      </c>
      <c r="C2769" s="738" t="str">
        <f>IF($L$2=TRUE,_xll.mirGetDate($A2769,$C$4,"MOD_FOLLOWING",$I$2),"")</f>
        <v/>
      </c>
      <c r="D2769" s="738" t="str">
        <f>IF($L$2=TRUE,_xll.mirGetDate($A2769,$D$4,"MOD_FOLLOWING",$I$2),"")</f>
        <v/>
      </c>
      <c r="E2769" s="741" t="str">
        <v/>
      </c>
      <c r="F2769" s="741" t="str">
        <v/>
      </c>
      <c r="G2769" s="741" t="str">
        <v/>
      </c>
    </row>
    <row r="2770" spans="1:7">
      <c r="A2770" s="740" t="str">
        <f t="shared" si="43"/>
        <v/>
      </c>
      <c r="B2770" s="739" t="str">
        <f>IF($L$2=TRUE,_xll.mirGetDate($A2770,$B$4,"MOD_FOLLOWING",$I$2),"")</f>
        <v/>
      </c>
      <c r="C2770" s="738" t="str">
        <f>IF($L$2=TRUE,_xll.mirGetDate($A2770,$C$4,"MOD_FOLLOWING",$I$2),"")</f>
        <v/>
      </c>
      <c r="D2770" s="738" t="str">
        <f>IF($L$2=TRUE,_xll.mirGetDate($A2770,$D$4,"MOD_FOLLOWING",$I$2),"")</f>
        <v/>
      </c>
      <c r="E2770" s="741" t="str">
        <v/>
      </c>
      <c r="F2770" s="741" t="str">
        <v/>
      </c>
      <c r="G2770" s="741" t="str">
        <v/>
      </c>
    </row>
    <row r="2771" spans="1:7">
      <c r="A2771" s="740" t="str">
        <f t="shared" si="43"/>
        <v/>
      </c>
      <c r="B2771" s="739" t="str">
        <f>IF($L$2=TRUE,_xll.mirGetDate($A2771,$B$4,"MOD_FOLLOWING",$I$2),"")</f>
        <v/>
      </c>
      <c r="C2771" s="738" t="str">
        <f>IF($L$2=TRUE,_xll.mirGetDate($A2771,$C$4,"MOD_FOLLOWING",$I$2),"")</f>
        <v/>
      </c>
      <c r="D2771" s="738" t="str">
        <f>IF($L$2=TRUE,_xll.mirGetDate($A2771,$D$4,"MOD_FOLLOWING",$I$2),"")</f>
        <v/>
      </c>
      <c r="E2771" s="741" t="str">
        <v/>
      </c>
      <c r="F2771" s="741" t="str">
        <v/>
      </c>
      <c r="G2771" s="741" t="str">
        <v/>
      </c>
    </row>
    <row r="2772" spans="1:7">
      <c r="A2772" s="740" t="str">
        <f t="shared" si="43"/>
        <v/>
      </c>
      <c r="B2772" s="739" t="str">
        <f>IF($L$2=TRUE,_xll.mirGetDate($A2772,$B$4,"MOD_FOLLOWING",$I$2),"")</f>
        <v/>
      </c>
      <c r="C2772" s="738" t="str">
        <f>IF($L$2=TRUE,_xll.mirGetDate($A2772,$C$4,"MOD_FOLLOWING",$I$2),"")</f>
        <v/>
      </c>
      <c r="D2772" s="738" t="str">
        <f>IF($L$2=TRUE,_xll.mirGetDate($A2772,$D$4,"MOD_FOLLOWING",$I$2),"")</f>
        <v/>
      </c>
      <c r="E2772" s="741" t="str">
        <v/>
      </c>
      <c r="F2772" s="741" t="str">
        <v/>
      </c>
      <c r="G2772" s="741" t="str">
        <v/>
      </c>
    </row>
    <row r="2773" spans="1:7">
      <c r="A2773" s="740" t="str">
        <f t="shared" si="43"/>
        <v/>
      </c>
      <c r="B2773" s="739" t="str">
        <f>IF($L$2=TRUE,_xll.mirGetDate($A2773,$B$4,"MOD_FOLLOWING",$I$2),"")</f>
        <v/>
      </c>
      <c r="C2773" s="738" t="str">
        <f>IF($L$2=TRUE,_xll.mirGetDate($A2773,$C$4,"MOD_FOLLOWING",$I$2),"")</f>
        <v/>
      </c>
      <c r="D2773" s="738" t="str">
        <f>IF($L$2=TRUE,_xll.mirGetDate($A2773,$D$4,"MOD_FOLLOWING",$I$2),"")</f>
        <v/>
      </c>
      <c r="E2773" s="741" t="str">
        <v/>
      </c>
      <c r="F2773" s="741" t="str">
        <v/>
      </c>
      <c r="G2773" s="741" t="str">
        <v/>
      </c>
    </row>
    <row r="2774" spans="1:7">
      <c r="A2774" s="740" t="str">
        <f t="shared" si="43"/>
        <v/>
      </c>
      <c r="B2774" s="739" t="str">
        <f>IF($L$2=TRUE,_xll.mirGetDate($A2774,$B$4,"MOD_FOLLOWING",$I$2),"")</f>
        <v/>
      </c>
      <c r="C2774" s="738" t="str">
        <f>IF($L$2=TRUE,_xll.mirGetDate($A2774,$C$4,"MOD_FOLLOWING",$I$2),"")</f>
        <v/>
      </c>
      <c r="D2774" s="738" t="str">
        <f>IF($L$2=TRUE,_xll.mirGetDate($A2774,$D$4,"MOD_FOLLOWING",$I$2),"")</f>
        <v/>
      </c>
      <c r="E2774" s="741" t="str">
        <v/>
      </c>
      <c r="F2774" s="741" t="str">
        <v/>
      </c>
      <c r="G2774" s="741" t="str">
        <v/>
      </c>
    </row>
    <row r="2775" spans="1:7">
      <c r="A2775" s="740" t="str">
        <f t="shared" si="43"/>
        <v/>
      </c>
      <c r="B2775" s="739" t="str">
        <f>IF($L$2=TRUE,_xll.mirGetDate($A2775,$B$4,"MOD_FOLLOWING",$I$2),"")</f>
        <v/>
      </c>
      <c r="C2775" s="738" t="str">
        <f>IF($L$2=TRUE,_xll.mirGetDate($A2775,$C$4,"MOD_FOLLOWING",$I$2),"")</f>
        <v/>
      </c>
      <c r="D2775" s="738" t="str">
        <f>IF($L$2=TRUE,_xll.mirGetDate($A2775,$D$4,"MOD_FOLLOWING",$I$2),"")</f>
        <v/>
      </c>
      <c r="E2775" s="741" t="str">
        <v/>
      </c>
      <c r="F2775" s="741" t="str">
        <v/>
      </c>
      <c r="G2775" s="741" t="str">
        <v/>
      </c>
    </row>
    <row r="2776" spans="1:7">
      <c r="A2776" s="740" t="str">
        <f t="shared" si="43"/>
        <v/>
      </c>
      <c r="B2776" s="739" t="str">
        <f>IF($L$2=TRUE,_xll.mirGetDate($A2776,$B$4,"MOD_FOLLOWING",$I$2),"")</f>
        <v/>
      </c>
      <c r="C2776" s="738" t="str">
        <f>IF($L$2=TRUE,_xll.mirGetDate($A2776,$C$4,"MOD_FOLLOWING",$I$2),"")</f>
        <v/>
      </c>
      <c r="D2776" s="738" t="str">
        <f>IF($L$2=TRUE,_xll.mirGetDate($A2776,$D$4,"MOD_FOLLOWING",$I$2),"")</f>
        <v/>
      </c>
      <c r="E2776" s="741" t="str">
        <v/>
      </c>
      <c r="F2776" s="741" t="str">
        <v/>
      </c>
      <c r="G2776" s="741" t="str">
        <v/>
      </c>
    </row>
    <row r="2777" spans="1:7">
      <c r="A2777" s="740" t="str">
        <f t="shared" si="43"/>
        <v/>
      </c>
      <c r="B2777" s="739" t="str">
        <f>IF($L$2=TRUE,_xll.mirGetDate($A2777,$B$4,"MOD_FOLLOWING",$I$2),"")</f>
        <v/>
      </c>
      <c r="C2777" s="738" t="str">
        <f>IF($L$2=TRUE,_xll.mirGetDate($A2777,$C$4,"MOD_FOLLOWING",$I$2),"")</f>
        <v/>
      </c>
      <c r="D2777" s="738" t="str">
        <f>IF($L$2=TRUE,_xll.mirGetDate($A2777,$D$4,"MOD_FOLLOWING",$I$2),"")</f>
        <v/>
      </c>
      <c r="E2777" s="741" t="str">
        <v/>
      </c>
      <c r="F2777" s="741" t="str">
        <v/>
      </c>
      <c r="G2777" s="741" t="str">
        <v/>
      </c>
    </row>
    <row r="2778" spans="1:7">
      <c r="A2778" s="740" t="str">
        <f t="shared" si="43"/>
        <v/>
      </c>
      <c r="B2778" s="739" t="str">
        <f>IF($L$2=TRUE,_xll.mirGetDate($A2778,$B$4,"MOD_FOLLOWING",$I$2),"")</f>
        <v/>
      </c>
      <c r="C2778" s="738" t="str">
        <f>IF($L$2=TRUE,_xll.mirGetDate($A2778,$C$4,"MOD_FOLLOWING",$I$2),"")</f>
        <v/>
      </c>
      <c r="D2778" s="738" t="str">
        <f>IF($L$2=TRUE,_xll.mirGetDate($A2778,$D$4,"MOD_FOLLOWING",$I$2),"")</f>
        <v/>
      </c>
      <c r="E2778" s="741" t="str">
        <v/>
      </c>
      <c r="F2778" s="741" t="str">
        <v/>
      </c>
      <c r="G2778" s="741" t="str">
        <v/>
      </c>
    </row>
    <row r="2779" spans="1:7">
      <c r="A2779" s="740" t="str">
        <f t="shared" si="43"/>
        <v/>
      </c>
      <c r="B2779" s="739" t="str">
        <f>IF($L$2=TRUE,_xll.mirGetDate($A2779,$B$4,"MOD_FOLLOWING",$I$2),"")</f>
        <v/>
      </c>
      <c r="C2779" s="738" t="str">
        <f>IF($L$2=TRUE,_xll.mirGetDate($A2779,$C$4,"MOD_FOLLOWING",$I$2),"")</f>
        <v/>
      </c>
      <c r="D2779" s="738" t="str">
        <f>IF($L$2=TRUE,_xll.mirGetDate($A2779,$D$4,"MOD_FOLLOWING",$I$2),"")</f>
        <v/>
      </c>
      <c r="E2779" s="741" t="str">
        <v/>
      </c>
      <c r="F2779" s="741" t="str">
        <v/>
      </c>
      <c r="G2779" s="741" t="str">
        <v/>
      </c>
    </row>
    <row r="2780" spans="1:7">
      <c r="A2780" s="740" t="str">
        <f t="shared" si="43"/>
        <v/>
      </c>
      <c r="B2780" s="739" t="str">
        <f>IF($L$2=TRUE,_xll.mirGetDate($A2780,$B$4,"MOD_FOLLOWING",$I$2),"")</f>
        <v/>
      </c>
      <c r="C2780" s="738" t="str">
        <f>IF($L$2=TRUE,_xll.mirGetDate($A2780,$C$4,"MOD_FOLLOWING",$I$2),"")</f>
        <v/>
      </c>
      <c r="D2780" s="738" t="str">
        <f>IF($L$2=TRUE,_xll.mirGetDate($A2780,$D$4,"MOD_FOLLOWING",$I$2),"")</f>
        <v/>
      </c>
      <c r="E2780" s="741" t="str">
        <v/>
      </c>
      <c r="F2780" s="741" t="str">
        <v/>
      </c>
      <c r="G2780" s="741" t="str">
        <v/>
      </c>
    </row>
    <row r="2781" spans="1:7">
      <c r="A2781" s="740" t="str">
        <f t="shared" si="43"/>
        <v/>
      </c>
      <c r="B2781" s="739" t="str">
        <f>IF($L$2=TRUE,_xll.mirGetDate($A2781,$B$4,"MOD_FOLLOWING",$I$2),"")</f>
        <v/>
      </c>
      <c r="C2781" s="738" t="str">
        <f>IF($L$2=TRUE,_xll.mirGetDate($A2781,$C$4,"MOD_FOLLOWING",$I$2),"")</f>
        <v/>
      </c>
      <c r="D2781" s="738" t="str">
        <f>IF($L$2=TRUE,_xll.mirGetDate($A2781,$D$4,"MOD_FOLLOWING",$I$2),"")</f>
        <v/>
      </c>
      <c r="E2781" s="741" t="str">
        <v/>
      </c>
      <c r="F2781" s="741" t="str">
        <v/>
      </c>
      <c r="G2781" s="741" t="str">
        <v/>
      </c>
    </row>
    <row r="2782" spans="1:7">
      <c r="A2782" s="740" t="str">
        <f t="shared" si="43"/>
        <v/>
      </c>
      <c r="B2782" s="739" t="str">
        <f>IF($L$2=TRUE,_xll.mirGetDate($A2782,$B$4,"MOD_FOLLOWING",$I$2),"")</f>
        <v/>
      </c>
      <c r="C2782" s="738" t="str">
        <f>IF($L$2=TRUE,_xll.mirGetDate($A2782,$C$4,"MOD_FOLLOWING",$I$2),"")</f>
        <v/>
      </c>
      <c r="D2782" s="738" t="str">
        <f>IF($L$2=TRUE,_xll.mirGetDate($A2782,$D$4,"MOD_FOLLOWING",$I$2),"")</f>
        <v/>
      </c>
      <c r="E2782" s="741" t="str">
        <v/>
      </c>
      <c r="F2782" s="741" t="str">
        <v/>
      </c>
      <c r="G2782" s="741" t="str">
        <v/>
      </c>
    </row>
    <row r="2783" spans="1:7">
      <c r="A2783" s="740" t="str">
        <f t="shared" si="43"/>
        <v/>
      </c>
      <c r="B2783" s="739" t="str">
        <f>IF($L$2=TRUE,_xll.mirGetDate($A2783,$B$4,"MOD_FOLLOWING",$I$2),"")</f>
        <v/>
      </c>
      <c r="C2783" s="738" t="str">
        <f>IF($L$2=TRUE,_xll.mirGetDate($A2783,$C$4,"MOD_FOLLOWING",$I$2),"")</f>
        <v/>
      </c>
      <c r="D2783" s="738" t="str">
        <f>IF($L$2=TRUE,_xll.mirGetDate($A2783,$D$4,"MOD_FOLLOWING",$I$2),"")</f>
        <v/>
      </c>
      <c r="E2783" s="741" t="str">
        <v/>
      </c>
      <c r="F2783" s="741" t="str">
        <v/>
      </c>
      <c r="G2783" s="741" t="str">
        <v/>
      </c>
    </row>
    <row r="2784" spans="1:7">
      <c r="A2784" s="740" t="str">
        <f t="shared" si="43"/>
        <v/>
      </c>
      <c r="B2784" s="739" t="str">
        <f>IF($L$2=TRUE,_xll.mirGetDate($A2784,$B$4,"MOD_FOLLOWING",$I$2),"")</f>
        <v/>
      </c>
      <c r="C2784" s="738" t="str">
        <f>IF($L$2=TRUE,_xll.mirGetDate($A2784,$C$4,"MOD_FOLLOWING",$I$2),"")</f>
        <v/>
      </c>
      <c r="D2784" s="738" t="str">
        <f>IF($L$2=TRUE,_xll.mirGetDate($A2784,$D$4,"MOD_FOLLOWING",$I$2),"")</f>
        <v/>
      </c>
      <c r="E2784" s="741" t="str">
        <v/>
      </c>
      <c r="F2784" s="741" t="str">
        <v/>
      </c>
      <c r="G2784" s="741" t="str">
        <v/>
      </c>
    </row>
    <row r="2785" spans="1:7">
      <c r="A2785" s="740" t="str">
        <f t="shared" si="43"/>
        <v/>
      </c>
      <c r="B2785" s="739" t="str">
        <f>IF($L$2=TRUE,_xll.mirGetDate($A2785,$B$4,"MOD_FOLLOWING",$I$2),"")</f>
        <v/>
      </c>
      <c r="C2785" s="738" t="str">
        <f>IF($L$2=TRUE,_xll.mirGetDate($A2785,$C$4,"MOD_FOLLOWING",$I$2),"")</f>
        <v/>
      </c>
      <c r="D2785" s="738" t="str">
        <f>IF($L$2=TRUE,_xll.mirGetDate($A2785,$D$4,"MOD_FOLLOWING",$I$2),"")</f>
        <v/>
      </c>
      <c r="E2785" s="741" t="str">
        <v/>
      </c>
      <c r="F2785" s="741" t="str">
        <v/>
      </c>
      <c r="G2785" s="741" t="str">
        <v/>
      </c>
    </row>
    <row r="2786" spans="1:7">
      <c r="A2786" s="740" t="str">
        <f t="shared" si="43"/>
        <v/>
      </c>
      <c r="B2786" s="739" t="str">
        <f>IF($L$2=TRUE,_xll.mirGetDate($A2786,$B$4,"MOD_FOLLOWING",$I$2),"")</f>
        <v/>
      </c>
      <c r="C2786" s="738" t="str">
        <f>IF($L$2=TRUE,_xll.mirGetDate($A2786,$C$4,"MOD_FOLLOWING",$I$2),"")</f>
        <v/>
      </c>
      <c r="D2786" s="738" t="str">
        <f>IF($L$2=TRUE,_xll.mirGetDate($A2786,$D$4,"MOD_FOLLOWING",$I$2),"")</f>
        <v/>
      </c>
      <c r="E2786" s="741" t="str">
        <v/>
      </c>
      <c r="F2786" s="741" t="str">
        <v/>
      </c>
      <c r="G2786" s="741" t="str">
        <v/>
      </c>
    </row>
    <row r="2787" spans="1:7">
      <c r="A2787" s="740" t="str">
        <f t="shared" si="43"/>
        <v/>
      </c>
      <c r="B2787" s="739" t="str">
        <f>IF($L$2=TRUE,_xll.mirGetDate($A2787,$B$4,"MOD_FOLLOWING",$I$2),"")</f>
        <v/>
      </c>
      <c r="C2787" s="738" t="str">
        <f>IF($L$2=TRUE,_xll.mirGetDate($A2787,$C$4,"MOD_FOLLOWING",$I$2),"")</f>
        <v/>
      </c>
      <c r="D2787" s="738" t="str">
        <f>IF($L$2=TRUE,_xll.mirGetDate($A2787,$D$4,"MOD_FOLLOWING",$I$2),"")</f>
        <v/>
      </c>
      <c r="E2787" s="741" t="str">
        <v/>
      </c>
      <c r="F2787" s="741" t="str">
        <v/>
      </c>
      <c r="G2787" s="741" t="str">
        <v/>
      </c>
    </row>
    <row r="2788" spans="1:7">
      <c r="A2788" s="740" t="str">
        <f t="shared" si="43"/>
        <v/>
      </c>
      <c r="B2788" s="739" t="str">
        <f>IF($L$2=TRUE,_xll.mirGetDate($A2788,$B$4,"MOD_FOLLOWING",$I$2),"")</f>
        <v/>
      </c>
      <c r="C2788" s="738" t="str">
        <f>IF($L$2=TRUE,_xll.mirGetDate($A2788,$C$4,"MOD_FOLLOWING",$I$2),"")</f>
        <v/>
      </c>
      <c r="D2788" s="738" t="str">
        <f>IF($L$2=TRUE,_xll.mirGetDate($A2788,$D$4,"MOD_FOLLOWING",$I$2),"")</f>
        <v/>
      </c>
      <c r="E2788" s="741" t="str">
        <v/>
      </c>
      <c r="F2788" s="741" t="str">
        <v/>
      </c>
      <c r="G2788" s="741" t="str">
        <v/>
      </c>
    </row>
    <row r="2789" spans="1:7">
      <c r="A2789" s="740" t="str">
        <f t="shared" si="43"/>
        <v/>
      </c>
      <c r="B2789" s="739" t="str">
        <f>IF($L$2=TRUE,_xll.mirGetDate($A2789,$B$4,"MOD_FOLLOWING",$I$2),"")</f>
        <v/>
      </c>
      <c r="C2789" s="738" t="str">
        <f>IF($L$2=TRUE,_xll.mirGetDate($A2789,$C$4,"MOD_FOLLOWING",$I$2),"")</f>
        <v/>
      </c>
      <c r="D2789" s="738" t="str">
        <f>IF($L$2=TRUE,_xll.mirGetDate($A2789,$D$4,"MOD_FOLLOWING",$I$2),"")</f>
        <v/>
      </c>
      <c r="E2789" s="741" t="str">
        <v/>
      </c>
      <c r="F2789" s="741" t="str">
        <v/>
      </c>
      <c r="G2789" s="741" t="str">
        <v/>
      </c>
    </row>
    <row r="2790" spans="1:7">
      <c r="A2790" s="740" t="str">
        <f t="shared" si="43"/>
        <v/>
      </c>
      <c r="B2790" s="739" t="str">
        <f>IF($L$2=TRUE,_xll.mirGetDate($A2790,$B$4,"MOD_FOLLOWING",$I$2),"")</f>
        <v/>
      </c>
      <c r="C2790" s="738" t="str">
        <f>IF($L$2=TRUE,_xll.mirGetDate($A2790,$C$4,"MOD_FOLLOWING",$I$2),"")</f>
        <v/>
      </c>
      <c r="D2790" s="738" t="str">
        <f>IF($L$2=TRUE,_xll.mirGetDate($A2790,$D$4,"MOD_FOLLOWING",$I$2),"")</f>
        <v/>
      </c>
      <c r="E2790" s="741" t="str">
        <v/>
      </c>
      <c r="F2790" s="741" t="str">
        <v/>
      </c>
      <c r="G2790" s="741" t="str">
        <v/>
      </c>
    </row>
    <row r="2791" spans="1:7">
      <c r="A2791" s="740" t="str">
        <f t="shared" si="43"/>
        <v/>
      </c>
      <c r="B2791" s="739" t="str">
        <f>IF($L$2=TRUE,_xll.mirGetDate($A2791,$B$4,"MOD_FOLLOWING",$I$2),"")</f>
        <v/>
      </c>
      <c r="C2791" s="738" t="str">
        <f>IF($L$2=TRUE,_xll.mirGetDate($A2791,$C$4,"MOD_FOLLOWING",$I$2),"")</f>
        <v/>
      </c>
      <c r="D2791" s="738" t="str">
        <f>IF($L$2=TRUE,_xll.mirGetDate($A2791,$D$4,"MOD_FOLLOWING",$I$2),"")</f>
        <v/>
      </c>
      <c r="E2791" s="741" t="str">
        <v/>
      </c>
      <c r="F2791" s="741" t="str">
        <v/>
      </c>
      <c r="G2791" s="741" t="str">
        <v/>
      </c>
    </row>
    <row r="2792" spans="1:7">
      <c r="A2792" s="740" t="str">
        <f t="shared" si="43"/>
        <v/>
      </c>
      <c r="B2792" s="739" t="str">
        <f>IF($L$2=TRUE,_xll.mirGetDate($A2792,$B$4,"MOD_FOLLOWING",$I$2),"")</f>
        <v/>
      </c>
      <c r="C2792" s="738" t="str">
        <f>IF($L$2=TRUE,_xll.mirGetDate($A2792,$C$4,"MOD_FOLLOWING",$I$2),"")</f>
        <v/>
      </c>
      <c r="D2792" s="738" t="str">
        <f>IF($L$2=TRUE,_xll.mirGetDate($A2792,$D$4,"MOD_FOLLOWING",$I$2),"")</f>
        <v/>
      </c>
      <c r="E2792" s="741" t="str">
        <v/>
      </c>
      <c r="F2792" s="741" t="str">
        <v/>
      </c>
      <c r="G2792" s="741" t="str">
        <v/>
      </c>
    </row>
    <row r="2793" spans="1:7">
      <c r="A2793" s="740" t="str">
        <f t="shared" si="43"/>
        <v/>
      </c>
      <c r="B2793" s="739" t="str">
        <f>IF($L$2=TRUE,_xll.mirGetDate($A2793,$B$4,"MOD_FOLLOWING",$I$2),"")</f>
        <v/>
      </c>
      <c r="C2793" s="738" t="str">
        <f>IF($L$2=TRUE,_xll.mirGetDate($A2793,$C$4,"MOD_FOLLOWING",$I$2),"")</f>
        <v/>
      </c>
      <c r="D2793" s="738" t="str">
        <f>IF($L$2=TRUE,_xll.mirGetDate($A2793,$D$4,"MOD_FOLLOWING",$I$2),"")</f>
        <v/>
      </c>
      <c r="E2793" s="741" t="str">
        <v/>
      </c>
      <c r="F2793" s="741" t="str">
        <v/>
      </c>
      <c r="G2793" s="741" t="str">
        <v/>
      </c>
    </row>
    <row r="2794" spans="1:7">
      <c r="A2794" s="740" t="str">
        <f t="shared" si="43"/>
        <v/>
      </c>
      <c r="B2794" s="739" t="str">
        <f>IF($L$2=TRUE,_xll.mirGetDate($A2794,$B$4,"MOD_FOLLOWING",$I$2),"")</f>
        <v/>
      </c>
      <c r="C2794" s="738" t="str">
        <f>IF($L$2=TRUE,_xll.mirGetDate($A2794,$C$4,"MOD_FOLLOWING",$I$2),"")</f>
        <v/>
      </c>
      <c r="D2794" s="738" t="str">
        <f>IF($L$2=TRUE,_xll.mirGetDate($A2794,$D$4,"MOD_FOLLOWING",$I$2),"")</f>
        <v/>
      </c>
      <c r="E2794" s="741" t="str">
        <v/>
      </c>
      <c r="F2794" s="741" t="str">
        <v/>
      </c>
      <c r="G2794" s="741" t="str">
        <v/>
      </c>
    </row>
    <row r="2795" spans="1:7">
      <c r="A2795" s="740" t="str">
        <f t="shared" si="43"/>
        <v/>
      </c>
      <c r="B2795" s="739" t="str">
        <f>IF($L$2=TRUE,_xll.mirGetDate($A2795,$B$4,"MOD_FOLLOWING",$I$2),"")</f>
        <v/>
      </c>
      <c r="C2795" s="738" t="str">
        <f>IF($L$2=TRUE,_xll.mirGetDate($A2795,$C$4,"MOD_FOLLOWING",$I$2),"")</f>
        <v/>
      </c>
      <c r="D2795" s="738" t="str">
        <f>IF($L$2=TRUE,_xll.mirGetDate($A2795,$D$4,"MOD_FOLLOWING",$I$2),"")</f>
        <v/>
      </c>
      <c r="E2795" s="741" t="str">
        <v/>
      </c>
      <c r="F2795" s="741" t="str">
        <v/>
      </c>
      <c r="G2795" s="741" t="str">
        <v/>
      </c>
    </row>
    <row r="2796" spans="1:7">
      <c r="A2796" s="740" t="str">
        <f t="shared" si="43"/>
        <v/>
      </c>
      <c r="B2796" s="739" t="str">
        <f>IF($L$2=TRUE,_xll.mirGetDate($A2796,$B$4,"MOD_FOLLOWING",$I$2),"")</f>
        <v/>
      </c>
      <c r="C2796" s="738" t="str">
        <f>IF($L$2=TRUE,_xll.mirGetDate($A2796,$C$4,"MOD_FOLLOWING",$I$2),"")</f>
        <v/>
      </c>
      <c r="D2796" s="738" t="str">
        <f>IF($L$2=TRUE,_xll.mirGetDate($A2796,$D$4,"MOD_FOLLOWING",$I$2),"")</f>
        <v/>
      </c>
      <c r="E2796" s="741" t="str">
        <v/>
      </c>
      <c r="F2796" s="741" t="str">
        <v/>
      </c>
      <c r="G2796" s="741" t="str">
        <v/>
      </c>
    </row>
    <row r="2797" spans="1:7">
      <c r="A2797" s="740" t="str">
        <f t="shared" si="43"/>
        <v/>
      </c>
      <c r="B2797" s="739" t="str">
        <f>IF($L$2=TRUE,_xll.mirGetDate($A2797,$B$4,"MOD_FOLLOWING",$I$2),"")</f>
        <v/>
      </c>
      <c r="C2797" s="738" t="str">
        <f>IF($L$2=TRUE,_xll.mirGetDate($A2797,$C$4,"MOD_FOLLOWING",$I$2),"")</f>
        <v/>
      </c>
      <c r="D2797" s="738" t="str">
        <f>IF($L$2=TRUE,_xll.mirGetDate($A2797,$D$4,"MOD_FOLLOWING",$I$2),"")</f>
        <v/>
      </c>
      <c r="E2797" s="741" t="str">
        <v/>
      </c>
      <c r="F2797" s="741" t="str">
        <v/>
      </c>
      <c r="G2797" s="741" t="str">
        <v/>
      </c>
    </row>
    <row r="2798" spans="1:7">
      <c r="A2798" s="740" t="str">
        <f t="shared" si="43"/>
        <v/>
      </c>
      <c r="B2798" s="739" t="str">
        <f>IF($L$2=TRUE,_xll.mirGetDate($A2798,$B$4,"MOD_FOLLOWING",$I$2),"")</f>
        <v/>
      </c>
      <c r="C2798" s="738" t="str">
        <f>IF($L$2=TRUE,_xll.mirGetDate($A2798,$C$4,"MOD_FOLLOWING",$I$2),"")</f>
        <v/>
      </c>
      <c r="D2798" s="738" t="str">
        <f>IF($L$2=TRUE,_xll.mirGetDate($A2798,$D$4,"MOD_FOLLOWING",$I$2),"")</f>
        <v/>
      </c>
      <c r="E2798" s="741" t="str">
        <v/>
      </c>
      <c r="F2798" s="741" t="str">
        <v/>
      </c>
      <c r="G2798" s="741" t="str">
        <v/>
      </c>
    </row>
    <row r="2799" spans="1:7">
      <c r="A2799" s="740" t="str">
        <f t="shared" si="43"/>
        <v/>
      </c>
      <c r="B2799" s="739" t="str">
        <f>IF($L$2=TRUE,_xll.mirGetDate($A2799,$B$4,"MOD_FOLLOWING",$I$2),"")</f>
        <v/>
      </c>
      <c r="C2799" s="738" t="str">
        <f>IF($L$2=TRUE,_xll.mirGetDate($A2799,$C$4,"MOD_FOLLOWING",$I$2),"")</f>
        <v/>
      </c>
      <c r="D2799" s="738" t="str">
        <f>IF($L$2=TRUE,_xll.mirGetDate($A2799,$D$4,"MOD_FOLLOWING",$I$2),"")</f>
        <v/>
      </c>
      <c r="E2799" s="741" t="str">
        <v/>
      </c>
      <c r="F2799" s="741" t="str">
        <v/>
      </c>
      <c r="G2799" s="741" t="str">
        <v/>
      </c>
    </row>
    <row r="2800" spans="1:7">
      <c r="A2800" s="740" t="str">
        <f t="shared" si="43"/>
        <v/>
      </c>
      <c r="B2800" s="739" t="str">
        <f>IF($L$2=TRUE,_xll.mirGetDate($A2800,$B$4,"MOD_FOLLOWING",$I$2),"")</f>
        <v/>
      </c>
      <c r="C2800" s="738" t="str">
        <f>IF($L$2=TRUE,_xll.mirGetDate($A2800,$C$4,"MOD_FOLLOWING",$I$2),"")</f>
        <v/>
      </c>
      <c r="D2800" s="738" t="str">
        <f>IF($L$2=TRUE,_xll.mirGetDate($A2800,$D$4,"MOD_FOLLOWING",$I$2),"")</f>
        <v/>
      </c>
      <c r="E2800" s="741" t="str">
        <v/>
      </c>
      <c r="F2800" s="741" t="str">
        <v/>
      </c>
      <c r="G2800" s="741" t="str">
        <v/>
      </c>
    </row>
    <row r="2801" spans="1:7">
      <c r="A2801" s="740" t="str">
        <f t="shared" si="43"/>
        <v/>
      </c>
      <c r="B2801" s="739" t="str">
        <f>IF($L$2=TRUE,_xll.mirGetDate($A2801,$B$4,"MOD_FOLLOWING",$I$2),"")</f>
        <v/>
      </c>
      <c r="C2801" s="738" t="str">
        <f>IF($L$2=TRUE,_xll.mirGetDate($A2801,$C$4,"MOD_FOLLOWING",$I$2),"")</f>
        <v/>
      </c>
      <c r="D2801" s="738" t="str">
        <f>IF($L$2=TRUE,_xll.mirGetDate($A2801,$D$4,"MOD_FOLLOWING",$I$2),"")</f>
        <v/>
      </c>
      <c r="E2801" s="741" t="str">
        <v/>
      </c>
      <c r="F2801" s="741" t="str">
        <v/>
      </c>
      <c r="G2801" s="741" t="str">
        <v/>
      </c>
    </row>
    <row r="2802" spans="1:7">
      <c r="A2802" s="740" t="str">
        <f t="shared" si="43"/>
        <v/>
      </c>
      <c r="B2802" s="739" t="str">
        <f>IF($L$2=TRUE,_xll.mirGetDate($A2802,$B$4,"MOD_FOLLOWING",$I$2),"")</f>
        <v/>
      </c>
      <c r="C2802" s="738" t="str">
        <f>IF($L$2=TRUE,_xll.mirGetDate($A2802,$C$4,"MOD_FOLLOWING",$I$2),"")</f>
        <v/>
      </c>
      <c r="D2802" s="738" t="str">
        <f>IF($L$2=TRUE,_xll.mirGetDate($A2802,$D$4,"MOD_FOLLOWING",$I$2),"")</f>
        <v/>
      </c>
      <c r="E2802" s="741" t="str">
        <v/>
      </c>
      <c r="F2802" s="741" t="str">
        <v/>
      </c>
      <c r="G2802" s="741" t="str">
        <v/>
      </c>
    </row>
    <row r="2803" spans="1:7">
      <c r="A2803" s="740" t="str">
        <f t="shared" si="43"/>
        <v/>
      </c>
      <c r="B2803" s="739" t="str">
        <f>IF($L$2=TRUE,_xll.mirGetDate($A2803,$B$4,"MOD_FOLLOWING",$I$2),"")</f>
        <v/>
      </c>
      <c r="C2803" s="738" t="str">
        <f>IF($L$2=TRUE,_xll.mirGetDate($A2803,$C$4,"MOD_FOLLOWING",$I$2),"")</f>
        <v/>
      </c>
      <c r="D2803" s="738" t="str">
        <f>IF($L$2=TRUE,_xll.mirGetDate($A2803,$D$4,"MOD_FOLLOWING",$I$2),"")</f>
        <v/>
      </c>
      <c r="E2803" s="741" t="str">
        <v/>
      </c>
      <c r="F2803" s="741" t="str">
        <v/>
      </c>
      <c r="G2803" s="741" t="str">
        <v/>
      </c>
    </row>
    <row r="2804" spans="1:7">
      <c r="A2804" s="740" t="str">
        <f t="shared" si="43"/>
        <v/>
      </c>
      <c r="B2804" s="739" t="str">
        <f>IF($L$2=TRUE,_xll.mirGetDate($A2804,$B$4,"MOD_FOLLOWING",$I$2),"")</f>
        <v/>
      </c>
      <c r="C2804" s="738" t="str">
        <f>IF($L$2=TRUE,_xll.mirGetDate($A2804,$C$4,"MOD_FOLLOWING",$I$2),"")</f>
        <v/>
      </c>
      <c r="D2804" s="738" t="str">
        <f>IF($L$2=TRUE,_xll.mirGetDate($A2804,$D$4,"MOD_FOLLOWING",$I$2),"")</f>
        <v/>
      </c>
      <c r="E2804" s="741" t="str">
        <v/>
      </c>
      <c r="F2804" s="741" t="str">
        <v/>
      </c>
      <c r="G2804" s="741" t="str">
        <v/>
      </c>
    </row>
    <row r="2805" spans="1:7">
      <c r="A2805" s="740" t="str">
        <f t="shared" si="43"/>
        <v/>
      </c>
      <c r="B2805" s="739" t="str">
        <f>IF($L$2=TRUE,_xll.mirGetDate($A2805,$B$4,"MOD_FOLLOWING",$I$2),"")</f>
        <v/>
      </c>
      <c r="C2805" s="738" t="str">
        <f>IF($L$2=TRUE,_xll.mirGetDate($A2805,$C$4,"MOD_FOLLOWING",$I$2),"")</f>
        <v/>
      </c>
      <c r="D2805" s="738" t="str">
        <f>IF($L$2=TRUE,_xll.mirGetDate($A2805,$D$4,"MOD_FOLLOWING",$I$2),"")</f>
        <v/>
      </c>
      <c r="E2805" s="741" t="str">
        <v/>
      </c>
      <c r="F2805" s="741" t="str">
        <v/>
      </c>
      <c r="G2805" s="741" t="str">
        <v/>
      </c>
    </row>
    <row r="2806" spans="1:7">
      <c r="A2806" s="740" t="str">
        <f t="shared" si="43"/>
        <v/>
      </c>
      <c r="B2806" s="739" t="str">
        <f>IF($L$2=TRUE,_xll.mirGetDate($A2806,$B$4,"MOD_FOLLOWING",$I$2),"")</f>
        <v/>
      </c>
      <c r="C2806" s="738" t="str">
        <f>IF($L$2=TRUE,_xll.mirGetDate($A2806,$C$4,"MOD_FOLLOWING",$I$2),"")</f>
        <v/>
      </c>
      <c r="D2806" s="738" t="str">
        <f>IF($L$2=TRUE,_xll.mirGetDate($A2806,$D$4,"MOD_FOLLOWING",$I$2),"")</f>
        <v/>
      </c>
      <c r="E2806" s="741" t="str">
        <v/>
      </c>
      <c r="F2806" s="741" t="str">
        <v/>
      </c>
      <c r="G2806" s="741" t="str">
        <v/>
      </c>
    </row>
    <row r="2807" spans="1:7">
      <c r="A2807" s="740" t="str">
        <f t="shared" si="43"/>
        <v/>
      </c>
      <c r="B2807" s="739" t="str">
        <f>IF($L$2=TRUE,_xll.mirGetDate($A2807,$B$4,"MOD_FOLLOWING",$I$2),"")</f>
        <v/>
      </c>
      <c r="C2807" s="738" t="str">
        <f>IF($L$2=TRUE,_xll.mirGetDate($A2807,$C$4,"MOD_FOLLOWING",$I$2),"")</f>
        <v/>
      </c>
      <c r="D2807" s="738" t="str">
        <f>IF($L$2=TRUE,_xll.mirGetDate($A2807,$D$4,"MOD_FOLLOWING",$I$2),"")</f>
        <v/>
      </c>
      <c r="E2807" s="741" t="str">
        <v/>
      </c>
      <c r="F2807" s="741" t="str">
        <v/>
      </c>
      <c r="G2807" s="741" t="str">
        <v/>
      </c>
    </row>
    <row r="2808" spans="1:7">
      <c r="A2808" s="740" t="str">
        <f t="shared" si="43"/>
        <v/>
      </c>
      <c r="B2808" s="739" t="str">
        <f>IF($L$2=TRUE,_xll.mirGetDate($A2808,$B$4,"MOD_FOLLOWING",$I$2),"")</f>
        <v/>
      </c>
      <c r="C2808" s="738" t="str">
        <f>IF($L$2=TRUE,_xll.mirGetDate($A2808,$C$4,"MOD_FOLLOWING",$I$2),"")</f>
        <v/>
      </c>
      <c r="D2808" s="738" t="str">
        <f>IF($L$2=TRUE,_xll.mirGetDate($A2808,$D$4,"MOD_FOLLOWING",$I$2),"")</f>
        <v/>
      </c>
      <c r="E2808" s="741" t="str">
        <v/>
      </c>
      <c r="F2808" s="741" t="str">
        <v/>
      </c>
      <c r="G2808" s="741" t="str">
        <v/>
      </c>
    </row>
    <row r="2809" spans="1:7">
      <c r="A2809" s="740" t="str">
        <f t="shared" si="43"/>
        <v/>
      </c>
      <c r="B2809" s="739" t="str">
        <f>IF($L$2=TRUE,_xll.mirGetDate($A2809,$B$4,"MOD_FOLLOWING",$I$2),"")</f>
        <v/>
      </c>
      <c r="C2809" s="738" t="str">
        <f>IF($L$2=TRUE,_xll.mirGetDate($A2809,$C$4,"MOD_FOLLOWING",$I$2),"")</f>
        <v/>
      </c>
      <c r="D2809" s="738" t="str">
        <f>IF($L$2=TRUE,_xll.mirGetDate($A2809,$D$4,"MOD_FOLLOWING",$I$2),"")</f>
        <v/>
      </c>
      <c r="E2809" s="741" t="str">
        <v/>
      </c>
      <c r="F2809" s="741" t="str">
        <v/>
      </c>
      <c r="G2809" s="741" t="str">
        <v/>
      </c>
    </row>
    <row r="2810" spans="1:7">
      <c r="A2810" s="740" t="str">
        <f t="shared" si="43"/>
        <v/>
      </c>
      <c r="B2810" s="739" t="str">
        <f>IF($L$2=TRUE,_xll.mirGetDate($A2810,$B$4,"MOD_FOLLOWING",$I$2),"")</f>
        <v/>
      </c>
      <c r="C2810" s="738" t="str">
        <f>IF($L$2=TRUE,_xll.mirGetDate($A2810,$C$4,"MOD_FOLLOWING",$I$2),"")</f>
        <v/>
      </c>
      <c r="D2810" s="738" t="str">
        <f>IF($L$2=TRUE,_xll.mirGetDate($A2810,$D$4,"MOD_FOLLOWING",$I$2),"")</f>
        <v/>
      </c>
      <c r="E2810" s="741" t="str">
        <v/>
      </c>
      <c r="F2810" s="741" t="str">
        <v/>
      </c>
      <c r="G2810" s="741" t="str">
        <v/>
      </c>
    </row>
    <row r="2811" spans="1:7">
      <c r="A2811" s="740" t="str">
        <f t="shared" si="43"/>
        <v/>
      </c>
      <c r="B2811" s="739" t="str">
        <f>IF($L$2=TRUE,_xll.mirGetDate($A2811,$B$4,"MOD_FOLLOWING",$I$2),"")</f>
        <v/>
      </c>
      <c r="C2811" s="738" t="str">
        <f>IF($L$2=TRUE,_xll.mirGetDate($A2811,$C$4,"MOD_FOLLOWING",$I$2),"")</f>
        <v/>
      </c>
      <c r="D2811" s="738" t="str">
        <f>IF($L$2=TRUE,_xll.mirGetDate($A2811,$D$4,"MOD_FOLLOWING",$I$2),"")</f>
        <v/>
      </c>
      <c r="E2811" s="741" t="str">
        <v/>
      </c>
      <c r="F2811" s="741" t="str">
        <v/>
      </c>
      <c r="G2811" s="741" t="str">
        <v/>
      </c>
    </row>
    <row r="2812" spans="1:7">
      <c r="A2812" s="740" t="str">
        <f t="shared" si="43"/>
        <v/>
      </c>
      <c r="B2812" s="739" t="str">
        <f>IF($L$2=TRUE,_xll.mirGetDate($A2812,$B$4,"MOD_FOLLOWING",$I$2),"")</f>
        <v/>
      </c>
      <c r="C2812" s="738" t="str">
        <f>IF($L$2=TRUE,_xll.mirGetDate($A2812,$C$4,"MOD_FOLLOWING",$I$2),"")</f>
        <v/>
      </c>
      <c r="D2812" s="738" t="str">
        <f>IF($L$2=TRUE,_xll.mirGetDate($A2812,$D$4,"MOD_FOLLOWING",$I$2),"")</f>
        <v/>
      </c>
      <c r="E2812" s="741" t="str">
        <v/>
      </c>
      <c r="F2812" s="741" t="str">
        <v/>
      </c>
      <c r="G2812" s="741" t="str">
        <v/>
      </c>
    </row>
    <row r="2813" spans="1:7">
      <c r="A2813" s="740" t="str">
        <f t="shared" si="43"/>
        <v/>
      </c>
      <c r="B2813" s="739" t="str">
        <f>IF($L$2=TRUE,_xll.mirGetDate($A2813,$B$4,"MOD_FOLLOWING",$I$2),"")</f>
        <v/>
      </c>
      <c r="C2813" s="738" t="str">
        <f>IF($L$2=TRUE,_xll.mirGetDate($A2813,$C$4,"MOD_FOLLOWING",$I$2),"")</f>
        <v/>
      </c>
      <c r="D2813" s="738" t="str">
        <f>IF($L$2=TRUE,_xll.mirGetDate($A2813,$D$4,"MOD_FOLLOWING",$I$2),"")</f>
        <v/>
      </c>
      <c r="E2813" s="741" t="str">
        <v/>
      </c>
      <c r="F2813" s="741" t="str">
        <v/>
      </c>
      <c r="G2813" s="741" t="str">
        <v/>
      </c>
    </row>
    <row r="2814" spans="1:7">
      <c r="A2814" s="740" t="str">
        <f t="shared" si="43"/>
        <v/>
      </c>
      <c r="B2814" s="739" t="str">
        <f>IF($L$2=TRUE,_xll.mirGetDate($A2814,$B$4,"MOD_FOLLOWING",$I$2),"")</f>
        <v/>
      </c>
      <c r="C2814" s="738" t="str">
        <f>IF($L$2=TRUE,_xll.mirGetDate($A2814,$C$4,"MOD_FOLLOWING",$I$2),"")</f>
        <v/>
      </c>
      <c r="D2814" s="738" t="str">
        <f>IF($L$2=TRUE,_xll.mirGetDate($A2814,$D$4,"MOD_FOLLOWING",$I$2),"")</f>
        <v/>
      </c>
      <c r="E2814" s="741" t="str">
        <v/>
      </c>
      <c r="F2814" s="741" t="str">
        <v/>
      </c>
      <c r="G2814" s="741" t="str">
        <v/>
      </c>
    </row>
    <row r="2815" spans="1:7">
      <c r="A2815" s="740" t="str">
        <f t="shared" si="43"/>
        <v/>
      </c>
      <c r="B2815" s="739" t="str">
        <f>IF($L$2=TRUE,_xll.mirGetDate($A2815,$B$4,"MOD_FOLLOWING",$I$2),"")</f>
        <v/>
      </c>
      <c r="C2815" s="738" t="str">
        <f>IF($L$2=TRUE,_xll.mirGetDate($A2815,$C$4,"MOD_FOLLOWING",$I$2),"")</f>
        <v/>
      </c>
      <c r="D2815" s="738" t="str">
        <f>IF($L$2=TRUE,_xll.mirGetDate($A2815,$D$4,"MOD_FOLLOWING",$I$2),"")</f>
        <v/>
      </c>
      <c r="E2815" s="741" t="str">
        <v/>
      </c>
      <c r="F2815" s="741" t="str">
        <v/>
      </c>
      <c r="G2815" s="741" t="str">
        <v/>
      </c>
    </row>
    <row r="2816" spans="1:7">
      <c r="A2816" s="740" t="str">
        <f t="shared" si="43"/>
        <v/>
      </c>
      <c r="B2816" s="739" t="str">
        <f>IF($L$2=TRUE,_xll.mirGetDate($A2816,$B$4,"MOD_FOLLOWING",$I$2),"")</f>
        <v/>
      </c>
      <c r="C2816" s="738" t="str">
        <f>IF($L$2=TRUE,_xll.mirGetDate($A2816,$C$4,"MOD_FOLLOWING",$I$2),"")</f>
        <v/>
      </c>
      <c r="D2816" s="738" t="str">
        <f>IF($L$2=TRUE,_xll.mirGetDate($A2816,$D$4,"MOD_FOLLOWING",$I$2),"")</f>
        <v/>
      </c>
      <c r="E2816" s="741" t="str">
        <v/>
      </c>
      <c r="F2816" s="741" t="str">
        <v/>
      </c>
      <c r="G2816" s="741" t="str">
        <v/>
      </c>
    </row>
    <row r="2817" spans="1:7">
      <c r="A2817" s="740" t="str">
        <f t="shared" si="43"/>
        <v/>
      </c>
      <c r="B2817" s="739" t="str">
        <f>IF($L$2=TRUE,_xll.mirGetDate($A2817,$B$4,"MOD_FOLLOWING",$I$2),"")</f>
        <v/>
      </c>
      <c r="C2817" s="738" t="str">
        <f>IF($L$2=TRUE,_xll.mirGetDate($A2817,$C$4,"MOD_FOLLOWING",$I$2),"")</f>
        <v/>
      </c>
      <c r="D2817" s="738" t="str">
        <f>IF($L$2=TRUE,_xll.mirGetDate($A2817,$D$4,"MOD_FOLLOWING",$I$2),"")</f>
        <v/>
      </c>
      <c r="E2817" s="741" t="str">
        <v/>
      </c>
      <c r="F2817" s="741" t="str">
        <v/>
      </c>
      <c r="G2817" s="741" t="str">
        <v/>
      </c>
    </row>
    <row r="2818" spans="1:7">
      <c r="A2818" s="740" t="str">
        <f t="shared" si="43"/>
        <v/>
      </c>
      <c r="B2818" s="739" t="str">
        <f>IF($L$2=TRUE,_xll.mirGetDate($A2818,$B$4,"MOD_FOLLOWING",$I$2),"")</f>
        <v/>
      </c>
      <c r="C2818" s="738" t="str">
        <f>IF($L$2=TRUE,_xll.mirGetDate($A2818,$C$4,"MOD_FOLLOWING",$I$2),"")</f>
        <v/>
      </c>
      <c r="D2818" s="738" t="str">
        <f>IF($L$2=TRUE,_xll.mirGetDate($A2818,$D$4,"MOD_FOLLOWING",$I$2),"")</f>
        <v/>
      </c>
      <c r="E2818" s="741" t="str">
        <v/>
      </c>
      <c r="F2818" s="741" t="str">
        <v/>
      </c>
      <c r="G2818" s="741" t="str">
        <v/>
      </c>
    </row>
    <row r="2819" spans="1:7">
      <c r="A2819" s="740" t="str">
        <f t="shared" si="43"/>
        <v/>
      </c>
      <c r="B2819" s="739" t="str">
        <f>IF($L$2=TRUE,_xll.mirGetDate($A2819,$B$4,"MOD_FOLLOWING",$I$2),"")</f>
        <v/>
      </c>
      <c r="C2819" s="738" t="str">
        <f>IF($L$2=TRUE,_xll.mirGetDate($A2819,$C$4,"MOD_FOLLOWING",$I$2),"")</f>
        <v/>
      </c>
      <c r="D2819" s="738" t="str">
        <f>IF($L$2=TRUE,_xll.mirGetDate($A2819,$D$4,"MOD_FOLLOWING",$I$2),"")</f>
        <v/>
      </c>
      <c r="E2819" s="741" t="str">
        <v/>
      </c>
      <c r="F2819" s="741" t="str">
        <v/>
      </c>
      <c r="G2819" s="741" t="str">
        <v/>
      </c>
    </row>
    <row r="2820" spans="1:7">
      <c r="A2820" s="740" t="str">
        <f t="shared" si="43"/>
        <v/>
      </c>
      <c r="B2820" s="739" t="str">
        <f>IF($L$2=TRUE,_xll.mirGetDate($A2820,$B$4,"MOD_FOLLOWING",$I$2),"")</f>
        <v/>
      </c>
      <c r="C2820" s="738" t="str">
        <f>IF($L$2=TRUE,_xll.mirGetDate($A2820,$C$4,"MOD_FOLLOWING",$I$2),"")</f>
        <v/>
      </c>
      <c r="D2820" s="738" t="str">
        <f>IF($L$2=TRUE,_xll.mirGetDate($A2820,$D$4,"MOD_FOLLOWING",$I$2),"")</f>
        <v/>
      </c>
      <c r="E2820" s="741" t="str">
        <v/>
      </c>
      <c r="F2820" s="741" t="str">
        <v/>
      </c>
      <c r="G2820" s="741" t="str">
        <v/>
      </c>
    </row>
    <row r="2821" spans="1:7">
      <c r="A2821" s="740" t="str">
        <f t="shared" si="43"/>
        <v/>
      </c>
      <c r="B2821" s="739" t="str">
        <f>IF($L$2=TRUE,_xll.mirGetDate($A2821,$B$4,"MOD_FOLLOWING",$I$2),"")</f>
        <v/>
      </c>
      <c r="C2821" s="738" t="str">
        <f>IF($L$2=TRUE,_xll.mirGetDate($A2821,$C$4,"MOD_FOLLOWING",$I$2),"")</f>
        <v/>
      </c>
      <c r="D2821" s="738" t="str">
        <f>IF($L$2=TRUE,_xll.mirGetDate($A2821,$D$4,"MOD_FOLLOWING",$I$2),"")</f>
        <v/>
      </c>
      <c r="E2821" s="741" t="str">
        <v/>
      </c>
      <c r="F2821" s="741" t="str">
        <v/>
      </c>
      <c r="G2821" s="741" t="str">
        <v/>
      </c>
    </row>
    <row r="2822" spans="1:7">
      <c r="A2822" s="740" t="str">
        <f t="shared" ref="A2822:A2885" si="44">B2821</f>
        <v/>
      </c>
      <c r="B2822" s="739" t="str">
        <f>IF($L$2=TRUE,_xll.mirGetDate($A2822,$B$4,"MOD_FOLLOWING",$I$2),"")</f>
        <v/>
      </c>
      <c r="C2822" s="738" t="str">
        <f>IF($L$2=TRUE,_xll.mirGetDate($A2822,$C$4,"MOD_FOLLOWING",$I$2),"")</f>
        <v/>
      </c>
      <c r="D2822" s="738" t="str">
        <f>IF($L$2=TRUE,_xll.mirGetDate($A2822,$D$4,"MOD_FOLLOWING",$I$2),"")</f>
        <v/>
      </c>
      <c r="E2822" s="741" t="str">
        <v/>
      </c>
      <c r="F2822" s="741" t="str">
        <v/>
      </c>
      <c r="G2822" s="741" t="str">
        <v/>
      </c>
    </row>
    <row r="2823" spans="1:7">
      <c r="A2823" s="740" t="str">
        <f t="shared" si="44"/>
        <v/>
      </c>
      <c r="B2823" s="739" t="str">
        <f>IF($L$2=TRUE,_xll.mirGetDate($A2823,$B$4,"MOD_FOLLOWING",$I$2),"")</f>
        <v/>
      </c>
      <c r="C2823" s="738" t="str">
        <f>IF($L$2=TRUE,_xll.mirGetDate($A2823,$C$4,"MOD_FOLLOWING",$I$2),"")</f>
        <v/>
      </c>
      <c r="D2823" s="738" t="str">
        <f>IF($L$2=TRUE,_xll.mirGetDate($A2823,$D$4,"MOD_FOLLOWING",$I$2),"")</f>
        <v/>
      </c>
      <c r="E2823" s="741" t="str">
        <v/>
      </c>
      <c r="F2823" s="741" t="str">
        <v/>
      </c>
      <c r="G2823" s="741" t="str">
        <v/>
      </c>
    </row>
    <row r="2824" spans="1:7">
      <c r="A2824" s="740" t="str">
        <f t="shared" si="44"/>
        <v/>
      </c>
      <c r="B2824" s="739" t="str">
        <f>IF($L$2=TRUE,_xll.mirGetDate($A2824,$B$4,"MOD_FOLLOWING",$I$2),"")</f>
        <v/>
      </c>
      <c r="C2824" s="738" t="str">
        <f>IF($L$2=TRUE,_xll.mirGetDate($A2824,$C$4,"MOD_FOLLOWING",$I$2),"")</f>
        <v/>
      </c>
      <c r="D2824" s="738" t="str">
        <f>IF($L$2=TRUE,_xll.mirGetDate($A2824,$D$4,"MOD_FOLLOWING",$I$2),"")</f>
        <v/>
      </c>
      <c r="E2824" s="741" t="str">
        <v/>
      </c>
      <c r="F2824" s="741" t="str">
        <v/>
      </c>
      <c r="G2824" s="741" t="str">
        <v/>
      </c>
    </row>
    <row r="2825" spans="1:7">
      <c r="A2825" s="740" t="str">
        <f t="shared" si="44"/>
        <v/>
      </c>
      <c r="B2825" s="739" t="str">
        <f>IF($L$2=TRUE,_xll.mirGetDate($A2825,$B$4,"MOD_FOLLOWING",$I$2),"")</f>
        <v/>
      </c>
      <c r="C2825" s="738" t="str">
        <f>IF($L$2=TRUE,_xll.mirGetDate($A2825,$C$4,"MOD_FOLLOWING",$I$2),"")</f>
        <v/>
      </c>
      <c r="D2825" s="738" t="str">
        <f>IF($L$2=TRUE,_xll.mirGetDate($A2825,$D$4,"MOD_FOLLOWING",$I$2),"")</f>
        <v/>
      </c>
      <c r="E2825" s="741" t="str">
        <v/>
      </c>
      <c r="F2825" s="741" t="str">
        <v/>
      </c>
      <c r="G2825" s="741" t="str">
        <v/>
      </c>
    </row>
    <row r="2826" spans="1:7">
      <c r="A2826" s="740" t="str">
        <f t="shared" si="44"/>
        <v/>
      </c>
      <c r="B2826" s="739" t="str">
        <f>IF($L$2=TRUE,_xll.mirGetDate($A2826,$B$4,"MOD_FOLLOWING",$I$2),"")</f>
        <v/>
      </c>
      <c r="C2826" s="738" t="str">
        <f>IF($L$2=TRUE,_xll.mirGetDate($A2826,$C$4,"MOD_FOLLOWING",$I$2),"")</f>
        <v/>
      </c>
      <c r="D2826" s="738" t="str">
        <f>IF($L$2=TRUE,_xll.mirGetDate($A2826,$D$4,"MOD_FOLLOWING",$I$2),"")</f>
        <v/>
      </c>
      <c r="E2826" s="741" t="str">
        <v/>
      </c>
      <c r="F2826" s="741" t="str">
        <v/>
      </c>
      <c r="G2826" s="741" t="str">
        <v/>
      </c>
    </row>
    <row r="2827" spans="1:7">
      <c r="A2827" s="740" t="str">
        <f t="shared" si="44"/>
        <v/>
      </c>
      <c r="B2827" s="739" t="str">
        <f>IF($L$2=TRUE,_xll.mirGetDate($A2827,$B$4,"MOD_FOLLOWING",$I$2),"")</f>
        <v/>
      </c>
      <c r="C2827" s="738" t="str">
        <f>IF($L$2=TRUE,_xll.mirGetDate($A2827,$C$4,"MOD_FOLLOWING",$I$2),"")</f>
        <v/>
      </c>
      <c r="D2827" s="738" t="str">
        <f>IF($L$2=TRUE,_xll.mirGetDate($A2827,$D$4,"MOD_FOLLOWING",$I$2),"")</f>
        <v/>
      </c>
      <c r="E2827" s="741" t="str">
        <v/>
      </c>
      <c r="F2827" s="741" t="str">
        <v/>
      </c>
      <c r="G2827" s="741" t="str">
        <v/>
      </c>
    </row>
    <row r="2828" spans="1:7">
      <c r="A2828" s="740" t="str">
        <f t="shared" si="44"/>
        <v/>
      </c>
      <c r="B2828" s="739" t="str">
        <f>IF($L$2=TRUE,_xll.mirGetDate($A2828,$B$4,"MOD_FOLLOWING",$I$2),"")</f>
        <v/>
      </c>
      <c r="C2828" s="738" t="str">
        <f>IF($L$2=TRUE,_xll.mirGetDate($A2828,$C$4,"MOD_FOLLOWING",$I$2),"")</f>
        <v/>
      </c>
      <c r="D2828" s="738" t="str">
        <f>IF($L$2=TRUE,_xll.mirGetDate($A2828,$D$4,"MOD_FOLLOWING",$I$2),"")</f>
        <v/>
      </c>
      <c r="E2828" s="741" t="str">
        <v/>
      </c>
      <c r="F2828" s="741" t="str">
        <v/>
      </c>
      <c r="G2828" s="741" t="str">
        <v/>
      </c>
    </row>
    <row r="2829" spans="1:7">
      <c r="A2829" s="740" t="str">
        <f t="shared" si="44"/>
        <v/>
      </c>
      <c r="B2829" s="739" t="str">
        <f>IF($L$2=TRUE,_xll.mirGetDate($A2829,$B$4,"MOD_FOLLOWING",$I$2),"")</f>
        <v/>
      </c>
      <c r="C2829" s="738" t="str">
        <f>IF($L$2=TRUE,_xll.mirGetDate($A2829,$C$4,"MOD_FOLLOWING",$I$2),"")</f>
        <v/>
      </c>
      <c r="D2829" s="738" t="str">
        <f>IF($L$2=TRUE,_xll.mirGetDate($A2829,$D$4,"MOD_FOLLOWING",$I$2),"")</f>
        <v/>
      </c>
      <c r="E2829" s="741" t="str">
        <v/>
      </c>
      <c r="F2829" s="741" t="str">
        <v/>
      </c>
      <c r="G2829" s="741" t="str">
        <v/>
      </c>
    </row>
    <row r="2830" spans="1:7">
      <c r="A2830" s="740" t="str">
        <f t="shared" si="44"/>
        <v/>
      </c>
      <c r="B2830" s="739" t="str">
        <f>IF($L$2=TRUE,_xll.mirGetDate($A2830,$B$4,"MOD_FOLLOWING",$I$2),"")</f>
        <v/>
      </c>
      <c r="C2830" s="738" t="str">
        <f>IF($L$2=TRUE,_xll.mirGetDate($A2830,$C$4,"MOD_FOLLOWING",$I$2),"")</f>
        <v/>
      </c>
      <c r="D2830" s="738" t="str">
        <f>IF($L$2=TRUE,_xll.mirGetDate($A2830,$D$4,"MOD_FOLLOWING",$I$2),"")</f>
        <v/>
      </c>
      <c r="E2830" s="741" t="str">
        <v/>
      </c>
      <c r="F2830" s="741" t="str">
        <v/>
      </c>
      <c r="G2830" s="741" t="str">
        <v/>
      </c>
    </row>
    <row r="2831" spans="1:7">
      <c r="A2831" s="740" t="str">
        <f t="shared" si="44"/>
        <v/>
      </c>
      <c r="B2831" s="739" t="str">
        <f>IF($L$2=TRUE,_xll.mirGetDate($A2831,$B$4,"MOD_FOLLOWING",$I$2),"")</f>
        <v/>
      </c>
      <c r="C2831" s="738" t="str">
        <f>IF($L$2=TRUE,_xll.mirGetDate($A2831,$C$4,"MOD_FOLLOWING",$I$2),"")</f>
        <v/>
      </c>
      <c r="D2831" s="738" t="str">
        <f>IF($L$2=TRUE,_xll.mirGetDate($A2831,$D$4,"MOD_FOLLOWING",$I$2),"")</f>
        <v/>
      </c>
      <c r="E2831" s="741" t="str">
        <v/>
      </c>
      <c r="F2831" s="741" t="str">
        <v/>
      </c>
      <c r="G2831" s="741" t="str">
        <v/>
      </c>
    </row>
    <row r="2832" spans="1:7">
      <c r="A2832" s="740" t="str">
        <f t="shared" si="44"/>
        <v/>
      </c>
      <c r="B2832" s="739" t="str">
        <f>IF($L$2=TRUE,_xll.mirGetDate($A2832,$B$4,"MOD_FOLLOWING",$I$2),"")</f>
        <v/>
      </c>
      <c r="C2832" s="738" t="str">
        <f>IF($L$2=TRUE,_xll.mirGetDate($A2832,$C$4,"MOD_FOLLOWING",$I$2),"")</f>
        <v/>
      </c>
      <c r="D2832" s="738" t="str">
        <f>IF($L$2=TRUE,_xll.mirGetDate($A2832,$D$4,"MOD_FOLLOWING",$I$2),"")</f>
        <v/>
      </c>
      <c r="E2832" s="741" t="str">
        <v/>
      </c>
      <c r="F2832" s="741" t="str">
        <v/>
      </c>
      <c r="G2832" s="741" t="str">
        <v/>
      </c>
    </row>
    <row r="2833" spans="1:7">
      <c r="A2833" s="740" t="str">
        <f t="shared" si="44"/>
        <v/>
      </c>
      <c r="B2833" s="739" t="str">
        <f>IF($L$2=TRUE,_xll.mirGetDate($A2833,$B$4,"MOD_FOLLOWING",$I$2),"")</f>
        <v/>
      </c>
      <c r="C2833" s="738" t="str">
        <f>IF($L$2=TRUE,_xll.mirGetDate($A2833,$C$4,"MOD_FOLLOWING",$I$2),"")</f>
        <v/>
      </c>
      <c r="D2833" s="738" t="str">
        <f>IF($L$2=TRUE,_xll.mirGetDate($A2833,$D$4,"MOD_FOLLOWING",$I$2),"")</f>
        <v/>
      </c>
      <c r="E2833" s="741" t="str">
        <v/>
      </c>
      <c r="F2833" s="741" t="str">
        <v/>
      </c>
      <c r="G2833" s="741" t="str">
        <v/>
      </c>
    </row>
    <row r="2834" spans="1:7">
      <c r="A2834" s="740" t="str">
        <f t="shared" si="44"/>
        <v/>
      </c>
      <c r="B2834" s="739" t="str">
        <f>IF($L$2=TRUE,_xll.mirGetDate($A2834,$B$4,"MOD_FOLLOWING",$I$2),"")</f>
        <v/>
      </c>
      <c r="C2834" s="738" t="str">
        <f>IF($L$2=TRUE,_xll.mirGetDate($A2834,$C$4,"MOD_FOLLOWING",$I$2),"")</f>
        <v/>
      </c>
      <c r="D2834" s="738" t="str">
        <f>IF($L$2=TRUE,_xll.mirGetDate($A2834,$D$4,"MOD_FOLLOWING",$I$2),"")</f>
        <v/>
      </c>
      <c r="E2834" s="741" t="str">
        <v/>
      </c>
      <c r="F2834" s="741" t="str">
        <v/>
      </c>
      <c r="G2834" s="741" t="str">
        <v/>
      </c>
    </row>
    <row r="2835" spans="1:7">
      <c r="A2835" s="740" t="str">
        <f t="shared" si="44"/>
        <v/>
      </c>
      <c r="B2835" s="739" t="str">
        <f>IF($L$2=TRUE,_xll.mirGetDate($A2835,$B$4,"MOD_FOLLOWING",$I$2),"")</f>
        <v/>
      </c>
      <c r="C2835" s="738" t="str">
        <f>IF($L$2=TRUE,_xll.mirGetDate($A2835,$C$4,"MOD_FOLLOWING",$I$2),"")</f>
        <v/>
      </c>
      <c r="D2835" s="738" t="str">
        <f>IF($L$2=TRUE,_xll.mirGetDate($A2835,$D$4,"MOD_FOLLOWING",$I$2),"")</f>
        <v/>
      </c>
      <c r="E2835" s="741" t="str">
        <v/>
      </c>
      <c r="F2835" s="741" t="str">
        <v/>
      </c>
      <c r="G2835" s="741" t="str">
        <v/>
      </c>
    </row>
    <row r="2836" spans="1:7">
      <c r="A2836" s="740" t="str">
        <f t="shared" si="44"/>
        <v/>
      </c>
      <c r="B2836" s="739" t="str">
        <f>IF($L$2=TRUE,_xll.mirGetDate($A2836,$B$4,"MOD_FOLLOWING",$I$2),"")</f>
        <v/>
      </c>
      <c r="C2836" s="738" t="str">
        <f>IF($L$2=TRUE,_xll.mirGetDate($A2836,$C$4,"MOD_FOLLOWING",$I$2),"")</f>
        <v/>
      </c>
      <c r="D2836" s="738" t="str">
        <f>IF($L$2=TRUE,_xll.mirGetDate($A2836,$D$4,"MOD_FOLLOWING",$I$2),"")</f>
        <v/>
      </c>
      <c r="E2836" s="741" t="str">
        <v/>
      </c>
      <c r="F2836" s="741" t="str">
        <v/>
      </c>
      <c r="G2836" s="741" t="str">
        <v/>
      </c>
    </row>
    <row r="2837" spans="1:7">
      <c r="A2837" s="740" t="str">
        <f t="shared" si="44"/>
        <v/>
      </c>
      <c r="B2837" s="739" t="str">
        <f>IF($L$2=TRUE,_xll.mirGetDate($A2837,$B$4,"MOD_FOLLOWING",$I$2),"")</f>
        <v/>
      </c>
      <c r="C2837" s="738" t="str">
        <f>IF($L$2=TRUE,_xll.mirGetDate($A2837,$C$4,"MOD_FOLLOWING",$I$2),"")</f>
        <v/>
      </c>
      <c r="D2837" s="738" t="str">
        <f>IF($L$2=TRUE,_xll.mirGetDate($A2837,$D$4,"MOD_FOLLOWING",$I$2),"")</f>
        <v/>
      </c>
      <c r="E2837" s="741" t="str">
        <v/>
      </c>
      <c r="F2837" s="741" t="str">
        <v/>
      </c>
      <c r="G2837" s="741" t="str">
        <v/>
      </c>
    </row>
    <row r="2838" spans="1:7">
      <c r="A2838" s="740" t="str">
        <f t="shared" si="44"/>
        <v/>
      </c>
      <c r="B2838" s="739" t="str">
        <f>IF($L$2=TRUE,_xll.mirGetDate($A2838,$B$4,"MOD_FOLLOWING",$I$2),"")</f>
        <v/>
      </c>
      <c r="C2838" s="738" t="str">
        <f>IF($L$2=TRUE,_xll.mirGetDate($A2838,$C$4,"MOD_FOLLOWING",$I$2),"")</f>
        <v/>
      </c>
      <c r="D2838" s="738" t="str">
        <f>IF($L$2=TRUE,_xll.mirGetDate($A2838,$D$4,"MOD_FOLLOWING",$I$2),"")</f>
        <v/>
      </c>
      <c r="E2838" s="741" t="str">
        <v/>
      </c>
      <c r="F2838" s="741" t="str">
        <v/>
      </c>
      <c r="G2838" s="741" t="str">
        <v/>
      </c>
    </row>
    <row r="2839" spans="1:7">
      <c r="A2839" s="740" t="str">
        <f t="shared" si="44"/>
        <v/>
      </c>
      <c r="B2839" s="739" t="str">
        <f>IF($L$2=TRUE,_xll.mirGetDate($A2839,$B$4,"MOD_FOLLOWING",$I$2),"")</f>
        <v/>
      </c>
      <c r="C2839" s="738" t="str">
        <f>IF($L$2=TRUE,_xll.mirGetDate($A2839,$C$4,"MOD_FOLLOWING",$I$2),"")</f>
        <v/>
      </c>
      <c r="D2839" s="738" t="str">
        <f>IF($L$2=TRUE,_xll.mirGetDate($A2839,$D$4,"MOD_FOLLOWING",$I$2),"")</f>
        <v/>
      </c>
      <c r="E2839" s="741" t="str">
        <v/>
      </c>
      <c r="F2839" s="741" t="str">
        <v/>
      </c>
      <c r="G2839" s="741" t="str">
        <v/>
      </c>
    </row>
    <row r="2840" spans="1:7">
      <c r="A2840" s="740" t="str">
        <f t="shared" si="44"/>
        <v/>
      </c>
      <c r="B2840" s="739" t="str">
        <f>IF($L$2=TRUE,_xll.mirGetDate($A2840,$B$4,"MOD_FOLLOWING",$I$2),"")</f>
        <v/>
      </c>
      <c r="C2840" s="738" t="str">
        <f>IF($L$2=TRUE,_xll.mirGetDate($A2840,$C$4,"MOD_FOLLOWING",$I$2),"")</f>
        <v/>
      </c>
      <c r="D2840" s="738" t="str">
        <f>IF($L$2=TRUE,_xll.mirGetDate($A2840,$D$4,"MOD_FOLLOWING",$I$2),"")</f>
        <v/>
      </c>
      <c r="E2840" s="741" t="str">
        <v/>
      </c>
      <c r="F2840" s="741" t="str">
        <v/>
      </c>
      <c r="G2840" s="741" t="str">
        <v/>
      </c>
    </row>
    <row r="2841" spans="1:7">
      <c r="A2841" s="740" t="str">
        <f t="shared" si="44"/>
        <v/>
      </c>
      <c r="B2841" s="739" t="str">
        <f>IF($L$2=TRUE,_xll.mirGetDate($A2841,$B$4,"MOD_FOLLOWING",$I$2),"")</f>
        <v/>
      </c>
      <c r="C2841" s="738" t="str">
        <f>IF($L$2=TRUE,_xll.mirGetDate($A2841,$C$4,"MOD_FOLLOWING",$I$2),"")</f>
        <v/>
      </c>
      <c r="D2841" s="738" t="str">
        <f>IF($L$2=TRUE,_xll.mirGetDate($A2841,$D$4,"MOD_FOLLOWING",$I$2),"")</f>
        <v/>
      </c>
      <c r="E2841" s="741" t="str">
        <v/>
      </c>
      <c r="F2841" s="741" t="str">
        <v/>
      </c>
      <c r="G2841" s="741" t="str">
        <v/>
      </c>
    </row>
    <row r="2842" spans="1:7">
      <c r="A2842" s="740" t="str">
        <f t="shared" si="44"/>
        <v/>
      </c>
      <c r="B2842" s="739" t="str">
        <f>IF($L$2=TRUE,_xll.mirGetDate($A2842,$B$4,"MOD_FOLLOWING",$I$2),"")</f>
        <v/>
      </c>
      <c r="C2842" s="738" t="str">
        <f>IF($L$2=TRUE,_xll.mirGetDate($A2842,$C$4,"MOD_FOLLOWING",$I$2),"")</f>
        <v/>
      </c>
      <c r="D2842" s="738" t="str">
        <f>IF($L$2=TRUE,_xll.mirGetDate($A2842,$D$4,"MOD_FOLLOWING",$I$2),"")</f>
        <v/>
      </c>
      <c r="E2842" s="741" t="str">
        <v/>
      </c>
      <c r="F2842" s="741" t="str">
        <v/>
      </c>
      <c r="G2842" s="741" t="str">
        <v/>
      </c>
    </row>
    <row r="2843" spans="1:7">
      <c r="A2843" s="740" t="str">
        <f t="shared" si="44"/>
        <v/>
      </c>
      <c r="B2843" s="739" t="str">
        <f>IF($L$2=TRUE,_xll.mirGetDate($A2843,$B$4,"MOD_FOLLOWING",$I$2),"")</f>
        <v/>
      </c>
      <c r="C2843" s="738" t="str">
        <f>IF($L$2=TRUE,_xll.mirGetDate($A2843,$C$4,"MOD_FOLLOWING",$I$2),"")</f>
        <v/>
      </c>
      <c r="D2843" s="738" t="str">
        <f>IF($L$2=TRUE,_xll.mirGetDate($A2843,$D$4,"MOD_FOLLOWING",$I$2),"")</f>
        <v/>
      </c>
      <c r="E2843" s="741" t="str">
        <v/>
      </c>
      <c r="F2843" s="741" t="str">
        <v/>
      </c>
      <c r="G2843" s="741" t="str">
        <v/>
      </c>
    </row>
    <row r="2844" spans="1:7">
      <c r="A2844" s="740" t="str">
        <f t="shared" si="44"/>
        <v/>
      </c>
      <c r="B2844" s="739" t="str">
        <f>IF($L$2=TRUE,_xll.mirGetDate($A2844,$B$4,"MOD_FOLLOWING",$I$2),"")</f>
        <v/>
      </c>
      <c r="C2844" s="738" t="str">
        <f>IF($L$2=TRUE,_xll.mirGetDate($A2844,$C$4,"MOD_FOLLOWING",$I$2),"")</f>
        <v/>
      </c>
      <c r="D2844" s="738" t="str">
        <f>IF($L$2=TRUE,_xll.mirGetDate($A2844,$D$4,"MOD_FOLLOWING",$I$2),"")</f>
        <v/>
      </c>
      <c r="E2844" s="741" t="str">
        <v/>
      </c>
      <c r="F2844" s="741" t="str">
        <v/>
      </c>
      <c r="G2844" s="741" t="str">
        <v/>
      </c>
    </row>
    <row r="2845" spans="1:7">
      <c r="A2845" s="740" t="str">
        <f t="shared" si="44"/>
        <v/>
      </c>
      <c r="B2845" s="739" t="str">
        <f>IF($L$2=TRUE,_xll.mirGetDate($A2845,$B$4,"MOD_FOLLOWING",$I$2),"")</f>
        <v/>
      </c>
      <c r="C2845" s="738" t="str">
        <f>IF($L$2=TRUE,_xll.mirGetDate($A2845,$C$4,"MOD_FOLLOWING",$I$2),"")</f>
        <v/>
      </c>
      <c r="D2845" s="738" t="str">
        <f>IF($L$2=TRUE,_xll.mirGetDate($A2845,$D$4,"MOD_FOLLOWING",$I$2),"")</f>
        <v/>
      </c>
      <c r="E2845" s="741" t="str">
        <v/>
      </c>
      <c r="F2845" s="741" t="str">
        <v/>
      </c>
      <c r="G2845" s="741" t="str">
        <v/>
      </c>
    </row>
    <row r="2846" spans="1:7">
      <c r="A2846" s="740" t="str">
        <f t="shared" si="44"/>
        <v/>
      </c>
      <c r="B2846" s="739" t="str">
        <f>IF($L$2=TRUE,_xll.mirGetDate($A2846,$B$4,"MOD_FOLLOWING",$I$2),"")</f>
        <v/>
      </c>
      <c r="C2846" s="738" t="str">
        <f>IF($L$2=TRUE,_xll.mirGetDate($A2846,$C$4,"MOD_FOLLOWING",$I$2),"")</f>
        <v/>
      </c>
      <c r="D2846" s="738" t="str">
        <f>IF($L$2=TRUE,_xll.mirGetDate($A2846,$D$4,"MOD_FOLLOWING",$I$2),"")</f>
        <v/>
      </c>
      <c r="E2846" s="741" t="str">
        <v/>
      </c>
      <c r="F2846" s="741" t="str">
        <v/>
      </c>
      <c r="G2846" s="741" t="str">
        <v/>
      </c>
    </row>
    <row r="2847" spans="1:7">
      <c r="A2847" s="740" t="str">
        <f t="shared" si="44"/>
        <v/>
      </c>
      <c r="B2847" s="739" t="str">
        <f>IF($L$2=TRUE,_xll.mirGetDate($A2847,$B$4,"MOD_FOLLOWING",$I$2),"")</f>
        <v/>
      </c>
      <c r="C2847" s="738" t="str">
        <f>IF($L$2=TRUE,_xll.mirGetDate($A2847,$C$4,"MOD_FOLLOWING",$I$2),"")</f>
        <v/>
      </c>
      <c r="D2847" s="738" t="str">
        <f>IF($L$2=TRUE,_xll.mirGetDate($A2847,$D$4,"MOD_FOLLOWING",$I$2),"")</f>
        <v/>
      </c>
      <c r="E2847" s="741" t="str">
        <v/>
      </c>
      <c r="F2847" s="741" t="str">
        <v/>
      </c>
      <c r="G2847" s="741" t="str">
        <v/>
      </c>
    </row>
    <row r="2848" spans="1:7">
      <c r="A2848" s="740" t="str">
        <f t="shared" si="44"/>
        <v/>
      </c>
      <c r="B2848" s="739" t="str">
        <f>IF($L$2=TRUE,_xll.mirGetDate($A2848,$B$4,"MOD_FOLLOWING",$I$2),"")</f>
        <v/>
      </c>
      <c r="C2848" s="738" t="str">
        <f>IF($L$2=TRUE,_xll.mirGetDate($A2848,$C$4,"MOD_FOLLOWING",$I$2),"")</f>
        <v/>
      </c>
      <c r="D2848" s="738" t="str">
        <f>IF($L$2=TRUE,_xll.mirGetDate($A2848,$D$4,"MOD_FOLLOWING",$I$2),"")</f>
        <v/>
      </c>
      <c r="E2848" s="741" t="str">
        <v/>
      </c>
      <c r="F2848" s="741" t="str">
        <v/>
      </c>
      <c r="G2848" s="741" t="str">
        <v/>
      </c>
    </row>
    <row r="2849" spans="1:7">
      <c r="A2849" s="740" t="str">
        <f t="shared" si="44"/>
        <v/>
      </c>
      <c r="B2849" s="739" t="str">
        <f>IF($L$2=TRUE,_xll.mirGetDate($A2849,$B$4,"MOD_FOLLOWING",$I$2),"")</f>
        <v/>
      </c>
      <c r="C2849" s="738" t="str">
        <f>IF($L$2=TRUE,_xll.mirGetDate($A2849,$C$4,"MOD_FOLLOWING",$I$2),"")</f>
        <v/>
      </c>
      <c r="D2849" s="738" t="str">
        <f>IF($L$2=TRUE,_xll.mirGetDate($A2849,$D$4,"MOD_FOLLOWING",$I$2),"")</f>
        <v/>
      </c>
      <c r="E2849" s="741" t="str">
        <v/>
      </c>
      <c r="F2849" s="741" t="str">
        <v/>
      </c>
      <c r="G2849" s="741" t="str">
        <v/>
      </c>
    </row>
    <row r="2850" spans="1:7">
      <c r="A2850" s="740" t="str">
        <f t="shared" si="44"/>
        <v/>
      </c>
      <c r="B2850" s="739" t="str">
        <f>IF($L$2=TRUE,_xll.mirGetDate($A2850,$B$4,"MOD_FOLLOWING",$I$2),"")</f>
        <v/>
      </c>
      <c r="C2850" s="738" t="str">
        <f>IF($L$2=TRUE,_xll.mirGetDate($A2850,$C$4,"MOD_FOLLOWING",$I$2),"")</f>
        <v/>
      </c>
      <c r="D2850" s="738" t="str">
        <f>IF($L$2=TRUE,_xll.mirGetDate($A2850,$D$4,"MOD_FOLLOWING",$I$2),"")</f>
        <v/>
      </c>
      <c r="E2850" s="741" t="str">
        <v/>
      </c>
      <c r="F2850" s="741" t="str">
        <v/>
      </c>
      <c r="G2850" s="741" t="str">
        <v/>
      </c>
    </row>
    <row r="2851" spans="1:7">
      <c r="A2851" s="740" t="str">
        <f t="shared" si="44"/>
        <v/>
      </c>
      <c r="B2851" s="739" t="str">
        <f>IF($L$2=TRUE,_xll.mirGetDate($A2851,$B$4,"MOD_FOLLOWING",$I$2),"")</f>
        <v/>
      </c>
      <c r="C2851" s="738" t="str">
        <f>IF($L$2=TRUE,_xll.mirGetDate($A2851,$C$4,"MOD_FOLLOWING",$I$2),"")</f>
        <v/>
      </c>
      <c r="D2851" s="738" t="str">
        <f>IF($L$2=TRUE,_xll.mirGetDate($A2851,$D$4,"MOD_FOLLOWING",$I$2),"")</f>
        <v/>
      </c>
      <c r="E2851" s="741" t="str">
        <v/>
      </c>
      <c r="F2851" s="741" t="str">
        <v/>
      </c>
      <c r="G2851" s="741" t="str">
        <v/>
      </c>
    </row>
    <row r="2852" spans="1:7">
      <c r="A2852" s="740" t="str">
        <f t="shared" si="44"/>
        <v/>
      </c>
      <c r="B2852" s="739" t="str">
        <f>IF($L$2=TRUE,_xll.mirGetDate($A2852,$B$4,"MOD_FOLLOWING",$I$2),"")</f>
        <v/>
      </c>
      <c r="C2852" s="738" t="str">
        <f>IF($L$2=TRUE,_xll.mirGetDate($A2852,$C$4,"MOD_FOLLOWING",$I$2),"")</f>
        <v/>
      </c>
      <c r="D2852" s="738" t="str">
        <f>IF($L$2=TRUE,_xll.mirGetDate($A2852,$D$4,"MOD_FOLLOWING",$I$2),"")</f>
        <v/>
      </c>
      <c r="E2852" s="741" t="str">
        <v/>
      </c>
      <c r="F2852" s="741" t="str">
        <v/>
      </c>
      <c r="G2852" s="741" t="str">
        <v/>
      </c>
    </row>
    <row r="2853" spans="1:7">
      <c r="A2853" s="740" t="str">
        <f t="shared" si="44"/>
        <v/>
      </c>
      <c r="B2853" s="739" t="str">
        <f>IF($L$2=TRUE,_xll.mirGetDate($A2853,$B$4,"MOD_FOLLOWING",$I$2),"")</f>
        <v/>
      </c>
      <c r="C2853" s="738" t="str">
        <f>IF($L$2=TRUE,_xll.mirGetDate($A2853,$C$4,"MOD_FOLLOWING",$I$2),"")</f>
        <v/>
      </c>
      <c r="D2853" s="738" t="str">
        <f>IF($L$2=TRUE,_xll.mirGetDate($A2853,$D$4,"MOD_FOLLOWING",$I$2),"")</f>
        <v/>
      </c>
      <c r="E2853" s="741" t="str">
        <v/>
      </c>
      <c r="F2853" s="741" t="str">
        <v/>
      </c>
      <c r="G2853" s="741" t="str">
        <v/>
      </c>
    </row>
    <row r="2854" spans="1:7">
      <c r="A2854" s="740" t="str">
        <f t="shared" si="44"/>
        <v/>
      </c>
      <c r="B2854" s="739" t="str">
        <f>IF($L$2=TRUE,_xll.mirGetDate($A2854,$B$4,"MOD_FOLLOWING",$I$2),"")</f>
        <v/>
      </c>
      <c r="C2854" s="738" t="str">
        <f>IF($L$2=TRUE,_xll.mirGetDate($A2854,$C$4,"MOD_FOLLOWING",$I$2),"")</f>
        <v/>
      </c>
      <c r="D2854" s="738" t="str">
        <f>IF($L$2=TRUE,_xll.mirGetDate($A2854,$D$4,"MOD_FOLLOWING",$I$2),"")</f>
        <v/>
      </c>
      <c r="E2854" s="741" t="str">
        <v/>
      </c>
      <c r="F2854" s="741" t="str">
        <v/>
      </c>
      <c r="G2854" s="741" t="str">
        <v/>
      </c>
    </row>
    <row r="2855" spans="1:7">
      <c r="A2855" s="740" t="str">
        <f t="shared" si="44"/>
        <v/>
      </c>
      <c r="B2855" s="739" t="str">
        <f>IF($L$2=TRUE,_xll.mirGetDate($A2855,$B$4,"MOD_FOLLOWING",$I$2),"")</f>
        <v/>
      </c>
      <c r="C2855" s="738" t="str">
        <f>IF($L$2=TRUE,_xll.mirGetDate($A2855,$C$4,"MOD_FOLLOWING",$I$2),"")</f>
        <v/>
      </c>
      <c r="D2855" s="738" t="str">
        <f>IF($L$2=TRUE,_xll.mirGetDate($A2855,$D$4,"MOD_FOLLOWING",$I$2),"")</f>
        <v/>
      </c>
      <c r="E2855" s="741" t="str">
        <v/>
      </c>
      <c r="F2855" s="741" t="str">
        <v/>
      </c>
      <c r="G2855" s="741" t="str">
        <v/>
      </c>
    </row>
    <row r="2856" spans="1:7">
      <c r="A2856" s="740" t="str">
        <f t="shared" si="44"/>
        <v/>
      </c>
      <c r="B2856" s="739" t="str">
        <f>IF($L$2=TRUE,_xll.mirGetDate($A2856,$B$4,"MOD_FOLLOWING",$I$2),"")</f>
        <v/>
      </c>
      <c r="C2856" s="738" t="str">
        <f>IF($L$2=TRUE,_xll.mirGetDate($A2856,$C$4,"MOD_FOLLOWING",$I$2),"")</f>
        <v/>
      </c>
      <c r="D2856" s="738" t="str">
        <f>IF($L$2=TRUE,_xll.mirGetDate($A2856,$D$4,"MOD_FOLLOWING",$I$2),"")</f>
        <v/>
      </c>
      <c r="E2856" s="741" t="str">
        <v/>
      </c>
      <c r="F2856" s="741" t="str">
        <v/>
      </c>
      <c r="G2856" s="741" t="str">
        <v/>
      </c>
    </row>
    <row r="2857" spans="1:7">
      <c r="A2857" s="740" t="str">
        <f t="shared" si="44"/>
        <v/>
      </c>
      <c r="B2857" s="739" t="str">
        <f>IF($L$2=TRUE,_xll.mirGetDate($A2857,$B$4,"MOD_FOLLOWING",$I$2),"")</f>
        <v/>
      </c>
      <c r="C2857" s="738" t="str">
        <f>IF($L$2=TRUE,_xll.mirGetDate($A2857,$C$4,"MOD_FOLLOWING",$I$2),"")</f>
        <v/>
      </c>
      <c r="D2857" s="738" t="str">
        <f>IF($L$2=TRUE,_xll.mirGetDate($A2857,$D$4,"MOD_FOLLOWING",$I$2),"")</f>
        <v/>
      </c>
      <c r="E2857" s="741" t="str">
        <v/>
      </c>
      <c r="F2857" s="741" t="str">
        <v/>
      </c>
      <c r="G2857" s="741" t="str">
        <v/>
      </c>
    </row>
    <row r="2858" spans="1:7">
      <c r="A2858" s="740" t="str">
        <f t="shared" si="44"/>
        <v/>
      </c>
      <c r="B2858" s="739" t="str">
        <f>IF($L$2=TRUE,_xll.mirGetDate($A2858,$B$4,"MOD_FOLLOWING",$I$2),"")</f>
        <v/>
      </c>
      <c r="C2858" s="738" t="str">
        <f>IF($L$2=TRUE,_xll.mirGetDate($A2858,$C$4,"MOD_FOLLOWING",$I$2),"")</f>
        <v/>
      </c>
      <c r="D2858" s="738" t="str">
        <f>IF($L$2=TRUE,_xll.mirGetDate($A2858,$D$4,"MOD_FOLLOWING",$I$2),"")</f>
        <v/>
      </c>
      <c r="E2858" s="741" t="str">
        <v/>
      </c>
      <c r="F2858" s="741" t="str">
        <v/>
      </c>
      <c r="G2858" s="741" t="str">
        <v/>
      </c>
    </row>
    <row r="2859" spans="1:7">
      <c r="A2859" s="740" t="str">
        <f t="shared" si="44"/>
        <v/>
      </c>
      <c r="B2859" s="739" t="str">
        <f>IF($L$2=TRUE,_xll.mirGetDate($A2859,$B$4,"MOD_FOLLOWING",$I$2),"")</f>
        <v/>
      </c>
      <c r="C2859" s="738" t="str">
        <f>IF($L$2=TRUE,_xll.mirGetDate($A2859,$C$4,"MOD_FOLLOWING",$I$2),"")</f>
        <v/>
      </c>
      <c r="D2859" s="738" t="str">
        <f>IF($L$2=TRUE,_xll.mirGetDate($A2859,$D$4,"MOD_FOLLOWING",$I$2),"")</f>
        <v/>
      </c>
      <c r="E2859" s="741" t="str">
        <v/>
      </c>
      <c r="F2859" s="741" t="str">
        <v/>
      </c>
      <c r="G2859" s="741" t="str">
        <v/>
      </c>
    </row>
    <row r="2860" spans="1:7">
      <c r="A2860" s="740" t="str">
        <f t="shared" si="44"/>
        <v/>
      </c>
      <c r="B2860" s="739" t="str">
        <f>IF($L$2=TRUE,_xll.mirGetDate($A2860,$B$4,"MOD_FOLLOWING",$I$2),"")</f>
        <v/>
      </c>
      <c r="C2860" s="738" t="str">
        <f>IF($L$2=TRUE,_xll.mirGetDate($A2860,$C$4,"MOD_FOLLOWING",$I$2),"")</f>
        <v/>
      </c>
      <c r="D2860" s="738" t="str">
        <f>IF($L$2=TRUE,_xll.mirGetDate($A2860,$D$4,"MOD_FOLLOWING",$I$2),"")</f>
        <v/>
      </c>
      <c r="E2860" s="741" t="str">
        <v/>
      </c>
      <c r="F2860" s="741" t="str">
        <v/>
      </c>
      <c r="G2860" s="741" t="str">
        <v/>
      </c>
    </row>
    <row r="2861" spans="1:7">
      <c r="A2861" s="740" t="str">
        <f t="shared" si="44"/>
        <v/>
      </c>
      <c r="B2861" s="739" t="str">
        <f>IF($L$2=TRUE,_xll.mirGetDate($A2861,$B$4,"MOD_FOLLOWING",$I$2),"")</f>
        <v/>
      </c>
      <c r="C2861" s="738" t="str">
        <f>IF($L$2=TRUE,_xll.mirGetDate($A2861,$C$4,"MOD_FOLLOWING",$I$2),"")</f>
        <v/>
      </c>
      <c r="D2861" s="738" t="str">
        <f>IF($L$2=TRUE,_xll.mirGetDate($A2861,$D$4,"MOD_FOLLOWING",$I$2),"")</f>
        <v/>
      </c>
      <c r="E2861" s="741" t="str">
        <v/>
      </c>
      <c r="F2861" s="741" t="str">
        <v/>
      </c>
      <c r="G2861" s="741" t="str">
        <v/>
      </c>
    </row>
    <row r="2862" spans="1:7">
      <c r="A2862" s="740" t="str">
        <f t="shared" si="44"/>
        <v/>
      </c>
      <c r="B2862" s="739" t="str">
        <f>IF($L$2=TRUE,_xll.mirGetDate($A2862,$B$4,"MOD_FOLLOWING",$I$2),"")</f>
        <v/>
      </c>
      <c r="C2862" s="738" t="str">
        <f>IF($L$2=TRUE,_xll.mirGetDate($A2862,$C$4,"MOD_FOLLOWING",$I$2),"")</f>
        <v/>
      </c>
      <c r="D2862" s="738" t="str">
        <f>IF($L$2=TRUE,_xll.mirGetDate($A2862,$D$4,"MOD_FOLLOWING",$I$2),"")</f>
        <v/>
      </c>
      <c r="E2862" s="741" t="str">
        <v/>
      </c>
      <c r="F2862" s="741" t="str">
        <v/>
      </c>
      <c r="G2862" s="741" t="str">
        <v/>
      </c>
    </row>
    <row r="2863" spans="1:7">
      <c r="A2863" s="740" t="str">
        <f t="shared" si="44"/>
        <v/>
      </c>
      <c r="B2863" s="739" t="str">
        <f>IF($L$2=TRUE,_xll.mirGetDate($A2863,$B$4,"MOD_FOLLOWING",$I$2),"")</f>
        <v/>
      </c>
      <c r="C2863" s="738" t="str">
        <f>IF($L$2=TRUE,_xll.mirGetDate($A2863,$C$4,"MOD_FOLLOWING",$I$2),"")</f>
        <v/>
      </c>
      <c r="D2863" s="738" t="str">
        <f>IF($L$2=TRUE,_xll.mirGetDate($A2863,$D$4,"MOD_FOLLOWING",$I$2),"")</f>
        <v/>
      </c>
      <c r="E2863" s="741" t="str">
        <v/>
      </c>
      <c r="F2863" s="741" t="str">
        <v/>
      </c>
      <c r="G2863" s="741" t="str">
        <v/>
      </c>
    </row>
    <row r="2864" spans="1:7">
      <c r="A2864" s="740" t="str">
        <f t="shared" si="44"/>
        <v/>
      </c>
      <c r="B2864" s="739" t="str">
        <f>IF($L$2=TRUE,_xll.mirGetDate($A2864,$B$4,"MOD_FOLLOWING",$I$2),"")</f>
        <v/>
      </c>
      <c r="C2864" s="738" t="str">
        <f>IF($L$2=TRUE,_xll.mirGetDate($A2864,$C$4,"MOD_FOLLOWING",$I$2),"")</f>
        <v/>
      </c>
      <c r="D2864" s="738" t="str">
        <f>IF($L$2=TRUE,_xll.mirGetDate($A2864,$D$4,"MOD_FOLLOWING",$I$2),"")</f>
        <v/>
      </c>
      <c r="E2864" s="741" t="str">
        <v/>
      </c>
      <c r="F2864" s="741" t="str">
        <v/>
      </c>
      <c r="G2864" s="741" t="str">
        <v/>
      </c>
    </row>
    <row r="2865" spans="1:7">
      <c r="A2865" s="740" t="str">
        <f t="shared" si="44"/>
        <v/>
      </c>
      <c r="B2865" s="739" t="str">
        <f>IF($L$2=TRUE,_xll.mirGetDate($A2865,$B$4,"MOD_FOLLOWING",$I$2),"")</f>
        <v/>
      </c>
      <c r="C2865" s="738" t="str">
        <f>IF($L$2=TRUE,_xll.mirGetDate($A2865,$C$4,"MOD_FOLLOWING",$I$2),"")</f>
        <v/>
      </c>
      <c r="D2865" s="738" t="str">
        <f>IF($L$2=TRUE,_xll.mirGetDate($A2865,$D$4,"MOD_FOLLOWING",$I$2),"")</f>
        <v/>
      </c>
      <c r="E2865" s="741" t="str">
        <v/>
      </c>
      <c r="F2865" s="741" t="str">
        <v/>
      </c>
      <c r="G2865" s="741" t="str">
        <v/>
      </c>
    </row>
    <row r="2866" spans="1:7">
      <c r="A2866" s="740" t="str">
        <f t="shared" si="44"/>
        <v/>
      </c>
      <c r="B2866" s="739" t="str">
        <f>IF($L$2=TRUE,_xll.mirGetDate($A2866,$B$4,"MOD_FOLLOWING",$I$2),"")</f>
        <v/>
      </c>
      <c r="C2866" s="738" t="str">
        <f>IF($L$2=TRUE,_xll.mirGetDate($A2866,$C$4,"MOD_FOLLOWING",$I$2),"")</f>
        <v/>
      </c>
      <c r="D2866" s="738" t="str">
        <f>IF($L$2=TRUE,_xll.mirGetDate($A2866,$D$4,"MOD_FOLLOWING",$I$2),"")</f>
        <v/>
      </c>
      <c r="E2866" s="741" t="str">
        <v/>
      </c>
      <c r="F2866" s="741" t="str">
        <v/>
      </c>
      <c r="G2866" s="741" t="str">
        <v/>
      </c>
    </row>
    <row r="2867" spans="1:7">
      <c r="A2867" s="740" t="str">
        <f t="shared" si="44"/>
        <v/>
      </c>
      <c r="B2867" s="739" t="str">
        <f>IF($L$2=TRUE,_xll.mirGetDate($A2867,$B$4,"MOD_FOLLOWING",$I$2),"")</f>
        <v/>
      </c>
      <c r="C2867" s="738" t="str">
        <f>IF($L$2=TRUE,_xll.mirGetDate($A2867,$C$4,"MOD_FOLLOWING",$I$2),"")</f>
        <v/>
      </c>
      <c r="D2867" s="738" t="str">
        <f>IF($L$2=TRUE,_xll.mirGetDate($A2867,$D$4,"MOD_FOLLOWING",$I$2),"")</f>
        <v/>
      </c>
      <c r="E2867" s="741" t="str">
        <v/>
      </c>
      <c r="F2867" s="741" t="str">
        <v/>
      </c>
      <c r="G2867" s="741" t="str">
        <v/>
      </c>
    </row>
    <row r="2868" spans="1:7">
      <c r="A2868" s="740" t="str">
        <f t="shared" si="44"/>
        <v/>
      </c>
      <c r="B2868" s="739" t="str">
        <f>IF($L$2=TRUE,_xll.mirGetDate($A2868,$B$4,"MOD_FOLLOWING",$I$2),"")</f>
        <v/>
      </c>
      <c r="C2868" s="738" t="str">
        <f>IF($L$2=TRUE,_xll.mirGetDate($A2868,$C$4,"MOD_FOLLOWING",$I$2),"")</f>
        <v/>
      </c>
      <c r="D2868" s="738" t="str">
        <f>IF($L$2=TRUE,_xll.mirGetDate($A2868,$D$4,"MOD_FOLLOWING",$I$2),"")</f>
        <v/>
      </c>
      <c r="E2868" s="741" t="str">
        <v/>
      </c>
      <c r="F2868" s="741" t="str">
        <v/>
      </c>
      <c r="G2868" s="741" t="str">
        <v/>
      </c>
    </row>
    <row r="2869" spans="1:7">
      <c r="A2869" s="740" t="str">
        <f t="shared" si="44"/>
        <v/>
      </c>
      <c r="B2869" s="739" t="str">
        <f>IF($L$2=TRUE,_xll.mirGetDate($A2869,$B$4,"MOD_FOLLOWING",$I$2),"")</f>
        <v/>
      </c>
      <c r="C2869" s="738" t="str">
        <f>IF($L$2=TRUE,_xll.mirGetDate($A2869,$C$4,"MOD_FOLLOWING",$I$2),"")</f>
        <v/>
      </c>
      <c r="D2869" s="738" t="str">
        <f>IF($L$2=TRUE,_xll.mirGetDate($A2869,$D$4,"MOD_FOLLOWING",$I$2),"")</f>
        <v/>
      </c>
      <c r="E2869" s="741" t="str">
        <v/>
      </c>
      <c r="F2869" s="741" t="str">
        <v/>
      </c>
      <c r="G2869" s="741" t="str">
        <v/>
      </c>
    </row>
    <row r="2870" spans="1:7">
      <c r="A2870" s="740" t="str">
        <f t="shared" si="44"/>
        <v/>
      </c>
      <c r="B2870" s="739" t="str">
        <f>IF($L$2=TRUE,_xll.mirGetDate($A2870,$B$4,"MOD_FOLLOWING",$I$2),"")</f>
        <v/>
      </c>
      <c r="C2870" s="738" t="str">
        <f>IF($L$2=TRUE,_xll.mirGetDate($A2870,$C$4,"MOD_FOLLOWING",$I$2),"")</f>
        <v/>
      </c>
      <c r="D2870" s="738" t="str">
        <f>IF($L$2=TRUE,_xll.mirGetDate($A2870,$D$4,"MOD_FOLLOWING",$I$2),"")</f>
        <v/>
      </c>
      <c r="E2870" s="741" t="str">
        <v/>
      </c>
      <c r="F2870" s="741" t="str">
        <v/>
      </c>
      <c r="G2870" s="741" t="str">
        <v/>
      </c>
    </row>
    <row r="2871" spans="1:7">
      <c r="A2871" s="740" t="str">
        <f t="shared" si="44"/>
        <v/>
      </c>
      <c r="B2871" s="739" t="str">
        <f>IF($L$2=TRUE,_xll.mirGetDate($A2871,$B$4,"MOD_FOLLOWING",$I$2),"")</f>
        <v/>
      </c>
      <c r="C2871" s="738" t="str">
        <f>IF($L$2=TRUE,_xll.mirGetDate($A2871,$C$4,"MOD_FOLLOWING",$I$2),"")</f>
        <v/>
      </c>
      <c r="D2871" s="738" t="str">
        <f>IF($L$2=TRUE,_xll.mirGetDate($A2871,$D$4,"MOD_FOLLOWING",$I$2),"")</f>
        <v/>
      </c>
      <c r="E2871" s="741" t="str">
        <v/>
      </c>
      <c r="F2871" s="741" t="str">
        <v/>
      </c>
      <c r="G2871" s="741" t="str">
        <v/>
      </c>
    </row>
    <row r="2872" spans="1:7">
      <c r="A2872" s="740" t="str">
        <f t="shared" si="44"/>
        <v/>
      </c>
      <c r="B2872" s="739" t="str">
        <f>IF($L$2=TRUE,_xll.mirGetDate($A2872,$B$4,"MOD_FOLLOWING",$I$2),"")</f>
        <v/>
      </c>
      <c r="C2872" s="738" t="str">
        <f>IF($L$2=TRUE,_xll.mirGetDate($A2872,$C$4,"MOD_FOLLOWING",$I$2),"")</f>
        <v/>
      </c>
      <c r="D2872" s="738" t="str">
        <f>IF($L$2=TRUE,_xll.mirGetDate($A2872,$D$4,"MOD_FOLLOWING",$I$2),"")</f>
        <v/>
      </c>
      <c r="E2872" s="741" t="str">
        <v/>
      </c>
      <c r="F2872" s="741" t="str">
        <v/>
      </c>
      <c r="G2872" s="741" t="str">
        <v/>
      </c>
    </row>
    <row r="2873" spans="1:7">
      <c r="A2873" s="740" t="str">
        <f t="shared" si="44"/>
        <v/>
      </c>
      <c r="B2873" s="739" t="str">
        <f>IF($L$2=TRUE,_xll.mirGetDate($A2873,$B$4,"MOD_FOLLOWING",$I$2),"")</f>
        <v/>
      </c>
      <c r="C2873" s="738" t="str">
        <f>IF($L$2=TRUE,_xll.mirGetDate($A2873,$C$4,"MOD_FOLLOWING",$I$2),"")</f>
        <v/>
      </c>
      <c r="D2873" s="738" t="str">
        <f>IF($L$2=TRUE,_xll.mirGetDate($A2873,$D$4,"MOD_FOLLOWING",$I$2),"")</f>
        <v/>
      </c>
      <c r="E2873" s="741" t="str">
        <v/>
      </c>
      <c r="F2873" s="741" t="str">
        <v/>
      </c>
      <c r="G2873" s="741" t="str">
        <v/>
      </c>
    </row>
    <row r="2874" spans="1:7">
      <c r="A2874" s="740" t="str">
        <f t="shared" si="44"/>
        <v/>
      </c>
      <c r="B2874" s="739" t="str">
        <f>IF($L$2=TRUE,_xll.mirGetDate($A2874,$B$4,"MOD_FOLLOWING",$I$2),"")</f>
        <v/>
      </c>
      <c r="C2874" s="738" t="str">
        <f>IF($L$2=TRUE,_xll.mirGetDate($A2874,$C$4,"MOD_FOLLOWING",$I$2),"")</f>
        <v/>
      </c>
      <c r="D2874" s="738" t="str">
        <f>IF($L$2=TRUE,_xll.mirGetDate($A2874,$D$4,"MOD_FOLLOWING",$I$2),"")</f>
        <v/>
      </c>
      <c r="E2874" s="741" t="str">
        <v/>
      </c>
      <c r="F2874" s="741" t="str">
        <v/>
      </c>
      <c r="G2874" s="741" t="str">
        <v/>
      </c>
    </row>
    <row r="2875" spans="1:7">
      <c r="A2875" s="740" t="str">
        <f t="shared" si="44"/>
        <v/>
      </c>
      <c r="B2875" s="739" t="str">
        <f>IF($L$2=TRUE,_xll.mirGetDate($A2875,$B$4,"MOD_FOLLOWING",$I$2),"")</f>
        <v/>
      </c>
      <c r="C2875" s="738" t="str">
        <f>IF($L$2=TRUE,_xll.mirGetDate($A2875,$C$4,"MOD_FOLLOWING",$I$2),"")</f>
        <v/>
      </c>
      <c r="D2875" s="738" t="str">
        <f>IF($L$2=TRUE,_xll.mirGetDate($A2875,$D$4,"MOD_FOLLOWING",$I$2),"")</f>
        <v/>
      </c>
      <c r="E2875" s="741" t="str">
        <v/>
      </c>
      <c r="F2875" s="741" t="str">
        <v/>
      </c>
      <c r="G2875" s="741" t="str">
        <v/>
      </c>
    </row>
    <row r="2876" spans="1:7">
      <c r="A2876" s="740" t="str">
        <f t="shared" si="44"/>
        <v/>
      </c>
      <c r="B2876" s="739" t="str">
        <f>IF($L$2=TRUE,_xll.mirGetDate($A2876,$B$4,"MOD_FOLLOWING",$I$2),"")</f>
        <v/>
      </c>
      <c r="C2876" s="738" t="str">
        <f>IF($L$2=TRUE,_xll.mirGetDate($A2876,$C$4,"MOD_FOLLOWING",$I$2),"")</f>
        <v/>
      </c>
      <c r="D2876" s="738" t="str">
        <f>IF($L$2=TRUE,_xll.mirGetDate($A2876,$D$4,"MOD_FOLLOWING",$I$2),"")</f>
        <v/>
      </c>
      <c r="E2876" s="741" t="str">
        <v/>
      </c>
      <c r="F2876" s="741" t="str">
        <v/>
      </c>
      <c r="G2876" s="741" t="str">
        <v/>
      </c>
    </row>
    <row r="2877" spans="1:7">
      <c r="A2877" s="740" t="str">
        <f t="shared" si="44"/>
        <v/>
      </c>
      <c r="B2877" s="739" t="str">
        <f>IF($L$2=TRUE,_xll.mirGetDate($A2877,$B$4,"MOD_FOLLOWING",$I$2),"")</f>
        <v/>
      </c>
      <c r="C2877" s="738" t="str">
        <f>IF($L$2=TRUE,_xll.mirGetDate($A2877,$C$4,"MOD_FOLLOWING",$I$2),"")</f>
        <v/>
      </c>
      <c r="D2877" s="738" t="str">
        <f>IF($L$2=TRUE,_xll.mirGetDate($A2877,$D$4,"MOD_FOLLOWING",$I$2),"")</f>
        <v/>
      </c>
      <c r="E2877" s="741" t="str">
        <v/>
      </c>
      <c r="F2877" s="741" t="str">
        <v/>
      </c>
      <c r="G2877" s="741" t="str">
        <v/>
      </c>
    </row>
    <row r="2878" spans="1:7">
      <c r="A2878" s="740" t="str">
        <f t="shared" si="44"/>
        <v/>
      </c>
      <c r="B2878" s="739" t="str">
        <f>IF($L$2=TRUE,_xll.mirGetDate($A2878,$B$4,"MOD_FOLLOWING",$I$2),"")</f>
        <v/>
      </c>
      <c r="C2878" s="738" t="str">
        <f>IF($L$2=TRUE,_xll.mirGetDate($A2878,$C$4,"MOD_FOLLOWING",$I$2),"")</f>
        <v/>
      </c>
      <c r="D2878" s="738" t="str">
        <f>IF($L$2=TRUE,_xll.mirGetDate($A2878,$D$4,"MOD_FOLLOWING",$I$2),"")</f>
        <v/>
      </c>
      <c r="E2878" s="741" t="str">
        <v/>
      </c>
      <c r="F2878" s="741" t="str">
        <v/>
      </c>
      <c r="G2878" s="741" t="str">
        <v/>
      </c>
    </row>
    <row r="2879" spans="1:7">
      <c r="A2879" s="740" t="str">
        <f t="shared" si="44"/>
        <v/>
      </c>
      <c r="B2879" s="739" t="str">
        <f>IF($L$2=TRUE,_xll.mirGetDate($A2879,$B$4,"MOD_FOLLOWING",$I$2),"")</f>
        <v/>
      </c>
      <c r="C2879" s="738" t="str">
        <f>IF($L$2=TRUE,_xll.mirGetDate($A2879,$C$4,"MOD_FOLLOWING",$I$2),"")</f>
        <v/>
      </c>
      <c r="D2879" s="738" t="str">
        <f>IF($L$2=TRUE,_xll.mirGetDate($A2879,$D$4,"MOD_FOLLOWING",$I$2),"")</f>
        <v/>
      </c>
      <c r="E2879" s="741" t="str">
        <v/>
      </c>
      <c r="F2879" s="741" t="str">
        <v/>
      </c>
      <c r="G2879" s="741" t="str">
        <v/>
      </c>
    </row>
    <row r="2880" spans="1:7">
      <c r="A2880" s="740" t="str">
        <f t="shared" si="44"/>
        <v/>
      </c>
      <c r="B2880" s="739" t="str">
        <f>IF($L$2=TRUE,_xll.mirGetDate($A2880,$B$4,"MOD_FOLLOWING",$I$2),"")</f>
        <v/>
      </c>
      <c r="C2880" s="738" t="str">
        <f>IF($L$2=TRUE,_xll.mirGetDate($A2880,$C$4,"MOD_FOLLOWING",$I$2),"")</f>
        <v/>
      </c>
      <c r="D2880" s="738" t="str">
        <f>IF($L$2=TRUE,_xll.mirGetDate($A2880,$D$4,"MOD_FOLLOWING",$I$2),"")</f>
        <v/>
      </c>
      <c r="E2880" s="741" t="str">
        <v/>
      </c>
      <c r="F2880" s="741" t="str">
        <v/>
      </c>
      <c r="G2880" s="741" t="str">
        <v/>
      </c>
    </row>
    <row r="2881" spans="1:7">
      <c r="A2881" s="740" t="str">
        <f t="shared" si="44"/>
        <v/>
      </c>
      <c r="B2881" s="739" t="str">
        <f>IF($L$2=TRUE,_xll.mirGetDate($A2881,$B$4,"MOD_FOLLOWING",$I$2),"")</f>
        <v/>
      </c>
      <c r="C2881" s="738" t="str">
        <f>IF($L$2=TRUE,_xll.mirGetDate($A2881,$C$4,"MOD_FOLLOWING",$I$2),"")</f>
        <v/>
      </c>
      <c r="D2881" s="738" t="str">
        <f>IF($L$2=TRUE,_xll.mirGetDate($A2881,$D$4,"MOD_FOLLOWING",$I$2),"")</f>
        <v/>
      </c>
      <c r="E2881" s="741" t="str">
        <v/>
      </c>
      <c r="F2881" s="741" t="str">
        <v/>
      </c>
      <c r="G2881" s="741" t="str">
        <v/>
      </c>
    </row>
    <row r="2882" spans="1:7">
      <c r="A2882" s="740" t="str">
        <f t="shared" si="44"/>
        <v/>
      </c>
      <c r="B2882" s="739" t="str">
        <f>IF($L$2=TRUE,_xll.mirGetDate($A2882,$B$4,"MOD_FOLLOWING",$I$2),"")</f>
        <v/>
      </c>
      <c r="C2882" s="738" t="str">
        <f>IF($L$2=TRUE,_xll.mirGetDate($A2882,$C$4,"MOD_FOLLOWING",$I$2),"")</f>
        <v/>
      </c>
      <c r="D2882" s="738" t="str">
        <f>IF($L$2=TRUE,_xll.mirGetDate($A2882,$D$4,"MOD_FOLLOWING",$I$2),"")</f>
        <v/>
      </c>
      <c r="E2882" s="741" t="str">
        <v/>
      </c>
      <c r="F2882" s="741" t="str">
        <v/>
      </c>
      <c r="G2882" s="741" t="str">
        <v/>
      </c>
    </row>
    <row r="2883" spans="1:7">
      <c r="A2883" s="740" t="str">
        <f t="shared" si="44"/>
        <v/>
      </c>
      <c r="B2883" s="739" t="str">
        <f>IF($L$2=TRUE,_xll.mirGetDate($A2883,$B$4,"MOD_FOLLOWING",$I$2),"")</f>
        <v/>
      </c>
      <c r="C2883" s="738" t="str">
        <f>IF($L$2=TRUE,_xll.mirGetDate($A2883,$C$4,"MOD_FOLLOWING",$I$2),"")</f>
        <v/>
      </c>
      <c r="D2883" s="738" t="str">
        <f>IF($L$2=TRUE,_xll.mirGetDate($A2883,$D$4,"MOD_FOLLOWING",$I$2),"")</f>
        <v/>
      </c>
      <c r="E2883" s="741" t="str">
        <v/>
      </c>
      <c r="F2883" s="741" t="str">
        <v/>
      </c>
      <c r="G2883" s="741" t="str">
        <v/>
      </c>
    </row>
    <row r="2884" spans="1:7">
      <c r="A2884" s="740" t="str">
        <f t="shared" si="44"/>
        <v/>
      </c>
      <c r="B2884" s="739" t="str">
        <f>IF($L$2=TRUE,_xll.mirGetDate($A2884,$B$4,"MOD_FOLLOWING",$I$2),"")</f>
        <v/>
      </c>
      <c r="C2884" s="738" t="str">
        <f>IF($L$2=TRUE,_xll.mirGetDate($A2884,$C$4,"MOD_FOLLOWING",$I$2),"")</f>
        <v/>
      </c>
      <c r="D2884" s="738" t="str">
        <f>IF($L$2=TRUE,_xll.mirGetDate($A2884,$D$4,"MOD_FOLLOWING",$I$2),"")</f>
        <v/>
      </c>
      <c r="E2884" s="741" t="str">
        <v/>
      </c>
      <c r="F2884" s="741" t="str">
        <v/>
      </c>
      <c r="G2884" s="741" t="str">
        <v/>
      </c>
    </row>
    <row r="2885" spans="1:7">
      <c r="A2885" s="740" t="str">
        <f t="shared" si="44"/>
        <v/>
      </c>
      <c r="B2885" s="739" t="str">
        <f>IF($L$2=TRUE,_xll.mirGetDate($A2885,$B$4,"MOD_FOLLOWING",$I$2),"")</f>
        <v/>
      </c>
      <c r="C2885" s="738" t="str">
        <f>IF($L$2=TRUE,_xll.mirGetDate($A2885,$C$4,"MOD_FOLLOWING",$I$2),"")</f>
        <v/>
      </c>
      <c r="D2885" s="738" t="str">
        <f>IF($L$2=TRUE,_xll.mirGetDate($A2885,$D$4,"MOD_FOLLOWING",$I$2),"")</f>
        <v/>
      </c>
      <c r="E2885" s="741" t="str">
        <v/>
      </c>
      <c r="F2885" s="741" t="str">
        <v/>
      </c>
      <c r="G2885" s="741" t="str">
        <v/>
      </c>
    </row>
    <row r="2886" spans="1:7">
      <c r="A2886" s="740" t="str">
        <f t="shared" ref="A2886:A2949" si="45">B2885</f>
        <v/>
      </c>
      <c r="B2886" s="739" t="str">
        <f>IF($L$2=TRUE,_xll.mirGetDate($A2886,$B$4,"MOD_FOLLOWING",$I$2),"")</f>
        <v/>
      </c>
      <c r="C2886" s="738" t="str">
        <f>IF($L$2=TRUE,_xll.mirGetDate($A2886,$C$4,"MOD_FOLLOWING",$I$2),"")</f>
        <v/>
      </c>
      <c r="D2886" s="738" t="str">
        <f>IF($L$2=TRUE,_xll.mirGetDate($A2886,$D$4,"MOD_FOLLOWING",$I$2),"")</f>
        <v/>
      </c>
      <c r="E2886" s="741" t="str">
        <v/>
      </c>
      <c r="F2886" s="741" t="str">
        <v/>
      </c>
      <c r="G2886" s="741" t="str">
        <v/>
      </c>
    </row>
    <row r="2887" spans="1:7">
      <c r="A2887" s="740" t="str">
        <f t="shared" si="45"/>
        <v/>
      </c>
      <c r="B2887" s="739" t="str">
        <f>IF($L$2=TRUE,_xll.mirGetDate($A2887,$B$4,"MOD_FOLLOWING",$I$2),"")</f>
        <v/>
      </c>
      <c r="C2887" s="738" t="str">
        <f>IF($L$2=TRUE,_xll.mirGetDate($A2887,$C$4,"MOD_FOLLOWING",$I$2),"")</f>
        <v/>
      </c>
      <c r="D2887" s="738" t="str">
        <f>IF($L$2=TRUE,_xll.mirGetDate($A2887,$D$4,"MOD_FOLLOWING",$I$2),"")</f>
        <v/>
      </c>
      <c r="E2887" s="741" t="str">
        <v/>
      </c>
      <c r="F2887" s="741" t="str">
        <v/>
      </c>
      <c r="G2887" s="741" t="str">
        <v/>
      </c>
    </row>
    <row r="2888" spans="1:7">
      <c r="A2888" s="740" t="str">
        <f t="shared" si="45"/>
        <v/>
      </c>
      <c r="B2888" s="739" t="str">
        <f>IF($L$2=TRUE,_xll.mirGetDate($A2888,$B$4,"MOD_FOLLOWING",$I$2),"")</f>
        <v/>
      </c>
      <c r="C2888" s="738" t="str">
        <f>IF($L$2=TRUE,_xll.mirGetDate($A2888,$C$4,"MOD_FOLLOWING",$I$2),"")</f>
        <v/>
      </c>
      <c r="D2888" s="738" t="str">
        <f>IF($L$2=TRUE,_xll.mirGetDate($A2888,$D$4,"MOD_FOLLOWING",$I$2),"")</f>
        <v/>
      </c>
      <c r="E2888" s="741" t="str">
        <v/>
      </c>
      <c r="F2888" s="741" t="str">
        <v/>
      </c>
      <c r="G2888" s="741" t="str">
        <v/>
      </c>
    </row>
    <row r="2889" spans="1:7">
      <c r="A2889" s="740" t="str">
        <f t="shared" si="45"/>
        <v/>
      </c>
      <c r="B2889" s="739" t="str">
        <f>IF($L$2=TRUE,_xll.mirGetDate($A2889,$B$4,"MOD_FOLLOWING",$I$2),"")</f>
        <v/>
      </c>
      <c r="C2889" s="738" t="str">
        <f>IF($L$2=TRUE,_xll.mirGetDate($A2889,$C$4,"MOD_FOLLOWING",$I$2),"")</f>
        <v/>
      </c>
      <c r="D2889" s="738" t="str">
        <f>IF($L$2=TRUE,_xll.mirGetDate($A2889,$D$4,"MOD_FOLLOWING",$I$2),"")</f>
        <v/>
      </c>
      <c r="E2889" s="741" t="str">
        <v/>
      </c>
      <c r="F2889" s="741" t="str">
        <v/>
      </c>
      <c r="G2889" s="741" t="str">
        <v/>
      </c>
    </row>
    <row r="2890" spans="1:7">
      <c r="A2890" s="740" t="str">
        <f t="shared" si="45"/>
        <v/>
      </c>
      <c r="B2890" s="739" t="str">
        <f>IF($L$2=TRUE,_xll.mirGetDate($A2890,$B$4,"MOD_FOLLOWING",$I$2),"")</f>
        <v/>
      </c>
      <c r="C2890" s="738" t="str">
        <f>IF($L$2=TRUE,_xll.mirGetDate($A2890,$C$4,"MOD_FOLLOWING",$I$2),"")</f>
        <v/>
      </c>
      <c r="D2890" s="738" t="str">
        <f>IF($L$2=TRUE,_xll.mirGetDate($A2890,$D$4,"MOD_FOLLOWING",$I$2),"")</f>
        <v/>
      </c>
      <c r="E2890" s="741" t="str">
        <v/>
      </c>
      <c r="F2890" s="741" t="str">
        <v/>
      </c>
      <c r="G2890" s="741" t="str">
        <v/>
      </c>
    </row>
    <row r="2891" spans="1:7">
      <c r="A2891" s="740" t="str">
        <f t="shared" si="45"/>
        <v/>
      </c>
      <c r="B2891" s="739" t="str">
        <f>IF($L$2=TRUE,_xll.mirGetDate($A2891,$B$4,"MOD_FOLLOWING",$I$2),"")</f>
        <v/>
      </c>
      <c r="C2891" s="738" t="str">
        <f>IF($L$2=TRUE,_xll.mirGetDate($A2891,$C$4,"MOD_FOLLOWING",$I$2),"")</f>
        <v/>
      </c>
      <c r="D2891" s="738" t="str">
        <f>IF($L$2=TRUE,_xll.mirGetDate($A2891,$D$4,"MOD_FOLLOWING",$I$2),"")</f>
        <v/>
      </c>
      <c r="E2891" s="741" t="str">
        <v/>
      </c>
      <c r="F2891" s="741" t="str">
        <v/>
      </c>
      <c r="G2891" s="741" t="str">
        <v/>
      </c>
    </row>
    <row r="2892" spans="1:7">
      <c r="A2892" s="740" t="str">
        <f t="shared" si="45"/>
        <v/>
      </c>
      <c r="B2892" s="739" t="str">
        <f>IF($L$2=TRUE,_xll.mirGetDate($A2892,$B$4,"MOD_FOLLOWING",$I$2),"")</f>
        <v/>
      </c>
      <c r="C2892" s="738" t="str">
        <f>IF($L$2=TRUE,_xll.mirGetDate($A2892,$C$4,"MOD_FOLLOWING",$I$2),"")</f>
        <v/>
      </c>
      <c r="D2892" s="738" t="str">
        <f>IF($L$2=TRUE,_xll.mirGetDate($A2892,$D$4,"MOD_FOLLOWING",$I$2),"")</f>
        <v/>
      </c>
      <c r="E2892" s="741" t="str">
        <v/>
      </c>
      <c r="F2892" s="741" t="str">
        <v/>
      </c>
      <c r="G2892" s="741" t="str">
        <v/>
      </c>
    </row>
    <row r="2893" spans="1:7">
      <c r="A2893" s="740" t="str">
        <f t="shared" si="45"/>
        <v/>
      </c>
      <c r="B2893" s="739" t="str">
        <f>IF($L$2=TRUE,_xll.mirGetDate($A2893,$B$4,"MOD_FOLLOWING",$I$2),"")</f>
        <v/>
      </c>
      <c r="C2893" s="738" t="str">
        <f>IF($L$2=TRUE,_xll.mirGetDate($A2893,$C$4,"MOD_FOLLOWING",$I$2),"")</f>
        <v/>
      </c>
      <c r="D2893" s="738" t="str">
        <f>IF($L$2=TRUE,_xll.mirGetDate($A2893,$D$4,"MOD_FOLLOWING",$I$2),"")</f>
        <v/>
      </c>
      <c r="E2893" s="741" t="str">
        <v/>
      </c>
      <c r="F2893" s="741" t="str">
        <v/>
      </c>
      <c r="G2893" s="741" t="str">
        <v/>
      </c>
    </row>
    <row r="2894" spans="1:7">
      <c r="A2894" s="740" t="str">
        <f t="shared" si="45"/>
        <v/>
      </c>
      <c r="B2894" s="739" t="str">
        <f>IF($L$2=TRUE,_xll.mirGetDate($A2894,$B$4,"MOD_FOLLOWING",$I$2),"")</f>
        <v/>
      </c>
      <c r="C2894" s="738" t="str">
        <f>IF($L$2=TRUE,_xll.mirGetDate($A2894,$C$4,"MOD_FOLLOWING",$I$2),"")</f>
        <v/>
      </c>
      <c r="D2894" s="738" t="str">
        <f>IF($L$2=TRUE,_xll.mirGetDate($A2894,$D$4,"MOD_FOLLOWING",$I$2),"")</f>
        <v/>
      </c>
      <c r="E2894" s="741" t="str">
        <v/>
      </c>
      <c r="F2894" s="741" t="str">
        <v/>
      </c>
      <c r="G2894" s="741" t="str">
        <v/>
      </c>
    </row>
    <row r="2895" spans="1:7">
      <c r="A2895" s="740" t="str">
        <f t="shared" si="45"/>
        <v/>
      </c>
      <c r="B2895" s="739" t="str">
        <f>IF($L$2=TRUE,_xll.mirGetDate($A2895,$B$4,"MOD_FOLLOWING",$I$2),"")</f>
        <v/>
      </c>
      <c r="C2895" s="738" t="str">
        <f>IF($L$2=TRUE,_xll.mirGetDate($A2895,$C$4,"MOD_FOLLOWING",$I$2),"")</f>
        <v/>
      </c>
      <c r="D2895" s="738" t="str">
        <f>IF($L$2=TRUE,_xll.mirGetDate($A2895,$D$4,"MOD_FOLLOWING",$I$2),"")</f>
        <v/>
      </c>
      <c r="E2895" s="741" t="str">
        <v/>
      </c>
      <c r="F2895" s="741" t="str">
        <v/>
      </c>
      <c r="G2895" s="741" t="str">
        <v/>
      </c>
    </row>
    <row r="2896" spans="1:7">
      <c r="A2896" s="740" t="str">
        <f t="shared" si="45"/>
        <v/>
      </c>
      <c r="B2896" s="739" t="str">
        <f>IF($L$2=TRUE,_xll.mirGetDate($A2896,$B$4,"MOD_FOLLOWING",$I$2),"")</f>
        <v/>
      </c>
      <c r="C2896" s="738" t="str">
        <f>IF($L$2=TRUE,_xll.mirGetDate($A2896,$C$4,"MOD_FOLLOWING",$I$2),"")</f>
        <v/>
      </c>
      <c r="D2896" s="738" t="str">
        <f>IF($L$2=TRUE,_xll.mirGetDate($A2896,$D$4,"MOD_FOLLOWING",$I$2),"")</f>
        <v/>
      </c>
      <c r="E2896" s="741" t="str">
        <v/>
      </c>
      <c r="F2896" s="741" t="str">
        <v/>
      </c>
      <c r="G2896" s="741" t="str">
        <v/>
      </c>
    </row>
    <row r="2897" spans="1:7">
      <c r="A2897" s="740" t="str">
        <f t="shared" si="45"/>
        <v/>
      </c>
      <c r="B2897" s="739" t="str">
        <f>IF($L$2=TRUE,_xll.mirGetDate($A2897,$B$4,"MOD_FOLLOWING",$I$2),"")</f>
        <v/>
      </c>
      <c r="C2897" s="738" t="str">
        <f>IF($L$2=TRUE,_xll.mirGetDate($A2897,$C$4,"MOD_FOLLOWING",$I$2),"")</f>
        <v/>
      </c>
      <c r="D2897" s="738" t="str">
        <f>IF($L$2=TRUE,_xll.mirGetDate($A2897,$D$4,"MOD_FOLLOWING",$I$2),"")</f>
        <v/>
      </c>
      <c r="E2897" s="741" t="str">
        <v/>
      </c>
      <c r="F2897" s="741" t="str">
        <v/>
      </c>
      <c r="G2897" s="741" t="str">
        <v/>
      </c>
    </row>
    <row r="2898" spans="1:7">
      <c r="A2898" s="740" t="str">
        <f t="shared" si="45"/>
        <v/>
      </c>
      <c r="B2898" s="739" t="str">
        <f>IF($L$2=TRUE,_xll.mirGetDate($A2898,$B$4,"MOD_FOLLOWING",$I$2),"")</f>
        <v/>
      </c>
      <c r="C2898" s="738" t="str">
        <f>IF($L$2=TRUE,_xll.mirGetDate($A2898,$C$4,"MOD_FOLLOWING",$I$2),"")</f>
        <v/>
      </c>
      <c r="D2898" s="738" t="str">
        <f>IF($L$2=TRUE,_xll.mirGetDate($A2898,$D$4,"MOD_FOLLOWING",$I$2),"")</f>
        <v/>
      </c>
      <c r="E2898" s="741" t="str">
        <v/>
      </c>
      <c r="F2898" s="741" t="str">
        <v/>
      </c>
      <c r="G2898" s="741" t="str">
        <v/>
      </c>
    </row>
    <row r="2899" spans="1:7">
      <c r="A2899" s="740" t="str">
        <f t="shared" si="45"/>
        <v/>
      </c>
      <c r="B2899" s="739" t="str">
        <f>IF($L$2=TRUE,_xll.mirGetDate($A2899,$B$4,"MOD_FOLLOWING",$I$2),"")</f>
        <v/>
      </c>
      <c r="C2899" s="738" t="str">
        <f>IF($L$2=TRUE,_xll.mirGetDate($A2899,$C$4,"MOD_FOLLOWING",$I$2),"")</f>
        <v/>
      </c>
      <c r="D2899" s="738" t="str">
        <f>IF($L$2=TRUE,_xll.mirGetDate($A2899,$D$4,"MOD_FOLLOWING",$I$2),"")</f>
        <v/>
      </c>
      <c r="E2899" s="741" t="str">
        <v/>
      </c>
      <c r="F2899" s="741" t="str">
        <v/>
      </c>
      <c r="G2899" s="741" t="str">
        <v/>
      </c>
    </row>
    <row r="2900" spans="1:7">
      <c r="A2900" s="740" t="str">
        <f t="shared" si="45"/>
        <v/>
      </c>
      <c r="B2900" s="739" t="str">
        <f>IF($L$2=TRUE,_xll.mirGetDate($A2900,$B$4,"MOD_FOLLOWING",$I$2),"")</f>
        <v/>
      </c>
      <c r="C2900" s="738" t="str">
        <f>IF($L$2=TRUE,_xll.mirGetDate($A2900,$C$4,"MOD_FOLLOWING",$I$2),"")</f>
        <v/>
      </c>
      <c r="D2900" s="738" t="str">
        <f>IF($L$2=TRUE,_xll.mirGetDate($A2900,$D$4,"MOD_FOLLOWING",$I$2),"")</f>
        <v/>
      </c>
      <c r="E2900" s="741" t="str">
        <v/>
      </c>
      <c r="F2900" s="741" t="str">
        <v/>
      </c>
      <c r="G2900" s="741" t="str">
        <v/>
      </c>
    </row>
    <row r="2901" spans="1:7">
      <c r="A2901" s="740" t="str">
        <f t="shared" si="45"/>
        <v/>
      </c>
      <c r="B2901" s="739" t="str">
        <f>IF($L$2=TRUE,_xll.mirGetDate($A2901,$B$4,"MOD_FOLLOWING",$I$2),"")</f>
        <v/>
      </c>
      <c r="C2901" s="738" t="str">
        <f>IF($L$2=TRUE,_xll.mirGetDate($A2901,$C$4,"MOD_FOLLOWING",$I$2),"")</f>
        <v/>
      </c>
      <c r="D2901" s="738" t="str">
        <f>IF($L$2=TRUE,_xll.mirGetDate($A2901,$D$4,"MOD_FOLLOWING",$I$2),"")</f>
        <v/>
      </c>
      <c r="E2901" s="741" t="str">
        <v/>
      </c>
      <c r="F2901" s="741" t="str">
        <v/>
      </c>
      <c r="G2901" s="741" t="str">
        <v/>
      </c>
    </row>
    <row r="2902" spans="1:7">
      <c r="A2902" s="740" t="str">
        <f t="shared" si="45"/>
        <v/>
      </c>
      <c r="B2902" s="739" t="str">
        <f>IF($L$2=TRUE,_xll.mirGetDate($A2902,$B$4,"MOD_FOLLOWING",$I$2),"")</f>
        <v/>
      </c>
      <c r="C2902" s="738" t="str">
        <f>IF($L$2=TRUE,_xll.mirGetDate($A2902,$C$4,"MOD_FOLLOWING",$I$2),"")</f>
        <v/>
      </c>
      <c r="D2902" s="738" t="str">
        <f>IF($L$2=TRUE,_xll.mirGetDate($A2902,$D$4,"MOD_FOLLOWING",$I$2),"")</f>
        <v/>
      </c>
      <c r="E2902" s="741" t="str">
        <v/>
      </c>
      <c r="F2902" s="741" t="str">
        <v/>
      </c>
      <c r="G2902" s="741" t="str">
        <v/>
      </c>
    </row>
    <row r="2903" spans="1:7">
      <c r="A2903" s="740" t="str">
        <f t="shared" si="45"/>
        <v/>
      </c>
      <c r="B2903" s="739" t="str">
        <f>IF($L$2=TRUE,_xll.mirGetDate($A2903,$B$4,"MOD_FOLLOWING",$I$2),"")</f>
        <v/>
      </c>
      <c r="C2903" s="738" t="str">
        <f>IF($L$2=TRUE,_xll.mirGetDate($A2903,$C$4,"MOD_FOLLOWING",$I$2),"")</f>
        <v/>
      </c>
      <c r="D2903" s="738" t="str">
        <f>IF($L$2=TRUE,_xll.mirGetDate($A2903,$D$4,"MOD_FOLLOWING",$I$2),"")</f>
        <v/>
      </c>
      <c r="E2903" s="741" t="str">
        <v/>
      </c>
      <c r="F2903" s="741" t="str">
        <v/>
      </c>
      <c r="G2903" s="741" t="str">
        <v/>
      </c>
    </row>
    <row r="2904" spans="1:7">
      <c r="A2904" s="740" t="str">
        <f t="shared" si="45"/>
        <v/>
      </c>
      <c r="B2904" s="739" t="str">
        <f>IF($L$2=TRUE,_xll.mirGetDate($A2904,$B$4,"MOD_FOLLOWING",$I$2),"")</f>
        <v/>
      </c>
      <c r="C2904" s="738" t="str">
        <f>IF($L$2=TRUE,_xll.mirGetDate($A2904,$C$4,"MOD_FOLLOWING",$I$2),"")</f>
        <v/>
      </c>
      <c r="D2904" s="738" t="str">
        <f>IF($L$2=TRUE,_xll.mirGetDate($A2904,$D$4,"MOD_FOLLOWING",$I$2),"")</f>
        <v/>
      </c>
      <c r="E2904" s="741" t="str">
        <v/>
      </c>
      <c r="F2904" s="741" t="str">
        <v/>
      </c>
      <c r="G2904" s="741" t="str">
        <v/>
      </c>
    </row>
    <row r="2905" spans="1:7">
      <c r="A2905" s="740" t="str">
        <f t="shared" si="45"/>
        <v/>
      </c>
      <c r="B2905" s="739" t="str">
        <f>IF($L$2=TRUE,_xll.mirGetDate($A2905,$B$4,"MOD_FOLLOWING",$I$2),"")</f>
        <v/>
      </c>
      <c r="C2905" s="738" t="str">
        <f>IF($L$2=TRUE,_xll.mirGetDate($A2905,$C$4,"MOD_FOLLOWING",$I$2),"")</f>
        <v/>
      </c>
      <c r="D2905" s="738" t="str">
        <f>IF($L$2=TRUE,_xll.mirGetDate($A2905,$D$4,"MOD_FOLLOWING",$I$2),"")</f>
        <v/>
      </c>
      <c r="E2905" s="741" t="str">
        <v/>
      </c>
      <c r="F2905" s="741" t="str">
        <v/>
      </c>
      <c r="G2905" s="741" t="str">
        <v/>
      </c>
    </row>
    <row r="2906" spans="1:7">
      <c r="A2906" s="740" t="str">
        <f t="shared" si="45"/>
        <v/>
      </c>
      <c r="B2906" s="739" t="str">
        <f>IF($L$2=TRUE,_xll.mirGetDate($A2906,$B$4,"MOD_FOLLOWING",$I$2),"")</f>
        <v/>
      </c>
      <c r="C2906" s="738" t="str">
        <f>IF($L$2=TRUE,_xll.mirGetDate($A2906,$C$4,"MOD_FOLLOWING",$I$2),"")</f>
        <v/>
      </c>
      <c r="D2906" s="738" t="str">
        <f>IF($L$2=TRUE,_xll.mirGetDate($A2906,$D$4,"MOD_FOLLOWING",$I$2),"")</f>
        <v/>
      </c>
      <c r="E2906" s="741" t="str">
        <v/>
      </c>
      <c r="F2906" s="741" t="str">
        <v/>
      </c>
      <c r="G2906" s="741" t="str">
        <v/>
      </c>
    </row>
    <row r="2907" spans="1:7">
      <c r="A2907" s="740" t="str">
        <f t="shared" si="45"/>
        <v/>
      </c>
      <c r="B2907" s="739" t="str">
        <f>IF($L$2=TRUE,_xll.mirGetDate($A2907,$B$4,"MOD_FOLLOWING",$I$2),"")</f>
        <v/>
      </c>
      <c r="C2907" s="738" t="str">
        <f>IF($L$2=TRUE,_xll.mirGetDate($A2907,$C$4,"MOD_FOLLOWING",$I$2),"")</f>
        <v/>
      </c>
      <c r="D2907" s="738" t="str">
        <f>IF($L$2=TRUE,_xll.mirGetDate($A2907,$D$4,"MOD_FOLLOWING",$I$2),"")</f>
        <v/>
      </c>
      <c r="E2907" s="741" t="str">
        <v/>
      </c>
      <c r="F2907" s="741" t="str">
        <v/>
      </c>
      <c r="G2907" s="741" t="str">
        <v/>
      </c>
    </row>
    <row r="2908" spans="1:7">
      <c r="A2908" s="740" t="str">
        <f t="shared" si="45"/>
        <v/>
      </c>
      <c r="B2908" s="739" t="str">
        <f>IF($L$2=TRUE,_xll.mirGetDate($A2908,$B$4,"MOD_FOLLOWING",$I$2),"")</f>
        <v/>
      </c>
      <c r="C2908" s="738" t="str">
        <f>IF($L$2=TRUE,_xll.mirGetDate($A2908,$C$4,"MOD_FOLLOWING",$I$2),"")</f>
        <v/>
      </c>
      <c r="D2908" s="738" t="str">
        <f>IF($L$2=TRUE,_xll.mirGetDate($A2908,$D$4,"MOD_FOLLOWING",$I$2),"")</f>
        <v/>
      </c>
      <c r="E2908" s="741" t="str">
        <v/>
      </c>
      <c r="F2908" s="741" t="str">
        <v/>
      </c>
      <c r="G2908" s="741" t="str">
        <v/>
      </c>
    </row>
    <row r="2909" spans="1:7">
      <c r="A2909" s="740" t="str">
        <f t="shared" si="45"/>
        <v/>
      </c>
      <c r="B2909" s="739" t="str">
        <f>IF($L$2=TRUE,_xll.mirGetDate($A2909,$B$4,"MOD_FOLLOWING",$I$2),"")</f>
        <v/>
      </c>
      <c r="C2909" s="738" t="str">
        <f>IF($L$2=TRUE,_xll.mirGetDate($A2909,$C$4,"MOD_FOLLOWING",$I$2),"")</f>
        <v/>
      </c>
      <c r="D2909" s="738" t="str">
        <f>IF($L$2=TRUE,_xll.mirGetDate($A2909,$D$4,"MOD_FOLLOWING",$I$2),"")</f>
        <v/>
      </c>
      <c r="E2909" s="741" t="str">
        <v/>
      </c>
      <c r="F2909" s="741" t="str">
        <v/>
      </c>
      <c r="G2909" s="741" t="str">
        <v/>
      </c>
    </row>
    <row r="2910" spans="1:7">
      <c r="A2910" s="740" t="str">
        <f t="shared" si="45"/>
        <v/>
      </c>
      <c r="B2910" s="739" t="str">
        <f>IF($L$2=TRUE,_xll.mirGetDate($A2910,$B$4,"MOD_FOLLOWING",$I$2),"")</f>
        <v/>
      </c>
      <c r="C2910" s="738" t="str">
        <f>IF($L$2=TRUE,_xll.mirGetDate($A2910,$C$4,"MOD_FOLLOWING",$I$2),"")</f>
        <v/>
      </c>
      <c r="D2910" s="738" t="str">
        <f>IF($L$2=TRUE,_xll.mirGetDate($A2910,$D$4,"MOD_FOLLOWING",$I$2),"")</f>
        <v/>
      </c>
      <c r="E2910" s="741" t="str">
        <v/>
      </c>
      <c r="F2910" s="741" t="str">
        <v/>
      </c>
      <c r="G2910" s="741" t="str">
        <v/>
      </c>
    </row>
    <row r="2911" spans="1:7">
      <c r="A2911" s="740" t="str">
        <f t="shared" si="45"/>
        <v/>
      </c>
      <c r="B2911" s="739" t="str">
        <f>IF($L$2=TRUE,_xll.mirGetDate($A2911,$B$4,"MOD_FOLLOWING",$I$2),"")</f>
        <v/>
      </c>
      <c r="C2911" s="738" t="str">
        <f>IF($L$2=TRUE,_xll.mirGetDate($A2911,$C$4,"MOD_FOLLOWING",$I$2),"")</f>
        <v/>
      </c>
      <c r="D2911" s="738" t="str">
        <f>IF($L$2=TRUE,_xll.mirGetDate($A2911,$D$4,"MOD_FOLLOWING",$I$2),"")</f>
        <v/>
      </c>
      <c r="E2911" s="741" t="str">
        <v/>
      </c>
      <c r="F2911" s="741" t="str">
        <v/>
      </c>
      <c r="G2911" s="741" t="str">
        <v/>
      </c>
    </row>
    <row r="2912" spans="1:7">
      <c r="A2912" s="740" t="str">
        <f t="shared" si="45"/>
        <v/>
      </c>
      <c r="B2912" s="739" t="str">
        <f>IF($L$2=TRUE,_xll.mirGetDate($A2912,$B$4,"MOD_FOLLOWING",$I$2),"")</f>
        <v/>
      </c>
      <c r="C2912" s="738" t="str">
        <f>IF($L$2=TRUE,_xll.mirGetDate($A2912,$C$4,"MOD_FOLLOWING",$I$2),"")</f>
        <v/>
      </c>
      <c r="D2912" s="738" t="str">
        <f>IF($L$2=TRUE,_xll.mirGetDate($A2912,$D$4,"MOD_FOLLOWING",$I$2),"")</f>
        <v/>
      </c>
      <c r="E2912" s="741" t="str">
        <v/>
      </c>
      <c r="F2912" s="741" t="str">
        <v/>
      </c>
      <c r="G2912" s="741" t="str">
        <v/>
      </c>
    </row>
    <row r="2913" spans="1:7">
      <c r="A2913" s="740" t="str">
        <f t="shared" si="45"/>
        <v/>
      </c>
      <c r="B2913" s="739" t="str">
        <f>IF($L$2=TRUE,_xll.mirGetDate($A2913,$B$4,"MOD_FOLLOWING",$I$2),"")</f>
        <v/>
      </c>
      <c r="C2913" s="738" t="str">
        <f>IF($L$2=TRUE,_xll.mirGetDate($A2913,$C$4,"MOD_FOLLOWING",$I$2),"")</f>
        <v/>
      </c>
      <c r="D2913" s="738" t="str">
        <f>IF($L$2=TRUE,_xll.mirGetDate($A2913,$D$4,"MOD_FOLLOWING",$I$2),"")</f>
        <v/>
      </c>
      <c r="E2913" s="741" t="str">
        <v/>
      </c>
      <c r="F2913" s="741" t="str">
        <v/>
      </c>
      <c r="G2913" s="741" t="str">
        <v/>
      </c>
    </row>
    <row r="2914" spans="1:7">
      <c r="A2914" s="740" t="str">
        <f t="shared" si="45"/>
        <v/>
      </c>
      <c r="B2914" s="739" t="str">
        <f>IF($L$2=TRUE,_xll.mirGetDate($A2914,$B$4,"MOD_FOLLOWING",$I$2),"")</f>
        <v/>
      </c>
      <c r="C2914" s="738" t="str">
        <f>IF($L$2=TRUE,_xll.mirGetDate($A2914,$C$4,"MOD_FOLLOWING",$I$2),"")</f>
        <v/>
      </c>
      <c r="D2914" s="738" t="str">
        <f>IF($L$2=TRUE,_xll.mirGetDate($A2914,$D$4,"MOD_FOLLOWING",$I$2),"")</f>
        <v/>
      </c>
      <c r="E2914" s="741" t="str">
        <v/>
      </c>
      <c r="F2914" s="741" t="str">
        <v/>
      </c>
      <c r="G2914" s="741" t="str">
        <v/>
      </c>
    </row>
    <row r="2915" spans="1:7">
      <c r="A2915" s="740" t="str">
        <f t="shared" si="45"/>
        <v/>
      </c>
      <c r="B2915" s="739" t="str">
        <f>IF($L$2=TRUE,_xll.mirGetDate($A2915,$B$4,"MOD_FOLLOWING",$I$2),"")</f>
        <v/>
      </c>
      <c r="C2915" s="738" t="str">
        <f>IF($L$2=TRUE,_xll.mirGetDate($A2915,$C$4,"MOD_FOLLOWING",$I$2),"")</f>
        <v/>
      </c>
      <c r="D2915" s="738" t="str">
        <f>IF($L$2=TRUE,_xll.mirGetDate($A2915,$D$4,"MOD_FOLLOWING",$I$2),"")</f>
        <v/>
      </c>
      <c r="E2915" s="741" t="str">
        <v/>
      </c>
      <c r="F2915" s="741" t="str">
        <v/>
      </c>
      <c r="G2915" s="741" t="str">
        <v/>
      </c>
    </row>
    <row r="2916" spans="1:7">
      <c r="A2916" s="740" t="str">
        <f t="shared" si="45"/>
        <v/>
      </c>
      <c r="B2916" s="739" t="str">
        <f>IF($L$2=TRUE,_xll.mirGetDate($A2916,$B$4,"MOD_FOLLOWING",$I$2),"")</f>
        <v/>
      </c>
      <c r="C2916" s="738" t="str">
        <f>IF($L$2=TRUE,_xll.mirGetDate($A2916,$C$4,"MOD_FOLLOWING",$I$2),"")</f>
        <v/>
      </c>
      <c r="D2916" s="738" t="str">
        <f>IF($L$2=TRUE,_xll.mirGetDate($A2916,$D$4,"MOD_FOLLOWING",$I$2),"")</f>
        <v/>
      </c>
      <c r="E2916" s="741" t="str">
        <v/>
      </c>
      <c r="F2916" s="741" t="str">
        <v/>
      </c>
      <c r="G2916" s="741" t="str">
        <v/>
      </c>
    </row>
    <row r="2917" spans="1:7">
      <c r="A2917" s="740" t="str">
        <f t="shared" si="45"/>
        <v/>
      </c>
      <c r="B2917" s="739" t="str">
        <f>IF($L$2=TRUE,_xll.mirGetDate($A2917,$B$4,"MOD_FOLLOWING",$I$2),"")</f>
        <v/>
      </c>
      <c r="C2917" s="738" t="str">
        <f>IF($L$2=TRUE,_xll.mirGetDate($A2917,$C$4,"MOD_FOLLOWING",$I$2),"")</f>
        <v/>
      </c>
      <c r="D2917" s="738" t="str">
        <f>IF($L$2=TRUE,_xll.mirGetDate($A2917,$D$4,"MOD_FOLLOWING",$I$2),"")</f>
        <v/>
      </c>
      <c r="E2917" s="741" t="str">
        <v/>
      </c>
      <c r="F2917" s="741" t="str">
        <v/>
      </c>
      <c r="G2917" s="741" t="str">
        <v/>
      </c>
    </row>
    <row r="2918" spans="1:7">
      <c r="A2918" s="740" t="str">
        <f t="shared" si="45"/>
        <v/>
      </c>
      <c r="B2918" s="739" t="str">
        <f>IF($L$2=TRUE,_xll.mirGetDate($A2918,$B$4,"MOD_FOLLOWING",$I$2),"")</f>
        <v/>
      </c>
      <c r="C2918" s="738" t="str">
        <f>IF($L$2=TRUE,_xll.mirGetDate($A2918,$C$4,"MOD_FOLLOWING",$I$2),"")</f>
        <v/>
      </c>
      <c r="D2918" s="738" t="str">
        <f>IF($L$2=TRUE,_xll.mirGetDate($A2918,$D$4,"MOD_FOLLOWING",$I$2),"")</f>
        <v/>
      </c>
      <c r="E2918" s="741" t="str">
        <v/>
      </c>
      <c r="F2918" s="741" t="str">
        <v/>
      </c>
      <c r="G2918" s="741" t="str">
        <v/>
      </c>
    </row>
    <row r="2919" spans="1:7">
      <c r="A2919" s="740" t="str">
        <f t="shared" si="45"/>
        <v/>
      </c>
      <c r="B2919" s="739" t="str">
        <f>IF($L$2=TRUE,_xll.mirGetDate($A2919,$B$4,"MOD_FOLLOWING",$I$2),"")</f>
        <v/>
      </c>
      <c r="C2919" s="738" t="str">
        <f>IF($L$2=TRUE,_xll.mirGetDate($A2919,$C$4,"MOD_FOLLOWING",$I$2),"")</f>
        <v/>
      </c>
      <c r="D2919" s="738" t="str">
        <f>IF($L$2=TRUE,_xll.mirGetDate($A2919,$D$4,"MOD_FOLLOWING",$I$2),"")</f>
        <v/>
      </c>
      <c r="E2919" s="741" t="str">
        <v/>
      </c>
      <c r="F2919" s="741" t="str">
        <v/>
      </c>
      <c r="G2919" s="741" t="str">
        <v/>
      </c>
    </row>
    <row r="2920" spans="1:7">
      <c r="A2920" s="740" t="str">
        <f t="shared" si="45"/>
        <v/>
      </c>
      <c r="B2920" s="739" t="str">
        <f>IF($L$2=TRUE,_xll.mirGetDate($A2920,$B$4,"MOD_FOLLOWING",$I$2),"")</f>
        <v/>
      </c>
      <c r="C2920" s="738" t="str">
        <f>IF($L$2=TRUE,_xll.mirGetDate($A2920,$C$4,"MOD_FOLLOWING",$I$2),"")</f>
        <v/>
      </c>
      <c r="D2920" s="738" t="str">
        <f>IF($L$2=TRUE,_xll.mirGetDate($A2920,$D$4,"MOD_FOLLOWING",$I$2),"")</f>
        <v/>
      </c>
      <c r="E2920" s="741" t="str">
        <v/>
      </c>
      <c r="F2920" s="741" t="str">
        <v/>
      </c>
      <c r="G2920" s="741" t="str">
        <v/>
      </c>
    </row>
    <row r="2921" spans="1:7">
      <c r="A2921" s="740" t="str">
        <f t="shared" si="45"/>
        <v/>
      </c>
      <c r="B2921" s="739" t="str">
        <f>IF($L$2=TRUE,_xll.mirGetDate($A2921,$B$4,"MOD_FOLLOWING",$I$2),"")</f>
        <v/>
      </c>
      <c r="C2921" s="738" t="str">
        <f>IF($L$2=TRUE,_xll.mirGetDate($A2921,$C$4,"MOD_FOLLOWING",$I$2),"")</f>
        <v/>
      </c>
      <c r="D2921" s="738" t="str">
        <f>IF($L$2=TRUE,_xll.mirGetDate($A2921,$D$4,"MOD_FOLLOWING",$I$2),"")</f>
        <v/>
      </c>
      <c r="E2921" s="741" t="str">
        <v/>
      </c>
      <c r="F2921" s="741" t="str">
        <v/>
      </c>
      <c r="G2921" s="741" t="str">
        <v/>
      </c>
    </row>
    <row r="2922" spans="1:7">
      <c r="A2922" s="740" t="str">
        <f t="shared" si="45"/>
        <v/>
      </c>
      <c r="B2922" s="739" t="str">
        <f>IF($L$2=TRUE,_xll.mirGetDate($A2922,$B$4,"MOD_FOLLOWING",$I$2),"")</f>
        <v/>
      </c>
      <c r="C2922" s="738" t="str">
        <f>IF($L$2=TRUE,_xll.mirGetDate($A2922,$C$4,"MOD_FOLLOWING",$I$2),"")</f>
        <v/>
      </c>
      <c r="D2922" s="738" t="str">
        <f>IF($L$2=TRUE,_xll.mirGetDate($A2922,$D$4,"MOD_FOLLOWING",$I$2),"")</f>
        <v/>
      </c>
      <c r="E2922" s="741" t="str">
        <v/>
      </c>
      <c r="F2922" s="741" t="str">
        <v/>
      </c>
      <c r="G2922" s="741" t="str">
        <v/>
      </c>
    </row>
    <row r="2923" spans="1:7">
      <c r="A2923" s="740" t="str">
        <f t="shared" si="45"/>
        <v/>
      </c>
      <c r="B2923" s="739" t="str">
        <f>IF($L$2=TRUE,_xll.mirGetDate($A2923,$B$4,"MOD_FOLLOWING",$I$2),"")</f>
        <v/>
      </c>
      <c r="C2923" s="738" t="str">
        <f>IF($L$2=TRUE,_xll.mirGetDate($A2923,$C$4,"MOD_FOLLOWING",$I$2),"")</f>
        <v/>
      </c>
      <c r="D2923" s="738" t="str">
        <f>IF($L$2=TRUE,_xll.mirGetDate($A2923,$D$4,"MOD_FOLLOWING",$I$2),"")</f>
        <v/>
      </c>
      <c r="E2923" s="741" t="str">
        <v/>
      </c>
      <c r="F2923" s="741" t="str">
        <v/>
      </c>
      <c r="G2923" s="741" t="str">
        <v/>
      </c>
    </row>
    <row r="2924" spans="1:7">
      <c r="A2924" s="740" t="str">
        <f t="shared" si="45"/>
        <v/>
      </c>
      <c r="B2924" s="739" t="str">
        <f>IF($L$2=TRUE,_xll.mirGetDate($A2924,$B$4,"MOD_FOLLOWING",$I$2),"")</f>
        <v/>
      </c>
      <c r="C2924" s="738" t="str">
        <f>IF($L$2=TRUE,_xll.mirGetDate($A2924,$C$4,"MOD_FOLLOWING",$I$2),"")</f>
        <v/>
      </c>
      <c r="D2924" s="738" t="str">
        <f>IF($L$2=TRUE,_xll.mirGetDate($A2924,$D$4,"MOD_FOLLOWING",$I$2),"")</f>
        <v/>
      </c>
      <c r="E2924" s="741" t="str">
        <v/>
      </c>
      <c r="F2924" s="741" t="str">
        <v/>
      </c>
      <c r="G2924" s="741" t="str">
        <v/>
      </c>
    </row>
    <row r="2925" spans="1:7">
      <c r="A2925" s="740" t="str">
        <f t="shared" si="45"/>
        <v/>
      </c>
      <c r="B2925" s="739" t="str">
        <f>IF($L$2=TRUE,_xll.mirGetDate($A2925,$B$4,"MOD_FOLLOWING",$I$2),"")</f>
        <v/>
      </c>
      <c r="C2925" s="738" t="str">
        <f>IF($L$2=TRUE,_xll.mirGetDate($A2925,$C$4,"MOD_FOLLOWING",$I$2),"")</f>
        <v/>
      </c>
      <c r="D2925" s="738" t="str">
        <f>IF($L$2=TRUE,_xll.mirGetDate($A2925,$D$4,"MOD_FOLLOWING",$I$2),"")</f>
        <v/>
      </c>
      <c r="E2925" s="741" t="str">
        <v/>
      </c>
      <c r="F2925" s="741" t="str">
        <v/>
      </c>
      <c r="G2925" s="741" t="str">
        <v/>
      </c>
    </row>
    <row r="2926" spans="1:7">
      <c r="A2926" s="740" t="str">
        <f t="shared" si="45"/>
        <v/>
      </c>
      <c r="B2926" s="739" t="str">
        <f>IF($L$2=TRUE,_xll.mirGetDate($A2926,$B$4,"MOD_FOLLOWING",$I$2),"")</f>
        <v/>
      </c>
      <c r="C2926" s="738" t="str">
        <f>IF($L$2=TRUE,_xll.mirGetDate($A2926,$C$4,"MOD_FOLLOWING",$I$2),"")</f>
        <v/>
      </c>
      <c r="D2926" s="738" t="str">
        <f>IF($L$2=TRUE,_xll.mirGetDate($A2926,$D$4,"MOD_FOLLOWING",$I$2),"")</f>
        <v/>
      </c>
      <c r="E2926" s="741" t="str">
        <v/>
      </c>
      <c r="F2926" s="741" t="str">
        <v/>
      </c>
      <c r="G2926" s="741" t="str">
        <v/>
      </c>
    </row>
    <row r="2927" spans="1:7">
      <c r="A2927" s="740" t="str">
        <f t="shared" si="45"/>
        <v/>
      </c>
      <c r="B2927" s="739" t="str">
        <f>IF($L$2=TRUE,_xll.mirGetDate($A2927,$B$4,"MOD_FOLLOWING",$I$2),"")</f>
        <v/>
      </c>
      <c r="C2927" s="738" t="str">
        <f>IF($L$2=TRUE,_xll.mirGetDate($A2927,$C$4,"MOD_FOLLOWING",$I$2),"")</f>
        <v/>
      </c>
      <c r="D2927" s="738" t="str">
        <f>IF($L$2=TRUE,_xll.mirGetDate($A2927,$D$4,"MOD_FOLLOWING",$I$2),"")</f>
        <v/>
      </c>
      <c r="E2927" s="741" t="str">
        <v/>
      </c>
      <c r="F2927" s="741" t="str">
        <v/>
      </c>
      <c r="G2927" s="741" t="str">
        <v/>
      </c>
    </row>
    <row r="2928" spans="1:7">
      <c r="A2928" s="740" t="str">
        <f t="shared" si="45"/>
        <v/>
      </c>
      <c r="B2928" s="739" t="str">
        <f>IF($L$2=TRUE,_xll.mirGetDate($A2928,$B$4,"MOD_FOLLOWING",$I$2),"")</f>
        <v/>
      </c>
      <c r="C2928" s="738" t="str">
        <f>IF($L$2=TRUE,_xll.mirGetDate($A2928,$C$4,"MOD_FOLLOWING",$I$2),"")</f>
        <v/>
      </c>
      <c r="D2928" s="738" t="str">
        <f>IF($L$2=TRUE,_xll.mirGetDate($A2928,$D$4,"MOD_FOLLOWING",$I$2),"")</f>
        <v/>
      </c>
      <c r="E2928" s="741" t="str">
        <v/>
      </c>
      <c r="F2928" s="741" t="str">
        <v/>
      </c>
      <c r="G2928" s="741" t="str">
        <v/>
      </c>
    </row>
    <row r="2929" spans="1:7">
      <c r="A2929" s="740" t="str">
        <f t="shared" si="45"/>
        <v/>
      </c>
      <c r="B2929" s="739" t="str">
        <f>IF($L$2=TRUE,_xll.mirGetDate($A2929,$B$4,"MOD_FOLLOWING",$I$2),"")</f>
        <v/>
      </c>
      <c r="C2929" s="738" t="str">
        <f>IF($L$2=TRUE,_xll.mirGetDate($A2929,$C$4,"MOD_FOLLOWING",$I$2),"")</f>
        <v/>
      </c>
      <c r="D2929" s="738" t="str">
        <f>IF($L$2=TRUE,_xll.mirGetDate($A2929,$D$4,"MOD_FOLLOWING",$I$2),"")</f>
        <v/>
      </c>
      <c r="E2929" s="741" t="str">
        <v/>
      </c>
      <c r="F2929" s="741" t="str">
        <v/>
      </c>
      <c r="G2929" s="741" t="str">
        <v/>
      </c>
    </row>
    <row r="2930" spans="1:7">
      <c r="A2930" s="740" t="str">
        <f t="shared" si="45"/>
        <v/>
      </c>
      <c r="B2930" s="739" t="str">
        <f>IF($L$2=TRUE,_xll.mirGetDate($A2930,$B$4,"MOD_FOLLOWING",$I$2),"")</f>
        <v/>
      </c>
      <c r="C2930" s="738" t="str">
        <f>IF($L$2=TRUE,_xll.mirGetDate($A2930,$C$4,"MOD_FOLLOWING",$I$2),"")</f>
        <v/>
      </c>
      <c r="D2930" s="738" t="str">
        <f>IF($L$2=TRUE,_xll.mirGetDate($A2930,$D$4,"MOD_FOLLOWING",$I$2),"")</f>
        <v/>
      </c>
      <c r="E2930" s="741" t="str">
        <v/>
      </c>
      <c r="F2930" s="741" t="str">
        <v/>
      </c>
      <c r="G2930" s="741" t="str">
        <v/>
      </c>
    </row>
    <row r="2931" spans="1:7">
      <c r="A2931" s="740" t="str">
        <f t="shared" si="45"/>
        <v/>
      </c>
      <c r="B2931" s="739" t="str">
        <f>IF($L$2=TRUE,_xll.mirGetDate($A2931,$B$4,"MOD_FOLLOWING",$I$2),"")</f>
        <v/>
      </c>
      <c r="C2931" s="738" t="str">
        <f>IF($L$2=TRUE,_xll.mirGetDate($A2931,$C$4,"MOD_FOLLOWING",$I$2),"")</f>
        <v/>
      </c>
      <c r="D2931" s="738" t="str">
        <f>IF($L$2=TRUE,_xll.mirGetDate($A2931,$D$4,"MOD_FOLLOWING",$I$2),"")</f>
        <v/>
      </c>
      <c r="E2931" s="741" t="str">
        <v/>
      </c>
      <c r="F2931" s="741" t="str">
        <v/>
      </c>
      <c r="G2931" s="741" t="str">
        <v/>
      </c>
    </row>
    <row r="2932" spans="1:7">
      <c r="A2932" s="740" t="str">
        <f t="shared" si="45"/>
        <v/>
      </c>
      <c r="B2932" s="739" t="str">
        <f>IF($L$2=TRUE,_xll.mirGetDate($A2932,$B$4,"MOD_FOLLOWING",$I$2),"")</f>
        <v/>
      </c>
      <c r="C2932" s="738" t="str">
        <f>IF($L$2=TRUE,_xll.mirGetDate($A2932,$C$4,"MOD_FOLLOWING",$I$2),"")</f>
        <v/>
      </c>
      <c r="D2932" s="738" t="str">
        <f>IF($L$2=TRUE,_xll.mirGetDate($A2932,$D$4,"MOD_FOLLOWING",$I$2),"")</f>
        <v/>
      </c>
      <c r="E2932" s="741" t="str">
        <v/>
      </c>
      <c r="F2932" s="741" t="str">
        <v/>
      </c>
      <c r="G2932" s="741" t="str">
        <v/>
      </c>
    </row>
    <row r="2933" spans="1:7">
      <c r="A2933" s="740" t="str">
        <f t="shared" si="45"/>
        <v/>
      </c>
      <c r="B2933" s="739" t="str">
        <f>IF($L$2=TRUE,_xll.mirGetDate($A2933,$B$4,"MOD_FOLLOWING",$I$2),"")</f>
        <v/>
      </c>
      <c r="C2933" s="738" t="str">
        <f>IF($L$2=TRUE,_xll.mirGetDate($A2933,$C$4,"MOD_FOLLOWING",$I$2),"")</f>
        <v/>
      </c>
      <c r="D2933" s="738" t="str">
        <f>IF($L$2=TRUE,_xll.mirGetDate($A2933,$D$4,"MOD_FOLLOWING",$I$2),"")</f>
        <v/>
      </c>
      <c r="E2933" s="741" t="str">
        <v/>
      </c>
      <c r="F2933" s="741" t="str">
        <v/>
      </c>
      <c r="G2933" s="741" t="str">
        <v/>
      </c>
    </row>
    <row r="2934" spans="1:7">
      <c r="A2934" s="740" t="str">
        <f t="shared" si="45"/>
        <v/>
      </c>
      <c r="B2934" s="739" t="str">
        <f>IF($L$2=TRUE,_xll.mirGetDate($A2934,$B$4,"MOD_FOLLOWING",$I$2),"")</f>
        <v/>
      </c>
      <c r="C2934" s="738" t="str">
        <f>IF($L$2=TRUE,_xll.mirGetDate($A2934,$C$4,"MOD_FOLLOWING",$I$2),"")</f>
        <v/>
      </c>
      <c r="D2934" s="738" t="str">
        <f>IF($L$2=TRUE,_xll.mirGetDate($A2934,$D$4,"MOD_FOLLOWING",$I$2),"")</f>
        <v/>
      </c>
      <c r="E2934" s="741" t="str">
        <v/>
      </c>
      <c r="F2934" s="741" t="str">
        <v/>
      </c>
      <c r="G2934" s="741" t="str">
        <v/>
      </c>
    </row>
    <row r="2935" spans="1:7">
      <c r="A2935" s="740" t="str">
        <f t="shared" si="45"/>
        <v/>
      </c>
      <c r="B2935" s="739" t="str">
        <f>IF($L$2=TRUE,_xll.mirGetDate($A2935,$B$4,"MOD_FOLLOWING",$I$2),"")</f>
        <v/>
      </c>
      <c r="C2935" s="738" t="str">
        <f>IF($L$2=TRUE,_xll.mirGetDate($A2935,$C$4,"MOD_FOLLOWING",$I$2),"")</f>
        <v/>
      </c>
      <c r="D2935" s="738" t="str">
        <f>IF($L$2=TRUE,_xll.mirGetDate($A2935,$D$4,"MOD_FOLLOWING",$I$2),"")</f>
        <v/>
      </c>
      <c r="E2935" s="741" t="str">
        <v/>
      </c>
      <c r="F2935" s="741" t="str">
        <v/>
      </c>
      <c r="G2935" s="741" t="str">
        <v/>
      </c>
    </row>
    <row r="2936" spans="1:7">
      <c r="A2936" s="740" t="str">
        <f t="shared" si="45"/>
        <v/>
      </c>
      <c r="B2936" s="739" t="str">
        <f>IF($L$2=TRUE,_xll.mirGetDate($A2936,$B$4,"MOD_FOLLOWING",$I$2),"")</f>
        <v/>
      </c>
      <c r="C2936" s="738" t="str">
        <f>IF($L$2=TRUE,_xll.mirGetDate($A2936,$C$4,"MOD_FOLLOWING",$I$2),"")</f>
        <v/>
      </c>
      <c r="D2936" s="738" t="str">
        <f>IF($L$2=TRUE,_xll.mirGetDate($A2936,$D$4,"MOD_FOLLOWING",$I$2),"")</f>
        <v/>
      </c>
      <c r="E2936" s="741" t="str">
        <v/>
      </c>
      <c r="F2936" s="741" t="str">
        <v/>
      </c>
      <c r="G2936" s="741" t="str">
        <v/>
      </c>
    </row>
    <row r="2937" spans="1:7">
      <c r="A2937" s="740" t="str">
        <f t="shared" si="45"/>
        <v/>
      </c>
      <c r="B2937" s="739" t="str">
        <f>IF($L$2=TRUE,_xll.mirGetDate($A2937,$B$4,"MOD_FOLLOWING",$I$2),"")</f>
        <v/>
      </c>
      <c r="C2937" s="738" t="str">
        <f>IF($L$2=TRUE,_xll.mirGetDate($A2937,$C$4,"MOD_FOLLOWING",$I$2),"")</f>
        <v/>
      </c>
      <c r="D2937" s="738" t="str">
        <f>IF($L$2=TRUE,_xll.mirGetDate($A2937,$D$4,"MOD_FOLLOWING",$I$2),"")</f>
        <v/>
      </c>
      <c r="E2937" s="741" t="str">
        <v/>
      </c>
      <c r="F2937" s="741" t="str">
        <v/>
      </c>
      <c r="G2937" s="741" t="str">
        <v/>
      </c>
    </row>
    <row r="2938" spans="1:7">
      <c r="A2938" s="740" t="str">
        <f t="shared" si="45"/>
        <v/>
      </c>
      <c r="B2938" s="739" t="str">
        <f>IF($L$2=TRUE,_xll.mirGetDate($A2938,$B$4,"MOD_FOLLOWING",$I$2),"")</f>
        <v/>
      </c>
      <c r="C2938" s="738" t="str">
        <f>IF($L$2=TRUE,_xll.mirGetDate($A2938,$C$4,"MOD_FOLLOWING",$I$2),"")</f>
        <v/>
      </c>
      <c r="D2938" s="738" t="str">
        <f>IF($L$2=TRUE,_xll.mirGetDate($A2938,$D$4,"MOD_FOLLOWING",$I$2),"")</f>
        <v/>
      </c>
      <c r="E2938" s="741" t="str">
        <v/>
      </c>
      <c r="F2938" s="741" t="str">
        <v/>
      </c>
      <c r="G2938" s="741" t="str">
        <v/>
      </c>
    </row>
    <row r="2939" spans="1:7">
      <c r="A2939" s="740" t="str">
        <f t="shared" si="45"/>
        <v/>
      </c>
      <c r="B2939" s="739" t="str">
        <f>IF($L$2=TRUE,_xll.mirGetDate($A2939,$B$4,"MOD_FOLLOWING",$I$2),"")</f>
        <v/>
      </c>
      <c r="C2939" s="738" t="str">
        <f>IF($L$2=TRUE,_xll.mirGetDate($A2939,$C$4,"MOD_FOLLOWING",$I$2),"")</f>
        <v/>
      </c>
      <c r="D2939" s="738" t="str">
        <f>IF($L$2=TRUE,_xll.mirGetDate($A2939,$D$4,"MOD_FOLLOWING",$I$2),"")</f>
        <v/>
      </c>
      <c r="E2939" s="741" t="str">
        <v/>
      </c>
      <c r="F2939" s="741" t="str">
        <v/>
      </c>
      <c r="G2939" s="741" t="str">
        <v/>
      </c>
    </row>
    <row r="2940" spans="1:7">
      <c r="A2940" s="740" t="str">
        <f t="shared" si="45"/>
        <v/>
      </c>
      <c r="B2940" s="739" t="str">
        <f>IF($L$2=TRUE,_xll.mirGetDate($A2940,$B$4,"MOD_FOLLOWING",$I$2),"")</f>
        <v/>
      </c>
      <c r="C2940" s="738" t="str">
        <f>IF($L$2=TRUE,_xll.mirGetDate($A2940,$C$4,"MOD_FOLLOWING",$I$2),"")</f>
        <v/>
      </c>
      <c r="D2940" s="738" t="str">
        <f>IF($L$2=TRUE,_xll.mirGetDate($A2940,$D$4,"MOD_FOLLOWING",$I$2),"")</f>
        <v/>
      </c>
      <c r="E2940" s="741" t="str">
        <v/>
      </c>
      <c r="F2940" s="741" t="str">
        <v/>
      </c>
      <c r="G2940" s="741" t="str">
        <v/>
      </c>
    </row>
    <row r="2941" spans="1:7">
      <c r="A2941" s="740" t="str">
        <f t="shared" si="45"/>
        <v/>
      </c>
      <c r="B2941" s="739" t="str">
        <f>IF($L$2=TRUE,_xll.mirGetDate($A2941,$B$4,"MOD_FOLLOWING",$I$2),"")</f>
        <v/>
      </c>
      <c r="C2941" s="738" t="str">
        <f>IF($L$2=TRUE,_xll.mirGetDate($A2941,$C$4,"MOD_FOLLOWING",$I$2),"")</f>
        <v/>
      </c>
      <c r="D2941" s="738" t="str">
        <f>IF($L$2=TRUE,_xll.mirGetDate($A2941,$D$4,"MOD_FOLLOWING",$I$2),"")</f>
        <v/>
      </c>
      <c r="E2941" s="741" t="str">
        <v/>
      </c>
      <c r="F2941" s="741" t="str">
        <v/>
      </c>
      <c r="G2941" s="741" t="str">
        <v/>
      </c>
    </row>
    <row r="2942" spans="1:7">
      <c r="A2942" s="740" t="str">
        <f t="shared" si="45"/>
        <v/>
      </c>
      <c r="B2942" s="739" t="str">
        <f>IF($L$2=TRUE,_xll.mirGetDate($A2942,$B$4,"MOD_FOLLOWING",$I$2),"")</f>
        <v/>
      </c>
      <c r="C2942" s="738" t="str">
        <f>IF($L$2=TRUE,_xll.mirGetDate($A2942,$C$4,"MOD_FOLLOWING",$I$2),"")</f>
        <v/>
      </c>
      <c r="D2942" s="738" t="str">
        <f>IF($L$2=TRUE,_xll.mirGetDate($A2942,$D$4,"MOD_FOLLOWING",$I$2),"")</f>
        <v/>
      </c>
      <c r="E2942" s="741" t="str">
        <v/>
      </c>
      <c r="F2942" s="741" t="str">
        <v/>
      </c>
      <c r="G2942" s="741" t="str">
        <v/>
      </c>
    </row>
    <row r="2943" spans="1:7">
      <c r="A2943" s="740" t="str">
        <f t="shared" si="45"/>
        <v/>
      </c>
      <c r="B2943" s="739" t="str">
        <f>IF($L$2=TRUE,_xll.mirGetDate($A2943,$B$4,"MOD_FOLLOWING",$I$2),"")</f>
        <v/>
      </c>
      <c r="C2943" s="738" t="str">
        <f>IF($L$2=TRUE,_xll.mirGetDate($A2943,$C$4,"MOD_FOLLOWING",$I$2),"")</f>
        <v/>
      </c>
      <c r="D2943" s="738" t="str">
        <f>IF($L$2=TRUE,_xll.mirGetDate($A2943,$D$4,"MOD_FOLLOWING",$I$2),"")</f>
        <v/>
      </c>
      <c r="E2943" s="741" t="str">
        <v/>
      </c>
      <c r="F2943" s="741" t="str">
        <v/>
      </c>
      <c r="G2943" s="741" t="str">
        <v/>
      </c>
    </row>
    <row r="2944" spans="1:7">
      <c r="A2944" s="740" t="str">
        <f t="shared" si="45"/>
        <v/>
      </c>
      <c r="B2944" s="739" t="str">
        <f>IF($L$2=TRUE,_xll.mirGetDate($A2944,$B$4,"MOD_FOLLOWING",$I$2),"")</f>
        <v/>
      </c>
      <c r="C2944" s="738" t="str">
        <f>IF($L$2=TRUE,_xll.mirGetDate($A2944,$C$4,"MOD_FOLLOWING",$I$2),"")</f>
        <v/>
      </c>
      <c r="D2944" s="738" t="str">
        <f>IF($L$2=TRUE,_xll.mirGetDate($A2944,$D$4,"MOD_FOLLOWING",$I$2),"")</f>
        <v/>
      </c>
      <c r="E2944" s="741" t="str">
        <v/>
      </c>
      <c r="F2944" s="741" t="str">
        <v/>
      </c>
      <c r="G2944" s="741" t="str">
        <v/>
      </c>
    </row>
    <row r="2945" spans="1:7">
      <c r="A2945" s="740" t="str">
        <f t="shared" si="45"/>
        <v/>
      </c>
      <c r="B2945" s="739" t="str">
        <f>IF($L$2=TRUE,_xll.mirGetDate($A2945,$B$4,"MOD_FOLLOWING",$I$2),"")</f>
        <v/>
      </c>
      <c r="C2945" s="738" t="str">
        <f>IF($L$2=TRUE,_xll.mirGetDate($A2945,$C$4,"MOD_FOLLOWING",$I$2),"")</f>
        <v/>
      </c>
      <c r="D2945" s="738" t="str">
        <f>IF($L$2=TRUE,_xll.mirGetDate($A2945,$D$4,"MOD_FOLLOWING",$I$2),"")</f>
        <v/>
      </c>
      <c r="E2945" s="741" t="str">
        <v/>
      </c>
      <c r="F2945" s="741" t="str">
        <v/>
      </c>
      <c r="G2945" s="741" t="str">
        <v/>
      </c>
    </row>
    <row r="2946" spans="1:7">
      <c r="A2946" s="740" t="str">
        <f t="shared" si="45"/>
        <v/>
      </c>
      <c r="B2946" s="739" t="str">
        <f>IF($L$2=TRUE,_xll.mirGetDate($A2946,$B$4,"MOD_FOLLOWING",$I$2),"")</f>
        <v/>
      </c>
      <c r="C2946" s="738" t="str">
        <f>IF($L$2=TRUE,_xll.mirGetDate($A2946,$C$4,"MOD_FOLLOWING",$I$2),"")</f>
        <v/>
      </c>
      <c r="D2946" s="738" t="str">
        <f>IF($L$2=TRUE,_xll.mirGetDate($A2946,$D$4,"MOD_FOLLOWING",$I$2),"")</f>
        <v/>
      </c>
      <c r="E2946" s="741" t="str">
        <v/>
      </c>
      <c r="F2946" s="741" t="str">
        <v/>
      </c>
      <c r="G2946" s="741" t="str">
        <v/>
      </c>
    </row>
    <row r="2947" spans="1:7">
      <c r="A2947" s="740" t="str">
        <f t="shared" si="45"/>
        <v/>
      </c>
      <c r="B2947" s="739" t="str">
        <f>IF($L$2=TRUE,_xll.mirGetDate($A2947,$B$4,"MOD_FOLLOWING",$I$2),"")</f>
        <v/>
      </c>
      <c r="C2947" s="738" t="str">
        <f>IF($L$2=TRUE,_xll.mirGetDate($A2947,$C$4,"MOD_FOLLOWING",$I$2),"")</f>
        <v/>
      </c>
      <c r="D2947" s="738" t="str">
        <f>IF($L$2=TRUE,_xll.mirGetDate($A2947,$D$4,"MOD_FOLLOWING",$I$2),"")</f>
        <v/>
      </c>
      <c r="E2947" s="741" t="str">
        <v/>
      </c>
      <c r="F2947" s="741" t="str">
        <v/>
      </c>
      <c r="G2947" s="741" t="str">
        <v/>
      </c>
    </row>
    <row r="2948" spans="1:7">
      <c r="A2948" s="740" t="str">
        <f t="shared" si="45"/>
        <v/>
      </c>
      <c r="B2948" s="739" t="str">
        <f>IF($L$2=TRUE,_xll.mirGetDate($A2948,$B$4,"MOD_FOLLOWING",$I$2),"")</f>
        <v/>
      </c>
      <c r="C2948" s="738" t="str">
        <f>IF($L$2=TRUE,_xll.mirGetDate($A2948,$C$4,"MOD_FOLLOWING",$I$2),"")</f>
        <v/>
      </c>
      <c r="D2948" s="738" t="str">
        <f>IF($L$2=TRUE,_xll.mirGetDate($A2948,$D$4,"MOD_FOLLOWING",$I$2),"")</f>
        <v/>
      </c>
      <c r="E2948" s="741" t="str">
        <v/>
      </c>
      <c r="F2948" s="741" t="str">
        <v/>
      </c>
      <c r="G2948" s="741" t="str">
        <v/>
      </c>
    </row>
    <row r="2949" spans="1:7">
      <c r="A2949" s="740" t="str">
        <f t="shared" si="45"/>
        <v/>
      </c>
      <c r="B2949" s="739" t="str">
        <f>IF($L$2=TRUE,_xll.mirGetDate($A2949,$B$4,"MOD_FOLLOWING",$I$2),"")</f>
        <v/>
      </c>
      <c r="C2949" s="738" t="str">
        <f>IF($L$2=TRUE,_xll.mirGetDate($A2949,$C$4,"MOD_FOLLOWING",$I$2),"")</f>
        <v/>
      </c>
      <c r="D2949" s="738" t="str">
        <f>IF($L$2=TRUE,_xll.mirGetDate($A2949,$D$4,"MOD_FOLLOWING",$I$2),"")</f>
        <v/>
      </c>
      <c r="E2949" s="741" t="str">
        <v/>
      </c>
      <c r="F2949" s="741" t="str">
        <v/>
      </c>
      <c r="G2949" s="741" t="str">
        <v/>
      </c>
    </row>
    <row r="2950" spans="1:7">
      <c r="A2950" s="740" t="str">
        <f t="shared" ref="A2950:A3013" si="46">B2949</f>
        <v/>
      </c>
      <c r="B2950" s="739" t="str">
        <f>IF($L$2=TRUE,_xll.mirGetDate($A2950,$B$4,"MOD_FOLLOWING",$I$2),"")</f>
        <v/>
      </c>
      <c r="C2950" s="738" t="str">
        <f>IF($L$2=TRUE,_xll.mirGetDate($A2950,$C$4,"MOD_FOLLOWING",$I$2),"")</f>
        <v/>
      </c>
      <c r="D2950" s="738" t="str">
        <f>IF($L$2=TRUE,_xll.mirGetDate($A2950,$D$4,"MOD_FOLLOWING",$I$2),"")</f>
        <v/>
      </c>
      <c r="E2950" s="741" t="str">
        <v/>
      </c>
      <c r="F2950" s="741" t="str">
        <v/>
      </c>
      <c r="G2950" s="741" t="str">
        <v/>
      </c>
    </row>
    <row r="2951" spans="1:7">
      <c r="A2951" s="740" t="str">
        <f t="shared" si="46"/>
        <v/>
      </c>
      <c r="B2951" s="739" t="str">
        <f>IF($L$2=TRUE,_xll.mirGetDate($A2951,$B$4,"MOD_FOLLOWING",$I$2),"")</f>
        <v/>
      </c>
      <c r="C2951" s="738" t="str">
        <f>IF($L$2=TRUE,_xll.mirGetDate($A2951,$C$4,"MOD_FOLLOWING",$I$2),"")</f>
        <v/>
      </c>
      <c r="D2951" s="738" t="str">
        <f>IF($L$2=TRUE,_xll.mirGetDate($A2951,$D$4,"MOD_FOLLOWING",$I$2),"")</f>
        <v/>
      </c>
      <c r="E2951" s="741" t="str">
        <v/>
      </c>
      <c r="F2951" s="741" t="str">
        <v/>
      </c>
      <c r="G2951" s="741" t="str">
        <v/>
      </c>
    </row>
    <row r="2952" spans="1:7">
      <c r="A2952" s="740" t="str">
        <f t="shared" si="46"/>
        <v/>
      </c>
      <c r="B2952" s="739" t="str">
        <f>IF($L$2=TRUE,_xll.mirGetDate($A2952,$B$4,"MOD_FOLLOWING",$I$2),"")</f>
        <v/>
      </c>
      <c r="C2952" s="738" t="str">
        <f>IF($L$2=TRUE,_xll.mirGetDate($A2952,$C$4,"MOD_FOLLOWING",$I$2),"")</f>
        <v/>
      </c>
      <c r="D2952" s="738" t="str">
        <f>IF($L$2=TRUE,_xll.mirGetDate($A2952,$D$4,"MOD_FOLLOWING",$I$2),"")</f>
        <v/>
      </c>
      <c r="E2952" s="741" t="str">
        <v/>
      </c>
      <c r="F2952" s="741" t="str">
        <v/>
      </c>
      <c r="G2952" s="741" t="str">
        <v/>
      </c>
    </row>
    <row r="2953" spans="1:7">
      <c r="A2953" s="740" t="str">
        <f t="shared" si="46"/>
        <v/>
      </c>
      <c r="B2953" s="739" t="str">
        <f>IF($L$2=TRUE,_xll.mirGetDate($A2953,$B$4,"MOD_FOLLOWING",$I$2),"")</f>
        <v/>
      </c>
      <c r="C2953" s="738" t="str">
        <f>IF($L$2=TRUE,_xll.mirGetDate($A2953,$C$4,"MOD_FOLLOWING",$I$2),"")</f>
        <v/>
      </c>
      <c r="D2953" s="738" t="str">
        <f>IF($L$2=TRUE,_xll.mirGetDate($A2953,$D$4,"MOD_FOLLOWING",$I$2),"")</f>
        <v/>
      </c>
      <c r="E2953" s="741" t="str">
        <v/>
      </c>
      <c r="F2953" s="741" t="str">
        <v/>
      </c>
      <c r="G2953" s="741" t="str">
        <v/>
      </c>
    </row>
    <row r="2954" spans="1:7">
      <c r="A2954" s="740" t="str">
        <f t="shared" si="46"/>
        <v/>
      </c>
      <c r="B2954" s="739" t="str">
        <f>IF($L$2=TRUE,_xll.mirGetDate($A2954,$B$4,"MOD_FOLLOWING",$I$2),"")</f>
        <v/>
      </c>
      <c r="C2954" s="738" t="str">
        <f>IF($L$2=TRUE,_xll.mirGetDate($A2954,$C$4,"MOD_FOLLOWING",$I$2),"")</f>
        <v/>
      </c>
      <c r="D2954" s="738" t="str">
        <f>IF($L$2=TRUE,_xll.mirGetDate($A2954,$D$4,"MOD_FOLLOWING",$I$2),"")</f>
        <v/>
      </c>
      <c r="E2954" s="741" t="str">
        <v/>
      </c>
      <c r="F2954" s="741" t="str">
        <v/>
      </c>
      <c r="G2954" s="741" t="str">
        <v/>
      </c>
    </row>
    <row r="2955" spans="1:7">
      <c r="A2955" s="740" t="str">
        <f t="shared" si="46"/>
        <v/>
      </c>
      <c r="B2955" s="739" t="str">
        <f>IF($L$2=TRUE,_xll.mirGetDate($A2955,$B$4,"MOD_FOLLOWING",$I$2),"")</f>
        <v/>
      </c>
      <c r="C2955" s="738" t="str">
        <f>IF($L$2=TRUE,_xll.mirGetDate($A2955,$C$4,"MOD_FOLLOWING",$I$2),"")</f>
        <v/>
      </c>
      <c r="D2955" s="738" t="str">
        <f>IF($L$2=TRUE,_xll.mirGetDate($A2955,$D$4,"MOD_FOLLOWING",$I$2),"")</f>
        <v/>
      </c>
      <c r="E2955" s="741" t="str">
        <v/>
      </c>
      <c r="F2955" s="741" t="str">
        <v/>
      </c>
      <c r="G2955" s="741" t="str">
        <v/>
      </c>
    </row>
    <row r="2956" spans="1:7">
      <c r="A2956" s="740" t="str">
        <f t="shared" si="46"/>
        <v/>
      </c>
      <c r="B2956" s="739" t="str">
        <f>IF($L$2=TRUE,_xll.mirGetDate($A2956,$B$4,"MOD_FOLLOWING",$I$2),"")</f>
        <v/>
      </c>
      <c r="C2956" s="738" t="str">
        <f>IF($L$2=TRUE,_xll.mirGetDate($A2956,$C$4,"MOD_FOLLOWING",$I$2),"")</f>
        <v/>
      </c>
      <c r="D2956" s="738" t="str">
        <f>IF($L$2=TRUE,_xll.mirGetDate($A2956,$D$4,"MOD_FOLLOWING",$I$2),"")</f>
        <v/>
      </c>
      <c r="E2956" s="741" t="str">
        <v/>
      </c>
      <c r="F2956" s="741" t="str">
        <v/>
      </c>
      <c r="G2956" s="741" t="str">
        <v/>
      </c>
    </row>
    <row r="2957" spans="1:7">
      <c r="A2957" s="740" t="str">
        <f t="shared" si="46"/>
        <v/>
      </c>
      <c r="B2957" s="739" t="str">
        <f>IF($L$2=TRUE,_xll.mirGetDate($A2957,$B$4,"MOD_FOLLOWING",$I$2),"")</f>
        <v/>
      </c>
      <c r="C2957" s="738" t="str">
        <f>IF($L$2=TRUE,_xll.mirGetDate($A2957,$C$4,"MOD_FOLLOWING",$I$2),"")</f>
        <v/>
      </c>
      <c r="D2957" s="738" t="str">
        <f>IF($L$2=TRUE,_xll.mirGetDate($A2957,$D$4,"MOD_FOLLOWING",$I$2),"")</f>
        <v/>
      </c>
      <c r="E2957" s="741" t="str">
        <v/>
      </c>
      <c r="F2957" s="741" t="str">
        <v/>
      </c>
      <c r="G2957" s="741" t="str">
        <v/>
      </c>
    </row>
    <row r="2958" spans="1:7">
      <c r="A2958" s="740" t="str">
        <f t="shared" si="46"/>
        <v/>
      </c>
      <c r="B2958" s="739" t="str">
        <f>IF($L$2=TRUE,_xll.mirGetDate($A2958,$B$4,"MOD_FOLLOWING",$I$2),"")</f>
        <v/>
      </c>
      <c r="C2958" s="738" t="str">
        <f>IF($L$2=TRUE,_xll.mirGetDate($A2958,$C$4,"MOD_FOLLOWING",$I$2),"")</f>
        <v/>
      </c>
      <c r="D2958" s="738" t="str">
        <f>IF($L$2=TRUE,_xll.mirGetDate($A2958,$D$4,"MOD_FOLLOWING",$I$2),"")</f>
        <v/>
      </c>
      <c r="E2958" s="741" t="str">
        <v/>
      </c>
      <c r="F2958" s="741" t="str">
        <v/>
      </c>
      <c r="G2958" s="741" t="str">
        <v/>
      </c>
    </row>
    <row r="2959" spans="1:7">
      <c r="A2959" s="740" t="str">
        <f t="shared" si="46"/>
        <v/>
      </c>
      <c r="B2959" s="739" t="str">
        <f>IF($L$2=TRUE,_xll.mirGetDate($A2959,$B$4,"MOD_FOLLOWING",$I$2),"")</f>
        <v/>
      </c>
      <c r="C2959" s="738" t="str">
        <f>IF($L$2=TRUE,_xll.mirGetDate($A2959,$C$4,"MOD_FOLLOWING",$I$2),"")</f>
        <v/>
      </c>
      <c r="D2959" s="738" t="str">
        <f>IF($L$2=TRUE,_xll.mirGetDate($A2959,$D$4,"MOD_FOLLOWING",$I$2),"")</f>
        <v/>
      </c>
      <c r="E2959" s="741" t="str">
        <v/>
      </c>
      <c r="F2959" s="741" t="str">
        <v/>
      </c>
      <c r="G2959" s="741" t="str">
        <v/>
      </c>
    </row>
    <row r="2960" spans="1:7">
      <c r="A2960" s="740" t="str">
        <f t="shared" si="46"/>
        <v/>
      </c>
      <c r="B2960" s="739" t="str">
        <f>IF($L$2=TRUE,_xll.mirGetDate($A2960,$B$4,"MOD_FOLLOWING",$I$2),"")</f>
        <v/>
      </c>
      <c r="C2960" s="738" t="str">
        <f>IF($L$2=TRUE,_xll.mirGetDate($A2960,$C$4,"MOD_FOLLOWING",$I$2),"")</f>
        <v/>
      </c>
      <c r="D2960" s="738" t="str">
        <f>IF($L$2=TRUE,_xll.mirGetDate($A2960,$D$4,"MOD_FOLLOWING",$I$2),"")</f>
        <v/>
      </c>
      <c r="E2960" s="741" t="str">
        <v/>
      </c>
      <c r="F2960" s="741" t="str">
        <v/>
      </c>
      <c r="G2960" s="741" t="str">
        <v/>
      </c>
    </row>
    <row r="2961" spans="1:7">
      <c r="A2961" s="740" t="str">
        <f t="shared" si="46"/>
        <v/>
      </c>
      <c r="B2961" s="739" t="str">
        <f>IF($L$2=TRUE,_xll.mirGetDate($A2961,$B$4,"MOD_FOLLOWING",$I$2),"")</f>
        <v/>
      </c>
      <c r="C2961" s="738" t="str">
        <f>IF($L$2=TRUE,_xll.mirGetDate($A2961,$C$4,"MOD_FOLLOWING",$I$2),"")</f>
        <v/>
      </c>
      <c r="D2961" s="738" t="str">
        <f>IF($L$2=TRUE,_xll.mirGetDate($A2961,$D$4,"MOD_FOLLOWING",$I$2),"")</f>
        <v/>
      </c>
      <c r="E2961" s="741" t="str">
        <v/>
      </c>
      <c r="F2961" s="741" t="str">
        <v/>
      </c>
      <c r="G2961" s="741" t="str">
        <v/>
      </c>
    </row>
    <row r="2962" spans="1:7">
      <c r="A2962" s="740" t="str">
        <f t="shared" si="46"/>
        <v/>
      </c>
      <c r="B2962" s="739" t="str">
        <f>IF($L$2=TRUE,_xll.mirGetDate($A2962,$B$4,"MOD_FOLLOWING",$I$2),"")</f>
        <v/>
      </c>
      <c r="C2962" s="738" t="str">
        <f>IF($L$2=TRUE,_xll.mirGetDate($A2962,$C$4,"MOD_FOLLOWING",$I$2),"")</f>
        <v/>
      </c>
      <c r="D2962" s="738" t="str">
        <f>IF($L$2=TRUE,_xll.mirGetDate($A2962,$D$4,"MOD_FOLLOWING",$I$2),"")</f>
        <v/>
      </c>
      <c r="E2962" s="741" t="str">
        <v/>
      </c>
      <c r="F2962" s="741" t="str">
        <v/>
      </c>
      <c r="G2962" s="741" t="str">
        <v/>
      </c>
    </row>
    <row r="2963" spans="1:7">
      <c r="A2963" s="740" t="str">
        <f t="shared" si="46"/>
        <v/>
      </c>
      <c r="B2963" s="739" t="str">
        <f>IF($L$2=TRUE,_xll.mirGetDate($A2963,$B$4,"MOD_FOLLOWING",$I$2),"")</f>
        <v/>
      </c>
      <c r="C2963" s="738" t="str">
        <f>IF($L$2=TRUE,_xll.mirGetDate($A2963,$C$4,"MOD_FOLLOWING",$I$2),"")</f>
        <v/>
      </c>
      <c r="D2963" s="738" t="str">
        <f>IF($L$2=TRUE,_xll.mirGetDate($A2963,$D$4,"MOD_FOLLOWING",$I$2),"")</f>
        <v/>
      </c>
      <c r="E2963" s="741" t="str">
        <v/>
      </c>
      <c r="F2963" s="741" t="str">
        <v/>
      </c>
      <c r="G2963" s="741" t="str">
        <v/>
      </c>
    </row>
    <row r="2964" spans="1:7">
      <c r="A2964" s="740" t="str">
        <f t="shared" si="46"/>
        <v/>
      </c>
      <c r="B2964" s="739" t="str">
        <f>IF($L$2=TRUE,_xll.mirGetDate($A2964,$B$4,"MOD_FOLLOWING",$I$2),"")</f>
        <v/>
      </c>
      <c r="C2964" s="738" t="str">
        <f>IF($L$2=TRUE,_xll.mirGetDate($A2964,$C$4,"MOD_FOLLOWING",$I$2),"")</f>
        <v/>
      </c>
      <c r="D2964" s="738" t="str">
        <f>IF($L$2=TRUE,_xll.mirGetDate($A2964,$D$4,"MOD_FOLLOWING",$I$2),"")</f>
        <v/>
      </c>
      <c r="E2964" s="741" t="str">
        <v/>
      </c>
      <c r="F2964" s="741" t="str">
        <v/>
      </c>
      <c r="G2964" s="741" t="str">
        <v/>
      </c>
    </row>
    <row r="2965" spans="1:7">
      <c r="A2965" s="740" t="str">
        <f t="shared" si="46"/>
        <v/>
      </c>
      <c r="B2965" s="739" t="str">
        <f>IF($L$2=TRUE,_xll.mirGetDate($A2965,$B$4,"MOD_FOLLOWING",$I$2),"")</f>
        <v/>
      </c>
      <c r="C2965" s="738" t="str">
        <f>IF($L$2=TRUE,_xll.mirGetDate($A2965,$C$4,"MOD_FOLLOWING",$I$2),"")</f>
        <v/>
      </c>
      <c r="D2965" s="738" t="str">
        <f>IF($L$2=TRUE,_xll.mirGetDate($A2965,$D$4,"MOD_FOLLOWING",$I$2),"")</f>
        <v/>
      </c>
      <c r="E2965" s="741" t="str">
        <v/>
      </c>
      <c r="F2965" s="741" t="str">
        <v/>
      </c>
      <c r="G2965" s="741" t="str">
        <v/>
      </c>
    </row>
    <row r="2966" spans="1:7">
      <c r="A2966" s="740" t="str">
        <f t="shared" si="46"/>
        <v/>
      </c>
      <c r="B2966" s="739" t="str">
        <f>IF($L$2=TRUE,_xll.mirGetDate($A2966,$B$4,"MOD_FOLLOWING",$I$2),"")</f>
        <v/>
      </c>
      <c r="C2966" s="738" t="str">
        <f>IF($L$2=TRUE,_xll.mirGetDate($A2966,$C$4,"MOD_FOLLOWING",$I$2),"")</f>
        <v/>
      </c>
      <c r="D2966" s="738" t="str">
        <f>IF($L$2=TRUE,_xll.mirGetDate($A2966,$D$4,"MOD_FOLLOWING",$I$2),"")</f>
        <v/>
      </c>
      <c r="E2966" s="741" t="str">
        <v/>
      </c>
      <c r="F2966" s="741" t="str">
        <v/>
      </c>
      <c r="G2966" s="741" t="str">
        <v/>
      </c>
    </row>
    <row r="2967" spans="1:7">
      <c r="A2967" s="740" t="str">
        <f t="shared" si="46"/>
        <v/>
      </c>
      <c r="B2967" s="739" t="str">
        <f>IF($L$2=TRUE,_xll.mirGetDate($A2967,$B$4,"MOD_FOLLOWING",$I$2),"")</f>
        <v/>
      </c>
      <c r="C2967" s="738" t="str">
        <f>IF($L$2=TRUE,_xll.mirGetDate($A2967,$C$4,"MOD_FOLLOWING",$I$2),"")</f>
        <v/>
      </c>
      <c r="D2967" s="738" t="str">
        <f>IF($L$2=TRUE,_xll.mirGetDate($A2967,$D$4,"MOD_FOLLOWING",$I$2),"")</f>
        <v/>
      </c>
      <c r="E2967" s="741" t="str">
        <v/>
      </c>
      <c r="F2967" s="741" t="str">
        <v/>
      </c>
      <c r="G2967" s="741" t="str">
        <v/>
      </c>
    </row>
    <row r="2968" spans="1:7">
      <c r="A2968" s="740" t="str">
        <f t="shared" si="46"/>
        <v/>
      </c>
      <c r="B2968" s="739" t="str">
        <f>IF($L$2=TRUE,_xll.mirGetDate($A2968,$B$4,"MOD_FOLLOWING",$I$2),"")</f>
        <v/>
      </c>
      <c r="C2968" s="738" t="str">
        <f>IF($L$2=TRUE,_xll.mirGetDate($A2968,$C$4,"MOD_FOLLOWING",$I$2),"")</f>
        <v/>
      </c>
      <c r="D2968" s="738" t="str">
        <f>IF($L$2=TRUE,_xll.mirGetDate($A2968,$D$4,"MOD_FOLLOWING",$I$2),"")</f>
        <v/>
      </c>
      <c r="E2968" s="741" t="str">
        <v/>
      </c>
      <c r="F2968" s="741" t="str">
        <v/>
      </c>
      <c r="G2968" s="741" t="str">
        <v/>
      </c>
    </row>
    <row r="2969" spans="1:7">
      <c r="A2969" s="740" t="str">
        <f t="shared" si="46"/>
        <v/>
      </c>
      <c r="B2969" s="739" t="str">
        <f>IF($L$2=TRUE,_xll.mirGetDate($A2969,$B$4,"MOD_FOLLOWING",$I$2),"")</f>
        <v/>
      </c>
      <c r="C2969" s="738" t="str">
        <f>IF($L$2=TRUE,_xll.mirGetDate($A2969,$C$4,"MOD_FOLLOWING",$I$2),"")</f>
        <v/>
      </c>
      <c r="D2969" s="738" t="str">
        <f>IF($L$2=TRUE,_xll.mirGetDate($A2969,$D$4,"MOD_FOLLOWING",$I$2),"")</f>
        <v/>
      </c>
      <c r="E2969" s="741" t="str">
        <v/>
      </c>
      <c r="F2969" s="741" t="str">
        <v/>
      </c>
      <c r="G2969" s="741" t="str">
        <v/>
      </c>
    </row>
    <row r="2970" spans="1:7">
      <c r="A2970" s="740" t="str">
        <f t="shared" si="46"/>
        <v/>
      </c>
      <c r="B2970" s="739" t="str">
        <f>IF($L$2=TRUE,_xll.mirGetDate($A2970,$B$4,"MOD_FOLLOWING",$I$2),"")</f>
        <v/>
      </c>
      <c r="C2970" s="738" t="str">
        <f>IF($L$2=TRUE,_xll.mirGetDate($A2970,$C$4,"MOD_FOLLOWING",$I$2),"")</f>
        <v/>
      </c>
      <c r="D2970" s="738" t="str">
        <f>IF($L$2=TRUE,_xll.mirGetDate($A2970,$D$4,"MOD_FOLLOWING",$I$2),"")</f>
        <v/>
      </c>
      <c r="E2970" s="741" t="str">
        <v/>
      </c>
      <c r="F2970" s="741" t="str">
        <v/>
      </c>
      <c r="G2970" s="741" t="str">
        <v/>
      </c>
    </row>
    <row r="2971" spans="1:7">
      <c r="A2971" s="740" t="str">
        <f t="shared" si="46"/>
        <v/>
      </c>
      <c r="B2971" s="739" t="str">
        <f>IF($L$2=TRUE,_xll.mirGetDate($A2971,$B$4,"MOD_FOLLOWING",$I$2),"")</f>
        <v/>
      </c>
      <c r="C2971" s="738" t="str">
        <f>IF($L$2=TRUE,_xll.mirGetDate($A2971,$C$4,"MOD_FOLLOWING",$I$2),"")</f>
        <v/>
      </c>
      <c r="D2971" s="738" t="str">
        <f>IF($L$2=TRUE,_xll.mirGetDate($A2971,$D$4,"MOD_FOLLOWING",$I$2),"")</f>
        <v/>
      </c>
      <c r="E2971" s="741" t="str">
        <v/>
      </c>
      <c r="F2971" s="741" t="str">
        <v/>
      </c>
      <c r="G2971" s="741" t="str">
        <v/>
      </c>
    </row>
    <row r="2972" spans="1:7">
      <c r="A2972" s="740" t="str">
        <f t="shared" si="46"/>
        <v/>
      </c>
      <c r="B2972" s="739" t="str">
        <f>IF($L$2=TRUE,_xll.mirGetDate($A2972,$B$4,"MOD_FOLLOWING",$I$2),"")</f>
        <v/>
      </c>
      <c r="C2972" s="738" t="str">
        <f>IF($L$2=TRUE,_xll.mirGetDate($A2972,$C$4,"MOD_FOLLOWING",$I$2),"")</f>
        <v/>
      </c>
      <c r="D2972" s="738" t="str">
        <f>IF($L$2=TRUE,_xll.mirGetDate($A2972,$D$4,"MOD_FOLLOWING",$I$2),"")</f>
        <v/>
      </c>
      <c r="E2972" s="741" t="str">
        <v/>
      </c>
      <c r="F2972" s="741" t="str">
        <v/>
      </c>
      <c r="G2972" s="741" t="str">
        <v/>
      </c>
    </row>
    <row r="2973" spans="1:7">
      <c r="A2973" s="740" t="str">
        <f t="shared" si="46"/>
        <v/>
      </c>
      <c r="B2973" s="739" t="str">
        <f>IF($L$2=TRUE,_xll.mirGetDate($A2973,$B$4,"MOD_FOLLOWING",$I$2),"")</f>
        <v/>
      </c>
      <c r="C2973" s="738" t="str">
        <f>IF($L$2=TRUE,_xll.mirGetDate($A2973,$C$4,"MOD_FOLLOWING",$I$2),"")</f>
        <v/>
      </c>
      <c r="D2973" s="738" t="str">
        <f>IF($L$2=TRUE,_xll.mirGetDate($A2973,$D$4,"MOD_FOLLOWING",$I$2),"")</f>
        <v/>
      </c>
      <c r="E2973" s="741" t="str">
        <v/>
      </c>
      <c r="F2973" s="741" t="str">
        <v/>
      </c>
      <c r="G2973" s="741" t="str">
        <v/>
      </c>
    </row>
    <row r="2974" spans="1:7">
      <c r="A2974" s="740" t="str">
        <f t="shared" si="46"/>
        <v/>
      </c>
      <c r="B2974" s="739" t="str">
        <f>IF($L$2=TRUE,_xll.mirGetDate($A2974,$B$4,"MOD_FOLLOWING",$I$2),"")</f>
        <v/>
      </c>
      <c r="C2974" s="738" t="str">
        <f>IF($L$2=TRUE,_xll.mirGetDate($A2974,$C$4,"MOD_FOLLOWING",$I$2),"")</f>
        <v/>
      </c>
      <c r="D2974" s="738" t="str">
        <f>IF($L$2=TRUE,_xll.mirGetDate($A2974,$D$4,"MOD_FOLLOWING",$I$2),"")</f>
        <v/>
      </c>
      <c r="E2974" s="741" t="str">
        <v/>
      </c>
      <c r="F2974" s="741" t="str">
        <v/>
      </c>
      <c r="G2974" s="741" t="str">
        <v/>
      </c>
    </row>
    <row r="2975" spans="1:7">
      <c r="A2975" s="740" t="str">
        <f t="shared" si="46"/>
        <v/>
      </c>
      <c r="B2975" s="739" t="str">
        <f>IF($L$2=TRUE,_xll.mirGetDate($A2975,$B$4,"MOD_FOLLOWING",$I$2),"")</f>
        <v/>
      </c>
      <c r="C2975" s="738" t="str">
        <f>IF($L$2=TRUE,_xll.mirGetDate($A2975,$C$4,"MOD_FOLLOWING",$I$2),"")</f>
        <v/>
      </c>
      <c r="D2975" s="738" t="str">
        <f>IF($L$2=TRUE,_xll.mirGetDate($A2975,$D$4,"MOD_FOLLOWING",$I$2),"")</f>
        <v/>
      </c>
      <c r="E2975" s="741" t="str">
        <v/>
      </c>
      <c r="F2975" s="741" t="str">
        <v/>
      </c>
      <c r="G2975" s="741" t="str">
        <v/>
      </c>
    </row>
    <row r="2976" spans="1:7">
      <c r="A2976" s="740" t="str">
        <f t="shared" si="46"/>
        <v/>
      </c>
      <c r="B2976" s="739" t="str">
        <f>IF($L$2=TRUE,_xll.mirGetDate($A2976,$B$4,"MOD_FOLLOWING",$I$2),"")</f>
        <v/>
      </c>
      <c r="C2976" s="738" t="str">
        <f>IF($L$2=TRUE,_xll.mirGetDate($A2976,$C$4,"MOD_FOLLOWING",$I$2),"")</f>
        <v/>
      </c>
      <c r="D2976" s="738" t="str">
        <f>IF($L$2=TRUE,_xll.mirGetDate($A2976,$D$4,"MOD_FOLLOWING",$I$2),"")</f>
        <v/>
      </c>
      <c r="E2976" s="741" t="str">
        <v/>
      </c>
      <c r="F2976" s="741" t="str">
        <v/>
      </c>
      <c r="G2976" s="741" t="str">
        <v/>
      </c>
    </row>
    <row r="2977" spans="1:7">
      <c r="A2977" s="740" t="str">
        <f t="shared" si="46"/>
        <v/>
      </c>
      <c r="B2977" s="739" t="str">
        <f>IF($L$2=TRUE,_xll.mirGetDate($A2977,$B$4,"MOD_FOLLOWING",$I$2),"")</f>
        <v/>
      </c>
      <c r="C2977" s="738" t="str">
        <f>IF($L$2=TRUE,_xll.mirGetDate($A2977,$C$4,"MOD_FOLLOWING",$I$2),"")</f>
        <v/>
      </c>
      <c r="D2977" s="738" t="str">
        <f>IF($L$2=TRUE,_xll.mirGetDate($A2977,$D$4,"MOD_FOLLOWING",$I$2),"")</f>
        <v/>
      </c>
      <c r="E2977" s="741" t="str">
        <v/>
      </c>
      <c r="F2977" s="741" t="str">
        <v/>
      </c>
      <c r="G2977" s="741" t="str">
        <v/>
      </c>
    </row>
    <row r="2978" spans="1:7">
      <c r="A2978" s="740" t="str">
        <f t="shared" si="46"/>
        <v/>
      </c>
      <c r="B2978" s="739" t="str">
        <f>IF($L$2=TRUE,_xll.mirGetDate($A2978,$B$4,"MOD_FOLLOWING",$I$2),"")</f>
        <v/>
      </c>
      <c r="C2978" s="738" t="str">
        <f>IF($L$2=TRUE,_xll.mirGetDate($A2978,$C$4,"MOD_FOLLOWING",$I$2),"")</f>
        <v/>
      </c>
      <c r="D2978" s="738" t="str">
        <f>IF($L$2=TRUE,_xll.mirGetDate($A2978,$D$4,"MOD_FOLLOWING",$I$2),"")</f>
        <v/>
      </c>
      <c r="E2978" s="741" t="str">
        <v/>
      </c>
      <c r="F2978" s="741" t="str">
        <v/>
      </c>
      <c r="G2978" s="741" t="str">
        <v/>
      </c>
    </row>
    <row r="2979" spans="1:7">
      <c r="A2979" s="740" t="str">
        <f t="shared" si="46"/>
        <v/>
      </c>
      <c r="B2979" s="739" t="str">
        <f>IF($L$2=TRUE,_xll.mirGetDate($A2979,$B$4,"MOD_FOLLOWING",$I$2),"")</f>
        <v/>
      </c>
      <c r="C2979" s="738" t="str">
        <f>IF($L$2=TRUE,_xll.mirGetDate($A2979,$C$4,"MOD_FOLLOWING",$I$2),"")</f>
        <v/>
      </c>
      <c r="D2979" s="738" t="str">
        <f>IF($L$2=TRUE,_xll.mirGetDate($A2979,$D$4,"MOD_FOLLOWING",$I$2),"")</f>
        <v/>
      </c>
      <c r="E2979" s="741" t="str">
        <v/>
      </c>
      <c r="F2979" s="741" t="str">
        <v/>
      </c>
      <c r="G2979" s="741" t="str">
        <v/>
      </c>
    </row>
    <row r="2980" spans="1:7">
      <c r="A2980" s="740" t="str">
        <f t="shared" si="46"/>
        <v/>
      </c>
      <c r="B2980" s="739" t="str">
        <f>IF($L$2=TRUE,_xll.mirGetDate($A2980,$B$4,"MOD_FOLLOWING",$I$2),"")</f>
        <v/>
      </c>
      <c r="C2980" s="738" t="str">
        <f>IF($L$2=TRUE,_xll.mirGetDate($A2980,$C$4,"MOD_FOLLOWING",$I$2),"")</f>
        <v/>
      </c>
      <c r="D2980" s="738" t="str">
        <f>IF($L$2=TRUE,_xll.mirGetDate($A2980,$D$4,"MOD_FOLLOWING",$I$2),"")</f>
        <v/>
      </c>
      <c r="E2980" s="741" t="str">
        <v/>
      </c>
      <c r="F2980" s="741" t="str">
        <v/>
      </c>
      <c r="G2980" s="741" t="str">
        <v/>
      </c>
    </row>
    <row r="2981" spans="1:7">
      <c r="A2981" s="740" t="str">
        <f t="shared" si="46"/>
        <v/>
      </c>
      <c r="B2981" s="739" t="str">
        <f>IF($L$2=TRUE,_xll.mirGetDate($A2981,$B$4,"MOD_FOLLOWING",$I$2),"")</f>
        <v/>
      </c>
      <c r="C2981" s="738" t="str">
        <f>IF($L$2=TRUE,_xll.mirGetDate($A2981,$C$4,"MOD_FOLLOWING",$I$2),"")</f>
        <v/>
      </c>
      <c r="D2981" s="738" t="str">
        <f>IF($L$2=TRUE,_xll.mirGetDate($A2981,$D$4,"MOD_FOLLOWING",$I$2),"")</f>
        <v/>
      </c>
      <c r="E2981" s="741" t="str">
        <v/>
      </c>
      <c r="F2981" s="741" t="str">
        <v/>
      </c>
      <c r="G2981" s="741" t="str">
        <v/>
      </c>
    </row>
    <row r="2982" spans="1:7">
      <c r="A2982" s="740" t="str">
        <f t="shared" si="46"/>
        <v/>
      </c>
      <c r="B2982" s="739" t="str">
        <f>IF($L$2=TRUE,_xll.mirGetDate($A2982,$B$4,"MOD_FOLLOWING",$I$2),"")</f>
        <v/>
      </c>
      <c r="C2982" s="738" t="str">
        <f>IF($L$2=TRUE,_xll.mirGetDate($A2982,$C$4,"MOD_FOLLOWING",$I$2),"")</f>
        <v/>
      </c>
      <c r="D2982" s="738" t="str">
        <f>IF($L$2=TRUE,_xll.mirGetDate($A2982,$D$4,"MOD_FOLLOWING",$I$2),"")</f>
        <v/>
      </c>
      <c r="E2982" s="741" t="str">
        <v/>
      </c>
      <c r="F2982" s="741" t="str">
        <v/>
      </c>
      <c r="G2982" s="741" t="str">
        <v/>
      </c>
    </row>
    <row r="2983" spans="1:7">
      <c r="A2983" s="740" t="str">
        <f t="shared" si="46"/>
        <v/>
      </c>
      <c r="B2983" s="739" t="str">
        <f>IF($L$2=TRUE,_xll.mirGetDate($A2983,$B$4,"MOD_FOLLOWING",$I$2),"")</f>
        <v/>
      </c>
      <c r="C2983" s="738" t="str">
        <f>IF($L$2=TRUE,_xll.mirGetDate($A2983,$C$4,"MOD_FOLLOWING",$I$2),"")</f>
        <v/>
      </c>
      <c r="D2983" s="738" t="str">
        <f>IF($L$2=TRUE,_xll.mirGetDate($A2983,$D$4,"MOD_FOLLOWING",$I$2),"")</f>
        <v/>
      </c>
      <c r="E2983" s="741" t="str">
        <v/>
      </c>
      <c r="F2983" s="741" t="str">
        <v/>
      </c>
      <c r="G2983" s="741" t="str">
        <v/>
      </c>
    </row>
    <row r="2984" spans="1:7">
      <c r="A2984" s="740" t="str">
        <f t="shared" si="46"/>
        <v/>
      </c>
      <c r="B2984" s="739" t="str">
        <f>IF($L$2=TRUE,_xll.mirGetDate($A2984,$B$4,"MOD_FOLLOWING",$I$2),"")</f>
        <v/>
      </c>
      <c r="C2984" s="738" t="str">
        <f>IF($L$2=TRUE,_xll.mirGetDate($A2984,$C$4,"MOD_FOLLOWING",$I$2),"")</f>
        <v/>
      </c>
      <c r="D2984" s="738" t="str">
        <f>IF($L$2=TRUE,_xll.mirGetDate($A2984,$D$4,"MOD_FOLLOWING",$I$2),"")</f>
        <v/>
      </c>
      <c r="E2984" s="741" t="str">
        <v/>
      </c>
      <c r="F2984" s="741" t="str">
        <v/>
      </c>
      <c r="G2984" s="741" t="str">
        <v/>
      </c>
    </row>
    <row r="2985" spans="1:7">
      <c r="A2985" s="740" t="str">
        <f t="shared" si="46"/>
        <v/>
      </c>
      <c r="B2985" s="739" t="str">
        <f>IF($L$2=TRUE,_xll.mirGetDate($A2985,$B$4,"MOD_FOLLOWING",$I$2),"")</f>
        <v/>
      </c>
      <c r="C2985" s="738" t="str">
        <f>IF($L$2=TRUE,_xll.mirGetDate($A2985,$C$4,"MOD_FOLLOWING",$I$2),"")</f>
        <v/>
      </c>
      <c r="D2985" s="738" t="str">
        <f>IF($L$2=TRUE,_xll.mirGetDate($A2985,$D$4,"MOD_FOLLOWING",$I$2),"")</f>
        <v/>
      </c>
      <c r="E2985" s="741" t="str">
        <v/>
      </c>
      <c r="F2985" s="741" t="str">
        <v/>
      </c>
      <c r="G2985" s="741" t="str">
        <v/>
      </c>
    </row>
    <row r="2986" spans="1:7">
      <c r="A2986" s="740" t="str">
        <f t="shared" si="46"/>
        <v/>
      </c>
      <c r="B2986" s="739" t="str">
        <f>IF($L$2=TRUE,_xll.mirGetDate($A2986,$B$4,"MOD_FOLLOWING",$I$2),"")</f>
        <v/>
      </c>
      <c r="C2986" s="738" t="str">
        <f>IF($L$2=TRUE,_xll.mirGetDate($A2986,$C$4,"MOD_FOLLOWING",$I$2),"")</f>
        <v/>
      </c>
      <c r="D2986" s="738" t="str">
        <f>IF($L$2=TRUE,_xll.mirGetDate($A2986,$D$4,"MOD_FOLLOWING",$I$2),"")</f>
        <v/>
      </c>
      <c r="E2986" s="741" t="str">
        <v/>
      </c>
      <c r="F2986" s="741" t="str">
        <v/>
      </c>
      <c r="G2986" s="741" t="str">
        <v/>
      </c>
    </row>
    <row r="2987" spans="1:7">
      <c r="A2987" s="740" t="str">
        <f t="shared" si="46"/>
        <v/>
      </c>
      <c r="B2987" s="739" t="str">
        <f>IF($L$2=TRUE,_xll.mirGetDate($A2987,$B$4,"MOD_FOLLOWING",$I$2),"")</f>
        <v/>
      </c>
      <c r="C2987" s="738" t="str">
        <f>IF($L$2=TRUE,_xll.mirGetDate($A2987,$C$4,"MOD_FOLLOWING",$I$2),"")</f>
        <v/>
      </c>
      <c r="D2987" s="738" t="str">
        <f>IF($L$2=TRUE,_xll.mirGetDate($A2987,$D$4,"MOD_FOLLOWING",$I$2),"")</f>
        <v/>
      </c>
      <c r="E2987" s="741" t="str">
        <v/>
      </c>
      <c r="F2987" s="741" t="str">
        <v/>
      </c>
      <c r="G2987" s="741" t="str">
        <v/>
      </c>
    </row>
    <row r="2988" spans="1:7">
      <c r="A2988" s="740" t="str">
        <f t="shared" si="46"/>
        <v/>
      </c>
      <c r="B2988" s="739" t="str">
        <f>IF($L$2=TRUE,_xll.mirGetDate($A2988,$B$4,"MOD_FOLLOWING",$I$2),"")</f>
        <v/>
      </c>
      <c r="C2988" s="738" t="str">
        <f>IF($L$2=TRUE,_xll.mirGetDate($A2988,$C$4,"MOD_FOLLOWING",$I$2),"")</f>
        <v/>
      </c>
      <c r="D2988" s="738" t="str">
        <f>IF($L$2=TRUE,_xll.mirGetDate($A2988,$D$4,"MOD_FOLLOWING",$I$2),"")</f>
        <v/>
      </c>
      <c r="E2988" s="741" t="str">
        <v/>
      </c>
      <c r="F2988" s="741" t="str">
        <v/>
      </c>
      <c r="G2988" s="741" t="str">
        <v/>
      </c>
    </row>
    <row r="2989" spans="1:7">
      <c r="A2989" s="740" t="str">
        <f t="shared" si="46"/>
        <v/>
      </c>
      <c r="B2989" s="739" t="str">
        <f>IF($L$2=TRUE,_xll.mirGetDate($A2989,$B$4,"MOD_FOLLOWING",$I$2),"")</f>
        <v/>
      </c>
      <c r="C2989" s="738" t="str">
        <f>IF($L$2=TRUE,_xll.mirGetDate($A2989,$C$4,"MOD_FOLLOWING",$I$2),"")</f>
        <v/>
      </c>
      <c r="D2989" s="738" t="str">
        <f>IF($L$2=TRUE,_xll.mirGetDate($A2989,$D$4,"MOD_FOLLOWING",$I$2),"")</f>
        <v/>
      </c>
      <c r="E2989" s="741" t="str">
        <v/>
      </c>
      <c r="F2989" s="741" t="str">
        <v/>
      </c>
      <c r="G2989" s="741" t="str">
        <v/>
      </c>
    </row>
    <row r="2990" spans="1:7">
      <c r="A2990" s="740" t="str">
        <f t="shared" si="46"/>
        <v/>
      </c>
      <c r="B2990" s="739" t="str">
        <f>IF($L$2=TRUE,_xll.mirGetDate($A2990,$B$4,"MOD_FOLLOWING",$I$2),"")</f>
        <v/>
      </c>
      <c r="C2990" s="738" t="str">
        <f>IF($L$2=TRUE,_xll.mirGetDate($A2990,$C$4,"MOD_FOLLOWING",$I$2),"")</f>
        <v/>
      </c>
      <c r="D2990" s="738" t="str">
        <f>IF($L$2=TRUE,_xll.mirGetDate($A2990,$D$4,"MOD_FOLLOWING",$I$2),"")</f>
        <v/>
      </c>
      <c r="E2990" s="741" t="str">
        <v/>
      </c>
      <c r="F2990" s="741" t="str">
        <v/>
      </c>
      <c r="G2990" s="741" t="str">
        <v/>
      </c>
    </row>
    <row r="2991" spans="1:7">
      <c r="A2991" s="740" t="str">
        <f t="shared" si="46"/>
        <v/>
      </c>
      <c r="B2991" s="739" t="str">
        <f>IF($L$2=TRUE,_xll.mirGetDate($A2991,$B$4,"MOD_FOLLOWING",$I$2),"")</f>
        <v/>
      </c>
      <c r="C2991" s="738" t="str">
        <f>IF($L$2=TRUE,_xll.mirGetDate($A2991,$C$4,"MOD_FOLLOWING",$I$2),"")</f>
        <v/>
      </c>
      <c r="D2991" s="738" t="str">
        <f>IF($L$2=TRUE,_xll.mirGetDate($A2991,$D$4,"MOD_FOLLOWING",$I$2),"")</f>
        <v/>
      </c>
      <c r="E2991" s="741" t="str">
        <v/>
      </c>
      <c r="F2991" s="741" t="str">
        <v/>
      </c>
      <c r="G2991" s="741" t="str">
        <v/>
      </c>
    </row>
    <row r="2992" spans="1:7">
      <c r="A2992" s="740" t="str">
        <f t="shared" si="46"/>
        <v/>
      </c>
      <c r="B2992" s="739" t="str">
        <f>IF($L$2=TRUE,_xll.mirGetDate($A2992,$B$4,"MOD_FOLLOWING",$I$2),"")</f>
        <v/>
      </c>
      <c r="C2992" s="738" t="str">
        <f>IF($L$2=TRUE,_xll.mirGetDate($A2992,$C$4,"MOD_FOLLOWING",$I$2),"")</f>
        <v/>
      </c>
      <c r="D2992" s="738" t="str">
        <f>IF($L$2=TRUE,_xll.mirGetDate($A2992,$D$4,"MOD_FOLLOWING",$I$2),"")</f>
        <v/>
      </c>
      <c r="E2992" s="741" t="str">
        <v/>
      </c>
      <c r="F2992" s="741" t="str">
        <v/>
      </c>
      <c r="G2992" s="741" t="str">
        <v/>
      </c>
    </row>
    <row r="2993" spans="1:7">
      <c r="A2993" s="740" t="str">
        <f t="shared" si="46"/>
        <v/>
      </c>
      <c r="B2993" s="739" t="str">
        <f>IF($L$2=TRUE,_xll.mirGetDate($A2993,$B$4,"MOD_FOLLOWING",$I$2),"")</f>
        <v/>
      </c>
      <c r="C2993" s="738" t="str">
        <f>IF($L$2=TRUE,_xll.mirGetDate($A2993,$C$4,"MOD_FOLLOWING",$I$2),"")</f>
        <v/>
      </c>
      <c r="D2993" s="738" t="str">
        <f>IF($L$2=TRUE,_xll.mirGetDate($A2993,$D$4,"MOD_FOLLOWING",$I$2),"")</f>
        <v/>
      </c>
      <c r="E2993" s="741" t="str">
        <v/>
      </c>
      <c r="F2993" s="741" t="str">
        <v/>
      </c>
      <c r="G2993" s="741" t="str">
        <v/>
      </c>
    </row>
    <row r="2994" spans="1:7">
      <c r="A2994" s="740" t="str">
        <f t="shared" si="46"/>
        <v/>
      </c>
      <c r="B2994" s="739" t="str">
        <f>IF($L$2=TRUE,_xll.mirGetDate($A2994,$B$4,"MOD_FOLLOWING",$I$2),"")</f>
        <v/>
      </c>
      <c r="C2994" s="738" t="str">
        <f>IF($L$2=TRUE,_xll.mirGetDate($A2994,$C$4,"MOD_FOLLOWING",$I$2),"")</f>
        <v/>
      </c>
      <c r="D2994" s="738" t="str">
        <f>IF($L$2=TRUE,_xll.mirGetDate($A2994,$D$4,"MOD_FOLLOWING",$I$2),"")</f>
        <v/>
      </c>
      <c r="E2994" s="741" t="str">
        <v/>
      </c>
      <c r="F2994" s="741" t="str">
        <v/>
      </c>
      <c r="G2994" s="741" t="str">
        <v/>
      </c>
    </row>
    <row r="2995" spans="1:7">
      <c r="A2995" s="740" t="str">
        <f t="shared" si="46"/>
        <v/>
      </c>
      <c r="B2995" s="739" t="str">
        <f>IF($L$2=TRUE,_xll.mirGetDate($A2995,$B$4,"MOD_FOLLOWING",$I$2),"")</f>
        <v/>
      </c>
      <c r="C2995" s="738" t="str">
        <f>IF($L$2=TRUE,_xll.mirGetDate($A2995,$C$4,"MOD_FOLLOWING",$I$2),"")</f>
        <v/>
      </c>
      <c r="D2995" s="738" t="str">
        <f>IF($L$2=TRUE,_xll.mirGetDate($A2995,$D$4,"MOD_FOLLOWING",$I$2),"")</f>
        <v/>
      </c>
      <c r="E2995" s="741" t="str">
        <v/>
      </c>
      <c r="F2995" s="741" t="str">
        <v/>
      </c>
      <c r="G2995" s="741" t="str">
        <v/>
      </c>
    </row>
    <row r="2996" spans="1:7">
      <c r="A2996" s="740" t="str">
        <f t="shared" si="46"/>
        <v/>
      </c>
      <c r="B2996" s="739" t="str">
        <f>IF($L$2=TRUE,_xll.mirGetDate($A2996,$B$4,"MOD_FOLLOWING",$I$2),"")</f>
        <v/>
      </c>
      <c r="C2996" s="738" t="str">
        <f>IF($L$2=TRUE,_xll.mirGetDate($A2996,$C$4,"MOD_FOLLOWING",$I$2),"")</f>
        <v/>
      </c>
      <c r="D2996" s="738" t="str">
        <f>IF($L$2=TRUE,_xll.mirGetDate($A2996,$D$4,"MOD_FOLLOWING",$I$2),"")</f>
        <v/>
      </c>
      <c r="E2996" s="741" t="str">
        <v/>
      </c>
      <c r="F2996" s="741" t="str">
        <v/>
      </c>
      <c r="G2996" s="741" t="str">
        <v/>
      </c>
    </row>
    <row r="2997" spans="1:7">
      <c r="A2997" s="740" t="str">
        <f t="shared" si="46"/>
        <v/>
      </c>
      <c r="B2997" s="739" t="str">
        <f>IF($L$2=TRUE,_xll.mirGetDate($A2997,$B$4,"MOD_FOLLOWING",$I$2),"")</f>
        <v/>
      </c>
      <c r="C2997" s="738" t="str">
        <f>IF($L$2=TRUE,_xll.mirGetDate($A2997,$C$4,"MOD_FOLLOWING",$I$2),"")</f>
        <v/>
      </c>
      <c r="D2997" s="738" t="str">
        <f>IF($L$2=TRUE,_xll.mirGetDate($A2997,$D$4,"MOD_FOLLOWING",$I$2),"")</f>
        <v/>
      </c>
      <c r="E2997" s="741" t="str">
        <v/>
      </c>
      <c r="F2997" s="741" t="str">
        <v/>
      </c>
      <c r="G2997" s="741" t="str">
        <v/>
      </c>
    </row>
    <row r="2998" spans="1:7">
      <c r="A2998" s="740" t="str">
        <f t="shared" si="46"/>
        <v/>
      </c>
      <c r="B2998" s="739" t="str">
        <f>IF($L$2=TRUE,_xll.mirGetDate($A2998,$B$4,"MOD_FOLLOWING",$I$2),"")</f>
        <v/>
      </c>
      <c r="C2998" s="738" t="str">
        <f>IF($L$2=TRUE,_xll.mirGetDate($A2998,$C$4,"MOD_FOLLOWING",$I$2),"")</f>
        <v/>
      </c>
      <c r="D2998" s="738" t="str">
        <f>IF($L$2=TRUE,_xll.mirGetDate($A2998,$D$4,"MOD_FOLLOWING",$I$2),"")</f>
        <v/>
      </c>
      <c r="E2998" s="741" t="str">
        <v/>
      </c>
      <c r="F2998" s="741" t="str">
        <v/>
      </c>
      <c r="G2998" s="741" t="str">
        <v/>
      </c>
    </row>
    <row r="2999" spans="1:7">
      <c r="A2999" s="740" t="str">
        <f t="shared" si="46"/>
        <v/>
      </c>
      <c r="B2999" s="739" t="str">
        <f>IF($L$2=TRUE,_xll.mirGetDate($A2999,$B$4,"MOD_FOLLOWING",$I$2),"")</f>
        <v/>
      </c>
      <c r="C2999" s="738" t="str">
        <f>IF($L$2=TRUE,_xll.mirGetDate($A2999,$C$4,"MOD_FOLLOWING",$I$2),"")</f>
        <v/>
      </c>
      <c r="D2999" s="738" t="str">
        <f>IF($L$2=TRUE,_xll.mirGetDate($A2999,$D$4,"MOD_FOLLOWING",$I$2),"")</f>
        <v/>
      </c>
      <c r="E2999" s="741" t="str">
        <v/>
      </c>
      <c r="F2999" s="741" t="str">
        <v/>
      </c>
      <c r="G2999" s="741" t="str">
        <v/>
      </c>
    </row>
    <row r="3000" spans="1:7">
      <c r="A3000" s="740" t="str">
        <f t="shared" si="46"/>
        <v/>
      </c>
      <c r="B3000" s="739" t="str">
        <f>IF($L$2=TRUE,_xll.mirGetDate($A3000,$B$4,"MOD_FOLLOWING",$I$2),"")</f>
        <v/>
      </c>
      <c r="C3000" s="738" t="str">
        <f>IF($L$2=TRUE,_xll.mirGetDate($A3000,$C$4,"MOD_FOLLOWING",$I$2),"")</f>
        <v/>
      </c>
      <c r="D3000" s="738" t="str">
        <f>IF($L$2=TRUE,_xll.mirGetDate($A3000,$D$4,"MOD_FOLLOWING",$I$2),"")</f>
        <v/>
      </c>
      <c r="E3000" s="741" t="str">
        <v/>
      </c>
      <c r="F3000" s="741" t="str">
        <v/>
      </c>
      <c r="G3000" s="741" t="str">
        <v/>
      </c>
    </row>
    <row r="3001" spans="1:7">
      <c r="A3001" s="740" t="str">
        <f t="shared" si="46"/>
        <v/>
      </c>
      <c r="B3001" s="739" t="str">
        <f>IF($L$2=TRUE,_xll.mirGetDate($A3001,$B$4,"MOD_FOLLOWING",$I$2),"")</f>
        <v/>
      </c>
      <c r="C3001" s="738" t="str">
        <f>IF($L$2=TRUE,_xll.mirGetDate($A3001,$C$4,"MOD_FOLLOWING",$I$2),"")</f>
        <v/>
      </c>
      <c r="D3001" s="738" t="str">
        <f>IF($L$2=TRUE,_xll.mirGetDate($A3001,$D$4,"MOD_FOLLOWING",$I$2),"")</f>
        <v/>
      </c>
      <c r="E3001" s="741" t="str">
        <v/>
      </c>
      <c r="F3001" s="741" t="str">
        <v/>
      </c>
      <c r="G3001" s="741" t="str">
        <v/>
      </c>
    </row>
    <row r="3002" spans="1:7">
      <c r="A3002" s="740" t="str">
        <f t="shared" si="46"/>
        <v/>
      </c>
      <c r="B3002" s="739" t="str">
        <f>IF($L$2=TRUE,_xll.mirGetDate($A3002,$B$4,"MOD_FOLLOWING",$I$2),"")</f>
        <v/>
      </c>
      <c r="C3002" s="738" t="str">
        <f>IF($L$2=TRUE,_xll.mirGetDate($A3002,$C$4,"MOD_FOLLOWING",$I$2),"")</f>
        <v/>
      </c>
      <c r="D3002" s="738" t="str">
        <f>IF($L$2=TRUE,_xll.mirGetDate($A3002,$D$4,"MOD_FOLLOWING",$I$2),"")</f>
        <v/>
      </c>
      <c r="E3002" s="741" t="str">
        <v/>
      </c>
      <c r="F3002" s="741" t="str">
        <v/>
      </c>
      <c r="G3002" s="741" t="str">
        <v/>
      </c>
    </row>
    <row r="3003" spans="1:7">
      <c r="A3003" s="740" t="str">
        <f t="shared" si="46"/>
        <v/>
      </c>
      <c r="B3003" s="739" t="str">
        <f>IF($L$2=TRUE,_xll.mirGetDate($A3003,$B$4,"MOD_FOLLOWING",$I$2),"")</f>
        <v/>
      </c>
      <c r="C3003" s="738" t="str">
        <f>IF($L$2=TRUE,_xll.mirGetDate($A3003,$C$4,"MOD_FOLLOWING",$I$2),"")</f>
        <v/>
      </c>
      <c r="D3003" s="738" t="str">
        <f>IF($L$2=TRUE,_xll.mirGetDate($A3003,$D$4,"MOD_FOLLOWING",$I$2),"")</f>
        <v/>
      </c>
      <c r="E3003" s="741" t="str">
        <v/>
      </c>
      <c r="F3003" s="741" t="str">
        <v/>
      </c>
      <c r="G3003" s="741" t="str">
        <v/>
      </c>
    </row>
    <row r="3004" spans="1:7">
      <c r="A3004" s="740" t="str">
        <f t="shared" si="46"/>
        <v/>
      </c>
      <c r="B3004" s="739" t="str">
        <f>IF($L$2=TRUE,_xll.mirGetDate($A3004,$B$4,"MOD_FOLLOWING",$I$2),"")</f>
        <v/>
      </c>
      <c r="C3004" s="738" t="str">
        <f>IF($L$2=TRUE,_xll.mirGetDate($A3004,$C$4,"MOD_FOLLOWING",$I$2),"")</f>
        <v/>
      </c>
      <c r="D3004" s="738" t="str">
        <f>IF($L$2=TRUE,_xll.mirGetDate($A3004,$D$4,"MOD_FOLLOWING",$I$2),"")</f>
        <v/>
      </c>
      <c r="E3004" s="741" t="str">
        <v/>
      </c>
      <c r="F3004" s="741" t="str">
        <v/>
      </c>
      <c r="G3004" s="741" t="str">
        <v/>
      </c>
    </row>
    <row r="3005" spans="1:7">
      <c r="A3005" s="740" t="str">
        <f t="shared" si="46"/>
        <v/>
      </c>
      <c r="B3005" s="739" t="str">
        <f>IF($L$2=TRUE,_xll.mirGetDate($A3005,$B$4,"MOD_FOLLOWING",$I$2),"")</f>
        <v/>
      </c>
      <c r="C3005" s="738" t="str">
        <f>IF($L$2=TRUE,_xll.mirGetDate($A3005,$C$4,"MOD_FOLLOWING",$I$2),"")</f>
        <v/>
      </c>
      <c r="D3005" s="738" t="str">
        <f>IF($L$2=TRUE,_xll.mirGetDate($A3005,$D$4,"MOD_FOLLOWING",$I$2),"")</f>
        <v/>
      </c>
      <c r="E3005" s="741" t="str">
        <v/>
      </c>
      <c r="F3005" s="741" t="str">
        <v/>
      </c>
      <c r="G3005" s="741" t="str">
        <v/>
      </c>
    </row>
    <row r="3006" spans="1:7">
      <c r="A3006" s="740" t="str">
        <f t="shared" si="46"/>
        <v/>
      </c>
      <c r="B3006" s="739" t="str">
        <f>IF($L$2=TRUE,_xll.mirGetDate($A3006,$B$4,"MOD_FOLLOWING",$I$2),"")</f>
        <v/>
      </c>
      <c r="C3006" s="738" t="str">
        <f>IF($L$2=TRUE,_xll.mirGetDate($A3006,$C$4,"MOD_FOLLOWING",$I$2),"")</f>
        <v/>
      </c>
      <c r="D3006" s="738" t="str">
        <f>IF($L$2=TRUE,_xll.mirGetDate($A3006,$D$4,"MOD_FOLLOWING",$I$2),"")</f>
        <v/>
      </c>
      <c r="E3006" s="741" t="str">
        <v/>
      </c>
      <c r="F3006" s="741" t="str">
        <v/>
      </c>
      <c r="G3006" s="741" t="str">
        <v/>
      </c>
    </row>
    <row r="3007" spans="1:7">
      <c r="A3007" s="740" t="str">
        <f t="shared" si="46"/>
        <v/>
      </c>
      <c r="B3007" s="739" t="str">
        <f>IF($L$2=TRUE,_xll.mirGetDate($A3007,$B$4,"MOD_FOLLOWING",$I$2),"")</f>
        <v/>
      </c>
      <c r="C3007" s="738" t="str">
        <f>IF($L$2=TRUE,_xll.mirGetDate($A3007,$C$4,"MOD_FOLLOWING",$I$2),"")</f>
        <v/>
      </c>
      <c r="D3007" s="738" t="str">
        <f>IF($L$2=TRUE,_xll.mirGetDate($A3007,$D$4,"MOD_FOLLOWING",$I$2),"")</f>
        <v/>
      </c>
      <c r="E3007" s="741" t="str">
        <v/>
      </c>
      <c r="F3007" s="741" t="str">
        <v/>
      </c>
      <c r="G3007" s="741" t="str">
        <v/>
      </c>
    </row>
    <row r="3008" spans="1:7">
      <c r="A3008" s="740" t="str">
        <f t="shared" si="46"/>
        <v/>
      </c>
      <c r="B3008" s="739" t="str">
        <f>IF($L$2=TRUE,_xll.mirGetDate($A3008,$B$4,"MOD_FOLLOWING",$I$2),"")</f>
        <v/>
      </c>
      <c r="C3008" s="738" t="str">
        <f>IF($L$2=TRUE,_xll.mirGetDate($A3008,$C$4,"MOD_FOLLOWING",$I$2),"")</f>
        <v/>
      </c>
      <c r="D3008" s="738" t="str">
        <f>IF($L$2=TRUE,_xll.mirGetDate($A3008,$D$4,"MOD_FOLLOWING",$I$2),"")</f>
        <v/>
      </c>
      <c r="E3008" s="741" t="str">
        <v/>
      </c>
      <c r="F3008" s="741" t="str">
        <v/>
      </c>
      <c r="G3008" s="741" t="str">
        <v/>
      </c>
    </row>
    <row r="3009" spans="1:7">
      <c r="A3009" s="740" t="str">
        <f t="shared" si="46"/>
        <v/>
      </c>
      <c r="B3009" s="739" t="str">
        <f>IF($L$2=TRUE,_xll.mirGetDate($A3009,$B$4,"MOD_FOLLOWING",$I$2),"")</f>
        <v/>
      </c>
      <c r="C3009" s="738" t="str">
        <f>IF($L$2=TRUE,_xll.mirGetDate($A3009,$C$4,"MOD_FOLLOWING",$I$2),"")</f>
        <v/>
      </c>
      <c r="D3009" s="738" t="str">
        <f>IF($L$2=TRUE,_xll.mirGetDate($A3009,$D$4,"MOD_FOLLOWING",$I$2),"")</f>
        <v/>
      </c>
      <c r="E3009" s="741" t="str">
        <v/>
      </c>
      <c r="F3009" s="741" t="str">
        <v/>
      </c>
      <c r="G3009" s="741" t="str">
        <v/>
      </c>
    </row>
    <row r="3010" spans="1:7">
      <c r="A3010" s="740" t="str">
        <f t="shared" si="46"/>
        <v/>
      </c>
      <c r="B3010" s="739" t="str">
        <f>IF($L$2=TRUE,_xll.mirGetDate($A3010,$B$4,"MOD_FOLLOWING",$I$2),"")</f>
        <v/>
      </c>
      <c r="C3010" s="738" t="str">
        <f>IF($L$2=TRUE,_xll.mirGetDate($A3010,$C$4,"MOD_FOLLOWING",$I$2),"")</f>
        <v/>
      </c>
      <c r="D3010" s="738" t="str">
        <f>IF($L$2=TRUE,_xll.mirGetDate($A3010,$D$4,"MOD_FOLLOWING",$I$2),"")</f>
        <v/>
      </c>
      <c r="E3010" s="741" t="str">
        <v/>
      </c>
      <c r="F3010" s="741" t="str">
        <v/>
      </c>
      <c r="G3010" s="741" t="str">
        <v/>
      </c>
    </row>
    <row r="3011" spans="1:7">
      <c r="A3011" s="740" t="str">
        <f t="shared" si="46"/>
        <v/>
      </c>
      <c r="B3011" s="739" t="str">
        <f>IF($L$2=TRUE,_xll.mirGetDate($A3011,$B$4,"MOD_FOLLOWING",$I$2),"")</f>
        <v/>
      </c>
      <c r="C3011" s="738" t="str">
        <f>IF($L$2=TRUE,_xll.mirGetDate($A3011,$C$4,"MOD_FOLLOWING",$I$2),"")</f>
        <v/>
      </c>
      <c r="D3011" s="738" t="str">
        <f>IF($L$2=TRUE,_xll.mirGetDate($A3011,$D$4,"MOD_FOLLOWING",$I$2),"")</f>
        <v/>
      </c>
      <c r="E3011" s="741" t="str">
        <v/>
      </c>
      <c r="F3011" s="741" t="str">
        <v/>
      </c>
      <c r="G3011" s="741" t="str">
        <v/>
      </c>
    </row>
    <row r="3012" spans="1:7">
      <c r="A3012" s="740" t="str">
        <f t="shared" si="46"/>
        <v/>
      </c>
      <c r="B3012" s="739" t="str">
        <f>IF($L$2=TRUE,_xll.mirGetDate($A3012,$B$4,"MOD_FOLLOWING",$I$2),"")</f>
        <v/>
      </c>
      <c r="C3012" s="738" t="str">
        <f>IF($L$2=TRUE,_xll.mirGetDate($A3012,$C$4,"MOD_FOLLOWING",$I$2),"")</f>
        <v/>
      </c>
      <c r="D3012" s="738" t="str">
        <f>IF($L$2=TRUE,_xll.mirGetDate($A3012,$D$4,"MOD_FOLLOWING",$I$2),"")</f>
        <v/>
      </c>
      <c r="E3012" s="741" t="str">
        <v/>
      </c>
      <c r="F3012" s="741" t="str">
        <v/>
      </c>
      <c r="G3012" s="741" t="str">
        <v/>
      </c>
    </row>
    <row r="3013" spans="1:7">
      <c r="A3013" s="740" t="str">
        <f t="shared" si="46"/>
        <v/>
      </c>
      <c r="B3013" s="739" t="str">
        <f>IF($L$2=TRUE,_xll.mirGetDate($A3013,$B$4,"MOD_FOLLOWING",$I$2),"")</f>
        <v/>
      </c>
      <c r="C3013" s="738" t="str">
        <f>IF($L$2=TRUE,_xll.mirGetDate($A3013,$C$4,"MOD_FOLLOWING",$I$2),"")</f>
        <v/>
      </c>
      <c r="D3013" s="738" t="str">
        <f>IF($L$2=TRUE,_xll.mirGetDate($A3013,$D$4,"MOD_FOLLOWING",$I$2),"")</f>
        <v/>
      </c>
      <c r="E3013" s="741" t="str">
        <v/>
      </c>
      <c r="F3013" s="741" t="str">
        <v/>
      </c>
      <c r="G3013" s="741" t="str">
        <v/>
      </c>
    </row>
    <row r="3014" spans="1:7">
      <c r="A3014" s="740" t="str">
        <f t="shared" ref="A3014:A3077" si="47">B3013</f>
        <v/>
      </c>
      <c r="B3014" s="739" t="str">
        <f>IF($L$2=TRUE,_xll.mirGetDate($A3014,$B$4,"MOD_FOLLOWING",$I$2),"")</f>
        <v/>
      </c>
      <c r="C3014" s="738" t="str">
        <f>IF($L$2=TRUE,_xll.mirGetDate($A3014,$C$4,"MOD_FOLLOWING",$I$2),"")</f>
        <v/>
      </c>
      <c r="D3014" s="738" t="str">
        <f>IF($L$2=TRUE,_xll.mirGetDate($A3014,$D$4,"MOD_FOLLOWING",$I$2),"")</f>
        <v/>
      </c>
      <c r="E3014" s="741" t="str">
        <v/>
      </c>
      <c r="F3014" s="741" t="str">
        <v/>
      </c>
      <c r="G3014" s="741" t="str">
        <v/>
      </c>
    </row>
    <row r="3015" spans="1:7">
      <c r="A3015" s="740" t="str">
        <f t="shared" si="47"/>
        <v/>
      </c>
      <c r="B3015" s="739" t="str">
        <f>IF($L$2=TRUE,_xll.mirGetDate($A3015,$B$4,"MOD_FOLLOWING",$I$2),"")</f>
        <v/>
      </c>
      <c r="C3015" s="738" t="str">
        <f>IF($L$2=TRUE,_xll.mirGetDate($A3015,$C$4,"MOD_FOLLOWING",$I$2),"")</f>
        <v/>
      </c>
      <c r="D3015" s="738" t="str">
        <f>IF($L$2=TRUE,_xll.mirGetDate($A3015,$D$4,"MOD_FOLLOWING",$I$2),"")</f>
        <v/>
      </c>
      <c r="E3015" s="741" t="str">
        <v/>
      </c>
      <c r="F3015" s="741" t="str">
        <v/>
      </c>
      <c r="G3015" s="741" t="str">
        <v/>
      </c>
    </row>
    <row r="3016" spans="1:7">
      <c r="A3016" s="740" t="str">
        <f t="shared" si="47"/>
        <v/>
      </c>
      <c r="B3016" s="739" t="str">
        <f>IF($L$2=TRUE,_xll.mirGetDate($A3016,$B$4,"MOD_FOLLOWING",$I$2),"")</f>
        <v/>
      </c>
      <c r="C3016" s="738" t="str">
        <f>IF($L$2=TRUE,_xll.mirGetDate($A3016,$C$4,"MOD_FOLLOWING",$I$2),"")</f>
        <v/>
      </c>
      <c r="D3016" s="738" t="str">
        <f>IF($L$2=TRUE,_xll.mirGetDate($A3016,$D$4,"MOD_FOLLOWING",$I$2),"")</f>
        <v/>
      </c>
      <c r="E3016" s="741" t="str">
        <v/>
      </c>
      <c r="F3016" s="741" t="str">
        <v/>
      </c>
      <c r="G3016" s="741" t="str">
        <v/>
      </c>
    </row>
    <row r="3017" spans="1:7">
      <c r="A3017" s="740" t="str">
        <f t="shared" si="47"/>
        <v/>
      </c>
      <c r="B3017" s="739" t="str">
        <f>IF($L$2=TRUE,_xll.mirGetDate($A3017,$B$4,"MOD_FOLLOWING",$I$2),"")</f>
        <v/>
      </c>
      <c r="C3017" s="738" t="str">
        <f>IF($L$2=TRUE,_xll.mirGetDate($A3017,$C$4,"MOD_FOLLOWING",$I$2),"")</f>
        <v/>
      </c>
      <c r="D3017" s="738" t="str">
        <f>IF($L$2=TRUE,_xll.mirGetDate($A3017,$D$4,"MOD_FOLLOWING",$I$2),"")</f>
        <v/>
      </c>
      <c r="E3017" s="741" t="str">
        <v/>
      </c>
      <c r="F3017" s="741" t="str">
        <v/>
      </c>
      <c r="G3017" s="741" t="str">
        <v/>
      </c>
    </row>
    <row r="3018" spans="1:7">
      <c r="A3018" s="740" t="str">
        <f t="shared" si="47"/>
        <v/>
      </c>
      <c r="B3018" s="739" t="str">
        <f>IF($L$2=TRUE,_xll.mirGetDate($A3018,$B$4,"MOD_FOLLOWING",$I$2),"")</f>
        <v/>
      </c>
      <c r="C3018" s="738" t="str">
        <f>IF($L$2=TRUE,_xll.mirGetDate($A3018,$C$4,"MOD_FOLLOWING",$I$2),"")</f>
        <v/>
      </c>
      <c r="D3018" s="738" t="str">
        <f>IF($L$2=TRUE,_xll.mirGetDate($A3018,$D$4,"MOD_FOLLOWING",$I$2),"")</f>
        <v/>
      </c>
      <c r="E3018" s="741" t="str">
        <v/>
      </c>
      <c r="F3018" s="741" t="str">
        <v/>
      </c>
      <c r="G3018" s="741" t="str">
        <v/>
      </c>
    </row>
    <row r="3019" spans="1:7">
      <c r="A3019" s="740" t="str">
        <f t="shared" si="47"/>
        <v/>
      </c>
      <c r="B3019" s="739" t="str">
        <f>IF($L$2=TRUE,_xll.mirGetDate($A3019,$B$4,"MOD_FOLLOWING",$I$2),"")</f>
        <v/>
      </c>
      <c r="C3019" s="738" t="str">
        <f>IF($L$2=TRUE,_xll.mirGetDate($A3019,$C$4,"MOD_FOLLOWING",$I$2),"")</f>
        <v/>
      </c>
      <c r="D3019" s="738" t="str">
        <f>IF($L$2=TRUE,_xll.mirGetDate($A3019,$D$4,"MOD_FOLLOWING",$I$2),"")</f>
        <v/>
      </c>
      <c r="E3019" s="741" t="str">
        <v/>
      </c>
      <c r="F3019" s="741" t="str">
        <v/>
      </c>
      <c r="G3019" s="741" t="str">
        <v/>
      </c>
    </row>
    <row r="3020" spans="1:7">
      <c r="A3020" s="740" t="str">
        <f t="shared" si="47"/>
        <v/>
      </c>
      <c r="B3020" s="739" t="str">
        <f>IF($L$2=TRUE,_xll.mirGetDate($A3020,$B$4,"MOD_FOLLOWING",$I$2),"")</f>
        <v/>
      </c>
      <c r="C3020" s="738" t="str">
        <f>IF($L$2=TRUE,_xll.mirGetDate($A3020,$C$4,"MOD_FOLLOWING",$I$2),"")</f>
        <v/>
      </c>
      <c r="D3020" s="738" t="str">
        <f>IF($L$2=TRUE,_xll.mirGetDate($A3020,$D$4,"MOD_FOLLOWING",$I$2),"")</f>
        <v/>
      </c>
      <c r="E3020" s="741" t="str">
        <v/>
      </c>
      <c r="F3020" s="741" t="str">
        <v/>
      </c>
      <c r="G3020" s="741" t="str">
        <v/>
      </c>
    </row>
    <row r="3021" spans="1:7">
      <c r="A3021" s="740" t="str">
        <f t="shared" si="47"/>
        <v/>
      </c>
      <c r="B3021" s="739" t="str">
        <f>IF($L$2=TRUE,_xll.mirGetDate($A3021,$B$4,"MOD_FOLLOWING",$I$2),"")</f>
        <v/>
      </c>
      <c r="C3021" s="738" t="str">
        <f>IF($L$2=TRUE,_xll.mirGetDate($A3021,$C$4,"MOD_FOLLOWING",$I$2),"")</f>
        <v/>
      </c>
      <c r="D3021" s="738" t="str">
        <f>IF($L$2=TRUE,_xll.mirGetDate($A3021,$D$4,"MOD_FOLLOWING",$I$2),"")</f>
        <v/>
      </c>
      <c r="E3021" s="741" t="str">
        <v/>
      </c>
      <c r="F3021" s="741" t="str">
        <v/>
      </c>
      <c r="G3021" s="741" t="str">
        <v/>
      </c>
    </row>
    <row r="3022" spans="1:7">
      <c r="A3022" s="740" t="str">
        <f t="shared" si="47"/>
        <v/>
      </c>
      <c r="B3022" s="739" t="str">
        <f>IF($L$2=TRUE,_xll.mirGetDate($A3022,$B$4,"MOD_FOLLOWING",$I$2),"")</f>
        <v/>
      </c>
      <c r="C3022" s="738" t="str">
        <f>IF($L$2=TRUE,_xll.mirGetDate($A3022,$C$4,"MOD_FOLLOWING",$I$2),"")</f>
        <v/>
      </c>
      <c r="D3022" s="738" t="str">
        <f>IF($L$2=TRUE,_xll.mirGetDate($A3022,$D$4,"MOD_FOLLOWING",$I$2),"")</f>
        <v/>
      </c>
      <c r="E3022" s="741" t="str">
        <v/>
      </c>
      <c r="F3022" s="741" t="str">
        <v/>
      </c>
      <c r="G3022" s="741" t="str">
        <v/>
      </c>
    </row>
    <row r="3023" spans="1:7">
      <c r="A3023" s="740" t="str">
        <f t="shared" si="47"/>
        <v/>
      </c>
      <c r="B3023" s="739" t="str">
        <f>IF($L$2=TRUE,_xll.mirGetDate($A3023,$B$4,"MOD_FOLLOWING",$I$2),"")</f>
        <v/>
      </c>
      <c r="C3023" s="738" t="str">
        <f>IF($L$2=TRUE,_xll.mirGetDate($A3023,$C$4,"MOD_FOLLOWING",$I$2),"")</f>
        <v/>
      </c>
      <c r="D3023" s="738" t="str">
        <f>IF($L$2=TRUE,_xll.mirGetDate($A3023,$D$4,"MOD_FOLLOWING",$I$2),"")</f>
        <v/>
      </c>
      <c r="E3023" s="741" t="str">
        <v/>
      </c>
      <c r="F3023" s="741" t="str">
        <v/>
      </c>
      <c r="G3023" s="741" t="str">
        <v/>
      </c>
    </row>
    <row r="3024" spans="1:7">
      <c r="A3024" s="740" t="str">
        <f t="shared" si="47"/>
        <v/>
      </c>
      <c r="B3024" s="739" t="str">
        <f>IF($L$2=TRUE,_xll.mirGetDate($A3024,$B$4,"MOD_FOLLOWING",$I$2),"")</f>
        <v/>
      </c>
      <c r="C3024" s="738" t="str">
        <f>IF($L$2=TRUE,_xll.mirGetDate($A3024,$C$4,"MOD_FOLLOWING",$I$2),"")</f>
        <v/>
      </c>
      <c r="D3024" s="738" t="str">
        <f>IF($L$2=TRUE,_xll.mirGetDate($A3024,$D$4,"MOD_FOLLOWING",$I$2),"")</f>
        <v/>
      </c>
      <c r="E3024" s="741" t="str">
        <v/>
      </c>
      <c r="F3024" s="741" t="str">
        <v/>
      </c>
      <c r="G3024" s="741" t="str">
        <v/>
      </c>
    </row>
    <row r="3025" spans="1:7">
      <c r="A3025" s="740" t="str">
        <f t="shared" si="47"/>
        <v/>
      </c>
      <c r="B3025" s="739" t="str">
        <f>IF($L$2=TRUE,_xll.mirGetDate($A3025,$B$4,"MOD_FOLLOWING",$I$2),"")</f>
        <v/>
      </c>
      <c r="C3025" s="738" t="str">
        <f>IF($L$2=TRUE,_xll.mirGetDate($A3025,$C$4,"MOD_FOLLOWING",$I$2),"")</f>
        <v/>
      </c>
      <c r="D3025" s="738" t="str">
        <f>IF($L$2=TRUE,_xll.mirGetDate($A3025,$D$4,"MOD_FOLLOWING",$I$2),"")</f>
        <v/>
      </c>
      <c r="E3025" s="741" t="str">
        <v/>
      </c>
      <c r="F3025" s="741" t="str">
        <v/>
      </c>
      <c r="G3025" s="741" t="str">
        <v/>
      </c>
    </row>
    <row r="3026" spans="1:7">
      <c r="A3026" s="740" t="str">
        <f t="shared" si="47"/>
        <v/>
      </c>
      <c r="B3026" s="739" t="str">
        <f>IF($L$2=TRUE,_xll.mirGetDate($A3026,$B$4,"MOD_FOLLOWING",$I$2),"")</f>
        <v/>
      </c>
      <c r="C3026" s="738" t="str">
        <f>IF($L$2=TRUE,_xll.mirGetDate($A3026,$C$4,"MOD_FOLLOWING",$I$2),"")</f>
        <v/>
      </c>
      <c r="D3026" s="738" t="str">
        <f>IF($L$2=TRUE,_xll.mirGetDate($A3026,$D$4,"MOD_FOLLOWING",$I$2),"")</f>
        <v/>
      </c>
      <c r="E3026" s="741" t="str">
        <v/>
      </c>
      <c r="F3026" s="741" t="str">
        <v/>
      </c>
      <c r="G3026" s="741" t="str">
        <v/>
      </c>
    </row>
    <row r="3027" spans="1:7">
      <c r="A3027" s="740" t="str">
        <f t="shared" si="47"/>
        <v/>
      </c>
      <c r="B3027" s="739" t="str">
        <f>IF($L$2=TRUE,_xll.mirGetDate($A3027,$B$4,"MOD_FOLLOWING",$I$2),"")</f>
        <v/>
      </c>
      <c r="C3027" s="738" t="str">
        <f>IF($L$2=TRUE,_xll.mirGetDate($A3027,$C$4,"MOD_FOLLOWING",$I$2),"")</f>
        <v/>
      </c>
      <c r="D3027" s="738" t="str">
        <f>IF($L$2=TRUE,_xll.mirGetDate($A3027,$D$4,"MOD_FOLLOWING",$I$2),"")</f>
        <v/>
      </c>
      <c r="E3027" s="741" t="str">
        <v/>
      </c>
      <c r="F3027" s="741" t="str">
        <v/>
      </c>
      <c r="G3027" s="741" t="str">
        <v/>
      </c>
    </row>
    <row r="3028" spans="1:7">
      <c r="A3028" s="740" t="str">
        <f t="shared" si="47"/>
        <v/>
      </c>
      <c r="B3028" s="739" t="str">
        <f>IF($L$2=TRUE,_xll.mirGetDate($A3028,$B$4,"MOD_FOLLOWING",$I$2),"")</f>
        <v/>
      </c>
      <c r="C3028" s="738" t="str">
        <f>IF($L$2=TRUE,_xll.mirGetDate($A3028,$C$4,"MOD_FOLLOWING",$I$2),"")</f>
        <v/>
      </c>
      <c r="D3028" s="738" t="str">
        <f>IF($L$2=TRUE,_xll.mirGetDate($A3028,$D$4,"MOD_FOLLOWING",$I$2),"")</f>
        <v/>
      </c>
      <c r="E3028" s="741" t="str">
        <v/>
      </c>
      <c r="F3028" s="741" t="str">
        <v/>
      </c>
      <c r="G3028" s="741" t="str">
        <v/>
      </c>
    </row>
    <row r="3029" spans="1:7">
      <c r="A3029" s="740" t="str">
        <f t="shared" si="47"/>
        <v/>
      </c>
      <c r="B3029" s="739" t="str">
        <f>IF($L$2=TRUE,_xll.mirGetDate($A3029,$B$4,"MOD_FOLLOWING",$I$2),"")</f>
        <v/>
      </c>
      <c r="C3029" s="738" t="str">
        <f>IF($L$2=TRUE,_xll.mirGetDate($A3029,$C$4,"MOD_FOLLOWING",$I$2),"")</f>
        <v/>
      </c>
      <c r="D3029" s="738" t="str">
        <f>IF($L$2=TRUE,_xll.mirGetDate($A3029,$D$4,"MOD_FOLLOWING",$I$2),"")</f>
        <v/>
      </c>
      <c r="E3029" s="741" t="str">
        <v/>
      </c>
      <c r="F3029" s="741" t="str">
        <v/>
      </c>
      <c r="G3029" s="741" t="str">
        <v/>
      </c>
    </row>
    <row r="3030" spans="1:7">
      <c r="A3030" s="740" t="str">
        <f t="shared" si="47"/>
        <v/>
      </c>
      <c r="B3030" s="739" t="str">
        <f>IF($L$2=TRUE,_xll.mirGetDate($A3030,$B$4,"MOD_FOLLOWING",$I$2),"")</f>
        <v/>
      </c>
      <c r="C3030" s="738" t="str">
        <f>IF($L$2=TRUE,_xll.mirGetDate($A3030,$C$4,"MOD_FOLLOWING",$I$2),"")</f>
        <v/>
      </c>
      <c r="D3030" s="738" t="str">
        <f>IF($L$2=TRUE,_xll.mirGetDate($A3030,$D$4,"MOD_FOLLOWING",$I$2),"")</f>
        <v/>
      </c>
      <c r="E3030" s="741" t="str">
        <v/>
      </c>
      <c r="F3030" s="741" t="str">
        <v/>
      </c>
      <c r="G3030" s="741" t="str">
        <v/>
      </c>
    </row>
    <row r="3031" spans="1:7">
      <c r="A3031" s="740" t="str">
        <f t="shared" si="47"/>
        <v/>
      </c>
      <c r="B3031" s="739" t="str">
        <f>IF($L$2=TRUE,_xll.mirGetDate($A3031,$B$4,"MOD_FOLLOWING",$I$2),"")</f>
        <v/>
      </c>
      <c r="C3031" s="738" t="str">
        <f>IF($L$2=TRUE,_xll.mirGetDate($A3031,$C$4,"MOD_FOLLOWING",$I$2),"")</f>
        <v/>
      </c>
      <c r="D3031" s="738" t="str">
        <f>IF($L$2=TRUE,_xll.mirGetDate($A3031,$D$4,"MOD_FOLLOWING",$I$2),"")</f>
        <v/>
      </c>
      <c r="E3031" s="741" t="str">
        <v/>
      </c>
      <c r="F3031" s="741" t="str">
        <v/>
      </c>
      <c r="G3031" s="741" t="str">
        <v/>
      </c>
    </row>
    <row r="3032" spans="1:7">
      <c r="A3032" s="740" t="str">
        <f t="shared" si="47"/>
        <v/>
      </c>
      <c r="B3032" s="739" t="str">
        <f>IF($L$2=TRUE,_xll.mirGetDate($A3032,$B$4,"MOD_FOLLOWING",$I$2),"")</f>
        <v/>
      </c>
      <c r="C3032" s="738" t="str">
        <f>IF($L$2=TRUE,_xll.mirGetDate($A3032,$C$4,"MOD_FOLLOWING",$I$2),"")</f>
        <v/>
      </c>
      <c r="D3032" s="738" t="str">
        <f>IF($L$2=TRUE,_xll.mirGetDate($A3032,$D$4,"MOD_FOLLOWING",$I$2),"")</f>
        <v/>
      </c>
      <c r="E3032" s="741" t="str">
        <v/>
      </c>
      <c r="F3032" s="741" t="str">
        <v/>
      </c>
      <c r="G3032" s="741" t="str">
        <v/>
      </c>
    </row>
    <row r="3033" spans="1:7">
      <c r="A3033" s="740" t="str">
        <f t="shared" si="47"/>
        <v/>
      </c>
      <c r="B3033" s="739" t="str">
        <f>IF($L$2=TRUE,_xll.mirGetDate($A3033,$B$4,"MOD_FOLLOWING",$I$2),"")</f>
        <v/>
      </c>
      <c r="C3033" s="738" t="str">
        <f>IF($L$2=TRUE,_xll.mirGetDate($A3033,$C$4,"MOD_FOLLOWING",$I$2),"")</f>
        <v/>
      </c>
      <c r="D3033" s="738" t="str">
        <f>IF($L$2=TRUE,_xll.mirGetDate($A3033,$D$4,"MOD_FOLLOWING",$I$2),"")</f>
        <v/>
      </c>
      <c r="E3033" s="741" t="str">
        <v/>
      </c>
      <c r="F3033" s="741" t="str">
        <v/>
      </c>
      <c r="G3033" s="741" t="str">
        <v/>
      </c>
    </row>
    <row r="3034" spans="1:7">
      <c r="A3034" s="740" t="str">
        <f t="shared" si="47"/>
        <v/>
      </c>
      <c r="B3034" s="739" t="str">
        <f>IF($L$2=TRUE,_xll.mirGetDate($A3034,$B$4,"MOD_FOLLOWING",$I$2),"")</f>
        <v/>
      </c>
      <c r="C3034" s="738" t="str">
        <f>IF($L$2=TRUE,_xll.mirGetDate($A3034,$C$4,"MOD_FOLLOWING",$I$2),"")</f>
        <v/>
      </c>
      <c r="D3034" s="738" t="str">
        <f>IF($L$2=TRUE,_xll.mirGetDate($A3034,$D$4,"MOD_FOLLOWING",$I$2),"")</f>
        <v/>
      </c>
      <c r="E3034" s="741" t="str">
        <v/>
      </c>
      <c r="F3034" s="741" t="str">
        <v/>
      </c>
      <c r="G3034" s="741" t="str">
        <v/>
      </c>
    </row>
    <row r="3035" spans="1:7">
      <c r="A3035" s="740" t="str">
        <f t="shared" si="47"/>
        <v/>
      </c>
      <c r="B3035" s="739" t="str">
        <f>IF($L$2=TRUE,_xll.mirGetDate($A3035,$B$4,"MOD_FOLLOWING",$I$2),"")</f>
        <v/>
      </c>
      <c r="C3035" s="738" t="str">
        <f>IF($L$2=TRUE,_xll.mirGetDate($A3035,$C$4,"MOD_FOLLOWING",$I$2),"")</f>
        <v/>
      </c>
      <c r="D3035" s="738" t="str">
        <f>IF($L$2=TRUE,_xll.mirGetDate($A3035,$D$4,"MOD_FOLLOWING",$I$2),"")</f>
        <v/>
      </c>
      <c r="E3035" s="741" t="str">
        <v/>
      </c>
      <c r="F3035" s="741" t="str">
        <v/>
      </c>
      <c r="G3035" s="741" t="str">
        <v/>
      </c>
    </row>
    <row r="3036" spans="1:7">
      <c r="A3036" s="740" t="str">
        <f t="shared" si="47"/>
        <v/>
      </c>
      <c r="B3036" s="739" t="str">
        <f>IF($L$2=TRUE,_xll.mirGetDate($A3036,$B$4,"MOD_FOLLOWING",$I$2),"")</f>
        <v/>
      </c>
      <c r="C3036" s="738" t="str">
        <f>IF($L$2=TRUE,_xll.mirGetDate($A3036,$C$4,"MOD_FOLLOWING",$I$2),"")</f>
        <v/>
      </c>
      <c r="D3036" s="738" t="str">
        <f>IF($L$2=TRUE,_xll.mirGetDate($A3036,$D$4,"MOD_FOLLOWING",$I$2),"")</f>
        <v/>
      </c>
      <c r="E3036" s="741" t="str">
        <v/>
      </c>
      <c r="F3036" s="741" t="str">
        <v/>
      </c>
      <c r="G3036" s="741" t="str">
        <v/>
      </c>
    </row>
    <row r="3037" spans="1:7">
      <c r="A3037" s="740" t="str">
        <f t="shared" si="47"/>
        <v/>
      </c>
      <c r="B3037" s="739" t="str">
        <f>IF($L$2=TRUE,_xll.mirGetDate($A3037,$B$4,"MOD_FOLLOWING",$I$2),"")</f>
        <v/>
      </c>
      <c r="C3037" s="738" t="str">
        <f>IF($L$2=TRUE,_xll.mirGetDate($A3037,$C$4,"MOD_FOLLOWING",$I$2),"")</f>
        <v/>
      </c>
      <c r="D3037" s="738" t="str">
        <f>IF($L$2=TRUE,_xll.mirGetDate($A3037,$D$4,"MOD_FOLLOWING",$I$2),"")</f>
        <v/>
      </c>
      <c r="E3037" s="741" t="str">
        <v/>
      </c>
      <c r="F3037" s="741" t="str">
        <v/>
      </c>
      <c r="G3037" s="741" t="str">
        <v/>
      </c>
    </row>
    <row r="3038" spans="1:7">
      <c r="A3038" s="740" t="str">
        <f t="shared" si="47"/>
        <v/>
      </c>
      <c r="B3038" s="739" t="str">
        <f>IF($L$2=TRUE,_xll.mirGetDate($A3038,$B$4,"MOD_FOLLOWING",$I$2),"")</f>
        <v/>
      </c>
      <c r="C3038" s="738" t="str">
        <f>IF($L$2=TRUE,_xll.mirGetDate($A3038,$C$4,"MOD_FOLLOWING",$I$2),"")</f>
        <v/>
      </c>
      <c r="D3038" s="738" t="str">
        <f>IF($L$2=TRUE,_xll.mirGetDate($A3038,$D$4,"MOD_FOLLOWING",$I$2),"")</f>
        <v/>
      </c>
      <c r="E3038" s="741" t="str">
        <v/>
      </c>
      <c r="F3038" s="741" t="str">
        <v/>
      </c>
      <c r="G3038" s="741" t="str">
        <v/>
      </c>
    </row>
    <row r="3039" spans="1:7">
      <c r="A3039" s="740" t="str">
        <f t="shared" si="47"/>
        <v/>
      </c>
      <c r="B3039" s="739" t="str">
        <f>IF($L$2=TRUE,_xll.mirGetDate($A3039,$B$4,"MOD_FOLLOWING",$I$2),"")</f>
        <v/>
      </c>
      <c r="C3039" s="738" t="str">
        <f>IF($L$2=TRUE,_xll.mirGetDate($A3039,$C$4,"MOD_FOLLOWING",$I$2),"")</f>
        <v/>
      </c>
      <c r="D3039" s="738" t="str">
        <f>IF($L$2=TRUE,_xll.mirGetDate($A3039,$D$4,"MOD_FOLLOWING",$I$2),"")</f>
        <v/>
      </c>
      <c r="E3039" s="741" t="str">
        <v/>
      </c>
      <c r="F3039" s="741" t="str">
        <v/>
      </c>
      <c r="G3039" s="741" t="str">
        <v/>
      </c>
    </row>
    <row r="3040" spans="1:7">
      <c r="A3040" s="740" t="str">
        <f t="shared" si="47"/>
        <v/>
      </c>
      <c r="B3040" s="739" t="str">
        <f>IF($L$2=TRUE,_xll.mirGetDate($A3040,$B$4,"MOD_FOLLOWING",$I$2),"")</f>
        <v/>
      </c>
      <c r="C3040" s="738" t="str">
        <f>IF($L$2=TRUE,_xll.mirGetDate($A3040,$C$4,"MOD_FOLLOWING",$I$2),"")</f>
        <v/>
      </c>
      <c r="D3040" s="738" t="str">
        <f>IF($L$2=TRUE,_xll.mirGetDate($A3040,$D$4,"MOD_FOLLOWING",$I$2),"")</f>
        <v/>
      </c>
      <c r="E3040" s="741" t="str">
        <v/>
      </c>
      <c r="F3040" s="741" t="str">
        <v/>
      </c>
      <c r="G3040" s="741" t="str">
        <v/>
      </c>
    </row>
    <row r="3041" spans="1:7">
      <c r="A3041" s="740" t="str">
        <f t="shared" si="47"/>
        <v/>
      </c>
      <c r="B3041" s="739" t="str">
        <f>IF($L$2=TRUE,_xll.mirGetDate($A3041,$B$4,"MOD_FOLLOWING",$I$2),"")</f>
        <v/>
      </c>
      <c r="C3041" s="738" t="str">
        <f>IF($L$2=TRUE,_xll.mirGetDate($A3041,$C$4,"MOD_FOLLOWING",$I$2),"")</f>
        <v/>
      </c>
      <c r="D3041" s="738" t="str">
        <f>IF($L$2=TRUE,_xll.mirGetDate($A3041,$D$4,"MOD_FOLLOWING",$I$2),"")</f>
        <v/>
      </c>
      <c r="E3041" s="741" t="str">
        <v/>
      </c>
      <c r="F3041" s="741" t="str">
        <v/>
      </c>
      <c r="G3041" s="741" t="str">
        <v/>
      </c>
    </row>
    <row r="3042" spans="1:7">
      <c r="A3042" s="740" t="str">
        <f t="shared" si="47"/>
        <v/>
      </c>
      <c r="B3042" s="739" t="str">
        <f>IF($L$2=TRUE,_xll.mirGetDate($A3042,$B$4,"MOD_FOLLOWING",$I$2),"")</f>
        <v/>
      </c>
      <c r="C3042" s="738" t="str">
        <f>IF($L$2=TRUE,_xll.mirGetDate($A3042,$C$4,"MOD_FOLLOWING",$I$2),"")</f>
        <v/>
      </c>
      <c r="D3042" s="738" t="str">
        <f>IF($L$2=TRUE,_xll.mirGetDate($A3042,$D$4,"MOD_FOLLOWING",$I$2),"")</f>
        <v/>
      </c>
      <c r="E3042" s="741" t="str">
        <v/>
      </c>
      <c r="F3042" s="741" t="str">
        <v/>
      </c>
      <c r="G3042" s="741" t="str">
        <v/>
      </c>
    </row>
    <row r="3043" spans="1:7">
      <c r="A3043" s="740" t="str">
        <f t="shared" si="47"/>
        <v/>
      </c>
      <c r="B3043" s="739" t="str">
        <f>IF($L$2=TRUE,_xll.mirGetDate($A3043,$B$4,"MOD_FOLLOWING",$I$2),"")</f>
        <v/>
      </c>
      <c r="C3043" s="738" t="str">
        <f>IF($L$2=TRUE,_xll.mirGetDate($A3043,$C$4,"MOD_FOLLOWING",$I$2),"")</f>
        <v/>
      </c>
      <c r="D3043" s="738" t="str">
        <f>IF($L$2=TRUE,_xll.mirGetDate($A3043,$D$4,"MOD_FOLLOWING",$I$2),"")</f>
        <v/>
      </c>
      <c r="E3043" s="741" t="str">
        <v/>
      </c>
      <c r="F3043" s="741" t="str">
        <v/>
      </c>
      <c r="G3043" s="741" t="str">
        <v/>
      </c>
    </row>
    <row r="3044" spans="1:7">
      <c r="A3044" s="740" t="str">
        <f t="shared" si="47"/>
        <v/>
      </c>
      <c r="B3044" s="739" t="str">
        <f>IF($L$2=TRUE,_xll.mirGetDate($A3044,$B$4,"MOD_FOLLOWING",$I$2),"")</f>
        <v/>
      </c>
      <c r="C3044" s="738" t="str">
        <f>IF($L$2=TRUE,_xll.mirGetDate($A3044,$C$4,"MOD_FOLLOWING",$I$2),"")</f>
        <v/>
      </c>
      <c r="D3044" s="738" t="str">
        <f>IF($L$2=TRUE,_xll.mirGetDate($A3044,$D$4,"MOD_FOLLOWING",$I$2),"")</f>
        <v/>
      </c>
      <c r="E3044" s="741" t="str">
        <v/>
      </c>
      <c r="F3044" s="741" t="str">
        <v/>
      </c>
      <c r="G3044" s="741" t="str">
        <v/>
      </c>
    </row>
    <row r="3045" spans="1:7">
      <c r="A3045" s="740" t="str">
        <f t="shared" si="47"/>
        <v/>
      </c>
      <c r="B3045" s="739" t="str">
        <f>IF($L$2=TRUE,_xll.mirGetDate($A3045,$B$4,"MOD_FOLLOWING",$I$2),"")</f>
        <v/>
      </c>
      <c r="C3045" s="738" t="str">
        <f>IF($L$2=TRUE,_xll.mirGetDate($A3045,$C$4,"MOD_FOLLOWING",$I$2),"")</f>
        <v/>
      </c>
      <c r="D3045" s="738" t="str">
        <f>IF($L$2=TRUE,_xll.mirGetDate($A3045,$D$4,"MOD_FOLLOWING",$I$2),"")</f>
        <v/>
      </c>
      <c r="E3045" s="741" t="str">
        <v/>
      </c>
      <c r="F3045" s="741" t="str">
        <v/>
      </c>
      <c r="G3045" s="741" t="str">
        <v/>
      </c>
    </row>
    <row r="3046" spans="1:7">
      <c r="A3046" s="740" t="str">
        <f t="shared" si="47"/>
        <v/>
      </c>
      <c r="B3046" s="739" t="str">
        <f>IF($L$2=TRUE,_xll.mirGetDate($A3046,$B$4,"MOD_FOLLOWING",$I$2),"")</f>
        <v/>
      </c>
      <c r="C3046" s="738" t="str">
        <f>IF($L$2=TRUE,_xll.mirGetDate($A3046,$C$4,"MOD_FOLLOWING",$I$2),"")</f>
        <v/>
      </c>
      <c r="D3046" s="738" t="str">
        <f>IF($L$2=TRUE,_xll.mirGetDate($A3046,$D$4,"MOD_FOLLOWING",$I$2),"")</f>
        <v/>
      </c>
      <c r="E3046" s="741" t="str">
        <v/>
      </c>
      <c r="F3046" s="741" t="str">
        <v/>
      </c>
      <c r="G3046" s="741" t="str">
        <v/>
      </c>
    </row>
    <row r="3047" spans="1:7">
      <c r="A3047" s="740" t="str">
        <f t="shared" si="47"/>
        <v/>
      </c>
      <c r="B3047" s="739" t="str">
        <f>IF($L$2=TRUE,_xll.mirGetDate($A3047,$B$4,"MOD_FOLLOWING",$I$2),"")</f>
        <v/>
      </c>
      <c r="C3047" s="738" t="str">
        <f>IF($L$2=TRUE,_xll.mirGetDate($A3047,$C$4,"MOD_FOLLOWING",$I$2),"")</f>
        <v/>
      </c>
      <c r="D3047" s="738" t="str">
        <f>IF($L$2=TRUE,_xll.mirGetDate($A3047,$D$4,"MOD_FOLLOWING",$I$2),"")</f>
        <v/>
      </c>
      <c r="E3047" s="741" t="str">
        <v/>
      </c>
      <c r="F3047" s="741" t="str">
        <v/>
      </c>
      <c r="G3047" s="741" t="str">
        <v/>
      </c>
    </row>
    <row r="3048" spans="1:7">
      <c r="A3048" s="740" t="str">
        <f t="shared" si="47"/>
        <v/>
      </c>
      <c r="B3048" s="739" t="str">
        <f>IF($L$2=TRUE,_xll.mirGetDate($A3048,$B$4,"MOD_FOLLOWING",$I$2),"")</f>
        <v/>
      </c>
      <c r="C3048" s="738" t="str">
        <f>IF($L$2=TRUE,_xll.mirGetDate($A3048,$C$4,"MOD_FOLLOWING",$I$2),"")</f>
        <v/>
      </c>
      <c r="D3048" s="738" t="str">
        <f>IF($L$2=TRUE,_xll.mirGetDate($A3048,$D$4,"MOD_FOLLOWING",$I$2),"")</f>
        <v/>
      </c>
      <c r="E3048" s="741" t="str">
        <v/>
      </c>
      <c r="F3048" s="741" t="str">
        <v/>
      </c>
      <c r="G3048" s="741" t="str">
        <v/>
      </c>
    </row>
    <row r="3049" spans="1:7">
      <c r="A3049" s="740" t="str">
        <f t="shared" si="47"/>
        <v/>
      </c>
      <c r="B3049" s="739" t="str">
        <f>IF($L$2=TRUE,_xll.mirGetDate($A3049,$B$4,"MOD_FOLLOWING",$I$2),"")</f>
        <v/>
      </c>
      <c r="C3049" s="738" t="str">
        <f>IF($L$2=TRUE,_xll.mirGetDate($A3049,$C$4,"MOD_FOLLOWING",$I$2),"")</f>
        <v/>
      </c>
      <c r="D3049" s="738" t="str">
        <f>IF($L$2=TRUE,_xll.mirGetDate($A3049,$D$4,"MOD_FOLLOWING",$I$2),"")</f>
        <v/>
      </c>
      <c r="E3049" s="741" t="str">
        <v/>
      </c>
      <c r="F3049" s="741" t="str">
        <v/>
      </c>
      <c r="G3049" s="741" t="str">
        <v/>
      </c>
    </row>
    <row r="3050" spans="1:7">
      <c r="A3050" s="740" t="str">
        <f t="shared" si="47"/>
        <v/>
      </c>
      <c r="B3050" s="739" t="str">
        <f>IF($L$2=TRUE,_xll.mirGetDate($A3050,$B$4,"MOD_FOLLOWING",$I$2),"")</f>
        <v/>
      </c>
      <c r="C3050" s="738" t="str">
        <f>IF($L$2=TRUE,_xll.mirGetDate($A3050,$C$4,"MOD_FOLLOWING",$I$2),"")</f>
        <v/>
      </c>
      <c r="D3050" s="738" t="str">
        <f>IF($L$2=TRUE,_xll.mirGetDate($A3050,$D$4,"MOD_FOLLOWING",$I$2),"")</f>
        <v/>
      </c>
      <c r="E3050" s="741" t="str">
        <v/>
      </c>
      <c r="F3050" s="741" t="str">
        <v/>
      </c>
      <c r="G3050" s="741" t="str">
        <v/>
      </c>
    </row>
    <row r="3051" spans="1:7">
      <c r="A3051" s="740" t="str">
        <f t="shared" si="47"/>
        <v/>
      </c>
      <c r="B3051" s="739" t="str">
        <f>IF($L$2=TRUE,_xll.mirGetDate($A3051,$B$4,"MOD_FOLLOWING",$I$2),"")</f>
        <v/>
      </c>
      <c r="C3051" s="738" t="str">
        <f>IF($L$2=TRUE,_xll.mirGetDate($A3051,$C$4,"MOD_FOLLOWING",$I$2),"")</f>
        <v/>
      </c>
      <c r="D3051" s="738" t="str">
        <f>IF($L$2=TRUE,_xll.mirGetDate($A3051,$D$4,"MOD_FOLLOWING",$I$2),"")</f>
        <v/>
      </c>
      <c r="E3051" s="741" t="str">
        <v/>
      </c>
      <c r="F3051" s="741" t="str">
        <v/>
      </c>
      <c r="G3051" s="741" t="str">
        <v/>
      </c>
    </row>
    <row r="3052" spans="1:7">
      <c r="A3052" s="740" t="str">
        <f t="shared" si="47"/>
        <v/>
      </c>
      <c r="B3052" s="739" t="str">
        <f>IF($L$2=TRUE,_xll.mirGetDate($A3052,$B$4,"MOD_FOLLOWING",$I$2),"")</f>
        <v/>
      </c>
      <c r="C3052" s="738" t="str">
        <f>IF($L$2=TRUE,_xll.mirGetDate($A3052,$C$4,"MOD_FOLLOWING",$I$2),"")</f>
        <v/>
      </c>
      <c r="D3052" s="738" t="str">
        <f>IF($L$2=TRUE,_xll.mirGetDate($A3052,$D$4,"MOD_FOLLOWING",$I$2),"")</f>
        <v/>
      </c>
      <c r="E3052" s="741" t="str">
        <v/>
      </c>
      <c r="F3052" s="741" t="str">
        <v/>
      </c>
      <c r="G3052" s="741" t="str">
        <v/>
      </c>
    </row>
    <row r="3053" spans="1:7">
      <c r="A3053" s="740" t="str">
        <f t="shared" si="47"/>
        <v/>
      </c>
      <c r="B3053" s="739" t="str">
        <f>IF($L$2=TRUE,_xll.mirGetDate($A3053,$B$4,"MOD_FOLLOWING",$I$2),"")</f>
        <v/>
      </c>
      <c r="C3053" s="738" t="str">
        <f>IF($L$2=TRUE,_xll.mirGetDate($A3053,$C$4,"MOD_FOLLOWING",$I$2),"")</f>
        <v/>
      </c>
      <c r="D3053" s="738" t="str">
        <f>IF($L$2=TRUE,_xll.mirGetDate($A3053,$D$4,"MOD_FOLLOWING",$I$2),"")</f>
        <v/>
      </c>
      <c r="E3053" s="741" t="str">
        <v/>
      </c>
      <c r="F3053" s="741" t="str">
        <v/>
      </c>
      <c r="G3053" s="741" t="str">
        <v/>
      </c>
    </row>
    <row r="3054" spans="1:7">
      <c r="A3054" s="740" t="str">
        <f t="shared" si="47"/>
        <v/>
      </c>
      <c r="B3054" s="739" t="str">
        <f>IF($L$2=TRUE,_xll.mirGetDate($A3054,$B$4,"MOD_FOLLOWING",$I$2),"")</f>
        <v/>
      </c>
      <c r="C3054" s="738" t="str">
        <f>IF($L$2=TRUE,_xll.mirGetDate($A3054,$C$4,"MOD_FOLLOWING",$I$2),"")</f>
        <v/>
      </c>
      <c r="D3054" s="738" t="str">
        <f>IF($L$2=TRUE,_xll.mirGetDate($A3054,$D$4,"MOD_FOLLOWING",$I$2),"")</f>
        <v/>
      </c>
      <c r="E3054" s="741" t="str">
        <v/>
      </c>
      <c r="F3054" s="741" t="str">
        <v/>
      </c>
      <c r="G3054" s="741" t="str">
        <v/>
      </c>
    </row>
    <row r="3055" spans="1:7">
      <c r="A3055" s="740" t="str">
        <f t="shared" si="47"/>
        <v/>
      </c>
      <c r="B3055" s="739" t="str">
        <f>IF($L$2=TRUE,_xll.mirGetDate($A3055,$B$4,"MOD_FOLLOWING",$I$2),"")</f>
        <v/>
      </c>
      <c r="C3055" s="738" t="str">
        <f>IF($L$2=TRUE,_xll.mirGetDate($A3055,$C$4,"MOD_FOLLOWING",$I$2),"")</f>
        <v/>
      </c>
      <c r="D3055" s="738" t="str">
        <f>IF($L$2=TRUE,_xll.mirGetDate($A3055,$D$4,"MOD_FOLLOWING",$I$2),"")</f>
        <v/>
      </c>
      <c r="E3055" s="741" t="str">
        <v/>
      </c>
      <c r="F3055" s="741" t="str">
        <v/>
      </c>
      <c r="G3055" s="741" t="str">
        <v/>
      </c>
    </row>
    <row r="3056" spans="1:7">
      <c r="A3056" s="740" t="str">
        <f t="shared" si="47"/>
        <v/>
      </c>
      <c r="B3056" s="739" t="str">
        <f>IF($L$2=TRUE,_xll.mirGetDate($A3056,$B$4,"MOD_FOLLOWING",$I$2),"")</f>
        <v/>
      </c>
      <c r="C3056" s="738" t="str">
        <f>IF($L$2=TRUE,_xll.mirGetDate($A3056,$C$4,"MOD_FOLLOWING",$I$2),"")</f>
        <v/>
      </c>
      <c r="D3056" s="738" t="str">
        <f>IF($L$2=TRUE,_xll.mirGetDate($A3056,$D$4,"MOD_FOLLOWING",$I$2),"")</f>
        <v/>
      </c>
      <c r="E3056" s="741" t="str">
        <v/>
      </c>
      <c r="F3056" s="741" t="str">
        <v/>
      </c>
      <c r="G3056" s="741" t="str">
        <v/>
      </c>
    </row>
    <row r="3057" spans="1:7">
      <c r="A3057" s="740" t="str">
        <f t="shared" si="47"/>
        <v/>
      </c>
      <c r="B3057" s="739" t="str">
        <f>IF($L$2=TRUE,_xll.mirGetDate($A3057,$B$4,"MOD_FOLLOWING",$I$2),"")</f>
        <v/>
      </c>
      <c r="C3057" s="738" t="str">
        <f>IF($L$2=TRUE,_xll.mirGetDate($A3057,$C$4,"MOD_FOLLOWING",$I$2),"")</f>
        <v/>
      </c>
      <c r="D3057" s="738" t="str">
        <f>IF($L$2=TRUE,_xll.mirGetDate($A3057,$D$4,"MOD_FOLLOWING",$I$2),"")</f>
        <v/>
      </c>
      <c r="E3057" s="741" t="str">
        <v/>
      </c>
      <c r="F3057" s="741" t="str">
        <v/>
      </c>
      <c r="G3057" s="741" t="str">
        <v/>
      </c>
    </row>
    <row r="3058" spans="1:7">
      <c r="A3058" s="740" t="str">
        <f t="shared" si="47"/>
        <v/>
      </c>
      <c r="B3058" s="739" t="str">
        <f>IF($L$2=TRUE,_xll.mirGetDate($A3058,$B$4,"MOD_FOLLOWING",$I$2),"")</f>
        <v/>
      </c>
      <c r="C3058" s="738" t="str">
        <f>IF($L$2=TRUE,_xll.mirGetDate($A3058,$C$4,"MOD_FOLLOWING",$I$2),"")</f>
        <v/>
      </c>
      <c r="D3058" s="738" t="str">
        <f>IF($L$2=TRUE,_xll.mirGetDate($A3058,$D$4,"MOD_FOLLOWING",$I$2),"")</f>
        <v/>
      </c>
      <c r="E3058" s="741" t="str">
        <v/>
      </c>
      <c r="F3058" s="741" t="str">
        <v/>
      </c>
      <c r="G3058" s="741" t="str">
        <v/>
      </c>
    </row>
    <row r="3059" spans="1:7">
      <c r="A3059" s="740" t="str">
        <f t="shared" si="47"/>
        <v/>
      </c>
      <c r="B3059" s="739" t="str">
        <f>IF($L$2=TRUE,_xll.mirGetDate($A3059,$B$4,"MOD_FOLLOWING",$I$2),"")</f>
        <v/>
      </c>
      <c r="C3059" s="738" t="str">
        <f>IF($L$2=TRUE,_xll.mirGetDate($A3059,$C$4,"MOD_FOLLOWING",$I$2),"")</f>
        <v/>
      </c>
      <c r="D3059" s="738" t="str">
        <f>IF($L$2=TRUE,_xll.mirGetDate($A3059,$D$4,"MOD_FOLLOWING",$I$2),"")</f>
        <v/>
      </c>
      <c r="E3059" s="741" t="str">
        <v/>
      </c>
      <c r="F3059" s="741" t="str">
        <v/>
      </c>
      <c r="G3059" s="741" t="str">
        <v/>
      </c>
    </row>
    <row r="3060" spans="1:7">
      <c r="A3060" s="740" t="str">
        <f t="shared" si="47"/>
        <v/>
      </c>
      <c r="B3060" s="739" t="str">
        <f>IF($L$2=TRUE,_xll.mirGetDate($A3060,$B$4,"MOD_FOLLOWING",$I$2),"")</f>
        <v/>
      </c>
      <c r="C3060" s="738" t="str">
        <f>IF($L$2=TRUE,_xll.mirGetDate($A3060,$C$4,"MOD_FOLLOWING",$I$2),"")</f>
        <v/>
      </c>
      <c r="D3060" s="738" t="str">
        <f>IF($L$2=TRUE,_xll.mirGetDate($A3060,$D$4,"MOD_FOLLOWING",$I$2),"")</f>
        <v/>
      </c>
      <c r="E3060" s="741" t="str">
        <v/>
      </c>
      <c r="F3060" s="741" t="str">
        <v/>
      </c>
      <c r="G3060" s="741" t="str">
        <v/>
      </c>
    </row>
    <row r="3061" spans="1:7">
      <c r="A3061" s="740" t="str">
        <f t="shared" si="47"/>
        <v/>
      </c>
      <c r="B3061" s="739" t="str">
        <f>IF($L$2=TRUE,_xll.mirGetDate($A3061,$B$4,"MOD_FOLLOWING",$I$2),"")</f>
        <v/>
      </c>
      <c r="C3061" s="738" t="str">
        <f>IF($L$2=TRUE,_xll.mirGetDate($A3061,$C$4,"MOD_FOLLOWING",$I$2),"")</f>
        <v/>
      </c>
      <c r="D3061" s="738" t="str">
        <f>IF($L$2=TRUE,_xll.mirGetDate($A3061,$D$4,"MOD_FOLLOWING",$I$2),"")</f>
        <v/>
      </c>
      <c r="E3061" s="741" t="str">
        <v/>
      </c>
      <c r="F3061" s="741" t="str">
        <v/>
      </c>
      <c r="G3061" s="741" t="str">
        <v/>
      </c>
    </row>
    <row r="3062" spans="1:7">
      <c r="A3062" s="740" t="str">
        <f t="shared" si="47"/>
        <v/>
      </c>
      <c r="B3062" s="739" t="str">
        <f>IF($L$2=TRUE,_xll.mirGetDate($A3062,$B$4,"MOD_FOLLOWING",$I$2),"")</f>
        <v/>
      </c>
      <c r="C3062" s="738" t="str">
        <f>IF($L$2=TRUE,_xll.mirGetDate($A3062,$C$4,"MOD_FOLLOWING",$I$2),"")</f>
        <v/>
      </c>
      <c r="D3062" s="738" t="str">
        <f>IF($L$2=TRUE,_xll.mirGetDate($A3062,$D$4,"MOD_FOLLOWING",$I$2),"")</f>
        <v/>
      </c>
      <c r="E3062" s="741" t="str">
        <v/>
      </c>
      <c r="F3062" s="741" t="str">
        <v/>
      </c>
      <c r="G3062" s="741" t="str">
        <v/>
      </c>
    </row>
    <row r="3063" spans="1:7">
      <c r="A3063" s="740" t="str">
        <f t="shared" si="47"/>
        <v/>
      </c>
      <c r="B3063" s="739" t="str">
        <f>IF($L$2=TRUE,_xll.mirGetDate($A3063,$B$4,"MOD_FOLLOWING",$I$2),"")</f>
        <v/>
      </c>
      <c r="C3063" s="738" t="str">
        <f>IF($L$2=TRUE,_xll.mirGetDate($A3063,$C$4,"MOD_FOLLOWING",$I$2),"")</f>
        <v/>
      </c>
      <c r="D3063" s="738" t="str">
        <f>IF($L$2=TRUE,_xll.mirGetDate($A3063,$D$4,"MOD_FOLLOWING",$I$2),"")</f>
        <v/>
      </c>
      <c r="E3063" s="741" t="str">
        <v/>
      </c>
      <c r="F3063" s="741" t="str">
        <v/>
      </c>
      <c r="G3063" s="741" t="str">
        <v/>
      </c>
    </row>
    <row r="3064" spans="1:7">
      <c r="A3064" s="740" t="str">
        <f t="shared" si="47"/>
        <v/>
      </c>
      <c r="B3064" s="739" t="str">
        <f>IF($L$2=TRUE,_xll.mirGetDate($A3064,$B$4,"MOD_FOLLOWING",$I$2),"")</f>
        <v/>
      </c>
      <c r="C3064" s="738" t="str">
        <f>IF($L$2=TRUE,_xll.mirGetDate($A3064,$C$4,"MOD_FOLLOWING",$I$2),"")</f>
        <v/>
      </c>
      <c r="D3064" s="738" t="str">
        <f>IF($L$2=TRUE,_xll.mirGetDate($A3064,$D$4,"MOD_FOLLOWING",$I$2),"")</f>
        <v/>
      </c>
      <c r="E3064" s="741" t="str">
        <v/>
      </c>
      <c r="F3064" s="741" t="str">
        <v/>
      </c>
      <c r="G3064" s="741" t="str">
        <v/>
      </c>
    </row>
    <row r="3065" spans="1:7">
      <c r="A3065" s="740" t="str">
        <f t="shared" si="47"/>
        <v/>
      </c>
      <c r="B3065" s="739" t="str">
        <f>IF($L$2=TRUE,_xll.mirGetDate($A3065,$B$4,"MOD_FOLLOWING",$I$2),"")</f>
        <v/>
      </c>
      <c r="C3065" s="738" t="str">
        <f>IF($L$2=TRUE,_xll.mirGetDate($A3065,$C$4,"MOD_FOLLOWING",$I$2),"")</f>
        <v/>
      </c>
      <c r="D3065" s="738" t="str">
        <f>IF($L$2=TRUE,_xll.mirGetDate($A3065,$D$4,"MOD_FOLLOWING",$I$2),"")</f>
        <v/>
      </c>
      <c r="E3065" s="741" t="str">
        <v/>
      </c>
      <c r="F3065" s="741" t="str">
        <v/>
      </c>
      <c r="G3065" s="741" t="str">
        <v/>
      </c>
    </row>
    <row r="3066" spans="1:7">
      <c r="A3066" s="740" t="str">
        <f t="shared" si="47"/>
        <v/>
      </c>
      <c r="B3066" s="739" t="str">
        <f>IF($L$2=TRUE,_xll.mirGetDate($A3066,$B$4,"MOD_FOLLOWING",$I$2),"")</f>
        <v/>
      </c>
      <c r="C3066" s="738" t="str">
        <f>IF($L$2=TRUE,_xll.mirGetDate($A3066,$C$4,"MOD_FOLLOWING",$I$2),"")</f>
        <v/>
      </c>
      <c r="D3066" s="738" t="str">
        <f>IF($L$2=TRUE,_xll.mirGetDate($A3066,$D$4,"MOD_FOLLOWING",$I$2),"")</f>
        <v/>
      </c>
      <c r="E3066" s="741" t="str">
        <v/>
      </c>
      <c r="F3066" s="741" t="str">
        <v/>
      </c>
      <c r="G3066" s="741" t="str">
        <v/>
      </c>
    </row>
    <row r="3067" spans="1:7">
      <c r="A3067" s="740" t="str">
        <f t="shared" si="47"/>
        <v/>
      </c>
      <c r="B3067" s="739" t="str">
        <f>IF($L$2=TRUE,_xll.mirGetDate($A3067,$B$4,"MOD_FOLLOWING",$I$2),"")</f>
        <v/>
      </c>
      <c r="C3067" s="738" t="str">
        <f>IF($L$2=TRUE,_xll.mirGetDate($A3067,$C$4,"MOD_FOLLOWING",$I$2),"")</f>
        <v/>
      </c>
      <c r="D3067" s="738" t="str">
        <f>IF($L$2=TRUE,_xll.mirGetDate($A3067,$D$4,"MOD_FOLLOWING",$I$2),"")</f>
        <v/>
      </c>
      <c r="E3067" s="741" t="str">
        <v/>
      </c>
      <c r="F3067" s="741" t="str">
        <v/>
      </c>
      <c r="G3067" s="741" t="str">
        <v/>
      </c>
    </row>
    <row r="3068" spans="1:7">
      <c r="A3068" s="740" t="str">
        <f t="shared" si="47"/>
        <v/>
      </c>
      <c r="B3068" s="739" t="str">
        <f>IF($L$2=TRUE,_xll.mirGetDate($A3068,$B$4,"MOD_FOLLOWING",$I$2),"")</f>
        <v/>
      </c>
      <c r="C3068" s="738" t="str">
        <f>IF($L$2=TRUE,_xll.mirGetDate($A3068,$C$4,"MOD_FOLLOWING",$I$2),"")</f>
        <v/>
      </c>
      <c r="D3068" s="738" t="str">
        <f>IF($L$2=TRUE,_xll.mirGetDate($A3068,$D$4,"MOD_FOLLOWING",$I$2),"")</f>
        <v/>
      </c>
      <c r="E3068" s="741" t="str">
        <v/>
      </c>
      <c r="F3068" s="741" t="str">
        <v/>
      </c>
      <c r="G3068" s="741" t="str">
        <v/>
      </c>
    </row>
    <row r="3069" spans="1:7">
      <c r="A3069" s="740" t="str">
        <f t="shared" si="47"/>
        <v/>
      </c>
      <c r="B3069" s="739" t="str">
        <f>IF($L$2=TRUE,_xll.mirGetDate($A3069,$B$4,"MOD_FOLLOWING",$I$2),"")</f>
        <v/>
      </c>
      <c r="C3069" s="738" t="str">
        <f>IF($L$2=TRUE,_xll.mirGetDate($A3069,$C$4,"MOD_FOLLOWING",$I$2),"")</f>
        <v/>
      </c>
      <c r="D3069" s="738" t="str">
        <f>IF($L$2=TRUE,_xll.mirGetDate($A3069,$D$4,"MOD_FOLLOWING",$I$2),"")</f>
        <v/>
      </c>
      <c r="E3069" s="741" t="str">
        <v/>
      </c>
      <c r="F3069" s="741" t="str">
        <v/>
      </c>
      <c r="G3069" s="741" t="str">
        <v/>
      </c>
    </row>
    <row r="3070" spans="1:7">
      <c r="A3070" s="740" t="str">
        <f t="shared" si="47"/>
        <v/>
      </c>
      <c r="B3070" s="739" t="str">
        <f>IF($L$2=TRUE,_xll.mirGetDate($A3070,$B$4,"MOD_FOLLOWING",$I$2),"")</f>
        <v/>
      </c>
      <c r="C3070" s="738" t="str">
        <f>IF($L$2=TRUE,_xll.mirGetDate($A3070,$C$4,"MOD_FOLLOWING",$I$2),"")</f>
        <v/>
      </c>
      <c r="D3070" s="738" t="str">
        <f>IF($L$2=TRUE,_xll.mirGetDate($A3070,$D$4,"MOD_FOLLOWING",$I$2),"")</f>
        <v/>
      </c>
      <c r="E3070" s="741" t="str">
        <v/>
      </c>
      <c r="F3070" s="741" t="str">
        <v/>
      </c>
      <c r="G3070" s="741" t="str">
        <v/>
      </c>
    </row>
    <row r="3071" spans="1:7">
      <c r="A3071" s="740" t="str">
        <f t="shared" si="47"/>
        <v/>
      </c>
      <c r="B3071" s="739" t="str">
        <f>IF($L$2=TRUE,_xll.mirGetDate($A3071,$B$4,"MOD_FOLLOWING",$I$2),"")</f>
        <v/>
      </c>
      <c r="C3071" s="738" t="str">
        <f>IF($L$2=TRUE,_xll.mirGetDate($A3071,$C$4,"MOD_FOLLOWING",$I$2),"")</f>
        <v/>
      </c>
      <c r="D3071" s="738" t="str">
        <f>IF($L$2=TRUE,_xll.mirGetDate($A3071,$D$4,"MOD_FOLLOWING",$I$2),"")</f>
        <v/>
      </c>
      <c r="E3071" s="741" t="str">
        <v/>
      </c>
      <c r="F3071" s="741" t="str">
        <v/>
      </c>
      <c r="G3071" s="741" t="str">
        <v/>
      </c>
    </row>
    <row r="3072" spans="1:7">
      <c r="A3072" s="740" t="str">
        <f t="shared" si="47"/>
        <v/>
      </c>
      <c r="B3072" s="739" t="str">
        <f>IF($L$2=TRUE,_xll.mirGetDate($A3072,$B$4,"MOD_FOLLOWING",$I$2),"")</f>
        <v/>
      </c>
      <c r="C3072" s="738" t="str">
        <f>IF($L$2=TRUE,_xll.mirGetDate($A3072,$C$4,"MOD_FOLLOWING",$I$2),"")</f>
        <v/>
      </c>
      <c r="D3072" s="738" t="str">
        <f>IF($L$2=TRUE,_xll.mirGetDate($A3072,$D$4,"MOD_FOLLOWING",$I$2),"")</f>
        <v/>
      </c>
      <c r="E3072" s="741" t="str">
        <v/>
      </c>
      <c r="F3072" s="741" t="str">
        <v/>
      </c>
      <c r="G3072" s="741" t="str">
        <v/>
      </c>
    </row>
    <row r="3073" spans="1:7">
      <c r="A3073" s="740" t="str">
        <f t="shared" si="47"/>
        <v/>
      </c>
      <c r="B3073" s="739" t="str">
        <f>IF($L$2=TRUE,_xll.mirGetDate($A3073,$B$4,"MOD_FOLLOWING",$I$2),"")</f>
        <v/>
      </c>
      <c r="C3073" s="738" t="str">
        <f>IF($L$2=TRUE,_xll.mirGetDate($A3073,$C$4,"MOD_FOLLOWING",$I$2),"")</f>
        <v/>
      </c>
      <c r="D3073" s="738" t="str">
        <f>IF($L$2=TRUE,_xll.mirGetDate($A3073,$D$4,"MOD_FOLLOWING",$I$2),"")</f>
        <v/>
      </c>
      <c r="E3073" s="741" t="str">
        <v/>
      </c>
      <c r="F3073" s="741" t="str">
        <v/>
      </c>
      <c r="G3073" s="741" t="str">
        <v/>
      </c>
    </row>
    <row r="3074" spans="1:7">
      <c r="A3074" s="740" t="str">
        <f t="shared" si="47"/>
        <v/>
      </c>
      <c r="B3074" s="739" t="str">
        <f>IF($L$2=TRUE,_xll.mirGetDate($A3074,$B$4,"MOD_FOLLOWING",$I$2),"")</f>
        <v/>
      </c>
      <c r="C3074" s="738" t="str">
        <f>IF($L$2=TRUE,_xll.mirGetDate($A3074,$C$4,"MOD_FOLLOWING",$I$2),"")</f>
        <v/>
      </c>
      <c r="D3074" s="738" t="str">
        <f>IF($L$2=TRUE,_xll.mirGetDate($A3074,$D$4,"MOD_FOLLOWING",$I$2),"")</f>
        <v/>
      </c>
      <c r="E3074" s="741" t="str">
        <v/>
      </c>
      <c r="F3074" s="741" t="str">
        <v/>
      </c>
      <c r="G3074" s="741" t="str">
        <v/>
      </c>
    </row>
    <row r="3075" spans="1:7">
      <c r="A3075" s="740" t="str">
        <f t="shared" si="47"/>
        <v/>
      </c>
      <c r="B3075" s="739" t="str">
        <f>IF($L$2=TRUE,_xll.mirGetDate($A3075,$B$4,"MOD_FOLLOWING",$I$2),"")</f>
        <v/>
      </c>
      <c r="C3075" s="738" t="str">
        <f>IF($L$2=TRUE,_xll.mirGetDate($A3075,$C$4,"MOD_FOLLOWING",$I$2),"")</f>
        <v/>
      </c>
      <c r="D3075" s="738" t="str">
        <f>IF($L$2=TRUE,_xll.mirGetDate($A3075,$D$4,"MOD_FOLLOWING",$I$2),"")</f>
        <v/>
      </c>
      <c r="E3075" s="741" t="str">
        <v/>
      </c>
      <c r="F3075" s="741" t="str">
        <v/>
      </c>
      <c r="G3075" s="741" t="str">
        <v/>
      </c>
    </row>
    <row r="3076" spans="1:7">
      <c r="A3076" s="740" t="str">
        <f t="shared" si="47"/>
        <v/>
      </c>
      <c r="B3076" s="739" t="str">
        <f>IF($L$2=TRUE,_xll.mirGetDate($A3076,$B$4,"MOD_FOLLOWING",$I$2),"")</f>
        <v/>
      </c>
      <c r="C3076" s="738" t="str">
        <f>IF($L$2=TRUE,_xll.mirGetDate($A3076,$C$4,"MOD_FOLLOWING",$I$2),"")</f>
        <v/>
      </c>
      <c r="D3076" s="738" t="str">
        <f>IF($L$2=TRUE,_xll.mirGetDate($A3076,$D$4,"MOD_FOLLOWING",$I$2),"")</f>
        <v/>
      </c>
      <c r="E3076" s="741" t="str">
        <v/>
      </c>
      <c r="F3076" s="741" t="str">
        <v/>
      </c>
      <c r="G3076" s="741" t="str">
        <v/>
      </c>
    </row>
    <row r="3077" spans="1:7">
      <c r="A3077" s="740" t="str">
        <f t="shared" si="47"/>
        <v/>
      </c>
      <c r="B3077" s="739" t="str">
        <f>IF($L$2=TRUE,_xll.mirGetDate($A3077,$B$4,"MOD_FOLLOWING",$I$2),"")</f>
        <v/>
      </c>
      <c r="C3077" s="738" t="str">
        <f>IF($L$2=TRUE,_xll.mirGetDate($A3077,$C$4,"MOD_FOLLOWING",$I$2),"")</f>
        <v/>
      </c>
      <c r="D3077" s="738" t="str">
        <f>IF($L$2=TRUE,_xll.mirGetDate($A3077,$D$4,"MOD_FOLLOWING",$I$2),"")</f>
        <v/>
      </c>
      <c r="E3077" s="741" t="str">
        <v/>
      </c>
      <c r="F3077" s="741" t="str">
        <v/>
      </c>
      <c r="G3077" s="741" t="str">
        <v/>
      </c>
    </row>
    <row r="3078" spans="1:7">
      <c r="A3078" s="740" t="str">
        <f t="shared" ref="A3078:A3141" si="48">B3077</f>
        <v/>
      </c>
      <c r="B3078" s="739" t="str">
        <f>IF($L$2=TRUE,_xll.mirGetDate($A3078,$B$4,"MOD_FOLLOWING",$I$2),"")</f>
        <v/>
      </c>
      <c r="C3078" s="738" t="str">
        <f>IF($L$2=TRUE,_xll.mirGetDate($A3078,$C$4,"MOD_FOLLOWING",$I$2),"")</f>
        <v/>
      </c>
      <c r="D3078" s="738" t="str">
        <f>IF($L$2=TRUE,_xll.mirGetDate($A3078,$D$4,"MOD_FOLLOWING",$I$2),"")</f>
        <v/>
      </c>
      <c r="E3078" s="741" t="str">
        <v/>
      </c>
      <c r="F3078" s="741" t="str">
        <v/>
      </c>
      <c r="G3078" s="741" t="str">
        <v/>
      </c>
    </row>
    <row r="3079" spans="1:7">
      <c r="A3079" s="740" t="str">
        <f t="shared" si="48"/>
        <v/>
      </c>
      <c r="B3079" s="739" t="str">
        <f>IF($L$2=TRUE,_xll.mirGetDate($A3079,$B$4,"MOD_FOLLOWING",$I$2),"")</f>
        <v/>
      </c>
      <c r="C3079" s="738" t="str">
        <f>IF($L$2=TRUE,_xll.mirGetDate($A3079,$C$4,"MOD_FOLLOWING",$I$2),"")</f>
        <v/>
      </c>
      <c r="D3079" s="738" t="str">
        <f>IF($L$2=TRUE,_xll.mirGetDate($A3079,$D$4,"MOD_FOLLOWING",$I$2),"")</f>
        <v/>
      </c>
      <c r="E3079" s="741" t="str">
        <v/>
      </c>
      <c r="F3079" s="741" t="str">
        <v/>
      </c>
      <c r="G3079" s="741" t="str">
        <v/>
      </c>
    </row>
    <row r="3080" spans="1:7">
      <c r="A3080" s="740" t="str">
        <f t="shared" si="48"/>
        <v/>
      </c>
      <c r="B3080" s="739" t="str">
        <f>IF($L$2=TRUE,_xll.mirGetDate($A3080,$B$4,"MOD_FOLLOWING",$I$2),"")</f>
        <v/>
      </c>
      <c r="C3080" s="738" t="str">
        <f>IF($L$2=TRUE,_xll.mirGetDate($A3080,$C$4,"MOD_FOLLOWING",$I$2),"")</f>
        <v/>
      </c>
      <c r="D3080" s="738" t="str">
        <f>IF($L$2=TRUE,_xll.mirGetDate($A3080,$D$4,"MOD_FOLLOWING",$I$2),"")</f>
        <v/>
      </c>
      <c r="E3080" s="741" t="str">
        <v/>
      </c>
      <c r="F3080" s="741" t="str">
        <v/>
      </c>
      <c r="G3080" s="741" t="str">
        <v/>
      </c>
    </row>
    <row r="3081" spans="1:7">
      <c r="A3081" s="740" t="str">
        <f t="shared" si="48"/>
        <v/>
      </c>
      <c r="B3081" s="739" t="str">
        <f>IF($L$2=TRUE,_xll.mirGetDate($A3081,$B$4,"MOD_FOLLOWING",$I$2),"")</f>
        <v/>
      </c>
      <c r="C3081" s="738" t="str">
        <f>IF($L$2=TRUE,_xll.mirGetDate($A3081,$C$4,"MOD_FOLLOWING",$I$2),"")</f>
        <v/>
      </c>
      <c r="D3081" s="738" t="str">
        <f>IF($L$2=TRUE,_xll.mirGetDate($A3081,$D$4,"MOD_FOLLOWING",$I$2),"")</f>
        <v/>
      </c>
      <c r="E3081" s="741" t="str">
        <v/>
      </c>
      <c r="F3081" s="741" t="str">
        <v/>
      </c>
      <c r="G3081" s="741" t="str">
        <v/>
      </c>
    </row>
    <row r="3082" spans="1:7">
      <c r="A3082" s="740" t="str">
        <f t="shared" si="48"/>
        <v/>
      </c>
      <c r="B3082" s="739" t="str">
        <f>IF($L$2=TRUE,_xll.mirGetDate($A3082,$B$4,"MOD_FOLLOWING",$I$2),"")</f>
        <v/>
      </c>
      <c r="C3082" s="738" t="str">
        <f>IF($L$2=TRUE,_xll.mirGetDate($A3082,$C$4,"MOD_FOLLOWING",$I$2),"")</f>
        <v/>
      </c>
      <c r="D3082" s="738" t="str">
        <f>IF($L$2=TRUE,_xll.mirGetDate($A3082,$D$4,"MOD_FOLLOWING",$I$2),"")</f>
        <v/>
      </c>
      <c r="E3082" s="741" t="str">
        <v/>
      </c>
      <c r="F3082" s="741" t="str">
        <v/>
      </c>
      <c r="G3082" s="741" t="str">
        <v/>
      </c>
    </row>
    <row r="3083" spans="1:7">
      <c r="A3083" s="740" t="str">
        <f t="shared" si="48"/>
        <v/>
      </c>
      <c r="B3083" s="739" t="str">
        <f>IF($L$2=TRUE,_xll.mirGetDate($A3083,$B$4,"MOD_FOLLOWING",$I$2),"")</f>
        <v/>
      </c>
      <c r="C3083" s="738" t="str">
        <f>IF($L$2=TRUE,_xll.mirGetDate($A3083,$C$4,"MOD_FOLLOWING",$I$2),"")</f>
        <v/>
      </c>
      <c r="D3083" s="738" t="str">
        <f>IF($L$2=TRUE,_xll.mirGetDate($A3083,$D$4,"MOD_FOLLOWING",$I$2),"")</f>
        <v/>
      </c>
      <c r="E3083" s="741" t="str">
        <v/>
      </c>
      <c r="F3083" s="741" t="str">
        <v/>
      </c>
      <c r="G3083" s="741" t="str">
        <v/>
      </c>
    </row>
    <row r="3084" spans="1:7">
      <c r="A3084" s="740" t="str">
        <f t="shared" si="48"/>
        <v/>
      </c>
      <c r="B3084" s="739" t="str">
        <f>IF($L$2=TRUE,_xll.mirGetDate($A3084,$B$4,"MOD_FOLLOWING",$I$2),"")</f>
        <v/>
      </c>
      <c r="C3084" s="738" t="str">
        <f>IF($L$2=TRUE,_xll.mirGetDate($A3084,$C$4,"MOD_FOLLOWING",$I$2),"")</f>
        <v/>
      </c>
      <c r="D3084" s="738" t="str">
        <f>IF($L$2=TRUE,_xll.mirGetDate($A3084,$D$4,"MOD_FOLLOWING",$I$2),"")</f>
        <v/>
      </c>
      <c r="E3084" s="741" t="str">
        <v/>
      </c>
      <c r="F3084" s="741" t="str">
        <v/>
      </c>
      <c r="G3084" s="741" t="str">
        <v/>
      </c>
    </row>
    <row r="3085" spans="1:7">
      <c r="A3085" s="740" t="str">
        <f t="shared" si="48"/>
        <v/>
      </c>
      <c r="B3085" s="739" t="str">
        <f>IF($L$2=TRUE,_xll.mirGetDate($A3085,$B$4,"MOD_FOLLOWING",$I$2),"")</f>
        <v/>
      </c>
      <c r="C3085" s="738" t="str">
        <f>IF($L$2=TRUE,_xll.mirGetDate($A3085,$C$4,"MOD_FOLLOWING",$I$2),"")</f>
        <v/>
      </c>
      <c r="D3085" s="738" t="str">
        <f>IF($L$2=TRUE,_xll.mirGetDate($A3085,$D$4,"MOD_FOLLOWING",$I$2),"")</f>
        <v/>
      </c>
      <c r="E3085" s="741" t="str">
        <v/>
      </c>
      <c r="F3085" s="741" t="str">
        <v/>
      </c>
      <c r="G3085" s="741" t="str">
        <v/>
      </c>
    </row>
    <row r="3086" spans="1:7">
      <c r="A3086" s="740" t="str">
        <f t="shared" si="48"/>
        <v/>
      </c>
      <c r="B3086" s="739" t="str">
        <f>IF($L$2=TRUE,_xll.mirGetDate($A3086,$B$4,"MOD_FOLLOWING",$I$2),"")</f>
        <v/>
      </c>
      <c r="C3086" s="738" t="str">
        <f>IF($L$2=TRUE,_xll.mirGetDate($A3086,$C$4,"MOD_FOLLOWING",$I$2),"")</f>
        <v/>
      </c>
      <c r="D3086" s="738" t="str">
        <f>IF($L$2=TRUE,_xll.mirGetDate($A3086,$D$4,"MOD_FOLLOWING",$I$2),"")</f>
        <v/>
      </c>
      <c r="E3086" s="741" t="str">
        <v/>
      </c>
      <c r="F3086" s="741" t="str">
        <v/>
      </c>
      <c r="G3086" s="741" t="str">
        <v/>
      </c>
    </row>
    <row r="3087" spans="1:7">
      <c r="A3087" s="740" t="str">
        <f t="shared" si="48"/>
        <v/>
      </c>
      <c r="B3087" s="739" t="str">
        <f>IF($L$2=TRUE,_xll.mirGetDate($A3087,$B$4,"MOD_FOLLOWING",$I$2),"")</f>
        <v/>
      </c>
      <c r="C3087" s="738" t="str">
        <f>IF($L$2=TRUE,_xll.mirGetDate($A3087,$C$4,"MOD_FOLLOWING",$I$2),"")</f>
        <v/>
      </c>
      <c r="D3087" s="738" t="str">
        <f>IF($L$2=TRUE,_xll.mirGetDate($A3087,$D$4,"MOD_FOLLOWING",$I$2),"")</f>
        <v/>
      </c>
      <c r="E3087" s="741" t="str">
        <v/>
      </c>
      <c r="F3087" s="741" t="str">
        <v/>
      </c>
      <c r="G3087" s="741" t="str">
        <v/>
      </c>
    </row>
    <row r="3088" spans="1:7">
      <c r="A3088" s="740" t="str">
        <f t="shared" si="48"/>
        <v/>
      </c>
      <c r="B3088" s="739" t="str">
        <f>IF($L$2=TRUE,_xll.mirGetDate($A3088,$B$4,"MOD_FOLLOWING",$I$2),"")</f>
        <v/>
      </c>
      <c r="C3088" s="738" t="str">
        <f>IF($L$2=TRUE,_xll.mirGetDate($A3088,$C$4,"MOD_FOLLOWING",$I$2),"")</f>
        <v/>
      </c>
      <c r="D3088" s="738" t="str">
        <f>IF($L$2=TRUE,_xll.mirGetDate($A3088,$D$4,"MOD_FOLLOWING",$I$2),"")</f>
        <v/>
      </c>
      <c r="E3088" s="741" t="str">
        <v/>
      </c>
      <c r="F3088" s="741" t="str">
        <v/>
      </c>
      <c r="G3088" s="741" t="str">
        <v/>
      </c>
    </row>
    <row r="3089" spans="1:7">
      <c r="A3089" s="740" t="str">
        <f t="shared" si="48"/>
        <v/>
      </c>
      <c r="B3089" s="739" t="str">
        <f>IF($L$2=TRUE,_xll.mirGetDate($A3089,$B$4,"MOD_FOLLOWING",$I$2),"")</f>
        <v/>
      </c>
      <c r="C3089" s="738" t="str">
        <f>IF($L$2=TRUE,_xll.mirGetDate($A3089,$C$4,"MOD_FOLLOWING",$I$2),"")</f>
        <v/>
      </c>
      <c r="D3089" s="738" t="str">
        <f>IF($L$2=TRUE,_xll.mirGetDate($A3089,$D$4,"MOD_FOLLOWING",$I$2),"")</f>
        <v/>
      </c>
      <c r="E3089" s="741" t="str">
        <v/>
      </c>
      <c r="F3089" s="741" t="str">
        <v/>
      </c>
      <c r="G3089" s="741" t="str">
        <v/>
      </c>
    </row>
    <row r="3090" spans="1:7">
      <c r="A3090" s="740" t="str">
        <f t="shared" si="48"/>
        <v/>
      </c>
      <c r="B3090" s="739" t="str">
        <f>IF($L$2=TRUE,_xll.mirGetDate($A3090,$B$4,"MOD_FOLLOWING",$I$2),"")</f>
        <v/>
      </c>
      <c r="C3090" s="738" t="str">
        <f>IF($L$2=TRUE,_xll.mirGetDate($A3090,$C$4,"MOD_FOLLOWING",$I$2),"")</f>
        <v/>
      </c>
      <c r="D3090" s="738" t="str">
        <f>IF($L$2=TRUE,_xll.mirGetDate($A3090,$D$4,"MOD_FOLLOWING",$I$2),"")</f>
        <v/>
      </c>
      <c r="E3090" s="741" t="str">
        <v/>
      </c>
      <c r="F3090" s="741" t="str">
        <v/>
      </c>
      <c r="G3090" s="741" t="str">
        <v/>
      </c>
    </row>
    <row r="3091" spans="1:7">
      <c r="A3091" s="740" t="str">
        <f t="shared" si="48"/>
        <v/>
      </c>
      <c r="B3091" s="739" t="str">
        <f>IF($L$2=TRUE,_xll.mirGetDate($A3091,$B$4,"MOD_FOLLOWING",$I$2),"")</f>
        <v/>
      </c>
      <c r="C3091" s="738" t="str">
        <f>IF($L$2=TRUE,_xll.mirGetDate($A3091,$C$4,"MOD_FOLLOWING",$I$2),"")</f>
        <v/>
      </c>
      <c r="D3091" s="738" t="str">
        <f>IF($L$2=TRUE,_xll.mirGetDate($A3091,$D$4,"MOD_FOLLOWING",$I$2),"")</f>
        <v/>
      </c>
      <c r="E3091" s="741" t="str">
        <v/>
      </c>
      <c r="F3091" s="741" t="str">
        <v/>
      </c>
      <c r="G3091" s="741" t="str">
        <v/>
      </c>
    </row>
    <row r="3092" spans="1:7">
      <c r="A3092" s="740" t="str">
        <f t="shared" si="48"/>
        <v/>
      </c>
      <c r="B3092" s="739" t="str">
        <f>IF($L$2=TRUE,_xll.mirGetDate($A3092,$B$4,"MOD_FOLLOWING",$I$2),"")</f>
        <v/>
      </c>
      <c r="C3092" s="738" t="str">
        <f>IF($L$2=TRUE,_xll.mirGetDate($A3092,$C$4,"MOD_FOLLOWING",$I$2),"")</f>
        <v/>
      </c>
      <c r="D3092" s="738" t="str">
        <f>IF($L$2=TRUE,_xll.mirGetDate($A3092,$D$4,"MOD_FOLLOWING",$I$2),"")</f>
        <v/>
      </c>
      <c r="E3092" s="741" t="str">
        <v/>
      </c>
      <c r="F3092" s="741" t="str">
        <v/>
      </c>
      <c r="G3092" s="741" t="str">
        <v/>
      </c>
    </row>
    <row r="3093" spans="1:7">
      <c r="A3093" s="740" t="str">
        <f t="shared" si="48"/>
        <v/>
      </c>
      <c r="B3093" s="739" t="str">
        <f>IF($L$2=TRUE,_xll.mirGetDate($A3093,$B$4,"MOD_FOLLOWING",$I$2),"")</f>
        <v/>
      </c>
      <c r="C3093" s="738" t="str">
        <f>IF($L$2=TRUE,_xll.mirGetDate($A3093,$C$4,"MOD_FOLLOWING",$I$2),"")</f>
        <v/>
      </c>
      <c r="D3093" s="738" t="str">
        <f>IF($L$2=TRUE,_xll.mirGetDate($A3093,$D$4,"MOD_FOLLOWING",$I$2),"")</f>
        <v/>
      </c>
      <c r="E3093" s="741" t="str">
        <v/>
      </c>
      <c r="F3093" s="741" t="str">
        <v/>
      </c>
      <c r="G3093" s="741" t="str">
        <v/>
      </c>
    </row>
    <row r="3094" spans="1:7">
      <c r="A3094" s="740" t="str">
        <f t="shared" si="48"/>
        <v/>
      </c>
      <c r="B3094" s="739" t="str">
        <f>IF($L$2=TRUE,_xll.mirGetDate($A3094,$B$4,"MOD_FOLLOWING",$I$2),"")</f>
        <v/>
      </c>
      <c r="C3094" s="738" t="str">
        <f>IF($L$2=TRUE,_xll.mirGetDate($A3094,$C$4,"MOD_FOLLOWING",$I$2),"")</f>
        <v/>
      </c>
      <c r="D3094" s="738" t="str">
        <f>IF($L$2=TRUE,_xll.mirGetDate($A3094,$D$4,"MOD_FOLLOWING",$I$2),"")</f>
        <v/>
      </c>
      <c r="E3094" s="741" t="str">
        <v/>
      </c>
      <c r="F3094" s="741" t="str">
        <v/>
      </c>
      <c r="G3094" s="741" t="str">
        <v/>
      </c>
    </row>
    <row r="3095" spans="1:7">
      <c r="A3095" s="740" t="str">
        <f t="shared" si="48"/>
        <v/>
      </c>
      <c r="B3095" s="739" t="str">
        <f>IF($L$2=TRUE,_xll.mirGetDate($A3095,$B$4,"MOD_FOLLOWING",$I$2),"")</f>
        <v/>
      </c>
      <c r="C3095" s="738" t="str">
        <f>IF($L$2=TRUE,_xll.mirGetDate($A3095,$C$4,"MOD_FOLLOWING",$I$2),"")</f>
        <v/>
      </c>
      <c r="D3095" s="738" t="str">
        <f>IF($L$2=TRUE,_xll.mirGetDate($A3095,$D$4,"MOD_FOLLOWING",$I$2),"")</f>
        <v/>
      </c>
      <c r="E3095" s="741" t="str">
        <v/>
      </c>
      <c r="F3095" s="741" t="str">
        <v/>
      </c>
      <c r="G3095" s="741" t="str">
        <v/>
      </c>
    </row>
    <row r="3096" spans="1:7">
      <c r="A3096" s="740" t="str">
        <f t="shared" si="48"/>
        <v/>
      </c>
      <c r="B3096" s="739" t="str">
        <f>IF($L$2=TRUE,_xll.mirGetDate($A3096,$B$4,"MOD_FOLLOWING",$I$2),"")</f>
        <v/>
      </c>
      <c r="C3096" s="738" t="str">
        <f>IF($L$2=TRUE,_xll.mirGetDate($A3096,$C$4,"MOD_FOLLOWING",$I$2),"")</f>
        <v/>
      </c>
      <c r="D3096" s="738" t="str">
        <f>IF($L$2=TRUE,_xll.mirGetDate($A3096,$D$4,"MOD_FOLLOWING",$I$2),"")</f>
        <v/>
      </c>
      <c r="E3096" s="741" t="str">
        <v/>
      </c>
      <c r="F3096" s="741" t="str">
        <v/>
      </c>
      <c r="G3096" s="741" t="str">
        <v/>
      </c>
    </row>
    <row r="3097" spans="1:7">
      <c r="A3097" s="740" t="str">
        <f t="shared" si="48"/>
        <v/>
      </c>
      <c r="B3097" s="739" t="str">
        <f>IF($L$2=TRUE,_xll.mirGetDate($A3097,$B$4,"MOD_FOLLOWING",$I$2),"")</f>
        <v/>
      </c>
      <c r="C3097" s="738" t="str">
        <f>IF($L$2=TRUE,_xll.mirGetDate($A3097,$C$4,"MOD_FOLLOWING",$I$2),"")</f>
        <v/>
      </c>
      <c r="D3097" s="738" t="str">
        <f>IF($L$2=TRUE,_xll.mirGetDate($A3097,$D$4,"MOD_FOLLOWING",$I$2),"")</f>
        <v/>
      </c>
      <c r="E3097" s="741" t="str">
        <v/>
      </c>
      <c r="F3097" s="741" t="str">
        <v/>
      </c>
      <c r="G3097" s="741" t="str">
        <v/>
      </c>
    </row>
    <row r="3098" spans="1:7">
      <c r="A3098" s="740" t="str">
        <f t="shared" si="48"/>
        <v/>
      </c>
      <c r="B3098" s="739" t="str">
        <f>IF($L$2=TRUE,_xll.mirGetDate($A3098,$B$4,"MOD_FOLLOWING",$I$2),"")</f>
        <v/>
      </c>
      <c r="C3098" s="738" t="str">
        <f>IF($L$2=TRUE,_xll.mirGetDate($A3098,$C$4,"MOD_FOLLOWING",$I$2),"")</f>
        <v/>
      </c>
      <c r="D3098" s="738" t="str">
        <f>IF($L$2=TRUE,_xll.mirGetDate($A3098,$D$4,"MOD_FOLLOWING",$I$2),"")</f>
        <v/>
      </c>
      <c r="E3098" s="741" t="str">
        <v/>
      </c>
      <c r="F3098" s="741" t="str">
        <v/>
      </c>
      <c r="G3098" s="741" t="str">
        <v/>
      </c>
    </row>
    <row r="3099" spans="1:7">
      <c r="A3099" s="740" t="str">
        <f t="shared" si="48"/>
        <v/>
      </c>
      <c r="B3099" s="739" t="str">
        <f>IF($L$2=TRUE,_xll.mirGetDate($A3099,$B$4,"MOD_FOLLOWING",$I$2),"")</f>
        <v/>
      </c>
      <c r="C3099" s="738" t="str">
        <f>IF($L$2=TRUE,_xll.mirGetDate($A3099,$C$4,"MOD_FOLLOWING",$I$2),"")</f>
        <v/>
      </c>
      <c r="D3099" s="738" t="str">
        <f>IF($L$2=TRUE,_xll.mirGetDate($A3099,$D$4,"MOD_FOLLOWING",$I$2),"")</f>
        <v/>
      </c>
      <c r="E3099" s="741" t="str">
        <v/>
      </c>
      <c r="F3099" s="741" t="str">
        <v/>
      </c>
      <c r="G3099" s="741" t="str">
        <v/>
      </c>
    </row>
    <row r="3100" spans="1:7">
      <c r="A3100" s="740" t="str">
        <f t="shared" si="48"/>
        <v/>
      </c>
      <c r="B3100" s="739" t="str">
        <f>IF($L$2=TRUE,_xll.mirGetDate($A3100,$B$4,"MOD_FOLLOWING",$I$2),"")</f>
        <v/>
      </c>
      <c r="C3100" s="738" t="str">
        <f>IF($L$2=TRUE,_xll.mirGetDate($A3100,$C$4,"MOD_FOLLOWING",$I$2),"")</f>
        <v/>
      </c>
      <c r="D3100" s="738" t="str">
        <f>IF($L$2=TRUE,_xll.mirGetDate($A3100,$D$4,"MOD_FOLLOWING",$I$2),"")</f>
        <v/>
      </c>
      <c r="E3100" s="741" t="str">
        <v/>
      </c>
      <c r="F3100" s="741" t="str">
        <v/>
      </c>
      <c r="G3100" s="741" t="str">
        <v/>
      </c>
    </row>
    <row r="3101" spans="1:7">
      <c r="A3101" s="740" t="str">
        <f t="shared" si="48"/>
        <v/>
      </c>
      <c r="B3101" s="739" t="str">
        <f>IF($L$2=TRUE,_xll.mirGetDate($A3101,$B$4,"MOD_FOLLOWING",$I$2),"")</f>
        <v/>
      </c>
      <c r="C3101" s="738" t="str">
        <f>IF($L$2=TRUE,_xll.mirGetDate($A3101,$C$4,"MOD_FOLLOWING",$I$2),"")</f>
        <v/>
      </c>
      <c r="D3101" s="738" t="str">
        <f>IF($L$2=TRUE,_xll.mirGetDate($A3101,$D$4,"MOD_FOLLOWING",$I$2),"")</f>
        <v/>
      </c>
      <c r="E3101" s="741" t="str">
        <v/>
      </c>
      <c r="F3101" s="741" t="str">
        <v/>
      </c>
      <c r="G3101" s="741" t="str">
        <v/>
      </c>
    </row>
    <row r="3102" spans="1:7">
      <c r="A3102" s="740" t="str">
        <f t="shared" si="48"/>
        <v/>
      </c>
      <c r="B3102" s="739" t="str">
        <f>IF($L$2=TRUE,_xll.mirGetDate($A3102,$B$4,"MOD_FOLLOWING",$I$2),"")</f>
        <v/>
      </c>
      <c r="C3102" s="738" t="str">
        <f>IF($L$2=TRUE,_xll.mirGetDate($A3102,$C$4,"MOD_FOLLOWING",$I$2),"")</f>
        <v/>
      </c>
      <c r="D3102" s="738" t="str">
        <f>IF($L$2=TRUE,_xll.mirGetDate($A3102,$D$4,"MOD_FOLLOWING",$I$2),"")</f>
        <v/>
      </c>
      <c r="E3102" s="741" t="str">
        <v/>
      </c>
      <c r="F3102" s="741" t="str">
        <v/>
      </c>
      <c r="G3102" s="741" t="str">
        <v/>
      </c>
    </row>
    <row r="3103" spans="1:7">
      <c r="A3103" s="740" t="str">
        <f t="shared" si="48"/>
        <v/>
      </c>
      <c r="B3103" s="739" t="str">
        <f>IF($L$2=TRUE,_xll.mirGetDate($A3103,$B$4,"MOD_FOLLOWING",$I$2),"")</f>
        <v/>
      </c>
      <c r="C3103" s="738" t="str">
        <f>IF($L$2=TRUE,_xll.mirGetDate($A3103,$C$4,"MOD_FOLLOWING",$I$2),"")</f>
        <v/>
      </c>
      <c r="D3103" s="738" t="str">
        <f>IF($L$2=TRUE,_xll.mirGetDate($A3103,$D$4,"MOD_FOLLOWING",$I$2),"")</f>
        <v/>
      </c>
      <c r="E3103" s="741" t="str">
        <v/>
      </c>
      <c r="F3103" s="741" t="str">
        <v/>
      </c>
      <c r="G3103" s="741" t="str">
        <v/>
      </c>
    </row>
    <row r="3104" spans="1:7">
      <c r="A3104" s="740" t="str">
        <f t="shared" si="48"/>
        <v/>
      </c>
      <c r="B3104" s="739" t="str">
        <f>IF($L$2=TRUE,_xll.mirGetDate($A3104,$B$4,"MOD_FOLLOWING",$I$2),"")</f>
        <v/>
      </c>
      <c r="C3104" s="738" t="str">
        <f>IF($L$2=TRUE,_xll.mirGetDate($A3104,$C$4,"MOD_FOLLOWING",$I$2),"")</f>
        <v/>
      </c>
      <c r="D3104" s="738" t="str">
        <f>IF($L$2=TRUE,_xll.mirGetDate($A3104,$D$4,"MOD_FOLLOWING",$I$2),"")</f>
        <v/>
      </c>
      <c r="E3104" s="741" t="str">
        <v/>
      </c>
      <c r="F3104" s="741" t="str">
        <v/>
      </c>
      <c r="G3104" s="741" t="str">
        <v/>
      </c>
    </row>
    <row r="3105" spans="1:7">
      <c r="A3105" s="740" t="str">
        <f t="shared" si="48"/>
        <v/>
      </c>
      <c r="B3105" s="739" t="str">
        <f>IF($L$2=TRUE,_xll.mirGetDate($A3105,$B$4,"MOD_FOLLOWING",$I$2),"")</f>
        <v/>
      </c>
      <c r="C3105" s="738" t="str">
        <f>IF($L$2=TRUE,_xll.mirGetDate($A3105,$C$4,"MOD_FOLLOWING",$I$2),"")</f>
        <v/>
      </c>
      <c r="D3105" s="738" t="str">
        <f>IF($L$2=TRUE,_xll.mirGetDate($A3105,$D$4,"MOD_FOLLOWING",$I$2),"")</f>
        <v/>
      </c>
      <c r="E3105" s="741" t="str">
        <v/>
      </c>
      <c r="F3105" s="741" t="str">
        <v/>
      </c>
      <c r="G3105" s="741" t="str">
        <v/>
      </c>
    </row>
    <row r="3106" spans="1:7">
      <c r="A3106" s="740" t="str">
        <f t="shared" si="48"/>
        <v/>
      </c>
      <c r="B3106" s="739" t="str">
        <f>IF($L$2=TRUE,_xll.mirGetDate($A3106,$B$4,"MOD_FOLLOWING",$I$2),"")</f>
        <v/>
      </c>
      <c r="C3106" s="738" t="str">
        <f>IF($L$2=TRUE,_xll.mirGetDate($A3106,$C$4,"MOD_FOLLOWING",$I$2),"")</f>
        <v/>
      </c>
      <c r="D3106" s="738" t="str">
        <f>IF($L$2=TRUE,_xll.mirGetDate($A3106,$D$4,"MOD_FOLLOWING",$I$2),"")</f>
        <v/>
      </c>
      <c r="E3106" s="741" t="str">
        <v/>
      </c>
      <c r="F3106" s="741" t="str">
        <v/>
      </c>
      <c r="G3106" s="741" t="str">
        <v/>
      </c>
    </row>
    <row r="3107" spans="1:7">
      <c r="A3107" s="740" t="str">
        <f t="shared" si="48"/>
        <v/>
      </c>
      <c r="B3107" s="739" t="str">
        <f>IF($L$2=TRUE,_xll.mirGetDate($A3107,$B$4,"MOD_FOLLOWING",$I$2),"")</f>
        <v/>
      </c>
      <c r="C3107" s="738" t="str">
        <f>IF($L$2=TRUE,_xll.mirGetDate($A3107,$C$4,"MOD_FOLLOWING",$I$2),"")</f>
        <v/>
      </c>
      <c r="D3107" s="738" t="str">
        <f>IF($L$2=TRUE,_xll.mirGetDate($A3107,$D$4,"MOD_FOLLOWING",$I$2),"")</f>
        <v/>
      </c>
      <c r="E3107" s="741" t="str">
        <v/>
      </c>
      <c r="F3107" s="741" t="str">
        <v/>
      </c>
      <c r="G3107" s="741" t="str">
        <v/>
      </c>
    </row>
    <row r="3108" spans="1:7">
      <c r="A3108" s="740" t="str">
        <f t="shared" si="48"/>
        <v/>
      </c>
      <c r="B3108" s="739" t="str">
        <f>IF($L$2=TRUE,_xll.mirGetDate($A3108,$B$4,"MOD_FOLLOWING",$I$2),"")</f>
        <v/>
      </c>
      <c r="C3108" s="738" t="str">
        <f>IF($L$2=TRUE,_xll.mirGetDate($A3108,$C$4,"MOD_FOLLOWING",$I$2),"")</f>
        <v/>
      </c>
      <c r="D3108" s="738" t="str">
        <f>IF($L$2=TRUE,_xll.mirGetDate($A3108,$D$4,"MOD_FOLLOWING",$I$2),"")</f>
        <v/>
      </c>
      <c r="E3108" s="741" t="str">
        <v/>
      </c>
      <c r="F3108" s="741" t="str">
        <v/>
      </c>
      <c r="G3108" s="741" t="str">
        <v/>
      </c>
    </row>
    <row r="3109" spans="1:7">
      <c r="A3109" s="740" t="str">
        <f t="shared" si="48"/>
        <v/>
      </c>
      <c r="B3109" s="739" t="str">
        <f>IF($L$2=TRUE,_xll.mirGetDate($A3109,$B$4,"MOD_FOLLOWING",$I$2),"")</f>
        <v/>
      </c>
      <c r="C3109" s="738" t="str">
        <f>IF($L$2=TRUE,_xll.mirGetDate($A3109,$C$4,"MOD_FOLLOWING",$I$2),"")</f>
        <v/>
      </c>
      <c r="D3109" s="738" t="str">
        <f>IF($L$2=TRUE,_xll.mirGetDate($A3109,$D$4,"MOD_FOLLOWING",$I$2),"")</f>
        <v/>
      </c>
      <c r="E3109" s="741" t="str">
        <v/>
      </c>
      <c r="F3109" s="741" t="str">
        <v/>
      </c>
      <c r="G3109" s="741" t="str">
        <v/>
      </c>
    </row>
    <row r="3110" spans="1:7">
      <c r="A3110" s="740" t="str">
        <f t="shared" si="48"/>
        <v/>
      </c>
      <c r="B3110" s="739" t="str">
        <f>IF($L$2=TRUE,_xll.mirGetDate($A3110,$B$4,"MOD_FOLLOWING",$I$2),"")</f>
        <v/>
      </c>
      <c r="C3110" s="738" t="str">
        <f>IF($L$2=TRUE,_xll.mirGetDate($A3110,$C$4,"MOD_FOLLOWING",$I$2),"")</f>
        <v/>
      </c>
      <c r="D3110" s="738" t="str">
        <f>IF($L$2=TRUE,_xll.mirGetDate($A3110,$D$4,"MOD_FOLLOWING",$I$2),"")</f>
        <v/>
      </c>
      <c r="E3110" s="741" t="str">
        <v/>
      </c>
      <c r="F3110" s="741" t="str">
        <v/>
      </c>
      <c r="G3110" s="741" t="str">
        <v/>
      </c>
    </row>
    <row r="3111" spans="1:7">
      <c r="A3111" s="740" t="str">
        <f t="shared" si="48"/>
        <v/>
      </c>
      <c r="B3111" s="739" t="str">
        <f>IF($L$2=TRUE,_xll.mirGetDate($A3111,$B$4,"MOD_FOLLOWING",$I$2),"")</f>
        <v/>
      </c>
      <c r="C3111" s="738" t="str">
        <f>IF($L$2=TRUE,_xll.mirGetDate($A3111,$C$4,"MOD_FOLLOWING",$I$2),"")</f>
        <v/>
      </c>
      <c r="D3111" s="738" t="str">
        <f>IF($L$2=TRUE,_xll.mirGetDate($A3111,$D$4,"MOD_FOLLOWING",$I$2),"")</f>
        <v/>
      </c>
      <c r="E3111" s="741" t="str">
        <v/>
      </c>
      <c r="F3111" s="741" t="str">
        <v/>
      </c>
      <c r="G3111" s="741" t="str">
        <v/>
      </c>
    </row>
    <row r="3112" spans="1:7">
      <c r="A3112" s="740" t="str">
        <f t="shared" si="48"/>
        <v/>
      </c>
      <c r="B3112" s="739" t="str">
        <f>IF($L$2=TRUE,_xll.mirGetDate($A3112,$B$4,"MOD_FOLLOWING",$I$2),"")</f>
        <v/>
      </c>
      <c r="C3112" s="738" t="str">
        <f>IF($L$2=TRUE,_xll.mirGetDate($A3112,$C$4,"MOD_FOLLOWING",$I$2),"")</f>
        <v/>
      </c>
      <c r="D3112" s="738" t="str">
        <f>IF($L$2=TRUE,_xll.mirGetDate($A3112,$D$4,"MOD_FOLLOWING",$I$2),"")</f>
        <v/>
      </c>
      <c r="E3112" s="741" t="str">
        <v/>
      </c>
      <c r="F3112" s="741" t="str">
        <v/>
      </c>
      <c r="G3112" s="741" t="str">
        <v/>
      </c>
    </row>
    <row r="3113" spans="1:7">
      <c r="A3113" s="740" t="str">
        <f t="shared" si="48"/>
        <v/>
      </c>
      <c r="B3113" s="739" t="str">
        <f>IF($L$2=TRUE,_xll.mirGetDate($A3113,$B$4,"MOD_FOLLOWING",$I$2),"")</f>
        <v/>
      </c>
      <c r="C3113" s="738" t="str">
        <f>IF($L$2=TRUE,_xll.mirGetDate($A3113,$C$4,"MOD_FOLLOWING",$I$2),"")</f>
        <v/>
      </c>
      <c r="D3113" s="738" t="str">
        <f>IF($L$2=TRUE,_xll.mirGetDate($A3113,$D$4,"MOD_FOLLOWING",$I$2),"")</f>
        <v/>
      </c>
      <c r="E3113" s="741" t="str">
        <v/>
      </c>
      <c r="F3113" s="741" t="str">
        <v/>
      </c>
      <c r="G3113" s="741" t="str">
        <v/>
      </c>
    </row>
    <row r="3114" spans="1:7">
      <c r="A3114" s="740" t="str">
        <f t="shared" si="48"/>
        <v/>
      </c>
      <c r="B3114" s="739" t="str">
        <f>IF($L$2=TRUE,_xll.mirGetDate($A3114,$B$4,"MOD_FOLLOWING",$I$2),"")</f>
        <v/>
      </c>
      <c r="C3114" s="738" t="str">
        <f>IF($L$2=TRUE,_xll.mirGetDate($A3114,$C$4,"MOD_FOLLOWING",$I$2),"")</f>
        <v/>
      </c>
      <c r="D3114" s="738" t="str">
        <f>IF($L$2=TRUE,_xll.mirGetDate($A3114,$D$4,"MOD_FOLLOWING",$I$2),"")</f>
        <v/>
      </c>
      <c r="E3114" s="741" t="str">
        <v/>
      </c>
      <c r="F3114" s="741" t="str">
        <v/>
      </c>
      <c r="G3114" s="741" t="str">
        <v/>
      </c>
    </row>
    <row r="3115" spans="1:7">
      <c r="A3115" s="740" t="str">
        <f t="shared" si="48"/>
        <v/>
      </c>
      <c r="B3115" s="739" t="str">
        <f>IF($L$2=TRUE,_xll.mirGetDate($A3115,$B$4,"MOD_FOLLOWING",$I$2),"")</f>
        <v/>
      </c>
      <c r="C3115" s="738" t="str">
        <f>IF($L$2=TRUE,_xll.mirGetDate($A3115,$C$4,"MOD_FOLLOWING",$I$2),"")</f>
        <v/>
      </c>
      <c r="D3115" s="738" t="str">
        <f>IF($L$2=TRUE,_xll.mirGetDate($A3115,$D$4,"MOD_FOLLOWING",$I$2),"")</f>
        <v/>
      </c>
      <c r="E3115" s="741" t="str">
        <v/>
      </c>
      <c r="F3115" s="741" t="str">
        <v/>
      </c>
      <c r="G3115" s="741" t="str">
        <v/>
      </c>
    </row>
    <row r="3116" spans="1:7">
      <c r="A3116" s="740" t="str">
        <f t="shared" si="48"/>
        <v/>
      </c>
      <c r="B3116" s="739" t="str">
        <f>IF($L$2=TRUE,_xll.mirGetDate($A3116,$B$4,"MOD_FOLLOWING",$I$2),"")</f>
        <v/>
      </c>
      <c r="C3116" s="738" t="str">
        <f>IF($L$2=TRUE,_xll.mirGetDate($A3116,$C$4,"MOD_FOLLOWING",$I$2),"")</f>
        <v/>
      </c>
      <c r="D3116" s="738" t="str">
        <f>IF($L$2=TRUE,_xll.mirGetDate($A3116,$D$4,"MOD_FOLLOWING",$I$2),"")</f>
        <v/>
      </c>
      <c r="E3116" s="741" t="str">
        <v/>
      </c>
      <c r="F3116" s="741" t="str">
        <v/>
      </c>
      <c r="G3116" s="741" t="str">
        <v/>
      </c>
    </row>
    <row r="3117" spans="1:7">
      <c r="A3117" s="740" t="str">
        <f t="shared" si="48"/>
        <v/>
      </c>
      <c r="B3117" s="739" t="str">
        <f>IF($L$2=TRUE,_xll.mirGetDate($A3117,$B$4,"MOD_FOLLOWING",$I$2),"")</f>
        <v/>
      </c>
      <c r="C3117" s="738" t="str">
        <f>IF($L$2=TRUE,_xll.mirGetDate($A3117,$C$4,"MOD_FOLLOWING",$I$2),"")</f>
        <v/>
      </c>
      <c r="D3117" s="738" t="str">
        <f>IF($L$2=TRUE,_xll.mirGetDate($A3117,$D$4,"MOD_FOLLOWING",$I$2),"")</f>
        <v/>
      </c>
      <c r="E3117" s="741" t="str">
        <v/>
      </c>
      <c r="F3117" s="741" t="str">
        <v/>
      </c>
      <c r="G3117" s="741" t="str">
        <v/>
      </c>
    </row>
    <row r="3118" spans="1:7">
      <c r="A3118" s="740" t="str">
        <f t="shared" si="48"/>
        <v/>
      </c>
      <c r="B3118" s="739" t="str">
        <f>IF($L$2=TRUE,_xll.mirGetDate($A3118,$B$4,"MOD_FOLLOWING",$I$2),"")</f>
        <v/>
      </c>
      <c r="C3118" s="738" t="str">
        <f>IF($L$2=TRUE,_xll.mirGetDate($A3118,$C$4,"MOD_FOLLOWING",$I$2),"")</f>
        <v/>
      </c>
      <c r="D3118" s="738" t="str">
        <f>IF($L$2=TRUE,_xll.mirGetDate($A3118,$D$4,"MOD_FOLLOWING",$I$2),"")</f>
        <v/>
      </c>
      <c r="E3118" s="741" t="str">
        <v/>
      </c>
      <c r="F3118" s="741" t="str">
        <v/>
      </c>
      <c r="G3118" s="741" t="str">
        <v/>
      </c>
    </row>
    <row r="3119" spans="1:7">
      <c r="A3119" s="740" t="str">
        <f t="shared" si="48"/>
        <v/>
      </c>
      <c r="B3119" s="739" t="str">
        <f>IF($L$2=TRUE,_xll.mirGetDate($A3119,$B$4,"MOD_FOLLOWING",$I$2),"")</f>
        <v/>
      </c>
      <c r="C3119" s="738" t="str">
        <f>IF($L$2=TRUE,_xll.mirGetDate($A3119,$C$4,"MOD_FOLLOWING",$I$2),"")</f>
        <v/>
      </c>
      <c r="D3119" s="738" t="str">
        <f>IF($L$2=TRUE,_xll.mirGetDate($A3119,$D$4,"MOD_FOLLOWING",$I$2),"")</f>
        <v/>
      </c>
      <c r="E3119" s="741" t="str">
        <v/>
      </c>
      <c r="F3119" s="741" t="str">
        <v/>
      </c>
      <c r="G3119" s="741" t="str">
        <v/>
      </c>
    </row>
    <row r="3120" spans="1:7">
      <c r="A3120" s="740" t="str">
        <f t="shared" si="48"/>
        <v/>
      </c>
      <c r="B3120" s="739" t="str">
        <f>IF($L$2=TRUE,_xll.mirGetDate($A3120,$B$4,"MOD_FOLLOWING",$I$2),"")</f>
        <v/>
      </c>
      <c r="C3120" s="738" t="str">
        <f>IF($L$2=TRUE,_xll.mirGetDate($A3120,$C$4,"MOD_FOLLOWING",$I$2),"")</f>
        <v/>
      </c>
      <c r="D3120" s="738" t="str">
        <f>IF($L$2=TRUE,_xll.mirGetDate($A3120,$D$4,"MOD_FOLLOWING",$I$2),"")</f>
        <v/>
      </c>
      <c r="E3120" s="741" t="str">
        <v/>
      </c>
      <c r="F3120" s="741" t="str">
        <v/>
      </c>
      <c r="G3120" s="741" t="str">
        <v/>
      </c>
    </row>
    <row r="3121" spans="1:7">
      <c r="A3121" s="740" t="str">
        <f t="shared" si="48"/>
        <v/>
      </c>
      <c r="B3121" s="739" t="str">
        <f>IF($L$2=TRUE,_xll.mirGetDate($A3121,$B$4,"MOD_FOLLOWING",$I$2),"")</f>
        <v/>
      </c>
      <c r="C3121" s="738" t="str">
        <f>IF($L$2=TRUE,_xll.mirGetDate($A3121,$C$4,"MOD_FOLLOWING",$I$2),"")</f>
        <v/>
      </c>
      <c r="D3121" s="738" t="str">
        <f>IF($L$2=TRUE,_xll.mirGetDate($A3121,$D$4,"MOD_FOLLOWING",$I$2),"")</f>
        <v/>
      </c>
      <c r="E3121" s="741" t="str">
        <v/>
      </c>
      <c r="F3121" s="741" t="str">
        <v/>
      </c>
      <c r="G3121" s="741" t="str">
        <v/>
      </c>
    </row>
    <row r="3122" spans="1:7">
      <c r="A3122" s="740" t="str">
        <f t="shared" si="48"/>
        <v/>
      </c>
      <c r="B3122" s="739" t="str">
        <f>IF($L$2=TRUE,_xll.mirGetDate($A3122,$B$4,"MOD_FOLLOWING",$I$2),"")</f>
        <v/>
      </c>
      <c r="C3122" s="738" t="str">
        <f>IF($L$2=TRUE,_xll.mirGetDate($A3122,$C$4,"MOD_FOLLOWING",$I$2),"")</f>
        <v/>
      </c>
      <c r="D3122" s="738" t="str">
        <f>IF($L$2=TRUE,_xll.mirGetDate($A3122,$D$4,"MOD_FOLLOWING",$I$2),"")</f>
        <v/>
      </c>
      <c r="E3122" s="741" t="str">
        <v/>
      </c>
      <c r="F3122" s="741" t="str">
        <v/>
      </c>
      <c r="G3122" s="741" t="str">
        <v/>
      </c>
    </row>
    <row r="3123" spans="1:7">
      <c r="A3123" s="740" t="str">
        <f t="shared" si="48"/>
        <v/>
      </c>
      <c r="B3123" s="739" t="str">
        <f>IF($L$2=TRUE,_xll.mirGetDate($A3123,$B$4,"MOD_FOLLOWING",$I$2),"")</f>
        <v/>
      </c>
      <c r="C3123" s="738" t="str">
        <f>IF($L$2=TRUE,_xll.mirGetDate($A3123,$C$4,"MOD_FOLLOWING",$I$2),"")</f>
        <v/>
      </c>
      <c r="D3123" s="738" t="str">
        <f>IF($L$2=TRUE,_xll.mirGetDate($A3123,$D$4,"MOD_FOLLOWING",$I$2),"")</f>
        <v/>
      </c>
      <c r="E3123" s="741" t="str">
        <v/>
      </c>
      <c r="F3123" s="741" t="str">
        <v/>
      </c>
      <c r="G3123" s="741" t="str">
        <v/>
      </c>
    </row>
    <row r="3124" spans="1:7">
      <c r="A3124" s="740" t="str">
        <f t="shared" si="48"/>
        <v/>
      </c>
      <c r="B3124" s="739" t="str">
        <f>IF($L$2=TRUE,_xll.mirGetDate($A3124,$B$4,"MOD_FOLLOWING",$I$2),"")</f>
        <v/>
      </c>
      <c r="C3124" s="738" t="str">
        <f>IF($L$2=TRUE,_xll.mirGetDate($A3124,$C$4,"MOD_FOLLOWING",$I$2),"")</f>
        <v/>
      </c>
      <c r="D3124" s="738" t="str">
        <f>IF($L$2=TRUE,_xll.mirGetDate($A3124,$D$4,"MOD_FOLLOWING",$I$2),"")</f>
        <v/>
      </c>
      <c r="E3124" s="741" t="str">
        <v/>
      </c>
      <c r="F3124" s="741" t="str">
        <v/>
      </c>
      <c r="G3124" s="741" t="str">
        <v/>
      </c>
    </row>
    <row r="3125" spans="1:7">
      <c r="A3125" s="740" t="str">
        <f t="shared" si="48"/>
        <v/>
      </c>
      <c r="B3125" s="739" t="str">
        <f>IF($L$2=TRUE,_xll.mirGetDate($A3125,$B$4,"MOD_FOLLOWING",$I$2),"")</f>
        <v/>
      </c>
      <c r="C3125" s="738" t="str">
        <f>IF($L$2=TRUE,_xll.mirGetDate($A3125,$C$4,"MOD_FOLLOWING",$I$2),"")</f>
        <v/>
      </c>
      <c r="D3125" s="738" t="str">
        <f>IF($L$2=TRUE,_xll.mirGetDate($A3125,$D$4,"MOD_FOLLOWING",$I$2),"")</f>
        <v/>
      </c>
      <c r="E3125" s="741" t="str">
        <v/>
      </c>
      <c r="F3125" s="741" t="str">
        <v/>
      </c>
      <c r="G3125" s="741" t="str">
        <v/>
      </c>
    </row>
    <row r="3126" spans="1:7">
      <c r="A3126" s="740" t="str">
        <f t="shared" si="48"/>
        <v/>
      </c>
      <c r="B3126" s="739" t="str">
        <f>IF($L$2=TRUE,_xll.mirGetDate($A3126,$B$4,"MOD_FOLLOWING",$I$2),"")</f>
        <v/>
      </c>
      <c r="C3126" s="738" t="str">
        <f>IF($L$2=TRUE,_xll.mirGetDate($A3126,$C$4,"MOD_FOLLOWING",$I$2),"")</f>
        <v/>
      </c>
      <c r="D3126" s="738" t="str">
        <f>IF($L$2=TRUE,_xll.mirGetDate($A3126,$D$4,"MOD_FOLLOWING",$I$2),"")</f>
        <v/>
      </c>
      <c r="E3126" s="741" t="str">
        <v/>
      </c>
      <c r="F3126" s="741" t="str">
        <v/>
      </c>
      <c r="G3126" s="741" t="str">
        <v/>
      </c>
    </row>
    <row r="3127" spans="1:7">
      <c r="A3127" s="740" t="str">
        <f t="shared" si="48"/>
        <v/>
      </c>
      <c r="B3127" s="739" t="str">
        <f>IF($L$2=TRUE,_xll.mirGetDate($A3127,$B$4,"MOD_FOLLOWING",$I$2),"")</f>
        <v/>
      </c>
      <c r="C3127" s="738" t="str">
        <f>IF($L$2=TRUE,_xll.mirGetDate($A3127,$C$4,"MOD_FOLLOWING",$I$2),"")</f>
        <v/>
      </c>
      <c r="D3127" s="738" t="str">
        <f>IF($L$2=TRUE,_xll.mirGetDate($A3127,$D$4,"MOD_FOLLOWING",$I$2),"")</f>
        <v/>
      </c>
      <c r="E3127" s="741" t="str">
        <v/>
      </c>
      <c r="F3127" s="741" t="str">
        <v/>
      </c>
      <c r="G3127" s="741" t="str">
        <v/>
      </c>
    </row>
    <row r="3128" spans="1:7">
      <c r="A3128" s="740" t="str">
        <f t="shared" si="48"/>
        <v/>
      </c>
      <c r="B3128" s="739" t="str">
        <f>IF($L$2=TRUE,_xll.mirGetDate($A3128,$B$4,"MOD_FOLLOWING",$I$2),"")</f>
        <v/>
      </c>
      <c r="C3128" s="738" t="str">
        <f>IF($L$2=TRUE,_xll.mirGetDate($A3128,$C$4,"MOD_FOLLOWING",$I$2),"")</f>
        <v/>
      </c>
      <c r="D3128" s="738" t="str">
        <f>IF($L$2=TRUE,_xll.mirGetDate($A3128,$D$4,"MOD_FOLLOWING",$I$2),"")</f>
        <v/>
      </c>
      <c r="E3128" s="741" t="str">
        <v/>
      </c>
      <c r="F3128" s="741" t="str">
        <v/>
      </c>
      <c r="G3128" s="741" t="str">
        <v/>
      </c>
    </row>
    <row r="3129" spans="1:7">
      <c r="A3129" s="740" t="str">
        <f t="shared" si="48"/>
        <v/>
      </c>
      <c r="B3129" s="739" t="str">
        <f>IF($L$2=TRUE,_xll.mirGetDate($A3129,$B$4,"MOD_FOLLOWING",$I$2),"")</f>
        <v/>
      </c>
      <c r="C3129" s="738" t="str">
        <f>IF($L$2=TRUE,_xll.mirGetDate($A3129,$C$4,"MOD_FOLLOWING",$I$2),"")</f>
        <v/>
      </c>
      <c r="D3129" s="738" t="str">
        <f>IF($L$2=TRUE,_xll.mirGetDate($A3129,$D$4,"MOD_FOLLOWING",$I$2),"")</f>
        <v/>
      </c>
      <c r="E3129" s="741" t="str">
        <v/>
      </c>
      <c r="F3129" s="741" t="str">
        <v/>
      </c>
      <c r="G3129" s="741" t="str">
        <v/>
      </c>
    </row>
    <row r="3130" spans="1:7">
      <c r="A3130" s="740" t="str">
        <f t="shared" si="48"/>
        <v/>
      </c>
      <c r="B3130" s="739" t="str">
        <f>IF($L$2=TRUE,_xll.mirGetDate($A3130,$B$4,"MOD_FOLLOWING",$I$2),"")</f>
        <v/>
      </c>
      <c r="C3130" s="738" t="str">
        <f>IF($L$2=TRUE,_xll.mirGetDate($A3130,$C$4,"MOD_FOLLOWING",$I$2),"")</f>
        <v/>
      </c>
      <c r="D3130" s="738" t="str">
        <f>IF($L$2=TRUE,_xll.mirGetDate($A3130,$D$4,"MOD_FOLLOWING",$I$2),"")</f>
        <v/>
      </c>
      <c r="E3130" s="741" t="str">
        <v/>
      </c>
      <c r="F3130" s="741" t="str">
        <v/>
      </c>
      <c r="G3130" s="741" t="str">
        <v/>
      </c>
    </row>
    <row r="3131" spans="1:7">
      <c r="A3131" s="740" t="str">
        <f t="shared" si="48"/>
        <v/>
      </c>
      <c r="B3131" s="739" t="str">
        <f>IF($L$2=TRUE,_xll.mirGetDate($A3131,$B$4,"MOD_FOLLOWING",$I$2),"")</f>
        <v/>
      </c>
      <c r="C3131" s="738" t="str">
        <f>IF($L$2=TRUE,_xll.mirGetDate($A3131,$C$4,"MOD_FOLLOWING",$I$2),"")</f>
        <v/>
      </c>
      <c r="D3131" s="738" t="str">
        <f>IF($L$2=TRUE,_xll.mirGetDate($A3131,$D$4,"MOD_FOLLOWING",$I$2),"")</f>
        <v/>
      </c>
      <c r="E3131" s="741" t="str">
        <v/>
      </c>
      <c r="F3131" s="741" t="str">
        <v/>
      </c>
      <c r="G3131" s="741" t="str">
        <v/>
      </c>
    </row>
    <row r="3132" spans="1:7">
      <c r="A3132" s="740" t="str">
        <f t="shared" si="48"/>
        <v/>
      </c>
      <c r="B3132" s="739" t="str">
        <f>IF($L$2=TRUE,_xll.mirGetDate($A3132,$B$4,"MOD_FOLLOWING",$I$2),"")</f>
        <v/>
      </c>
      <c r="C3132" s="738" t="str">
        <f>IF($L$2=TRUE,_xll.mirGetDate($A3132,$C$4,"MOD_FOLLOWING",$I$2),"")</f>
        <v/>
      </c>
      <c r="D3132" s="738" t="str">
        <f>IF($L$2=TRUE,_xll.mirGetDate($A3132,$D$4,"MOD_FOLLOWING",$I$2),"")</f>
        <v/>
      </c>
      <c r="E3132" s="741" t="str">
        <v/>
      </c>
      <c r="F3132" s="741" t="str">
        <v/>
      </c>
      <c r="G3132" s="741" t="str">
        <v/>
      </c>
    </row>
    <row r="3133" spans="1:7">
      <c r="A3133" s="740" t="str">
        <f t="shared" si="48"/>
        <v/>
      </c>
      <c r="B3133" s="739" t="str">
        <f>IF($L$2=TRUE,_xll.mirGetDate($A3133,$B$4,"MOD_FOLLOWING",$I$2),"")</f>
        <v/>
      </c>
      <c r="C3133" s="738" t="str">
        <f>IF($L$2=TRUE,_xll.mirGetDate($A3133,$C$4,"MOD_FOLLOWING",$I$2),"")</f>
        <v/>
      </c>
      <c r="D3133" s="738" t="str">
        <f>IF($L$2=TRUE,_xll.mirGetDate($A3133,$D$4,"MOD_FOLLOWING",$I$2),"")</f>
        <v/>
      </c>
      <c r="E3133" s="741" t="str">
        <v/>
      </c>
      <c r="F3133" s="741" t="str">
        <v/>
      </c>
      <c r="G3133" s="741" t="str">
        <v/>
      </c>
    </row>
    <row r="3134" spans="1:7">
      <c r="A3134" s="740" t="str">
        <f t="shared" si="48"/>
        <v/>
      </c>
      <c r="B3134" s="739" t="str">
        <f>IF($L$2=TRUE,_xll.mirGetDate($A3134,$B$4,"MOD_FOLLOWING",$I$2),"")</f>
        <v/>
      </c>
      <c r="C3134" s="738" t="str">
        <f>IF($L$2=TRUE,_xll.mirGetDate($A3134,$C$4,"MOD_FOLLOWING",$I$2),"")</f>
        <v/>
      </c>
      <c r="D3134" s="738" t="str">
        <f>IF($L$2=TRUE,_xll.mirGetDate($A3134,$D$4,"MOD_FOLLOWING",$I$2),"")</f>
        <v/>
      </c>
      <c r="E3134" s="741" t="str">
        <v/>
      </c>
      <c r="F3134" s="741" t="str">
        <v/>
      </c>
      <c r="G3134" s="741" t="str">
        <v/>
      </c>
    </row>
    <row r="3135" spans="1:7">
      <c r="A3135" s="740" t="str">
        <f t="shared" si="48"/>
        <v/>
      </c>
      <c r="B3135" s="739" t="str">
        <f>IF($L$2=TRUE,_xll.mirGetDate($A3135,$B$4,"MOD_FOLLOWING",$I$2),"")</f>
        <v/>
      </c>
      <c r="C3135" s="738" t="str">
        <f>IF($L$2=TRUE,_xll.mirGetDate($A3135,$C$4,"MOD_FOLLOWING",$I$2),"")</f>
        <v/>
      </c>
      <c r="D3135" s="738" t="str">
        <f>IF($L$2=TRUE,_xll.mirGetDate($A3135,$D$4,"MOD_FOLLOWING",$I$2),"")</f>
        <v/>
      </c>
      <c r="E3135" s="741" t="str">
        <v/>
      </c>
      <c r="F3135" s="741" t="str">
        <v/>
      </c>
      <c r="G3135" s="741" t="str">
        <v/>
      </c>
    </row>
    <row r="3136" spans="1:7">
      <c r="A3136" s="740" t="str">
        <f t="shared" si="48"/>
        <v/>
      </c>
      <c r="B3136" s="739" t="str">
        <f>IF($L$2=TRUE,_xll.mirGetDate($A3136,$B$4,"MOD_FOLLOWING",$I$2),"")</f>
        <v/>
      </c>
      <c r="C3136" s="738" t="str">
        <f>IF($L$2=TRUE,_xll.mirGetDate($A3136,$C$4,"MOD_FOLLOWING",$I$2),"")</f>
        <v/>
      </c>
      <c r="D3136" s="738" t="str">
        <f>IF($L$2=TRUE,_xll.mirGetDate($A3136,$D$4,"MOD_FOLLOWING",$I$2),"")</f>
        <v/>
      </c>
      <c r="E3136" s="741" t="str">
        <v/>
      </c>
      <c r="F3136" s="741" t="str">
        <v/>
      </c>
      <c r="G3136" s="741" t="str">
        <v/>
      </c>
    </row>
    <row r="3137" spans="1:7">
      <c r="A3137" s="740" t="str">
        <f t="shared" si="48"/>
        <v/>
      </c>
      <c r="B3137" s="739" t="str">
        <f>IF($L$2=TRUE,_xll.mirGetDate($A3137,$B$4,"MOD_FOLLOWING",$I$2),"")</f>
        <v/>
      </c>
      <c r="C3137" s="738" t="str">
        <f>IF($L$2=TRUE,_xll.mirGetDate($A3137,$C$4,"MOD_FOLLOWING",$I$2),"")</f>
        <v/>
      </c>
      <c r="D3137" s="738" t="str">
        <f>IF($L$2=TRUE,_xll.mirGetDate($A3137,$D$4,"MOD_FOLLOWING",$I$2),"")</f>
        <v/>
      </c>
      <c r="E3137" s="741" t="str">
        <v/>
      </c>
      <c r="F3137" s="741" t="str">
        <v/>
      </c>
      <c r="G3137" s="741" t="str">
        <v/>
      </c>
    </row>
    <row r="3138" spans="1:7">
      <c r="A3138" s="740" t="str">
        <f t="shared" si="48"/>
        <v/>
      </c>
      <c r="B3138" s="739" t="str">
        <f>IF($L$2=TRUE,_xll.mirGetDate($A3138,$B$4,"MOD_FOLLOWING",$I$2),"")</f>
        <v/>
      </c>
      <c r="C3138" s="738" t="str">
        <f>IF($L$2=TRUE,_xll.mirGetDate($A3138,$C$4,"MOD_FOLLOWING",$I$2),"")</f>
        <v/>
      </c>
      <c r="D3138" s="738" t="str">
        <f>IF($L$2=TRUE,_xll.mirGetDate($A3138,$D$4,"MOD_FOLLOWING",$I$2),"")</f>
        <v/>
      </c>
      <c r="E3138" s="741" t="str">
        <v/>
      </c>
      <c r="F3138" s="741" t="str">
        <v/>
      </c>
      <c r="G3138" s="741" t="str">
        <v/>
      </c>
    </row>
    <row r="3139" spans="1:7">
      <c r="A3139" s="740" t="str">
        <f t="shared" si="48"/>
        <v/>
      </c>
      <c r="B3139" s="739" t="str">
        <f>IF($L$2=TRUE,_xll.mirGetDate($A3139,$B$4,"MOD_FOLLOWING",$I$2),"")</f>
        <v/>
      </c>
      <c r="C3139" s="738" t="str">
        <f>IF($L$2=TRUE,_xll.mirGetDate($A3139,$C$4,"MOD_FOLLOWING",$I$2),"")</f>
        <v/>
      </c>
      <c r="D3139" s="738" t="str">
        <f>IF($L$2=TRUE,_xll.mirGetDate($A3139,$D$4,"MOD_FOLLOWING",$I$2),"")</f>
        <v/>
      </c>
      <c r="E3139" s="741" t="str">
        <v/>
      </c>
      <c r="F3139" s="741" t="str">
        <v/>
      </c>
      <c r="G3139" s="741" t="str">
        <v/>
      </c>
    </row>
    <row r="3140" spans="1:7">
      <c r="A3140" s="740" t="str">
        <f t="shared" si="48"/>
        <v/>
      </c>
      <c r="B3140" s="739" t="str">
        <f>IF($L$2=TRUE,_xll.mirGetDate($A3140,$B$4,"MOD_FOLLOWING",$I$2),"")</f>
        <v/>
      </c>
      <c r="C3140" s="738" t="str">
        <f>IF($L$2=TRUE,_xll.mirGetDate($A3140,$C$4,"MOD_FOLLOWING",$I$2),"")</f>
        <v/>
      </c>
      <c r="D3140" s="738" t="str">
        <f>IF($L$2=TRUE,_xll.mirGetDate($A3140,$D$4,"MOD_FOLLOWING",$I$2),"")</f>
        <v/>
      </c>
      <c r="E3140" s="741" t="str">
        <v/>
      </c>
      <c r="F3140" s="741" t="str">
        <v/>
      </c>
      <c r="G3140" s="741" t="str">
        <v/>
      </c>
    </row>
    <row r="3141" spans="1:7">
      <c r="A3141" s="740" t="str">
        <f t="shared" si="48"/>
        <v/>
      </c>
      <c r="B3141" s="739" t="str">
        <f>IF($L$2=TRUE,_xll.mirGetDate($A3141,$B$4,"MOD_FOLLOWING",$I$2),"")</f>
        <v/>
      </c>
      <c r="C3141" s="738" t="str">
        <f>IF($L$2=TRUE,_xll.mirGetDate($A3141,$C$4,"MOD_FOLLOWING",$I$2),"")</f>
        <v/>
      </c>
      <c r="D3141" s="738" t="str">
        <f>IF($L$2=TRUE,_xll.mirGetDate($A3141,$D$4,"MOD_FOLLOWING",$I$2),"")</f>
        <v/>
      </c>
      <c r="E3141" s="741" t="str">
        <v/>
      </c>
      <c r="F3141" s="741" t="str">
        <v/>
      </c>
      <c r="G3141" s="741" t="str">
        <v/>
      </c>
    </row>
    <row r="3142" spans="1:7">
      <c r="A3142" s="740" t="str">
        <f t="shared" ref="A3142:A3205" si="49">B3141</f>
        <v/>
      </c>
      <c r="B3142" s="739" t="str">
        <f>IF($L$2=TRUE,_xll.mirGetDate($A3142,$B$4,"MOD_FOLLOWING",$I$2),"")</f>
        <v/>
      </c>
      <c r="C3142" s="738" t="str">
        <f>IF($L$2=TRUE,_xll.mirGetDate($A3142,$C$4,"MOD_FOLLOWING",$I$2),"")</f>
        <v/>
      </c>
      <c r="D3142" s="738" t="str">
        <f>IF($L$2=TRUE,_xll.mirGetDate($A3142,$D$4,"MOD_FOLLOWING",$I$2),"")</f>
        <v/>
      </c>
      <c r="E3142" s="741" t="str">
        <v/>
      </c>
      <c r="F3142" s="741" t="str">
        <v/>
      </c>
      <c r="G3142" s="741" t="str">
        <v/>
      </c>
    </row>
    <row r="3143" spans="1:7">
      <c r="A3143" s="740" t="str">
        <f t="shared" si="49"/>
        <v/>
      </c>
      <c r="B3143" s="739" t="str">
        <f>IF($L$2=TRUE,_xll.mirGetDate($A3143,$B$4,"MOD_FOLLOWING",$I$2),"")</f>
        <v/>
      </c>
      <c r="C3143" s="738" t="str">
        <f>IF($L$2=TRUE,_xll.mirGetDate($A3143,$C$4,"MOD_FOLLOWING",$I$2),"")</f>
        <v/>
      </c>
      <c r="D3143" s="738" t="str">
        <f>IF($L$2=TRUE,_xll.mirGetDate($A3143,$D$4,"MOD_FOLLOWING",$I$2),"")</f>
        <v/>
      </c>
      <c r="E3143" s="741" t="str">
        <v/>
      </c>
      <c r="F3143" s="741" t="str">
        <v/>
      </c>
      <c r="G3143" s="741" t="str">
        <v/>
      </c>
    </row>
    <row r="3144" spans="1:7">
      <c r="A3144" s="740" t="str">
        <f t="shared" si="49"/>
        <v/>
      </c>
      <c r="B3144" s="739" t="str">
        <f>IF($L$2=TRUE,_xll.mirGetDate($A3144,$B$4,"MOD_FOLLOWING",$I$2),"")</f>
        <v/>
      </c>
      <c r="C3144" s="738" t="str">
        <f>IF($L$2=TRUE,_xll.mirGetDate($A3144,$C$4,"MOD_FOLLOWING",$I$2),"")</f>
        <v/>
      </c>
      <c r="D3144" s="738" t="str">
        <f>IF($L$2=TRUE,_xll.mirGetDate($A3144,$D$4,"MOD_FOLLOWING",$I$2),"")</f>
        <v/>
      </c>
      <c r="E3144" s="741" t="str">
        <v/>
      </c>
      <c r="F3144" s="741" t="str">
        <v/>
      </c>
      <c r="G3144" s="741" t="str">
        <v/>
      </c>
    </row>
    <row r="3145" spans="1:7">
      <c r="A3145" s="740" t="str">
        <f t="shared" si="49"/>
        <v/>
      </c>
      <c r="B3145" s="739" t="str">
        <f>IF($L$2=TRUE,_xll.mirGetDate($A3145,$B$4,"MOD_FOLLOWING",$I$2),"")</f>
        <v/>
      </c>
      <c r="C3145" s="738" t="str">
        <f>IF($L$2=TRUE,_xll.mirGetDate($A3145,$C$4,"MOD_FOLLOWING",$I$2),"")</f>
        <v/>
      </c>
      <c r="D3145" s="738" t="str">
        <f>IF($L$2=TRUE,_xll.mirGetDate($A3145,$D$4,"MOD_FOLLOWING",$I$2),"")</f>
        <v/>
      </c>
      <c r="E3145" s="741" t="str">
        <v/>
      </c>
      <c r="F3145" s="741" t="str">
        <v/>
      </c>
      <c r="G3145" s="741" t="str">
        <v/>
      </c>
    </row>
    <row r="3146" spans="1:7">
      <c r="A3146" s="740" t="str">
        <f t="shared" si="49"/>
        <v/>
      </c>
      <c r="B3146" s="739" t="str">
        <f>IF($L$2=TRUE,_xll.mirGetDate($A3146,$B$4,"MOD_FOLLOWING",$I$2),"")</f>
        <v/>
      </c>
      <c r="C3146" s="738" t="str">
        <f>IF($L$2=TRUE,_xll.mirGetDate($A3146,$C$4,"MOD_FOLLOWING",$I$2),"")</f>
        <v/>
      </c>
      <c r="D3146" s="738" t="str">
        <f>IF($L$2=TRUE,_xll.mirGetDate($A3146,$D$4,"MOD_FOLLOWING",$I$2),"")</f>
        <v/>
      </c>
      <c r="E3146" s="741" t="str">
        <v/>
      </c>
      <c r="F3146" s="741" t="str">
        <v/>
      </c>
      <c r="G3146" s="741" t="str">
        <v/>
      </c>
    </row>
    <row r="3147" spans="1:7">
      <c r="A3147" s="740" t="str">
        <f t="shared" si="49"/>
        <v/>
      </c>
      <c r="B3147" s="739" t="str">
        <f>IF($L$2=TRUE,_xll.mirGetDate($A3147,$B$4,"MOD_FOLLOWING",$I$2),"")</f>
        <v/>
      </c>
      <c r="C3147" s="738" t="str">
        <f>IF($L$2=TRUE,_xll.mirGetDate($A3147,$C$4,"MOD_FOLLOWING",$I$2),"")</f>
        <v/>
      </c>
      <c r="D3147" s="738" t="str">
        <f>IF($L$2=TRUE,_xll.mirGetDate($A3147,$D$4,"MOD_FOLLOWING",$I$2),"")</f>
        <v/>
      </c>
      <c r="E3147" s="741" t="str">
        <v/>
      </c>
      <c r="F3147" s="741" t="str">
        <v/>
      </c>
      <c r="G3147" s="741" t="str">
        <v/>
      </c>
    </row>
    <row r="3148" spans="1:7">
      <c r="A3148" s="740" t="str">
        <f t="shared" si="49"/>
        <v/>
      </c>
      <c r="B3148" s="739" t="str">
        <f>IF($L$2=TRUE,_xll.mirGetDate($A3148,$B$4,"MOD_FOLLOWING",$I$2),"")</f>
        <v/>
      </c>
      <c r="C3148" s="738" t="str">
        <f>IF($L$2=TRUE,_xll.mirGetDate($A3148,$C$4,"MOD_FOLLOWING",$I$2),"")</f>
        <v/>
      </c>
      <c r="D3148" s="738" t="str">
        <f>IF($L$2=TRUE,_xll.mirGetDate($A3148,$D$4,"MOD_FOLLOWING",$I$2),"")</f>
        <v/>
      </c>
      <c r="E3148" s="741" t="str">
        <v/>
      </c>
      <c r="F3148" s="741" t="str">
        <v/>
      </c>
      <c r="G3148" s="741" t="str">
        <v/>
      </c>
    </row>
    <row r="3149" spans="1:7">
      <c r="A3149" s="740" t="str">
        <f t="shared" si="49"/>
        <v/>
      </c>
      <c r="B3149" s="739" t="str">
        <f>IF($L$2=TRUE,_xll.mirGetDate($A3149,$B$4,"MOD_FOLLOWING",$I$2),"")</f>
        <v/>
      </c>
      <c r="C3149" s="738" t="str">
        <f>IF($L$2=TRUE,_xll.mirGetDate($A3149,$C$4,"MOD_FOLLOWING",$I$2),"")</f>
        <v/>
      </c>
      <c r="D3149" s="738" t="str">
        <f>IF($L$2=TRUE,_xll.mirGetDate($A3149,$D$4,"MOD_FOLLOWING",$I$2),"")</f>
        <v/>
      </c>
      <c r="E3149" s="741" t="str">
        <v/>
      </c>
      <c r="F3149" s="741" t="str">
        <v/>
      </c>
      <c r="G3149" s="741" t="str">
        <v/>
      </c>
    </row>
    <row r="3150" spans="1:7">
      <c r="A3150" s="740" t="str">
        <f t="shared" si="49"/>
        <v/>
      </c>
      <c r="B3150" s="739" t="str">
        <f>IF($L$2=TRUE,_xll.mirGetDate($A3150,$B$4,"MOD_FOLLOWING",$I$2),"")</f>
        <v/>
      </c>
      <c r="C3150" s="738" t="str">
        <f>IF($L$2=TRUE,_xll.mirGetDate($A3150,$C$4,"MOD_FOLLOWING",$I$2),"")</f>
        <v/>
      </c>
      <c r="D3150" s="738" t="str">
        <f>IF($L$2=TRUE,_xll.mirGetDate($A3150,$D$4,"MOD_FOLLOWING",$I$2),"")</f>
        <v/>
      </c>
      <c r="E3150" s="741" t="str">
        <v/>
      </c>
      <c r="F3150" s="741" t="str">
        <v/>
      </c>
      <c r="G3150" s="741" t="str">
        <v/>
      </c>
    </row>
    <row r="3151" spans="1:7">
      <c r="A3151" s="740" t="str">
        <f t="shared" si="49"/>
        <v/>
      </c>
      <c r="B3151" s="739" t="str">
        <f>IF($L$2=TRUE,_xll.mirGetDate($A3151,$B$4,"MOD_FOLLOWING",$I$2),"")</f>
        <v/>
      </c>
      <c r="C3151" s="738" t="str">
        <f>IF($L$2=TRUE,_xll.mirGetDate($A3151,$C$4,"MOD_FOLLOWING",$I$2),"")</f>
        <v/>
      </c>
      <c r="D3151" s="738" t="str">
        <f>IF($L$2=TRUE,_xll.mirGetDate($A3151,$D$4,"MOD_FOLLOWING",$I$2),"")</f>
        <v/>
      </c>
      <c r="E3151" s="741" t="str">
        <v/>
      </c>
      <c r="F3151" s="741" t="str">
        <v/>
      </c>
      <c r="G3151" s="741" t="str">
        <v/>
      </c>
    </row>
    <row r="3152" spans="1:7">
      <c r="A3152" s="740" t="str">
        <f t="shared" si="49"/>
        <v/>
      </c>
      <c r="B3152" s="739" t="str">
        <f>IF($L$2=TRUE,_xll.mirGetDate($A3152,$B$4,"MOD_FOLLOWING",$I$2),"")</f>
        <v/>
      </c>
      <c r="C3152" s="738" t="str">
        <f>IF($L$2=TRUE,_xll.mirGetDate($A3152,$C$4,"MOD_FOLLOWING",$I$2),"")</f>
        <v/>
      </c>
      <c r="D3152" s="738" t="str">
        <f>IF($L$2=TRUE,_xll.mirGetDate($A3152,$D$4,"MOD_FOLLOWING",$I$2),"")</f>
        <v/>
      </c>
      <c r="E3152" s="741" t="str">
        <v/>
      </c>
      <c r="F3152" s="741" t="str">
        <v/>
      </c>
      <c r="G3152" s="741" t="str">
        <v/>
      </c>
    </row>
    <row r="3153" spans="1:7">
      <c r="A3153" s="740" t="str">
        <f t="shared" si="49"/>
        <v/>
      </c>
      <c r="B3153" s="739" t="str">
        <f>IF($L$2=TRUE,_xll.mirGetDate($A3153,$B$4,"MOD_FOLLOWING",$I$2),"")</f>
        <v/>
      </c>
      <c r="C3153" s="738" t="str">
        <f>IF($L$2=TRUE,_xll.mirGetDate($A3153,$C$4,"MOD_FOLLOWING",$I$2),"")</f>
        <v/>
      </c>
      <c r="D3153" s="738" t="str">
        <f>IF($L$2=TRUE,_xll.mirGetDate($A3153,$D$4,"MOD_FOLLOWING",$I$2),"")</f>
        <v/>
      </c>
      <c r="E3153" s="741" t="str">
        <v/>
      </c>
      <c r="F3153" s="741" t="str">
        <v/>
      </c>
      <c r="G3153" s="741" t="str">
        <v/>
      </c>
    </row>
    <row r="3154" spans="1:7">
      <c r="A3154" s="740" t="str">
        <f t="shared" si="49"/>
        <v/>
      </c>
      <c r="B3154" s="739" t="str">
        <f>IF($L$2=TRUE,_xll.mirGetDate($A3154,$B$4,"MOD_FOLLOWING",$I$2),"")</f>
        <v/>
      </c>
      <c r="C3154" s="738" t="str">
        <f>IF($L$2=TRUE,_xll.mirGetDate($A3154,$C$4,"MOD_FOLLOWING",$I$2),"")</f>
        <v/>
      </c>
      <c r="D3154" s="738" t="str">
        <f>IF($L$2=TRUE,_xll.mirGetDate($A3154,$D$4,"MOD_FOLLOWING",$I$2),"")</f>
        <v/>
      </c>
      <c r="E3154" s="741" t="str">
        <v/>
      </c>
      <c r="F3154" s="741" t="str">
        <v/>
      </c>
      <c r="G3154" s="741" t="str">
        <v/>
      </c>
    </row>
    <row r="3155" spans="1:7">
      <c r="A3155" s="740" t="str">
        <f t="shared" si="49"/>
        <v/>
      </c>
      <c r="B3155" s="739" t="str">
        <f>IF($L$2=TRUE,_xll.mirGetDate($A3155,$B$4,"MOD_FOLLOWING",$I$2),"")</f>
        <v/>
      </c>
      <c r="C3155" s="738" t="str">
        <f>IF($L$2=TRUE,_xll.mirGetDate($A3155,$C$4,"MOD_FOLLOWING",$I$2),"")</f>
        <v/>
      </c>
      <c r="D3155" s="738" t="str">
        <f>IF($L$2=TRUE,_xll.mirGetDate($A3155,$D$4,"MOD_FOLLOWING",$I$2),"")</f>
        <v/>
      </c>
      <c r="E3155" s="741" t="str">
        <v/>
      </c>
      <c r="F3155" s="741" t="str">
        <v/>
      </c>
      <c r="G3155" s="741" t="str">
        <v/>
      </c>
    </row>
    <row r="3156" spans="1:7">
      <c r="A3156" s="740" t="str">
        <f t="shared" si="49"/>
        <v/>
      </c>
      <c r="B3156" s="739" t="str">
        <f>IF($L$2=TRUE,_xll.mirGetDate($A3156,$B$4,"MOD_FOLLOWING",$I$2),"")</f>
        <v/>
      </c>
      <c r="C3156" s="738" t="str">
        <f>IF($L$2=TRUE,_xll.mirGetDate($A3156,$C$4,"MOD_FOLLOWING",$I$2),"")</f>
        <v/>
      </c>
      <c r="D3156" s="738" t="str">
        <f>IF($L$2=TRUE,_xll.mirGetDate($A3156,$D$4,"MOD_FOLLOWING",$I$2),"")</f>
        <v/>
      </c>
      <c r="E3156" s="741" t="str">
        <v/>
      </c>
      <c r="F3156" s="741" t="str">
        <v/>
      </c>
      <c r="G3156" s="741" t="str">
        <v/>
      </c>
    </row>
    <row r="3157" spans="1:7">
      <c r="A3157" s="740" t="str">
        <f t="shared" si="49"/>
        <v/>
      </c>
      <c r="B3157" s="739" t="str">
        <f>IF($L$2=TRUE,_xll.mirGetDate($A3157,$B$4,"MOD_FOLLOWING",$I$2),"")</f>
        <v/>
      </c>
      <c r="C3157" s="738" t="str">
        <f>IF($L$2=TRUE,_xll.mirGetDate($A3157,$C$4,"MOD_FOLLOWING",$I$2),"")</f>
        <v/>
      </c>
      <c r="D3157" s="738" t="str">
        <f>IF($L$2=TRUE,_xll.mirGetDate($A3157,$D$4,"MOD_FOLLOWING",$I$2),"")</f>
        <v/>
      </c>
      <c r="E3157" s="741" t="str">
        <v/>
      </c>
      <c r="F3157" s="741" t="str">
        <v/>
      </c>
      <c r="G3157" s="741" t="str">
        <v/>
      </c>
    </row>
    <row r="3158" spans="1:7">
      <c r="A3158" s="740" t="str">
        <f t="shared" si="49"/>
        <v/>
      </c>
      <c r="B3158" s="739" t="str">
        <f>IF($L$2=TRUE,_xll.mirGetDate($A3158,$B$4,"MOD_FOLLOWING",$I$2),"")</f>
        <v/>
      </c>
      <c r="C3158" s="738" t="str">
        <f>IF($L$2=TRUE,_xll.mirGetDate($A3158,$C$4,"MOD_FOLLOWING",$I$2),"")</f>
        <v/>
      </c>
      <c r="D3158" s="738" t="str">
        <f>IF($L$2=TRUE,_xll.mirGetDate($A3158,$D$4,"MOD_FOLLOWING",$I$2),"")</f>
        <v/>
      </c>
      <c r="E3158" s="741" t="str">
        <v/>
      </c>
      <c r="F3158" s="741" t="str">
        <v/>
      </c>
      <c r="G3158" s="741" t="str">
        <v/>
      </c>
    </row>
    <row r="3159" spans="1:7">
      <c r="A3159" s="740" t="str">
        <f t="shared" si="49"/>
        <v/>
      </c>
      <c r="B3159" s="739" t="str">
        <f>IF($L$2=TRUE,_xll.mirGetDate($A3159,$B$4,"MOD_FOLLOWING",$I$2),"")</f>
        <v/>
      </c>
      <c r="C3159" s="738" t="str">
        <f>IF($L$2=TRUE,_xll.mirGetDate($A3159,$C$4,"MOD_FOLLOWING",$I$2),"")</f>
        <v/>
      </c>
      <c r="D3159" s="738" t="str">
        <f>IF($L$2=TRUE,_xll.mirGetDate($A3159,$D$4,"MOD_FOLLOWING",$I$2),"")</f>
        <v/>
      </c>
      <c r="E3159" s="741" t="str">
        <v/>
      </c>
      <c r="F3159" s="741" t="str">
        <v/>
      </c>
      <c r="G3159" s="741" t="str">
        <v/>
      </c>
    </row>
    <row r="3160" spans="1:7">
      <c r="A3160" s="740" t="str">
        <f t="shared" si="49"/>
        <v/>
      </c>
      <c r="B3160" s="739" t="str">
        <f>IF($L$2=TRUE,_xll.mirGetDate($A3160,$B$4,"MOD_FOLLOWING",$I$2),"")</f>
        <v/>
      </c>
      <c r="C3160" s="738" t="str">
        <f>IF($L$2=TRUE,_xll.mirGetDate($A3160,$C$4,"MOD_FOLLOWING",$I$2),"")</f>
        <v/>
      </c>
      <c r="D3160" s="738" t="str">
        <f>IF($L$2=TRUE,_xll.mirGetDate($A3160,$D$4,"MOD_FOLLOWING",$I$2),"")</f>
        <v/>
      </c>
      <c r="E3160" s="741" t="str">
        <v/>
      </c>
      <c r="F3160" s="741" t="str">
        <v/>
      </c>
      <c r="G3160" s="741" t="str">
        <v/>
      </c>
    </row>
    <row r="3161" spans="1:7">
      <c r="A3161" s="740" t="str">
        <f t="shared" si="49"/>
        <v/>
      </c>
      <c r="B3161" s="739" t="str">
        <f>IF($L$2=TRUE,_xll.mirGetDate($A3161,$B$4,"MOD_FOLLOWING",$I$2),"")</f>
        <v/>
      </c>
      <c r="C3161" s="738" t="str">
        <f>IF($L$2=TRUE,_xll.mirGetDate($A3161,$C$4,"MOD_FOLLOWING",$I$2),"")</f>
        <v/>
      </c>
      <c r="D3161" s="738" t="str">
        <f>IF($L$2=TRUE,_xll.mirGetDate($A3161,$D$4,"MOD_FOLLOWING",$I$2),"")</f>
        <v/>
      </c>
      <c r="E3161" s="741" t="str">
        <v/>
      </c>
      <c r="F3161" s="741" t="str">
        <v/>
      </c>
      <c r="G3161" s="741" t="str">
        <v/>
      </c>
    </row>
    <row r="3162" spans="1:7">
      <c r="A3162" s="740" t="str">
        <f t="shared" si="49"/>
        <v/>
      </c>
      <c r="B3162" s="739" t="str">
        <f>IF($L$2=TRUE,_xll.mirGetDate($A3162,$B$4,"MOD_FOLLOWING",$I$2),"")</f>
        <v/>
      </c>
      <c r="C3162" s="738" t="str">
        <f>IF($L$2=TRUE,_xll.mirGetDate($A3162,$C$4,"MOD_FOLLOWING",$I$2),"")</f>
        <v/>
      </c>
      <c r="D3162" s="738" t="str">
        <f>IF($L$2=TRUE,_xll.mirGetDate($A3162,$D$4,"MOD_FOLLOWING",$I$2),"")</f>
        <v/>
      </c>
      <c r="E3162" s="741" t="str">
        <v/>
      </c>
      <c r="F3162" s="741" t="str">
        <v/>
      </c>
      <c r="G3162" s="741" t="str">
        <v/>
      </c>
    </row>
    <row r="3163" spans="1:7">
      <c r="A3163" s="740" t="str">
        <f t="shared" si="49"/>
        <v/>
      </c>
      <c r="B3163" s="739" t="str">
        <f>IF($L$2=TRUE,_xll.mirGetDate($A3163,$B$4,"MOD_FOLLOWING",$I$2),"")</f>
        <v/>
      </c>
      <c r="C3163" s="738" t="str">
        <f>IF($L$2=TRUE,_xll.mirGetDate($A3163,$C$4,"MOD_FOLLOWING",$I$2),"")</f>
        <v/>
      </c>
      <c r="D3163" s="738" t="str">
        <f>IF($L$2=TRUE,_xll.mirGetDate($A3163,$D$4,"MOD_FOLLOWING",$I$2),"")</f>
        <v/>
      </c>
      <c r="E3163" s="741" t="str">
        <v/>
      </c>
      <c r="F3163" s="741" t="str">
        <v/>
      </c>
      <c r="G3163" s="741" t="str">
        <v/>
      </c>
    </row>
    <row r="3164" spans="1:7">
      <c r="A3164" s="740" t="str">
        <f t="shared" si="49"/>
        <v/>
      </c>
      <c r="B3164" s="739" t="str">
        <f>IF($L$2=TRUE,_xll.mirGetDate($A3164,$B$4,"MOD_FOLLOWING",$I$2),"")</f>
        <v/>
      </c>
      <c r="C3164" s="738" t="str">
        <f>IF($L$2=TRUE,_xll.mirGetDate($A3164,$C$4,"MOD_FOLLOWING",$I$2),"")</f>
        <v/>
      </c>
      <c r="D3164" s="738" t="str">
        <f>IF($L$2=TRUE,_xll.mirGetDate($A3164,$D$4,"MOD_FOLLOWING",$I$2),"")</f>
        <v/>
      </c>
      <c r="E3164" s="741" t="str">
        <v/>
      </c>
      <c r="F3164" s="741" t="str">
        <v/>
      </c>
      <c r="G3164" s="741" t="str">
        <v/>
      </c>
    </row>
    <row r="3165" spans="1:7">
      <c r="A3165" s="740" t="str">
        <f t="shared" si="49"/>
        <v/>
      </c>
      <c r="B3165" s="739" t="str">
        <f>IF($L$2=TRUE,_xll.mirGetDate($A3165,$B$4,"MOD_FOLLOWING",$I$2),"")</f>
        <v/>
      </c>
      <c r="C3165" s="738" t="str">
        <f>IF($L$2=TRUE,_xll.mirGetDate($A3165,$C$4,"MOD_FOLLOWING",$I$2),"")</f>
        <v/>
      </c>
      <c r="D3165" s="738" t="str">
        <f>IF($L$2=TRUE,_xll.mirGetDate($A3165,$D$4,"MOD_FOLLOWING",$I$2),"")</f>
        <v/>
      </c>
      <c r="E3165" s="741" t="str">
        <v/>
      </c>
      <c r="F3165" s="741" t="str">
        <v/>
      </c>
      <c r="G3165" s="741" t="str">
        <v/>
      </c>
    </row>
    <row r="3166" spans="1:7">
      <c r="A3166" s="740" t="str">
        <f t="shared" si="49"/>
        <v/>
      </c>
      <c r="B3166" s="739" t="str">
        <f>IF($L$2=TRUE,_xll.mirGetDate($A3166,$B$4,"MOD_FOLLOWING",$I$2),"")</f>
        <v/>
      </c>
      <c r="C3166" s="738" t="str">
        <f>IF($L$2=TRUE,_xll.mirGetDate($A3166,$C$4,"MOD_FOLLOWING",$I$2),"")</f>
        <v/>
      </c>
      <c r="D3166" s="738" t="str">
        <f>IF($L$2=TRUE,_xll.mirGetDate($A3166,$D$4,"MOD_FOLLOWING",$I$2),"")</f>
        <v/>
      </c>
      <c r="E3166" s="741" t="str">
        <v/>
      </c>
      <c r="F3166" s="741" t="str">
        <v/>
      </c>
      <c r="G3166" s="741" t="str">
        <v/>
      </c>
    </row>
    <row r="3167" spans="1:7">
      <c r="A3167" s="740" t="str">
        <f t="shared" si="49"/>
        <v/>
      </c>
      <c r="B3167" s="739" t="str">
        <f>IF($L$2=TRUE,_xll.mirGetDate($A3167,$B$4,"MOD_FOLLOWING",$I$2),"")</f>
        <v/>
      </c>
      <c r="C3167" s="738" t="str">
        <f>IF($L$2=TRUE,_xll.mirGetDate($A3167,$C$4,"MOD_FOLLOWING",$I$2),"")</f>
        <v/>
      </c>
      <c r="D3167" s="738" t="str">
        <f>IF($L$2=TRUE,_xll.mirGetDate($A3167,$D$4,"MOD_FOLLOWING",$I$2),"")</f>
        <v/>
      </c>
      <c r="E3167" s="741" t="str">
        <v/>
      </c>
      <c r="F3167" s="741" t="str">
        <v/>
      </c>
      <c r="G3167" s="741" t="str">
        <v/>
      </c>
    </row>
    <row r="3168" spans="1:7">
      <c r="A3168" s="740" t="str">
        <f t="shared" si="49"/>
        <v/>
      </c>
      <c r="B3168" s="739" t="str">
        <f>IF($L$2=TRUE,_xll.mirGetDate($A3168,$B$4,"MOD_FOLLOWING",$I$2),"")</f>
        <v/>
      </c>
      <c r="C3168" s="738" t="str">
        <f>IF($L$2=TRUE,_xll.mirGetDate($A3168,$C$4,"MOD_FOLLOWING",$I$2),"")</f>
        <v/>
      </c>
      <c r="D3168" s="738" t="str">
        <f>IF($L$2=TRUE,_xll.mirGetDate($A3168,$D$4,"MOD_FOLLOWING",$I$2),"")</f>
        <v/>
      </c>
      <c r="E3168" s="741" t="str">
        <v/>
      </c>
      <c r="F3168" s="741" t="str">
        <v/>
      </c>
      <c r="G3168" s="741" t="str">
        <v/>
      </c>
    </row>
    <row r="3169" spans="1:7">
      <c r="A3169" s="740" t="str">
        <f t="shared" si="49"/>
        <v/>
      </c>
      <c r="B3169" s="739" t="str">
        <f>IF($L$2=TRUE,_xll.mirGetDate($A3169,$B$4,"MOD_FOLLOWING",$I$2),"")</f>
        <v/>
      </c>
      <c r="C3169" s="738" t="str">
        <f>IF($L$2=TRUE,_xll.mirGetDate($A3169,$C$4,"MOD_FOLLOWING",$I$2),"")</f>
        <v/>
      </c>
      <c r="D3169" s="738" t="str">
        <f>IF($L$2=TRUE,_xll.mirGetDate($A3169,$D$4,"MOD_FOLLOWING",$I$2),"")</f>
        <v/>
      </c>
      <c r="E3169" s="741" t="str">
        <v/>
      </c>
      <c r="F3169" s="741" t="str">
        <v/>
      </c>
      <c r="G3169" s="741" t="str">
        <v/>
      </c>
    </row>
    <row r="3170" spans="1:7">
      <c r="A3170" s="740" t="str">
        <f t="shared" si="49"/>
        <v/>
      </c>
      <c r="B3170" s="739" t="str">
        <f>IF($L$2=TRUE,_xll.mirGetDate($A3170,$B$4,"MOD_FOLLOWING",$I$2),"")</f>
        <v/>
      </c>
      <c r="C3170" s="738" t="str">
        <f>IF($L$2=TRUE,_xll.mirGetDate($A3170,$C$4,"MOD_FOLLOWING",$I$2),"")</f>
        <v/>
      </c>
      <c r="D3170" s="738" t="str">
        <f>IF($L$2=TRUE,_xll.mirGetDate($A3170,$D$4,"MOD_FOLLOWING",$I$2),"")</f>
        <v/>
      </c>
      <c r="E3170" s="741" t="str">
        <v/>
      </c>
      <c r="F3170" s="741" t="str">
        <v/>
      </c>
      <c r="G3170" s="741" t="str">
        <v/>
      </c>
    </row>
    <row r="3171" spans="1:7">
      <c r="A3171" s="740" t="str">
        <f t="shared" si="49"/>
        <v/>
      </c>
      <c r="B3171" s="739" t="str">
        <f>IF($L$2=TRUE,_xll.mirGetDate($A3171,$B$4,"MOD_FOLLOWING",$I$2),"")</f>
        <v/>
      </c>
      <c r="C3171" s="738" t="str">
        <f>IF($L$2=TRUE,_xll.mirGetDate($A3171,$C$4,"MOD_FOLLOWING",$I$2),"")</f>
        <v/>
      </c>
      <c r="D3171" s="738" t="str">
        <f>IF($L$2=TRUE,_xll.mirGetDate($A3171,$D$4,"MOD_FOLLOWING",$I$2),"")</f>
        <v/>
      </c>
      <c r="E3171" s="741" t="str">
        <v/>
      </c>
      <c r="F3171" s="741" t="str">
        <v/>
      </c>
      <c r="G3171" s="741" t="str">
        <v/>
      </c>
    </row>
    <row r="3172" spans="1:7">
      <c r="A3172" s="740" t="str">
        <f t="shared" si="49"/>
        <v/>
      </c>
      <c r="B3172" s="739" t="str">
        <f>IF($L$2=TRUE,_xll.mirGetDate($A3172,$B$4,"MOD_FOLLOWING",$I$2),"")</f>
        <v/>
      </c>
      <c r="C3172" s="738" t="str">
        <f>IF($L$2=TRUE,_xll.mirGetDate($A3172,$C$4,"MOD_FOLLOWING",$I$2),"")</f>
        <v/>
      </c>
      <c r="D3172" s="738" t="str">
        <f>IF($L$2=TRUE,_xll.mirGetDate($A3172,$D$4,"MOD_FOLLOWING",$I$2),"")</f>
        <v/>
      </c>
      <c r="E3172" s="741" t="str">
        <v/>
      </c>
      <c r="F3172" s="741" t="str">
        <v/>
      </c>
      <c r="G3172" s="741" t="str">
        <v/>
      </c>
    </row>
    <row r="3173" spans="1:7">
      <c r="A3173" s="740" t="str">
        <f t="shared" si="49"/>
        <v/>
      </c>
      <c r="B3173" s="739" t="str">
        <f>IF($L$2=TRUE,_xll.mirGetDate($A3173,$B$4,"MOD_FOLLOWING",$I$2),"")</f>
        <v/>
      </c>
      <c r="C3173" s="738" t="str">
        <f>IF($L$2=TRUE,_xll.mirGetDate($A3173,$C$4,"MOD_FOLLOWING",$I$2),"")</f>
        <v/>
      </c>
      <c r="D3173" s="738" t="str">
        <f>IF($L$2=TRUE,_xll.mirGetDate($A3173,$D$4,"MOD_FOLLOWING",$I$2),"")</f>
        <v/>
      </c>
      <c r="E3173" s="741" t="str">
        <v/>
      </c>
      <c r="F3173" s="741" t="str">
        <v/>
      </c>
      <c r="G3173" s="741" t="str">
        <v/>
      </c>
    </row>
    <row r="3174" spans="1:7">
      <c r="A3174" s="740" t="str">
        <f t="shared" si="49"/>
        <v/>
      </c>
      <c r="B3174" s="739" t="str">
        <f>IF($L$2=TRUE,_xll.mirGetDate($A3174,$B$4,"MOD_FOLLOWING",$I$2),"")</f>
        <v/>
      </c>
      <c r="C3174" s="738" t="str">
        <f>IF($L$2=TRUE,_xll.mirGetDate($A3174,$C$4,"MOD_FOLLOWING",$I$2),"")</f>
        <v/>
      </c>
      <c r="D3174" s="738" t="str">
        <f>IF($L$2=TRUE,_xll.mirGetDate($A3174,$D$4,"MOD_FOLLOWING",$I$2),"")</f>
        <v/>
      </c>
      <c r="E3174" s="741" t="str">
        <v/>
      </c>
      <c r="F3174" s="741" t="str">
        <v/>
      </c>
      <c r="G3174" s="741" t="str">
        <v/>
      </c>
    </row>
    <row r="3175" spans="1:7">
      <c r="A3175" s="740" t="str">
        <f t="shared" si="49"/>
        <v/>
      </c>
      <c r="B3175" s="739" t="str">
        <f>IF($L$2=TRUE,_xll.mirGetDate($A3175,$B$4,"MOD_FOLLOWING",$I$2),"")</f>
        <v/>
      </c>
      <c r="C3175" s="738" t="str">
        <f>IF($L$2=TRUE,_xll.mirGetDate($A3175,$C$4,"MOD_FOLLOWING",$I$2),"")</f>
        <v/>
      </c>
      <c r="D3175" s="738" t="str">
        <f>IF($L$2=TRUE,_xll.mirGetDate($A3175,$D$4,"MOD_FOLLOWING",$I$2),"")</f>
        <v/>
      </c>
      <c r="E3175" s="741" t="str">
        <v/>
      </c>
      <c r="F3175" s="741" t="str">
        <v/>
      </c>
      <c r="G3175" s="741" t="str">
        <v/>
      </c>
    </row>
    <row r="3176" spans="1:7">
      <c r="A3176" s="740" t="str">
        <f t="shared" si="49"/>
        <v/>
      </c>
      <c r="B3176" s="739" t="str">
        <f>IF($L$2=TRUE,_xll.mirGetDate($A3176,$B$4,"MOD_FOLLOWING",$I$2),"")</f>
        <v/>
      </c>
      <c r="C3176" s="738" t="str">
        <f>IF($L$2=TRUE,_xll.mirGetDate($A3176,$C$4,"MOD_FOLLOWING",$I$2),"")</f>
        <v/>
      </c>
      <c r="D3176" s="738" t="str">
        <f>IF($L$2=TRUE,_xll.mirGetDate($A3176,$D$4,"MOD_FOLLOWING",$I$2),"")</f>
        <v/>
      </c>
      <c r="E3176" s="741" t="str">
        <v/>
      </c>
      <c r="F3176" s="741" t="str">
        <v/>
      </c>
      <c r="G3176" s="741" t="str">
        <v/>
      </c>
    </row>
    <row r="3177" spans="1:7">
      <c r="A3177" s="740" t="str">
        <f t="shared" si="49"/>
        <v/>
      </c>
      <c r="B3177" s="739" t="str">
        <f>IF($L$2=TRUE,_xll.mirGetDate($A3177,$B$4,"MOD_FOLLOWING",$I$2),"")</f>
        <v/>
      </c>
      <c r="C3177" s="738" t="str">
        <f>IF($L$2=TRUE,_xll.mirGetDate($A3177,$C$4,"MOD_FOLLOWING",$I$2),"")</f>
        <v/>
      </c>
      <c r="D3177" s="738" t="str">
        <f>IF($L$2=TRUE,_xll.mirGetDate($A3177,$D$4,"MOD_FOLLOWING",$I$2),"")</f>
        <v/>
      </c>
      <c r="E3177" s="741" t="str">
        <v/>
      </c>
      <c r="F3177" s="741" t="str">
        <v/>
      </c>
      <c r="G3177" s="741" t="str">
        <v/>
      </c>
    </row>
    <row r="3178" spans="1:7">
      <c r="A3178" s="740" t="str">
        <f t="shared" si="49"/>
        <v/>
      </c>
      <c r="B3178" s="739" t="str">
        <f>IF($L$2=TRUE,_xll.mirGetDate($A3178,$B$4,"MOD_FOLLOWING",$I$2),"")</f>
        <v/>
      </c>
      <c r="C3178" s="738" t="str">
        <f>IF($L$2=TRUE,_xll.mirGetDate($A3178,$C$4,"MOD_FOLLOWING",$I$2),"")</f>
        <v/>
      </c>
      <c r="D3178" s="738" t="str">
        <f>IF($L$2=TRUE,_xll.mirGetDate($A3178,$D$4,"MOD_FOLLOWING",$I$2),"")</f>
        <v/>
      </c>
      <c r="E3178" s="741" t="str">
        <v/>
      </c>
      <c r="F3178" s="741" t="str">
        <v/>
      </c>
      <c r="G3178" s="741" t="str">
        <v/>
      </c>
    </row>
    <row r="3179" spans="1:7">
      <c r="A3179" s="740" t="str">
        <f t="shared" si="49"/>
        <v/>
      </c>
      <c r="B3179" s="739" t="str">
        <f>IF($L$2=TRUE,_xll.mirGetDate($A3179,$B$4,"MOD_FOLLOWING",$I$2),"")</f>
        <v/>
      </c>
      <c r="C3179" s="738" t="str">
        <f>IF($L$2=TRUE,_xll.mirGetDate($A3179,$C$4,"MOD_FOLLOWING",$I$2),"")</f>
        <v/>
      </c>
      <c r="D3179" s="738" t="str">
        <f>IF($L$2=TRUE,_xll.mirGetDate($A3179,$D$4,"MOD_FOLLOWING",$I$2),"")</f>
        <v/>
      </c>
      <c r="E3179" s="741" t="str">
        <v/>
      </c>
      <c r="F3179" s="741" t="str">
        <v/>
      </c>
      <c r="G3179" s="741" t="str">
        <v/>
      </c>
    </row>
    <row r="3180" spans="1:7">
      <c r="A3180" s="740" t="str">
        <f t="shared" si="49"/>
        <v/>
      </c>
      <c r="B3180" s="739" t="str">
        <f>IF($L$2=TRUE,_xll.mirGetDate($A3180,$B$4,"MOD_FOLLOWING",$I$2),"")</f>
        <v/>
      </c>
      <c r="C3180" s="738" t="str">
        <f>IF($L$2=TRUE,_xll.mirGetDate($A3180,$C$4,"MOD_FOLLOWING",$I$2),"")</f>
        <v/>
      </c>
      <c r="D3180" s="738" t="str">
        <f>IF($L$2=TRUE,_xll.mirGetDate($A3180,$D$4,"MOD_FOLLOWING",$I$2),"")</f>
        <v/>
      </c>
      <c r="E3180" s="741" t="str">
        <v/>
      </c>
      <c r="F3180" s="741" t="str">
        <v/>
      </c>
      <c r="G3180" s="741" t="str">
        <v/>
      </c>
    </row>
    <row r="3181" spans="1:7">
      <c r="A3181" s="740" t="str">
        <f t="shared" si="49"/>
        <v/>
      </c>
      <c r="B3181" s="739" t="str">
        <f>IF($L$2=TRUE,_xll.mirGetDate($A3181,$B$4,"MOD_FOLLOWING",$I$2),"")</f>
        <v/>
      </c>
      <c r="C3181" s="738" t="str">
        <f>IF($L$2=TRUE,_xll.mirGetDate($A3181,$C$4,"MOD_FOLLOWING",$I$2),"")</f>
        <v/>
      </c>
      <c r="D3181" s="738" t="str">
        <f>IF($L$2=TRUE,_xll.mirGetDate($A3181,$D$4,"MOD_FOLLOWING",$I$2),"")</f>
        <v/>
      </c>
      <c r="E3181" s="741" t="str">
        <v/>
      </c>
      <c r="F3181" s="741" t="str">
        <v/>
      </c>
      <c r="G3181" s="741" t="str">
        <v/>
      </c>
    </row>
    <row r="3182" spans="1:7">
      <c r="A3182" s="740" t="str">
        <f t="shared" si="49"/>
        <v/>
      </c>
      <c r="B3182" s="739" t="str">
        <f>IF($L$2=TRUE,_xll.mirGetDate($A3182,$B$4,"MOD_FOLLOWING",$I$2),"")</f>
        <v/>
      </c>
      <c r="C3182" s="738" t="str">
        <f>IF($L$2=TRUE,_xll.mirGetDate($A3182,$C$4,"MOD_FOLLOWING",$I$2),"")</f>
        <v/>
      </c>
      <c r="D3182" s="738" t="str">
        <f>IF($L$2=TRUE,_xll.mirGetDate($A3182,$D$4,"MOD_FOLLOWING",$I$2),"")</f>
        <v/>
      </c>
      <c r="E3182" s="741" t="str">
        <v/>
      </c>
      <c r="F3182" s="741" t="str">
        <v/>
      </c>
      <c r="G3182" s="741" t="str">
        <v/>
      </c>
    </row>
    <row r="3183" spans="1:7">
      <c r="A3183" s="740" t="str">
        <f t="shared" si="49"/>
        <v/>
      </c>
      <c r="B3183" s="739" t="str">
        <f>IF($L$2=TRUE,_xll.mirGetDate($A3183,$B$4,"MOD_FOLLOWING",$I$2),"")</f>
        <v/>
      </c>
      <c r="C3183" s="738" t="str">
        <f>IF($L$2=TRUE,_xll.mirGetDate($A3183,$C$4,"MOD_FOLLOWING",$I$2),"")</f>
        <v/>
      </c>
      <c r="D3183" s="738" t="str">
        <f>IF($L$2=TRUE,_xll.mirGetDate($A3183,$D$4,"MOD_FOLLOWING",$I$2),"")</f>
        <v/>
      </c>
      <c r="E3183" s="741" t="str">
        <v/>
      </c>
      <c r="F3183" s="741" t="str">
        <v/>
      </c>
      <c r="G3183" s="741" t="str">
        <v/>
      </c>
    </row>
    <row r="3184" spans="1:7">
      <c r="A3184" s="740" t="str">
        <f t="shared" si="49"/>
        <v/>
      </c>
      <c r="B3184" s="739" t="str">
        <f>IF($L$2=TRUE,_xll.mirGetDate($A3184,$B$4,"MOD_FOLLOWING",$I$2),"")</f>
        <v/>
      </c>
      <c r="C3184" s="738" t="str">
        <f>IF($L$2=TRUE,_xll.mirGetDate($A3184,$C$4,"MOD_FOLLOWING",$I$2),"")</f>
        <v/>
      </c>
      <c r="D3184" s="738" t="str">
        <f>IF($L$2=TRUE,_xll.mirGetDate($A3184,$D$4,"MOD_FOLLOWING",$I$2),"")</f>
        <v/>
      </c>
      <c r="E3184" s="741" t="str">
        <v/>
      </c>
      <c r="F3184" s="741" t="str">
        <v/>
      </c>
      <c r="G3184" s="741" t="str">
        <v/>
      </c>
    </row>
    <row r="3185" spans="1:7">
      <c r="A3185" s="740" t="str">
        <f t="shared" si="49"/>
        <v/>
      </c>
      <c r="B3185" s="739" t="str">
        <f>IF($L$2=TRUE,_xll.mirGetDate($A3185,$B$4,"MOD_FOLLOWING",$I$2),"")</f>
        <v/>
      </c>
      <c r="C3185" s="738" t="str">
        <f>IF($L$2=TRUE,_xll.mirGetDate($A3185,$C$4,"MOD_FOLLOWING",$I$2),"")</f>
        <v/>
      </c>
      <c r="D3185" s="738" t="str">
        <f>IF($L$2=TRUE,_xll.mirGetDate($A3185,$D$4,"MOD_FOLLOWING",$I$2),"")</f>
        <v/>
      </c>
      <c r="E3185" s="741" t="str">
        <v/>
      </c>
      <c r="F3185" s="741" t="str">
        <v/>
      </c>
      <c r="G3185" s="741" t="str">
        <v/>
      </c>
    </row>
    <row r="3186" spans="1:7">
      <c r="A3186" s="740" t="str">
        <f t="shared" si="49"/>
        <v/>
      </c>
      <c r="B3186" s="739" t="str">
        <f>IF($L$2=TRUE,_xll.mirGetDate($A3186,$B$4,"MOD_FOLLOWING",$I$2),"")</f>
        <v/>
      </c>
      <c r="C3186" s="738" t="str">
        <f>IF($L$2=TRUE,_xll.mirGetDate($A3186,$C$4,"MOD_FOLLOWING",$I$2),"")</f>
        <v/>
      </c>
      <c r="D3186" s="738" t="str">
        <f>IF($L$2=TRUE,_xll.mirGetDate($A3186,$D$4,"MOD_FOLLOWING",$I$2),"")</f>
        <v/>
      </c>
      <c r="E3186" s="741" t="str">
        <v/>
      </c>
      <c r="F3186" s="741" t="str">
        <v/>
      </c>
      <c r="G3186" s="741" t="str">
        <v/>
      </c>
    </row>
    <row r="3187" spans="1:7">
      <c r="A3187" s="740" t="str">
        <f t="shared" si="49"/>
        <v/>
      </c>
      <c r="B3187" s="739" t="str">
        <f>IF($L$2=TRUE,_xll.mirGetDate($A3187,$B$4,"MOD_FOLLOWING",$I$2),"")</f>
        <v/>
      </c>
      <c r="C3187" s="738" t="str">
        <f>IF($L$2=TRUE,_xll.mirGetDate($A3187,$C$4,"MOD_FOLLOWING",$I$2),"")</f>
        <v/>
      </c>
      <c r="D3187" s="738" t="str">
        <f>IF($L$2=TRUE,_xll.mirGetDate($A3187,$D$4,"MOD_FOLLOWING",$I$2),"")</f>
        <v/>
      </c>
      <c r="E3187" s="741" t="str">
        <v/>
      </c>
      <c r="F3187" s="741" t="str">
        <v/>
      </c>
      <c r="G3187" s="741" t="str">
        <v/>
      </c>
    </row>
    <row r="3188" spans="1:7">
      <c r="A3188" s="740" t="str">
        <f t="shared" si="49"/>
        <v/>
      </c>
      <c r="B3188" s="739" t="str">
        <f>IF($L$2=TRUE,_xll.mirGetDate($A3188,$B$4,"MOD_FOLLOWING",$I$2),"")</f>
        <v/>
      </c>
      <c r="C3188" s="738" t="str">
        <f>IF($L$2=TRUE,_xll.mirGetDate($A3188,$C$4,"MOD_FOLLOWING",$I$2),"")</f>
        <v/>
      </c>
      <c r="D3188" s="738" t="str">
        <f>IF($L$2=TRUE,_xll.mirGetDate($A3188,$D$4,"MOD_FOLLOWING",$I$2),"")</f>
        <v/>
      </c>
      <c r="E3188" s="741" t="str">
        <v/>
      </c>
      <c r="F3188" s="741" t="str">
        <v/>
      </c>
      <c r="G3188" s="741" t="str">
        <v/>
      </c>
    </row>
    <row r="3189" spans="1:7">
      <c r="A3189" s="740" t="str">
        <f t="shared" si="49"/>
        <v/>
      </c>
      <c r="B3189" s="739" t="str">
        <f>IF($L$2=TRUE,_xll.mirGetDate($A3189,$B$4,"MOD_FOLLOWING",$I$2),"")</f>
        <v/>
      </c>
      <c r="C3189" s="738" t="str">
        <f>IF($L$2=TRUE,_xll.mirGetDate($A3189,$C$4,"MOD_FOLLOWING",$I$2),"")</f>
        <v/>
      </c>
      <c r="D3189" s="738" t="str">
        <f>IF($L$2=TRUE,_xll.mirGetDate($A3189,$D$4,"MOD_FOLLOWING",$I$2),"")</f>
        <v/>
      </c>
      <c r="E3189" s="741" t="str">
        <v/>
      </c>
      <c r="F3189" s="741" t="str">
        <v/>
      </c>
      <c r="G3189" s="741" t="str">
        <v/>
      </c>
    </row>
    <row r="3190" spans="1:7">
      <c r="A3190" s="740" t="str">
        <f t="shared" si="49"/>
        <v/>
      </c>
      <c r="B3190" s="739" t="str">
        <f>IF($L$2=TRUE,_xll.mirGetDate($A3190,$B$4,"MOD_FOLLOWING",$I$2),"")</f>
        <v/>
      </c>
      <c r="C3190" s="738" t="str">
        <f>IF($L$2=TRUE,_xll.mirGetDate($A3190,$C$4,"MOD_FOLLOWING",$I$2),"")</f>
        <v/>
      </c>
      <c r="D3190" s="738" t="str">
        <f>IF($L$2=TRUE,_xll.mirGetDate($A3190,$D$4,"MOD_FOLLOWING",$I$2),"")</f>
        <v/>
      </c>
      <c r="E3190" s="741" t="str">
        <v/>
      </c>
      <c r="F3190" s="741" t="str">
        <v/>
      </c>
      <c r="G3190" s="741" t="str">
        <v/>
      </c>
    </row>
    <row r="3191" spans="1:7">
      <c r="A3191" s="740" t="str">
        <f t="shared" si="49"/>
        <v/>
      </c>
      <c r="B3191" s="739" t="str">
        <f>IF($L$2=TRUE,_xll.mirGetDate($A3191,$B$4,"MOD_FOLLOWING",$I$2),"")</f>
        <v/>
      </c>
      <c r="C3191" s="738" t="str">
        <f>IF($L$2=TRUE,_xll.mirGetDate($A3191,$C$4,"MOD_FOLLOWING",$I$2),"")</f>
        <v/>
      </c>
      <c r="D3191" s="738" t="str">
        <f>IF($L$2=TRUE,_xll.mirGetDate($A3191,$D$4,"MOD_FOLLOWING",$I$2),"")</f>
        <v/>
      </c>
      <c r="E3191" s="741" t="str">
        <v/>
      </c>
      <c r="F3191" s="741" t="str">
        <v/>
      </c>
      <c r="G3191" s="741" t="str">
        <v/>
      </c>
    </row>
    <row r="3192" spans="1:7">
      <c r="A3192" s="740" t="str">
        <f t="shared" si="49"/>
        <v/>
      </c>
      <c r="B3192" s="739" t="str">
        <f>IF($L$2=TRUE,_xll.mirGetDate($A3192,$B$4,"MOD_FOLLOWING",$I$2),"")</f>
        <v/>
      </c>
      <c r="C3192" s="738" t="str">
        <f>IF($L$2=TRUE,_xll.mirGetDate($A3192,$C$4,"MOD_FOLLOWING",$I$2),"")</f>
        <v/>
      </c>
      <c r="D3192" s="738" t="str">
        <f>IF($L$2=TRUE,_xll.mirGetDate($A3192,$D$4,"MOD_FOLLOWING",$I$2),"")</f>
        <v/>
      </c>
      <c r="E3192" s="741" t="str">
        <v/>
      </c>
      <c r="F3192" s="741" t="str">
        <v/>
      </c>
      <c r="G3192" s="741" t="str">
        <v/>
      </c>
    </row>
    <row r="3193" spans="1:7">
      <c r="A3193" s="740" t="str">
        <f t="shared" si="49"/>
        <v/>
      </c>
      <c r="B3193" s="739" t="str">
        <f>IF($L$2=TRUE,_xll.mirGetDate($A3193,$B$4,"MOD_FOLLOWING",$I$2),"")</f>
        <v/>
      </c>
      <c r="C3193" s="738" t="str">
        <f>IF($L$2=TRUE,_xll.mirGetDate($A3193,$C$4,"MOD_FOLLOWING",$I$2),"")</f>
        <v/>
      </c>
      <c r="D3193" s="738" t="str">
        <f>IF($L$2=TRUE,_xll.mirGetDate($A3193,$D$4,"MOD_FOLLOWING",$I$2),"")</f>
        <v/>
      </c>
      <c r="E3193" s="741" t="str">
        <v/>
      </c>
      <c r="F3193" s="741" t="str">
        <v/>
      </c>
      <c r="G3193" s="741" t="str">
        <v/>
      </c>
    </row>
    <row r="3194" spans="1:7">
      <c r="A3194" s="740" t="str">
        <f t="shared" si="49"/>
        <v/>
      </c>
      <c r="B3194" s="739" t="str">
        <f>IF($L$2=TRUE,_xll.mirGetDate($A3194,$B$4,"MOD_FOLLOWING",$I$2),"")</f>
        <v/>
      </c>
      <c r="C3194" s="738" t="str">
        <f>IF($L$2=TRUE,_xll.mirGetDate($A3194,$C$4,"MOD_FOLLOWING",$I$2),"")</f>
        <v/>
      </c>
      <c r="D3194" s="738" t="str">
        <f>IF($L$2=TRUE,_xll.mirGetDate($A3194,$D$4,"MOD_FOLLOWING",$I$2),"")</f>
        <v/>
      </c>
      <c r="E3194" s="741" t="str">
        <v/>
      </c>
      <c r="F3194" s="741" t="str">
        <v/>
      </c>
      <c r="G3194" s="741" t="str">
        <v/>
      </c>
    </row>
    <row r="3195" spans="1:7">
      <c r="A3195" s="740" t="str">
        <f t="shared" si="49"/>
        <v/>
      </c>
      <c r="B3195" s="739" t="str">
        <f>IF($L$2=TRUE,_xll.mirGetDate($A3195,$B$4,"MOD_FOLLOWING",$I$2),"")</f>
        <v/>
      </c>
      <c r="C3195" s="738" t="str">
        <f>IF($L$2=TRUE,_xll.mirGetDate($A3195,$C$4,"MOD_FOLLOWING",$I$2),"")</f>
        <v/>
      </c>
      <c r="D3195" s="738" t="str">
        <f>IF($L$2=TRUE,_xll.mirGetDate($A3195,$D$4,"MOD_FOLLOWING",$I$2),"")</f>
        <v/>
      </c>
      <c r="E3195" s="741" t="str">
        <v/>
      </c>
      <c r="F3195" s="741" t="str">
        <v/>
      </c>
      <c r="G3195" s="741" t="str">
        <v/>
      </c>
    </row>
    <row r="3196" spans="1:7">
      <c r="A3196" s="740" t="str">
        <f t="shared" si="49"/>
        <v/>
      </c>
      <c r="B3196" s="739" t="str">
        <f>IF($L$2=TRUE,_xll.mirGetDate($A3196,$B$4,"MOD_FOLLOWING",$I$2),"")</f>
        <v/>
      </c>
      <c r="C3196" s="738" t="str">
        <f>IF($L$2=TRUE,_xll.mirGetDate($A3196,$C$4,"MOD_FOLLOWING",$I$2),"")</f>
        <v/>
      </c>
      <c r="D3196" s="738" t="str">
        <f>IF($L$2=TRUE,_xll.mirGetDate($A3196,$D$4,"MOD_FOLLOWING",$I$2),"")</f>
        <v/>
      </c>
      <c r="E3196" s="741" t="str">
        <v/>
      </c>
      <c r="F3196" s="741" t="str">
        <v/>
      </c>
      <c r="G3196" s="741" t="str">
        <v/>
      </c>
    </row>
    <row r="3197" spans="1:7">
      <c r="A3197" s="740" t="str">
        <f t="shared" si="49"/>
        <v/>
      </c>
      <c r="B3197" s="739" t="str">
        <f>IF($L$2=TRUE,_xll.mirGetDate($A3197,$B$4,"MOD_FOLLOWING",$I$2),"")</f>
        <v/>
      </c>
      <c r="C3197" s="738" t="str">
        <f>IF($L$2=TRUE,_xll.mirGetDate($A3197,$C$4,"MOD_FOLLOWING",$I$2),"")</f>
        <v/>
      </c>
      <c r="D3197" s="738" t="str">
        <f>IF($L$2=TRUE,_xll.mirGetDate($A3197,$D$4,"MOD_FOLLOWING",$I$2),"")</f>
        <v/>
      </c>
      <c r="E3197" s="741" t="str">
        <v/>
      </c>
      <c r="F3197" s="741" t="str">
        <v/>
      </c>
      <c r="G3197" s="741" t="str">
        <v/>
      </c>
    </row>
    <row r="3198" spans="1:7">
      <c r="A3198" s="740" t="str">
        <f t="shared" si="49"/>
        <v/>
      </c>
      <c r="B3198" s="739" t="str">
        <f>IF($L$2=TRUE,_xll.mirGetDate($A3198,$B$4,"MOD_FOLLOWING",$I$2),"")</f>
        <v/>
      </c>
      <c r="C3198" s="738" t="str">
        <f>IF($L$2=TRUE,_xll.mirGetDate($A3198,$C$4,"MOD_FOLLOWING",$I$2),"")</f>
        <v/>
      </c>
      <c r="D3198" s="738" t="str">
        <f>IF($L$2=TRUE,_xll.mirGetDate($A3198,$D$4,"MOD_FOLLOWING",$I$2),"")</f>
        <v/>
      </c>
      <c r="E3198" s="741" t="str">
        <v/>
      </c>
      <c r="F3198" s="741" t="str">
        <v/>
      </c>
      <c r="G3198" s="741" t="str">
        <v/>
      </c>
    </row>
    <row r="3199" spans="1:7">
      <c r="A3199" s="740" t="str">
        <f t="shared" si="49"/>
        <v/>
      </c>
      <c r="B3199" s="739" t="str">
        <f>IF($L$2=TRUE,_xll.mirGetDate($A3199,$B$4,"MOD_FOLLOWING",$I$2),"")</f>
        <v/>
      </c>
      <c r="C3199" s="738" t="str">
        <f>IF($L$2=TRUE,_xll.mirGetDate($A3199,$C$4,"MOD_FOLLOWING",$I$2),"")</f>
        <v/>
      </c>
      <c r="D3199" s="738" t="str">
        <f>IF($L$2=TRUE,_xll.mirGetDate($A3199,$D$4,"MOD_FOLLOWING",$I$2),"")</f>
        <v/>
      </c>
      <c r="E3199" s="741" t="str">
        <v/>
      </c>
      <c r="F3199" s="741" t="str">
        <v/>
      </c>
      <c r="G3199" s="741" t="str">
        <v/>
      </c>
    </row>
    <row r="3200" spans="1:7">
      <c r="A3200" s="740" t="str">
        <f t="shared" si="49"/>
        <v/>
      </c>
      <c r="B3200" s="739" t="str">
        <f>IF($L$2=TRUE,_xll.mirGetDate($A3200,$B$4,"MOD_FOLLOWING",$I$2),"")</f>
        <v/>
      </c>
      <c r="C3200" s="738" t="str">
        <f>IF($L$2=TRUE,_xll.mirGetDate($A3200,$C$4,"MOD_FOLLOWING",$I$2),"")</f>
        <v/>
      </c>
      <c r="D3200" s="738" t="str">
        <f>IF($L$2=TRUE,_xll.mirGetDate($A3200,$D$4,"MOD_FOLLOWING",$I$2),"")</f>
        <v/>
      </c>
      <c r="E3200" s="741" t="str">
        <v/>
      </c>
      <c r="F3200" s="741" t="str">
        <v/>
      </c>
      <c r="G3200" s="741" t="str">
        <v/>
      </c>
    </row>
    <row r="3201" spans="1:7">
      <c r="A3201" s="740" t="str">
        <f t="shared" si="49"/>
        <v/>
      </c>
      <c r="B3201" s="739" t="str">
        <f>IF($L$2=TRUE,_xll.mirGetDate($A3201,$B$4,"MOD_FOLLOWING",$I$2),"")</f>
        <v/>
      </c>
      <c r="C3201" s="738" t="str">
        <f>IF($L$2=TRUE,_xll.mirGetDate($A3201,$C$4,"MOD_FOLLOWING",$I$2),"")</f>
        <v/>
      </c>
      <c r="D3201" s="738" t="str">
        <f>IF($L$2=TRUE,_xll.mirGetDate($A3201,$D$4,"MOD_FOLLOWING",$I$2),"")</f>
        <v/>
      </c>
      <c r="E3201" s="741" t="str">
        <v/>
      </c>
      <c r="F3201" s="741" t="str">
        <v/>
      </c>
      <c r="G3201" s="741" t="str">
        <v/>
      </c>
    </row>
    <row r="3202" spans="1:7">
      <c r="A3202" s="740" t="str">
        <f t="shared" si="49"/>
        <v/>
      </c>
      <c r="B3202" s="739" t="str">
        <f>IF($L$2=TRUE,_xll.mirGetDate($A3202,$B$4,"MOD_FOLLOWING",$I$2),"")</f>
        <v/>
      </c>
      <c r="C3202" s="738" t="str">
        <f>IF($L$2=TRUE,_xll.mirGetDate($A3202,$C$4,"MOD_FOLLOWING",$I$2),"")</f>
        <v/>
      </c>
      <c r="D3202" s="738" t="str">
        <f>IF($L$2=TRUE,_xll.mirGetDate($A3202,$D$4,"MOD_FOLLOWING",$I$2),"")</f>
        <v/>
      </c>
      <c r="E3202" s="741" t="str">
        <v/>
      </c>
      <c r="F3202" s="741" t="str">
        <v/>
      </c>
      <c r="G3202" s="741" t="str">
        <v/>
      </c>
    </row>
    <row r="3203" spans="1:7">
      <c r="A3203" s="740" t="str">
        <f t="shared" si="49"/>
        <v/>
      </c>
      <c r="B3203" s="739" t="str">
        <f>IF($L$2=TRUE,_xll.mirGetDate($A3203,$B$4,"MOD_FOLLOWING",$I$2),"")</f>
        <v/>
      </c>
      <c r="C3203" s="738" t="str">
        <f>IF($L$2=TRUE,_xll.mirGetDate($A3203,$C$4,"MOD_FOLLOWING",$I$2),"")</f>
        <v/>
      </c>
      <c r="D3203" s="738" t="str">
        <f>IF($L$2=TRUE,_xll.mirGetDate($A3203,$D$4,"MOD_FOLLOWING",$I$2),"")</f>
        <v/>
      </c>
      <c r="E3203" s="741" t="str">
        <v/>
      </c>
      <c r="F3203" s="741" t="str">
        <v/>
      </c>
      <c r="G3203" s="741" t="str">
        <v/>
      </c>
    </row>
    <row r="3204" spans="1:7">
      <c r="A3204" s="740" t="str">
        <f t="shared" si="49"/>
        <v/>
      </c>
      <c r="B3204" s="739" t="str">
        <f>IF($L$2=TRUE,_xll.mirGetDate($A3204,$B$4,"MOD_FOLLOWING",$I$2),"")</f>
        <v/>
      </c>
      <c r="C3204" s="738" t="str">
        <f>IF($L$2=TRUE,_xll.mirGetDate($A3204,$C$4,"MOD_FOLLOWING",$I$2),"")</f>
        <v/>
      </c>
      <c r="D3204" s="738" t="str">
        <f>IF($L$2=TRUE,_xll.mirGetDate($A3204,$D$4,"MOD_FOLLOWING",$I$2),"")</f>
        <v/>
      </c>
      <c r="E3204" s="741" t="str">
        <v/>
      </c>
      <c r="F3204" s="741" t="str">
        <v/>
      </c>
      <c r="G3204" s="741" t="str">
        <v/>
      </c>
    </row>
    <row r="3205" spans="1:7">
      <c r="A3205" s="740" t="str">
        <f t="shared" si="49"/>
        <v/>
      </c>
      <c r="B3205" s="739" t="str">
        <f>IF($L$2=TRUE,_xll.mirGetDate($A3205,$B$4,"MOD_FOLLOWING",$I$2),"")</f>
        <v/>
      </c>
      <c r="C3205" s="738" t="str">
        <f>IF($L$2=TRUE,_xll.mirGetDate($A3205,$C$4,"MOD_FOLLOWING",$I$2),"")</f>
        <v/>
      </c>
      <c r="D3205" s="738" t="str">
        <f>IF($L$2=TRUE,_xll.mirGetDate($A3205,$D$4,"MOD_FOLLOWING",$I$2),"")</f>
        <v/>
      </c>
      <c r="E3205" s="741" t="str">
        <v/>
      </c>
      <c r="F3205" s="741" t="str">
        <v/>
      </c>
      <c r="G3205" s="741" t="str">
        <v/>
      </c>
    </row>
    <row r="3206" spans="1:7">
      <c r="A3206" s="740" t="str">
        <f t="shared" ref="A3206:A3269" si="50">B3205</f>
        <v/>
      </c>
      <c r="B3206" s="739" t="str">
        <f>IF($L$2=TRUE,_xll.mirGetDate($A3206,$B$4,"MOD_FOLLOWING",$I$2),"")</f>
        <v/>
      </c>
      <c r="C3206" s="738" t="str">
        <f>IF($L$2=TRUE,_xll.mirGetDate($A3206,$C$4,"MOD_FOLLOWING",$I$2),"")</f>
        <v/>
      </c>
      <c r="D3206" s="738" t="str">
        <f>IF($L$2=TRUE,_xll.mirGetDate($A3206,$D$4,"MOD_FOLLOWING",$I$2),"")</f>
        <v/>
      </c>
      <c r="E3206" s="741" t="str">
        <v/>
      </c>
      <c r="F3206" s="741" t="str">
        <v/>
      </c>
      <c r="G3206" s="741" t="str">
        <v/>
      </c>
    </row>
    <row r="3207" spans="1:7">
      <c r="A3207" s="740" t="str">
        <f t="shared" si="50"/>
        <v/>
      </c>
      <c r="B3207" s="739" t="str">
        <f>IF($L$2=TRUE,_xll.mirGetDate($A3207,$B$4,"MOD_FOLLOWING",$I$2),"")</f>
        <v/>
      </c>
      <c r="C3207" s="738" t="str">
        <f>IF($L$2=TRUE,_xll.mirGetDate($A3207,$C$4,"MOD_FOLLOWING",$I$2),"")</f>
        <v/>
      </c>
      <c r="D3207" s="738" t="str">
        <f>IF($L$2=TRUE,_xll.mirGetDate($A3207,$D$4,"MOD_FOLLOWING",$I$2),"")</f>
        <v/>
      </c>
      <c r="E3207" s="741" t="str">
        <v/>
      </c>
      <c r="F3207" s="741" t="str">
        <v/>
      </c>
      <c r="G3207" s="741" t="str">
        <v/>
      </c>
    </row>
    <row r="3208" spans="1:7">
      <c r="A3208" s="740" t="str">
        <f t="shared" si="50"/>
        <v/>
      </c>
      <c r="B3208" s="739" t="str">
        <f>IF($L$2=TRUE,_xll.mirGetDate($A3208,$B$4,"MOD_FOLLOWING",$I$2),"")</f>
        <v/>
      </c>
      <c r="C3208" s="738" t="str">
        <f>IF($L$2=TRUE,_xll.mirGetDate($A3208,$C$4,"MOD_FOLLOWING",$I$2),"")</f>
        <v/>
      </c>
      <c r="D3208" s="738" t="str">
        <f>IF($L$2=TRUE,_xll.mirGetDate($A3208,$D$4,"MOD_FOLLOWING",$I$2),"")</f>
        <v/>
      </c>
      <c r="E3208" s="741" t="str">
        <v/>
      </c>
      <c r="F3208" s="741" t="str">
        <v/>
      </c>
      <c r="G3208" s="741" t="str">
        <v/>
      </c>
    </row>
    <row r="3209" spans="1:7">
      <c r="A3209" s="740" t="str">
        <f t="shared" si="50"/>
        <v/>
      </c>
      <c r="B3209" s="739" t="str">
        <f>IF($L$2=TRUE,_xll.mirGetDate($A3209,$B$4,"MOD_FOLLOWING",$I$2),"")</f>
        <v/>
      </c>
      <c r="C3209" s="738" t="str">
        <f>IF($L$2=TRUE,_xll.mirGetDate($A3209,$C$4,"MOD_FOLLOWING",$I$2),"")</f>
        <v/>
      </c>
      <c r="D3209" s="738" t="str">
        <f>IF($L$2=TRUE,_xll.mirGetDate($A3209,$D$4,"MOD_FOLLOWING",$I$2),"")</f>
        <v/>
      </c>
      <c r="E3209" s="741" t="str">
        <v/>
      </c>
      <c r="F3209" s="741" t="str">
        <v/>
      </c>
      <c r="G3209" s="741" t="str">
        <v/>
      </c>
    </row>
    <row r="3210" spans="1:7">
      <c r="A3210" s="740" t="str">
        <f t="shared" si="50"/>
        <v/>
      </c>
      <c r="B3210" s="739" t="str">
        <f>IF($L$2=TRUE,_xll.mirGetDate($A3210,$B$4,"MOD_FOLLOWING",$I$2),"")</f>
        <v/>
      </c>
      <c r="C3210" s="738" t="str">
        <f>IF($L$2=TRUE,_xll.mirGetDate($A3210,$C$4,"MOD_FOLLOWING",$I$2),"")</f>
        <v/>
      </c>
      <c r="D3210" s="738" t="str">
        <f>IF($L$2=TRUE,_xll.mirGetDate($A3210,$D$4,"MOD_FOLLOWING",$I$2),"")</f>
        <v/>
      </c>
      <c r="E3210" s="741" t="str">
        <v/>
      </c>
      <c r="F3210" s="741" t="str">
        <v/>
      </c>
      <c r="G3210" s="741" t="str">
        <v/>
      </c>
    </row>
    <row r="3211" spans="1:7">
      <c r="A3211" s="740" t="str">
        <f t="shared" si="50"/>
        <v/>
      </c>
      <c r="B3211" s="739" t="str">
        <f>IF($L$2=TRUE,_xll.mirGetDate($A3211,$B$4,"MOD_FOLLOWING",$I$2),"")</f>
        <v/>
      </c>
      <c r="C3211" s="738" t="str">
        <f>IF($L$2=TRUE,_xll.mirGetDate($A3211,$C$4,"MOD_FOLLOWING",$I$2),"")</f>
        <v/>
      </c>
      <c r="D3211" s="738" t="str">
        <f>IF($L$2=TRUE,_xll.mirGetDate($A3211,$D$4,"MOD_FOLLOWING",$I$2),"")</f>
        <v/>
      </c>
      <c r="E3211" s="741" t="str">
        <v/>
      </c>
      <c r="F3211" s="741" t="str">
        <v/>
      </c>
      <c r="G3211" s="741" t="str">
        <v/>
      </c>
    </row>
    <row r="3212" spans="1:7">
      <c r="A3212" s="740" t="str">
        <f t="shared" si="50"/>
        <v/>
      </c>
      <c r="B3212" s="739" t="str">
        <f>IF($L$2=TRUE,_xll.mirGetDate($A3212,$B$4,"MOD_FOLLOWING",$I$2),"")</f>
        <v/>
      </c>
      <c r="C3212" s="738" t="str">
        <f>IF($L$2=TRUE,_xll.mirGetDate($A3212,$C$4,"MOD_FOLLOWING",$I$2),"")</f>
        <v/>
      </c>
      <c r="D3212" s="738" t="str">
        <f>IF($L$2=TRUE,_xll.mirGetDate($A3212,$D$4,"MOD_FOLLOWING",$I$2),"")</f>
        <v/>
      </c>
      <c r="E3212" s="741" t="str">
        <v/>
      </c>
      <c r="F3212" s="741" t="str">
        <v/>
      </c>
      <c r="G3212" s="741" t="str">
        <v/>
      </c>
    </row>
    <row r="3213" spans="1:7">
      <c r="A3213" s="740" t="str">
        <f t="shared" si="50"/>
        <v/>
      </c>
      <c r="B3213" s="739" t="str">
        <f>IF($L$2=TRUE,_xll.mirGetDate($A3213,$B$4,"MOD_FOLLOWING",$I$2),"")</f>
        <v/>
      </c>
      <c r="C3213" s="738" t="str">
        <f>IF($L$2=TRUE,_xll.mirGetDate($A3213,$C$4,"MOD_FOLLOWING",$I$2),"")</f>
        <v/>
      </c>
      <c r="D3213" s="738" t="str">
        <f>IF($L$2=TRUE,_xll.mirGetDate($A3213,$D$4,"MOD_FOLLOWING",$I$2),"")</f>
        <v/>
      </c>
      <c r="E3213" s="741" t="str">
        <v/>
      </c>
      <c r="F3213" s="741" t="str">
        <v/>
      </c>
      <c r="G3213" s="741" t="str">
        <v/>
      </c>
    </row>
    <row r="3214" spans="1:7">
      <c r="A3214" s="740" t="str">
        <f t="shared" si="50"/>
        <v/>
      </c>
      <c r="B3214" s="739" t="str">
        <f>IF($L$2=TRUE,_xll.mirGetDate($A3214,$B$4,"MOD_FOLLOWING",$I$2),"")</f>
        <v/>
      </c>
      <c r="C3214" s="738" t="str">
        <f>IF($L$2=TRUE,_xll.mirGetDate($A3214,$C$4,"MOD_FOLLOWING",$I$2),"")</f>
        <v/>
      </c>
      <c r="D3214" s="738" t="str">
        <f>IF($L$2=TRUE,_xll.mirGetDate($A3214,$D$4,"MOD_FOLLOWING",$I$2),"")</f>
        <v/>
      </c>
      <c r="E3214" s="741" t="str">
        <v/>
      </c>
      <c r="F3214" s="741" t="str">
        <v/>
      </c>
      <c r="G3214" s="741" t="str">
        <v/>
      </c>
    </row>
    <row r="3215" spans="1:7">
      <c r="A3215" s="740" t="str">
        <f t="shared" si="50"/>
        <v/>
      </c>
      <c r="B3215" s="739" t="str">
        <f>IF($L$2=TRUE,_xll.mirGetDate($A3215,$B$4,"MOD_FOLLOWING",$I$2),"")</f>
        <v/>
      </c>
      <c r="C3215" s="738" t="str">
        <f>IF($L$2=TRUE,_xll.mirGetDate($A3215,$C$4,"MOD_FOLLOWING",$I$2),"")</f>
        <v/>
      </c>
      <c r="D3215" s="738" t="str">
        <f>IF($L$2=TRUE,_xll.mirGetDate($A3215,$D$4,"MOD_FOLLOWING",$I$2),"")</f>
        <v/>
      </c>
      <c r="E3215" s="741" t="str">
        <v/>
      </c>
      <c r="F3215" s="741" t="str">
        <v/>
      </c>
      <c r="G3215" s="741" t="str">
        <v/>
      </c>
    </row>
    <row r="3216" spans="1:7">
      <c r="A3216" s="740" t="str">
        <f t="shared" si="50"/>
        <v/>
      </c>
      <c r="B3216" s="739" t="str">
        <f>IF($L$2=TRUE,_xll.mirGetDate($A3216,$B$4,"MOD_FOLLOWING",$I$2),"")</f>
        <v/>
      </c>
      <c r="C3216" s="738" t="str">
        <f>IF($L$2=TRUE,_xll.mirGetDate($A3216,$C$4,"MOD_FOLLOWING",$I$2),"")</f>
        <v/>
      </c>
      <c r="D3216" s="738" t="str">
        <f>IF($L$2=TRUE,_xll.mirGetDate($A3216,$D$4,"MOD_FOLLOWING",$I$2),"")</f>
        <v/>
      </c>
      <c r="E3216" s="741" t="str">
        <v/>
      </c>
      <c r="F3216" s="741" t="str">
        <v/>
      </c>
      <c r="G3216" s="741" t="str">
        <v/>
      </c>
    </row>
    <row r="3217" spans="1:7">
      <c r="A3217" s="740" t="str">
        <f t="shared" si="50"/>
        <v/>
      </c>
      <c r="B3217" s="739" t="str">
        <f>IF($L$2=TRUE,_xll.mirGetDate($A3217,$B$4,"MOD_FOLLOWING",$I$2),"")</f>
        <v/>
      </c>
      <c r="C3217" s="738" t="str">
        <f>IF($L$2=TRUE,_xll.mirGetDate($A3217,$C$4,"MOD_FOLLOWING",$I$2),"")</f>
        <v/>
      </c>
      <c r="D3217" s="738" t="str">
        <f>IF($L$2=TRUE,_xll.mirGetDate($A3217,$D$4,"MOD_FOLLOWING",$I$2),"")</f>
        <v/>
      </c>
      <c r="E3217" s="741" t="str">
        <v/>
      </c>
      <c r="F3217" s="741" t="str">
        <v/>
      </c>
      <c r="G3217" s="741" t="str">
        <v/>
      </c>
    </row>
    <row r="3218" spans="1:7">
      <c r="A3218" s="740" t="str">
        <f t="shared" si="50"/>
        <v/>
      </c>
      <c r="B3218" s="739" t="str">
        <f>IF($L$2=TRUE,_xll.mirGetDate($A3218,$B$4,"MOD_FOLLOWING",$I$2),"")</f>
        <v/>
      </c>
      <c r="C3218" s="738" t="str">
        <f>IF($L$2=TRUE,_xll.mirGetDate($A3218,$C$4,"MOD_FOLLOWING",$I$2),"")</f>
        <v/>
      </c>
      <c r="D3218" s="738" t="str">
        <f>IF($L$2=TRUE,_xll.mirGetDate($A3218,$D$4,"MOD_FOLLOWING",$I$2),"")</f>
        <v/>
      </c>
      <c r="E3218" s="741" t="str">
        <v/>
      </c>
      <c r="F3218" s="741" t="str">
        <v/>
      </c>
      <c r="G3218" s="741" t="str">
        <v/>
      </c>
    </row>
    <row r="3219" spans="1:7">
      <c r="A3219" s="740" t="str">
        <f t="shared" si="50"/>
        <v/>
      </c>
      <c r="B3219" s="739" t="str">
        <f>IF($L$2=TRUE,_xll.mirGetDate($A3219,$B$4,"MOD_FOLLOWING",$I$2),"")</f>
        <v/>
      </c>
      <c r="C3219" s="738" t="str">
        <f>IF($L$2=TRUE,_xll.mirGetDate($A3219,$C$4,"MOD_FOLLOWING",$I$2),"")</f>
        <v/>
      </c>
      <c r="D3219" s="738" t="str">
        <f>IF($L$2=TRUE,_xll.mirGetDate($A3219,$D$4,"MOD_FOLLOWING",$I$2),"")</f>
        <v/>
      </c>
      <c r="E3219" s="741" t="str">
        <v/>
      </c>
      <c r="F3219" s="741" t="str">
        <v/>
      </c>
      <c r="G3219" s="741" t="str">
        <v/>
      </c>
    </row>
    <row r="3220" spans="1:7">
      <c r="A3220" s="740" t="str">
        <f t="shared" si="50"/>
        <v/>
      </c>
      <c r="B3220" s="739" t="str">
        <f>IF($L$2=TRUE,_xll.mirGetDate($A3220,$B$4,"MOD_FOLLOWING",$I$2),"")</f>
        <v/>
      </c>
      <c r="C3220" s="738" t="str">
        <f>IF($L$2=TRUE,_xll.mirGetDate($A3220,$C$4,"MOD_FOLLOWING",$I$2),"")</f>
        <v/>
      </c>
      <c r="D3220" s="738" t="str">
        <f>IF($L$2=TRUE,_xll.mirGetDate($A3220,$D$4,"MOD_FOLLOWING",$I$2),"")</f>
        <v/>
      </c>
      <c r="E3220" s="741" t="str">
        <v/>
      </c>
      <c r="F3220" s="741" t="str">
        <v/>
      </c>
      <c r="G3220" s="741" t="str">
        <v/>
      </c>
    </row>
    <row r="3221" spans="1:7">
      <c r="A3221" s="740" t="str">
        <f t="shared" si="50"/>
        <v/>
      </c>
      <c r="B3221" s="739" t="str">
        <f>IF($L$2=TRUE,_xll.mirGetDate($A3221,$B$4,"MOD_FOLLOWING",$I$2),"")</f>
        <v/>
      </c>
      <c r="C3221" s="738" t="str">
        <f>IF($L$2=TRUE,_xll.mirGetDate($A3221,$C$4,"MOD_FOLLOWING",$I$2),"")</f>
        <v/>
      </c>
      <c r="D3221" s="738" t="str">
        <f>IF($L$2=TRUE,_xll.mirGetDate($A3221,$D$4,"MOD_FOLLOWING",$I$2),"")</f>
        <v/>
      </c>
      <c r="E3221" s="741" t="str">
        <v/>
      </c>
      <c r="F3221" s="741" t="str">
        <v/>
      </c>
      <c r="G3221" s="741" t="str">
        <v/>
      </c>
    </row>
    <row r="3222" spans="1:7">
      <c r="A3222" s="740" t="str">
        <f t="shared" si="50"/>
        <v/>
      </c>
      <c r="B3222" s="739" t="str">
        <f>IF($L$2=TRUE,_xll.mirGetDate($A3222,$B$4,"MOD_FOLLOWING",$I$2),"")</f>
        <v/>
      </c>
      <c r="C3222" s="738" t="str">
        <f>IF($L$2=TRUE,_xll.mirGetDate($A3222,$C$4,"MOD_FOLLOWING",$I$2),"")</f>
        <v/>
      </c>
      <c r="D3222" s="738" t="str">
        <f>IF($L$2=TRUE,_xll.mirGetDate($A3222,$D$4,"MOD_FOLLOWING",$I$2),"")</f>
        <v/>
      </c>
      <c r="E3222" s="741" t="str">
        <v/>
      </c>
      <c r="F3222" s="741" t="str">
        <v/>
      </c>
      <c r="G3222" s="741" t="str">
        <v/>
      </c>
    </row>
    <row r="3223" spans="1:7">
      <c r="A3223" s="740" t="str">
        <f t="shared" si="50"/>
        <v/>
      </c>
      <c r="B3223" s="739" t="str">
        <f>IF($L$2=TRUE,_xll.mirGetDate($A3223,$B$4,"MOD_FOLLOWING",$I$2),"")</f>
        <v/>
      </c>
      <c r="C3223" s="738" t="str">
        <f>IF($L$2=TRUE,_xll.mirGetDate($A3223,$C$4,"MOD_FOLLOWING",$I$2),"")</f>
        <v/>
      </c>
      <c r="D3223" s="738" t="str">
        <f>IF($L$2=TRUE,_xll.mirGetDate($A3223,$D$4,"MOD_FOLLOWING",$I$2),"")</f>
        <v/>
      </c>
      <c r="E3223" s="741" t="str">
        <v/>
      </c>
      <c r="F3223" s="741" t="str">
        <v/>
      </c>
      <c r="G3223" s="741" t="str">
        <v/>
      </c>
    </row>
    <row r="3224" spans="1:7">
      <c r="A3224" s="740" t="str">
        <f t="shared" si="50"/>
        <v/>
      </c>
      <c r="B3224" s="739" t="str">
        <f>IF($L$2=TRUE,_xll.mirGetDate($A3224,$B$4,"MOD_FOLLOWING",$I$2),"")</f>
        <v/>
      </c>
      <c r="C3224" s="738" t="str">
        <f>IF($L$2=TRUE,_xll.mirGetDate($A3224,$C$4,"MOD_FOLLOWING",$I$2),"")</f>
        <v/>
      </c>
      <c r="D3224" s="738" t="str">
        <f>IF($L$2=TRUE,_xll.mirGetDate($A3224,$D$4,"MOD_FOLLOWING",$I$2),"")</f>
        <v/>
      </c>
      <c r="E3224" s="741" t="str">
        <v/>
      </c>
      <c r="F3224" s="741" t="str">
        <v/>
      </c>
      <c r="G3224" s="741" t="str">
        <v/>
      </c>
    </row>
    <row r="3225" spans="1:7">
      <c r="A3225" s="740" t="str">
        <f t="shared" si="50"/>
        <v/>
      </c>
      <c r="B3225" s="739" t="str">
        <f>IF($L$2=TRUE,_xll.mirGetDate($A3225,$B$4,"MOD_FOLLOWING",$I$2),"")</f>
        <v/>
      </c>
      <c r="C3225" s="738" t="str">
        <f>IF($L$2=TRUE,_xll.mirGetDate($A3225,$C$4,"MOD_FOLLOWING",$I$2),"")</f>
        <v/>
      </c>
      <c r="D3225" s="738" t="str">
        <f>IF($L$2=TRUE,_xll.mirGetDate($A3225,$D$4,"MOD_FOLLOWING",$I$2),"")</f>
        <v/>
      </c>
      <c r="E3225" s="741" t="str">
        <v/>
      </c>
      <c r="F3225" s="741" t="str">
        <v/>
      </c>
      <c r="G3225" s="741" t="str">
        <v/>
      </c>
    </row>
    <row r="3226" spans="1:7">
      <c r="A3226" s="740" t="str">
        <f t="shared" si="50"/>
        <v/>
      </c>
      <c r="B3226" s="739" t="str">
        <f>IF($L$2=TRUE,_xll.mirGetDate($A3226,$B$4,"MOD_FOLLOWING",$I$2),"")</f>
        <v/>
      </c>
      <c r="C3226" s="738" t="str">
        <f>IF($L$2=TRUE,_xll.mirGetDate($A3226,$C$4,"MOD_FOLLOWING",$I$2),"")</f>
        <v/>
      </c>
      <c r="D3226" s="738" t="str">
        <f>IF($L$2=TRUE,_xll.mirGetDate($A3226,$D$4,"MOD_FOLLOWING",$I$2),"")</f>
        <v/>
      </c>
      <c r="E3226" s="741" t="str">
        <v/>
      </c>
      <c r="F3226" s="741" t="str">
        <v/>
      </c>
      <c r="G3226" s="741" t="str">
        <v/>
      </c>
    </row>
    <row r="3227" spans="1:7">
      <c r="A3227" s="740" t="str">
        <f t="shared" si="50"/>
        <v/>
      </c>
      <c r="B3227" s="739" t="str">
        <f>IF($L$2=TRUE,_xll.mirGetDate($A3227,$B$4,"MOD_FOLLOWING",$I$2),"")</f>
        <v/>
      </c>
      <c r="C3227" s="738" t="str">
        <f>IF($L$2=TRUE,_xll.mirGetDate($A3227,$C$4,"MOD_FOLLOWING",$I$2),"")</f>
        <v/>
      </c>
      <c r="D3227" s="738" t="str">
        <f>IF($L$2=TRUE,_xll.mirGetDate($A3227,$D$4,"MOD_FOLLOWING",$I$2),"")</f>
        <v/>
      </c>
      <c r="E3227" s="741" t="str">
        <v/>
      </c>
      <c r="F3227" s="741" t="str">
        <v/>
      </c>
      <c r="G3227" s="741" t="str">
        <v/>
      </c>
    </row>
    <row r="3228" spans="1:7">
      <c r="A3228" s="740" t="str">
        <f t="shared" si="50"/>
        <v/>
      </c>
      <c r="B3228" s="739" t="str">
        <f>IF($L$2=TRUE,_xll.mirGetDate($A3228,$B$4,"MOD_FOLLOWING",$I$2),"")</f>
        <v/>
      </c>
      <c r="C3228" s="738" t="str">
        <f>IF($L$2=TRUE,_xll.mirGetDate($A3228,$C$4,"MOD_FOLLOWING",$I$2),"")</f>
        <v/>
      </c>
      <c r="D3228" s="738" t="str">
        <f>IF($L$2=TRUE,_xll.mirGetDate($A3228,$D$4,"MOD_FOLLOWING",$I$2),"")</f>
        <v/>
      </c>
      <c r="E3228" s="741" t="str">
        <v/>
      </c>
      <c r="F3228" s="741" t="str">
        <v/>
      </c>
      <c r="G3228" s="741" t="str">
        <v/>
      </c>
    </row>
    <row r="3229" spans="1:7">
      <c r="A3229" s="740" t="str">
        <f t="shared" si="50"/>
        <v/>
      </c>
      <c r="B3229" s="739" t="str">
        <f>IF($L$2=TRUE,_xll.mirGetDate($A3229,$B$4,"MOD_FOLLOWING",$I$2),"")</f>
        <v/>
      </c>
      <c r="C3229" s="738" t="str">
        <f>IF($L$2=TRUE,_xll.mirGetDate($A3229,$C$4,"MOD_FOLLOWING",$I$2),"")</f>
        <v/>
      </c>
      <c r="D3229" s="738" t="str">
        <f>IF($L$2=TRUE,_xll.mirGetDate($A3229,$D$4,"MOD_FOLLOWING",$I$2),"")</f>
        <v/>
      </c>
      <c r="E3229" s="741" t="str">
        <v/>
      </c>
      <c r="F3229" s="741" t="str">
        <v/>
      </c>
      <c r="G3229" s="741" t="str">
        <v/>
      </c>
    </row>
    <row r="3230" spans="1:7">
      <c r="A3230" s="740" t="str">
        <f t="shared" si="50"/>
        <v/>
      </c>
      <c r="B3230" s="739" t="str">
        <f>IF($L$2=TRUE,_xll.mirGetDate($A3230,$B$4,"MOD_FOLLOWING",$I$2),"")</f>
        <v/>
      </c>
      <c r="C3230" s="738" t="str">
        <f>IF($L$2=TRUE,_xll.mirGetDate($A3230,$C$4,"MOD_FOLLOWING",$I$2),"")</f>
        <v/>
      </c>
      <c r="D3230" s="738" t="str">
        <f>IF($L$2=TRUE,_xll.mirGetDate($A3230,$D$4,"MOD_FOLLOWING",$I$2),"")</f>
        <v/>
      </c>
      <c r="E3230" s="741" t="str">
        <v/>
      </c>
      <c r="F3230" s="741" t="str">
        <v/>
      </c>
      <c r="G3230" s="741" t="str">
        <v/>
      </c>
    </row>
    <row r="3231" spans="1:7">
      <c r="A3231" s="740" t="str">
        <f t="shared" si="50"/>
        <v/>
      </c>
      <c r="B3231" s="739" t="str">
        <f>IF($L$2=TRUE,_xll.mirGetDate($A3231,$B$4,"MOD_FOLLOWING",$I$2),"")</f>
        <v/>
      </c>
      <c r="C3231" s="738" t="str">
        <f>IF($L$2=TRUE,_xll.mirGetDate($A3231,$C$4,"MOD_FOLLOWING",$I$2),"")</f>
        <v/>
      </c>
      <c r="D3231" s="738" t="str">
        <f>IF($L$2=TRUE,_xll.mirGetDate($A3231,$D$4,"MOD_FOLLOWING",$I$2),"")</f>
        <v/>
      </c>
      <c r="E3231" s="741" t="str">
        <v/>
      </c>
      <c r="F3231" s="741" t="str">
        <v/>
      </c>
      <c r="G3231" s="741" t="str">
        <v/>
      </c>
    </row>
    <row r="3232" spans="1:7">
      <c r="A3232" s="740" t="str">
        <f t="shared" si="50"/>
        <v/>
      </c>
      <c r="B3232" s="739" t="str">
        <f>IF($L$2=TRUE,_xll.mirGetDate($A3232,$B$4,"MOD_FOLLOWING",$I$2),"")</f>
        <v/>
      </c>
      <c r="C3232" s="738" t="str">
        <f>IF($L$2=TRUE,_xll.mirGetDate($A3232,$C$4,"MOD_FOLLOWING",$I$2),"")</f>
        <v/>
      </c>
      <c r="D3232" s="738" t="str">
        <f>IF($L$2=TRUE,_xll.mirGetDate($A3232,$D$4,"MOD_FOLLOWING",$I$2),"")</f>
        <v/>
      </c>
      <c r="E3232" s="741" t="str">
        <v/>
      </c>
      <c r="F3232" s="741" t="str">
        <v/>
      </c>
      <c r="G3232" s="741" t="str">
        <v/>
      </c>
    </row>
    <row r="3233" spans="1:7">
      <c r="A3233" s="740" t="str">
        <f t="shared" si="50"/>
        <v/>
      </c>
      <c r="B3233" s="739" t="str">
        <f>IF($L$2=TRUE,_xll.mirGetDate($A3233,$B$4,"MOD_FOLLOWING",$I$2),"")</f>
        <v/>
      </c>
      <c r="C3233" s="738" t="str">
        <f>IF($L$2=TRUE,_xll.mirGetDate($A3233,$C$4,"MOD_FOLLOWING",$I$2),"")</f>
        <v/>
      </c>
      <c r="D3233" s="738" t="str">
        <f>IF($L$2=TRUE,_xll.mirGetDate($A3233,$D$4,"MOD_FOLLOWING",$I$2),"")</f>
        <v/>
      </c>
      <c r="E3233" s="741" t="str">
        <v/>
      </c>
      <c r="F3233" s="741" t="str">
        <v/>
      </c>
      <c r="G3233" s="741" t="str">
        <v/>
      </c>
    </row>
    <row r="3234" spans="1:7">
      <c r="A3234" s="740" t="str">
        <f t="shared" si="50"/>
        <v/>
      </c>
      <c r="B3234" s="739" t="str">
        <f>IF($L$2=TRUE,_xll.mirGetDate($A3234,$B$4,"MOD_FOLLOWING",$I$2),"")</f>
        <v/>
      </c>
      <c r="C3234" s="738" t="str">
        <f>IF($L$2=TRUE,_xll.mirGetDate($A3234,$C$4,"MOD_FOLLOWING",$I$2),"")</f>
        <v/>
      </c>
      <c r="D3234" s="738" t="str">
        <f>IF($L$2=TRUE,_xll.mirGetDate($A3234,$D$4,"MOD_FOLLOWING",$I$2),"")</f>
        <v/>
      </c>
      <c r="E3234" s="741" t="str">
        <v/>
      </c>
      <c r="F3234" s="741" t="str">
        <v/>
      </c>
      <c r="G3234" s="741" t="str">
        <v/>
      </c>
    </row>
    <row r="3235" spans="1:7">
      <c r="A3235" s="740" t="str">
        <f t="shared" si="50"/>
        <v/>
      </c>
      <c r="B3235" s="739" t="str">
        <f>IF($L$2=TRUE,_xll.mirGetDate($A3235,$B$4,"MOD_FOLLOWING",$I$2),"")</f>
        <v/>
      </c>
      <c r="C3235" s="738" t="str">
        <f>IF($L$2=TRUE,_xll.mirGetDate($A3235,$C$4,"MOD_FOLLOWING",$I$2),"")</f>
        <v/>
      </c>
      <c r="D3235" s="738" t="str">
        <f>IF($L$2=TRUE,_xll.mirGetDate($A3235,$D$4,"MOD_FOLLOWING",$I$2),"")</f>
        <v/>
      </c>
      <c r="E3235" s="741" t="str">
        <v/>
      </c>
      <c r="F3235" s="741" t="str">
        <v/>
      </c>
      <c r="G3235" s="741" t="str">
        <v/>
      </c>
    </row>
    <row r="3236" spans="1:7">
      <c r="A3236" s="740" t="str">
        <f t="shared" si="50"/>
        <v/>
      </c>
      <c r="B3236" s="739" t="str">
        <f>IF($L$2=TRUE,_xll.mirGetDate($A3236,$B$4,"MOD_FOLLOWING",$I$2),"")</f>
        <v/>
      </c>
      <c r="C3236" s="738" t="str">
        <f>IF($L$2=TRUE,_xll.mirGetDate($A3236,$C$4,"MOD_FOLLOWING",$I$2),"")</f>
        <v/>
      </c>
      <c r="D3236" s="738" t="str">
        <f>IF($L$2=TRUE,_xll.mirGetDate($A3236,$D$4,"MOD_FOLLOWING",$I$2),"")</f>
        <v/>
      </c>
      <c r="E3236" s="741" t="str">
        <v/>
      </c>
      <c r="F3236" s="741" t="str">
        <v/>
      </c>
      <c r="G3236" s="741" t="str">
        <v/>
      </c>
    </row>
    <row r="3237" spans="1:7">
      <c r="A3237" s="740" t="str">
        <f t="shared" si="50"/>
        <v/>
      </c>
      <c r="B3237" s="739" t="str">
        <f>IF($L$2=TRUE,_xll.mirGetDate($A3237,$B$4,"MOD_FOLLOWING",$I$2),"")</f>
        <v/>
      </c>
      <c r="C3237" s="738" t="str">
        <f>IF($L$2=TRUE,_xll.mirGetDate($A3237,$C$4,"MOD_FOLLOWING",$I$2),"")</f>
        <v/>
      </c>
      <c r="D3237" s="738" t="str">
        <f>IF($L$2=TRUE,_xll.mirGetDate($A3237,$D$4,"MOD_FOLLOWING",$I$2),"")</f>
        <v/>
      </c>
      <c r="E3237" s="741" t="str">
        <v/>
      </c>
      <c r="F3237" s="741" t="str">
        <v/>
      </c>
      <c r="G3237" s="741" t="str">
        <v/>
      </c>
    </row>
    <row r="3238" spans="1:7">
      <c r="A3238" s="740" t="str">
        <f t="shared" si="50"/>
        <v/>
      </c>
      <c r="B3238" s="739" t="str">
        <f>IF($L$2=TRUE,_xll.mirGetDate($A3238,$B$4,"MOD_FOLLOWING",$I$2),"")</f>
        <v/>
      </c>
      <c r="C3238" s="738" t="str">
        <f>IF($L$2=TRUE,_xll.mirGetDate($A3238,$C$4,"MOD_FOLLOWING",$I$2),"")</f>
        <v/>
      </c>
      <c r="D3238" s="738" t="str">
        <f>IF($L$2=TRUE,_xll.mirGetDate($A3238,$D$4,"MOD_FOLLOWING",$I$2),"")</f>
        <v/>
      </c>
      <c r="E3238" s="741" t="str">
        <v/>
      </c>
      <c r="F3238" s="741" t="str">
        <v/>
      </c>
      <c r="G3238" s="741" t="str">
        <v/>
      </c>
    </row>
    <row r="3239" spans="1:7">
      <c r="A3239" s="740" t="str">
        <f t="shared" si="50"/>
        <v/>
      </c>
      <c r="B3239" s="739" t="str">
        <f>IF($L$2=TRUE,_xll.mirGetDate($A3239,$B$4,"MOD_FOLLOWING",$I$2),"")</f>
        <v/>
      </c>
      <c r="C3239" s="738" t="str">
        <f>IF($L$2=TRUE,_xll.mirGetDate($A3239,$C$4,"MOD_FOLLOWING",$I$2),"")</f>
        <v/>
      </c>
      <c r="D3239" s="738" t="str">
        <f>IF($L$2=TRUE,_xll.mirGetDate($A3239,$D$4,"MOD_FOLLOWING",$I$2),"")</f>
        <v/>
      </c>
      <c r="E3239" s="741" t="str">
        <v/>
      </c>
      <c r="F3239" s="741" t="str">
        <v/>
      </c>
      <c r="G3239" s="741" t="str">
        <v/>
      </c>
    </row>
    <row r="3240" spans="1:7">
      <c r="A3240" s="740" t="str">
        <f t="shared" si="50"/>
        <v/>
      </c>
      <c r="B3240" s="739" t="str">
        <f>IF($L$2=TRUE,_xll.mirGetDate($A3240,$B$4,"MOD_FOLLOWING",$I$2),"")</f>
        <v/>
      </c>
      <c r="C3240" s="738" t="str">
        <f>IF($L$2=TRUE,_xll.mirGetDate($A3240,$C$4,"MOD_FOLLOWING",$I$2),"")</f>
        <v/>
      </c>
      <c r="D3240" s="738" t="str">
        <f>IF($L$2=TRUE,_xll.mirGetDate($A3240,$D$4,"MOD_FOLLOWING",$I$2),"")</f>
        <v/>
      </c>
      <c r="E3240" s="741" t="str">
        <v/>
      </c>
      <c r="F3240" s="741" t="str">
        <v/>
      </c>
      <c r="G3240" s="741" t="str">
        <v/>
      </c>
    </row>
    <row r="3241" spans="1:7">
      <c r="A3241" s="740" t="str">
        <f t="shared" si="50"/>
        <v/>
      </c>
      <c r="B3241" s="739" t="str">
        <f>IF($L$2=TRUE,_xll.mirGetDate($A3241,$B$4,"MOD_FOLLOWING",$I$2),"")</f>
        <v/>
      </c>
      <c r="C3241" s="738" t="str">
        <f>IF($L$2=TRUE,_xll.mirGetDate($A3241,$C$4,"MOD_FOLLOWING",$I$2),"")</f>
        <v/>
      </c>
      <c r="D3241" s="738" t="str">
        <f>IF($L$2=TRUE,_xll.mirGetDate($A3241,$D$4,"MOD_FOLLOWING",$I$2),"")</f>
        <v/>
      </c>
      <c r="E3241" s="741" t="str">
        <v/>
      </c>
      <c r="F3241" s="741" t="str">
        <v/>
      </c>
      <c r="G3241" s="741" t="str">
        <v/>
      </c>
    </row>
    <row r="3242" spans="1:7">
      <c r="A3242" s="740" t="str">
        <f t="shared" si="50"/>
        <v/>
      </c>
      <c r="B3242" s="739" t="str">
        <f>IF($L$2=TRUE,_xll.mirGetDate($A3242,$B$4,"MOD_FOLLOWING",$I$2),"")</f>
        <v/>
      </c>
      <c r="C3242" s="738" t="str">
        <f>IF($L$2=TRUE,_xll.mirGetDate($A3242,$C$4,"MOD_FOLLOWING",$I$2),"")</f>
        <v/>
      </c>
      <c r="D3242" s="738" t="str">
        <f>IF($L$2=TRUE,_xll.mirGetDate($A3242,$D$4,"MOD_FOLLOWING",$I$2),"")</f>
        <v/>
      </c>
      <c r="E3242" s="741" t="str">
        <v/>
      </c>
      <c r="F3242" s="741" t="str">
        <v/>
      </c>
      <c r="G3242" s="741" t="str">
        <v/>
      </c>
    </row>
    <row r="3243" spans="1:7">
      <c r="A3243" s="740" t="str">
        <f t="shared" si="50"/>
        <v/>
      </c>
      <c r="B3243" s="739" t="str">
        <f>IF($L$2=TRUE,_xll.mirGetDate($A3243,$B$4,"MOD_FOLLOWING",$I$2),"")</f>
        <v/>
      </c>
      <c r="C3243" s="738" t="str">
        <f>IF($L$2=TRUE,_xll.mirGetDate($A3243,$C$4,"MOD_FOLLOWING",$I$2),"")</f>
        <v/>
      </c>
      <c r="D3243" s="738" t="str">
        <f>IF($L$2=TRUE,_xll.mirGetDate($A3243,$D$4,"MOD_FOLLOWING",$I$2),"")</f>
        <v/>
      </c>
      <c r="E3243" s="741" t="str">
        <v/>
      </c>
      <c r="F3243" s="741" t="str">
        <v/>
      </c>
      <c r="G3243" s="741" t="str">
        <v/>
      </c>
    </row>
    <row r="3244" spans="1:7">
      <c r="A3244" s="740" t="str">
        <f t="shared" si="50"/>
        <v/>
      </c>
      <c r="B3244" s="739" t="str">
        <f>IF($L$2=TRUE,_xll.mirGetDate($A3244,$B$4,"MOD_FOLLOWING",$I$2),"")</f>
        <v/>
      </c>
      <c r="C3244" s="738" t="str">
        <f>IF($L$2=TRUE,_xll.mirGetDate($A3244,$C$4,"MOD_FOLLOWING",$I$2),"")</f>
        <v/>
      </c>
      <c r="D3244" s="738" t="str">
        <f>IF($L$2=TRUE,_xll.mirGetDate($A3244,$D$4,"MOD_FOLLOWING",$I$2),"")</f>
        <v/>
      </c>
      <c r="E3244" s="741" t="str">
        <v/>
      </c>
      <c r="F3244" s="741" t="str">
        <v/>
      </c>
      <c r="G3244" s="741" t="str">
        <v/>
      </c>
    </row>
    <row r="3245" spans="1:7">
      <c r="A3245" s="740" t="str">
        <f t="shared" si="50"/>
        <v/>
      </c>
      <c r="B3245" s="739" t="str">
        <f>IF($L$2=TRUE,_xll.mirGetDate($A3245,$B$4,"MOD_FOLLOWING",$I$2),"")</f>
        <v/>
      </c>
      <c r="C3245" s="738" t="str">
        <f>IF($L$2=TRUE,_xll.mirGetDate($A3245,$C$4,"MOD_FOLLOWING",$I$2),"")</f>
        <v/>
      </c>
      <c r="D3245" s="738" t="str">
        <f>IF($L$2=TRUE,_xll.mirGetDate($A3245,$D$4,"MOD_FOLLOWING",$I$2),"")</f>
        <v/>
      </c>
      <c r="E3245" s="741" t="str">
        <v/>
      </c>
      <c r="F3245" s="741" t="str">
        <v/>
      </c>
      <c r="G3245" s="741" t="str">
        <v/>
      </c>
    </row>
    <row r="3246" spans="1:7">
      <c r="A3246" s="740" t="str">
        <f t="shared" si="50"/>
        <v/>
      </c>
      <c r="B3246" s="739" t="str">
        <f>IF($L$2=TRUE,_xll.mirGetDate($A3246,$B$4,"MOD_FOLLOWING",$I$2),"")</f>
        <v/>
      </c>
      <c r="C3246" s="738" t="str">
        <f>IF($L$2=TRUE,_xll.mirGetDate($A3246,$C$4,"MOD_FOLLOWING",$I$2),"")</f>
        <v/>
      </c>
      <c r="D3246" s="738" t="str">
        <f>IF($L$2=TRUE,_xll.mirGetDate($A3246,$D$4,"MOD_FOLLOWING",$I$2),"")</f>
        <v/>
      </c>
      <c r="E3246" s="741" t="str">
        <v/>
      </c>
      <c r="F3246" s="741" t="str">
        <v/>
      </c>
      <c r="G3246" s="741" t="str">
        <v/>
      </c>
    </row>
    <row r="3247" spans="1:7">
      <c r="A3247" s="740" t="str">
        <f t="shared" si="50"/>
        <v/>
      </c>
      <c r="B3247" s="739" t="str">
        <f>IF($L$2=TRUE,_xll.mirGetDate($A3247,$B$4,"MOD_FOLLOWING",$I$2),"")</f>
        <v/>
      </c>
      <c r="C3247" s="738" t="str">
        <f>IF($L$2=TRUE,_xll.mirGetDate($A3247,$C$4,"MOD_FOLLOWING",$I$2),"")</f>
        <v/>
      </c>
      <c r="D3247" s="738" t="str">
        <f>IF($L$2=TRUE,_xll.mirGetDate($A3247,$D$4,"MOD_FOLLOWING",$I$2),"")</f>
        <v/>
      </c>
      <c r="E3247" s="741" t="str">
        <v/>
      </c>
      <c r="F3247" s="741" t="str">
        <v/>
      </c>
      <c r="G3247" s="741" t="str">
        <v/>
      </c>
    </row>
    <row r="3248" spans="1:7">
      <c r="A3248" s="740" t="str">
        <f t="shared" si="50"/>
        <v/>
      </c>
      <c r="B3248" s="739" t="str">
        <f>IF($L$2=TRUE,_xll.mirGetDate($A3248,$B$4,"MOD_FOLLOWING",$I$2),"")</f>
        <v/>
      </c>
      <c r="C3248" s="738" t="str">
        <f>IF($L$2=TRUE,_xll.mirGetDate($A3248,$C$4,"MOD_FOLLOWING",$I$2),"")</f>
        <v/>
      </c>
      <c r="D3248" s="738" t="str">
        <f>IF($L$2=TRUE,_xll.mirGetDate($A3248,$D$4,"MOD_FOLLOWING",$I$2),"")</f>
        <v/>
      </c>
      <c r="E3248" s="741" t="str">
        <v/>
      </c>
      <c r="F3248" s="741" t="str">
        <v/>
      </c>
      <c r="G3248" s="741" t="str">
        <v/>
      </c>
    </row>
    <row r="3249" spans="1:7">
      <c r="A3249" s="740" t="str">
        <f t="shared" si="50"/>
        <v/>
      </c>
      <c r="B3249" s="739" t="str">
        <f>IF($L$2=TRUE,_xll.mirGetDate($A3249,$B$4,"MOD_FOLLOWING",$I$2),"")</f>
        <v/>
      </c>
      <c r="C3249" s="738" t="str">
        <f>IF($L$2=TRUE,_xll.mirGetDate($A3249,$C$4,"MOD_FOLLOWING",$I$2),"")</f>
        <v/>
      </c>
      <c r="D3249" s="738" t="str">
        <f>IF($L$2=TRUE,_xll.mirGetDate($A3249,$D$4,"MOD_FOLLOWING",$I$2),"")</f>
        <v/>
      </c>
      <c r="E3249" s="741" t="str">
        <v/>
      </c>
      <c r="F3249" s="741" t="str">
        <v/>
      </c>
      <c r="G3249" s="741" t="str">
        <v/>
      </c>
    </row>
    <row r="3250" spans="1:7">
      <c r="A3250" s="740" t="str">
        <f t="shared" si="50"/>
        <v/>
      </c>
      <c r="B3250" s="739" t="str">
        <f>IF($L$2=TRUE,_xll.mirGetDate($A3250,$B$4,"MOD_FOLLOWING",$I$2),"")</f>
        <v/>
      </c>
      <c r="C3250" s="738" t="str">
        <f>IF($L$2=TRUE,_xll.mirGetDate($A3250,$C$4,"MOD_FOLLOWING",$I$2),"")</f>
        <v/>
      </c>
      <c r="D3250" s="738" t="str">
        <f>IF($L$2=TRUE,_xll.mirGetDate($A3250,$D$4,"MOD_FOLLOWING",$I$2),"")</f>
        <v/>
      </c>
      <c r="E3250" s="741" t="str">
        <v/>
      </c>
      <c r="F3250" s="741" t="str">
        <v/>
      </c>
      <c r="G3250" s="741" t="str">
        <v/>
      </c>
    </row>
    <row r="3251" spans="1:7">
      <c r="A3251" s="740" t="str">
        <f t="shared" si="50"/>
        <v/>
      </c>
      <c r="B3251" s="739" t="str">
        <f>IF($L$2=TRUE,_xll.mirGetDate($A3251,$B$4,"MOD_FOLLOWING",$I$2),"")</f>
        <v/>
      </c>
      <c r="C3251" s="738" t="str">
        <f>IF($L$2=TRUE,_xll.mirGetDate($A3251,$C$4,"MOD_FOLLOWING",$I$2),"")</f>
        <v/>
      </c>
      <c r="D3251" s="738" t="str">
        <f>IF($L$2=TRUE,_xll.mirGetDate($A3251,$D$4,"MOD_FOLLOWING",$I$2),"")</f>
        <v/>
      </c>
      <c r="E3251" s="741" t="str">
        <v/>
      </c>
      <c r="F3251" s="741" t="str">
        <v/>
      </c>
      <c r="G3251" s="741" t="str">
        <v/>
      </c>
    </row>
    <row r="3252" spans="1:7">
      <c r="A3252" s="740" t="str">
        <f t="shared" si="50"/>
        <v/>
      </c>
      <c r="B3252" s="739" t="str">
        <f>IF($L$2=TRUE,_xll.mirGetDate($A3252,$B$4,"MOD_FOLLOWING",$I$2),"")</f>
        <v/>
      </c>
      <c r="C3252" s="738" t="str">
        <f>IF($L$2=TRUE,_xll.mirGetDate($A3252,$C$4,"MOD_FOLLOWING",$I$2),"")</f>
        <v/>
      </c>
      <c r="D3252" s="738" t="str">
        <f>IF($L$2=TRUE,_xll.mirGetDate($A3252,$D$4,"MOD_FOLLOWING",$I$2),"")</f>
        <v/>
      </c>
      <c r="E3252" s="741" t="str">
        <v/>
      </c>
      <c r="F3252" s="741" t="str">
        <v/>
      </c>
      <c r="G3252" s="741" t="str">
        <v/>
      </c>
    </row>
    <row r="3253" spans="1:7">
      <c r="A3253" s="740" t="str">
        <f t="shared" si="50"/>
        <v/>
      </c>
      <c r="B3253" s="739" t="str">
        <f>IF($L$2=TRUE,_xll.mirGetDate($A3253,$B$4,"MOD_FOLLOWING",$I$2),"")</f>
        <v/>
      </c>
      <c r="C3253" s="738" t="str">
        <f>IF($L$2=TRUE,_xll.mirGetDate($A3253,$C$4,"MOD_FOLLOWING",$I$2),"")</f>
        <v/>
      </c>
      <c r="D3253" s="738" t="str">
        <f>IF($L$2=TRUE,_xll.mirGetDate($A3253,$D$4,"MOD_FOLLOWING",$I$2),"")</f>
        <v/>
      </c>
      <c r="E3253" s="741" t="str">
        <v/>
      </c>
      <c r="F3253" s="741" t="str">
        <v/>
      </c>
      <c r="G3253" s="741" t="str">
        <v/>
      </c>
    </row>
    <row r="3254" spans="1:7">
      <c r="A3254" s="740" t="str">
        <f t="shared" si="50"/>
        <v/>
      </c>
      <c r="B3254" s="739" t="str">
        <f>IF($L$2=TRUE,_xll.mirGetDate($A3254,$B$4,"MOD_FOLLOWING",$I$2),"")</f>
        <v/>
      </c>
      <c r="C3254" s="738" t="str">
        <f>IF($L$2=TRUE,_xll.mirGetDate($A3254,$C$4,"MOD_FOLLOWING",$I$2),"")</f>
        <v/>
      </c>
      <c r="D3254" s="738" t="str">
        <f>IF($L$2=TRUE,_xll.mirGetDate($A3254,$D$4,"MOD_FOLLOWING",$I$2),"")</f>
        <v/>
      </c>
      <c r="E3254" s="741" t="str">
        <v/>
      </c>
      <c r="F3254" s="741" t="str">
        <v/>
      </c>
      <c r="G3254" s="741" t="str">
        <v/>
      </c>
    </row>
    <row r="3255" spans="1:7">
      <c r="A3255" s="740" t="str">
        <f t="shared" si="50"/>
        <v/>
      </c>
      <c r="B3255" s="739" t="str">
        <f>IF($L$2=TRUE,_xll.mirGetDate($A3255,$B$4,"MOD_FOLLOWING",$I$2),"")</f>
        <v/>
      </c>
      <c r="C3255" s="738" t="str">
        <f>IF($L$2=TRUE,_xll.mirGetDate($A3255,$C$4,"MOD_FOLLOWING",$I$2),"")</f>
        <v/>
      </c>
      <c r="D3255" s="738" t="str">
        <f>IF($L$2=TRUE,_xll.mirGetDate($A3255,$D$4,"MOD_FOLLOWING",$I$2),"")</f>
        <v/>
      </c>
      <c r="E3255" s="741" t="str">
        <v/>
      </c>
      <c r="F3255" s="741" t="str">
        <v/>
      </c>
      <c r="G3255" s="741" t="str">
        <v/>
      </c>
    </row>
    <row r="3256" spans="1:7">
      <c r="A3256" s="740" t="str">
        <f t="shared" si="50"/>
        <v/>
      </c>
      <c r="B3256" s="739" t="str">
        <f>IF($L$2=TRUE,_xll.mirGetDate($A3256,$B$4,"MOD_FOLLOWING",$I$2),"")</f>
        <v/>
      </c>
      <c r="C3256" s="738" t="str">
        <f>IF($L$2=TRUE,_xll.mirGetDate($A3256,$C$4,"MOD_FOLLOWING",$I$2),"")</f>
        <v/>
      </c>
      <c r="D3256" s="738" t="str">
        <f>IF($L$2=TRUE,_xll.mirGetDate($A3256,$D$4,"MOD_FOLLOWING",$I$2),"")</f>
        <v/>
      </c>
      <c r="E3256" s="741" t="str">
        <v/>
      </c>
      <c r="F3256" s="741" t="str">
        <v/>
      </c>
      <c r="G3256" s="741" t="str">
        <v/>
      </c>
    </row>
    <row r="3257" spans="1:7">
      <c r="A3257" s="740" t="str">
        <f t="shared" si="50"/>
        <v/>
      </c>
      <c r="B3257" s="739" t="str">
        <f>IF($L$2=TRUE,_xll.mirGetDate($A3257,$B$4,"MOD_FOLLOWING",$I$2),"")</f>
        <v/>
      </c>
      <c r="C3257" s="738" t="str">
        <f>IF($L$2=TRUE,_xll.mirGetDate($A3257,$C$4,"MOD_FOLLOWING",$I$2),"")</f>
        <v/>
      </c>
      <c r="D3257" s="738" t="str">
        <f>IF($L$2=TRUE,_xll.mirGetDate($A3257,$D$4,"MOD_FOLLOWING",$I$2),"")</f>
        <v/>
      </c>
      <c r="E3257" s="741" t="str">
        <v/>
      </c>
      <c r="F3257" s="741" t="str">
        <v/>
      </c>
      <c r="G3257" s="741" t="str">
        <v/>
      </c>
    </row>
    <row r="3258" spans="1:7">
      <c r="A3258" s="740" t="str">
        <f t="shared" si="50"/>
        <v/>
      </c>
      <c r="B3258" s="739" t="str">
        <f>IF($L$2=TRUE,_xll.mirGetDate($A3258,$B$4,"MOD_FOLLOWING",$I$2),"")</f>
        <v/>
      </c>
      <c r="C3258" s="738" t="str">
        <f>IF($L$2=TRUE,_xll.mirGetDate($A3258,$C$4,"MOD_FOLLOWING",$I$2),"")</f>
        <v/>
      </c>
      <c r="D3258" s="738" t="str">
        <f>IF($L$2=TRUE,_xll.mirGetDate($A3258,$D$4,"MOD_FOLLOWING",$I$2),"")</f>
        <v/>
      </c>
      <c r="E3258" s="741" t="str">
        <v/>
      </c>
      <c r="F3258" s="741" t="str">
        <v/>
      </c>
      <c r="G3258" s="741" t="str">
        <v/>
      </c>
    </row>
    <row r="3259" spans="1:7">
      <c r="A3259" s="740" t="str">
        <f t="shared" si="50"/>
        <v/>
      </c>
      <c r="B3259" s="739" t="str">
        <f>IF($L$2=TRUE,_xll.mirGetDate($A3259,$B$4,"MOD_FOLLOWING",$I$2),"")</f>
        <v/>
      </c>
      <c r="C3259" s="738" t="str">
        <f>IF($L$2=TRUE,_xll.mirGetDate($A3259,$C$4,"MOD_FOLLOWING",$I$2),"")</f>
        <v/>
      </c>
      <c r="D3259" s="738" t="str">
        <f>IF($L$2=TRUE,_xll.mirGetDate($A3259,$D$4,"MOD_FOLLOWING",$I$2),"")</f>
        <v/>
      </c>
      <c r="E3259" s="741" t="str">
        <v/>
      </c>
      <c r="F3259" s="741" t="str">
        <v/>
      </c>
      <c r="G3259" s="741" t="str">
        <v/>
      </c>
    </row>
    <row r="3260" spans="1:7">
      <c r="A3260" s="740" t="str">
        <f t="shared" si="50"/>
        <v/>
      </c>
      <c r="B3260" s="739" t="str">
        <f>IF($L$2=TRUE,_xll.mirGetDate($A3260,$B$4,"MOD_FOLLOWING",$I$2),"")</f>
        <v/>
      </c>
      <c r="C3260" s="738" t="str">
        <f>IF($L$2=TRUE,_xll.mirGetDate($A3260,$C$4,"MOD_FOLLOWING",$I$2),"")</f>
        <v/>
      </c>
      <c r="D3260" s="738" t="str">
        <f>IF($L$2=TRUE,_xll.mirGetDate($A3260,$D$4,"MOD_FOLLOWING",$I$2),"")</f>
        <v/>
      </c>
      <c r="E3260" s="741" t="str">
        <v/>
      </c>
      <c r="F3260" s="741" t="str">
        <v/>
      </c>
      <c r="G3260" s="741" t="str">
        <v/>
      </c>
    </row>
    <row r="3261" spans="1:7">
      <c r="A3261" s="740" t="str">
        <f t="shared" si="50"/>
        <v/>
      </c>
      <c r="B3261" s="739" t="str">
        <f>IF($L$2=TRUE,_xll.mirGetDate($A3261,$B$4,"MOD_FOLLOWING",$I$2),"")</f>
        <v/>
      </c>
      <c r="C3261" s="738" t="str">
        <f>IF($L$2=TRUE,_xll.mirGetDate($A3261,$C$4,"MOD_FOLLOWING",$I$2),"")</f>
        <v/>
      </c>
      <c r="D3261" s="738" t="str">
        <f>IF($L$2=TRUE,_xll.mirGetDate($A3261,$D$4,"MOD_FOLLOWING",$I$2),"")</f>
        <v/>
      </c>
      <c r="E3261" s="741" t="str">
        <v/>
      </c>
      <c r="F3261" s="741" t="str">
        <v/>
      </c>
      <c r="G3261" s="741" t="str">
        <v/>
      </c>
    </row>
    <row r="3262" spans="1:7">
      <c r="A3262" s="740" t="str">
        <f t="shared" si="50"/>
        <v/>
      </c>
      <c r="B3262" s="739" t="str">
        <f>IF($L$2=TRUE,_xll.mirGetDate($A3262,$B$4,"MOD_FOLLOWING",$I$2),"")</f>
        <v/>
      </c>
      <c r="C3262" s="738" t="str">
        <f>IF($L$2=TRUE,_xll.mirGetDate($A3262,$C$4,"MOD_FOLLOWING",$I$2),"")</f>
        <v/>
      </c>
      <c r="D3262" s="738" t="str">
        <f>IF($L$2=TRUE,_xll.mirGetDate($A3262,$D$4,"MOD_FOLLOWING",$I$2),"")</f>
        <v/>
      </c>
      <c r="E3262" s="741" t="str">
        <v/>
      </c>
      <c r="F3262" s="741" t="str">
        <v/>
      </c>
      <c r="G3262" s="741" t="str">
        <v/>
      </c>
    </row>
    <row r="3263" spans="1:7">
      <c r="A3263" s="740" t="str">
        <f t="shared" si="50"/>
        <v/>
      </c>
      <c r="B3263" s="739" t="str">
        <f>IF($L$2=TRUE,_xll.mirGetDate($A3263,$B$4,"MOD_FOLLOWING",$I$2),"")</f>
        <v/>
      </c>
      <c r="C3263" s="738" t="str">
        <f>IF($L$2=TRUE,_xll.mirGetDate($A3263,$C$4,"MOD_FOLLOWING",$I$2),"")</f>
        <v/>
      </c>
      <c r="D3263" s="738" t="str">
        <f>IF($L$2=TRUE,_xll.mirGetDate($A3263,$D$4,"MOD_FOLLOWING",$I$2),"")</f>
        <v/>
      </c>
      <c r="E3263" s="741" t="str">
        <v/>
      </c>
      <c r="F3263" s="741" t="str">
        <v/>
      </c>
      <c r="G3263" s="741" t="str">
        <v/>
      </c>
    </row>
    <row r="3264" spans="1:7">
      <c r="A3264" s="740" t="str">
        <f t="shared" si="50"/>
        <v/>
      </c>
      <c r="B3264" s="739" t="str">
        <f>IF($L$2=TRUE,_xll.mirGetDate($A3264,$B$4,"MOD_FOLLOWING",$I$2),"")</f>
        <v/>
      </c>
      <c r="C3264" s="738" t="str">
        <f>IF($L$2=TRUE,_xll.mirGetDate($A3264,$C$4,"MOD_FOLLOWING",$I$2),"")</f>
        <v/>
      </c>
      <c r="D3264" s="738" t="str">
        <f>IF($L$2=TRUE,_xll.mirGetDate($A3264,$D$4,"MOD_FOLLOWING",$I$2),"")</f>
        <v/>
      </c>
      <c r="E3264" s="741" t="str">
        <v/>
      </c>
      <c r="F3264" s="741" t="str">
        <v/>
      </c>
      <c r="G3264" s="741" t="str">
        <v/>
      </c>
    </row>
    <row r="3265" spans="1:7">
      <c r="A3265" s="740" t="str">
        <f t="shared" si="50"/>
        <v/>
      </c>
      <c r="B3265" s="739" t="str">
        <f>IF($L$2=TRUE,_xll.mirGetDate($A3265,$B$4,"MOD_FOLLOWING",$I$2),"")</f>
        <v/>
      </c>
      <c r="C3265" s="738" t="str">
        <f>IF($L$2=TRUE,_xll.mirGetDate($A3265,$C$4,"MOD_FOLLOWING",$I$2),"")</f>
        <v/>
      </c>
      <c r="D3265" s="738" t="str">
        <f>IF($L$2=TRUE,_xll.mirGetDate($A3265,$D$4,"MOD_FOLLOWING",$I$2),"")</f>
        <v/>
      </c>
      <c r="E3265" s="741" t="str">
        <v/>
      </c>
      <c r="F3265" s="741" t="str">
        <v/>
      </c>
      <c r="G3265" s="741" t="str">
        <v/>
      </c>
    </row>
    <row r="3266" spans="1:7">
      <c r="A3266" s="740" t="str">
        <f t="shared" si="50"/>
        <v/>
      </c>
      <c r="B3266" s="739" t="str">
        <f>IF($L$2=TRUE,_xll.mirGetDate($A3266,$B$4,"MOD_FOLLOWING",$I$2),"")</f>
        <v/>
      </c>
      <c r="C3266" s="738" t="str">
        <f>IF($L$2=TRUE,_xll.mirGetDate($A3266,$C$4,"MOD_FOLLOWING",$I$2),"")</f>
        <v/>
      </c>
      <c r="D3266" s="738" t="str">
        <f>IF($L$2=TRUE,_xll.mirGetDate($A3266,$D$4,"MOD_FOLLOWING",$I$2),"")</f>
        <v/>
      </c>
      <c r="E3266" s="741" t="str">
        <v/>
      </c>
      <c r="F3266" s="741" t="str">
        <v/>
      </c>
      <c r="G3266" s="741" t="str">
        <v/>
      </c>
    </row>
    <row r="3267" spans="1:7">
      <c r="A3267" s="740" t="str">
        <f t="shared" si="50"/>
        <v/>
      </c>
      <c r="B3267" s="739" t="str">
        <f>IF($L$2=TRUE,_xll.mirGetDate($A3267,$B$4,"MOD_FOLLOWING",$I$2),"")</f>
        <v/>
      </c>
      <c r="C3267" s="738" t="str">
        <f>IF($L$2=TRUE,_xll.mirGetDate($A3267,$C$4,"MOD_FOLLOWING",$I$2),"")</f>
        <v/>
      </c>
      <c r="D3267" s="738" t="str">
        <f>IF($L$2=TRUE,_xll.mirGetDate($A3267,$D$4,"MOD_FOLLOWING",$I$2),"")</f>
        <v/>
      </c>
      <c r="E3267" s="741" t="str">
        <v/>
      </c>
      <c r="F3267" s="741" t="str">
        <v/>
      </c>
      <c r="G3267" s="741" t="str">
        <v/>
      </c>
    </row>
    <row r="3268" spans="1:7">
      <c r="A3268" s="740" t="str">
        <f t="shared" si="50"/>
        <v/>
      </c>
      <c r="B3268" s="739" t="str">
        <f>IF($L$2=TRUE,_xll.mirGetDate($A3268,$B$4,"MOD_FOLLOWING",$I$2),"")</f>
        <v/>
      </c>
      <c r="C3268" s="738" t="str">
        <f>IF($L$2=TRUE,_xll.mirGetDate($A3268,$C$4,"MOD_FOLLOWING",$I$2),"")</f>
        <v/>
      </c>
      <c r="D3268" s="738" t="str">
        <f>IF($L$2=TRUE,_xll.mirGetDate($A3268,$D$4,"MOD_FOLLOWING",$I$2),"")</f>
        <v/>
      </c>
      <c r="E3268" s="741" t="str">
        <v/>
      </c>
      <c r="F3268" s="741" t="str">
        <v/>
      </c>
      <c r="G3268" s="741" t="str">
        <v/>
      </c>
    </row>
    <row r="3269" spans="1:7">
      <c r="A3269" s="740" t="str">
        <f t="shared" si="50"/>
        <v/>
      </c>
      <c r="B3269" s="739" t="str">
        <f>IF($L$2=TRUE,_xll.mirGetDate($A3269,$B$4,"MOD_FOLLOWING",$I$2),"")</f>
        <v/>
      </c>
      <c r="C3269" s="738" t="str">
        <f>IF($L$2=TRUE,_xll.mirGetDate($A3269,$C$4,"MOD_FOLLOWING",$I$2),"")</f>
        <v/>
      </c>
      <c r="D3269" s="738" t="str">
        <f>IF($L$2=TRUE,_xll.mirGetDate($A3269,$D$4,"MOD_FOLLOWING",$I$2),"")</f>
        <v/>
      </c>
      <c r="E3269" s="741" t="str">
        <v/>
      </c>
      <c r="F3269" s="741" t="str">
        <v/>
      </c>
      <c r="G3269" s="741" t="str">
        <v/>
      </c>
    </row>
    <row r="3270" spans="1:7">
      <c r="A3270" s="740" t="str">
        <f t="shared" ref="A3270:A3333" si="51">B3269</f>
        <v/>
      </c>
      <c r="B3270" s="739" t="str">
        <f>IF($L$2=TRUE,_xll.mirGetDate($A3270,$B$4,"MOD_FOLLOWING",$I$2),"")</f>
        <v/>
      </c>
      <c r="C3270" s="738" t="str">
        <f>IF($L$2=TRUE,_xll.mirGetDate($A3270,$C$4,"MOD_FOLLOWING",$I$2),"")</f>
        <v/>
      </c>
      <c r="D3270" s="738" t="str">
        <f>IF($L$2=TRUE,_xll.mirGetDate($A3270,$D$4,"MOD_FOLLOWING",$I$2),"")</f>
        <v/>
      </c>
      <c r="E3270" s="741" t="str">
        <v/>
      </c>
      <c r="F3270" s="741" t="str">
        <v/>
      </c>
      <c r="G3270" s="741" t="str">
        <v/>
      </c>
    </row>
    <row r="3271" spans="1:7">
      <c r="A3271" s="740" t="str">
        <f t="shared" si="51"/>
        <v/>
      </c>
      <c r="B3271" s="739" t="str">
        <f>IF($L$2=TRUE,_xll.mirGetDate($A3271,$B$4,"MOD_FOLLOWING",$I$2),"")</f>
        <v/>
      </c>
      <c r="C3271" s="738" t="str">
        <f>IF($L$2=TRUE,_xll.mirGetDate($A3271,$C$4,"MOD_FOLLOWING",$I$2),"")</f>
        <v/>
      </c>
      <c r="D3271" s="738" t="str">
        <f>IF($L$2=TRUE,_xll.mirGetDate($A3271,$D$4,"MOD_FOLLOWING",$I$2),"")</f>
        <v/>
      </c>
      <c r="E3271" s="741" t="str">
        <v/>
      </c>
      <c r="F3271" s="741" t="str">
        <v/>
      </c>
      <c r="G3271" s="741" t="str">
        <v/>
      </c>
    </row>
    <row r="3272" spans="1:7">
      <c r="A3272" s="740" t="str">
        <f t="shared" si="51"/>
        <v/>
      </c>
      <c r="B3272" s="739" t="str">
        <f>IF($L$2=TRUE,_xll.mirGetDate($A3272,$B$4,"MOD_FOLLOWING",$I$2),"")</f>
        <v/>
      </c>
      <c r="C3272" s="738" t="str">
        <f>IF($L$2=TRUE,_xll.mirGetDate($A3272,$C$4,"MOD_FOLLOWING",$I$2),"")</f>
        <v/>
      </c>
      <c r="D3272" s="738" t="str">
        <f>IF($L$2=TRUE,_xll.mirGetDate($A3272,$D$4,"MOD_FOLLOWING",$I$2),"")</f>
        <v/>
      </c>
      <c r="E3272" s="741" t="str">
        <v/>
      </c>
      <c r="F3272" s="741" t="str">
        <v/>
      </c>
      <c r="G3272" s="741" t="str">
        <v/>
      </c>
    </row>
    <row r="3273" spans="1:7">
      <c r="A3273" s="740" t="str">
        <f t="shared" si="51"/>
        <v/>
      </c>
      <c r="B3273" s="739" t="str">
        <f>IF($L$2=TRUE,_xll.mirGetDate($A3273,$B$4,"MOD_FOLLOWING",$I$2),"")</f>
        <v/>
      </c>
      <c r="C3273" s="738" t="str">
        <f>IF($L$2=TRUE,_xll.mirGetDate($A3273,$C$4,"MOD_FOLLOWING",$I$2),"")</f>
        <v/>
      </c>
      <c r="D3273" s="738" t="str">
        <f>IF($L$2=TRUE,_xll.mirGetDate($A3273,$D$4,"MOD_FOLLOWING",$I$2),"")</f>
        <v/>
      </c>
      <c r="E3273" s="741" t="str">
        <v/>
      </c>
      <c r="F3273" s="741" t="str">
        <v/>
      </c>
      <c r="G3273" s="741" t="str">
        <v/>
      </c>
    </row>
    <row r="3274" spans="1:7">
      <c r="A3274" s="740" t="str">
        <f t="shared" si="51"/>
        <v/>
      </c>
      <c r="B3274" s="739" t="str">
        <f>IF($L$2=TRUE,_xll.mirGetDate($A3274,$B$4,"MOD_FOLLOWING",$I$2),"")</f>
        <v/>
      </c>
      <c r="C3274" s="738" t="str">
        <f>IF($L$2=TRUE,_xll.mirGetDate($A3274,$C$4,"MOD_FOLLOWING",$I$2),"")</f>
        <v/>
      </c>
      <c r="D3274" s="738" t="str">
        <f>IF($L$2=TRUE,_xll.mirGetDate($A3274,$D$4,"MOD_FOLLOWING",$I$2),"")</f>
        <v/>
      </c>
      <c r="E3274" s="741" t="str">
        <v/>
      </c>
      <c r="F3274" s="741" t="str">
        <v/>
      </c>
      <c r="G3274" s="741" t="str">
        <v/>
      </c>
    </row>
    <row r="3275" spans="1:7">
      <c r="A3275" s="740" t="str">
        <f t="shared" si="51"/>
        <v/>
      </c>
      <c r="B3275" s="739" t="str">
        <f>IF($L$2=TRUE,_xll.mirGetDate($A3275,$B$4,"MOD_FOLLOWING",$I$2),"")</f>
        <v/>
      </c>
      <c r="C3275" s="738" t="str">
        <f>IF($L$2=TRUE,_xll.mirGetDate($A3275,$C$4,"MOD_FOLLOWING",$I$2),"")</f>
        <v/>
      </c>
      <c r="D3275" s="738" t="str">
        <f>IF($L$2=TRUE,_xll.mirGetDate($A3275,$D$4,"MOD_FOLLOWING",$I$2),"")</f>
        <v/>
      </c>
      <c r="E3275" s="741" t="str">
        <v/>
      </c>
      <c r="F3275" s="741" t="str">
        <v/>
      </c>
      <c r="G3275" s="741" t="str">
        <v/>
      </c>
    </row>
    <row r="3276" spans="1:7">
      <c r="A3276" s="740" t="str">
        <f t="shared" si="51"/>
        <v/>
      </c>
      <c r="B3276" s="739" t="str">
        <f>IF($L$2=TRUE,_xll.mirGetDate($A3276,$B$4,"MOD_FOLLOWING",$I$2),"")</f>
        <v/>
      </c>
      <c r="C3276" s="738" t="str">
        <f>IF($L$2=TRUE,_xll.mirGetDate($A3276,$C$4,"MOD_FOLLOWING",$I$2),"")</f>
        <v/>
      </c>
      <c r="D3276" s="738" t="str">
        <f>IF($L$2=TRUE,_xll.mirGetDate($A3276,$D$4,"MOD_FOLLOWING",$I$2),"")</f>
        <v/>
      </c>
      <c r="E3276" s="741" t="str">
        <v/>
      </c>
      <c r="F3276" s="741" t="str">
        <v/>
      </c>
      <c r="G3276" s="741" t="str">
        <v/>
      </c>
    </row>
    <row r="3277" spans="1:7">
      <c r="A3277" s="740" t="str">
        <f t="shared" si="51"/>
        <v/>
      </c>
      <c r="B3277" s="739" t="str">
        <f>IF($L$2=TRUE,_xll.mirGetDate($A3277,$B$4,"MOD_FOLLOWING",$I$2),"")</f>
        <v/>
      </c>
      <c r="C3277" s="738" t="str">
        <f>IF($L$2=TRUE,_xll.mirGetDate($A3277,$C$4,"MOD_FOLLOWING",$I$2),"")</f>
        <v/>
      </c>
      <c r="D3277" s="738" t="str">
        <f>IF($L$2=TRUE,_xll.mirGetDate($A3277,$D$4,"MOD_FOLLOWING",$I$2),"")</f>
        <v/>
      </c>
      <c r="E3277" s="741" t="str">
        <v/>
      </c>
      <c r="F3277" s="741" t="str">
        <v/>
      </c>
      <c r="G3277" s="741" t="str">
        <v/>
      </c>
    </row>
    <row r="3278" spans="1:7">
      <c r="A3278" s="740" t="str">
        <f t="shared" si="51"/>
        <v/>
      </c>
      <c r="B3278" s="739" t="str">
        <f>IF($L$2=TRUE,_xll.mirGetDate($A3278,$B$4,"MOD_FOLLOWING",$I$2),"")</f>
        <v/>
      </c>
      <c r="C3278" s="738" t="str">
        <f>IF($L$2=TRUE,_xll.mirGetDate($A3278,$C$4,"MOD_FOLLOWING",$I$2),"")</f>
        <v/>
      </c>
      <c r="D3278" s="738" t="str">
        <f>IF($L$2=TRUE,_xll.mirGetDate($A3278,$D$4,"MOD_FOLLOWING",$I$2),"")</f>
        <v/>
      </c>
      <c r="E3278" s="741" t="str">
        <v/>
      </c>
      <c r="F3278" s="741" t="str">
        <v/>
      </c>
      <c r="G3278" s="741" t="str">
        <v/>
      </c>
    </row>
    <row r="3279" spans="1:7">
      <c r="A3279" s="740" t="str">
        <f t="shared" si="51"/>
        <v/>
      </c>
      <c r="B3279" s="739" t="str">
        <f>IF($L$2=TRUE,_xll.mirGetDate($A3279,$B$4,"MOD_FOLLOWING",$I$2),"")</f>
        <v/>
      </c>
      <c r="C3279" s="738" t="str">
        <f>IF($L$2=TRUE,_xll.mirGetDate($A3279,$C$4,"MOD_FOLLOWING",$I$2),"")</f>
        <v/>
      </c>
      <c r="D3279" s="738" t="str">
        <f>IF($L$2=TRUE,_xll.mirGetDate($A3279,$D$4,"MOD_FOLLOWING",$I$2),"")</f>
        <v/>
      </c>
      <c r="E3279" s="741" t="str">
        <v/>
      </c>
      <c r="F3279" s="741" t="str">
        <v/>
      </c>
      <c r="G3279" s="741" t="str">
        <v/>
      </c>
    </row>
    <row r="3280" spans="1:7">
      <c r="A3280" s="740" t="str">
        <f t="shared" si="51"/>
        <v/>
      </c>
      <c r="B3280" s="739" t="str">
        <f>IF($L$2=TRUE,_xll.mirGetDate($A3280,$B$4,"MOD_FOLLOWING",$I$2),"")</f>
        <v/>
      </c>
      <c r="C3280" s="738" t="str">
        <f>IF($L$2=TRUE,_xll.mirGetDate($A3280,$C$4,"MOD_FOLLOWING",$I$2),"")</f>
        <v/>
      </c>
      <c r="D3280" s="738" t="str">
        <f>IF($L$2=TRUE,_xll.mirGetDate($A3280,$D$4,"MOD_FOLLOWING",$I$2),"")</f>
        <v/>
      </c>
      <c r="E3280" s="741" t="str">
        <v/>
      </c>
      <c r="F3280" s="741" t="str">
        <v/>
      </c>
      <c r="G3280" s="741" t="str">
        <v/>
      </c>
    </row>
    <row r="3281" spans="1:7">
      <c r="A3281" s="740" t="str">
        <f t="shared" si="51"/>
        <v/>
      </c>
      <c r="B3281" s="739" t="str">
        <f>IF($L$2=TRUE,_xll.mirGetDate($A3281,$B$4,"MOD_FOLLOWING",$I$2),"")</f>
        <v/>
      </c>
      <c r="C3281" s="738" t="str">
        <f>IF($L$2=TRUE,_xll.mirGetDate($A3281,$C$4,"MOD_FOLLOWING",$I$2),"")</f>
        <v/>
      </c>
      <c r="D3281" s="738" t="str">
        <f>IF($L$2=TRUE,_xll.mirGetDate($A3281,$D$4,"MOD_FOLLOWING",$I$2),"")</f>
        <v/>
      </c>
      <c r="E3281" s="741" t="str">
        <v/>
      </c>
      <c r="F3281" s="741" t="str">
        <v/>
      </c>
      <c r="G3281" s="741" t="str">
        <v/>
      </c>
    </row>
    <row r="3282" spans="1:7">
      <c r="A3282" s="740" t="str">
        <f t="shared" si="51"/>
        <v/>
      </c>
      <c r="B3282" s="739" t="str">
        <f>IF($L$2=TRUE,_xll.mirGetDate($A3282,$B$4,"MOD_FOLLOWING",$I$2),"")</f>
        <v/>
      </c>
      <c r="C3282" s="738" t="str">
        <f>IF($L$2=TRUE,_xll.mirGetDate($A3282,$C$4,"MOD_FOLLOWING",$I$2),"")</f>
        <v/>
      </c>
      <c r="D3282" s="738" t="str">
        <f>IF($L$2=TRUE,_xll.mirGetDate($A3282,$D$4,"MOD_FOLLOWING",$I$2),"")</f>
        <v/>
      </c>
      <c r="E3282" s="741" t="str">
        <v/>
      </c>
      <c r="F3282" s="741" t="str">
        <v/>
      </c>
      <c r="G3282" s="741" t="str">
        <v/>
      </c>
    </row>
    <row r="3283" spans="1:7">
      <c r="A3283" s="740" t="str">
        <f t="shared" si="51"/>
        <v/>
      </c>
      <c r="B3283" s="739" t="str">
        <f>IF($L$2=TRUE,_xll.mirGetDate($A3283,$B$4,"MOD_FOLLOWING",$I$2),"")</f>
        <v/>
      </c>
      <c r="C3283" s="738" t="str">
        <f>IF($L$2=TRUE,_xll.mirGetDate($A3283,$C$4,"MOD_FOLLOWING",$I$2),"")</f>
        <v/>
      </c>
      <c r="D3283" s="738" t="str">
        <f>IF($L$2=TRUE,_xll.mirGetDate($A3283,$D$4,"MOD_FOLLOWING",$I$2),"")</f>
        <v/>
      </c>
      <c r="E3283" s="741" t="str">
        <v/>
      </c>
      <c r="F3283" s="741" t="str">
        <v/>
      </c>
      <c r="G3283" s="741" t="str">
        <v/>
      </c>
    </row>
    <row r="3284" spans="1:7">
      <c r="A3284" s="740" t="str">
        <f t="shared" si="51"/>
        <v/>
      </c>
      <c r="B3284" s="739" t="str">
        <f>IF($L$2=TRUE,_xll.mirGetDate($A3284,$B$4,"MOD_FOLLOWING",$I$2),"")</f>
        <v/>
      </c>
      <c r="C3284" s="738" t="str">
        <f>IF($L$2=TRUE,_xll.mirGetDate($A3284,$C$4,"MOD_FOLLOWING",$I$2),"")</f>
        <v/>
      </c>
      <c r="D3284" s="738" t="str">
        <f>IF($L$2=TRUE,_xll.mirGetDate($A3284,$D$4,"MOD_FOLLOWING",$I$2),"")</f>
        <v/>
      </c>
      <c r="E3284" s="741" t="str">
        <v/>
      </c>
      <c r="F3284" s="741" t="str">
        <v/>
      </c>
      <c r="G3284" s="741" t="str">
        <v/>
      </c>
    </row>
    <row r="3285" spans="1:7">
      <c r="A3285" s="740" t="str">
        <f t="shared" si="51"/>
        <v/>
      </c>
      <c r="B3285" s="739" t="str">
        <f>IF($L$2=TRUE,_xll.mirGetDate($A3285,$B$4,"MOD_FOLLOWING",$I$2),"")</f>
        <v/>
      </c>
      <c r="C3285" s="738" t="str">
        <f>IF($L$2=TRUE,_xll.mirGetDate($A3285,$C$4,"MOD_FOLLOWING",$I$2),"")</f>
        <v/>
      </c>
      <c r="D3285" s="738" t="str">
        <f>IF($L$2=TRUE,_xll.mirGetDate($A3285,$D$4,"MOD_FOLLOWING",$I$2),"")</f>
        <v/>
      </c>
      <c r="E3285" s="741" t="str">
        <v/>
      </c>
      <c r="F3285" s="741" t="str">
        <v/>
      </c>
      <c r="G3285" s="741" t="str">
        <v/>
      </c>
    </row>
    <row r="3286" spans="1:7">
      <c r="A3286" s="740" t="str">
        <f t="shared" si="51"/>
        <v/>
      </c>
      <c r="B3286" s="739" t="str">
        <f>IF($L$2=TRUE,_xll.mirGetDate($A3286,$B$4,"MOD_FOLLOWING",$I$2),"")</f>
        <v/>
      </c>
      <c r="C3286" s="738" t="str">
        <f>IF($L$2=TRUE,_xll.mirGetDate($A3286,$C$4,"MOD_FOLLOWING",$I$2),"")</f>
        <v/>
      </c>
      <c r="D3286" s="738" t="str">
        <f>IF($L$2=TRUE,_xll.mirGetDate($A3286,$D$4,"MOD_FOLLOWING",$I$2),"")</f>
        <v/>
      </c>
      <c r="E3286" s="741" t="str">
        <v/>
      </c>
      <c r="F3286" s="741" t="str">
        <v/>
      </c>
      <c r="G3286" s="741" t="str">
        <v/>
      </c>
    </row>
    <row r="3287" spans="1:7">
      <c r="A3287" s="740" t="str">
        <f t="shared" si="51"/>
        <v/>
      </c>
      <c r="B3287" s="739" t="str">
        <f>IF($L$2=TRUE,_xll.mirGetDate($A3287,$B$4,"MOD_FOLLOWING",$I$2),"")</f>
        <v/>
      </c>
      <c r="C3287" s="738" t="str">
        <f>IF($L$2=TRUE,_xll.mirGetDate($A3287,$C$4,"MOD_FOLLOWING",$I$2),"")</f>
        <v/>
      </c>
      <c r="D3287" s="738" t="str">
        <f>IF($L$2=TRUE,_xll.mirGetDate($A3287,$D$4,"MOD_FOLLOWING",$I$2),"")</f>
        <v/>
      </c>
      <c r="E3287" s="741" t="str">
        <v/>
      </c>
      <c r="F3287" s="741" t="str">
        <v/>
      </c>
      <c r="G3287" s="741" t="str">
        <v/>
      </c>
    </row>
    <row r="3288" spans="1:7">
      <c r="A3288" s="740" t="str">
        <f t="shared" si="51"/>
        <v/>
      </c>
      <c r="B3288" s="739" t="str">
        <f>IF($L$2=TRUE,_xll.mirGetDate($A3288,$B$4,"MOD_FOLLOWING",$I$2),"")</f>
        <v/>
      </c>
      <c r="C3288" s="738" t="str">
        <f>IF($L$2=TRUE,_xll.mirGetDate($A3288,$C$4,"MOD_FOLLOWING",$I$2),"")</f>
        <v/>
      </c>
      <c r="D3288" s="738" t="str">
        <f>IF($L$2=TRUE,_xll.mirGetDate($A3288,$D$4,"MOD_FOLLOWING",$I$2),"")</f>
        <v/>
      </c>
      <c r="E3288" s="741" t="str">
        <v/>
      </c>
      <c r="F3288" s="741" t="str">
        <v/>
      </c>
      <c r="G3288" s="741" t="str">
        <v/>
      </c>
    </row>
    <row r="3289" spans="1:7">
      <c r="A3289" s="740" t="str">
        <f t="shared" si="51"/>
        <v/>
      </c>
      <c r="B3289" s="739" t="str">
        <f>IF($L$2=TRUE,_xll.mirGetDate($A3289,$B$4,"MOD_FOLLOWING",$I$2),"")</f>
        <v/>
      </c>
      <c r="C3289" s="738" t="str">
        <f>IF($L$2=TRUE,_xll.mirGetDate($A3289,$C$4,"MOD_FOLLOWING",$I$2),"")</f>
        <v/>
      </c>
      <c r="D3289" s="738" t="str">
        <f>IF($L$2=TRUE,_xll.mirGetDate($A3289,$D$4,"MOD_FOLLOWING",$I$2),"")</f>
        <v/>
      </c>
      <c r="E3289" s="741" t="str">
        <v/>
      </c>
      <c r="F3289" s="741" t="str">
        <v/>
      </c>
      <c r="G3289" s="741" t="str">
        <v/>
      </c>
    </row>
    <row r="3290" spans="1:7">
      <c r="A3290" s="740" t="str">
        <f t="shared" si="51"/>
        <v/>
      </c>
      <c r="B3290" s="739" t="str">
        <f>IF($L$2=TRUE,_xll.mirGetDate($A3290,$B$4,"MOD_FOLLOWING",$I$2),"")</f>
        <v/>
      </c>
      <c r="C3290" s="738" t="str">
        <f>IF($L$2=TRUE,_xll.mirGetDate($A3290,$C$4,"MOD_FOLLOWING",$I$2),"")</f>
        <v/>
      </c>
      <c r="D3290" s="738" t="str">
        <f>IF($L$2=TRUE,_xll.mirGetDate($A3290,$D$4,"MOD_FOLLOWING",$I$2),"")</f>
        <v/>
      </c>
      <c r="E3290" s="741" t="str">
        <v/>
      </c>
      <c r="F3290" s="741" t="str">
        <v/>
      </c>
      <c r="G3290" s="741" t="str">
        <v/>
      </c>
    </row>
    <row r="3291" spans="1:7">
      <c r="A3291" s="740" t="str">
        <f t="shared" si="51"/>
        <v/>
      </c>
      <c r="B3291" s="739" t="str">
        <f>IF($L$2=TRUE,_xll.mirGetDate($A3291,$B$4,"MOD_FOLLOWING",$I$2),"")</f>
        <v/>
      </c>
      <c r="C3291" s="738" t="str">
        <f>IF($L$2=TRUE,_xll.mirGetDate($A3291,$C$4,"MOD_FOLLOWING",$I$2),"")</f>
        <v/>
      </c>
      <c r="D3291" s="738" t="str">
        <f>IF($L$2=TRUE,_xll.mirGetDate($A3291,$D$4,"MOD_FOLLOWING",$I$2),"")</f>
        <v/>
      </c>
      <c r="E3291" s="741" t="str">
        <v/>
      </c>
      <c r="F3291" s="741" t="str">
        <v/>
      </c>
      <c r="G3291" s="741" t="str">
        <v/>
      </c>
    </row>
    <row r="3292" spans="1:7">
      <c r="A3292" s="740" t="str">
        <f t="shared" si="51"/>
        <v/>
      </c>
      <c r="B3292" s="739" t="str">
        <f>IF($L$2=TRUE,_xll.mirGetDate($A3292,$B$4,"MOD_FOLLOWING",$I$2),"")</f>
        <v/>
      </c>
      <c r="C3292" s="738" t="str">
        <f>IF($L$2=TRUE,_xll.mirGetDate($A3292,$C$4,"MOD_FOLLOWING",$I$2),"")</f>
        <v/>
      </c>
      <c r="D3292" s="738" t="str">
        <f>IF($L$2=TRUE,_xll.mirGetDate($A3292,$D$4,"MOD_FOLLOWING",$I$2),"")</f>
        <v/>
      </c>
      <c r="E3292" s="741" t="str">
        <v/>
      </c>
      <c r="F3292" s="741" t="str">
        <v/>
      </c>
      <c r="G3292" s="741" t="str">
        <v/>
      </c>
    </row>
    <row r="3293" spans="1:7">
      <c r="A3293" s="740" t="str">
        <f t="shared" si="51"/>
        <v/>
      </c>
      <c r="B3293" s="739" t="str">
        <f>IF($L$2=TRUE,_xll.mirGetDate($A3293,$B$4,"MOD_FOLLOWING",$I$2),"")</f>
        <v/>
      </c>
      <c r="C3293" s="738" t="str">
        <f>IF($L$2=TRUE,_xll.mirGetDate($A3293,$C$4,"MOD_FOLLOWING",$I$2),"")</f>
        <v/>
      </c>
      <c r="D3293" s="738" t="str">
        <f>IF($L$2=TRUE,_xll.mirGetDate($A3293,$D$4,"MOD_FOLLOWING",$I$2),"")</f>
        <v/>
      </c>
      <c r="E3293" s="741" t="str">
        <v/>
      </c>
      <c r="F3293" s="741" t="str">
        <v/>
      </c>
      <c r="G3293" s="741" t="str">
        <v/>
      </c>
    </row>
    <row r="3294" spans="1:7">
      <c r="A3294" s="740" t="str">
        <f t="shared" si="51"/>
        <v/>
      </c>
      <c r="B3294" s="739" t="str">
        <f>IF($L$2=TRUE,_xll.mirGetDate($A3294,$B$4,"MOD_FOLLOWING",$I$2),"")</f>
        <v/>
      </c>
      <c r="C3294" s="738" t="str">
        <f>IF($L$2=TRUE,_xll.mirGetDate($A3294,$C$4,"MOD_FOLLOWING",$I$2),"")</f>
        <v/>
      </c>
      <c r="D3294" s="738" t="str">
        <f>IF($L$2=TRUE,_xll.mirGetDate($A3294,$D$4,"MOD_FOLLOWING",$I$2),"")</f>
        <v/>
      </c>
      <c r="E3294" s="741" t="str">
        <v/>
      </c>
      <c r="F3294" s="741" t="str">
        <v/>
      </c>
      <c r="G3294" s="741" t="str">
        <v/>
      </c>
    </row>
    <row r="3295" spans="1:7">
      <c r="A3295" s="740" t="str">
        <f t="shared" si="51"/>
        <v/>
      </c>
      <c r="B3295" s="739" t="str">
        <f>IF($L$2=TRUE,_xll.mirGetDate($A3295,$B$4,"MOD_FOLLOWING",$I$2),"")</f>
        <v/>
      </c>
      <c r="C3295" s="738" t="str">
        <f>IF($L$2=TRUE,_xll.mirGetDate($A3295,$C$4,"MOD_FOLLOWING",$I$2),"")</f>
        <v/>
      </c>
      <c r="D3295" s="738" t="str">
        <f>IF($L$2=TRUE,_xll.mirGetDate($A3295,$D$4,"MOD_FOLLOWING",$I$2),"")</f>
        <v/>
      </c>
      <c r="E3295" s="741" t="str">
        <v/>
      </c>
      <c r="F3295" s="741" t="str">
        <v/>
      </c>
      <c r="G3295" s="741" t="str">
        <v/>
      </c>
    </row>
    <row r="3296" spans="1:7">
      <c r="A3296" s="740" t="str">
        <f t="shared" si="51"/>
        <v/>
      </c>
      <c r="B3296" s="739" t="str">
        <f>IF($L$2=TRUE,_xll.mirGetDate($A3296,$B$4,"MOD_FOLLOWING",$I$2),"")</f>
        <v/>
      </c>
      <c r="C3296" s="738" t="str">
        <f>IF($L$2=TRUE,_xll.mirGetDate($A3296,$C$4,"MOD_FOLLOWING",$I$2),"")</f>
        <v/>
      </c>
      <c r="D3296" s="738" t="str">
        <f>IF($L$2=TRUE,_xll.mirGetDate($A3296,$D$4,"MOD_FOLLOWING",$I$2),"")</f>
        <v/>
      </c>
      <c r="E3296" s="741" t="str">
        <v/>
      </c>
      <c r="F3296" s="741" t="str">
        <v/>
      </c>
      <c r="G3296" s="741" t="str">
        <v/>
      </c>
    </row>
    <row r="3297" spans="1:7">
      <c r="A3297" s="740" t="str">
        <f t="shared" si="51"/>
        <v/>
      </c>
      <c r="B3297" s="739" t="str">
        <f>IF($L$2=TRUE,_xll.mirGetDate($A3297,$B$4,"MOD_FOLLOWING",$I$2),"")</f>
        <v/>
      </c>
      <c r="C3297" s="738" t="str">
        <f>IF($L$2=TRUE,_xll.mirGetDate($A3297,$C$4,"MOD_FOLLOWING",$I$2),"")</f>
        <v/>
      </c>
      <c r="D3297" s="738" t="str">
        <f>IF($L$2=TRUE,_xll.mirGetDate($A3297,$D$4,"MOD_FOLLOWING",$I$2),"")</f>
        <v/>
      </c>
      <c r="E3297" s="741" t="str">
        <v/>
      </c>
      <c r="F3297" s="741" t="str">
        <v/>
      </c>
      <c r="G3297" s="741" t="str">
        <v/>
      </c>
    </row>
    <row r="3298" spans="1:7">
      <c r="A3298" s="740" t="str">
        <f t="shared" si="51"/>
        <v/>
      </c>
      <c r="B3298" s="739" t="str">
        <f>IF($L$2=TRUE,_xll.mirGetDate($A3298,$B$4,"MOD_FOLLOWING",$I$2),"")</f>
        <v/>
      </c>
      <c r="C3298" s="738" t="str">
        <f>IF($L$2=TRUE,_xll.mirGetDate($A3298,$C$4,"MOD_FOLLOWING",$I$2),"")</f>
        <v/>
      </c>
      <c r="D3298" s="738" t="str">
        <f>IF($L$2=TRUE,_xll.mirGetDate($A3298,$D$4,"MOD_FOLLOWING",$I$2),"")</f>
        <v/>
      </c>
      <c r="E3298" s="741" t="str">
        <v/>
      </c>
      <c r="F3298" s="741" t="str">
        <v/>
      </c>
      <c r="G3298" s="741" t="str">
        <v/>
      </c>
    </row>
    <row r="3299" spans="1:7">
      <c r="A3299" s="740" t="str">
        <f t="shared" si="51"/>
        <v/>
      </c>
      <c r="B3299" s="739" t="str">
        <f>IF($L$2=TRUE,_xll.mirGetDate($A3299,$B$4,"MOD_FOLLOWING",$I$2),"")</f>
        <v/>
      </c>
      <c r="C3299" s="738" t="str">
        <f>IF($L$2=TRUE,_xll.mirGetDate($A3299,$C$4,"MOD_FOLLOWING",$I$2),"")</f>
        <v/>
      </c>
      <c r="D3299" s="738" t="str">
        <f>IF($L$2=TRUE,_xll.mirGetDate($A3299,$D$4,"MOD_FOLLOWING",$I$2),"")</f>
        <v/>
      </c>
      <c r="E3299" s="741" t="str">
        <v/>
      </c>
      <c r="F3299" s="741" t="str">
        <v/>
      </c>
      <c r="G3299" s="741" t="str">
        <v/>
      </c>
    </row>
    <row r="3300" spans="1:7">
      <c r="A3300" s="740" t="str">
        <f t="shared" si="51"/>
        <v/>
      </c>
      <c r="B3300" s="739" t="str">
        <f>IF($L$2=TRUE,_xll.mirGetDate($A3300,$B$4,"MOD_FOLLOWING",$I$2),"")</f>
        <v/>
      </c>
      <c r="C3300" s="738" t="str">
        <f>IF($L$2=TRUE,_xll.mirGetDate($A3300,$C$4,"MOD_FOLLOWING",$I$2),"")</f>
        <v/>
      </c>
      <c r="D3300" s="738" t="str">
        <f>IF($L$2=TRUE,_xll.mirGetDate($A3300,$D$4,"MOD_FOLLOWING",$I$2),"")</f>
        <v/>
      </c>
      <c r="E3300" s="741" t="str">
        <v/>
      </c>
      <c r="F3300" s="741" t="str">
        <v/>
      </c>
      <c r="G3300" s="741" t="str">
        <v/>
      </c>
    </row>
    <row r="3301" spans="1:7">
      <c r="A3301" s="740" t="str">
        <f t="shared" si="51"/>
        <v/>
      </c>
      <c r="B3301" s="739" t="str">
        <f>IF($L$2=TRUE,_xll.mirGetDate($A3301,$B$4,"MOD_FOLLOWING",$I$2),"")</f>
        <v/>
      </c>
      <c r="C3301" s="738" t="str">
        <f>IF($L$2=TRUE,_xll.mirGetDate($A3301,$C$4,"MOD_FOLLOWING",$I$2),"")</f>
        <v/>
      </c>
      <c r="D3301" s="738" t="str">
        <f>IF($L$2=TRUE,_xll.mirGetDate($A3301,$D$4,"MOD_FOLLOWING",$I$2),"")</f>
        <v/>
      </c>
      <c r="E3301" s="741" t="str">
        <v/>
      </c>
      <c r="F3301" s="741" t="str">
        <v/>
      </c>
      <c r="G3301" s="741" t="str">
        <v/>
      </c>
    </row>
    <row r="3302" spans="1:7">
      <c r="A3302" s="740" t="str">
        <f t="shared" si="51"/>
        <v/>
      </c>
      <c r="B3302" s="739" t="str">
        <f>IF($L$2=TRUE,_xll.mirGetDate($A3302,$B$4,"MOD_FOLLOWING",$I$2),"")</f>
        <v/>
      </c>
      <c r="C3302" s="738" t="str">
        <f>IF($L$2=TRUE,_xll.mirGetDate($A3302,$C$4,"MOD_FOLLOWING",$I$2),"")</f>
        <v/>
      </c>
      <c r="D3302" s="738" t="str">
        <f>IF($L$2=TRUE,_xll.mirGetDate($A3302,$D$4,"MOD_FOLLOWING",$I$2),"")</f>
        <v/>
      </c>
      <c r="E3302" s="741" t="str">
        <v/>
      </c>
      <c r="F3302" s="741" t="str">
        <v/>
      </c>
      <c r="G3302" s="741" t="str">
        <v/>
      </c>
    </row>
    <row r="3303" spans="1:7">
      <c r="A3303" s="740" t="str">
        <f t="shared" si="51"/>
        <v/>
      </c>
      <c r="B3303" s="739" t="str">
        <f>IF($L$2=TRUE,_xll.mirGetDate($A3303,$B$4,"MOD_FOLLOWING",$I$2),"")</f>
        <v/>
      </c>
      <c r="C3303" s="738" t="str">
        <f>IF($L$2=TRUE,_xll.mirGetDate($A3303,$C$4,"MOD_FOLLOWING",$I$2),"")</f>
        <v/>
      </c>
      <c r="D3303" s="738" t="str">
        <f>IF($L$2=TRUE,_xll.mirGetDate($A3303,$D$4,"MOD_FOLLOWING",$I$2),"")</f>
        <v/>
      </c>
      <c r="E3303" s="741" t="str">
        <v/>
      </c>
      <c r="F3303" s="741" t="str">
        <v/>
      </c>
      <c r="G3303" s="741" t="str">
        <v/>
      </c>
    </row>
    <row r="3304" spans="1:7">
      <c r="A3304" s="740" t="str">
        <f t="shared" si="51"/>
        <v/>
      </c>
      <c r="B3304" s="739" t="str">
        <f>IF($L$2=TRUE,_xll.mirGetDate($A3304,$B$4,"MOD_FOLLOWING",$I$2),"")</f>
        <v/>
      </c>
      <c r="C3304" s="738" t="str">
        <f>IF($L$2=TRUE,_xll.mirGetDate($A3304,$C$4,"MOD_FOLLOWING",$I$2),"")</f>
        <v/>
      </c>
      <c r="D3304" s="738" t="str">
        <f>IF($L$2=TRUE,_xll.mirGetDate($A3304,$D$4,"MOD_FOLLOWING",$I$2),"")</f>
        <v/>
      </c>
      <c r="E3304" s="741" t="str">
        <v/>
      </c>
      <c r="F3304" s="741" t="str">
        <v/>
      </c>
      <c r="G3304" s="741" t="str">
        <v/>
      </c>
    </row>
    <row r="3305" spans="1:7">
      <c r="A3305" s="740" t="str">
        <f t="shared" si="51"/>
        <v/>
      </c>
      <c r="B3305" s="739" t="str">
        <f>IF($L$2=TRUE,_xll.mirGetDate($A3305,$B$4,"MOD_FOLLOWING",$I$2),"")</f>
        <v/>
      </c>
      <c r="C3305" s="738" t="str">
        <f>IF($L$2=TRUE,_xll.mirGetDate($A3305,$C$4,"MOD_FOLLOWING",$I$2),"")</f>
        <v/>
      </c>
      <c r="D3305" s="738" t="str">
        <f>IF($L$2=TRUE,_xll.mirGetDate($A3305,$D$4,"MOD_FOLLOWING",$I$2),"")</f>
        <v/>
      </c>
      <c r="E3305" s="741" t="str">
        <v/>
      </c>
      <c r="F3305" s="741" t="str">
        <v/>
      </c>
      <c r="G3305" s="741" t="str">
        <v/>
      </c>
    </row>
    <row r="3306" spans="1:7">
      <c r="A3306" s="740" t="str">
        <f t="shared" si="51"/>
        <v/>
      </c>
      <c r="B3306" s="739" t="str">
        <f>IF($L$2=TRUE,_xll.mirGetDate($A3306,$B$4,"MOD_FOLLOWING",$I$2),"")</f>
        <v/>
      </c>
      <c r="C3306" s="738" t="str">
        <f>IF($L$2=TRUE,_xll.mirGetDate($A3306,$C$4,"MOD_FOLLOWING",$I$2),"")</f>
        <v/>
      </c>
      <c r="D3306" s="738" t="str">
        <f>IF($L$2=TRUE,_xll.mirGetDate($A3306,$D$4,"MOD_FOLLOWING",$I$2),"")</f>
        <v/>
      </c>
      <c r="E3306" s="741" t="str">
        <v/>
      </c>
      <c r="F3306" s="741" t="str">
        <v/>
      </c>
      <c r="G3306" s="741" t="str">
        <v/>
      </c>
    </row>
    <row r="3307" spans="1:7">
      <c r="A3307" s="740" t="str">
        <f t="shared" si="51"/>
        <v/>
      </c>
      <c r="B3307" s="739" t="str">
        <f>IF($L$2=TRUE,_xll.mirGetDate($A3307,$B$4,"MOD_FOLLOWING",$I$2),"")</f>
        <v/>
      </c>
      <c r="C3307" s="738" t="str">
        <f>IF($L$2=TRUE,_xll.mirGetDate($A3307,$C$4,"MOD_FOLLOWING",$I$2),"")</f>
        <v/>
      </c>
      <c r="D3307" s="738" t="str">
        <f>IF($L$2=TRUE,_xll.mirGetDate($A3307,$D$4,"MOD_FOLLOWING",$I$2),"")</f>
        <v/>
      </c>
      <c r="E3307" s="741" t="str">
        <v/>
      </c>
      <c r="F3307" s="741" t="str">
        <v/>
      </c>
      <c r="G3307" s="741" t="str">
        <v/>
      </c>
    </row>
    <row r="3308" spans="1:7">
      <c r="A3308" s="740" t="str">
        <f t="shared" si="51"/>
        <v/>
      </c>
      <c r="B3308" s="739" t="str">
        <f>IF($L$2=TRUE,_xll.mirGetDate($A3308,$B$4,"MOD_FOLLOWING",$I$2),"")</f>
        <v/>
      </c>
      <c r="C3308" s="738" t="str">
        <f>IF($L$2=TRUE,_xll.mirGetDate($A3308,$C$4,"MOD_FOLLOWING",$I$2),"")</f>
        <v/>
      </c>
      <c r="D3308" s="738" t="str">
        <f>IF($L$2=TRUE,_xll.mirGetDate($A3308,$D$4,"MOD_FOLLOWING",$I$2),"")</f>
        <v/>
      </c>
      <c r="E3308" s="741" t="str">
        <v/>
      </c>
      <c r="F3308" s="741" t="str">
        <v/>
      </c>
      <c r="G3308" s="741" t="str">
        <v/>
      </c>
    </row>
    <row r="3309" spans="1:7">
      <c r="A3309" s="740" t="str">
        <f t="shared" si="51"/>
        <v/>
      </c>
      <c r="B3309" s="739" t="str">
        <f>IF($L$2=TRUE,_xll.mirGetDate($A3309,$B$4,"MOD_FOLLOWING",$I$2),"")</f>
        <v/>
      </c>
      <c r="C3309" s="738" t="str">
        <f>IF($L$2=TRUE,_xll.mirGetDate($A3309,$C$4,"MOD_FOLLOWING",$I$2),"")</f>
        <v/>
      </c>
      <c r="D3309" s="738" t="str">
        <f>IF($L$2=TRUE,_xll.mirGetDate($A3309,$D$4,"MOD_FOLLOWING",$I$2),"")</f>
        <v/>
      </c>
      <c r="E3309" s="741" t="str">
        <v/>
      </c>
      <c r="F3309" s="741" t="str">
        <v/>
      </c>
      <c r="G3309" s="741" t="str">
        <v/>
      </c>
    </row>
    <row r="3310" spans="1:7">
      <c r="A3310" s="740" t="str">
        <f t="shared" si="51"/>
        <v/>
      </c>
      <c r="B3310" s="739" t="str">
        <f>IF($L$2=TRUE,_xll.mirGetDate($A3310,$B$4,"MOD_FOLLOWING",$I$2),"")</f>
        <v/>
      </c>
      <c r="C3310" s="738" t="str">
        <f>IF($L$2=TRUE,_xll.mirGetDate($A3310,$C$4,"MOD_FOLLOWING",$I$2),"")</f>
        <v/>
      </c>
      <c r="D3310" s="738" t="str">
        <f>IF($L$2=TRUE,_xll.mirGetDate($A3310,$D$4,"MOD_FOLLOWING",$I$2),"")</f>
        <v/>
      </c>
      <c r="E3310" s="741" t="str">
        <v/>
      </c>
      <c r="F3310" s="741" t="str">
        <v/>
      </c>
      <c r="G3310" s="741" t="str">
        <v/>
      </c>
    </row>
    <row r="3311" spans="1:7">
      <c r="A3311" s="740" t="str">
        <f t="shared" si="51"/>
        <v/>
      </c>
      <c r="B3311" s="739" t="str">
        <f>IF($L$2=TRUE,_xll.mirGetDate($A3311,$B$4,"MOD_FOLLOWING",$I$2),"")</f>
        <v/>
      </c>
      <c r="C3311" s="738" t="str">
        <f>IF($L$2=TRUE,_xll.mirGetDate($A3311,$C$4,"MOD_FOLLOWING",$I$2),"")</f>
        <v/>
      </c>
      <c r="D3311" s="738" t="str">
        <f>IF($L$2=TRUE,_xll.mirGetDate($A3311,$D$4,"MOD_FOLLOWING",$I$2),"")</f>
        <v/>
      </c>
      <c r="E3311" s="741" t="str">
        <v/>
      </c>
      <c r="F3311" s="741" t="str">
        <v/>
      </c>
      <c r="G3311" s="741" t="str">
        <v/>
      </c>
    </row>
    <row r="3312" spans="1:7">
      <c r="A3312" s="740" t="str">
        <f t="shared" si="51"/>
        <v/>
      </c>
      <c r="B3312" s="739" t="str">
        <f>IF($L$2=TRUE,_xll.mirGetDate($A3312,$B$4,"MOD_FOLLOWING",$I$2),"")</f>
        <v/>
      </c>
      <c r="C3312" s="738" t="str">
        <f>IF($L$2=TRUE,_xll.mirGetDate($A3312,$C$4,"MOD_FOLLOWING",$I$2),"")</f>
        <v/>
      </c>
      <c r="D3312" s="738" t="str">
        <f>IF($L$2=TRUE,_xll.mirGetDate($A3312,$D$4,"MOD_FOLLOWING",$I$2),"")</f>
        <v/>
      </c>
      <c r="E3312" s="741" t="str">
        <v/>
      </c>
      <c r="F3312" s="741" t="str">
        <v/>
      </c>
      <c r="G3312" s="741" t="str">
        <v/>
      </c>
    </row>
    <row r="3313" spans="1:7">
      <c r="A3313" s="740" t="str">
        <f t="shared" si="51"/>
        <v/>
      </c>
      <c r="B3313" s="739" t="str">
        <f>IF($L$2=TRUE,_xll.mirGetDate($A3313,$B$4,"MOD_FOLLOWING",$I$2),"")</f>
        <v/>
      </c>
      <c r="C3313" s="738" t="str">
        <f>IF($L$2=TRUE,_xll.mirGetDate($A3313,$C$4,"MOD_FOLLOWING",$I$2),"")</f>
        <v/>
      </c>
      <c r="D3313" s="738" t="str">
        <f>IF($L$2=TRUE,_xll.mirGetDate($A3313,$D$4,"MOD_FOLLOWING",$I$2),"")</f>
        <v/>
      </c>
      <c r="E3313" s="741" t="str">
        <v/>
      </c>
      <c r="F3313" s="741" t="str">
        <v/>
      </c>
      <c r="G3313" s="741" t="str">
        <v/>
      </c>
    </row>
    <row r="3314" spans="1:7">
      <c r="A3314" s="740" t="str">
        <f t="shared" si="51"/>
        <v/>
      </c>
      <c r="B3314" s="739" t="str">
        <f>IF($L$2=TRUE,_xll.mirGetDate($A3314,$B$4,"MOD_FOLLOWING",$I$2),"")</f>
        <v/>
      </c>
      <c r="C3314" s="738" t="str">
        <f>IF($L$2=TRUE,_xll.mirGetDate($A3314,$C$4,"MOD_FOLLOWING",$I$2),"")</f>
        <v/>
      </c>
      <c r="D3314" s="738" t="str">
        <f>IF($L$2=TRUE,_xll.mirGetDate($A3314,$D$4,"MOD_FOLLOWING",$I$2),"")</f>
        <v/>
      </c>
      <c r="E3314" s="741" t="str">
        <v/>
      </c>
      <c r="F3314" s="741" t="str">
        <v/>
      </c>
      <c r="G3314" s="741" t="str">
        <v/>
      </c>
    </row>
    <row r="3315" spans="1:7">
      <c r="A3315" s="740" t="str">
        <f t="shared" si="51"/>
        <v/>
      </c>
      <c r="B3315" s="739" t="str">
        <f>IF($L$2=TRUE,_xll.mirGetDate($A3315,$B$4,"MOD_FOLLOWING",$I$2),"")</f>
        <v/>
      </c>
      <c r="C3315" s="738" t="str">
        <f>IF($L$2=TRUE,_xll.mirGetDate($A3315,$C$4,"MOD_FOLLOWING",$I$2),"")</f>
        <v/>
      </c>
      <c r="D3315" s="738" t="str">
        <f>IF($L$2=TRUE,_xll.mirGetDate($A3315,$D$4,"MOD_FOLLOWING",$I$2),"")</f>
        <v/>
      </c>
      <c r="E3315" s="741" t="str">
        <v/>
      </c>
      <c r="F3315" s="741" t="str">
        <v/>
      </c>
      <c r="G3315" s="741" t="str">
        <v/>
      </c>
    </row>
    <row r="3316" spans="1:7">
      <c r="A3316" s="740" t="str">
        <f t="shared" si="51"/>
        <v/>
      </c>
      <c r="B3316" s="739" t="str">
        <f>IF($L$2=TRUE,_xll.mirGetDate($A3316,$B$4,"MOD_FOLLOWING",$I$2),"")</f>
        <v/>
      </c>
      <c r="C3316" s="738" t="str">
        <f>IF($L$2=TRUE,_xll.mirGetDate($A3316,$C$4,"MOD_FOLLOWING",$I$2),"")</f>
        <v/>
      </c>
      <c r="D3316" s="738" t="str">
        <f>IF($L$2=TRUE,_xll.mirGetDate($A3316,$D$4,"MOD_FOLLOWING",$I$2),"")</f>
        <v/>
      </c>
      <c r="E3316" s="741" t="str">
        <v/>
      </c>
      <c r="F3316" s="741" t="str">
        <v/>
      </c>
      <c r="G3316" s="741" t="str">
        <v/>
      </c>
    </row>
    <row r="3317" spans="1:7">
      <c r="A3317" s="740" t="str">
        <f t="shared" si="51"/>
        <v/>
      </c>
      <c r="B3317" s="739" t="str">
        <f>IF($L$2=TRUE,_xll.mirGetDate($A3317,$B$4,"MOD_FOLLOWING",$I$2),"")</f>
        <v/>
      </c>
      <c r="C3317" s="738" t="str">
        <f>IF($L$2=TRUE,_xll.mirGetDate($A3317,$C$4,"MOD_FOLLOWING",$I$2),"")</f>
        <v/>
      </c>
      <c r="D3317" s="738" t="str">
        <f>IF($L$2=TRUE,_xll.mirGetDate($A3317,$D$4,"MOD_FOLLOWING",$I$2),"")</f>
        <v/>
      </c>
      <c r="E3317" s="741" t="str">
        <v/>
      </c>
      <c r="F3317" s="741" t="str">
        <v/>
      </c>
      <c r="G3317" s="741" t="str">
        <v/>
      </c>
    </row>
    <row r="3318" spans="1:7">
      <c r="A3318" s="740" t="str">
        <f t="shared" si="51"/>
        <v/>
      </c>
      <c r="B3318" s="739" t="str">
        <f>IF($L$2=TRUE,_xll.mirGetDate($A3318,$B$4,"MOD_FOLLOWING",$I$2),"")</f>
        <v/>
      </c>
      <c r="C3318" s="738" t="str">
        <f>IF($L$2=TRUE,_xll.mirGetDate($A3318,$C$4,"MOD_FOLLOWING",$I$2),"")</f>
        <v/>
      </c>
      <c r="D3318" s="738" t="str">
        <f>IF($L$2=TRUE,_xll.mirGetDate($A3318,$D$4,"MOD_FOLLOWING",$I$2),"")</f>
        <v/>
      </c>
      <c r="E3318" s="741" t="str">
        <v/>
      </c>
      <c r="F3318" s="741" t="str">
        <v/>
      </c>
      <c r="G3318" s="741" t="str">
        <v/>
      </c>
    </row>
    <row r="3319" spans="1:7">
      <c r="A3319" s="740" t="str">
        <f t="shared" si="51"/>
        <v/>
      </c>
      <c r="B3319" s="739" t="str">
        <f>IF($L$2=TRUE,_xll.mirGetDate($A3319,$B$4,"MOD_FOLLOWING",$I$2),"")</f>
        <v/>
      </c>
      <c r="C3319" s="738" t="str">
        <f>IF($L$2=TRUE,_xll.mirGetDate($A3319,$C$4,"MOD_FOLLOWING",$I$2),"")</f>
        <v/>
      </c>
      <c r="D3319" s="738" t="str">
        <f>IF($L$2=TRUE,_xll.mirGetDate($A3319,$D$4,"MOD_FOLLOWING",$I$2),"")</f>
        <v/>
      </c>
      <c r="E3319" s="741" t="str">
        <v/>
      </c>
      <c r="F3319" s="741" t="str">
        <v/>
      </c>
      <c r="G3319" s="741" t="str">
        <v/>
      </c>
    </row>
    <row r="3320" spans="1:7">
      <c r="A3320" s="740" t="str">
        <f t="shared" si="51"/>
        <v/>
      </c>
      <c r="B3320" s="739" t="str">
        <f>IF($L$2=TRUE,_xll.mirGetDate($A3320,$B$4,"MOD_FOLLOWING",$I$2),"")</f>
        <v/>
      </c>
      <c r="C3320" s="738" t="str">
        <f>IF($L$2=TRUE,_xll.mirGetDate($A3320,$C$4,"MOD_FOLLOWING",$I$2),"")</f>
        <v/>
      </c>
      <c r="D3320" s="738" t="str">
        <f>IF($L$2=TRUE,_xll.mirGetDate($A3320,$D$4,"MOD_FOLLOWING",$I$2),"")</f>
        <v/>
      </c>
      <c r="E3320" s="741" t="str">
        <v/>
      </c>
      <c r="F3320" s="741" t="str">
        <v/>
      </c>
      <c r="G3320" s="741" t="str">
        <v/>
      </c>
    </row>
    <row r="3321" spans="1:7">
      <c r="A3321" s="740" t="str">
        <f t="shared" si="51"/>
        <v/>
      </c>
      <c r="B3321" s="739" t="str">
        <f>IF($L$2=TRUE,_xll.mirGetDate($A3321,$B$4,"MOD_FOLLOWING",$I$2),"")</f>
        <v/>
      </c>
      <c r="C3321" s="738" t="str">
        <f>IF($L$2=TRUE,_xll.mirGetDate($A3321,$C$4,"MOD_FOLLOWING",$I$2),"")</f>
        <v/>
      </c>
      <c r="D3321" s="738" t="str">
        <f>IF($L$2=TRUE,_xll.mirGetDate($A3321,$D$4,"MOD_FOLLOWING",$I$2),"")</f>
        <v/>
      </c>
      <c r="E3321" s="741" t="str">
        <v/>
      </c>
      <c r="F3321" s="741" t="str">
        <v/>
      </c>
      <c r="G3321" s="741" t="str">
        <v/>
      </c>
    </row>
    <row r="3322" spans="1:7">
      <c r="A3322" s="740" t="str">
        <f t="shared" si="51"/>
        <v/>
      </c>
      <c r="B3322" s="739" t="str">
        <f>IF($L$2=TRUE,_xll.mirGetDate($A3322,$B$4,"MOD_FOLLOWING",$I$2),"")</f>
        <v/>
      </c>
      <c r="C3322" s="738" t="str">
        <f>IF($L$2=TRUE,_xll.mirGetDate($A3322,$C$4,"MOD_FOLLOWING",$I$2),"")</f>
        <v/>
      </c>
      <c r="D3322" s="738" t="str">
        <f>IF($L$2=TRUE,_xll.mirGetDate($A3322,$D$4,"MOD_FOLLOWING",$I$2),"")</f>
        <v/>
      </c>
      <c r="E3322" s="741" t="str">
        <v/>
      </c>
      <c r="F3322" s="741" t="str">
        <v/>
      </c>
      <c r="G3322" s="741" t="str">
        <v/>
      </c>
    </row>
    <row r="3323" spans="1:7">
      <c r="A3323" s="740" t="str">
        <f t="shared" si="51"/>
        <v/>
      </c>
      <c r="B3323" s="739" t="str">
        <f>IF($L$2=TRUE,_xll.mirGetDate($A3323,$B$4,"MOD_FOLLOWING",$I$2),"")</f>
        <v/>
      </c>
      <c r="C3323" s="738" t="str">
        <f>IF($L$2=TRUE,_xll.mirGetDate($A3323,$C$4,"MOD_FOLLOWING",$I$2),"")</f>
        <v/>
      </c>
      <c r="D3323" s="738" t="str">
        <f>IF($L$2=TRUE,_xll.mirGetDate($A3323,$D$4,"MOD_FOLLOWING",$I$2),"")</f>
        <v/>
      </c>
      <c r="E3323" s="741" t="str">
        <v/>
      </c>
      <c r="F3323" s="741" t="str">
        <v/>
      </c>
      <c r="G3323" s="741" t="str">
        <v/>
      </c>
    </row>
    <row r="3324" spans="1:7">
      <c r="A3324" s="740" t="str">
        <f t="shared" si="51"/>
        <v/>
      </c>
      <c r="B3324" s="739" t="str">
        <f>IF($L$2=TRUE,_xll.mirGetDate($A3324,$B$4,"MOD_FOLLOWING",$I$2),"")</f>
        <v/>
      </c>
      <c r="C3324" s="738" t="str">
        <f>IF($L$2=TRUE,_xll.mirGetDate($A3324,$C$4,"MOD_FOLLOWING",$I$2),"")</f>
        <v/>
      </c>
      <c r="D3324" s="738" t="str">
        <f>IF($L$2=TRUE,_xll.mirGetDate($A3324,$D$4,"MOD_FOLLOWING",$I$2),"")</f>
        <v/>
      </c>
      <c r="E3324" s="741" t="str">
        <v/>
      </c>
      <c r="F3324" s="741" t="str">
        <v/>
      </c>
      <c r="G3324" s="741" t="str">
        <v/>
      </c>
    </row>
    <row r="3325" spans="1:7">
      <c r="A3325" s="740" t="str">
        <f t="shared" si="51"/>
        <v/>
      </c>
      <c r="B3325" s="739" t="str">
        <f>IF($L$2=TRUE,_xll.mirGetDate($A3325,$B$4,"MOD_FOLLOWING",$I$2),"")</f>
        <v/>
      </c>
      <c r="C3325" s="738" t="str">
        <f>IF($L$2=TRUE,_xll.mirGetDate($A3325,$C$4,"MOD_FOLLOWING",$I$2),"")</f>
        <v/>
      </c>
      <c r="D3325" s="738" t="str">
        <f>IF($L$2=TRUE,_xll.mirGetDate($A3325,$D$4,"MOD_FOLLOWING",$I$2),"")</f>
        <v/>
      </c>
      <c r="E3325" s="741" t="str">
        <v/>
      </c>
      <c r="F3325" s="741" t="str">
        <v/>
      </c>
      <c r="G3325" s="741" t="str">
        <v/>
      </c>
    </row>
    <row r="3326" spans="1:7">
      <c r="A3326" s="740" t="str">
        <f t="shared" si="51"/>
        <v/>
      </c>
      <c r="B3326" s="739" t="str">
        <f>IF($L$2=TRUE,_xll.mirGetDate($A3326,$B$4,"MOD_FOLLOWING",$I$2),"")</f>
        <v/>
      </c>
      <c r="C3326" s="738" t="str">
        <f>IF($L$2=TRUE,_xll.mirGetDate($A3326,$C$4,"MOD_FOLLOWING",$I$2),"")</f>
        <v/>
      </c>
      <c r="D3326" s="738" t="str">
        <f>IF($L$2=TRUE,_xll.mirGetDate($A3326,$D$4,"MOD_FOLLOWING",$I$2),"")</f>
        <v/>
      </c>
      <c r="E3326" s="741" t="str">
        <v/>
      </c>
      <c r="F3326" s="741" t="str">
        <v/>
      </c>
      <c r="G3326" s="741" t="str">
        <v/>
      </c>
    </row>
    <row r="3327" spans="1:7">
      <c r="A3327" s="740" t="str">
        <f t="shared" si="51"/>
        <v/>
      </c>
      <c r="B3327" s="739" t="str">
        <f>IF($L$2=TRUE,_xll.mirGetDate($A3327,$B$4,"MOD_FOLLOWING",$I$2),"")</f>
        <v/>
      </c>
      <c r="C3327" s="738" t="str">
        <f>IF($L$2=TRUE,_xll.mirGetDate($A3327,$C$4,"MOD_FOLLOWING",$I$2),"")</f>
        <v/>
      </c>
      <c r="D3327" s="738" t="str">
        <f>IF($L$2=TRUE,_xll.mirGetDate($A3327,$D$4,"MOD_FOLLOWING",$I$2),"")</f>
        <v/>
      </c>
      <c r="E3327" s="741" t="str">
        <v/>
      </c>
      <c r="F3327" s="741" t="str">
        <v/>
      </c>
      <c r="G3327" s="741" t="str">
        <v/>
      </c>
    </row>
    <row r="3328" spans="1:7">
      <c r="A3328" s="740" t="str">
        <f t="shared" si="51"/>
        <v/>
      </c>
      <c r="B3328" s="739" t="str">
        <f>IF($L$2=TRUE,_xll.mirGetDate($A3328,$B$4,"MOD_FOLLOWING",$I$2),"")</f>
        <v/>
      </c>
      <c r="C3328" s="738" t="str">
        <f>IF($L$2=TRUE,_xll.mirGetDate($A3328,$C$4,"MOD_FOLLOWING",$I$2),"")</f>
        <v/>
      </c>
      <c r="D3328" s="738" t="str">
        <f>IF($L$2=TRUE,_xll.mirGetDate($A3328,$D$4,"MOD_FOLLOWING",$I$2),"")</f>
        <v/>
      </c>
      <c r="E3328" s="741" t="str">
        <v/>
      </c>
      <c r="F3328" s="741" t="str">
        <v/>
      </c>
      <c r="G3328" s="741" t="str">
        <v/>
      </c>
    </row>
    <row r="3329" spans="1:7">
      <c r="A3329" s="740" t="str">
        <f t="shared" si="51"/>
        <v/>
      </c>
      <c r="B3329" s="739" t="str">
        <f>IF($L$2=TRUE,_xll.mirGetDate($A3329,$B$4,"MOD_FOLLOWING",$I$2),"")</f>
        <v/>
      </c>
      <c r="C3329" s="738" t="str">
        <f>IF($L$2=TRUE,_xll.mirGetDate($A3329,$C$4,"MOD_FOLLOWING",$I$2),"")</f>
        <v/>
      </c>
      <c r="D3329" s="738" t="str">
        <f>IF($L$2=TRUE,_xll.mirGetDate($A3329,$D$4,"MOD_FOLLOWING",$I$2),"")</f>
        <v/>
      </c>
      <c r="E3329" s="741" t="str">
        <v/>
      </c>
      <c r="F3329" s="741" t="str">
        <v/>
      </c>
      <c r="G3329" s="741" t="str">
        <v/>
      </c>
    </row>
    <row r="3330" spans="1:7">
      <c r="A3330" s="740" t="str">
        <f t="shared" si="51"/>
        <v/>
      </c>
      <c r="B3330" s="739" t="str">
        <f>IF($L$2=TRUE,_xll.mirGetDate($A3330,$B$4,"MOD_FOLLOWING",$I$2),"")</f>
        <v/>
      </c>
      <c r="C3330" s="738" t="str">
        <f>IF($L$2=TRUE,_xll.mirGetDate($A3330,$C$4,"MOD_FOLLOWING",$I$2),"")</f>
        <v/>
      </c>
      <c r="D3330" s="738" t="str">
        <f>IF($L$2=TRUE,_xll.mirGetDate($A3330,$D$4,"MOD_FOLLOWING",$I$2),"")</f>
        <v/>
      </c>
      <c r="E3330" s="741" t="str">
        <v/>
      </c>
      <c r="F3330" s="741" t="str">
        <v/>
      </c>
      <c r="G3330" s="741" t="str">
        <v/>
      </c>
    </row>
    <row r="3331" spans="1:7">
      <c r="A3331" s="740" t="str">
        <f t="shared" si="51"/>
        <v/>
      </c>
      <c r="B3331" s="739" t="str">
        <f>IF($L$2=TRUE,_xll.mirGetDate($A3331,$B$4,"MOD_FOLLOWING",$I$2),"")</f>
        <v/>
      </c>
      <c r="C3331" s="738" t="str">
        <f>IF($L$2=TRUE,_xll.mirGetDate($A3331,$C$4,"MOD_FOLLOWING",$I$2),"")</f>
        <v/>
      </c>
      <c r="D3331" s="738" t="str">
        <f>IF($L$2=TRUE,_xll.mirGetDate($A3331,$D$4,"MOD_FOLLOWING",$I$2),"")</f>
        <v/>
      </c>
      <c r="E3331" s="741" t="str">
        <v/>
      </c>
      <c r="F3331" s="741" t="str">
        <v/>
      </c>
      <c r="G3331" s="741" t="str">
        <v/>
      </c>
    </row>
    <row r="3332" spans="1:7">
      <c r="A3332" s="740" t="str">
        <f t="shared" si="51"/>
        <v/>
      </c>
      <c r="B3332" s="739" t="str">
        <f>IF($L$2=TRUE,_xll.mirGetDate($A3332,$B$4,"MOD_FOLLOWING",$I$2),"")</f>
        <v/>
      </c>
      <c r="C3332" s="738" t="str">
        <f>IF($L$2=TRUE,_xll.mirGetDate($A3332,$C$4,"MOD_FOLLOWING",$I$2),"")</f>
        <v/>
      </c>
      <c r="D3332" s="738" t="str">
        <f>IF($L$2=TRUE,_xll.mirGetDate($A3332,$D$4,"MOD_FOLLOWING",$I$2),"")</f>
        <v/>
      </c>
      <c r="E3332" s="741" t="str">
        <v/>
      </c>
      <c r="F3332" s="741" t="str">
        <v/>
      </c>
      <c r="G3332" s="741" t="str">
        <v/>
      </c>
    </row>
    <row r="3333" spans="1:7">
      <c r="A3333" s="740" t="str">
        <f t="shared" si="51"/>
        <v/>
      </c>
      <c r="B3333" s="739" t="str">
        <f>IF($L$2=TRUE,_xll.mirGetDate($A3333,$B$4,"MOD_FOLLOWING",$I$2),"")</f>
        <v/>
      </c>
      <c r="C3333" s="738" t="str">
        <f>IF($L$2=TRUE,_xll.mirGetDate($A3333,$C$4,"MOD_FOLLOWING",$I$2),"")</f>
        <v/>
      </c>
      <c r="D3333" s="738" t="str">
        <f>IF($L$2=TRUE,_xll.mirGetDate($A3333,$D$4,"MOD_FOLLOWING",$I$2),"")</f>
        <v/>
      </c>
      <c r="E3333" s="741" t="str">
        <v/>
      </c>
      <c r="F3333" s="741" t="str">
        <v/>
      </c>
      <c r="G3333" s="741" t="str">
        <v/>
      </c>
    </row>
    <row r="3334" spans="1:7">
      <c r="A3334" s="740" t="str">
        <f t="shared" ref="A3334:A3397" si="52">B3333</f>
        <v/>
      </c>
      <c r="B3334" s="739" t="str">
        <f>IF($L$2=TRUE,_xll.mirGetDate($A3334,$B$4,"MOD_FOLLOWING",$I$2),"")</f>
        <v/>
      </c>
      <c r="C3334" s="738" t="str">
        <f>IF($L$2=TRUE,_xll.mirGetDate($A3334,$C$4,"MOD_FOLLOWING",$I$2),"")</f>
        <v/>
      </c>
      <c r="D3334" s="738" t="str">
        <f>IF($L$2=TRUE,_xll.mirGetDate($A3334,$D$4,"MOD_FOLLOWING",$I$2),"")</f>
        <v/>
      </c>
      <c r="E3334" s="741" t="str">
        <v/>
      </c>
      <c r="F3334" s="741" t="str">
        <v/>
      </c>
      <c r="G3334" s="741" t="str">
        <v/>
      </c>
    </row>
    <row r="3335" spans="1:7">
      <c r="A3335" s="740" t="str">
        <f t="shared" si="52"/>
        <v/>
      </c>
      <c r="B3335" s="739" t="str">
        <f>IF($L$2=TRUE,_xll.mirGetDate($A3335,$B$4,"MOD_FOLLOWING",$I$2),"")</f>
        <v/>
      </c>
      <c r="C3335" s="738" t="str">
        <f>IF($L$2=TRUE,_xll.mirGetDate($A3335,$C$4,"MOD_FOLLOWING",$I$2),"")</f>
        <v/>
      </c>
      <c r="D3335" s="738" t="str">
        <f>IF($L$2=TRUE,_xll.mirGetDate($A3335,$D$4,"MOD_FOLLOWING",$I$2),"")</f>
        <v/>
      </c>
      <c r="E3335" s="741" t="str">
        <v/>
      </c>
      <c r="F3335" s="741" t="str">
        <v/>
      </c>
      <c r="G3335" s="741" t="str">
        <v/>
      </c>
    </row>
    <row r="3336" spans="1:7">
      <c r="A3336" s="740" t="str">
        <f t="shared" si="52"/>
        <v/>
      </c>
      <c r="B3336" s="739" t="str">
        <f>IF($L$2=TRUE,_xll.mirGetDate($A3336,$B$4,"MOD_FOLLOWING",$I$2),"")</f>
        <v/>
      </c>
      <c r="C3336" s="738" t="str">
        <f>IF($L$2=TRUE,_xll.mirGetDate($A3336,$C$4,"MOD_FOLLOWING",$I$2),"")</f>
        <v/>
      </c>
      <c r="D3336" s="738" t="str">
        <f>IF($L$2=TRUE,_xll.mirGetDate($A3336,$D$4,"MOD_FOLLOWING",$I$2),"")</f>
        <v/>
      </c>
      <c r="E3336" s="741" t="str">
        <v/>
      </c>
      <c r="F3336" s="741" t="str">
        <v/>
      </c>
      <c r="G3336" s="741" t="str">
        <v/>
      </c>
    </row>
    <row r="3337" spans="1:7">
      <c r="A3337" s="740" t="str">
        <f t="shared" si="52"/>
        <v/>
      </c>
      <c r="B3337" s="739" t="str">
        <f>IF($L$2=TRUE,_xll.mirGetDate($A3337,$B$4,"MOD_FOLLOWING",$I$2),"")</f>
        <v/>
      </c>
      <c r="C3337" s="738" t="str">
        <f>IF($L$2=TRUE,_xll.mirGetDate($A3337,$C$4,"MOD_FOLLOWING",$I$2),"")</f>
        <v/>
      </c>
      <c r="D3337" s="738" t="str">
        <f>IF($L$2=TRUE,_xll.mirGetDate($A3337,$D$4,"MOD_FOLLOWING",$I$2),"")</f>
        <v/>
      </c>
      <c r="E3337" s="741" t="str">
        <v/>
      </c>
      <c r="F3337" s="741" t="str">
        <v/>
      </c>
      <c r="G3337" s="741" t="str">
        <v/>
      </c>
    </row>
    <row r="3338" spans="1:7">
      <c r="A3338" s="740" t="str">
        <f t="shared" si="52"/>
        <v/>
      </c>
      <c r="B3338" s="739" t="str">
        <f>IF($L$2=TRUE,_xll.mirGetDate($A3338,$B$4,"MOD_FOLLOWING",$I$2),"")</f>
        <v/>
      </c>
      <c r="C3338" s="738" t="str">
        <f>IF($L$2=TRUE,_xll.mirGetDate($A3338,$C$4,"MOD_FOLLOWING",$I$2),"")</f>
        <v/>
      </c>
      <c r="D3338" s="738" t="str">
        <f>IF($L$2=TRUE,_xll.mirGetDate($A3338,$D$4,"MOD_FOLLOWING",$I$2),"")</f>
        <v/>
      </c>
      <c r="E3338" s="741" t="str">
        <v/>
      </c>
      <c r="F3338" s="741" t="str">
        <v/>
      </c>
      <c r="G3338" s="741" t="str">
        <v/>
      </c>
    </row>
    <row r="3339" spans="1:7">
      <c r="A3339" s="740" t="str">
        <f t="shared" si="52"/>
        <v/>
      </c>
      <c r="B3339" s="739" t="str">
        <f>IF($L$2=TRUE,_xll.mirGetDate($A3339,$B$4,"MOD_FOLLOWING",$I$2),"")</f>
        <v/>
      </c>
      <c r="C3339" s="738" t="str">
        <f>IF($L$2=TRUE,_xll.mirGetDate($A3339,$C$4,"MOD_FOLLOWING",$I$2),"")</f>
        <v/>
      </c>
      <c r="D3339" s="738" t="str">
        <f>IF($L$2=TRUE,_xll.mirGetDate($A3339,$D$4,"MOD_FOLLOWING",$I$2),"")</f>
        <v/>
      </c>
      <c r="E3339" s="741" t="str">
        <v/>
      </c>
      <c r="F3339" s="741" t="str">
        <v/>
      </c>
      <c r="G3339" s="741" t="str">
        <v/>
      </c>
    </row>
    <row r="3340" spans="1:7">
      <c r="A3340" s="740" t="str">
        <f t="shared" si="52"/>
        <v/>
      </c>
      <c r="B3340" s="739" t="str">
        <f>IF($L$2=TRUE,_xll.mirGetDate($A3340,$B$4,"MOD_FOLLOWING",$I$2),"")</f>
        <v/>
      </c>
      <c r="C3340" s="738" t="str">
        <f>IF($L$2=TRUE,_xll.mirGetDate($A3340,$C$4,"MOD_FOLLOWING",$I$2),"")</f>
        <v/>
      </c>
      <c r="D3340" s="738" t="str">
        <f>IF($L$2=TRUE,_xll.mirGetDate($A3340,$D$4,"MOD_FOLLOWING",$I$2),"")</f>
        <v/>
      </c>
      <c r="E3340" s="741" t="str">
        <v/>
      </c>
      <c r="F3340" s="741" t="str">
        <v/>
      </c>
      <c r="G3340" s="741" t="str">
        <v/>
      </c>
    </row>
    <row r="3341" spans="1:7">
      <c r="A3341" s="740" t="str">
        <f t="shared" si="52"/>
        <v/>
      </c>
      <c r="B3341" s="739" t="str">
        <f>IF($L$2=TRUE,_xll.mirGetDate($A3341,$B$4,"MOD_FOLLOWING",$I$2),"")</f>
        <v/>
      </c>
      <c r="C3341" s="738" t="str">
        <f>IF($L$2=TRUE,_xll.mirGetDate($A3341,$C$4,"MOD_FOLLOWING",$I$2),"")</f>
        <v/>
      </c>
      <c r="D3341" s="738" t="str">
        <f>IF($L$2=TRUE,_xll.mirGetDate($A3341,$D$4,"MOD_FOLLOWING",$I$2),"")</f>
        <v/>
      </c>
      <c r="E3341" s="741" t="str">
        <v/>
      </c>
      <c r="F3341" s="741" t="str">
        <v/>
      </c>
      <c r="G3341" s="741" t="str">
        <v/>
      </c>
    </row>
    <row r="3342" spans="1:7">
      <c r="A3342" s="740" t="str">
        <f t="shared" si="52"/>
        <v/>
      </c>
      <c r="B3342" s="739" t="str">
        <f>IF($L$2=TRUE,_xll.mirGetDate($A3342,$B$4,"MOD_FOLLOWING",$I$2),"")</f>
        <v/>
      </c>
      <c r="C3342" s="738" t="str">
        <f>IF($L$2=TRUE,_xll.mirGetDate($A3342,$C$4,"MOD_FOLLOWING",$I$2),"")</f>
        <v/>
      </c>
      <c r="D3342" s="738" t="str">
        <f>IF($L$2=TRUE,_xll.mirGetDate($A3342,$D$4,"MOD_FOLLOWING",$I$2),"")</f>
        <v/>
      </c>
      <c r="E3342" s="741" t="str">
        <v/>
      </c>
      <c r="F3342" s="741" t="str">
        <v/>
      </c>
      <c r="G3342" s="741" t="str">
        <v/>
      </c>
    </row>
    <row r="3343" spans="1:7">
      <c r="A3343" s="740" t="str">
        <f t="shared" si="52"/>
        <v/>
      </c>
      <c r="B3343" s="739" t="str">
        <f>IF($L$2=TRUE,_xll.mirGetDate($A3343,$B$4,"MOD_FOLLOWING",$I$2),"")</f>
        <v/>
      </c>
      <c r="C3343" s="738" t="str">
        <f>IF($L$2=TRUE,_xll.mirGetDate($A3343,$C$4,"MOD_FOLLOWING",$I$2),"")</f>
        <v/>
      </c>
      <c r="D3343" s="738" t="str">
        <f>IF($L$2=TRUE,_xll.mirGetDate($A3343,$D$4,"MOD_FOLLOWING",$I$2),"")</f>
        <v/>
      </c>
      <c r="E3343" s="741" t="str">
        <v/>
      </c>
      <c r="F3343" s="741" t="str">
        <v/>
      </c>
      <c r="G3343" s="741" t="str">
        <v/>
      </c>
    </row>
    <row r="3344" spans="1:7">
      <c r="A3344" s="740" t="str">
        <f t="shared" si="52"/>
        <v/>
      </c>
      <c r="B3344" s="739" t="str">
        <f>IF($L$2=TRUE,_xll.mirGetDate($A3344,$B$4,"MOD_FOLLOWING",$I$2),"")</f>
        <v/>
      </c>
      <c r="C3344" s="738" t="str">
        <f>IF($L$2=TRUE,_xll.mirGetDate($A3344,$C$4,"MOD_FOLLOWING",$I$2),"")</f>
        <v/>
      </c>
      <c r="D3344" s="738" t="str">
        <f>IF($L$2=TRUE,_xll.mirGetDate($A3344,$D$4,"MOD_FOLLOWING",$I$2),"")</f>
        <v/>
      </c>
      <c r="E3344" s="741" t="str">
        <v/>
      </c>
      <c r="F3344" s="741" t="str">
        <v/>
      </c>
      <c r="G3344" s="741" t="str">
        <v/>
      </c>
    </row>
    <row r="3345" spans="1:7">
      <c r="A3345" s="740" t="str">
        <f t="shared" si="52"/>
        <v/>
      </c>
      <c r="B3345" s="739" t="str">
        <f>IF($L$2=TRUE,_xll.mirGetDate($A3345,$B$4,"MOD_FOLLOWING",$I$2),"")</f>
        <v/>
      </c>
      <c r="C3345" s="738" t="str">
        <f>IF($L$2=TRUE,_xll.mirGetDate($A3345,$C$4,"MOD_FOLLOWING",$I$2),"")</f>
        <v/>
      </c>
      <c r="D3345" s="738" t="str">
        <f>IF($L$2=TRUE,_xll.mirGetDate($A3345,$D$4,"MOD_FOLLOWING",$I$2),"")</f>
        <v/>
      </c>
      <c r="E3345" s="741" t="str">
        <v/>
      </c>
      <c r="F3345" s="741" t="str">
        <v/>
      </c>
      <c r="G3345" s="741" t="str">
        <v/>
      </c>
    </row>
    <row r="3346" spans="1:7">
      <c r="A3346" s="740" t="str">
        <f t="shared" si="52"/>
        <v/>
      </c>
      <c r="B3346" s="739" t="str">
        <f>IF($L$2=TRUE,_xll.mirGetDate($A3346,$B$4,"MOD_FOLLOWING",$I$2),"")</f>
        <v/>
      </c>
      <c r="C3346" s="738" t="str">
        <f>IF($L$2=TRUE,_xll.mirGetDate($A3346,$C$4,"MOD_FOLLOWING",$I$2),"")</f>
        <v/>
      </c>
      <c r="D3346" s="738" t="str">
        <f>IF($L$2=TRUE,_xll.mirGetDate($A3346,$D$4,"MOD_FOLLOWING",$I$2),"")</f>
        <v/>
      </c>
      <c r="E3346" s="741" t="str">
        <v/>
      </c>
      <c r="F3346" s="741" t="str">
        <v/>
      </c>
      <c r="G3346" s="741" t="str">
        <v/>
      </c>
    </row>
    <row r="3347" spans="1:7">
      <c r="A3347" s="740" t="str">
        <f t="shared" si="52"/>
        <v/>
      </c>
      <c r="B3347" s="739" t="str">
        <f>IF($L$2=TRUE,_xll.mirGetDate($A3347,$B$4,"MOD_FOLLOWING",$I$2),"")</f>
        <v/>
      </c>
      <c r="C3347" s="738" t="str">
        <f>IF($L$2=TRUE,_xll.mirGetDate($A3347,$C$4,"MOD_FOLLOWING",$I$2),"")</f>
        <v/>
      </c>
      <c r="D3347" s="738" t="str">
        <f>IF($L$2=TRUE,_xll.mirGetDate($A3347,$D$4,"MOD_FOLLOWING",$I$2),"")</f>
        <v/>
      </c>
      <c r="E3347" s="741" t="str">
        <v/>
      </c>
      <c r="F3347" s="741" t="str">
        <v/>
      </c>
      <c r="G3347" s="741" t="str">
        <v/>
      </c>
    </row>
    <row r="3348" spans="1:7">
      <c r="A3348" s="740" t="str">
        <f t="shared" si="52"/>
        <v/>
      </c>
      <c r="B3348" s="739" t="str">
        <f>IF($L$2=TRUE,_xll.mirGetDate($A3348,$B$4,"MOD_FOLLOWING",$I$2),"")</f>
        <v/>
      </c>
      <c r="C3348" s="738" t="str">
        <f>IF($L$2=TRUE,_xll.mirGetDate($A3348,$C$4,"MOD_FOLLOWING",$I$2),"")</f>
        <v/>
      </c>
      <c r="D3348" s="738" t="str">
        <f>IF($L$2=TRUE,_xll.mirGetDate($A3348,$D$4,"MOD_FOLLOWING",$I$2),"")</f>
        <v/>
      </c>
      <c r="E3348" s="741" t="str">
        <v/>
      </c>
      <c r="F3348" s="741" t="str">
        <v/>
      </c>
      <c r="G3348" s="741" t="str">
        <v/>
      </c>
    </row>
    <row r="3349" spans="1:7">
      <c r="A3349" s="740" t="str">
        <f t="shared" si="52"/>
        <v/>
      </c>
      <c r="B3349" s="739" t="str">
        <f>IF($L$2=TRUE,_xll.mirGetDate($A3349,$B$4,"MOD_FOLLOWING",$I$2),"")</f>
        <v/>
      </c>
      <c r="C3349" s="738" t="str">
        <f>IF($L$2=TRUE,_xll.mirGetDate($A3349,$C$4,"MOD_FOLLOWING",$I$2),"")</f>
        <v/>
      </c>
      <c r="D3349" s="738" t="str">
        <f>IF($L$2=TRUE,_xll.mirGetDate($A3349,$D$4,"MOD_FOLLOWING",$I$2),"")</f>
        <v/>
      </c>
      <c r="E3349" s="741" t="str">
        <v/>
      </c>
      <c r="F3349" s="741" t="str">
        <v/>
      </c>
      <c r="G3349" s="741" t="str">
        <v/>
      </c>
    </row>
    <row r="3350" spans="1:7">
      <c r="A3350" s="740" t="str">
        <f t="shared" si="52"/>
        <v/>
      </c>
      <c r="B3350" s="739" t="str">
        <f>IF($L$2=TRUE,_xll.mirGetDate($A3350,$B$4,"MOD_FOLLOWING",$I$2),"")</f>
        <v/>
      </c>
      <c r="C3350" s="738" t="str">
        <f>IF($L$2=TRUE,_xll.mirGetDate($A3350,$C$4,"MOD_FOLLOWING",$I$2),"")</f>
        <v/>
      </c>
      <c r="D3350" s="738" t="str">
        <f>IF($L$2=TRUE,_xll.mirGetDate($A3350,$D$4,"MOD_FOLLOWING",$I$2),"")</f>
        <v/>
      </c>
      <c r="E3350" s="741" t="str">
        <v/>
      </c>
      <c r="F3350" s="741" t="str">
        <v/>
      </c>
      <c r="G3350" s="741" t="str">
        <v/>
      </c>
    </row>
    <row r="3351" spans="1:7">
      <c r="A3351" s="740" t="str">
        <f t="shared" si="52"/>
        <v/>
      </c>
      <c r="B3351" s="739" t="str">
        <f>IF($L$2=TRUE,_xll.mirGetDate($A3351,$B$4,"MOD_FOLLOWING",$I$2),"")</f>
        <v/>
      </c>
      <c r="C3351" s="738" t="str">
        <f>IF($L$2=TRUE,_xll.mirGetDate($A3351,$C$4,"MOD_FOLLOWING",$I$2),"")</f>
        <v/>
      </c>
      <c r="D3351" s="738" t="str">
        <f>IF($L$2=TRUE,_xll.mirGetDate($A3351,$D$4,"MOD_FOLLOWING",$I$2),"")</f>
        <v/>
      </c>
      <c r="E3351" s="741" t="str">
        <v/>
      </c>
      <c r="F3351" s="741" t="str">
        <v/>
      </c>
      <c r="G3351" s="741" t="str">
        <v/>
      </c>
    </row>
    <row r="3352" spans="1:7">
      <c r="A3352" s="740" t="str">
        <f t="shared" si="52"/>
        <v/>
      </c>
      <c r="B3352" s="739" t="str">
        <f>IF($L$2=TRUE,_xll.mirGetDate($A3352,$B$4,"MOD_FOLLOWING",$I$2),"")</f>
        <v/>
      </c>
      <c r="C3352" s="738" t="str">
        <f>IF($L$2=TRUE,_xll.mirGetDate($A3352,$C$4,"MOD_FOLLOWING",$I$2),"")</f>
        <v/>
      </c>
      <c r="D3352" s="738" t="str">
        <f>IF($L$2=TRUE,_xll.mirGetDate($A3352,$D$4,"MOD_FOLLOWING",$I$2),"")</f>
        <v/>
      </c>
      <c r="E3352" s="741" t="str">
        <v/>
      </c>
      <c r="F3352" s="741" t="str">
        <v/>
      </c>
      <c r="G3352" s="741" t="str">
        <v/>
      </c>
    </row>
    <row r="3353" spans="1:7">
      <c r="A3353" s="740" t="str">
        <f t="shared" si="52"/>
        <v/>
      </c>
      <c r="B3353" s="739" t="str">
        <f>IF($L$2=TRUE,_xll.mirGetDate($A3353,$B$4,"MOD_FOLLOWING",$I$2),"")</f>
        <v/>
      </c>
      <c r="C3353" s="738" t="str">
        <f>IF($L$2=TRUE,_xll.mirGetDate($A3353,$C$4,"MOD_FOLLOWING",$I$2),"")</f>
        <v/>
      </c>
      <c r="D3353" s="738" t="str">
        <f>IF($L$2=TRUE,_xll.mirGetDate($A3353,$D$4,"MOD_FOLLOWING",$I$2),"")</f>
        <v/>
      </c>
      <c r="E3353" s="741" t="str">
        <v/>
      </c>
      <c r="F3353" s="741" t="str">
        <v/>
      </c>
      <c r="G3353" s="741" t="str">
        <v/>
      </c>
    </row>
    <row r="3354" spans="1:7">
      <c r="A3354" s="740" t="str">
        <f t="shared" si="52"/>
        <v/>
      </c>
      <c r="B3354" s="739" t="str">
        <f>IF($L$2=TRUE,_xll.mirGetDate($A3354,$B$4,"MOD_FOLLOWING",$I$2),"")</f>
        <v/>
      </c>
      <c r="C3354" s="738" t="str">
        <f>IF($L$2=TRUE,_xll.mirGetDate($A3354,$C$4,"MOD_FOLLOWING",$I$2),"")</f>
        <v/>
      </c>
      <c r="D3354" s="738" t="str">
        <f>IF($L$2=TRUE,_xll.mirGetDate($A3354,$D$4,"MOD_FOLLOWING",$I$2),"")</f>
        <v/>
      </c>
      <c r="E3354" s="741" t="str">
        <v/>
      </c>
      <c r="F3354" s="741" t="str">
        <v/>
      </c>
      <c r="G3354" s="741" t="str">
        <v/>
      </c>
    </row>
    <row r="3355" spans="1:7">
      <c r="A3355" s="740" t="str">
        <f t="shared" si="52"/>
        <v/>
      </c>
      <c r="B3355" s="739" t="str">
        <f>IF($L$2=TRUE,_xll.mirGetDate($A3355,$B$4,"MOD_FOLLOWING",$I$2),"")</f>
        <v/>
      </c>
      <c r="C3355" s="738" t="str">
        <f>IF($L$2=TRUE,_xll.mirGetDate($A3355,$C$4,"MOD_FOLLOWING",$I$2),"")</f>
        <v/>
      </c>
      <c r="D3355" s="738" t="str">
        <f>IF($L$2=TRUE,_xll.mirGetDate($A3355,$D$4,"MOD_FOLLOWING",$I$2),"")</f>
        <v/>
      </c>
      <c r="E3355" s="741" t="str">
        <v/>
      </c>
      <c r="F3355" s="741" t="str">
        <v/>
      </c>
      <c r="G3355" s="741" t="str">
        <v/>
      </c>
    </row>
    <row r="3356" spans="1:7">
      <c r="A3356" s="740" t="str">
        <f t="shared" si="52"/>
        <v/>
      </c>
      <c r="B3356" s="739" t="str">
        <f>IF($L$2=TRUE,_xll.mirGetDate($A3356,$B$4,"MOD_FOLLOWING",$I$2),"")</f>
        <v/>
      </c>
      <c r="C3356" s="738" t="str">
        <f>IF($L$2=TRUE,_xll.mirGetDate($A3356,$C$4,"MOD_FOLLOWING",$I$2),"")</f>
        <v/>
      </c>
      <c r="D3356" s="738" t="str">
        <f>IF($L$2=TRUE,_xll.mirGetDate($A3356,$D$4,"MOD_FOLLOWING",$I$2),"")</f>
        <v/>
      </c>
      <c r="E3356" s="741" t="str">
        <v/>
      </c>
      <c r="F3356" s="741" t="str">
        <v/>
      </c>
      <c r="G3356" s="741" t="str">
        <v/>
      </c>
    </row>
    <row r="3357" spans="1:7">
      <c r="A3357" s="740" t="str">
        <f t="shared" si="52"/>
        <v/>
      </c>
      <c r="B3357" s="739" t="str">
        <f>IF($L$2=TRUE,_xll.mirGetDate($A3357,$B$4,"MOD_FOLLOWING",$I$2),"")</f>
        <v/>
      </c>
      <c r="C3357" s="738" t="str">
        <f>IF($L$2=TRUE,_xll.mirGetDate($A3357,$C$4,"MOD_FOLLOWING",$I$2),"")</f>
        <v/>
      </c>
      <c r="D3357" s="738" t="str">
        <f>IF($L$2=TRUE,_xll.mirGetDate($A3357,$D$4,"MOD_FOLLOWING",$I$2),"")</f>
        <v/>
      </c>
      <c r="E3357" s="741" t="str">
        <v/>
      </c>
      <c r="F3357" s="741" t="str">
        <v/>
      </c>
      <c r="G3357" s="741" t="str">
        <v/>
      </c>
    </row>
    <row r="3358" spans="1:7">
      <c r="A3358" s="740" t="str">
        <f t="shared" si="52"/>
        <v/>
      </c>
      <c r="B3358" s="739" t="str">
        <f>IF($L$2=TRUE,_xll.mirGetDate($A3358,$B$4,"MOD_FOLLOWING",$I$2),"")</f>
        <v/>
      </c>
      <c r="C3358" s="738" t="str">
        <f>IF($L$2=TRUE,_xll.mirGetDate($A3358,$C$4,"MOD_FOLLOWING",$I$2),"")</f>
        <v/>
      </c>
      <c r="D3358" s="738" t="str">
        <f>IF($L$2=TRUE,_xll.mirGetDate($A3358,$D$4,"MOD_FOLLOWING",$I$2),"")</f>
        <v/>
      </c>
      <c r="E3358" s="741" t="str">
        <v/>
      </c>
      <c r="F3358" s="741" t="str">
        <v/>
      </c>
      <c r="G3358" s="741" t="str">
        <v/>
      </c>
    </row>
    <row r="3359" spans="1:7">
      <c r="A3359" s="740" t="str">
        <f t="shared" si="52"/>
        <v/>
      </c>
      <c r="B3359" s="739" t="str">
        <f>IF($L$2=TRUE,_xll.mirGetDate($A3359,$B$4,"MOD_FOLLOWING",$I$2),"")</f>
        <v/>
      </c>
      <c r="C3359" s="738" t="str">
        <f>IF($L$2=TRUE,_xll.mirGetDate($A3359,$C$4,"MOD_FOLLOWING",$I$2),"")</f>
        <v/>
      </c>
      <c r="D3359" s="738" t="str">
        <f>IF($L$2=TRUE,_xll.mirGetDate($A3359,$D$4,"MOD_FOLLOWING",$I$2),"")</f>
        <v/>
      </c>
      <c r="E3359" s="741" t="str">
        <v/>
      </c>
      <c r="F3359" s="741" t="str">
        <v/>
      </c>
      <c r="G3359" s="741" t="str">
        <v/>
      </c>
    </row>
    <row r="3360" spans="1:7">
      <c r="A3360" s="740" t="str">
        <f t="shared" si="52"/>
        <v/>
      </c>
      <c r="B3360" s="739" t="str">
        <f>IF($L$2=TRUE,_xll.mirGetDate($A3360,$B$4,"MOD_FOLLOWING",$I$2),"")</f>
        <v/>
      </c>
      <c r="C3360" s="738" t="str">
        <f>IF($L$2=TRUE,_xll.mirGetDate($A3360,$C$4,"MOD_FOLLOWING",$I$2),"")</f>
        <v/>
      </c>
      <c r="D3360" s="738" t="str">
        <f>IF($L$2=TRUE,_xll.mirGetDate($A3360,$D$4,"MOD_FOLLOWING",$I$2),"")</f>
        <v/>
      </c>
      <c r="E3360" s="741" t="str">
        <v/>
      </c>
      <c r="F3360" s="741" t="str">
        <v/>
      </c>
      <c r="G3360" s="741" t="str">
        <v/>
      </c>
    </row>
    <row r="3361" spans="1:7">
      <c r="A3361" s="740" t="str">
        <f t="shared" si="52"/>
        <v/>
      </c>
      <c r="B3361" s="739" t="str">
        <f>IF($L$2=TRUE,_xll.mirGetDate($A3361,$B$4,"MOD_FOLLOWING",$I$2),"")</f>
        <v/>
      </c>
      <c r="C3361" s="738" t="str">
        <f>IF($L$2=TRUE,_xll.mirGetDate($A3361,$C$4,"MOD_FOLLOWING",$I$2),"")</f>
        <v/>
      </c>
      <c r="D3361" s="738" t="str">
        <f>IF($L$2=TRUE,_xll.mirGetDate($A3361,$D$4,"MOD_FOLLOWING",$I$2),"")</f>
        <v/>
      </c>
      <c r="E3361" s="741" t="str">
        <v/>
      </c>
      <c r="F3361" s="741" t="str">
        <v/>
      </c>
      <c r="G3361" s="741" t="str">
        <v/>
      </c>
    </row>
    <row r="3362" spans="1:7">
      <c r="A3362" s="740" t="str">
        <f t="shared" si="52"/>
        <v/>
      </c>
      <c r="B3362" s="739" t="str">
        <f>IF($L$2=TRUE,_xll.mirGetDate($A3362,$B$4,"MOD_FOLLOWING",$I$2),"")</f>
        <v/>
      </c>
      <c r="C3362" s="738" t="str">
        <f>IF($L$2=TRUE,_xll.mirGetDate($A3362,$C$4,"MOD_FOLLOWING",$I$2),"")</f>
        <v/>
      </c>
      <c r="D3362" s="738" t="str">
        <f>IF($L$2=TRUE,_xll.mirGetDate($A3362,$D$4,"MOD_FOLLOWING",$I$2),"")</f>
        <v/>
      </c>
      <c r="E3362" s="741" t="str">
        <v/>
      </c>
      <c r="F3362" s="741" t="str">
        <v/>
      </c>
      <c r="G3362" s="741" t="str">
        <v/>
      </c>
    </row>
    <row r="3363" spans="1:7">
      <c r="A3363" s="740" t="str">
        <f t="shared" si="52"/>
        <v/>
      </c>
      <c r="B3363" s="739" t="str">
        <f>IF($L$2=TRUE,_xll.mirGetDate($A3363,$B$4,"MOD_FOLLOWING",$I$2),"")</f>
        <v/>
      </c>
      <c r="C3363" s="738" t="str">
        <f>IF($L$2=TRUE,_xll.mirGetDate($A3363,$C$4,"MOD_FOLLOWING",$I$2),"")</f>
        <v/>
      </c>
      <c r="D3363" s="738" t="str">
        <f>IF($L$2=TRUE,_xll.mirGetDate($A3363,$D$4,"MOD_FOLLOWING",$I$2),"")</f>
        <v/>
      </c>
      <c r="E3363" s="741" t="str">
        <v/>
      </c>
      <c r="F3363" s="741" t="str">
        <v/>
      </c>
      <c r="G3363" s="741" t="str">
        <v/>
      </c>
    </row>
    <row r="3364" spans="1:7">
      <c r="A3364" s="740" t="str">
        <f t="shared" si="52"/>
        <v/>
      </c>
      <c r="B3364" s="739" t="str">
        <f>IF($L$2=TRUE,_xll.mirGetDate($A3364,$B$4,"MOD_FOLLOWING",$I$2),"")</f>
        <v/>
      </c>
      <c r="C3364" s="738" t="str">
        <f>IF($L$2=TRUE,_xll.mirGetDate($A3364,$C$4,"MOD_FOLLOWING",$I$2),"")</f>
        <v/>
      </c>
      <c r="D3364" s="738" t="str">
        <f>IF($L$2=TRUE,_xll.mirGetDate($A3364,$D$4,"MOD_FOLLOWING",$I$2),"")</f>
        <v/>
      </c>
      <c r="E3364" s="741" t="str">
        <v/>
      </c>
      <c r="F3364" s="741" t="str">
        <v/>
      </c>
      <c r="G3364" s="741" t="str">
        <v/>
      </c>
    </row>
    <row r="3365" spans="1:7">
      <c r="A3365" s="740" t="str">
        <f t="shared" si="52"/>
        <v/>
      </c>
      <c r="B3365" s="739" t="str">
        <f>IF($L$2=TRUE,_xll.mirGetDate($A3365,$B$4,"MOD_FOLLOWING",$I$2),"")</f>
        <v/>
      </c>
      <c r="C3365" s="738" t="str">
        <f>IF($L$2=TRUE,_xll.mirGetDate($A3365,$C$4,"MOD_FOLLOWING",$I$2),"")</f>
        <v/>
      </c>
      <c r="D3365" s="738" t="str">
        <f>IF($L$2=TRUE,_xll.mirGetDate($A3365,$D$4,"MOD_FOLLOWING",$I$2),"")</f>
        <v/>
      </c>
      <c r="E3365" s="741" t="str">
        <v/>
      </c>
      <c r="F3365" s="741" t="str">
        <v/>
      </c>
      <c r="G3365" s="741" t="str">
        <v/>
      </c>
    </row>
    <row r="3366" spans="1:7">
      <c r="A3366" s="740" t="str">
        <f t="shared" si="52"/>
        <v/>
      </c>
      <c r="B3366" s="739" t="str">
        <f>IF($L$2=TRUE,_xll.mirGetDate($A3366,$B$4,"MOD_FOLLOWING",$I$2),"")</f>
        <v/>
      </c>
      <c r="C3366" s="738" t="str">
        <f>IF($L$2=TRUE,_xll.mirGetDate($A3366,$C$4,"MOD_FOLLOWING",$I$2),"")</f>
        <v/>
      </c>
      <c r="D3366" s="738" t="str">
        <f>IF($L$2=TRUE,_xll.mirGetDate($A3366,$D$4,"MOD_FOLLOWING",$I$2),"")</f>
        <v/>
      </c>
      <c r="E3366" s="741" t="str">
        <v/>
      </c>
      <c r="F3366" s="741" t="str">
        <v/>
      </c>
      <c r="G3366" s="741" t="str">
        <v/>
      </c>
    </row>
    <row r="3367" spans="1:7">
      <c r="A3367" s="740" t="str">
        <f t="shared" si="52"/>
        <v/>
      </c>
      <c r="B3367" s="739" t="str">
        <f>IF($L$2=TRUE,_xll.mirGetDate($A3367,$B$4,"MOD_FOLLOWING",$I$2),"")</f>
        <v/>
      </c>
      <c r="C3367" s="738" t="str">
        <f>IF($L$2=TRUE,_xll.mirGetDate($A3367,$C$4,"MOD_FOLLOWING",$I$2),"")</f>
        <v/>
      </c>
      <c r="D3367" s="738" t="str">
        <f>IF($L$2=TRUE,_xll.mirGetDate($A3367,$D$4,"MOD_FOLLOWING",$I$2),"")</f>
        <v/>
      </c>
      <c r="E3367" s="741" t="str">
        <v/>
      </c>
      <c r="F3367" s="741" t="str">
        <v/>
      </c>
      <c r="G3367" s="741" t="str">
        <v/>
      </c>
    </row>
    <row r="3368" spans="1:7">
      <c r="A3368" s="740" t="str">
        <f t="shared" si="52"/>
        <v/>
      </c>
      <c r="B3368" s="739" t="str">
        <f>IF($L$2=TRUE,_xll.mirGetDate($A3368,$B$4,"MOD_FOLLOWING",$I$2),"")</f>
        <v/>
      </c>
      <c r="C3368" s="738" t="str">
        <f>IF($L$2=TRUE,_xll.mirGetDate($A3368,$C$4,"MOD_FOLLOWING",$I$2),"")</f>
        <v/>
      </c>
      <c r="D3368" s="738" t="str">
        <f>IF($L$2=TRUE,_xll.mirGetDate($A3368,$D$4,"MOD_FOLLOWING",$I$2),"")</f>
        <v/>
      </c>
      <c r="E3368" s="741" t="str">
        <v/>
      </c>
      <c r="F3368" s="741" t="str">
        <v/>
      </c>
      <c r="G3368" s="741" t="str">
        <v/>
      </c>
    </row>
    <row r="3369" spans="1:7">
      <c r="A3369" s="740" t="str">
        <f t="shared" si="52"/>
        <v/>
      </c>
      <c r="B3369" s="739" t="str">
        <f>IF($L$2=TRUE,_xll.mirGetDate($A3369,$B$4,"MOD_FOLLOWING",$I$2),"")</f>
        <v/>
      </c>
      <c r="C3369" s="738" t="str">
        <f>IF($L$2=TRUE,_xll.mirGetDate($A3369,$C$4,"MOD_FOLLOWING",$I$2),"")</f>
        <v/>
      </c>
      <c r="D3369" s="738" t="str">
        <f>IF($L$2=TRUE,_xll.mirGetDate($A3369,$D$4,"MOD_FOLLOWING",$I$2),"")</f>
        <v/>
      </c>
      <c r="E3369" s="741" t="str">
        <v/>
      </c>
      <c r="F3369" s="741" t="str">
        <v/>
      </c>
      <c r="G3369" s="741" t="str">
        <v/>
      </c>
    </row>
    <row r="3370" spans="1:7">
      <c r="A3370" s="740" t="str">
        <f t="shared" si="52"/>
        <v/>
      </c>
      <c r="B3370" s="739" t="str">
        <f>IF($L$2=TRUE,_xll.mirGetDate($A3370,$B$4,"MOD_FOLLOWING",$I$2),"")</f>
        <v/>
      </c>
      <c r="C3370" s="738" t="str">
        <f>IF($L$2=TRUE,_xll.mirGetDate($A3370,$C$4,"MOD_FOLLOWING",$I$2),"")</f>
        <v/>
      </c>
      <c r="D3370" s="738" t="str">
        <f>IF($L$2=TRUE,_xll.mirGetDate($A3370,$D$4,"MOD_FOLLOWING",$I$2),"")</f>
        <v/>
      </c>
      <c r="E3370" s="741" t="str">
        <v/>
      </c>
      <c r="F3370" s="741" t="str">
        <v/>
      </c>
      <c r="G3370" s="741" t="str">
        <v/>
      </c>
    </row>
    <row r="3371" spans="1:7">
      <c r="A3371" s="740" t="str">
        <f t="shared" si="52"/>
        <v/>
      </c>
      <c r="B3371" s="739" t="str">
        <f>IF($L$2=TRUE,_xll.mirGetDate($A3371,$B$4,"MOD_FOLLOWING",$I$2),"")</f>
        <v/>
      </c>
      <c r="C3371" s="738" t="str">
        <f>IF($L$2=TRUE,_xll.mirGetDate($A3371,$C$4,"MOD_FOLLOWING",$I$2),"")</f>
        <v/>
      </c>
      <c r="D3371" s="738" t="str">
        <f>IF($L$2=TRUE,_xll.mirGetDate($A3371,$D$4,"MOD_FOLLOWING",$I$2),"")</f>
        <v/>
      </c>
      <c r="E3371" s="741" t="str">
        <v/>
      </c>
      <c r="F3371" s="741" t="str">
        <v/>
      </c>
      <c r="G3371" s="741" t="str">
        <v/>
      </c>
    </row>
    <row r="3372" spans="1:7">
      <c r="A3372" s="740" t="str">
        <f t="shared" si="52"/>
        <v/>
      </c>
      <c r="B3372" s="739" t="str">
        <f>IF($L$2=TRUE,_xll.mirGetDate($A3372,$B$4,"MOD_FOLLOWING",$I$2),"")</f>
        <v/>
      </c>
      <c r="C3372" s="738" t="str">
        <f>IF($L$2=TRUE,_xll.mirGetDate($A3372,$C$4,"MOD_FOLLOWING",$I$2),"")</f>
        <v/>
      </c>
      <c r="D3372" s="738" t="str">
        <f>IF($L$2=TRUE,_xll.mirGetDate($A3372,$D$4,"MOD_FOLLOWING",$I$2),"")</f>
        <v/>
      </c>
      <c r="E3372" s="741" t="str">
        <v/>
      </c>
      <c r="F3372" s="741" t="str">
        <v/>
      </c>
      <c r="G3372" s="741" t="str">
        <v/>
      </c>
    </row>
    <row r="3373" spans="1:7">
      <c r="A3373" s="740" t="str">
        <f t="shared" si="52"/>
        <v/>
      </c>
      <c r="B3373" s="739" t="str">
        <f>IF($L$2=TRUE,_xll.mirGetDate($A3373,$B$4,"MOD_FOLLOWING",$I$2),"")</f>
        <v/>
      </c>
      <c r="C3373" s="738" t="str">
        <f>IF($L$2=TRUE,_xll.mirGetDate($A3373,$C$4,"MOD_FOLLOWING",$I$2),"")</f>
        <v/>
      </c>
      <c r="D3373" s="738" t="str">
        <f>IF($L$2=TRUE,_xll.mirGetDate($A3373,$D$4,"MOD_FOLLOWING",$I$2),"")</f>
        <v/>
      </c>
      <c r="E3373" s="741" t="str">
        <v/>
      </c>
      <c r="F3373" s="741" t="str">
        <v/>
      </c>
      <c r="G3373" s="741" t="str">
        <v/>
      </c>
    </row>
    <row r="3374" spans="1:7">
      <c r="A3374" s="740" t="str">
        <f t="shared" si="52"/>
        <v/>
      </c>
      <c r="B3374" s="739" t="str">
        <f>IF($L$2=TRUE,_xll.mirGetDate($A3374,$B$4,"MOD_FOLLOWING",$I$2),"")</f>
        <v/>
      </c>
      <c r="C3374" s="738" t="str">
        <f>IF($L$2=TRUE,_xll.mirGetDate($A3374,$C$4,"MOD_FOLLOWING",$I$2),"")</f>
        <v/>
      </c>
      <c r="D3374" s="738" t="str">
        <f>IF($L$2=TRUE,_xll.mirGetDate($A3374,$D$4,"MOD_FOLLOWING",$I$2),"")</f>
        <v/>
      </c>
      <c r="E3374" s="741" t="str">
        <v/>
      </c>
      <c r="F3374" s="741" t="str">
        <v/>
      </c>
      <c r="G3374" s="741" t="str">
        <v/>
      </c>
    </row>
    <row r="3375" spans="1:7">
      <c r="A3375" s="740" t="str">
        <f t="shared" si="52"/>
        <v/>
      </c>
      <c r="B3375" s="739" t="str">
        <f>IF($L$2=TRUE,_xll.mirGetDate($A3375,$B$4,"MOD_FOLLOWING",$I$2),"")</f>
        <v/>
      </c>
      <c r="C3375" s="738" t="str">
        <f>IF($L$2=TRUE,_xll.mirGetDate($A3375,$C$4,"MOD_FOLLOWING",$I$2),"")</f>
        <v/>
      </c>
      <c r="D3375" s="738" t="str">
        <f>IF($L$2=TRUE,_xll.mirGetDate($A3375,$D$4,"MOD_FOLLOWING",$I$2),"")</f>
        <v/>
      </c>
      <c r="E3375" s="741" t="str">
        <v/>
      </c>
      <c r="F3375" s="741" t="str">
        <v/>
      </c>
      <c r="G3375" s="741" t="str">
        <v/>
      </c>
    </row>
    <row r="3376" spans="1:7">
      <c r="A3376" s="740" t="str">
        <f t="shared" si="52"/>
        <v/>
      </c>
      <c r="B3376" s="739" t="str">
        <f>IF($L$2=TRUE,_xll.mirGetDate($A3376,$B$4,"MOD_FOLLOWING",$I$2),"")</f>
        <v/>
      </c>
      <c r="C3376" s="738" t="str">
        <f>IF($L$2=TRUE,_xll.mirGetDate($A3376,$C$4,"MOD_FOLLOWING",$I$2),"")</f>
        <v/>
      </c>
      <c r="D3376" s="738" t="str">
        <f>IF($L$2=TRUE,_xll.mirGetDate($A3376,$D$4,"MOD_FOLLOWING",$I$2),"")</f>
        <v/>
      </c>
      <c r="E3376" s="741" t="str">
        <v/>
      </c>
      <c r="F3376" s="741" t="str">
        <v/>
      </c>
      <c r="G3376" s="741" t="str">
        <v/>
      </c>
    </row>
    <row r="3377" spans="1:7">
      <c r="A3377" s="740" t="str">
        <f t="shared" si="52"/>
        <v/>
      </c>
      <c r="B3377" s="739" t="str">
        <f>IF($L$2=TRUE,_xll.mirGetDate($A3377,$B$4,"MOD_FOLLOWING",$I$2),"")</f>
        <v/>
      </c>
      <c r="C3377" s="738" t="str">
        <f>IF($L$2=TRUE,_xll.mirGetDate($A3377,$C$4,"MOD_FOLLOWING",$I$2),"")</f>
        <v/>
      </c>
      <c r="D3377" s="738" t="str">
        <f>IF($L$2=TRUE,_xll.mirGetDate($A3377,$D$4,"MOD_FOLLOWING",$I$2),"")</f>
        <v/>
      </c>
      <c r="E3377" s="741" t="str">
        <v/>
      </c>
      <c r="F3377" s="741" t="str">
        <v/>
      </c>
      <c r="G3377" s="741" t="str">
        <v/>
      </c>
    </row>
    <row r="3378" spans="1:7">
      <c r="A3378" s="740" t="str">
        <f t="shared" si="52"/>
        <v/>
      </c>
      <c r="B3378" s="739" t="str">
        <f>IF($L$2=TRUE,_xll.mirGetDate($A3378,$B$4,"MOD_FOLLOWING",$I$2),"")</f>
        <v/>
      </c>
      <c r="C3378" s="738" t="str">
        <f>IF($L$2=TRUE,_xll.mirGetDate($A3378,$C$4,"MOD_FOLLOWING",$I$2),"")</f>
        <v/>
      </c>
      <c r="D3378" s="738" t="str">
        <f>IF($L$2=TRUE,_xll.mirGetDate($A3378,$D$4,"MOD_FOLLOWING",$I$2),"")</f>
        <v/>
      </c>
      <c r="E3378" s="741" t="str">
        <v/>
      </c>
      <c r="F3378" s="741" t="str">
        <v/>
      </c>
      <c r="G3378" s="741" t="str">
        <v/>
      </c>
    </row>
    <row r="3379" spans="1:7">
      <c r="A3379" s="740" t="str">
        <f t="shared" si="52"/>
        <v/>
      </c>
      <c r="B3379" s="739" t="str">
        <f>IF($L$2=TRUE,_xll.mirGetDate($A3379,$B$4,"MOD_FOLLOWING",$I$2),"")</f>
        <v/>
      </c>
      <c r="C3379" s="738" t="str">
        <f>IF($L$2=TRUE,_xll.mirGetDate($A3379,$C$4,"MOD_FOLLOWING",$I$2),"")</f>
        <v/>
      </c>
      <c r="D3379" s="738" t="str">
        <f>IF($L$2=TRUE,_xll.mirGetDate($A3379,$D$4,"MOD_FOLLOWING",$I$2),"")</f>
        <v/>
      </c>
      <c r="E3379" s="741" t="str">
        <v/>
      </c>
      <c r="F3379" s="741" t="str">
        <v/>
      </c>
      <c r="G3379" s="741" t="str">
        <v/>
      </c>
    </row>
    <row r="3380" spans="1:7">
      <c r="A3380" s="740" t="str">
        <f t="shared" si="52"/>
        <v/>
      </c>
      <c r="B3380" s="739" t="str">
        <f>IF($L$2=TRUE,_xll.mirGetDate($A3380,$B$4,"MOD_FOLLOWING",$I$2),"")</f>
        <v/>
      </c>
      <c r="C3380" s="738" t="str">
        <f>IF($L$2=TRUE,_xll.mirGetDate($A3380,$C$4,"MOD_FOLLOWING",$I$2),"")</f>
        <v/>
      </c>
      <c r="D3380" s="738" t="str">
        <f>IF($L$2=TRUE,_xll.mirGetDate($A3380,$D$4,"MOD_FOLLOWING",$I$2),"")</f>
        <v/>
      </c>
      <c r="E3380" s="741" t="str">
        <v/>
      </c>
      <c r="F3380" s="741" t="str">
        <v/>
      </c>
      <c r="G3380" s="741" t="str">
        <v/>
      </c>
    </row>
    <row r="3381" spans="1:7">
      <c r="A3381" s="740" t="str">
        <f t="shared" si="52"/>
        <v/>
      </c>
      <c r="B3381" s="739" t="str">
        <f>IF($L$2=TRUE,_xll.mirGetDate($A3381,$B$4,"MOD_FOLLOWING",$I$2),"")</f>
        <v/>
      </c>
      <c r="C3381" s="738" t="str">
        <f>IF($L$2=TRUE,_xll.mirGetDate($A3381,$C$4,"MOD_FOLLOWING",$I$2),"")</f>
        <v/>
      </c>
      <c r="D3381" s="738" t="str">
        <f>IF($L$2=TRUE,_xll.mirGetDate($A3381,$D$4,"MOD_FOLLOWING",$I$2),"")</f>
        <v/>
      </c>
      <c r="E3381" s="741" t="str">
        <v/>
      </c>
      <c r="F3381" s="741" t="str">
        <v/>
      </c>
      <c r="G3381" s="741" t="str">
        <v/>
      </c>
    </row>
    <row r="3382" spans="1:7">
      <c r="A3382" s="740" t="str">
        <f t="shared" si="52"/>
        <v/>
      </c>
      <c r="B3382" s="739" t="str">
        <f>IF($L$2=TRUE,_xll.mirGetDate($A3382,$B$4,"MOD_FOLLOWING",$I$2),"")</f>
        <v/>
      </c>
      <c r="C3382" s="738" t="str">
        <f>IF($L$2=TRUE,_xll.mirGetDate($A3382,$C$4,"MOD_FOLLOWING",$I$2),"")</f>
        <v/>
      </c>
      <c r="D3382" s="738" t="str">
        <f>IF($L$2=TRUE,_xll.mirGetDate($A3382,$D$4,"MOD_FOLLOWING",$I$2),"")</f>
        <v/>
      </c>
      <c r="E3382" s="741" t="str">
        <v/>
      </c>
      <c r="F3382" s="741" t="str">
        <v/>
      </c>
      <c r="G3382" s="741" t="str">
        <v/>
      </c>
    </row>
    <row r="3383" spans="1:7">
      <c r="A3383" s="740" t="str">
        <f t="shared" si="52"/>
        <v/>
      </c>
      <c r="B3383" s="739" t="str">
        <f>IF($L$2=TRUE,_xll.mirGetDate($A3383,$B$4,"MOD_FOLLOWING",$I$2),"")</f>
        <v/>
      </c>
      <c r="C3383" s="738" t="str">
        <f>IF($L$2=TRUE,_xll.mirGetDate($A3383,$C$4,"MOD_FOLLOWING",$I$2),"")</f>
        <v/>
      </c>
      <c r="D3383" s="738" t="str">
        <f>IF($L$2=TRUE,_xll.mirGetDate($A3383,$D$4,"MOD_FOLLOWING",$I$2),"")</f>
        <v/>
      </c>
      <c r="E3383" s="741" t="str">
        <v/>
      </c>
      <c r="F3383" s="741" t="str">
        <v/>
      </c>
      <c r="G3383" s="741" t="str">
        <v/>
      </c>
    </row>
    <row r="3384" spans="1:7">
      <c r="A3384" s="740" t="str">
        <f t="shared" si="52"/>
        <v/>
      </c>
      <c r="B3384" s="739" t="str">
        <f>IF($L$2=TRUE,_xll.mirGetDate($A3384,$B$4,"MOD_FOLLOWING",$I$2),"")</f>
        <v/>
      </c>
      <c r="C3384" s="738" t="str">
        <f>IF($L$2=TRUE,_xll.mirGetDate($A3384,$C$4,"MOD_FOLLOWING",$I$2),"")</f>
        <v/>
      </c>
      <c r="D3384" s="738" t="str">
        <f>IF($L$2=TRUE,_xll.mirGetDate($A3384,$D$4,"MOD_FOLLOWING",$I$2),"")</f>
        <v/>
      </c>
      <c r="E3384" s="741" t="str">
        <v/>
      </c>
      <c r="F3384" s="741" t="str">
        <v/>
      </c>
      <c r="G3384" s="741" t="str">
        <v/>
      </c>
    </row>
    <row r="3385" spans="1:7">
      <c r="A3385" s="740" t="str">
        <f t="shared" si="52"/>
        <v/>
      </c>
      <c r="B3385" s="739" t="str">
        <f>IF($L$2=TRUE,_xll.mirGetDate($A3385,$B$4,"MOD_FOLLOWING",$I$2),"")</f>
        <v/>
      </c>
      <c r="C3385" s="738" t="str">
        <f>IF($L$2=TRUE,_xll.mirGetDate($A3385,$C$4,"MOD_FOLLOWING",$I$2),"")</f>
        <v/>
      </c>
      <c r="D3385" s="738" t="str">
        <f>IF($L$2=TRUE,_xll.mirGetDate($A3385,$D$4,"MOD_FOLLOWING",$I$2),"")</f>
        <v/>
      </c>
      <c r="E3385" s="741" t="str">
        <v/>
      </c>
      <c r="F3385" s="741" t="str">
        <v/>
      </c>
      <c r="G3385" s="741" t="str">
        <v/>
      </c>
    </row>
    <row r="3386" spans="1:7">
      <c r="A3386" s="740" t="str">
        <f t="shared" si="52"/>
        <v/>
      </c>
      <c r="B3386" s="739" t="str">
        <f>IF($L$2=TRUE,_xll.mirGetDate($A3386,$B$4,"MOD_FOLLOWING",$I$2),"")</f>
        <v/>
      </c>
      <c r="C3386" s="738" t="str">
        <f>IF($L$2=TRUE,_xll.mirGetDate($A3386,$C$4,"MOD_FOLLOWING",$I$2),"")</f>
        <v/>
      </c>
      <c r="D3386" s="738" t="str">
        <f>IF($L$2=TRUE,_xll.mirGetDate($A3386,$D$4,"MOD_FOLLOWING",$I$2),"")</f>
        <v/>
      </c>
      <c r="E3386" s="741" t="str">
        <v/>
      </c>
      <c r="F3386" s="741" t="str">
        <v/>
      </c>
      <c r="G3386" s="741" t="str">
        <v/>
      </c>
    </row>
    <row r="3387" spans="1:7">
      <c r="A3387" s="740" t="str">
        <f t="shared" si="52"/>
        <v/>
      </c>
      <c r="B3387" s="739" t="str">
        <f>IF($L$2=TRUE,_xll.mirGetDate($A3387,$B$4,"MOD_FOLLOWING",$I$2),"")</f>
        <v/>
      </c>
      <c r="C3387" s="738" t="str">
        <f>IF($L$2=TRUE,_xll.mirGetDate($A3387,$C$4,"MOD_FOLLOWING",$I$2),"")</f>
        <v/>
      </c>
      <c r="D3387" s="738" t="str">
        <f>IF($L$2=TRUE,_xll.mirGetDate($A3387,$D$4,"MOD_FOLLOWING",$I$2),"")</f>
        <v/>
      </c>
      <c r="E3387" s="741" t="str">
        <v/>
      </c>
      <c r="F3387" s="741" t="str">
        <v/>
      </c>
      <c r="G3387" s="741" t="str">
        <v/>
      </c>
    </row>
    <row r="3388" spans="1:7">
      <c r="A3388" s="740" t="str">
        <f t="shared" si="52"/>
        <v/>
      </c>
      <c r="B3388" s="739" t="str">
        <f>IF($L$2=TRUE,_xll.mirGetDate($A3388,$B$4,"MOD_FOLLOWING",$I$2),"")</f>
        <v/>
      </c>
      <c r="C3388" s="738" t="str">
        <f>IF($L$2=TRUE,_xll.mirGetDate($A3388,$C$4,"MOD_FOLLOWING",$I$2),"")</f>
        <v/>
      </c>
      <c r="D3388" s="738" t="str">
        <f>IF($L$2=TRUE,_xll.mirGetDate($A3388,$D$4,"MOD_FOLLOWING",$I$2),"")</f>
        <v/>
      </c>
      <c r="E3388" s="741" t="str">
        <v/>
      </c>
      <c r="F3388" s="741" t="str">
        <v/>
      </c>
      <c r="G3388" s="741" t="str">
        <v/>
      </c>
    </row>
    <row r="3389" spans="1:7">
      <c r="A3389" s="740" t="str">
        <f t="shared" si="52"/>
        <v/>
      </c>
      <c r="B3389" s="739" t="str">
        <f>IF($L$2=TRUE,_xll.mirGetDate($A3389,$B$4,"MOD_FOLLOWING",$I$2),"")</f>
        <v/>
      </c>
      <c r="C3389" s="738" t="str">
        <f>IF($L$2=TRUE,_xll.mirGetDate($A3389,$C$4,"MOD_FOLLOWING",$I$2),"")</f>
        <v/>
      </c>
      <c r="D3389" s="738" t="str">
        <f>IF($L$2=TRUE,_xll.mirGetDate($A3389,$D$4,"MOD_FOLLOWING",$I$2),"")</f>
        <v/>
      </c>
      <c r="E3389" s="741" t="str">
        <v/>
      </c>
      <c r="F3389" s="741" t="str">
        <v/>
      </c>
      <c r="G3389" s="741" t="str">
        <v/>
      </c>
    </row>
    <row r="3390" spans="1:7">
      <c r="A3390" s="740" t="str">
        <f t="shared" si="52"/>
        <v/>
      </c>
      <c r="B3390" s="739" t="str">
        <f>IF($L$2=TRUE,_xll.mirGetDate($A3390,$B$4,"MOD_FOLLOWING",$I$2),"")</f>
        <v/>
      </c>
      <c r="C3390" s="738" t="str">
        <f>IF($L$2=TRUE,_xll.mirGetDate($A3390,$C$4,"MOD_FOLLOWING",$I$2),"")</f>
        <v/>
      </c>
      <c r="D3390" s="738" t="str">
        <f>IF($L$2=TRUE,_xll.mirGetDate($A3390,$D$4,"MOD_FOLLOWING",$I$2),"")</f>
        <v/>
      </c>
      <c r="E3390" s="741" t="str">
        <v/>
      </c>
      <c r="F3390" s="741" t="str">
        <v/>
      </c>
      <c r="G3390" s="741" t="str">
        <v/>
      </c>
    </row>
    <row r="3391" spans="1:7">
      <c r="A3391" s="740" t="str">
        <f t="shared" si="52"/>
        <v/>
      </c>
      <c r="B3391" s="739" t="str">
        <f>IF($L$2=TRUE,_xll.mirGetDate($A3391,$B$4,"MOD_FOLLOWING",$I$2),"")</f>
        <v/>
      </c>
      <c r="C3391" s="738" t="str">
        <f>IF($L$2=TRUE,_xll.mirGetDate($A3391,$C$4,"MOD_FOLLOWING",$I$2),"")</f>
        <v/>
      </c>
      <c r="D3391" s="738" t="str">
        <f>IF($L$2=TRUE,_xll.mirGetDate($A3391,$D$4,"MOD_FOLLOWING",$I$2),"")</f>
        <v/>
      </c>
      <c r="E3391" s="741" t="str">
        <v/>
      </c>
      <c r="F3391" s="741" t="str">
        <v/>
      </c>
      <c r="G3391" s="741" t="str">
        <v/>
      </c>
    </row>
    <row r="3392" spans="1:7">
      <c r="A3392" s="740" t="str">
        <f t="shared" si="52"/>
        <v/>
      </c>
      <c r="B3392" s="739" t="str">
        <f>IF($L$2=TRUE,_xll.mirGetDate($A3392,$B$4,"MOD_FOLLOWING",$I$2),"")</f>
        <v/>
      </c>
      <c r="C3392" s="738" t="str">
        <f>IF($L$2=TRUE,_xll.mirGetDate($A3392,$C$4,"MOD_FOLLOWING",$I$2),"")</f>
        <v/>
      </c>
      <c r="D3392" s="738" t="str">
        <f>IF($L$2=TRUE,_xll.mirGetDate($A3392,$D$4,"MOD_FOLLOWING",$I$2),"")</f>
        <v/>
      </c>
      <c r="E3392" s="741" t="str">
        <v/>
      </c>
      <c r="F3392" s="741" t="str">
        <v/>
      </c>
      <c r="G3392" s="741" t="str">
        <v/>
      </c>
    </row>
    <row r="3393" spans="1:7">
      <c r="A3393" s="740" t="str">
        <f t="shared" si="52"/>
        <v/>
      </c>
      <c r="B3393" s="739" t="str">
        <f>IF($L$2=TRUE,_xll.mirGetDate($A3393,$B$4,"MOD_FOLLOWING",$I$2),"")</f>
        <v/>
      </c>
      <c r="C3393" s="738" t="str">
        <f>IF($L$2=TRUE,_xll.mirGetDate($A3393,$C$4,"MOD_FOLLOWING",$I$2),"")</f>
        <v/>
      </c>
      <c r="D3393" s="738" t="str">
        <f>IF($L$2=TRUE,_xll.mirGetDate($A3393,$D$4,"MOD_FOLLOWING",$I$2),"")</f>
        <v/>
      </c>
      <c r="E3393" s="741" t="str">
        <v/>
      </c>
      <c r="F3393" s="741" t="str">
        <v/>
      </c>
      <c r="G3393" s="741" t="str">
        <v/>
      </c>
    </row>
    <row r="3394" spans="1:7">
      <c r="A3394" s="740" t="str">
        <f t="shared" si="52"/>
        <v/>
      </c>
      <c r="B3394" s="739" t="str">
        <f>IF($L$2=TRUE,_xll.mirGetDate($A3394,$B$4,"MOD_FOLLOWING",$I$2),"")</f>
        <v/>
      </c>
      <c r="C3394" s="738" t="str">
        <f>IF($L$2=TRUE,_xll.mirGetDate($A3394,$C$4,"MOD_FOLLOWING",$I$2),"")</f>
        <v/>
      </c>
      <c r="D3394" s="738" t="str">
        <f>IF($L$2=TRUE,_xll.mirGetDate($A3394,$D$4,"MOD_FOLLOWING",$I$2),"")</f>
        <v/>
      </c>
      <c r="E3394" s="741" t="str">
        <v/>
      </c>
      <c r="F3394" s="741" t="str">
        <v/>
      </c>
      <c r="G3394" s="741" t="str">
        <v/>
      </c>
    </row>
    <row r="3395" spans="1:7">
      <c r="A3395" s="740" t="str">
        <f t="shared" si="52"/>
        <v/>
      </c>
      <c r="B3395" s="739" t="str">
        <f>IF($L$2=TRUE,_xll.mirGetDate($A3395,$B$4,"MOD_FOLLOWING",$I$2),"")</f>
        <v/>
      </c>
      <c r="C3395" s="738" t="str">
        <f>IF($L$2=TRUE,_xll.mirGetDate($A3395,$C$4,"MOD_FOLLOWING",$I$2),"")</f>
        <v/>
      </c>
      <c r="D3395" s="738" t="str">
        <f>IF($L$2=TRUE,_xll.mirGetDate($A3395,$D$4,"MOD_FOLLOWING",$I$2),"")</f>
        <v/>
      </c>
      <c r="E3395" s="741" t="str">
        <v/>
      </c>
      <c r="F3395" s="741" t="str">
        <v/>
      </c>
      <c r="G3395" s="741" t="str">
        <v/>
      </c>
    </row>
    <row r="3396" spans="1:7">
      <c r="A3396" s="740" t="str">
        <f t="shared" si="52"/>
        <v/>
      </c>
      <c r="B3396" s="739" t="str">
        <f>IF($L$2=TRUE,_xll.mirGetDate($A3396,$B$4,"MOD_FOLLOWING",$I$2),"")</f>
        <v/>
      </c>
      <c r="C3396" s="738" t="str">
        <f>IF($L$2=TRUE,_xll.mirGetDate($A3396,$C$4,"MOD_FOLLOWING",$I$2),"")</f>
        <v/>
      </c>
      <c r="D3396" s="738" t="str">
        <f>IF($L$2=TRUE,_xll.mirGetDate($A3396,$D$4,"MOD_FOLLOWING",$I$2),"")</f>
        <v/>
      </c>
      <c r="E3396" s="741" t="str">
        <v/>
      </c>
      <c r="F3396" s="741" t="str">
        <v/>
      </c>
      <c r="G3396" s="741" t="str">
        <v/>
      </c>
    </row>
    <row r="3397" spans="1:7">
      <c r="A3397" s="740" t="str">
        <f t="shared" si="52"/>
        <v/>
      </c>
      <c r="B3397" s="739" t="str">
        <f>IF($L$2=TRUE,_xll.mirGetDate($A3397,$B$4,"MOD_FOLLOWING",$I$2),"")</f>
        <v/>
      </c>
      <c r="C3397" s="738" t="str">
        <f>IF($L$2=TRUE,_xll.mirGetDate($A3397,$C$4,"MOD_FOLLOWING",$I$2),"")</f>
        <v/>
      </c>
      <c r="D3397" s="738" t="str">
        <f>IF($L$2=TRUE,_xll.mirGetDate($A3397,$D$4,"MOD_FOLLOWING",$I$2),"")</f>
        <v/>
      </c>
      <c r="E3397" s="741" t="str">
        <v/>
      </c>
      <c r="F3397" s="741" t="str">
        <v/>
      </c>
      <c r="G3397" s="741" t="str">
        <v/>
      </c>
    </row>
    <row r="3398" spans="1:7">
      <c r="A3398" s="740" t="str">
        <f t="shared" ref="A3398:A3438" si="53">B3397</f>
        <v/>
      </c>
      <c r="B3398" s="739" t="str">
        <f>IF($L$2=TRUE,_xll.mirGetDate($A3398,$B$4,"MOD_FOLLOWING",$I$2),"")</f>
        <v/>
      </c>
      <c r="C3398" s="738" t="str">
        <f>IF($L$2=TRUE,_xll.mirGetDate($A3398,$C$4,"MOD_FOLLOWING",$I$2),"")</f>
        <v/>
      </c>
      <c r="D3398" s="738" t="str">
        <f>IF($L$2=TRUE,_xll.mirGetDate($A3398,$D$4,"MOD_FOLLOWING",$I$2),"")</f>
        <v/>
      </c>
      <c r="E3398" s="741" t="str">
        <v/>
      </c>
      <c r="F3398" s="741" t="str">
        <v/>
      </c>
      <c r="G3398" s="741" t="str">
        <v/>
      </c>
    </row>
    <row r="3399" spans="1:7">
      <c r="A3399" s="740" t="str">
        <f t="shared" si="53"/>
        <v/>
      </c>
      <c r="B3399" s="739" t="str">
        <f>IF($L$2=TRUE,_xll.mirGetDate($A3399,$B$4,"MOD_FOLLOWING",$I$2),"")</f>
        <v/>
      </c>
      <c r="C3399" s="738" t="str">
        <f>IF($L$2=TRUE,_xll.mirGetDate($A3399,$C$4,"MOD_FOLLOWING",$I$2),"")</f>
        <v/>
      </c>
      <c r="D3399" s="738" t="str">
        <f>IF($L$2=TRUE,_xll.mirGetDate($A3399,$D$4,"MOD_FOLLOWING",$I$2),"")</f>
        <v/>
      </c>
      <c r="E3399" s="741" t="str">
        <v/>
      </c>
      <c r="F3399" s="741" t="str">
        <v/>
      </c>
      <c r="G3399" s="741" t="str">
        <v/>
      </c>
    </row>
    <row r="3400" spans="1:7">
      <c r="A3400" s="740" t="str">
        <f t="shared" si="53"/>
        <v/>
      </c>
      <c r="B3400" s="739" t="str">
        <f>IF($L$2=TRUE,_xll.mirGetDate($A3400,$B$4,"MOD_FOLLOWING",$I$2),"")</f>
        <v/>
      </c>
      <c r="C3400" s="738" t="str">
        <f>IF($L$2=TRUE,_xll.mirGetDate($A3400,$C$4,"MOD_FOLLOWING",$I$2),"")</f>
        <v/>
      </c>
      <c r="D3400" s="738" t="str">
        <f>IF($L$2=TRUE,_xll.mirGetDate($A3400,$D$4,"MOD_FOLLOWING",$I$2),"")</f>
        <v/>
      </c>
      <c r="E3400" s="741" t="str">
        <v/>
      </c>
      <c r="F3400" s="741" t="str">
        <v/>
      </c>
      <c r="G3400" s="741" t="str">
        <v/>
      </c>
    </row>
    <row r="3401" spans="1:7">
      <c r="A3401" s="740" t="str">
        <f t="shared" si="53"/>
        <v/>
      </c>
      <c r="B3401" s="739" t="str">
        <f>IF($L$2=TRUE,_xll.mirGetDate($A3401,$B$4,"MOD_FOLLOWING",$I$2),"")</f>
        <v/>
      </c>
      <c r="C3401" s="738" t="str">
        <f>IF($L$2=TRUE,_xll.mirGetDate($A3401,$C$4,"MOD_FOLLOWING",$I$2),"")</f>
        <v/>
      </c>
      <c r="D3401" s="738" t="str">
        <f>IF($L$2=TRUE,_xll.mirGetDate($A3401,$D$4,"MOD_FOLLOWING",$I$2),"")</f>
        <v/>
      </c>
      <c r="E3401" s="741" t="str">
        <v/>
      </c>
      <c r="F3401" s="741" t="str">
        <v/>
      </c>
      <c r="G3401" s="741" t="str">
        <v/>
      </c>
    </row>
    <row r="3402" spans="1:7">
      <c r="A3402" s="740" t="str">
        <f t="shared" si="53"/>
        <v/>
      </c>
      <c r="B3402" s="739" t="str">
        <f>IF($L$2=TRUE,_xll.mirGetDate($A3402,$B$4,"MOD_FOLLOWING",$I$2),"")</f>
        <v/>
      </c>
      <c r="C3402" s="738" t="str">
        <f>IF($L$2=TRUE,_xll.mirGetDate($A3402,$C$4,"MOD_FOLLOWING",$I$2),"")</f>
        <v/>
      </c>
      <c r="D3402" s="738" t="str">
        <f>IF($L$2=TRUE,_xll.mirGetDate($A3402,$D$4,"MOD_FOLLOWING",$I$2),"")</f>
        <v/>
      </c>
      <c r="E3402" s="741" t="str">
        <v/>
      </c>
      <c r="F3402" s="741" t="str">
        <v/>
      </c>
      <c r="G3402" s="741" t="str">
        <v/>
      </c>
    </row>
    <row r="3403" spans="1:7">
      <c r="A3403" s="740" t="str">
        <f t="shared" si="53"/>
        <v/>
      </c>
      <c r="B3403" s="739" t="str">
        <f>IF($L$2=TRUE,_xll.mirGetDate($A3403,$B$4,"MOD_FOLLOWING",$I$2),"")</f>
        <v/>
      </c>
      <c r="C3403" s="738" t="str">
        <f>IF($L$2=TRUE,_xll.mirGetDate($A3403,$C$4,"MOD_FOLLOWING",$I$2),"")</f>
        <v/>
      </c>
      <c r="D3403" s="738" t="str">
        <f>IF($L$2=TRUE,_xll.mirGetDate($A3403,$D$4,"MOD_FOLLOWING",$I$2),"")</f>
        <v/>
      </c>
      <c r="E3403" s="741" t="str">
        <v/>
      </c>
      <c r="F3403" s="741" t="str">
        <v/>
      </c>
      <c r="G3403" s="741" t="str">
        <v/>
      </c>
    </row>
    <row r="3404" spans="1:7">
      <c r="A3404" s="740" t="str">
        <f t="shared" si="53"/>
        <v/>
      </c>
      <c r="B3404" s="739" t="str">
        <f>IF($L$2=TRUE,_xll.mirGetDate($A3404,$B$4,"MOD_FOLLOWING",$I$2),"")</f>
        <v/>
      </c>
      <c r="C3404" s="738" t="str">
        <f>IF($L$2=TRUE,_xll.mirGetDate($A3404,$C$4,"MOD_FOLLOWING",$I$2),"")</f>
        <v/>
      </c>
      <c r="D3404" s="738" t="str">
        <f>IF($L$2=TRUE,_xll.mirGetDate($A3404,$D$4,"MOD_FOLLOWING",$I$2),"")</f>
        <v/>
      </c>
      <c r="E3404" s="741" t="str">
        <v/>
      </c>
      <c r="F3404" s="741" t="str">
        <v/>
      </c>
      <c r="G3404" s="741" t="str">
        <v/>
      </c>
    </row>
    <row r="3405" spans="1:7">
      <c r="A3405" s="740" t="str">
        <f t="shared" si="53"/>
        <v/>
      </c>
      <c r="B3405" s="739" t="str">
        <f>IF($L$2=TRUE,_xll.mirGetDate($A3405,$B$4,"MOD_FOLLOWING",$I$2),"")</f>
        <v/>
      </c>
      <c r="C3405" s="738" t="str">
        <f>IF($L$2=TRUE,_xll.mirGetDate($A3405,$C$4,"MOD_FOLLOWING",$I$2),"")</f>
        <v/>
      </c>
      <c r="D3405" s="738" t="str">
        <f>IF($L$2=TRUE,_xll.mirGetDate($A3405,$D$4,"MOD_FOLLOWING",$I$2),"")</f>
        <v/>
      </c>
      <c r="E3405" s="741" t="str">
        <v/>
      </c>
      <c r="F3405" s="741" t="str">
        <v/>
      </c>
      <c r="G3405" s="741" t="str">
        <v/>
      </c>
    </row>
    <row r="3406" spans="1:7">
      <c r="A3406" s="740" t="str">
        <f t="shared" si="53"/>
        <v/>
      </c>
      <c r="B3406" s="739" t="str">
        <f>IF($L$2=TRUE,_xll.mirGetDate($A3406,$B$4,"MOD_FOLLOWING",$I$2),"")</f>
        <v/>
      </c>
      <c r="C3406" s="738" t="str">
        <f>IF($L$2=TRUE,_xll.mirGetDate($A3406,$C$4,"MOD_FOLLOWING",$I$2),"")</f>
        <v/>
      </c>
      <c r="D3406" s="738" t="str">
        <f>IF($L$2=TRUE,_xll.mirGetDate($A3406,$D$4,"MOD_FOLLOWING",$I$2),"")</f>
        <v/>
      </c>
      <c r="E3406" s="741" t="str">
        <v/>
      </c>
      <c r="F3406" s="741" t="str">
        <v/>
      </c>
      <c r="G3406" s="741" t="str">
        <v/>
      </c>
    </row>
    <row r="3407" spans="1:7">
      <c r="A3407" s="740" t="str">
        <f t="shared" si="53"/>
        <v/>
      </c>
      <c r="B3407" s="739" t="str">
        <f>IF($L$2=TRUE,_xll.mirGetDate($A3407,$B$4,"MOD_FOLLOWING",$I$2),"")</f>
        <v/>
      </c>
      <c r="C3407" s="738" t="str">
        <f>IF($L$2=TRUE,_xll.mirGetDate($A3407,$C$4,"MOD_FOLLOWING",$I$2),"")</f>
        <v/>
      </c>
      <c r="D3407" s="738" t="str">
        <f>IF($L$2=TRUE,_xll.mirGetDate($A3407,$D$4,"MOD_FOLLOWING",$I$2),"")</f>
        <v/>
      </c>
      <c r="E3407" s="741" t="str">
        <v/>
      </c>
      <c r="F3407" s="741" t="str">
        <v/>
      </c>
      <c r="G3407" s="741" t="str">
        <v/>
      </c>
    </row>
    <row r="3408" spans="1:7">
      <c r="A3408" s="740" t="str">
        <f t="shared" si="53"/>
        <v/>
      </c>
      <c r="B3408" s="739" t="str">
        <f>IF($L$2=TRUE,_xll.mirGetDate($A3408,$B$4,"MOD_FOLLOWING",$I$2),"")</f>
        <v/>
      </c>
      <c r="C3408" s="738" t="str">
        <f>IF($L$2=TRUE,_xll.mirGetDate($A3408,$C$4,"MOD_FOLLOWING",$I$2),"")</f>
        <v/>
      </c>
      <c r="D3408" s="738" t="str">
        <f>IF($L$2=TRUE,_xll.mirGetDate($A3408,$D$4,"MOD_FOLLOWING",$I$2),"")</f>
        <v/>
      </c>
      <c r="E3408" s="741" t="str">
        <v/>
      </c>
      <c r="F3408" s="741" t="str">
        <v/>
      </c>
      <c r="G3408" s="741" t="str">
        <v/>
      </c>
    </row>
    <row r="3409" spans="1:7">
      <c r="A3409" s="740" t="str">
        <f t="shared" si="53"/>
        <v/>
      </c>
      <c r="B3409" s="739" t="str">
        <f>IF($L$2=TRUE,_xll.mirGetDate($A3409,$B$4,"MOD_FOLLOWING",$I$2),"")</f>
        <v/>
      </c>
      <c r="C3409" s="738" t="str">
        <f>IF($L$2=TRUE,_xll.mirGetDate($A3409,$C$4,"MOD_FOLLOWING",$I$2),"")</f>
        <v/>
      </c>
      <c r="D3409" s="738" t="str">
        <f>IF($L$2=TRUE,_xll.mirGetDate($A3409,$D$4,"MOD_FOLLOWING",$I$2),"")</f>
        <v/>
      </c>
      <c r="E3409" s="741" t="str">
        <v/>
      </c>
      <c r="F3409" s="741" t="str">
        <v/>
      </c>
      <c r="G3409" s="741" t="str">
        <v/>
      </c>
    </row>
    <row r="3410" spans="1:7">
      <c r="A3410" s="740" t="str">
        <f t="shared" si="53"/>
        <v/>
      </c>
      <c r="B3410" s="739" t="str">
        <f>IF($L$2=TRUE,_xll.mirGetDate($A3410,$B$4,"MOD_FOLLOWING",$I$2),"")</f>
        <v/>
      </c>
      <c r="C3410" s="738" t="str">
        <f>IF($L$2=TRUE,_xll.mirGetDate($A3410,$C$4,"MOD_FOLLOWING",$I$2),"")</f>
        <v/>
      </c>
      <c r="D3410" s="738" t="str">
        <f>IF($L$2=TRUE,_xll.mirGetDate($A3410,$D$4,"MOD_FOLLOWING",$I$2),"")</f>
        <v/>
      </c>
      <c r="E3410" s="741" t="str">
        <v/>
      </c>
      <c r="F3410" s="741" t="str">
        <v/>
      </c>
      <c r="G3410" s="741" t="str">
        <v/>
      </c>
    </row>
    <row r="3411" spans="1:7">
      <c r="A3411" s="740" t="str">
        <f t="shared" si="53"/>
        <v/>
      </c>
      <c r="B3411" s="739" t="str">
        <f>IF($L$2=TRUE,_xll.mirGetDate($A3411,$B$4,"MOD_FOLLOWING",$I$2),"")</f>
        <v/>
      </c>
      <c r="C3411" s="738" t="str">
        <f>IF($L$2=TRUE,_xll.mirGetDate($A3411,$C$4,"MOD_FOLLOWING",$I$2),"")</f>
        <v/>
      </c>
      <c r="D3411" s="738" t="str">
        <f>IF($L$2=TRUE,_xll.mirGetDate($A3411,$D$4,"MOD_FOLLOWING",$I$2),"")</f>
        <v/>
      </c>
      <c r="E3411" s="741" t="str">
        <v/>
      </c>
      <c r="F3411" s="741" t="str">
        <v/>
      </c>
      <c r="G3411" s="741" t="str">
        <v/>
      </c>
    </row>
    <row r="3412" spans="1:7">
      <c r="A3412" s="740" t="str">
        <f t="shared" si="53"/>
        <v/>
      </c>
      <c r="B3412" s="739" t="str">
        <f>IF($L$2=TRUE,_xll.mirGetDate($A3412,$B$4,"MOD_FOLLOWING",$I$2),"")</f>
        <v/>
      </c>
      <c r="C3412" s="738" t="str">
        <f>IF($L$2=TRUE,_xll.mirGetDate($A3412,$C$4,"MOD_FOLLOWING",$I$2),"")</f>
        <v/>
      </c>
      <c r="D3412" s="738" t="str">
        <f>IF($L$2=TRUE,_xll.mirGetDate($A3412,$D$4,"MOD_FOLLOWING",$I$2),"")</f>
        <v/>
      </c>
      <c r="E3412" s="741" t="str">
        <v/>
      </c>
      <c r="F3412" s="741" t="str">
        <v/>
      </c>
      <c r="G3412" s="741" t="str">
        <v/>
      </c>
    </row>
    <row r="3413" spans="1:7">
      <c r="A3413" s="740" t="str">
        <f t="shared" si="53"/>
        <v/>
      </c>
      <c r="B3413" s="739" t="str">
        <f>IF($L$2=TRUE,_xll.mirGetDate($A3413,$B$4,"MOD_FOLLOWING",$I$2),"")</f>
        <v/>
      </c>
      <c r="C3413" s="738" t="str">
        <f>IF($L$2=TRUE,_xll.mirGetDate($A3413,$C$4,"MOD_FOLLOWING",$I$2),"")</f>
        <v/>
      </c>
      <c r="D3413" s="738" t="str">
        <f>IF($L$2=TRUE,_xll.mirGetDate($A3413,$D$4,"MOD_FOLLOWING",$I$2),"")</f>
        <v/>
      </c>
      <c r="E3413" s="741" t="str">
        <v/>
      </c>
      <c r="F3413" s="741" t="str">
        <v/>
      </c>
      <c r="G3413" s="741" t="str">
        <v/>
      </c>
    </row>
    <row r="3414" spans="1:7">
      <c r="A3414" s="740" t="str">
        <f t="shared" si="53"/>
        <v/>
      </c>
      <c r="B3414" s="739" t="str">
        <f>IF($L$2=TRUE,_xll.mirGetDate($A3414,$B$4,"MOD_FOLLOWING",$I$2),"")</f>
        <v/>
      </c>
      <c r="C3414" s="738" t="str">
        <f>IF($L$2=TRUE,_xll.mirGetDate($A3414,$C$4,"MOD_FOLLOWING",$I$2),"")</f>
        <v/>
      </c>
      <c r="D3414" s="738" t="str">
        <f>IF($L$2=TRUE,_xll.mirGetDate($A3414,$D$4,"MOD_FOLLOWING",$I$2),"")</f>
        <v/>
      </c>
      <c r="E3414" s="741" t="str">
        <v/>
      </c>
      <c r="F3414" s="741" t="str">
        <v/>
      </c>
      <c r="G3414" s="741" t="str">
        <v/>
      </c>
    </row>
    <row r="3415" spans="1:7">
      <c r="A3415" s="740" t="str">
        <f t="shared" si="53"/>
        <v/>
      </c>
      <c r="B3415" s="739" t="str">
        <f>IF($L$2=TRUE,_xll.mirGetDate($A3415,$B$4,"MOD_FOLLOWING",$I$2),"")</f>
        <v/>
      </c>
      <c r="C3415" s="738" t="str">
        <f>IF($L$2=TRUE,_xll.mirGetDate($A3415,$C$4,"MOD_FOLLOWING",$I$2),"")</f>
        <v/>
      </c>
      <c r="D3415" s="738" t="str">
        <f>IF($L$2=TRUE,_xll.mirGetDate($A3415,$D$4,"MOD_FOLLOWING",$I$2),"")</f>
        <v/>
      </c>
      <c r="E3415" s="741" t="str">
        <v/>
      </c>
      <c r="F3415" s="741" t="str">
        <v/>
      </c>
      <c r="G3415" s="741" t="str">
        <v/>
      </c>
    </row>
    <row r="3416" spans="1:7">
      <c r="A3416" s="740" t="str">
        <f t="shared" si="53"/>
        <v/>
      </c>
      <c r="B3416" s="739" t="str">
        <f>IF($L$2=TRUE,_xll.mirGetDate($A3416,$B$4,"MOD_FOLLOWING",$I$2),"")</f>
        <v/>
      </c>
      <c r="C3416" s="738" t="str">
        <f>IF($L$2=TRUE,_xll.mirGetDate($A3416,$C$4,"MOD_FOLLOWING",$I$2),"")</f>
        <v/>
      </c>
      <c r="D3416" s="738" t="str">
        <f>IF($L$2=TRUE,_xll.mirGetDate($A3416,$D$4,"MOD_FOLLOWING",$I$2),"")</f>
        <v/>
      </c>
      <c r="E3416" s="741" t="str">
        <v/>
      </c>
      <c r="F3416" s="741" t="str">
        <v/>
      </c>
      <c r="G3416" s="741" t="str">
        <v/>
      </c>
    </row>
    <row r="3417" spans="1:7">
      <c r="A3417" s="740" t="str">
        <f t="shared" si="53"/>
        <v/>
      </c>
      <c r="B3417" s="739" t="str">
        <f>IF($L$2=TRUE,_xll.mirGetDate($A3417,$B$4,"MOD_FOLLOWING",$I$2),"")</f>
        <v/>
      </c>
      <c r="C3417" s="738" t="str">
        <f>IF($L$2=TRUE,_xll.mirGetDate($A3417,$C$4,"MOD_FOLLOWING",$I$2),"")</f>
        <v/>
      </c>
      <c r="D3417" s="738" t="str">
        <f>IF($L$2=TRUE,_xll.mirGetDate($A3417,$D$4,"MOD_FOLLOWING",$I$2),"")</f>
        <v/>
      </c>
      <c r="E3417" s="741" t="str">
        <v/>
      </c>
      <c r="F3417" s="741" t="str">
        <v/>
      </c>
      <c r="G3417" s="741" t="str">
        <v/>
      </c>
    </row>
    <row r="3418" spans="1:7">
      <c r="A3418" s="740" t="str">
        <f t="shared" si="53"/>
        <v/>
      </c>
      <c r="B3418" s="739" t="str">
        <f>IF($L$2=TRUE,_xll.mirGetDate($A3418,$B$4,"MOD_FOLLOWING",$I$2),"")</f>
        <v/>
      </c>
      <c r="C3418" s="738" t="str">
        <f>IF($L$2=TRUE,_xll.mirGetDate($A3418,$C$4,"MOD_FOLLOWING",$I$2),"")</f>
        <v/>
      </c>
      <c r="D3418" s="738" t="str">
        <f>IF($L$2=TRUE,_xll.mirGetDate($A3418,$D$4,"MOD_FOLLOWING",$I$2),"")</f>
        <v/>
      </c>
      <c r="E3418" s="741" t="str">
        <v/>
      </c>
      <c r="F3418" s="741" t="str">
        <v/>
      </c>
      <c r="G3418" s="741" t="str">
        <v/>
      </c>
    </row>
    <row r="3419" spans="1:7">
      <c r="A3419" s="740" t="str">
        <f t="shared" si="53"/>
        <v/>
      </c>
      <c r="B3419" s="739" t="str">
        <f>IF($L$2=TRUE,_xll.mirGetDate($A3419,$B$4,"MOD_FOLLOWING",$I$2),"")</f>
        <v/>
      </c>
      <c r="C3419" s="738" t="str">
        <f>IF($L$2=TRUE,_xll.mirGetDate($A3419,$C$4,"MOD_FOLLOWING",$I$2),"")</f>
        <v/>
      </c>
      <c r="D3419" s="738" t="str">
        <f>IF($L$2=TRUE,_xll.mirGetDate($A3419,$D$4,"MOD_FOLLOWING",$I$2),"")</f>
        <v/>
      </c>
      <c r="E3419" s="741" t="str">
        <v/>
      </c>
      <c r="F3419" s="741" t="str">
        <v/>
      </c>
      <c r="G3419" s="741" t="str">
        <v/>
      </c>
    </row>
    <row r="3420" spans="1:7">
      <c r="A3420" s="740" t="str">
        <f t="shared" si="53"/>
        <v/>
      </c>
      <c r="B3420" s="739" t="str">
        <f>IF($L$2=TRUE,_xll.mirGetDate($A3420,$B$4,"MOD_FOLLOWING",$I$2),"")</f>
        <v/>
      </c>
      <c r="C3420" s="738" t="str">
        <f>IF($L$2=TRUE,_xll.mirGetDate($A3420,$C$4,"MOD_FOLLOWING",$I$2),"")</f>
        <v/>
      </c>
      <c r="D3420" s="738" t="str">
        <f>IF($L$2=TRUE,_xll.mirGetDate($A3420,$D$4,"MOD_FOLLOWING",$I$2),"")</f>
        <v/>
      </c>
      <c r="E3420" s="741" t="str">
        <v/>
      </c>
      <c r="F3420" s="741" t="str">
        <v/>
      </c>
      <c r="G3420" s="741" t="str">
        <v/>
      </c>
    </row>
    <row r="3421" spans="1:7">
      <c r="A3421" s="740" t="str">
        <f t="shared" si="53"/>
        <v/>
      </c>
      <c r="B3421" s="739" t="str">
        <f>IF($L$2=TRUE,_xll.mirGetDate($A3421,$B$4,"MOD_FOLLOWING",$I$2),"")</f>
        <v/>
      </c>
      <c r="C3421" s="738" t="str">
        <f>IF($L$2=TRUE,_xll.mirGetDate($A3421,$C$4,"MOD_FOLLOWING",$I$2),"")</f>
        <v/>
      </c>
      <c r="D3421" s="738" t="str">
        <f>IF($L$2=TRUE,_xll.mirGetDate($A3421,$D$4,"MOD_FOLLOWING",$I$2),"")</f>
        <v/>
      </c>
      <c r="E3421" s="741" t="str">
        <v/>
      </c>
      <c r="F3421" s="741" t="str">
        <v/>
      </c>
      <c r="G3421" s="741" t="str">
        <v/>
      </c>
    </row>
    <row r="3422" spans="1:7">
      <c r="A3422" s="740" t="str">
        <f t="shared" si="53"/>
        <v/>
      </c>
      <c r="B3422" s="739" t="str">
        <f>IF($L$2=TRUE,_xll.mirGetDate($A3422,$B$4,"MOD_FOLLOWING",$I$2),"")</f>
        <v/>
      </c>
      <c r="C3422" s="738" t="str">
        <f>IF($L$2=TRUE,_xll.mirGetDate($A3422,$C$4,"MOD_FOLLOWING",$I$2),"")</f>
        <v/>
      </c>
      <c r="D3422" s="738" t="str">
        <f>IF($L$2=TRUE,_xll.mirGetDate($A3422,$D$4,"MOD_FOLLOWING",$I$2),"")</f>
        <v/>
      </c>
      <c r="E3422" s="741" t="str">
        <v/>
      </c>
      <c r="F3422" s="741" t="str">
        <v/>
      </c>
      <c r="G3422" s="741" t="str">
        <v/>
      </c>
    </row>
    <row r="3423" spans="1:7">
      <c r="A3423" s="740" t="str">
        <f t="shared" si="53"/>
        <v/>
      </c>
      <c r="B3423" s="739" t="str">
        <f>IF($L$2=TRUE,_xll.mirGetDate($A3423,$B$4,"MOD_FOLLOWING",$I$2),"")</f>
        <v/>
      </c>
      <c r="C3423" s="738" t="str">
        <f>IF($L$2=TRUE,_xll.mirGetDate($A3423,$C$4,"MOD_FOLLOWING",$I$2),"")</f>
        <v/>
      </c>
      <c r="D3423" s="738" t="str">
        <f>IF($L$2=TRUE,_xll.mirGetDate($A3423,$D$4,"MOD_FOLLOWING",$I$2),"")</f>
        <v/>
      </c>
      <c r="E3423" s="741" t="str">
        <v/>
      </c>
      <c r="F3423" s="741" t="str">
        <v/>
      </c>
      <c r="G3423" s="741" t="str">
        <v/>
      </c>
    </row>
    <row r="3424" spans="1:7">
      <c r="A3424" s="740" t="str">
        <f t="shared" si="53"/>
        <v/>
      </c>
      <c r="B3424" s="739" t="str">
        <f>IF($L$2=TRUE,_xll.mirGetDate($A3424,$B$4,"MOD_FOLLOWING",$I$2),"")</f>
        <v/>
      </c>
      <c r="C3424" s="738" t="str">
        <f>IF($L$2=TRUE,_xll.mirGetDate($A3424,$C$4,"MOD_FOLLOWING",$I$2),"")</f>
        <v/>
      </c>
      <c r="D3424" s="738" t="str">
        <f>IF($L$2=TRUE,_xll.mirGetDate($A3424,$D$4,"MOD_FOLLOWING",$I$2),"")</f>
        <v/>
      </c>
      <c r="E3424" s="741" t="str">
        <v/>
      </c>
      <c r="F3424" s="741" t="str">
        <v/>
      </c>
      <c r="G3424" s="741" t="str">
        <v/>
      </c>
    </row>
    <row r="3425" spans="1:7">
      <c r="A3425" s="740" t="str">
        <f t="shared" si="53"/>
        <v/>
      </c>
      <c r="B3425" s="739" t="str">
        <f>IF($L$2=TRUE,_xll.mirGetDate($A3425,$B$4,"MOD_FOLLOWING",$I$2),"")</f>
        <v/>
      </c>
      <c r="C3425" s="738" t="str">
        <f>IF($L$2=TRUE,_xll.mirGetDate($A3425,$C$4,"MOD_FOLLOWING",$I$2),"")</f>
        <v/>
      </c>
      <c r="D3425" s="738" t="str">
        <f>IF($L$2=TRUE,_xll.mirGetDate($A3425,$D$4,"MOD_FOLLOWING",$I$2),"")</f>
        <v/>
      </c>
      <c r="E3425" s="741" t="str">
        <v/>
      </c>
      <c r="F3425" s="741" t="str">
        <v/>
      </c>
      <c r="G3425" s="741" t="str">
        <v/>
      </c>
    </row>
    <row r="3426" spans="1:7">
      <c r="A3426" s="740" t="str">
        <f t="shared" si="53"/>
        <v/>
      </c>
      <c r="B3426" s="739" t="str">
        <f>IF($L$2=TRUE,_xll.mirGetDate($A3426,$B$4,"MOD_FOLLOWING",$I$2),"")</f>
        <v/>
      </c>
      <c r="C3426" s="738" t="str">
        <f>IF($L$2=TRUE,_xll.mirGetDate($A3426,$C$4,"MOD_FOLLOWING",$I$2),"")</f>
        <v/>
      </c>
      <c r="D3426" s="738" t="str">
        <f>IF($L$2=TRUE,_xll.mirGetDate($A3426,$D$4,"MOD_FOLLOWING",$I$2),"")</f>
        <v/>
      </c>
      <c r="E3426" s="741" t="str">
        <v/>
      </c>
      <c r="F3426" s="741" t="str">
        <v/>
      </c>
      <c r="G3426" s="741" t="str">
        <v/>
      </c>
    </row>
    <row r="3427" spans="1:7">
      <c r="A3427" s="740" t="str">
        <f t="shared" si="53"/>
        <v/>
      </c>
      <c r="B3427" s="739" t="str">
        <f>IF($L$2=TRUE,_xll.mirGetDate($A3427,$B$4,"MOD_FOLLOWING",$I$2),"")</f>
        <v/>
      </c>
      <c r="C3427" s="738" t="str">
        <f>IF($L$2=TRUE,_xll.mirGetDate($A3427,$C$4,"MOD_FOLLOWING",$I$2),"")</f>
        <v/>
      </c>
      <c r="D3427" s="738" t="str">
        <f>IF($L$2=TRUE,_xll.mirGetDate($A3427,$D$4,"MOD_FOLLOWING",$I$2),"")</f>
        <v/>
      </c>
      <c r="E3427" s="741" t="str">
        <v/>
      </c>
      <c r="F3427" s="741" t="str">
        <v/>
      </c>
      <c r="G3427" s="741" t="str">
        <v/>
      </c>
    </row>
    <row r="3428" spans="1:7">
      <c r="A3428" s="740" t="str">
        <f t="shared" si="53"/>
        <v/>
      </c>
      <c r="B3428" s="739" t="str">
        <f>IF($L$2=TRUE,_xll.mirGetDate($A3428,$B$4,"MOD_FOLLOWING",$I$2),"")</f>
        <v/>
      </c>
      <c r="C3428" s="738" t="str">
        <f>IF($L$2=TRUE,_xll.mirGetDate($A3428,$C$4,"MOD_FOLLOWING",$I$2),"")</f>
        <v/>
      </c>
      <c r="D3428" s="738" t="str">
        <f>IF($L$2=TRUE,_xll.mirGetDate($A3428,$D$4,"MOD_FOLLOWING",$I$2),"")</f>
        <v/>
      </c>
      <c r="E3428" s="741" t="str">
        <v/>
      </c>
      <c r="F3428" s="741" t="str">
        <v/>
      </c>
      <c r="G3428" s="741" t="str">
        <v/>
      </c>
    </row>
    <row r="3429" spans="1:7">
      <c r="A3429" s="740" t="str">
        <f t="shared" si="53"/>
        <v/>
      </c>
      <c r="B3429" s="739" t="str">
        <f>IF($L$2=TRUE,_xll.mirGetDate($A3429,$B$4,"MOD_FOLLOWING",$I$2),"")</f>
        <v/>
      </c>
      <c r="C3429" s="738" t="str">
        <f>IF($L$2=TRUE,_xll.mirGetDate($A3429,$C$4,"MOD_FOLLOWING",$I$2),"")</f>
        <v/>
      </c>
      <c r="D3429" s="738" t="str">
        <f>IF($L$2=TRUE,_xll.mirGetDate($A3429,$D$4,"MOD_FOLLOWING",$I$2),"")</f>
        <v/>
      </c>
      <c r="E3429" s="741" t="str">
        <v/>
      </c>
      <c r="F3429" s="741" t="str">
        <v/>
      </c>
      <c r="G3429" s="741" t="str">
        <v/>
      </c>
    </row>
    <row r="3430" spans="1:7">
      <c r="A3430" s="740" t="str">
        <f t="shared" si="53"/>
        <v/>
      </c>
      <c r="B3430" s="739" t="str">
        <f>IF($L$2=TRUE,_xll.mirGetDate($A3430,$B$4,"MOD_FOLLOWING",$I$2),"")</f>
        <v/>
      </c>
      <c r="C3430" s="738" t="str">
        <f>IF($L$2=TRUE,_xll.mirGetDate($A3430,$C$4,"MOD_FOLLOWING",$I$2),"")</f>
        <v/>
      </c>
      <c r="D3430" s="738" t="str">
        <f>IF($L$2=TRUE,_xll.mirGetDate($A3430,$D$4,"MOD_FOLLOWING",$I$2),"")</f>
        <v/>
      </c>
      <c r="E3430" s="741" t="str">
        <v/>
      </c>
      <c r="F3430" s="741" t="str">
        <v/>
      </c>
      <c r="G3430" s="741" t="str">
        <v/>
      </c>
    </row>
    <row r="3431" spans="1:7">
      <c r="A3431" s="740" t="str">
        <f t="shared" si="53"/>
        <v/>
      </c>
      <c r="B3431" s="739" t="str">
        <f>IF($L$2=TRUE,_xll.mirGetDate($A3431,$B$4,"MOD_FOLLOWING",$I$2),"")</f>
        <v/>
      </c>
      <c r="C3431" s="738" t="str">
        <f>IF($L$2=TRUE,_xll.mirGetDate($A3431,$C$4,"MOD_FOLLOWING",$I$2),"")</f>
        <v/>
      </c>
      <c r="D3431" s="738" t="str">
        <f>IF($L$2=TRUE,_xll.mirGetDate($A3431,$D$4,"MOD_FOLLOWING",$I$2),"")</f>
        <v/>
      </c>
      <c r="E3431" s="741" t="str">
        <v/>
      </c>
      <c r="F3431" s="741" t="str">
        <v/>
      </c>
      <c r="G3431" s="741" t="str">
        <v/>
      </c>
    </row>
    <row r="3432" spans="1:7">
      <c r="A3432" s="740" t="str">
        <f t="shared" si="53"/>
        <v/>
      </c>
      <c r="B3432" s="739" t="str">
        <f>IF($L$2=TRUE,_xll.mirGetDate($A3432,$B$4,"MOD_FOLLOWING",$I$2),"")</f>
        <v/>
      </c>
      <c r="C3432" s="738" t="str">
        <f>IF($L$2=TRUE,_xll.mirGetDate($A3432,$C$4,"MOD_FOLLOWING",$I$2),"")</f>
        <v/>
      </c>
      <c r="D3432" s="738" t="str">
        <f>IF($L$2=TRUE,_xll.mirGetDate($A3432,$D$4,"MOD_FOLLOWING",$I$2),"")</f>
        <v/>
      </c>
      <c r="E3432" s="741" t="str">
        <v/>
      </c>
      <c r="F3432" s="741" t="str">
        <v/>
      </c>
      <c r="G3432" s="741" t="str">
        <v/>
      </c>
    </row>
    <row r="3433" spans="1:7">
      <c r="A3433" s="740" t="str">
        <f t="shared" si="53"/>
        <v/>
      </c>
      <c r="B3433" s="739" t="str">
        <f>IF($L$2=TRUE,_xll.mirGetDate($A3433,$B$4,"MOD_FOLLOWING",$I$2),"")</f>
        <v/>
      </c>
      <c r="C3433" s="738" t="str">
        <f>IF($L$2=TRUE,_xll.mirGetDate($A3433,$C$4,"MOD_FOLLOWING",$I$2),"")</f>
        <v/>
      </c>
      <c r="D3433" s="738" t="str">
        <f>IF($L$2=TRUE,_xll.mirGetDate($A3433,$D$4,"MOD_FOLLOWING",$I$2),"")</f>
        <v/>
      </c>
      <c r="E3433" s="741" t="str">
        <v/>
      </c>
      <c r="F3433" s="741" t="str">
        <v/>
      </c>
      <c r="G3433" s="741" t="str">
        <v/>
      </c>
    </row>
    <row r="3434" spans="1:7">
      <c r="A3434" s="740" t="str">
        <f t="shared" si="53"/>
        <v/>
      </c>
      <c r="B3434" s="739" t="str">
        <f>IF($L$2=TRUE,_xll.mirGetDate($A3434,$B$4,"MOD_FOLLOWING",$I$2),"")</f>
        <v/>
      </c>
      <c r="C3434" s="738" t="str">
        <f>IF($L$2=TRUE,_xll.mirGetDate($A3434,$C$4,"MOD_FOLLOWING",$I$2),"")</f>
        <v/>
      </c>
      <c r="D3434" s="738" t="str">
        <f>IF($L$2=TRUE,_xll.mirGetDate($A3434,$D$4,"MOD_FOLLOWING",$I$2),"")</f>
        <v/>
      </c>
      <c r="E3434" s="741" t="str">
        <v/>
      </c>
      <c r="F3434" s="741" t="str">
        <v/>
      </c>
      <c r="G3434" s="741" t="str">
        <v/>
      </c>
    </row>
    <row r="3435" spans="1:7">
      <c r="A3435" s="740" t="str">
        <f t="shared" si="53"/>
        <v/>
      </c>
      <c r="B3435" s="739" t="str">
        <f>IF($L$2=TRUE,_xll.mirGetDate($A3435,$B$4,"MOD_FOLLOWING",$I$2),"")</f>
        <v/>
      </c>
      <c r="C3435" s="738" t="str">
        <f>IF($L$2=TRUE,_xll.mirGetDate($A3435,$C$4,"MOD_FOLLOWING",$I$2),"")</f>
        <v/>
      </c>
      <c r="D3435" s="738" t="str">
        <f>IF($L$2=TRUE,_xll.mirGetDate($A3435,$D$4,"MOD_FOLLOWING",$I$2),"")</f>
        <v/>
      </c>
      <c r="E3435" s="741" t="str">
        <v/>
      </c>
      <c r="F3435" s="741" t="str">
        <v/>
      </c>
      <c r="G3435" s="741" t="str">
        <v/>
      </c>
    </row>
    <row r="3436" spans="1:7">
      <c r="A3436" s="740" t="str">
        <f t="shared" si="53"/>
        <v/>
      </c>
      <c r="B3436" s="739" t="str">
        <f>IF($L$2=TRUE,_xll.mirGetDate($A3436,$B$4,"MOD_FOLLOWING",$I$2),"")</f>
        <v/>
      </c>
      <c r="C3436" s="738" t="str">
        <f>IF($L$2=TRUE,_xll.mirGetDate($A3436,$C$4,"MOD_FOLLOWING",$I$2),"")</f>
        <v/>
      </c>
      <c r="D3436" s="738" t="str">
        <f>IF($L$2=TRUE,_xll.mirGetDate($A3436,$D$4,"MOD_FOLLOWING",$I$2),"")</f>
        <v/>
      </c>
      <c r="E3436" s="741" t="str">
        <v/>
      </c>
      <c r="F3436" s="741" t="str">
        <v/>
      </c>
      <c r="G3436" s="741" t="str">
        <v/>
      </c>
    </row>
    <row r="3437" spans="1:7">
      <c r="A3437" s="740" t="str">
        <f t="shared" si="53"/>
        <v/>
      </c>
      <c r="B3437" s="739" t="str">
        <f>IF($L$2=TRUE,_xll.mirGetDate($A3437,$B$4,"MOD_FOLLOWING",$I$2),"")</f>
        <v/>
      </c>
      <c r="C3437" s="738" t="str">
        <f>IF($L$2=TRUE,_xll.mirGetDate($A3437,$C$4,"MOD_FOLLOWING",$I$2),"")</f>
        <v/>
      </c>
      <c r="D3437" s="738" t="str">
        <f>IF($L$2=TRUE,_xll.mirGetDate($A3437,$D$4,"MOD_FOLLOWING",$I$2),"")</f>
        <v/>
      </c>
      <c r="E3437" s="741" t="str">
        <v/>
      </c>
      <c r="F3437" s="741" t="str">
        <v/>
      </c>
      <c r="G3437" s="741" t="str">
        <v/>
      </c>
    </row>
    <row r="3438" spans="1:7">
      <c r="A3438" s="740" t="str">
        <f t="shared" si="53"/>
        <v/>
      </c>
      <c r="B3438" s="739" t="str">
        <f>IF($L$2=TRUE,_xll.mirGetDate($A3438,$B$4,"MOD_FOLLOWING",$I$2),"")</f>
        <v/>
      </c>
      <c r="C3438" s="738" t="str">
        <f>IF($L$2=TRUE,_xll.mirGetDate($A3438,$C$4,"MOD_FOLLOWING",$I$2),"")</f>
        <v/>
      </c>
      <c r="D3438" s="738" t="str">
        <f>IF($L$2=TRUE,_xll.mirGetDate($A3438,$D$4,"MOD_FOLLOWING",$I$2),"")</f>
        <v/>
      </c>
      <c r="E3438" s="737" t="str">
        <v/>
      </c>
      <c r="F3438" s="737" t="str">
        <v/>
      </c>
      <c r="G3438" s="737" t="str">
        <v/>
      </c>
    </row>
    <row r="3439" spans="1:7">
      <c r="A3439" s="259"/>
      <c r="B3439" s="259"/>
      <c r="C3439" s="259"/>
      <c r="D3439" s="736"/>
      <c r="E3439" s="736"/>
    </row>
    <row r="3440" spans="1:7">
      <c r="A3440" s="259"/>
      <c r="B3440" s="259"/>
      <c r="C3440" s="259"/>
      <c r="D3440" s="736"/>
      <c r="E3440" s="736"/>
    </row>
    <row r="3441" spans="1:5">
      <c r="A3441" s="259"/>
      <c r="B3441" s="259"/>
      <c r="C3441" s="259"/>
      <c r="D3441" s="736"/>
      <c r="E3441" s="736"/>
    </row>
    <row r="3442" spans="1:5">
      <c r="A3442" s="259"/>
      <c r="B3442" s="259"/>
      <c r="C3442" s="259"/>
      <c r="D3442" s="736"/>
      <c r="E3442" s="736"/>
    </row>
    <row r="3443" spans="1:5">
      <c r="A3443" s="259"/>
      <c r="B3443" s="259"/>
      <c r="C3443" s="259"/>
      <c r="D3443" s="736"/>
      <c r="E3443" s="736"/>
    </row>
    <row r="3444" spans="1:5">
      <c r="A3444" s="259"/>
      <c r="B3444" s="259"/>
      <c r="C3444" s="259"/>
      <c r="D3444" s="736"/>
      <c r="E3444" s="736"/>
    </row>
    <row r="3445" spans="1:5">
      <c r="A3445" s="259"/>
      <c r="B3445" s="259"/>
      <c r="C3445" s="259"/>
      <c r="D3445" s="736"/>
      <c r="E3445" s="736"/>
    </row>
    <row r="3446" spans="1:5">
      <c r="A3446" s="259"/>
      <c r="B3446" s="259"/>
      <c r="C3446" s="259"/>
      <c r="D3446" s="736"/>
      <c r="E3446" s="736"/>
    </row>
    <row r="3447" spans="1:5">
      <c r="A3447" s="259"/>
      <c r="B3447" s="259"/>
      <c r="C3447" s="259"/>
      <c r="D3447" s="736"/>
      <c r="E3447" s="736"/>
    </row>
    <row r="3448" spans="1:5">
      <c r="A3448" s="259"/>
      <c r="B3448" s="259"/>
      <c r="C3448" s="259"/>
      <c r="D3448" s="736"/>
      <c r="E3448" s="736"/>
    </row>
    <row r="3449" spans="1:5">
      <c r="A3449" s="259"/>
      <c r="B3449" s="259"/>
      <c r="C3449" s="259"/>
      <c r="D3449" s="736"/>
      <c r="E3449" s="736"/>
    </row>
    <row r="3450" spans="1:5">
      <c r="A3450" s="259"/>
      <c r="B3450" s="259"/>
      <c r="C3450" s="259"/>
      <c r="D3450" s="736"/>
      <c r="E3450" s="736"/>
    </row>
    <row r="3451" spans="1:5">
      <c r="A3451" s="259"/>
      <c r="B3451" s="259"/>
      <c r="C3451" s="259"/>
      <c r="D3451" s="736"/>
      <c r="E3451" s="736"/>
    </row>
    <row r="3452" spans="1:5">
      <c r="A3452" s="259"/>
      <c r="B3452" s="259"/>
      <c r="C3452" s="259"/>
      <c r="D3452" s="736"/>
      <c r="E3452" s="736"/>
    </row>
    <row r="3453" spans="1:5">
      <c r="A3453" s="259"/>
      <c r="B3453" s="259"/>
      <c r="C3453" s="259"/>
      <c r="D3453" s="736"/>
      <c r="E3453" s="736"/>
    </row>
    <row r="3454" spans="1:5">
      <c r="A3454" s="259"/>
      <c r="B3454" s="259"/>
      <c r="C3454" s="259"/>
      <c r="D3454" s="736"/>
      <c r="E3454" s="736"/>
    </row>
    <row r="3455" spans="1:5">
      <c r="A3455" s="259"/>
      <c r="B3455" s="259"/>
      <c r="C3455" s="259"/>
      <c r="D3455" s="736"/>
      <c r="E3455" s="736"/>
    </row>
    <row r="3456" spans="1:5">
      <c r="A3456" s="259"/>
      <c r="B3456" s="259"/>
      <c r="C3456" s="259"/>
      <c r="D3456" s="736"/>
      <c r="E3456" s="736"/>
    </row>
    <row r="3457" spans="1:5">
      <c r="A3457" s="259"/>
      <c r="B3457" s="259"/>
      <c r="C3457" s="259"/>
      <c r="D3457" s="736"/>
      <c r="E3457" s="736"/>
    </row>
    <row r="3458" spans="1:5">
      <c r="A3458" s="259"/>
      <c r="B3458" s="259"/>
      <c r="C3458" s="259"/>
      <c r="D3458" s="736"/>
      <c r="E3458" s="736"/>
    </row>
    <row r="3459" spans="1:5">
      <c r="A3459" s="259"/>
      <c r="B3459" s="259"/>
      <c r="C3459" s="259"/>
      <c r="D3459" s="736"/>
      <c r="E3459" s="736"/>
    </row>
    <row r="3460" spans="1:5">
      <c r="A3460" s="259"/>
      <c r="B3460" s="259"/>
      <c r="C3460" s="259"/>
      <c r="D3460" s="736"/>
      <c r="E3460" s="736"/>
    </row>
    <row r="3461" spans="1:5">
      <c r="A3461" s="259"/>
      <c r="B3461" s="259"/>
      <c r="C3461" s="259"/>
      <c r="D3461" s="736"/>
      <c r="E3461" s="736"/>
    </row>
    <row r="3462" spans="1:5">
      <c r="A3462" s="259"/>
      <c r="B3462" s="259"/>
      <c r="C3462" s="259"/>
      <c r="D3462" s="736"/>
      <c r="E3462" s="736"/>
    </row>
    <row r="3463" spans="1:5">
      <c r="A3463" s="259"/>
      <c r="B3463" s="259"/>
      <c r="C3463" s="259"/>
      <c r="D3463" s="736"/>
      <c r="E3463" s="736"/>
    </row>
    <row r="3464" spans="1:5">
      <c r="A3464" s="259"/>
      <c r="B3464" s="259"/>
      <c r="C3464" s="259"/>
      <c r="D3464" s="736"/>
      <c r="E3464" s="736"/>
    </row>
    <row r="3465" spans="1:5">
      <c r="A3465" s="259"/>
      <c r="B3465" s="259"/>
      <c r="C3465" s="259"/>
      <c r="D3465" s="736"/>
      <c r="E3465" s="736"/>
    </row>
    <row r="3466" spans="1:5">
      <c r="A3466" s="259"/>
      <c r="B3466" s="259"/>
      <c r="C3466" s="259"/>
      <c r="D3466" s="736"/>
      <c r="E3466" s="736"/>
    </row>
    <row r="3467" spans="1:5">
      <c r="A3467" s="259"/>
      <c r="B3467" s="259"/>
      <c r="C3467" s="259"/>
      <c r="D3467" s="736"/>
      <c r="E3467" s="736"/>
    </row>
    <row r="3468" spans="1:5">
      <c r="A3468" s="259"/>
      <c r="B3468" s="259"/>
      <c r="C3468" s="259"/>
      <c r="D3468" s="736"/>
      <c r="E3468" s="736"/>
    </row>
    <row r="3469" spans="1:5">
      <c r="A3469" s="259"/>
      <c r="B3469" s="259"/>
      <c r="C3469" s="259"/>
      <c r="D3469" s="736"/>
      <c r="E3469" s="736"/>
    </row>
    <row r="3470" spans="1:5">
      <c r="A3470" s="259"/>
      <c r="B3470" s="259"/>
      <c r="C3470" s="259"/>
      <c r="D3470" s="736"/>
      <c r="E3470" s="736"/>
    </row>
    <row r="3471" spans="1:5">
      <c r="A3471" s="259"/>
      <c r="B3471" s="259"/>
      <c r="C3471" s="259"/>
      <c r="D3471" s="736"/>
      <c r="E3471" s="736"/>
    </row>
    <row r="3472" spans="1:5">
      <c r="A3472" s="259"/>
      <c r="B3472" s="259"/>
      <c r="C3472" s="259"/>
      <c r="D3472" s="736"/>
      <c r="E3472" s="736"/>
    </row>
    <row r="3473" spans="1:5">
      <c r="A3473" s="259"/>
      <c r="B3473" s="259"/>
      <c r="C3473" s="259"/>
      <c r="D3473" s="736"/>
      <c r="E3473" s="736"/>
    </row>
    <row r="3474" spans="1:5">
      <c r="A3474" s="259"/>
      <c r="B3474" s="259"/>
      <c r="C3474" s="259"/>
      <c r="D3474" s="736"/>
      <c r="E3474" s="736"/>
    </row>
    <row r="3475" spans="1:5">
      <c r="A3475" s="259"/>
      <c r="B3475" s="259"/>
      <c r="C3475" s="259"/>
      <c r="D3475" s="736"/>
      <c r="E3475" s="736"/>
    </row>
    <row r="3476" spans="1:5">
      <c r="A3476" s="259"/>
      <c r="B3476" s="259"/>
      <c r="C3476" s="259"/>
      <c r="D3476" s="736"/>
      <c r="E3476" s="736"/>
    </row>
    <row r="3477" spans="1:5">
      <c r="A3477" s="259"/>
      <c r="B3477" s="259"/>
      <c r="C3477" s="259"/>
      <c r="D3477" s="736"/>
      <c r="E3477" s="736"/>
    </row>
    <row r="3478" spans="1:5">
      <c r="A3478" s="259"/>
      <c r="B3478" s="259"/>
      <c r="C3478" s="259"/>
      <c r="D3478" s="736"/>
      <c r="E3478" s="736"/>
    </row>
    <row r="3479" spans="1:5">
      <c r="A3479" s="259"/>
      <c r="B3479" s="259"/>
      <c r="C3479" s="259"/>
      <c r="D3479" s="736"/>
      <c r="E3479" s="736"/>
    </row>
    <row r="3480" spans="1:5">
      <c r="A3480" s="259"/>
      <c r="B3480" s="259"/>
      <c r="C3480" s="259"/>
      <c r="D3480" s="736"/>
      <c r="E3480" s="736"/>
    </row>
    <row r="3481" spans="1:5">
      <c r="A3481" s="259"/>
      <c r="B3481" s="259"/>
      <c r="C3481" s="259"/>
      <c r="D3481" s="736"/>
      <c r="E3481" s="736"/>
    </row>
    <row r="3482" spans="1:5">
      <c r="A3482" s="259"/>
      <c r="B3482" s="259"/>
      <c r="C3482" s="259"/>
      <c r="D3482" s="736"/>
      <c r="E3482" s="736"/>
    </row>
    <row r="3483" spans="1:5">
      <c r="A3483" s="259"/>
      <c r="B3483" s="259"/>
      <c r="C3483" s="259"/>
      <c r="D3483" s="736"/>
      <c r="E3483" s="736"/>
    </row>
    <row r="3484" spans="1:5">
      <c r="A3484" s="259"/>
      <c r="B3484" s="259"/>
      <c r="C3484" s="259"/>
      <c r="D3484" s="736"/>
      <c r="E3484" s="736"/>
    </row>
    <row r="3485" spans="1:5">
      <c r="A3485" s="259"/>
      <c r="B3485" s="259"/>
      <c r="C3485" s="259"/>
      <c r="D3485" s="736"/>
      <c r="E3485" s="736"/>
    </row>
    <row r="3486" spans="1:5">
      <c r="A3486" s="259"/>
      <c r="B3486" s="259"/>
      <c r="C3486" s="259"/>
      <c r="D3486" s="736"/>
      <c r="E3486" s="736"/>
    </row>
    <row r="3487" spans="1:5">
      <c r="A3487" s="259"/>
      <c r="B3487" s="259"/>
      <c r="C3487" s="259"/>
      <c r="D3487" s="736"/>
      <c r="E3487" s="736"/>
    </row>
    <row r="3488" spans="1:5">
      <c r="A3488" s="259"/>
      <c r="B3488" s="259"/>
      <c r="C3488" s="259"/>
      <c r="D3488" s="736"/>
      <c r="E3488" s="736"/>
    </row>
    <row r="3489" spans="1:5">
      <c r="A3489" s="259"/>
      <c r="B3489" s="259"/>
      <c r="C3489" s="259"/>
      <c r="D3489" s="736"/>
      <c r="E3489" s="736"/>
    </row>
    <row r="3490" spans="1:5">
      <c r="A3490" s="259"/>
      <c r="B3490" s="259"/>
      <c r="C3490" s="259"/>
      <c r="D3490" s="736"/>
      <c r="E3490" s="736"/>
    </row>
    <row r="3491" spans="1:5">
      <c r="A3491" s="259"/>
      <c r="B3491" s="259"/>
      <c r="C3491" s="259"/>
      <c r="D3491" s="736"/>
      <c r="E3491" s="736"/>
    </row>
    <row r="3492" spans="1:5">
      <c r="A3492" s="259"/>
      <c r="B3492" s="259"/>
      <c r="C3492" s="259"/>
      <c r="D3492" s="736"/>
      <c r="E3492" s="736"/>
    </row>
    <row r="3493" spans="1:5">
      <c r="A3493" s="259"/>
      <c r="B3493" s="259"/>
      <c r="C3493" s="259"/>
      <c r="D3493" s="736"/>
      <c r="E3493" s="736"/>
    </row>
    <row r="3494" spans="1:5">
      <c r="A3494" s="259"/>
      <c r="B3494" s="259"/>
      <c r="C3494" s="259"/>
      <c r="D3494" s="736"/>
      <c r="E3494" s="736"/>
    </row>
    <row r="3495" spans="1:5">
      <c r="A3495" s="259"/>
      <c r="B3495" s="259"/>
      <c r="C3495" s="259"/>
      <c r="D3495" s="736"/>
      <c r="E3495" s="736"/>
    </row>
    <row r="3496" spans="1:5">
      <c r="A3496" s="259"/>
      <c r="B3496" s="259"/>
      <c r="C3496" s="259"/>
      <c r="D3496" s="736"/>
      <c r="E3496" s="736"/>
    </row>
    <row r="3497" spans="1:5">
      <c r="A3497" s="259"/>
      <c r="B3497" s="259"/>
      <c r="C3497" s="259"/>
      <c r="D3497" s="736"/>
      <c r="E3497" s="736"/>
    </row>
    <row r="3498" spans="1:5">
      <c r="A3498" s="259"/>
      <c r="B3498" s="259"/>
      <c r="C3498" s="259"/>
      <c r="D3498" s="736"/>
      <c r="E3498" s="736"/>
    </row>
    <row r="3499" spans="1:5">
      <c r="A3499" s="259"/>
      <c r="B3499" s="259"/>
      <c r="C3499" s="259"/>
      <c r="D3499" s="736"/>
      <c r="E3499" s="736"/>
    </row>
    <row r="3500" spans="1:5">
      <c r="A3500" s="259"/>
      <c r="B3500" s="259"/>
      <c r="C3500" s="259"/>
      <c r="D3500" s="736"/>
      <c r="E3500" s="736"/>
    </row>
    <row r="3501" spans="1:5">
      <c r="A3501" s="259"/>
      <c r="B3501" s="259"/>
      <c r="C3501" s="259"/>
      <c r="D3501" s="736"/>
      <c r="E3501" s="736"/>
    </row>
    <row r="3502" spans="1:5">
      <c r="A3502" s="259"/>
      <c r="B3502" s="259"/>
      <c r="C3502" s="259"/>
      <c r="D3502" s="736"/>
      <c r="E3502" s="736"/>
    </row>
    <row r="3503" spans="1:5">
      <c r="A3503" s="259"/>
      <c r="B3503" s="259"/>
      <c r="C3503" s="259"/>
      <c r="D3503" s="736"/>
      <c r="E3503" s="736"/>
    </row>
    <row r="3504" spans="1:5">
      <c r="A3504" s="259"/>
      <c r="B3504" s="259"/>
      <c r="C3504" s="259"/>
      <c r="D3504" s="736"/>
      <c r="E3504" s="736"/>
    </row>
    <row r="3505" spans="1:5">
      <c r="A3505" s="259"/>
      <c r="B3505" s="259"/>
      <c r="C3505" s="259"/>
      <c r="D3505" s="736"/>
      <c r="E3505" s="736"/>
    </row>
    <row r="3506" spans="1:5">
      <c r="A3506" s="259"/>
      <c r="B3506" s="259"/>
      <c r="C3506" s="259"/>
      <c r="D3506" s="736"/>
      <c r="E3506" s="736"/>
    </row>
    <row r="3507" spans="1:5">
      <c r="A3507" s="259"/>
      <c r="B3507" s="259"/>
      <c r="C3507" s="259"/>
      <c r="D3507" s="736"/>
      <c r="E3507" s="736"/>
    </row>
    <row r="3508" spans="1:5">
      <c r="A3508" s="259"/>
      <c r="B3508" s="259"/>
      <c r="C3508" s="259"/>
      <c r="D3508" s="736"/>
      <c r="E3508" s="736"/>
    </row>
    <row r="3509" spans="1:5">
      <c r="A3509" s="259"/>
      <c r="B3509" s="259"/>
      <c r="C3509" s="259"/>
      <c r="D3509" s="736"/>
      <c r="E3509" s="736"/>
    </row>
    <row r="3510" spans="1:5">
      <c r="A3510" s="259"/>
      <c r="B3510" s="259"/>
      <c r="C3510" s="259"/>
      <c r="D3510" s="736"/>
      <c r="E3510" s="736"/>
    </row>
    <row r="3511" spans="1:5">
      <c r="A3511" s="259"/>
      <c r="B3511" s="259"/>
      <c r="C3511" s="259"/>
      <c r="D3511" s="736"/>
      <c r="E3511" s="736"/>
    </row>
    <row r="3512" spans="1:5">
      <c r="A3512" s="259"/>
      <c r="B3512" s="259"/>
      <c r="C3512" s="259"/>
      <c r="D3512" s="736"/>
      <c r="E3512" s="736"/>
    </row>
    <row r="3513" spans="1:5">
      <c r="A3513" s="259"/>
      <c r="B3513" s="259"/>
      <c r="C3513" s="259"/>
      <c r="D3513" s="736"/>
      <c r="E3513" s="736"/>
    </row>
    <row r="3514" spans="1:5">
      <c r="A3514" s="259"/>
      <c r="B3514" s="259"/>
      <c r="C3514" s="259"/>
      <c r="D3514" s="736"/>
      <c r="E3514" s="736"/>
    </row>
    <row r="3515" spans="1:5">
      <c r="A3515" s="259"/>
      <c r="B3515" s="259"/>
      <c r="C3515" s="259"/>
      <c r="D3515" s="736"/>
      <c r="E3515" s="736"/>
    </row>
    <row r="3516" spans="1:5">
      <c r="A3516" s="259"/>
      <c r="B3516" s="259"/>
      <c r="C3516" s="259"/>
      <c r="D3516" s="736"/>
      <c r="E3516" s="736"/>
    </row>
    <row r="3517" spans="1:5">
      <c r="A3517" s="259"/>
      <c r="B3517" s="259"/>
      <c r="C3517" s="259"/>
      <c r="D3517" s="736"/>
      <c r="E3517" s="736"/>
    </row>
    <row r="3518" spans="1:5">
      <c r="A3518" s="259"/>
      <c r="B3518" s="259"/>
      <c r="C3518" s="259"/>
      <c r="D3518" s="736"/>
      <c r="E3518" s="736"/>
    </row>
    <row r="3519" spans="1:5">
      <c r="A3519" s="259"/>
      <c r="B3519" s="259"/>
      <c r="C3519" s="259"/>
      <c r="D3519" s="736"/>
      <c r="E3519" s="736"/>
    </row>
    <row r="3520" spans="1:5">
      <c r="A3520" s="259"/>
      <c r="B3520" s="259"/>
      <c r="C3520" s="259"/>
      <c r="D3520" s="736"/>
      <c r="E3520" s="736"/>
    </row>
    <row r="3521" spans="1:5">
      <c r="A3521" s="259"/>
      <c r="B3521" s="259"/>
      <c r="C3521" s="259"/>
      <c r="D3521" s="736"/>
      <c r="E3521" s="736"/>
    </row>
    <row r="3522" spans="1:5">
      <c r="A3522" s="259"/>
      <c r="B3522" s="259"/>
      <c r="C3522" s="259"/>
      <c r="D3522" s="736"/>
      <c r="E3522" s="736"/>
    </row>
    <row r="3523" spans="1:5">
      <c r="A3523" s="259"/>
      <c r="B3523" s="259"/>
      <c r="C3523" s="259"/>
      <c r="D3523" s="736"/>
      <c r="E3523" s="736"/>
    </row>
    <row r="3524" spans="1:5">
      <c r="A3524" s="259"/>
      <c r="B3524" s="259"/>
      <c r="C3524" s="259"/>
      <c r="D3524" s="736"/>
      <c r="E3524" s="736"/>
    </row>
    <row r="3525" spans="1:5">
      <c r="A3525" s="259"/>
      <c r="B3525" s="259"/>
      <c r="C3525" s="259"/>
      <c r="D3525" s="736"/>
      <c r="E3525" s="736"/>
    </row>
    <row r="3526" spans="1:5">
      <c r="A3526" s="259"/>
      <c r="B3526" s="259"/>
      <c r="C3526" s="259"/>
      <c r="D3526" s="736"/>
      <c r="E3526" s="736"/>
    </row>
    <row r="3527" spans="1:5">
      <c r="A3527" s="259"/>
      <c r="B3527" s="259"/>
      <c r="C3527" s="259"/>
      <c r="D3527" s="736"/>
      <c r="E3527" s="736"/>
    </row>
    <row r="3528" spans="1:5">
      <c r="A3528" s="259"/>
      <c r="B3528" s="259"/>
      <c r="C3528" s="259"/>
      <c r="D3528" s="736"/>
      <c r="E3528" s="736"/>
    </row>
    <row r="3529" spans="1:5">
      <c r="A3529" s="259"/>
      <c r="B3529" s="259"/>
      <c r="C3529" s="259"/>
      <c r="D3529" s="736"/>
      <c r="E3529" s="736"/>
    </row>
    <row r="3530" spans="1:5">
      <c r="A3530" s="259"/>
      <c r="B3530" s="259"/>
      <c r="C3530" s="259"/>
      <c r="D3530" s="736"/>
      <c r="E3530" s="736"/>
    </row>
    <row r="3531" spans="1:5">
      <c r="A3531" s="259"/>
      <c r="B3531" s="259"/>
      <c r="C3531" s="259"/>
      <c r="D3531" s="736"/>
      <c r="E3531" s="736"/>
    </row>
    <row r="3532" spans="1:5">
      <c r="A3532" s="259"/>
      <c r="B3532" s="259"/>
      <c r="C3532" s="259"/>
      <c r="D3532" s="736"/>
      <c r="E3532" s="736"/>
    </row>
    <row r="3533" spans="1:5">
      <c r="A3533" s="259"/>
      <c r="B3533" s="259"/>
      <c r="C3533" s="259"/>
      <c r="D3533" s="736"/>
      <c r="E3533" s="736"/>
    </row>
    <row r="3534" spans="1:5">
      <c r="A3534" s="259"/>
      <c r="B3534" s="259"/>
      <c r="C3534" s="259"/>
      <c r="D3534" s="736"/>
      <c r="E3534" s="736"/>
    </row>
    <row r="3535" spans="1:5">
      <c r="A3535" s="259"/>
      <c r="B3535" s="259"/>
      <c r="C3535" s="259"/>
      <c r="D3535" s="736"/>
      <c r="E3535" s="736"/>
    </row>
    <row r="3536" spans="1:5">
      <c r="A3536" s="259"/>
      <c r="B3536" s="259"/>
      <c r="C3536" s="259"/>
      <c r="D3536" s="736"/>
      <c r="E3536" s="736"/>
    </row>
    <row r="3537" spans="1:5">
      <c r="A3537" s="259"/>
      <c r="B3537" s="259"/>
      <c r="C3537" s="259"/>
      <c r="D3537" s="736"/>
      <c r="E3537" s="736"/>
    </row>
    <row r="3538" spans="1:5">
      <c r="A3538" s="259"/>
      <c r="B3538" s="259"/>
      <c r="C3538" s="259"/>
      <c r="D3538" s="736"/>
      <c r="E3538" s="736"/>
    </row>
    <row r="3539" spans="1:5">
      <c r="A3539" s="259"/>
      <c r="B3539" s="259"/>
      <c r="C3539" s="259"/>
      <c r="D3539" s="736"/>
      <c r="E3539" s="736"/>
    </row>
    <row r="3540" spans="1:5">
      <c r="A3540" s="259"/>
      <c r="B3540" s="259"/>
      <c r="C3540" s="259"/>
      <c r="D3540" s="736"/>
      <c r="E3540" s="736"/>
    </row>
    <row r="3541" spans="1:5">
      <c r="A3541" s="259"/>
      <c r="B3541" s="259"/>
      <c r="C3541" s="259"/>
      <c r="D3541" s="736"/>
      <c r="E3541" s="736"/>
    </row>
    <row r="3542" spans="1:5">
      <c r="A3542" s="259"/>
      <c r="B3542" s="259"/>
      <c r="C3542" s="259"/>
      <c r="D3542" s="736"/>
      <c r="E3542" s="736"/>
    </row>
    <row r="3543" spans="1:5">
      <c r="A3543" s="259"/>
      <c r="B3543" s="259"/>
      <c r="C3543" s="259"/>
      <c r="D3543" s="736"/>
      <c r="E3543" s="736"/>
    </row>
    <row r="3544" spans="1:5">
      <c r="A3544" s="259"/>
      <c r="B3544" s="259"/>
      <c r="C3544" s="259"/>
      <c r="D3544" s="736"/>
      <c r="E3544" s="736"/>
    </row>
    <row r="3545" spans="1:5">
      <c r="A3545" s="259"/>
      <c r="B3545" s="259"/>
      <c r="C3545" s="259"/>
      <c r="D3545" s="736"/>
      <c r="E3545" s="736"/>
    </row>
    <row r="3546" spans="1:5">
      <c r="A3546" s="259"/>
      <c r="B3546" s="259"/>
      <c r="C3546" s="259"/>
      <c r="D3546" s="736"/>
      <c r="E3546" s="736"/>
    </row>
    <row r="3547" spans="1:5">
      <c r="A3547" s="259"/>
      <c r="B3547" s="259"/>
      <c r="C3547" s="259"/>
      <c r="D3547" s="736"/>
      <c r="E3547" s="736"/>
    </row>
    <row r="3548" spans="1:5">
      <c r="A3548" s="259"/>
      <c r="B3548" s="259"/>
      <c r="C3548" s="259"/>
      <c r="D3548" s="736"/>
      <c r="E3548" s="736"/>
    </row>
    <row r="3549" spans="1:5">
      <c r="A3549" s="259"/>
      <c r="B3549" s="259"/>
      <c r="C3549" s="259"/>
      <c r="D3549" s="736"/>
      <c r="E3549" s="736"/>
    </row>
    <row r="3550" spans="1:5">
      <c r="A3550" s="259"/>
      <c r="B3550" s="259"/>
      <c r="C3550" s="259"/>
      <c r="D3550" s="736"/>
      <c r="E3550" s="736"/>
    </row>
    <row r="3551" spans="1:5">
      <c r="A3551" s="259"/>
      <c r="B3551" s="259"/>
      <c r="C3551" s="259"/>
      <c r="D3551" s="736"/>
      <c r="E3551" s="736"/>
    </row>
    <row r="3552" spans="1:5">
      <c r="A3552" s="259"/>
      <c r="B3552" s="259"/>
      <c r="C3552" s="259"/>
      <c r="D3552" s="736"/>
      <c r="E3552" s="736"/>
    </row>
    <row r="3553" spans="1:5">
      <c r="A3553" s="259"/>
      <c r="B3553" s="259"/>
      <c r="C3553" s="259"/>
      <c r="D3553" s="736"/>
      <c r="E3553" s="736"/>
    </row>
    <row r="3554" spans="1:5">
      <c r="A3554" s="259"/>
      <c r="B3554" s="259"/>
      <c r="C3554" s="259"/>
      <c r="D3554" s="736"/>
      <c r="E3554" s="736"/>
    </row>
    <row r="3555" spans="1:5">
      <c r="A3555" s="259"/>
      <c r="B3555" s="259"/>
      <c r="C3555" s="259"/>
      <c r="D3555" s="736"/>
      <c r="E3555" s="736"/>
    </row>
    <row r="3556" spans="1:5">
      <c r="A3556" s="259"/>
      <c r="B3556" s="259"/>
      <c r="C3556" s="259"/>
      <c r="D3556" s="736"/>
      <c r="E3556" s="736"/>
    </row>
    <row r="3557" spans="1:5">
      <c r="A3557" s="259"/>
      <c r="B3557" s="259"/>
      <c r="C3557" s="259"/>
      <c r="D3557" s="736"/>
      <c r="E3557" s="736"/>
    </row>
    <row r="3558" spans="1:5">
      <c r="A3558" s="259"/>
      <c r="B3558" s="259"/>
      <c r="C3558" s="259"/>
      <c r="D3558" s="736"/>
      <c r="E3558" s="736"/>
    </row>
    <row r="3559" spans="1:5">
      <c r="A3559" s="259"/>
      <c r="B3559" s="259"/>
      <c r="C3559" s="259"/>
      <c r="D3559" s="736"/>
      <c r="E3559" s="736"/>
    </row>
    <row r="3560" spans="1:5">
      <c r="A3560" s="259"/>
      <c r="B3560" s="259"/>
      <c r="C3560" s="259"/>
      <c r="D3560" s="736"/>
      <c r="E3560" s="736"/>
    </row>
    <row r="3561" spans="1:5">
      <c r="A3561" s="259"/>
      <c r="B3561" s="259"/>
      <c r="C3561" s="259"/>
      <c r="D3561" s="736"/>
      <c r="E3561" s="736"/>
    </row>
    <row r="3562" spans="1:5">
      <c r="A3562" s="259"/>
      <c r="B3562" s="259"/>
      <c r="C3562" s="259"/>
      <c r="D3562" s="736"/>
      <c r="E3562" s="736"/>
    </row>
    <row r="3563" spans="1:5">
      <c r="A3563" s="259"/>
      <c r="B3563" s="259"/>
      <c r="C3563" s="259"/>
      <c r="D3563" s="736"/>
      <c r="E3563" s="736"/>
    </row>
    <row r="3564" spans="1:5">
      <c r="A3564" s="259"/>
      <c r="B3564" s="259"/>
      <c r="C3564" s="259"/>
      <c r="D3564" s="736"/>
      <c r="E3564" s="736"/>
    </row>
    <row r="3565" spans="1:5">
      <c r="A3565" s="259"/>
      <c r="B3565" s="259"/>
      <c r="C3565" s="259"/>
      <c r="D3565" s="736"/>
      <c r="E3565" s="736"/>
    </row>
    <row r="3566" spans="1:5">
      <c r="A3566" s="259"/>
      <c r="B3566" s="259"/>
      <c r="C3566" s="259"/>
      <c r="D3566" s="736"/>
      <c r="E3566" s="736"/>
    </row>
    <row r="3567" spans="1:5">
      <c r="A3567" s="259"/>
      <c r="B3567" s="259"/>
      <c r="C3567" s="259"/>
      <c r="D3567" s="736"/>
      <c r="E3567" s="736"/>
    </row>
    <row r="3568" spans="1:5">
      <c r="A3568" s="259"/>
      <c r="B3568" s="259"/>
      <c r="C3568" s="259"/>
      <c r="D3568" s="736"/>
      <c r="E3568" s="736"/>
    </row>
    <row r="3569" spans="1:5">
      <c r="A3569" s="259"/>
      <c r="B3569" s="259"/>
      <c r="C3569" s="259"/>
      <c r="D3569" s="736"/>
      <c r="E3569" s="736"/>
    </row>
    <row r="3570" spans="1:5">
      <c r="A3570" s="259"/>
      <c r="B3570" s="259"/>
      <c r="C3570" s="259"/>
      <c r="D3570" s="736"/>
      <c r="E3570" s="736"/>
    </row>
    <row r="3571" spans="1:5">
      <c r="A3571" s="259"/>
      <c r="B3571" s="259"/>
      <c r="C3571" s="259"/>
      <c r="D3571" s="736"/>
      <c r="E3571" s="736"/>
    </row>
    <row r="3572" spans="1:5">
      <c r="A3572" s="259"/>
      <c r="B3572" s="259"/>
      <c r="C3572" s="259"/>
      <c r="D3572" s="736"/>
      <c r="E3572" s="736"/>
    </row>
    <row r="3573" spans="1:5">
      <c r="A3573" s="259"/>
      <c r="B3573" s="259"/>
      <c r="C3573" s="259"/>
      <c r="D3573" s="736"/>
      <c r="E3573" s="736"/>
    </row>
    <row r="3574" spans="1:5">
      <c r="A3574" s="259"/>
      <c r="B3574" s="259"/>
      <c r="C3574" s="259"/>
      <c r="D3574" s="736"/>
      <c r="E3574" s="736"/>
    </row>
    <row r="3575" spans="1:5">
      <c r="A3575" s="259"/>
      <c r="B3575" s="259"/>
      <c r="C3575" s="259"/>
      <c r="D3575" s="736"/>
      <c r="E3575" s="736"/>
    </row>
    <row r="3576" spans="1:5">
      <c r="A3576" s="259"/>
      <c r="B3576" s="259"/>
      <c r="C3576" s="259"/>
      <c r="D3576" s="736"/>
      <c r="E3576" s="736"/>
    </row>
    <row r="3577" spans="1:5">
      <c r="A3577" s="259"/>
      <c r="B3577" s="259"/>
      <c r="C3577" s="259"/>
      <c r="D3577" s="736"/>
      <c r="E3577" s="736"/>
    </row>
    <row r="3578" spans="1:5">
      <c r="A3578" s="259"/>
      <c r="B3578" s="259"/>
      <c r="C3578" s="259"/>
      <c r="D3578" s="736"/>
      <c r="E3578" s="736"/>
    </row>
    <row r="3579" spans="1:5">
      <c r="A3579" s="259"/>
      <c r="B3579" s="259"/>
      <c r="C3579" s="259"/>
      <c r="D3579" s="736"/>
      <c r="E3579" s="736"/>
    </row>
    <row r="3580" spans="1:5">
      <c r="A3580" s="259"/>
      <c r="B3580" s="259"/>
      <c r="C3580" s="259"/>
      <c r="D3580" s="736"/>
      <c r="E3580" s="736"/>
    </row>
    <row r="3581" spans="1:5">
      <c r="A3581" s="259"/>
      <c r="B3581" s="259"/>
      <c r="C3581" s="259"/>
      <c r="D3581" s="736"/>
      <c r="E3581" s="736"/>
    </row>
    <row r="3582" spans="1:5">
      <c r="A3582" s="259"/>
      <c r="B3582" s="259"/>
      <c r="C3582" s="259"/>
      <c r="D3582" s="736"/>
      <c r="E3582" s="736"/>
    </row>
    <row r="3583" spans="1:5">
      <c r="A3583" s="259"/>
      <c r="B3583" s="259"/>
      <c r="C3583" s="259"/>
      <c r="D3583" s="736"/>
      <c r="E3583" s="736"/>
    </row>
    <row r="3584" spans="1:5">
      <c r="A3584" s="259"/>
      <c r="B3584" s="259"/>
      <c r="C3584" s="259"/>
      <c r="D3584" s="736"/>
      <c r="E3584" s="736"/>
    </row>
    <row r="3585" spans="1:5">
      <c r="A3585" s="259"/>
      <c r="B3585" s="259"/>
      <c r="C3585" s="259"/>
      <c r="D3585" s="736"/>
      <c r="E3585" s="736"/>
    </row>
    <row r="3586" spans="1:5">
      <c r="A3586" s="259"/>
      <c r="B3586" s="259"/>
      <c r="C3586" s="259"/>
      <c r="D3586" s="736"/>
      <c r="E3586" s="736"/>
    </row>
    <row r="3587" spans="1:5">
      <c r="A3587" s="259"/>
      <c r="B3587" s="259"/>
      <c r="C3587" s="259"/>
      <c r="D3587" s="736"/>
      <c r="E3587" s="736"/>
    </row>
    <row r="3588" spans="1:5">
      <c r="A3588" s="259"/>
      <c r="B3588" s="259"/>
      <c r="C3588" s="259"/>
      <c r="D3588" s="736"/>
      <c r="E3588" s="736"/>
    </row>
    <row r="3589" spans="1:5">
      <c r="A3589" s="259"/>
      <c r="B3589" s="259"/>
      <c r="C3589" s="259"/>
      <c r="D3589" s="736"/>
      <c r="E3589" s="736"/>
    </row>
    <row r="3590" spans="1:5">
      <c r="A3590" s="259"/>
      <c r="B3590" s="259"/>
      <c r="C3590" s="259"/>
      <c r="D3590" s="736"/>
      <c r="E3590" s="736"/>
    </row>
    <row r="3591" spans="1:5">
      <c r="A3591" s="259"/>
      <c r="B3591" s="259"/>
      <c r="C3591" s="259"/>
      <c r="D3591" s="736"/>
      <c r="E3591" s="736"/>
    </row>
    <row r="3592" spans="1:5">
      <c r="A3592" s="259"/>
      <c r="B3592" s="259"/>
      <c r="C3592" s="259"/>
      <c r="D3592" s="736"/>
      <c r="E3592" s="736"/>
    </row>
    <row r="3593" spans="1:5">
      <c r="A3593" s="259"/>
      <c r="B3593" s="259"/>
      <c r="C3593" s="259"/>
      <c r="D3593" s="736"/>
      <c r="E3593" s="736"/>
    </row>
    <row r="3594" spans="1:5">
      <c r="A3594" s="259"/>
      <c r="B3594" s="259"/>
      <c r="C3594" s="259"/>
      <c r="D3594" s="736"/>
      <c r="E3594" s="736"/>
    </row>
    <row r="3595" spans="1:5">
      <c r="A3595" s="259"/>
      <c r="B3595" s="259"/>
      <c r="C3595" s="259"/>
      <c r="D3595" s="736"/>
      <c r="E3595" s="736"/>
    </row>
    <row r="3596" spans="1:5">
      <c r="A3596" s="259"/>
      <c r="B3596" s="259"/>
      <c r="C3596" s="259"/>
      <c r="D3596" s="736"/>
      <c r="E3596" s="736"/>
    </row>
    <row r="3597" spans="1:5">
      <c r="A3597" s="259"/>
      <c r="B3597" s="259"/>
      <c r="C3597" s="259"/>
      <c r="D3597" s="736"/>
      <c r="E3597" s="736"/>
    </row>
    <row r="3598" spans="1:5">
      <c r="A3598" s="259"/>
      <c r="B3598" s="259"/>
      <c r="C3598" s="259"/>
      <c r="D3598" s="736"/>
      <c r="E3598" s="736"/>
    </row>
    <row r="3599" spans="1:5">
      <c r="A3599" s="259"/>
      <c r="B3599" s="259"/>
      <c r="C3599" s="259"/>
      <c r="D3599" s="736"/>
      <c r="E3599" s="736"/>
    </row>
    <row r="3600" spans="1:5">
      <c r="A3600" s="259"/>
      <c r="B3600" s="259"/>
      <c r="C3600" s="259"/>
      <c r="D3600" s="736"/>
      <c r="E3600" s="736"/>
    </row>
    <row r="3601" spans="1:5">
      <c r="A3601" s="259"/>
      <c r="B3601" s="259"/>
      <c r="C3601" s="259"/>
      <c r="D3601" s="736"/>
      <c r="E3601" s="736"/>
    </row>
    <row r="3602" spans="1:5">
      <c r="A3602" s="259"/>
      <c r="B3602" s="259"/>
      <c r="C3602" s="259"/>
      <c r="D3602" s="736"/>
      <c r="E3602" s="736"/>
    </row>
    <row r="3603" spans="1:5">
      <c r="A3603" s="259"/>
      <c r="B3603" s="259"/>
      <c r="C3603" s="259"/>
      <c r="D3603" s="736"/>
      <c r="E3603" s="736"/>
    </row>
    <row r="3604" spans="1:5">
      <c r="A3604" s="259"/>
      <c r="B3604" s="259"/>
      <c r="C3604" s="259"/>
      <c r="D3604" s="736"/>
      <c r="E3604" s="736"/>
    </row>
    <row r="3605" spans="1:5">
      <c r="A3605" s="259"/>
      <c r="B3605" s="259"/>
      <c r="C3605" s="259"/>
      <c r="D3605" s="736"/>
      <c r="E3605" s="736"/>
    </row>
    <row r="3606" spans="1:5">
      <c r="A3606" s="259"/>
      <c r="B3606" s="259"/>
      <c r="C3606" s="259"/>
      <c r="D3606" s="736"/>
      <c r="E3606" s="736"/>
    </row>
    <row r="3607" spans="1:5">
      <c r="A3607" s="259"/>
      <c r="B3607" s="259"/>
      <c r="C3607" s="259"/>
      <c r="D3607" s="736"/>
      <c r="E3607" s="736"/>
    </row>
    <row r="3608" spans="1:5">
      <c r="A3608" s="259"/>
      <c r="B3608" s="259"/>
      <c r="C3608" s="259"/>
      <c r="D3608" s="736"/>
      <c r="E3608" s="736"/>
    </row>
    <row r="3609" spans="1:5">
      <c r="A3609" s="259"/>
      <c r="B3609" s="259"/>
      <c r="C3609" s="259"/>
      <c r="D3609" s="736"/>
      <c r="E3609" s="736"/>
    </row>
    <row r="3610" spans="1:5">
      <c r="A3610" s="259"/>
      <c r="B3610" s="259"/>
      <c r="C3610" s="259"/>
      <c r="D3610" s="736"/>
      <c r="E3610" s="736"/>
    </row>
    <row r="3611" spans="1:5">
      <c r="A3611" s="259"/>
      <c r="B3611" s="259"/>
      <c r="C3611" s="259"/>
      <c r="D3611" s="736"/>
      <c r="E3611" s="736"/>
    </row>
    <row r="3612" spans="1:5">
      <c r="A3612" s="259"/>
      <c r="B3612" s="259"/>
      <c r="C3612" s="259"/>
      <c r="D3612" s="736"/>
      <c r="E3612" s="736"/>
    </row>
    <row r="3613" spans="1:5">
      <c r="A3613" s="259"/>
      <c r="B3613" s="259"/>
      <c r="C3613" s="259"/>
      <c r="D3613" s="736"/>
      <c r="E3613" s="736"/>
    </row>
    <row r="3614" spans="1:5">
      <c r="A3614" s="259"/>
      <c r="B3614" s="259"/>
      <c r="C3614" s="259"/>
      <c r="D3614" s="736"/>
      <c r="E3614" s="736"/>
    </row>
    <row r="3615" spans="1:5">
      <c r="A3615" s="259"/>
      <c r="B3615" s="259"/>
      <c r="C3615" s="259"/>
      <c r="D3615" s="736"/>
      <c r="E3615" s="736"/>
    </row>
    <row r="3616" spans="1:5">
      <c r="A3616" s="259"/>
      <c r="B3616" s="259"/>
      <c r="C3616" s="259"/>
      <c r="D3616" s="736"/>
      <c r="E3616" s="736"/>
    </row>
    <row r="3617" spans="1:5">
      <c r="A3617" s="259"/>
      <c r="B3617" s="259"/>
      <c r="C3617" s="259"/>
      <c r="D3617" s="736"/>
      <c r="E3617" s="736"/>
    </row>
    <row r="3618" spans="1:5">
      <c r="A3618" s="259"/>
      <c r="B3618" s="259"/>
      <c r="C3618" s="259"/>
      <c r="D3618" s="736"/>
      <c r="E3618" s="736"/>
    </row>
    <row r="3619" spans="1:5">
      <c r="A3619" s="259"/>
      <c r="B3619" s="259"/>
      <c r="C3619" s="259"/>
      <c r="D3619" s="736"/>
      <c r="E3619" s="736"/>
    </row>
    <row r="3620" spans="1:5">
      <c r="A3620" s="259"/>
      <c r="B3620" s="259"/>
      <c r="C3620" s="259"/>
      <c r="D3620" s="736"/>
      <c r="E3620" s="736"/>
    </row>
    <row r="3621" spans="1:5">
      <c r="A3621" s="259"/>
      <c r="B3621" s="259"/>
      <c r="C3621" s="259"/>
      <c r="D3621" s="736"/>
      <c r="E3621" s="736"/>
    </row>
    <row r="3622" spans="1:5">
      <c r="A3622" s="259"/>
      <c r="B3622" s="259"/>
      <c r="C3622" s="259"/>
      <c r="D3622" s="736"/>
      <c r="E3622" s="736"/>
    </row>
    <row r="3623" spans="1:5">
      <c r="A3623" s="259"/>
      <c r="B3623" s="259"/>
      <c r="C3623" s="259"/>
      <c r="D3623" s="736"/>
      <c r="E3623" s="736"/>
    </row>
    <row r="3624" spans="1:5">
      <c r="A3624" s="259"/>
      <c r="B3624" s="259"/>
      <c r="C3624" s="259"/>
      <c r="D3624" s="736"/>
      <c r="E3624" s="736"/>
    </row>
    <row r="3625" spans="1:5">
      <c r="A3625" s="259"/>
      <c r="B3625" s="259"/>
      <c r="C3625" s="259"/>
      <c r="D3625" s="736"/>
      <c r="E3625" s="736"/>
    </row>
    <row r="3626" spans="1:5">
      <c r="A3626" s="259"/>
      <c r="B3626" s="259"/>
      <c r="C3626" s="259"/>
      <c r="D3626" s="736"/>
      <c r="E3626" s="736"/>
    </row>
    <row r="3627" spans="1:5">
      <c r="A3627" s="259"/>
      <c r="B3627" s="259"/>
      <c r="C3627" s="259"/>
      <c r="D3627" s="736"/>
      <c r="E3627" s="736"/>
    </row>
    <row r="3628" spans="1:5">
      <c r="A3628" s="259"/>
      <c r="B3628" s="259"/>
      <c r="C3628" s="259"/>
      <c r="D3628" s="736"/>
      <c r="E3628" s="736"/>
    </row>
    <row r="3629" spans="1:5">
      <c r="A3629" s="259"/>
      <c r="B3629" s="259"/>
      <c r="C3629" s="259"/>
      <c r="D3629" s="736"/>
      <c r="E3629" s="736"/>
    </row>
    <row r="3630" spans="1:5">
      <c r="A3630" s="259"/>
      <c r="B3630" s="259"/>
      <c r="C3630" s="259"/>
      <c r="D3630" s="736"/>
      <c r="E3630" s="736"/>
    </row>
    <row r="3631" spans="1:5">
      <c r="A3631" s="259"/>
      <c r="B3631" s="259"/>
      <c r="C3631" s="259"/>
      <c r="D3631" s="736"/>
      <c r="E3631" s="736"/>
    </row>
    <row r="3632" spans="1:5">
      <c r="A3632" s="259"/>
      <c r="B3632" s="259"/>
      <c r="C3632" s="259"/>
      <c r="D3632" s="736"/>
      <c r="E3632" s="736"/>
    </row>
    <row r="3633" spans="1:5">
      <c r="A3633" s="259"/>
      <c r="B3633" s="259"/>
      <c r="C3633" s="259"/>
      <c r="D3633" s="736"/>
      <c r="E3633" s="736"/>
    </row>
    <row r="3634" spans="1:5">
      <c r="A3634" s="259"/>
      <c r="B3634" s="259"/>
      <c r="C3634" s="259"/>
      <c r="D3634" s="736"/>
      <c r="E3634" s="736"/>
    </row>
    <row r="3635" spans="1:5">
      <c r="A3635" s="259"/>
      <c r="B3635" s="259"/>
      <c r="C3635" s="259"/>
      <c r="D3635" s="736"/>
      <c r="E3635" s="736"/>
    </row>
    <row r="3636" spans="1:5">
      <c r="A3636" s="259"/>
      <c r="B3636" s="259"/>
      <c r="C3636" s="259"/>
      <c r="D3636" s="736"/>
      <c r="E3636" s="736"/>
    </row>
    <row r="3637" spans="1:5">
      <c r="A3637" s="259"/>
      <c r="B3637" s="259"/>
      <c r="C3637" s="259"/>
      <c r="D3637" s="736"/>
      <c r="E3637" s="736"/>
    </row>
    <row r="3638" spans="1:5">
      <c r="A3638" s="259"/>
      <c r="B3638" s="259"/>
      <c r="C3638" s="259"/>
      <c r="D3638" s="736"/>
      <c r="E3638" s="736"/>
    </row>
    <row r="3639" spans="1:5">
      <c r="A3639" s="259"/>
      <c r="B3639" s="259"/>
      <c r="C3639" s="259"/>
      <c r="D3639" s="736"/>
      <c r="E3639" s="736"/>
    </row>
    <row r="3640" spans="1:5">
      <c r="A3640" s="259"/>
      <c r="B3640" s="259"/>
      <c r="C3640" s="259"/>
      <c r="D3640" s="736"/>
      <c r="E3640" s="736"/>
    </row>
    <row r="3641" spans="1:5">
      <c r="A3641" s="259"/>
      <c r="B3641" s="259"/>
      <c r="C3641" s="259"/>
      <c r="D3641" s="736"/>
      <c r="E3641" s="736"/>
    </row>
    <row r="3642" spans="1:5">
      <c r="A3642" s="259"/>
      <c r="B3642" s="259"/>
      <c r="C3642" s="259"/>
      <c r="D3642" s="736"/>
      <c r="E3642" s="736"/>
    </row>
    <row r="3643" spans="1:5">
      <c r="A3643" s="259"/>
      <c r="B3643" s="259"/>
      <c r="C3643" s="259"/>
      <c r="D3643" s="736"/>
      <c r="E3643" s="736"/>
    </row>
    <row r="3644" spans="1:5">
      <c r="A3644" s="259"/>
      <c r="B3644" s="259"/>
      <c r="C3644" s="259"/>
      <c r="D3644" s="736"/>
      <c r="E3644" s="736"/>
    </row>
    <row r="3645" spans="1:5">
      <c r="A3645" s="259"/>
      <c r="B3645" s="259"/>
      <c r="C3645" s="259"/>
      <c r="D3645" s="736"/>
      <c r="E3645" s="736"/>
    </row>
    <row r="3646" spans="1:5">
      <c r="A3646" s="259"/>
      <c r="B3646" s="259"/>
      <c r="C3646" s="259"/>
      <c r="D3646" s="736"/>
      <c r="E3646" s="736"/>
    </row>
    <row r="3647" spans="1:5">
      <c r="A3647" s="259"/>
      <c r="B3647" s="259"/>
      <c r="C3647" s="259"/>
      <c r="D3647" s="736"/>
      <c r="E3647" s="736"/>
    </row>
    <row r="3648" spans="1:5">
      <c r="A3648" s="259"/>
      <c r="B3648" s="259"/>
      <c r="C3648" s="259"/>
      <c r="D3648" s="736"/>
      <c r="E3648" s="736"/>
    </row>
    <row r="3649" spans="1:5">
      <c r="A3649" s="259"/>
      <c r="B3649" s="259"/>
      <c r="C3649" s="259"/>
      <c r="D3649" s="736"/>
      <c r="E3649" s="736"/>
    </row>
    <row r="3650" spans="1:5">
      <c r="A3650" s="259"/>
      <c r="B3650" s="259"/>
      <c r="C3650" s="259"/>
      <c r="D3650" s="736"/>
      <c r="E3650" s="736"/>
    </row>
    <row r="3651" spans="1:5">
      <c r="A3651" s="259"/>
      <c r="B3651" s="259"/>
      <c r="C3651" s="259"/>
      <c r="D3651" s="736"/>
      <c r="E3651" s="736"/>
    </row>
    <row r="3652" spans="1:5">
      <c r="A3652" s="259"/>
      <c r="B3652" s="259"/>
      <c r="C3652" s="259"/>
      <c r="D3652" s="736"/>
      <c r="E3652" s="736"/>
    </row>
    <row r="3653" spans="1:5">
      <c r="A3653" s="259"/>
      <c r="B3653" s="259"/>
      <c r="C3653" s="259"/>
      <c r="D3653" s="736"/>
      <c r="E3653" s="736"/>
    </row>
    <row r="3654" spans="1:5">
      <c r="A3654" s="259"/>
      <c r="B3654" s="259"/>
      <c r="C3654" s="259"/>
      <c r="D3654" s="736"/>
      <c r="E3654" s="736"/>
    </row>
    <row r="3655" spans="1:5">
      <c r="A3655" s="259"/>
      <c r="B3655" s="259"/>
      <c r="C3655" s="259"/>
      <c r="D3655" s="736"/>
      <c r="E3655" s="736"/>
    </row>
    <row r="3656" spans="1:5">
      <c r="A3656" s="259"/>
      <c r="B3656" s="259"/>
      <c r="C3656" s="259"/>
      <c r="D3656" s="736"/>
      <c r="E3656" s="736"/>
    </row>
    <row r="3657" spans="1:5">
      <c r="A3657" s="259"/>
      <c r="B3657" s="259"/>
      <c r="C3657" s="259"/>
      <c r="D3657" s="736"/>
      <c r="E3657" s="736"/>
    </row>
    <row r="3658" spans="1:5">
      <c r="A3658" s="259"/>
      <c r="B3658" s="259"/>
      <c r="C3658" s="259"/>
      <c r="D3658" s="736"/>
      <c r="E3658" s="736"/>
    </row>
    <row r="3659" spans="1:5">
      <c r="A3659" s="259"/>
      <c r="B3659" s="259"/>
      <c r="C3659" s="259"/>
      <c r="D3659" s="736"/>
      <c r="E3659" s="736"/>
    </row>
    <row r="3660" spans="1:5">
      <c r="A3660" s="259"/>
      <c r="B3660" s="259"/>
      <c r="C3660" s="259"/>
      <c r="D3660" s="736"/>
      <c r="E3660" s="736"/>
    </row>
    <row r="3661" spans="1:5">
      <c r="A3661" s="259"/>
      <c r="B3661" s="259"/>
      <c r="C3661" s="259"/>
      <c r="D3661" s="736"/>
      <c r="E3661" s="736"/>
    </row>
    <row r="3662" spans="1:5">
      <c r="A3662" s="259"/>
      <c r="B3662" s="259"/>
      <c r="C3662" s="259"/>
      <c r="D3662" s="736"/>
      <c r="E3662" s="736"/>
    </row>
    <row r="3663" spans="1:5">
      <c r="A3663" s="259"/>
      <c r="B3663" s="259"/>
      <c r="C3663" s="259"/>
      <c r="D3663" s="736"/>
      <c r="E3663" s="736"/>
    </row>
    <row r="3664" spans="1:5">
      <c r="A3664" s="259"/>
      <c r="B3664" s="259"/>
      <c r="C3664" s="259"/>
      <c r="D3664" s="736"/>
      <c r="E3664" s="736"/>
    </row>
    <row r="3665" spans="1:5">
      <c r="A3665" s="259"/>
      <c r="B3665" s="259"/>
      <c r="C3665" s="259"/>
      <c r="D3665" s="736"/>
      <c r="E3665" s="736"/>
    </row>
    <row r="3666" spans="1:5">
      <c r="A3666" s="259"/>
      <c r="B3666" s="259"/>
      <c r="C3666" s="259"/>
      <c r="D3666" s="736"/>
      <c r="E3666" s="736"/>
    </row>
    <row r="3667" spans="1:5">
      <c r="A3667" s="259"/>
      <c r="B3667" s="259"/>
      <c r="C3667" s="259"/>
      <c r="D3667" s="736"/>
      <c r="E3667" s="736"/>
    </row>
    <row r="3668" spans="1:5">
      <c r="A3668" s="259"/>
      <c r="B3668" s="259"/>
      <c r="C3668" s="259"/>
      <c r="D3668" s="736"/>
      <c r="E3668" s="736"/>
    </row>
    <row r="3669" spans="1:5">
      <c r="A3669" s="259"/>
      <c r="B3669" s="259"/>
      <c r="C3669" s="259"/>
      <c r="D3669" s="736"/>
      <c r="E3669" s="736"/>
    </row>
    <row r="3670" spans="1:5">
      <c r="A3670" s="259"/>
      <c r="B3670" s="259"/>
      <c r="C3670" s="259"/>
      <c r="D3670" s="736"/>
      <c r="E3670" s="736"/>
    </row>
    <row r="3671" spans="1:5">
      <c r="A3671" s="259"/>
      <c r="B3671" s="259"/>
      <c r="C3671" s="259"/>
      <c r="D3671" s="736"/>
      <c r="E3671" s="736"/>
    </row>
    <row r="3672" spans="1:5">
      <c r="A3672" s="259"/>
      <c r="B3672" s="259"/>
      <c r="C3672" s="259"/>
      <c r="D3672" s="736"/>
      <c r="E3672" s="736"/>
    </row>
    <row r="3673" spans="1:5">
      <c r="A3673" s="259"/>
      <c r="B3673" s="259"/>
      <c r="C3673" s="259"/>
      <c r="D3673" s="736"/>
      <c r="E3673" s="736"/>
    </row>
    <row r="3674" spans="1:5">
      <c r="A3674" s="259"/>
      <c r="B3674" s="259"/>
      <c r="C3674" s="259"/>
      <c r="D3674" s="736"/>
      <c r="E3674" s="736"/>
    </row>
    <row r="3675" spans="1:5">
      <c r="A3675" s="259"/>
      <c r="B3675" s="259"/>
      <c r="C3675" s="259"/>
      <c r="D3675" s="736"/>
      <c r="E3675" s="736"/>
    </row>
    <row r="3676" spans="1:5">
      <c r="A3676" s="259"/>
      <c r="B3676" s="259"/>
      <c r="C3676" s="259"/>
      <c r="D3676" s="736"/>
      <c r="E3676" s="736"/>
    </row>
    <row r="3677" spans="1:5">
      <c r="A3677" s="259"/>
      <c r="B3677" s="259"/>
      <c r="C3677" s="259"/>
      <c r="D3677" s="736"/>
      <c r="E3677" s="736"/>
    </row>
    <row r="3678" spans="1:5">
      <c r="A3678" s="259"/>
      <c r="B3678" s="259"/>
      <c r="C3678" s="259"/>
      <c r="D3678" s="736"/>
      <c r="E3678" s="736"/>
    </row>
    <row r="3679" spans="1:5">
      <c r="A3679" s="259"/>
      <c r="B3679" s="259"/>
      <c r="C3679" s="259"/>
      <c r="D3679" s="736"/>
      <c r="E3679" s="736"/>
    </row>
    <row r="3680" spans="1:5">
      <c r="A3680" s="259"/>
      <c r="B3680" s="259"/>
      <c r="C3680" s="259"/>
      <c r="D3680" s="736"/>
      <c r="E3680" s="736"/>
    </row>
    <row r="3681" spans="1:5">
      <c r="A3681" s="259"/>
      <c r="B3681" s="259"/>
      <c r="C3681" s="259"/>
      <c r="D3681" s="736"/>
      <c r="E3681" s="736"/>
    </row>
    <row r="3682" spans="1:5">
      <c r="A3682" s="259"/>
      <c r="B3682" s="259"/>
      <c r="C3682" s="259"/>
      <c r="D3682" s="736"/>
      <c r="E3682" s="736"/>
    </row>
    <row r="3683" spans="1:5">
      <c r="A3683" s="259"/>
      <c r="B3683" s="259"/>
      <c r="C3683" s="259"/>
      <c r="D3683" s="736"/>
      <c r="E3683" s="736"/>
    </row>
    <row r="3684" spans="1:5">
      <c r="A3684" s="259"/>
      <c r="B3684" s="259"/>
      <c r="C3684" s="259"/>
      <c r="D3684" s="736"/>
      <c r="E3684" s="736"/>
    </row>
    <row r="3685" spans="1:5">
      <c r="A3685" s="259"/>
      <c r="B3685" s="259"/>
      <c r="C3685" s="259"/>
      <c r="D3685" s="736"/>
      <c r="E3685" s="736"/>
    </row>
    <row r="3686" spans="1:5">
      <c r="A3686" s="259"/>
      <c r="B3686" s="259"/>
      <c r="C3686" s="259"/>
      <c r="D3686" s="736"/>
      <c r="E3686" s="736"/>
    </row>
    <row r="3687" spans="1:5">
      <c r="A3687" s="259"/>
      <c r="B3687" s="259"/>
      <c r="C3687" s="259"/>
      <c r="D3687" s="736"/>
      <c r="E3687" s="736"/>
    </row>
    <row r="3688" spans="1:5">
      <c r="A3688" s="259"/>
      <c r="B3688" s="259"/>
      <c r="C3688" s="259"/>
      <c r="D3688" s="736"/>
      <c r="E3688" s="736"/>
    </row>
    <row r="3689" spans="1:5">
      <c r="A3689" s="259"/>
      <c r="B3689" s="259"/>
      <c r="C3689" s="259"/>
      <c r="D3689" s="736"/>
      <c r="E3689" s="736"/>
    </row>
    <row r="3690" spans="1:5">
      <c r="A3690" s="259"/>
      <c r="B3690" s="259"/>
      <c r="C3690" s="259"/>
      <c r="D3690" s="736"/>
      <c r="E3690" s="736"/>
    </row>
    <row r="3691" spans="1:5">
      <c r="A3691" s="259"/>
      <c r="B3691" s="259"/>
      <c r="C3691" s="259"/>
      <c r="D3691" s="736"/>
      <c r="E3691" s="736"/>
    </row>
    <row r="3692" spans="1:5">
      <c r="A3692" s="259"/>
      <c r="B3692" s="259"/>
      <c r="C3692" s="259"/>
      <c r="D3692" s="736"/>
      <c r="E3692" s="736"/>
    </row>
    <row r="3693" spans="1:5">
      <c r="A3693" s="259"/>
      <c r="B3693" s="259"/>
      <c r="C3693" s="259"/>
      <c r="D3693" s="736"/>
      <c r="E3693" s="736"/>
    </row>
    <row r="3694" spans="1:5">
      <c r="A3694" s="259"/>
      <c r="B3694" s="259"/>
      <c r="C3694" s="259"/>
      <c r="D3694" s="736"/>
      <c r="E3694" s="736"/>
    </row>
    <row r="3695" spans="1:5">
      <c r="A3695" s="259"/>
      <c r="B3695" s="259"/>
      <c r="C3695" s="259"/>
      <c r="D3695" s="736"/>
      <c r="E3695" s="736"/>
    </row>
    <row r="3696" spans="1:5">
      <c r="A3696" s="259"/>
      <c r="B3696" s="259"/>
      <c r="C3696" s="259"/>
      <c r="D3696" s="736"/>
      <c r="E3696" s="736"/>
    </row>
    <row r="3697" spans="1:5">
      <c r="A3697" s="259"/>
      <c r="B3697" s="259"/>
      <c r="C3697" s="259"/>
      <c r="D3697" s="736"/>
      <c r="E3697" s="736"/>
    </row>
    <row r="3698" spans="1:5">
      <c r="A3698" s="259"/>
      <c r="B3698" s="259"/>
      <c r="C3698" s="259"/>
      <c r="D3698" s="736"/>
      <c r="E3698" s="736"/>
    </row>
    <row r="3699" spans="1:5">
      <c r="A3699" s="259"/>
      <c r="B3699" s="259"/>
      <c r="C3699" s="259"/>
      <c r="D3699" s="736"/>
      <c r="E3699" s="736"/>
    </row>
    <row r="3700" spans="1:5">
      <c r="A3700" s="259"/>
      <c r="B3700" s="259"/>
      <c r="C3700" s="259"/>
      <c r="D3700" s="736"/>
      <c r="E3700" s="736"/>
    </row>
    <row r="3701" spans="1:5">
      <c r="A3701" s="259"/>
      <c r="B3701" s="259"/>
      <c r="C3701" s="259"/>
      <c r="D3701" s="736"/>
      <c r="E3701" s="736"/>
    </row>
    <row r="3702" spans="1:5">
      <c r="A3702" s="259"/>
      <c r="B3702" s="259"/>
      <c r="C3702" s="259"/>
      <c r="D3702" s="736"/>
      <c r="E3702" s="736"/>
    </row>
    <row r="3703" spans="1:5">
      <c r="A3703" s="259"/>
      <c r="B3703" s="259"/>
      <c r="C3703" s="259"/>
      <c r="D3703" s="736"/>
      <c r="E3703" s="736"/>
    </row>
    <row r="3704" spans="1:5">
      <c r="A3704" s="259"/>
      <c r="B3704" s="259"/>
      <c r="C3704" s="259"/>
      <c r="D3704" s="736"/>
      <c r="E3704" s="736"/>
    </row>
    <row r="3705" spans="1:5">
      <c r="A3705" s="259"/>
      <c r="B3705" s="259"/>
      <c r="C3705" s="259"/>
      <c r="D3705" s="736"/>
      <c r="E3705" s="736"/>
    </row>
    <row r="3706" spans="1:5">
      <c r="A3706" s="259"/>
      <c r="B3706" s="259"/>
      <c r="C3706" s="259"/>
      <c r="D3706" s="736"/>
      <c r="E3706" s="736"/>
    </row>
    <row r="3707" spans="1:5">
      <c r="A3707" s="259"/>
      <c r="B3707" s="259"/>
      <c r="C3707" s="259"/>
      <c r="D3707" s="736"/>
      <c r="E3707" s="736"/>
    </row>
    <row r="3708" spans="1:5">
      <c r="A3708" s="259"/>
      <c r="B3708" s="259"/>
      <c r="C3708" s="259"/>
      <c r="D3708" s="736"/>
      <c r="E3708" s="736"/>
    </row>
    <row r="3709" spans="1:5">
      <c r="A3709" s="259"/>
      <c r="B3709" s="259"/>
      <c r="C3709" s="259"/>
      <c r="D3709" s="736"/>
      <c r="E3709" s="736"/>
    </row>
    <row r="3710" spans="1:5">
      <c r="A3710" s="259"/>
      <c r="B3710" s="259"/>
      <c r="C3710" s="259"/>
      <c r="D3710" s="736"/>
      <c r="E3710" s="736"/>
    </row>
    <row r="3711" spans="1:5">
      <c r="A3711" s="259"/>
      <c r="B3711" s="259"/>
      <c r="C3711" s="259"/>
      <c r="D3711" s="736"/>
      <c r="E3711" s="736"/>
    </row>
    <row r="3712" spans="1:5">
      <c r="A3712" s="259"/>
      <c r="B3712" s="259"/>
      <c r="C3712" s="259"/>
      <c r="D3712" s="736"/>
      <c r="E3712" s="736"/>
    </row>
    <row r="3713" spans="1:5">
      <c r="A3713" s="259"/>
      <c r="B3713" s="259"/>
      <c r="C3713" s="259"/>
      <c r="D3713" s="736"/>
      <c r="E3713" s="736"/>
    </row>
    <row r="3714" spans="1:5">
      <c r="A3714" s="259"/>
      <c r="B3714" s="259"/>
      <c r="C3714" s="259"/>
      <c r="D3714" s="736"/>
      <c r="E3714" s="736"/>
    </row>
    <row r="3715" spans="1:5">
      <c r="A3715" s="259"/>
      <c r="B3715" s="259"/>
      <c r="C3715" s="259"/>
      <c r="D3715" s="736"/>
      <c r="E3715" s="736"/>
    </row>
    <row r="3716" spans="1:5">
      <c r="A3716" s="259"/>
      <c r="B3716" s="259"/>
      <c r="C3716" s="259"/>
      <c r="D3716" s="736"/>
      <c r="E3716" s="736"/>
    </row>
    <row r="3717" spans="1:5">
      <c r="A3717" s="259"/>
      <c r="B3717" s="259"/>
      <c r="C3717" s="259"/>
      <c r="D3717" s="736"/>
      <c r="E3717" s="736"/>
    </row>
    <row r="3718" spans="1:5">
      <c r="A3718" s="259"/>
      <c r="B3718" s="259"/>
      <c r="C3718" s="259"/>
      <c r="D3718" s="736"/>
      <c r="E3718" s="736"/>
    </row>
    <row r="3719" spans="1:5">
      <c r="A3719" s="259"/>
      <c r="B3719" s="259"/>
      <c r="C3719" s="259"/>
      <c r="D3719" s="736"/>
      <c r="E3719" s="736"/>
    </row>
    <row r="3720" spans="1:5">
      <c r="A3720" s="259"/>
      <c r="B3720" s="259"/>
      <c r="C3720" s="259"/>
      <c r="D3720" s="736"/>
      <c r="E3720" s="736"/>
    </row>
    <row r="3721" spans="1:5">
      <c r="A3721" s="259"/>
      <c r="B3721" s="259"/>
      <c r="C3721" s="259"/>
      <c r="D3721" s="736"/>
      <c r="E3721" s="736"/>
    </row>
    <row r="3722" spans="1:5">
      <c r="A3722" s="259"/>
      <c r="B3722" s="259"/>
      <c r="C3722" s="259"/>
      <c r="D3722" s="736"/>
      <c r="E3722" s="736"/>
    </row>
    <row r="3723" spans="1:5">
      <c r="A3723" s="259"/>
      <c r="B3723" s="259"/>
      <c r="C3723" s="259"/>
      <c r="D3723" s="736"/>
      <c r="E3723" s="736"/>
    </row>
    <row r="3724" spans="1:5">
      <c r="A3724" s="259"/>
      <c r="B3724" s="259"/>
      <c r="C3724" s="259"/>
      <c r="D3724" s="736"/>
      <c r="E3724" s="736"/>
    </row>
    <row r="3725" spans="1:5">
      <c r="A3725" s="259"/>
      <c r="B3725" s="259"/>
      <c r="C3725" s="259"/>
      <c r="D3725" s="736"/>
      <c r="E3725" s="736"/>
    </row>
    <row r="3726" spans="1:5">
      <c r="A3726" s="259"/>
      <c r="B3726" s="259"/>
      <c r="C3726" s="259"/>
      <c r="D3726" s="736"/>
      <c r="E3726" s="736"/>
    </row>
    <row r="3727" spans="1:5">
      <c r="A3727" s="259"/>
      <c r="B3727" s="259"/>
      <c r="C3727" s="259"/>
      <c r="D3727" s="736"/>
      <c r="E3727" s="736"/>
    </row>
    <row r="3728" spans="1:5">
      <c r="A3728" s="259"/>
      <c r="B3728" s="259"/>
      <c r="C3728" s="259"/>
      <c r="D3728" s="736"/>
      <c r="E3728" s="736"/>
    </row>
    <row r="3729" spans="1:5">
      <c r="A3729" s="259"/>
      <c r="B3729" s="259"/>
      <c r="C3729" s="259"/>
      <c r="D3729" s="736"/>
      <c r="E3729" s="736"/>
    </row>
    <row r="3730" spans="1:5">
      <c r="A3730" s="259"/>
      <c r="B3730" s="259"/>
      <c r="C3730" s="259"/>
      <c r="D3730" s="736"/>
      <c r="E3730" s="736"/>
    </row>
    <row r="3731" spans="1:5">
      <c r="A3731" s="259"/>
      <c r="B3731" s="259"/>
      <c r="C3731" s="259"/>
      <c r="D3731" s="736"/>
      <c r="E3731" s="736"/>
    </row>
    <row r="3732" spans="1:5">
      <c r="A3732" s="259"/>
      <c r="B3732" s="259"/>
      <c r="C3732" s="259"/>
      <c r="D3732" s="736"/>
      <c r="E3732" s="736"/>
    </row>
    <row r="3733" spans="1:5">
      <c r="A3733" s="259"/>
      <c r="B3733" s="259"/>
      <c r="C3733" s="259"/>
      <c r="D3733" s="736"/>
      <c r="E3733" s="736"/>
    </row>
    <row r="3734" spans="1:5">
      <c r="A3734" s="259"/>
      <c r="B3734" s="259"/>
      <c r="C3734" s="259"/>
      <c r="D3734" s="736"/>
      <c r="E3734" s="736"/>
    </row>
    <row r="3735" spans="1:5">
      <c r="A3735" s="259"/>
      <c r="B3735" s="259"/>
      <c r="C3735" s="259"/>
      <c r="D3735" s="736"/>
      <c r="E3735" s="736"/>
    </row>
    <row r="3736" spans="1:5">
      <c r="A3736" s="259"/>
      <c r="B3736" s="259"/>
      <c r="C3736" s="259"/>
      <c r="D3736" s="736"/>
      <c r="E3736" s="736"/>
    </row>
    <row r="3737" spans="1:5">
      <c r="A3737" s="259"/>
      <c r="B3737" s="259"/>
      <c r="C3737" s="259"/>
      <c r="D3737" s="736"/>
      <c r="E3737" s="736"/>
    </row>
    <row r="3738" spans="1:5">
      <c r="A3738" s="259"/>
      <c r="B3738" s="259"/>
      <c r="C3738" s="259"/>
      <c r="D3738" s="736"/>
      <c r="E3738" s="736"/>
    </row>
    <row r="3739" spans="1:5">
      <c r="A3739" s="259"/>
      <c r="B3739" s="259"/>
      <c r="C3739" s="259"/>
      <c r="D3739" s="736"/>
      <c r="E3739" s="736"/>
    </row>
    <row r="3740" spans="1:5">
      <c r="A3740" s="259"/>
      <c r="B3740" s="259"/>
      <c r="C3740" s="259"/>
      <c r="D3740" s="736"/>
      <c r="E3740" s="736"/>
    </row>
    <row r="3741" spans="1:5">
      <c r="A3741" s="259"/>
      <c r="B3741" s="259"/>
      <c r="C3741" s="259"/>
      <c r="D3741" s="736"/>
      <c r="E3741" s="736"/>
    </row>
    <row r="3742" spans="1:5">
      <c r="A3742" s="259"/>
      <c r="B3742" s="259"/>
      <c r="C3742" s="259"/>
      <c r="D3742" s="736"/>
      <c r="E3742" s="736"/>
    </row>
    <row r="3743" spans="1:5">
      <c r="A3743" s="259"/>
      <c r="B3743" s="259"/>
      <c r="C3743" s="259"/>
      <c r="D3743" s="736"/>
      <c r="E3743" s="736"/>
    </row>
    <row r="3744" spans="1:5">
      <c r="A3744" s="259"/>
      <c r="B3744" s="259"/>
      <c r="C3744" s="259"/>
      <c r="D3744" s="736"/>
      <c r="E3744" s="736"/>
    </row>
    <row r="3745" spans="1:5">
      <c r="A3745" s="259"/>
      <c r="B3745" s="259"/>
      <c r="C3745" s="259"/>
      <c r="D3745" s="736"/>
      <c r="E3745" s="736"/>
    </row>
    <row r="3746" spans="1:5">
      <c r="A3746" s="259"/>
      <c r="B3746" s="259"/>
      <c r="C3746" s="259"/>
      <c r="D3746" s="736"/>
      <c r="E3746" s="736"/>
    </row>
    <row r="3747" spans="1:5">
      <c r="A3747" s="259"/>
      <c r="B3747" s="259"/>
      <c r="C3747" s="259"/>
      <c r="D3747" s="736"/>
      <c r="E3747" s="736"/>
    </row>
    <row r="3748" spans="1:5">
      <c r="A3748" s="259"/>
      <c r="B3748" s="259"/>
      <c r="C3748" s="259"/>
      <c r="D3748" s="736"/>
      <c r="E3748" s="736"/>
    </row>
    <row r="3749" spans="1:5">
      <c r="A3749" s="259"/>
      <c r="B3749" s="259"/>
      <c r="C3749" s="259"/>
      <c r="D3749" s="736"/>
      <c r="E3749" s="736"/>
    </row>
    <row r="3750" spans="1:5">
      <c r="A3750" s="259"/>
      <c r="B3750" s="259"/>
      <c r="C3750" s="259"/>
      <c r="D3750" s="736"/>
      <c r="E3750" s="736"/>
    </row>
    <row r="3751" spans="1:5">
      <c r="A3751" s="259"/>
      <c r="B3751" s="259"/>
      <c r="C3751" s="259"/>
      <c r="D3751" s="736"/>
      <c r="E3751" s="736"/>
    </row>
    <row r="3752" spans="1:5">
      <c r="A3752" s="259"/>
      <c r="B3752" s="259"/>
      <c r="C3752" s="259"/>
      <c r="D3752" s="736"/>
      <c r="E3752" s="736"/>
    </row>
    <row r="3753" spans="1:5">
      <c r="A3753" s="259"/>
      <c r="B3753" s="259"/>
      <c r="C3753" s="259"/>
      <c r="D3753" s="736"/>
      <c r="E3753" s="736"/>
    </row>
    <row r="3754" spans="1:5">
      <c r="A3754" s="259"/>
      <c r="B3754" s="259"/>
      <c r="C3754" s="259"/>
      <c r="D3754" s="736"/>
      <c r="E3754" s="736"/>
    </row>
    <row r="3755" spans="1:5">
      <c r="A3755" s="259"/>
      <c r="B3755" s="259"/>
      <c r="C3755" s="259"/>
      <c r="D3755" s="736"/>
      <c r="E3755" s="736"/>
    </row>
    <row r="3756" spans="1:5">
      <c r="A3756" s="259"/>
      <c r="B3756" s="259"/>
      <c r="C3756" s="259"/>
      <c r="D3756" s="736"/>
      <c r="E3756" s="736"/>
    </row>
    <row r="3757" spans="1:5">
      <c r="A3757" s="259"/>
      <c r="B3757" s="259"/>
      <c r="C3757" s="259"/>
      <c r="D3757" s="736"/>
      <c r="E3757" s="736"/>
    </row>
    <row r="3758" spans="1:5">
      <c r="A3758" s="259"/>
      <c r="B3758" s="259"/>
      <c r="C3758" s="259"/>
      <c r="D3758" s="736"/>
      <c r="E3758" s="736"/>
    </row>
    <row r="3759" spans="1:5">
      <c r="A3759" s="259"/>
      <c r="B3759" s="259"/>
      <c r="C3759" s="259"/>
      <c r="D3759" s="736"/>
      <c r="E3759" s="736"/>
    </row>
    <row r="3760" spans="1:5">
      <c r="A3760" s="259"/>
      <c r="B3760" s="259"/>
      <c r="C3760" s="259"/>
      <c r="D3760" s="736"/>
      <c r="E3760" s="736"/>
    </row>
    <row r="3761" spans="1:5">
      <c r="A3761" s="259"/>
      <c r="B3761" s="259"/>
      <c r="C3761" s="259"/>
      <c r="D3761" s="736"/>
      <c r="E3761" s="736"/>
    </row>
    <row r="3762" spans="1:5">
      <c r="A3762" s="259"/>
      <c r="B3762" s="259"/>
      <c r="C3762" s="259"/>
      <c r="D3762" s="736"/>
      <c r="E3762" s="736"/>
    </row>
    <row r="3763" spans="1:5">
      <c r="A3763" s="259"/>
      <c r="B3763" s="259"/>
      <c r="C3763" s="259"/>
      <c r="D3763" s="736"/>
      <c r="E3763" s="736"/>
    </row>
    <row r="3764" spans="1:5">
      <c r="A3764" s="259"/>
      <c r="B3764" s="259"/>
      <c r="C3764" s="259"/>
      <c r="D3764" s="736"/>
      <c r="E3764" s="736"/>
    </row>
    <row r="3765" spans="1:5">
      <c r="A3765" s="259"/>
      <c r="B3765" s="259"/>
      <c r="C3765" s="259"/>
      <c r="D3765" s="736"/>
      <c r="E3765" s="736"/>
    </row>
    <row r="3766" spans="1:5">
      <c r="A3766" s="259"/>
      <c r="B3766" s="259"/>
      <c r="C3766" s="259"/>
      <c r="D3766" s="736"/>
      <c r="E3766" s="736"/>
    </row>
    <row r="3767" spans="1:5">
      <c r="A3767" s="259"/>
      <c r="B3767" s="259"/>
      <c r="C3767" s="259"/>
      <c r="D3767" s="736"/>
      <c r="E3767" s="736"/>
    </row>
    <row r="3768" spans="1:5">
      <c r="A3768" s="259"/>
      <c r="B3768" s="259"/>
      <c r="C3768" s="259"/>
      <c r="D3768" s="736"/>
      <c r="E3768" s="736"/>
    </row>
    <row r="3769" spans="1:5">
      <c r="A3769" s="259"/>
      <c r="B3769" s="259"/>
      <c r="C3769" s="259"/>
      <c r="D3769" s="736"/>
      <c r="E3769" s="736"/>
    </row>
    <row r="3770" spans="1:5">
      <c r="A3770" s="259"/>
      <c r="B3770" s="259"/>
      <c r="C3770" s="259"/>
      <c r="D3770" s="736"/>
      <c r="E3770" s="736"/>
    </row>
    <row r="3771" spans="1:5">
      <c r="A3771" s="259"/>
      <c r="B3771" s="259"/>
      <c r="C3771" s="259"/>
      <c r="D3771" s="736"/>
      <c r="E3771" s="736"/>
    </row>
    <row r="3772" spans="1:5">
      <c r="A3772" s="259"/>
      <c r="B3772" s="259"/>
      <c r="C3772" s="259"/>
      <c r="D3772" s="736"/>
      <c r="E3772" s="736"/>
    </row>
    <row r="3773" spans="1:5">
      <c r="A3773" s="259"/>
      <c r="B3773" s="259"/>
      <c r="C3773" s="259"/>
      <c r="D3773" s="736"/>
      <c r="E3773" s="736"/>
    </row>
    <row r="3774" spans="1:5">
      <c r="A3774" s="259"/>
      <c r="B3774" s="259"/>
      <c r="C3774" s="259"/>
      <c r="D3774" s="736"/>
      <c r="E3774" s="736"/>
    </row>
    <row r="3775" spans="1:5">
      <c r="A3775" s="259"/>
      <c r="B3775" s="259"/>
      <c r="C3775" s="259"/>
      <c r="D3775" s="736"/>
      <c r="E3775" s="736"/>
    </row>
    <row r="3776" spans="1:5">
      <c r="A3776" s="259"/>
      <c r="B3776" s="259"/>
      <c r="C3776" s="259"/>
      <c r="D3776" s="736"/>
      <c r="E3776" s="736"/>
    </row>
    <row r="3777" spans="1:5">
      <c r="A3777" s="259"/>
      <c r="B3777" s="259"/>
      <c r="C3777" s="259"/>
      <c r="D3777" s="736"/>
      <c r="E3777" s="736"/>
    </row>
    <row r="3778" spans="1:5">
      <c r="A3778" s="259"/>
      <c r="B3778" s="259"/>
      <c r="C3778" s="259"/>
      <c r="D3778" s="736"/>
      <c r="E3778" s="736"/>
    </row>
    <row r="3779" spans="1:5">
      <c r="A3779" s="259"/>
      <c r="B3779" s="259"/>
      <c r="C3779" s="259"/>
      <c r="D3779" s="736"/>
      <c r="E3779" s="736"/>
    </row>
    <row r="3780" spans="1:5">
      <c r="A3780" s="259"/>
      <c r="B3780" s="259"/>
      <c r="C3780" s="259"/>
      <c r="D3780" s="736"/>
      <c r="E3780" s="736"/>
    </row>
    <row r="3781" spans="1:5">
      <c r="A3781" s="259"/>
      <c r="B3781" s="259"/>
      <c r="C3781" s="259"/>
      <c r="D3781" s="736"/>
      <c r="E3781" s="736"/>
    </row>
    <row r="3782" spans="1:5">
      <c r="A3782" s="259"/>
      <c r="B3782" s="259"/>
      <c r="C3782" s="259"/>
      <c r="D3782" s="736"/>
      <c r="E3782" s="736"/>
    </row>
    <row r="3783" spans="1:5">
      <c r="A3783" s="259"/>
      <c r="B3783" s="259"/>
      <c r="C3783" s="259"/>
      <c r="D3783" s="736"/>
      <c r="E3783" s="736"/>
    </row>
    <row r="3784" spans="1:5">
      <c r="A3784" s="259"/>
      <c r="B3784" s="259"/>
      <c r="C3784" s="259"/>
      <c r="D3784" s="736"/>
      <c r="E3784" s="736"/>
    </row>
    <row r="3785" spans="1:5">
      <c r="A3785" s="259"/>
      <c r="B3785" s="259"/>
      <c r="C3785" s="259"/>
      <c r="D3785" s="736"/>
      <c r="E3785" s="736"/>
    </row>
    <row r="3786" spans="1:5">
      <c r="A3786" s="259"/>
      <c r="B3786" s="259"/>
      <c r="C3786" s="259"/>
      <c r="D3786" s="736"/>
      <c r="E3786" s="736"/>
    </row>
    <row r="3787" spans="1:5">
      <c r="A3787" s="259"/>
      <c r="B3787" s="259"/>
      <c r="C3787" s="259"/>
      <c r="D3787" s="736"/>
      <c r="E3787" s="736"/>
    </row>
    <row r="3788" spans="1:5">
      <c r="A3788" s="259"/>
      <c r="B3788" s="259"/>
      <c r="C3788" s="259"/>
      <c r="D3788" s="736"/>
      <c r="E3788" s="736"/>
    </row>
    <row r="3789" spans="1:5">
      <c r="A3789" s="259"/>
      <c r="B3789" s="259"/>
      <c r="C3789" s="259"/>
      <c r="D3789" s="736"/>
      <c r="E3789" s="736"/>
    </row>
    <row r="3790" spans="1:5">
      <c r="A3790" s="259"/>
      <c r="B3790" s="259"/>
      <c r="C3790" s="259"/>
      <c r="D3790" s="736"/>
      <c r="E3790" s="736"/>
    </row>
    <row r="3791" spans="1:5">
      <c r="A3791" s="259"/>
      <c r="B3791" s="259"/>
      <c r="C3791" s="259"/>
      <c r="D3791" s="736"/>
      <c r="E3791" s="736"/>
    </row>
    <row r="3792" spans="1:5">
      <c r="A3792" s="259"/>
      <c r="B3792" s="259"/>
      <c r="C3792" s="259"/>
      <c r="D3792" s="736"/>
      <c r="E3792" s="736"/>
    </row>
    <row r="3793" spans="1:5">
      <c r="A3793" s="259"/>
      <c r="B3793" s="259"/>
      <c r="C3793" s="259"/>
      <c r="D3793" s="736"/>
      <c r="E3793" s="736"/>
    </row>
    <row r="3794" spans="1:5">
      <c r="A3794" s="259"/>
      <c r="B3794" s="259"/>
      <c r="C3794" s="259"/>
      <c r="D3794" s="736"/>
      <c r="E3794" s="736"/>
    </row>
    <row r="3795" spans="1:5">
      <c r="A3795" s="259"/>
      <c r="B3795" s="259"/>
      <c r="C3795" s="259"/>
      <c r="D3795" s="736"/>
      <c r="E3795" s="736"/>
    </row>
    <row r="3796" spans="1:5">
      <c r="A3796" s="259"/>
      <c r="B3796" s="259"/>
      <c r="C3796" s="259"/>
      <c r="D3796" s="736"/>
      <c r="E3796" s="736"/>
    </row>
    <row r="3797" spans="1:5">
      <c r="A3797" s="259"/>
      <c r="B3797" s="259"/>
      <c r="C3797" s="259"/>
      <c r="D3797" s="736"/>
      <c r="E3797" s="736"/>
    </row>
    <row r="3798" spans="1:5">
      <c r="A3798" s="259"/>
      <c r="B3798" s="259"/>
      <c r="C3798" s="259"/>
      <c r="D3798" s="736"/>
      <c r="E3798" s="736"/>
    </row>
    <row r="3799" spans="1:5">
      <c r="A3799" s="259"/>
      <c r="B3799" s="259"/>
      <c r="C3799" s="259"/>
      <c r="D3799" s="736"/>
      <c r="E3799" s="736"/>
    </row>
    <row r="3800" spans="1:5">
      <c r="A3800" s="259"/>
      <c r="B3800" s="259"/>
      <c r="C3800" s="259"/>
      <c r="D3800" s="736"/>
      <c r="E3800" s="736"/>
    </row>
    <row r="3801" spans="1:5">
      <c r="A3801" s="259"/>
      <c r="B3801" s="259"/>
      <c r="C3801" s="259"/>
      <c r="D3801" s="736"/>
      <c r="E3801" s="736"/>
    </row>
    <row r="3802" spans="1:5">
      <c r="A3802" s="259"/>
      <c r="B3802" s="259"/>
      <c r="C3802" s="259"/>
      <c r="D3802" s="736"/>
      <c r="E3802" s="736"/>
    </row>
    <row r="3803" spans="1:5">
      <c r="A3803" s="259"/>
      <c r="B3803" s="259"/>
      <c r="C3803" s="259"/>
      <c r="D3803" s="736"/>
      <c r="E3803" s="736"/>
    </row>
    <row r="3804" spans="1:5">
      <c r="A3804" s="259"/>
      <c r="B3804" s="259"/>
      <c r="C3804" s="259"/>
      <c r="D3804" s="736"/>
      <c r="E3804" s="736"/>
    </row>
    <row r="3805" spans="1:5">
      <c r="A3805" s="259"/>
      <c r="B3805" s="259"/>
      <c r="C3805" s="259"/>
      <c r="D3805" s="736"/>
      <c r="E3805" s="736"/>
    </row>
    <row r="3806" spans="1:5">
      <c r="A3806" s="259"/>
      <c r="B3806" s="259"/>
      <c r="C3806" s="259"/>
      <c r="D3806" s="736"/>
      <c r="E3806" s="736"/>
    </row>
    <row r="3807" spans="1:5">
      <c r="A3807" s="259"/>
      <c r="B3807" s="259"/>
      <c r="C3807" s="259"/>
      <c r="D3807" s="736"/>
      <c r="E3807" s="736"/>
    </row>
    <row r="3808" spans="1:5">
      <c r="A3808" s="259"/>
      <c r="B3808" s="259"/>
      <c r="C3808" s="259"/>
      <c r="D3808" s="736"/>
      <c r="E3808" s="736"/>
    </row>
    <row r="3809" spans="1:5">
      <c r="A3809" s="259"/>
      <c r="B3809" s="259"/>
      <c r="C3809" s="259"/>
      <c r="D3809" s="736"/>
      <c r="E3809" s="736"/>
    </row>
    <row r="3810" spans="1:5">
      <c r="A3810" s="259"/>
      <c r="B3810" s="259"/>
      <c r="C3810" s="259"/>
      <c r="D3810" s="736"/>
      <c r="E3810" s="736"/>
    </row>
    <row r="3811" spans="1:5">
      <c r="A3811" s="259"/>
      <c r="B3811" s="259"/>
      <c r="C3811" s="259"/>
      <c r="D3811" s="736"/>
      <c r="E3811" s="736"/>
    </row>
    <row r="3812" spans="1:5">
      <c r="A3812" s="259"/>
      <c r="B3812" s="259"/>
      <c r="C3812" s="259"/>
      <c r="D3812" s="736"/>
      <c r="E3812" s="736"/>
    </row>
    <row r="3813" spans="1:5">
      <c r="A3813" s="259"/>
      <c r="B3813" s="259"/>
      <c r="C3813" s="259"/>
      <c r="D3813" s="736"/>
      <c r="E3813" s="736"/>
    </row>
    <row r="3814" spans="1:5">
      <c r="A3814" s="259"/>
      <c r="B3814" s="259"/>
      <c r="C3814" s="259"/>
      <c r="D3814" s="736"/>
      <c r="E3814" s="736"/>
    </row>
    <row r="3815" spans="1:5">
      <c r="A3815" s="259"/>
      <c r="B3815" s="259"/>
      <c r="C3815" s="259"/>
      <c r="D3815" s="736"/>
      <c r="E3815" s="736"/>
    </row>
    <row r="3816" spans="1:5">
      <c r="A3816" s="259"/>
      <c r="B3816" s="259"/>
      <c r="C3816" s="259"/>
      <c r="D3816" s="736"/>
      <c r="E3816" s="736"/>
    </row>
    <row r="3817" spans="1:5">
      <c r="A3817" s="259"/>
      <c r="B3817" s="259"/>
      <c r="C3817" s="259"/>
      <c r="D3817" s="736"/>
      <c r="E3817" s="736"/>
    </row>
    <row r="3818" spans="1:5">
      <c r="A3818" s="259"/>
      <c r="B3818" s="259"/>
      <c r="C3818" s="259"/>
      <c r="D3818" s="736"/>
      <c r="E3818" s="736"/>
    </row>
    <row r="3819" spans="1:5">
      <c r="A3819" s="259"/>
      <c r="B3819" s="259"/>
      <c r="C3819" s="259"/>
      <c r="D3819" s="736"/>
      <c r="E3819" s="736"/>
    </row>
    <row r="3820" spans="1:5">
      <c r="A3820" s="259"/>
      <c r="B3820" s="259"/>
      <c r="C3820" s="259"/>
      <c r="D3820" s="736"/>
      <c r="E3820" s="736"/>
    </row>
    <row r="3821" spans="1:5">
      <c r="A3821" s="259"/>
      <c r="B3821" s="259"/>
      <c r="C3821" s="259"/>
      <c r="D3821" s="736"/>
      <c r="E3821" s="736"/>
    </row>
    <row r="3822" spans="1:5">
      <c r="A3822" s="259"/>
      <c r="B3822" s="259"/>
      <c r="C3822" s="259"/>
      <c r="D3822" s="736"/>
      <c r="E3822" s="736"/>
    </row>
    <row r="3823" spans="1:5">
      <c r="A3823" s="259"/>
      <c r="B3823" s="259"/>
      <c r="C3823" s="259"/>
      <c r="D3823" s="736"/>
      <c r="E3823" s="736"/>
    </row>
    <row r="3824" spans="1:5">
      <c r="A3824" s="259"/>
      <c r="B3824" s="259"/>
      <c r="C3824" s="259"/>
      <c r="D3824" s="736"/>
      <c r="E3824" s="736"/>
    </row>
    <row r="3825" spans="1:5">
      <c r="A3825" s="259"/>
      <c r="B3825" s="259"/>
      <c r="C3825" s="259"/>
      <c r="D3825" s="736"/>
      <c r="E3825" s="736"/>
    </row>
    <row r="3826" spans="1:5">
      <c r="A3826" s="259"/>
      <c r="B3826" s="259"/>
      <c r="C3826" s="259"/>
      <c r="D3826" s="736"/>
      <c r="E3826" s="736"/>
    </row>
    <row r="3827" spans="1:5">
      <c r="A3827" s="259"/>
      <c r="B3827" s="259"/>
      <c r="C3827" s="259"/>
      <c r="D3827" s="736"/>
      <c r="E3827" s="736"/>
    </row>
    <row r="3828" spans="1:5">
      <c r="A3828" s="259"/>
      <c r="B3828" s="259"/>
      <c r="C3828" s="259"/>
      <c r="D3828" s="736"/>
      <c r="E3828" s="736"/>
    </row>
    <row r="3829" spans="1:5">
      <c r="A3829" s="259"/>
      <c r="B3829" s="259"/>
      <c r="C3829" s="259"/>
      <c r="D3829" s="736"/>
      <c r="E3829" s="736"/>
    </row>
    <row r="3830" spans="1:5">
      <c r="A3830" s="259"/>
      <c r="B3830" s="259"/>
      <c r="C3830" s="259"/>
      <c r="D3830" s="736"/>
      <c r="E3830" s="736"/>
    </row>
    <row r="3831" spans="1:5">
      <c r="A3831" s="259"/>
      <c r="B3831" s="259"/>
      <c r="C3831" s="259"/>
      <c r="D3831" s="736"/>
      <c r="E3831" s="736"/>
    </row>
    <row r="3832" spans="1:5">
      <c r="A3832" s="259"/>
      <c r="B3832" s="259"/>
      <c r="C3832" s="259"/>
      <c r="D3832" s="736"/>
      <c r="E3832" s="736"/>
    </row>
    <row r="3833" spans="1:5">
      <c r="A3833" s="259"/>
      <c r="B3833" s="259"/>
      <c r="C3833" s="259"/>
      <c r="D3833" s="736"/>
      <c r="E3833" s="736"/>
    </row>
    <row r="3834" spans="1:5">
      <c r="A3834" s="259"/>
      <c r="B3834" s="259"/>
      <c r="C3834" s="259"/>
      <c r="D3834" s="736"/>
      <c r="E3834" s="736"/>
    </row>
    <row r="3835" spans="1:5">
      <c r="A3835" s="259"/>
      <c r="B3835" s="259"/>
      <c r="C3835" s="259"/>
      <c r="D3835" s="736"/>
      <c r="E3835" s="736"/>
    </row>
    <row r="3836" spans="1:5">
      <c r="A3836" s="259"/>
      <c r="B3836" s="259"/>
      <c r="C3836" s="259"/>
      <c r="D3836" s="736"/>
      <c r="E3836" s="736"/>
    </row>
    <row r="3837" spans="1:5">
      <c r="A3837" s="259"/>
      <c r="B3837" s="259"/>
      <c r="C3837" s="259"/>
      <c r="D3837" s="736"/>
      <c r="E3837" s="736"/>
    </row>
    <row r="3838" spans="1:5">
      <c r="A3838" s="259"/>
      <c r="B3838" s="259"/>
      <c r="C3838" s="259"/>
      <c r="D3838" s="736"/>
      <c r="E3838" s="736"/>
    </row>
    <row r="3839" spans="1:5">
      <c r="A3839" s="259"/>
      <c r="B3839" s="259"/>
      <c r="C3839" s="259"/>
      <c r="D3839" s="736"/>
      <c r="E3839" s="736"/>
    </row>
    <row r="3840" spans="1:5">
      <c r="A3840" s="259"/>
      <c r="B3840" s="259"/>
      <c r="C3840" s="259"/>
      <c r="D3840" s="736"/>
      <c r="E3840" s="736"/>
    </row>
    <row r="3841" spans="1:5">
      <c r="A3841" s="259"/>
      <c r="B3841" s="259"/>
      <c r="C3841" s="259"/>
      <c r="D3841" s="736"/>
      <c r="E3841" s="736"/>
    </row>
    <row r="3842" spans="1:5">
      <c r="A3842" s="259"/>
      <c r="B3842" s="259"/>
      <c r="C3842" s="259"/>
      <c r="D3842" s="736"/>
      <c r="E3842" s="736"/>
    </row>
    <row r="3843" spans="1:5">
      <c r="A3843" s="259"/>
      <c r="B3843" s="259"/>
      <c r="C3843" s="259"/>
      <c r="D3843" s="736"/>
      <c r="E3843" s="736"/>
    </row>
    <row r="3844" spans="1:5">
      <c r="A3844" s="259"/>
      <c r="B3844" s="259"/>
      <c r="C3844" s="259"/>
      <c r="D3844" s="736"/>
      <c r="E3844" s="736"/>
    </row>
    <row r="3845" spans="1:5">
      <c r="A3845" s="259"/>
      <c r="B3845" s="259"/>
      <c r="C3845" s="259"/>
      <c r="D3845" s="736"/>
      <c r="E3845" s="736"/>
    </row>
    <row r="3846" spans="1:5">
      <c r="A3846" s="259"/>
      <c r="B3846" s="259"/>
      <c r="C3846" s="259"/>
      <c r="D3846" s="736"/>
      <c r="E3846" s="736"/>
    </row>
    <row r="3847" spans="1:5">
      <c r="A3847" s="259"/>
      <c r="B3847" s="259"/>
      <c r="C3847" s="259"/>
      <c r="D3847" s="736"/>
      <c r="E3847" s="736"/>
    </row>
    <row r="3848" spans="1:5">
      <c r="A3848" s="259"/>
      <c r="B3848" s="259"/>
      <c r="C3848" s="259"/>
      <c r="D3848" s="736"/>
      <c r="E3848" s="736"/>
    </row>
    <row r="3849" spans="1:5">
      <c r="A3849" s="259"/>
      <c r="B3849" s="259"/>
      <c r="C3849" s="259"/>
      <c r="D3849" s="736"/>
      <c r="E3849" s="736"/>
    </row>
    <row r="3850" spans="1:5">
      <c r="A3850" s="259"/>
      <c r="B3850" s="259"/>
      <c r="C3850" s="259"/>
      <c r="D3850" s="736"/>
      <c r="E3850" s="736"/>
    </row>
    <row r="3851" spans="1:5">
      <c r="A3851" s="259"/>
      <c r="B3851" s="259"/>
      <c r="C3851" s="259"/>
      <c r="D3851" s="736"/>
      <c r="E3851" s="736"/>
    </row>
    <row r="3852" spans="1:5">
      <c r="A3852" s="259"/>
      <c r="B3852" s="259"/>
      <c r="C3852" s="259"/>
      <c r="D3852" s="736"/>
      <c r="E3852" s="736"/>
    </row>
    <row r="3853" spans="1:5">
      <c r="A3853" s="259"/>
      <c r="B3853" s="259"/>
      <c r="C3853" s="259"/>
      <c r="D3853" s="736"/>
      <c r="E3853" s="736"/>
    </row>
    <row r="3854" spans="1:5">
      <c r="A3854" s="259"/>
      <c r="B3854" s="259"/>
      <c r="C3854" s="259"/>
      <c r="D3854" s="736"/>
      <c r="E3854" s="736"/>
    </row>
    <row r="3855" spans="1:5">
      <c r="A3855" s="259"/>
      <c r="B3855" s="259"/>
      <c r="C3855" s="259"/>
      <c r="D3855" s="736"/>
      <c r="E3855" s="736"/>
    </row>
    <row r="3856" spans="1:5">
      <c r="A3856" s="259"/>
      <c r="B3856" s="259"/>
      <c r="C3856" s="259"/>
      <c r="D3856" s="736"/>
      <c r="E3856" s="736"/>
    </row>
    <row r="3857" spans="1:5">
      <c r="A3857" s="259"/>
      <c r="B3857" s="259"/>
      <c r="C3857" s="259"/>
      <c r="D3857" s="736"/>
      <c r="E3857" s="736"/>
    </row>
    <row r="3858" spans="1:5">
      <c r="A3858" s="259"/>
      <c r="B3858" s="259"/>
      <c r="C3858" s="259"/>
      <c r="D3858" s="736"/>
      <c r="E3858" s="736"/>
    </row>
    <row r="3859" spans="1:5">
      <c r="A3859" s="259"/>
      <c r="B3859" s="259"/>
      <c r="C3859" s="259"/>
      <c r="D3859" s="736"/>
      <c r="E3859" s="736"/>
    </row>
    <row r="3860" spans="1:5">
      <c r="A3860" s="259"/>
      <c r="B3860" s="259"/>
      <c r="C3860" s="259"/>
      <c r="D3860" s="736"/>
      <c r="E3860" s="736"/>
    </row>
    <row r="3861" spans="1:5">
      <c r="A3861" s="259"/>
      <c r="B3861" s="259"/>
      <c r="C3861" s="259"/>
      <c r="D3861" s="736"/>
      <c r="E3861" s="736"/>
    </row>
    <row r="3862" spans="1:5">
      <c r="A3862" s="259"/>
      <c r="B3862" s="259"/>
      <c r="C3862" s="259"/>
      <c r="D3862" s="736"/>
      <c r="E3862" s="736"/>
    </row>
    <row r="3863" spans="1:5">
      <c r="A3863" s="259"/>
      <c r="B3863" s="259"/>
      <c r="C3863" s="259"/>
      <c r="D3863" s="736"/>
      <c r="E3863" s="736"/>
    </row>
    <row r="3864" spans="1:5">
      <c r="A3864" s="259"/>
      <c r="B3864" s="259"/>
      <c r="C3864" s="259"/>
      <c r="D3864" s="736"/>
      <c r="E3864" s="736"/>
    </row>
    <row r="3865" spans="1:5">
      <c r="A3865" s="259"/>
      <c r="B3865" s="259"/>
      <c r="C3865" s="259"/>
      <c r="D3865" s="736"/>
      <c r="E3865" s="736"/>
    </row>
    <row r="3866" spans="1:5">
      <c r="A3866" s="259"/>
      <c r="B3866" s="259"/>
      <c r="C3866" s="259"/>
      <c r="D3866" s="736"/>
      <c r="E3866" s="736"/>
    </row>
    <row r="3867" spans="1:5">
      <c r="A3867" s="259"/>
      <c r="B3867" s="259"/>
      <c r="C3867" s="259"/>
      <c r="D3867" s="736"/>
      <c r="E3867" s="736"/>
    </row>
    <row r="3868" spans="1:5">
      <c r="A3868" s="259"/>
      <c r="B3868" s="259"/>
      <c r="C3868" s="259"/>
      <c r="D3868" s="736"/>
      <c r="E3868" s="736"/>
    </row>
    <row r="3869" spans="1:5">
      <c r="A3869" s="259"/>
      <c r="B3869" s="259"/>
      <c r="C3869" s="259"/>
      <c r="D3869" s="736"/>
      <c r="E3869" s="736"/>
    </row>
    <row r="3870" spans="1:5">
      <c r="A3870" s="259"/>
      <c r="B3870" s="259"/>
      <c r="C3870" s="259"/>
      <c r="D3870" s="736"/>
      <c r="E3870" s="736"/>
    </row>
    <row r="3871" spans="1:5">
      <c r="A3871" s="259"/>
      <c r="B3871" s="259"/>
      <c r="C3871" s="259"/>
      <c r="D3871" s="736"/>
      <c r="E3871" s="736"/>
    </row>
    <row r="3872" spans="1:5">
      <c r="A3872" s="259"/>
      <c r="B3872" s="259"/>
      <c r="C3872" s="259"/>
      <c r="D3872" s="736"/>
      <c r="E3872" s="736"/>
    </row>
    <row r="3873" spans="1:5">
      <c r="A3873" s="259"/>
      <c r="B3873" s="259"/>
      <c r="C3873" s="259"/>
      <c r="D3873" s="736"/>
      <c r="E3873" s="736"/>
    </row>
    <row r="3874" spans="1:5">
      <c r="A3874" s="259"/>
      <c r="B3874" s="259"/>
      <c r="C3874" s="259"/>
      <c r="D3874" s="736"/>
      <c r="E3874" s="736"/>
    </row>
    <row r="3875" spans="1:5">
      <c r="A3875" s="259"/>
      <c r="B3875" s="259"/>
      <c r="C3875" s="259"/>
      <c r="D3875" s="736"/>
      <c r="E3875" s="736"/>
    </row>
    <row r="3876" spans="1:5">
      <c r="A3876" s="259"/>
      <c r="B3876" s="259"/>
      <c r="C3876" s="259"/>
      <c r="D3876" s="736"/>
      <c r="E3876" s="736"/>
    </row>
    <row r="3877" spans="1:5">
      <c r="A3877" s="259"/>
      <c r="B3877" s="259"/>
      <c r="C3877" s="259"/>
      <c r="D3877" s="736"/>
      <c r="E3877" s="736"/>
    </row>
    <row r="3878" spans="1:5">
      <c r="A3878" s="259"/>
      <c r="B3878" s="259"/>
      <c r="C3878" s="259"/>
      <c r="D3878" s="736"/>
      <c r="E3878" s="736"/>
    </row>
    <row r="3879" spans="1:5">
      <c r="A3879" s="259"/>
      <c r="B3879" s="259"/>
      <c r="C3879" s="259"/>
      <c r="D3879" s="736"/>
      <c r="E3879" s="736"/>
    </row>
    <row r="3880" spans="1:5">
      <c r="A3880" s="259"/>
      <c r="B3880" s="259"/>
      <c r="C3880" s="259"/>
      <c r="D3880" s="736"/>
      <c r="E3880" s="736"/>
    </row>
    <row r="3881" spans="1:5">
      <c r="A3881" s="259"/>
      <c r="B3881" s="259"/>
      <c r="C3881" s="259"/>
      <c r="D3881" s="736"/>
      <c r="E3881" s="736"/>
    </row>
    <row r="3882" spans="1:5">
      <c r="A3882" s="259"/>
      <c r="B3882" s="259"/>
      <c r="C3882" s="259"/>
      <c r="D3882" s="736"/>
      <c r="E3882" s="736"/>
    </row>
    <row r="3883" spans="1:5">
      <c r="A3883" s="259"/>
      <c r="B3883" s="259"/>
      <c r="C3883" s="259"/>
      <c r="D3883" s="736"/>
      <c r="E3883" s="736"/>
    </row>
    <row r="3884" spans="1:5">
      <c r="A3884" s="259"/>
      <c r="B3884" s="259"/>
      <c r="C3884" s="259"/>
      <c r="D3884" s="736"/>
      <c r="E3884" s="736"/>
    </row>
    <row r="3885" spans="1:5">
      <c r="A3885" s="259"/>
      <c r="B3885" s="259"/>
      <c r="C3885" s="259"/>
      <c r="D3885" s="736"/>
      <c r="E3885" s="736"/>
    </row>
    <row r="3886" spans="1:5">
      <c r="A3886" s="259"/>
      <c r="B3886" s="259"/>
      <c r="C3886" s="259"/>
      <c r="D3886" s="736"/>
      <c r="E3886" s="736"/>
    </row>
    <row r="3887" spans="1:5">
      <c r="A3887" s="259"/>
      <c r="B3887" s="259"/>
      <c r="C3887" s="259"/>
      <c r="D3887" s="736"/>
      <c r="E3887" s="736"/>
    </row>
    <row r="3888" spans="1:5">
      <c r="A3888" s="259"/>
      <c r="B3888" s="259"/>
      <c r="C3888" s="259"/>
      <c r="D3888" s="736"/>
      <c r="E3888" s="736"/>
    </row>
    <row r="3889" spans="1:5">
      <c r="A3889" s="259"/>
      <c r="B3889" s="259"/>
      <c r="C3889" s="259"/>
      <c r="D3889" s="736"/>
      <c r="E3889" s="736"/>
    </row>
    <row r="3890" spans="1:5">
      <c r="A3890" s="259"/>
      <c r="B3890" s="259"/>
      <c r="C3890" s="259"/>
      <c r="D3890" s="736"/>
      <c r="E3890" s="736"/>
    </row>
    <row r="3891" spans="1:5">
      <c r="A3891" s="259"/>
      <c r="B3891" s="259"/>
      <c r="C3891" s="259"/>
      <c r="D3891" s="736"/>
      <c r="E3891" s="736"/>
    </row>
    <row r="3892" spans="1:5">
      <c r="A3892" s="259"/>
      <c r="B3892" s="259"/>
      <c r="C3892" s="259"/>
      <c r="D3892" s="736"/>
      <c r="E3892" s="736"/>
    </row>
    <row r="3893" spans="1:5">
      <c r="A3893" s="259"/>
      <c r="B3893" s="259"/>
      <c r="C3893" s="259"/>
      <c r="D3893" s="736"/>
      <c r="E3893" s="736"/>
    </row>
    <row r="3894" spans="1:5">
      <c r="A3894" s="259"/>
      <c r="B3894" s="259"/>
      <c r="C3894" s="259"/>
      <c r="D3894" s="736"/>
      <c r="E3894" s="736"/>
    </row>
    <row r="3895" spans="1:5">
      <c r="A3895" s="259"/>
      <c r="B3895" s="259"/>
      <c r="C3895" s="259"/>
      <c r="D3895" s="736"/>
      <c r="E3895" s="736"/>
    </row>
    <row r="3896" spans="1:5">
      <c r="A3896" s="259"/>
      <c r="B3896" s="259"/>
      <c r="C3896" s="259"/>
      <c r="D3896" s="736"/>
      <c r="E3896" s="736"/>
    </row>
    <row r="3897" spans="1:5">
      <c r="A3897" s="259"/>
      <c r="B3897" s="259"/>
      <c r="C3897" s="259"/>
      <c r="D3897" s="736"/>
      <c r="E3897" s="736"/>
    </row>
    <row r="3898" spans="1:5">
      <c r="A3898" s="259"/>
      <c r="B3898" s="259"/>
      <c r="C3898" s="259"/>
      <c r="D3898" s="736"/>
      <c r="E3898" s="736"/>
    </row>
    <row r="3899" spans="1:5">
      <c r="A3899" s="259"/>
      <c r="B3899" s="259"/>
      <c r="C3899" s="259"/>
      <c r="D3899" s="736"/>
      <c r="E3899" s="736"/>
    </row>
    <row r="3900" spans="1:5">
      <c r="A3900" s="259"/>
      <c r="B3900" s="259"/>
      <c r="C3900" s="259"/>
      <c r="D3900" s="736"/>
      <c r="E3900" s="736"/>
    </row>
    <row r="3901" spans="1:5">
      <c r="A3901" s="259"/>
      <c r="B3901" s="259"/>
      <c r="C3901" s="259"/>
      <c r="D3901" s="736"/>
      <c r="E3901" s="736"/>
    </row>
    <row r="3902" spans="1:5">
      <c r="A3902" s="259"/>
      <c r="B3902" s="259"/>
      <c r="C3902" s="259"/>
      <c r="D3902" s="736"/>
      <c r="E3902" s="736"/>
    </row>
    <row r="3903" spans="1:5">
      <c r="A3903" s="259"/>
      <c r="B3903" s="259"/>
      <c r="C3903" s="259"/>
      <c r="D3903" s="736"/>
      <c r="E3903" s="736"/>
    </row>
    <row r="3904" spans="1:5">
      <c r="A3904" s="259"/>
      <c r="B3904" s="259"/>
      <c r="C3904" s="259"/>
      <c r="D3904" s="736"/>
      <c r="E3904" s="736"/>
    </row>
    <row r="3905" spans="1:5">
      <c r="A3905" s="259"/>
      <c r="B3905" s="259"/>
      <c r="C3905" s="259"/>
      <c r="D3905" s="736"/>
      <c r="E3905" s="736"/>
    </row>
    <row r="3906" spans="1:5">
      <c r="A3906" s="259"/>
      <c r="B3906" s="259"/>
      <c r="C3906" s="259"/>
      <c r="D3906" s="736"/>
      <c r="E3906" s="736"/>
    </row>
    <row r="3907" spans="1:5">
      <c r="A3907" s="259"/>
      <c r="B3907" s="259"/>
      <c r="C3907" s="259"/>
      <c r="D3907" s="736"/>
      <c r="E3907" s="736"/>
    </row>
    <row r="3908" spans="1:5">
      <c r="A3908" s="259"/>
      <c r="B3908" s="259"/>
      <c r="C3908" s="259"/>
      <c r="D3908" s="736"/>
      <c r="E3908" s="736"/>
    </row>
    <row r="3909" spans="1:5">
      <c r="A3909" s="259"/>
      <c r="B3909" s="259"/>
      <c r="C3909" s="259"/>
      <c r="D3909" s="736"/>
      <c r="E3909" s="736"/>
    </row>
    <row r="3910" spans="1:5">
      <c r="A3910" s="259"/>
      <c r="B3910" s="259"/>
      <c r="C3910" s="259"/>
      <c r="D3910" s="736"/>
      <c r="E3910" s="736"/>
    </row>
    <row r="3911" spans="1:5">
      <c r="A3911" s="259"/>
      <c r="B3911" s="259"/>
      <c r="C3911" s="259"/>
      <c r="D3911" s="736"/>
      <c r="E3911" s="736"/>
    </row>
    <row r="3912" spans="1:5">
      <c r="A3912" s="259"/>
      <c r="B3912" s="259"/>
      <c r="C3912" s="259"/>
      <c r="D3912" s="736"/>
      <c r="E3912" s="736"/>
    </row>
    <row r="3913" spans="1:5">
      <c r="A3913" s="259"/>
      <c r="B3913" s="259"/>
      <c r="C3913" s="259"/>
      <c r="D3913" s="736"/>
      <c r="E3913" s="736"/>
    </row>
    <row r="3914" spans="1:5">
      <c r="A3914" s="259"/>
      <c r="B3914" s="259"/>
      <c r="C3914" s="259"/>
      <c r="D3914" s="736"/>
      <c r="E3914" s="736"/>
    </row>
    <row r="3915" spans="1:5">
      <c r="A3915" s="259"/>
      <c r="B3915" s="259"/>
      <c r="C3915" s="259"/>
      <c r="D3915" s="736"/>
      <c r="E3915" s="736"/>
    </row>
    <row r="3916" spans="1:5">
      <c r="A3916" s="259"/>
      <c r="B3916" s="259"/>
      <c r="C3916" s="259"/>
      <c r="D3916" s="736"/>
      <c r="E3916" s="736"/>
    </row>
    <row r="3917" spans="1:5">
      <c r="A3917" s="259"/>
      <c r="B3917" s="259"/>
      <c r="C3917" s="259"/>
      <c r="D3917" s="736"/>
      <c r="E3917" s="736"/>
    </row>
    <row r="3918" spans="1:5">
      <c r="A3918" s="259"/>
      <c r="B3918" s="259"/>
      <c r="C3918" s="259"/>
      <c r="D3918" s="736"/>
      <c r="E3918" s="736"/>
    </row>
    <row r="3919" spans="1:5">
      <c r="A3919" s="259"/>
      <c r="B3919" s="259"/>
      <c r="C3919" s="259"/>
      <c r="D3919" s="736"/>
      <c r="E3919" s="736"/>
    </row>
    <row r="3920" spans="1:5">
      <c r="A3920" s="259"/>
      <c r="B3920" s="259"/>
      <c r="C3920" s="259"/>
      <c r="D3920" s="736"/>
      <c r="E3920" s="736"/>
    </row>
    <row r="3921" spans="1:5">
      <c r="A3921" s="259"/>
      <c r="B3921" s="259"/>
      <c r="C3921" s="259"/>
      <c r="D3921" s="736"/>
      <c r="E3921" s="736"/>
    </row>
    <row r="3922" spans="1:5">
      <c r="A3922" s="259"/>
      <c r="B3922" s="259"/>
      <c r="C3922" s="259"/>
      <c r="D3922" s="736"/>
      <c r="E3922" s="736"/>
    </row>
    <row r="3923" spans="1:5">
      <c r="A3923" s="259"/>
      <c r="B3923" s="259"/>
      <c r="C3923" s="259"/>
      <c r="D3923" s="736"/>
      <c r="E3923" s="736"/>
    </row>
    <row r="3924" spans="1:5">
      <c r="A3924" s="259"/>
      <c r="B3924" s="259"/>
      <c r="C3924" s="259"/>
      <c r="D3924" s="736"/>
      <c r="E3924" s="736"/>
    </row>
    <row r="3925" spans="1:5">
      <c r="A3925" s="259"/>
      <c r="B3925" s="259"/>
      <c r="C3925" s="259"/>
      <c r="D3925" s="736"/>
      <c r="E3925" s="736"/>
    </row>
    <row r="3926" spans="1:5">
      <c r="A3926" s="259"/>
      <c r="B3926" s="259"/>
      <c r="C3926" s="259"/>
      <c r="D3926" s="736"/>
      <c r="E3926" s="736"/>
    </row>
    <row r="3927" spans="1:5">
      <c r="A3927" s="259"/>
      <c r="B3927" s="259"/>
      <c r="C3927" s="259"/>
      <c r="D3927" s="736"/>
      <c r="E3927" s="736"/>
    </row>
    <row r="3928" spans="1:5">
      <c r="A3928" s="259"/>
      <c r="B3928" s="259"/>
      <c r="C3928" s="259"/>
      <c r="D3928" s="736"/>
      <c r="E3928" s="736"/>
    </row>
    <row r="3929" spans="1:5">
      <c r="A3929" s="259"/>
      <c r="B3929" s="259"/>
      <c r="C3929" s="259"/>
      <c r="D3929" s="736"/>
      <c r="E3929" s="736"/>
    </row>
    <row r="3930" spans="1:5">
      <c r="A3930" s="259"/>
      <c r="B3930" s="259"/>
      <c r="C3930" s="259"/>
      <c r="D3930" s="736"/>
      <c r="E3930" s="736"/>
    </row>
    <row r="3931" spans="1:5">
      <c r="A3931" s="259"/>
      <c r="B3931" s="259"/>
      <c r="C3931" s="259"/>
      <c r="D3931" s="736"/>
      <c r="E3931" s="736"/>
    </row>
    <row r="3932" spans="1:5">
      <c r="A3932" s="259"/>
      <c r="B3932" s="259"/>
      <c r="C3932" s="259"/>
      <c r="D3932" s="736"/>
      <c r="E3932" s="736"/>
    </row>
    <row r="3933" spans="1:5">
      <c r="A3933" s="259"/>
      <c r="B3933" s="259"/>
      <c r="C3933" s="259"/>
      <c r="D3933" s="736"/>
      <c r="E3933" s="736"/>
    </row>
    <row r="3934" spans="1:5">
      <c r="A3934" s="259"/>
      <c r="B3934" s="259"/>
      <c r="C3934" s="259"/>
      <c r="D3934" s="736"/>
      <c r="E3934" s="736"/>
    </row>
    <row r="3935" spans="1:5">
      <c r="A3935" s="259"/>
      <c r="B3935" s="259"/>
      <c r="C3935" s="259"/>
      <c r="D3935" s="736"/>
      <c r="E3935" s="736"/>
    </row>
    <row r="3936" spans="1:5">
      <c r="A3936" s="259"/>
      <c r="B3936" s="259"/>
      <c r="C3936" s="259"/>
      <c r="D3936" s="736"/>
      <c r="E3936" s="736"/>
    </row>
    <row r="3937" spans="1:5">
      <c r="A3937" s="259"/>
      <c r="B3937" s="259"/>
      <c r="C3937" s="259"/>
      <c r="D3937" s="736"/>
      <c r="E3937" s="736"/>
    </row>
    <row r="3938" spans="1:5">
      <c r="A3938" s="259"/>
      <c r="B3938" s="259"/>
      <c r="C3938" s="259"/>
      <c r="D3938" s="736"/>
      <c r="E3938" s="736"/>
    </row>
    <row r="3939" spans="1:5">
      <c r="A3939" s="259"/>
      <c r="B3939" s="259"/>
      <c r="C3939" s="259"/>
      <c r="D3939" s="736"/>
      <c r="E3939" s="736"/>
    </row>
    <row r="3940" spans="1:5">
      <c r="A3940" s="259"/>
      <c r="B3940" s="259"/>
      <c r="C3940" s="259"/>
      <c r="D3940" s="736"/>
      <c r="E3940" s="736"/>
    </row>
    <row r="3941" spans="1:5">
      <c r="A3941" s="259"/>
      <c r="B3941" s="259"/>
      <c r="C3941" s="259"/>
      <c r="D3941" s="736"/>
      <c r="E3941" s="736"/>
    </row>
    <row r="3942" spans="1:5">
      <c r="A3942" s="259"/>
      <c r="B3942" s="259"/>
      <c r="C3942" s="259"/>
      <c r="D3942" s="736"/>
      <c r="E3942" s="736"/>
    </row>
    <row r="3943" spans="1:5">
      <c r="A3943" s="259"/>
      <c r="B3943" s="259"/>
      <c r="C3943" s="259"/>
      <c r="D3943" s="736"/>
      <c r="E3943" s="736"/>
    </row>
    <row r="3944" spans="1:5">
      <c r="A3944" s="259"/>
      <c r="B3944" s="259"/>
      <c r="C3944" s="259"/>
      <c r="D3944" s="736"/>
      <c r="E3944" s="736"/>
    </row>
    <row r="3945" spans="1:5">
      <c r="A3945" s="259"/>
      <c r="B3945" s="259"/>
      <c r="C3945" s="259"/>
      <c r="D3945" s="736"/>
      <c r="E3945" s="736"/>
    </row>
    <row r="3946" spans="1:5">
      <c r="A3946" s="259"/>
      <c r="B3946" s="259"/>
      <c r="C3946" s="259"/>
      <c r="D3946" s="736"/>
      <c r="E3946" s="736"/>
    </row>
    <row r="3947" spans="1:5">
      <c r="A3947" s="259"/>
      <c r="B3947" s="259"/>
      <c r="C3947" s="259"/>
      <c r="D3947" s="736"/>
      <c r="E3947" s="736"/>
    </row>
    <row r="3948" spans="1:5">
      <c r="A3948" s="259"/>
      <c r="B3948" s="259"/>
      <c r="C3948" s="259"/>
      <c r="D3948" s="736"/>
      <c r="E3948" s="736"/>
    </row>
    <row r="3949" spans="1:5">
      <c r="A3949" s="259"/>
      <c r="B3949" s="259"/>
      <c r="C3949" s="259"/>
      <c r="D3949" s="736"/>
      <c r="E3949" s="736"/>
    </row>
    <row r="3950" spans="1:5">
      <c r="A3950" s="259"/>
      <c r="B3950" s="259"/>
      <c r="C3950" s="259"/>
      <c r="D3950" s="736"/>
      <c r="E3950" s="736"/>
    </row>
    <row r="3951" spans="1:5">
      <c r="A3951" s="259"/>
      <c r="B3951" s="259"/>
      <c r="C3951" s="259"/>
      <c r="D3951" s="736"/>
      <c r="E3951" s="736"/>
    </row>
    <row r="3952" spans="1:5">
      <c r="A3952" s="259"/>
      <c r="B3952" s="259"/>
      <c r="C3952" s="259"/>
      <c r="D3952" s="736"/>
      <c r="E3952" s="736"/>
    </row>
    <row r="3953" spans="1:5">
      <c r="A3953" s="259"/>
      <c r="B3953" s="259"/>
      <c r="C3953" s="259"/>
      <c r="D3953" s="736"/>
      <c r="E3953" s="736"/>
    </row>
    <row r="3954" spans="1:5">
      <c r="A3954" s="259"/>
      <c r="B3954" s="259"/>
      <c r="C3954" s="259"/>
      <c r="D3954" s="736"/>
      <c r="E3954" s="736"/>
    </row>
    <row r="3955" spans="1:5">
      <c r="A3955" s="259"/>
      <c r="B3955" s="259"/>
      <c r="C3955" s="259"/>
      <c r="D3955" s="736"/>
      <c r="E3955" s="736"/>
    </row>
    <row r="3956" spans="1:5">
      <c r="A3956" s="259"/>
      <c r="B3956" s="259"/>
      <c r="C3956" s="259"/>
      <c r="D3956" s="736"/>
      <c r="E3956" s="736"/>
    </row>
    <row r="3957" spans="1:5">
      <c r="A3957" s="259"/>
      <c r="B3957" s="259"/>
      <c r="C3957" s="259"/>
      <c r="D3957" s="736"/>
      <c r="E3957" s="736"/>
    </row>
    <row r="3958" spans="1:5">
      <c r="A3958" s="259"/>
      <c r="B3958" s="259"/>
      <c r="C3958" s="259"/>
      <c r="D3958" s="736"/>
      <c r="E3958" s="736"/>
    </row>
    <row r="3959" spans="1:5">
      <c r="A3959" s="259"/>
      <c r="B3959" s="259"/>
      <c r="C3959" s="259"/>
      <c r="D3959" s="736"/>
      <c r="E3959" s="736"/>
    </row>
    <row r="3960" spans="1:5">
      <c r="A3960" s="259"/>
      <c r="B3960" s="259"/>
      <c r="C3960" s="259"/>
      <c r="D3960" s="736"/>
      <c r="E3960" s="736"/>
    </row>
    <row r="3961" spans="1:5">
      <c r="A3961" s="259"/>
      <c r="B3961" s="259"/>
      <c r="C3961" s="259"/>
      <c r="D3961" s="736"/>
      <c r="E3961" s="736"/>
    </row>
    <row r="3962" spans="1:5">
      <c r="A3962" s="259"/>
      <c r="B3962" s="259"/>
      <c r="C3962" s="259"/>
      <c r="D3962" s="736"/>
      <c r="E3962" s="736"/>
    </row>
    <row r="3963" spans="1:5">
      <c r="A3963" s="259"/>
      <c r="B3963" s="259"/>
      <c r="C3963" s="259"/>
      <c r="D3963" s="736"/>
      <c r="E3963" s="736"/>
    </row>
    <row r="3964" spans="1:5">
      <c r="A3964" s="259"/>
      <c r="B3964" s="259"/>
      <c r="C3964" s="259"/>
      <c r="D3964" s="736"/>
      <c r="E3964" s="736"/>
    </row>
    <row r="3965" spans="1:5">
      <c r="A3965" s="259"/>
      <c r="B3965" s="259"/>
      <c r="C3965" s="259"/>
      <c r="D3965" s="736"/>
      <c r="E3965" s="736"/>
    </row>
    <row r="3966" spans="1:5">
      <c r="A3966" s="259"/>
      <c r="B3966" s="259"/>
      <c r="C3966" s="259"/>
      <c r="D3966" s="736"/>
      <c r="E3966" s="736"/>
    </row>
    <row r="3967" spans="1:5">
      <c r="A3967" s="259"/>
      <c r="B3967" s="259"/>
      <c r="C3967" s="259"/>
      <c r="D3967" s="736"/>
      <c r="E3967" s="736"/>
    </row>
    <row r="3968" spans="1:5">
      <c r="A3968" s="259"/>
      <c r="B3968" s="259"/>
      <c r="C3968" s="259"/>
      <c r="D3968" s="736"/>
      <c r="E3968" s="736"/>
    </row>
    <row r="3969" spans="1:5">
      <c r="A3969" s="259"/>
      <c r="B3969" s="259"/>
      <c r="C3969" s="259"/>
      <c r="D3969" s="736"/>
      <c r="E3969" s="736"/>
    </row>
    <row r="3970" spans="1:5">
      <c r="A3970" s="259"/>
      <c r="B3970" s="259"/>
      <c r="C3970" s="259"/>
      <c r="D3970" s="736"/>
      <c r="E3970" s="736"/>
    </row>
    <row r="3971" spans="1:5">
      <c r="A3971" s="259"/>
      <c r="B3971" s="259"/>
      <c r="C3971" s="259"/>
      <c r="D3971" s="736"/>
      <c r="E3971" s="736"/>
    </row>
    <row r="3972" spans="1:5">
      <c r="A3972" s="259"/>
      <c r="B3972" s="259"/>
      <c r="C3972" s="259"/>
      <c r="D3972" s="736"/>
      <c r="E3972" s="736"/>
    </row>
    <row r="3973" spans="1:5">
      <c r="A3973" s="259"/>
      <c r="B3973" s="259"/>
      <c r="C3973" s="259"/>
      <c r="D3973" s="736"/>
      <c r="E3973" s="736"/>
    </row>
    <row r="3974" spans="1:5">
      <c r="A3974" s="259"/>
      <c r="B3974" s="259"/>
      <c r="C3974" s="259"/>
      <c r="D3974" s="736"/>
      <c r="E3974" s="736"/>
    </row>
    <row r="3975" spans="1:5">
      <c r="A3975" s="259"/>
      <c r="B3975" s="259"/>
      <c r="C3975" s="259"/>
      <c r="D3975" s="736"/>
      <c r="E3975" s="736"/>
    </row>
    <row r="3976" spans="1:5">
      <c r="A3976" s="259"/>
      <c r="B3976" s="259"/>
      <c r="C3976" s="259"/>
      <c r="D3976" s="736"/>
      <c r="E3976" s="736"/>
    </row>
    <row r="3977" spans="1:5">
      <c r="A3977" s="259"/>
      <c r="B3977" s="259"/>
      <c r="C3977" s="259"/>
      <c r="D3977" s="736"/>
      <c r="E3977" s="736"/>
    </row>
    <row r="3978" spans="1:5">
      <c r="A3978" s="259"/>
      <c r="B3978" s="259"/>
      <c r="C3978" s="259"/>
      <c r="D3978" s="736"/>
      <c r="E3978" s="736"/>
    </row>
    <row r="3979" spans="1:5">
      <c r="A3979" s="259"/>
      <c r="B3979" s="259"/>
      <c r="C3979" s="259"/>
      <c r="D3979" s="736"/>
      <c r="E3979" s="736"/>
    </row>
    <row r="3980" spans="1:5">
      <c r="A3980" s="259"/>
      <c r="B3980" s="259"/>
      <c r="C3980" s="259"/>
      <c r="D3980" s="736"/>
      <c r="E3980" s="736"/>
    </row>
    <row r="3981" spans="1:5">
      <c r="A3981" s="259"/>
      <c r="B3981" s="259"/>
      <c r="C3981" s="259"/>
      <c r="D3981" s="736"/>
      <c r="E3981" s="736"/>
    </row>
    <row r="3982" spans="1:5">
      <c r="A3982" s="259"/>
      <c r="B3982" s="259"/>
      <c r="C3982" s="259"/>
      <c r="D3982" s="736"/>
      <c r="E3982" s="736"/>
    </row>
    <row r="3983" spans="1:5">
      <c r="A3983" s="259"/>
      <c r="B3983" s="259"/>
      <c r="C3983" s="259"/>
      <c r="D3983" s="736"/>
      <c r="E3983" s="736"/>
    </row>
    <row r="3984" spans="1:5">
      <c r="A3984" s="259"/>
      <c r="B3984" s="259"/>
      <c r="C3984" s="259"/>
      <c r="D3984" s="736"/>
      <c r="E3984" s="736"/>
    </row>
    <row r="3985" spans="1:5">
      <c r="A3985" s="259"/>
      <c r="B3985" s="259"/>
      <c r="C3985" s="259"/>
      <c r="D3985" s="736"/>
      <c r="E3985" s="736"/>
    </row>
    <row r="3986" spans="1:5">
      <c r="A3986" s="259"/>
      <c r="B3986" s="259"/>
      <c r="C3986" s="259"/>
      <c r="D3986" s="736"/>
      <c r="E3986" s="736"/>
    </row>
    <row r="3987" spans="1:5">
      <c r="A3987" s="259"/>
      <c r="B3987" s="259"/>
      <c r="C3987" s="259"/>
      <c r="D3987" s="736"/>
      <c r="E3987" s="736"/>
    </row>
    <row r="3988" spans="1:5">
      <c r="A3988" s="259"/>
      <c r="B3988" s="259"/>
      <c r="C3988" s="259"/>
      <c r="D3988" s="736"/>
      <c r="E3988" s="736"/>
    </row>
    <row r="3989" spans="1:5">
      <c r="A3989" s="259"/>
      <c r="B3989" s="259"/>
      <c r="C3989" s="259"/>
      <c r="D3989" s="736"/>
      <c r="E3989" s="736"/>
    </row>
    <row r="3990" spans="1:5">
      <c r="A3990" s="259"/>
      <c r="B3990" s="259"/>
      <c r="C3990" s="259"/>
      <c r="D3990" s="736"/>
      <c r="E3990" s="736"/>
    </row>
    <row r="3991" spans="1:5">
      <c r="A3991" s="259"/>
      <c r="B3991" s="259"/>
      <c r="C3991" s="259"/>
      <c r="D3991" s="736"/>
      <c r="E3991" s="736"/>
    </row>
    <row r="3992" spans="1:5">
      <c r="A3992" s="259"/>
      <c r="B3992" s="259"/>
      <c r="C3992" s="259"/>
      <c r="D3992" s="736"/>
      <c r="E3992" s="736"/>
    </row>
    <row r="3993" spans="1:5">
      <c r="A3993" s="259"/>
      <c r="B3993" s="259"/>
      <c r="C3993" s="259"/>
      <c r="D3993" s="736"/>
      <c r="E3993" s="736"/>
    </row>
    <row r="3994" spans="1:5">
      <c r="A3994" s="259"/>
      <c r="B3994" s="259"/>
      <c r="C3994" s="259"/>
      <c r="D3994" s="736"/>
      <c r="E3994" s="736"/>
    </row>
    <row r="3995" spans="1:5">
      <c r="A3995" s="259"/>
      <c r="B3995" s="259"/>
      <c r="C3995" s="259"/>
      <c r="D3995" s="736"/>
      <c r="E3995" s="736"/>
    </row>
    <row r="3996" spans="1:5">
      <c r="A3996" s="259"/>
      <c r="B3996" s="259"/>
      <c r="C3996" s="259"/>
      <c r="D3996" s="736"/>
      <c r="E3996" s="736"/>
    </row>
    <row r="3997" spans="1:5">
      <c r="A3997" s="259"/>
      <c r="B3997" s="259"/>
      <c r="C3997" s="259"/>
      <c r="D3997" s="736"/>
      <c r="E3997" s="736"/>
    </row>
    <row r="3998" spans="1:5">
      <c r="A3998" s="259"/>
      <c r="B3998" s="259"/>
      <c r="C3998" s="259"/>
      <c r="D3998" s="736"/>
      <c r="E3998" s="736"/>
    </row>
    <row r="3999" spans="1:5">
      <c r="A3999" s="259"/>
      <c r="B3999" s="259"/>
      <c r="C3999" s="259"/>
      <c r="D3999" s="736"/>
      <c r="E3999" s="736"/>
    </row>
    <row r="4000" spans="1:5">
      <c r="A4000" s="259"/>
      <c r="B4000" s="259"/>
      <c r="C4000" s="259"/>
      <c r="D4000" s="736"/>
      <c r="E4000" s="736"/>
    </row>
    <row r="4002" spans="4:4">
      <c r="D4002" s="735">
        <f>D4000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EC100"/>
  <sheetViews>
    <sheetView showGridLines="0" tabSelected="1" topLeftCell="L1" zoomScale="85" zoomScaleNormal="85" workbookViewId="0">
      <selection activeCell="L1" sqref="L1"/>
    </sheetView>
  </sheetViews>
  <sheetFormatPr defaultRowHeight="15" outlineLevelCol="1"/>
  <cols>
    <col min="1" max="4" width="9.140625" hidden="1" customWidth="1" outlineLevel="1"/>
    <col min="5" max="5" width="8.85546875" hidden="1" customWidth="1" outlineLevel="1"/>
    <col min="6" max="6" width="12.7109375" hidden="1" customWidth="1" outlineLevel="1"/>
    <col min="7" max="7" width="20" hidden="1" customWidth="1" outlineLevel="1"/>
    <col min="8" max="8" width="16.140625" hidden="1" customWidth="1" outlineLevel="1"/>
    <col min="9" max="10" width="13.85546875" hidden="1" customWidth="1" outlineLevel="1"/>
    <col min="11" max="11" width="21.85546875" hidden="1" customWidth="1" outlineLevel="1"/>
    <col min="12" max="12" width="7.85546875" customWidth="1" collapsed="1"/>
    <col min="13" max="13" width="12.7109375" style="119" customWidth="1"/>
    <col min="14" max="14" width="10.140625" customWidth="1"/>
    <col min="15" max="15" width="16.5703125" bestFit="1" customWidth="1"/>
    <col min="16" max="16" width="8.85546875" bestFit="1" customWidth="1"/>
    <col min="17" max="17" width="8.85546875" style="119" bestFit="1" customWidth="1"/>
    <col min="18" max="20" width="9.85546875" bestFit="1" customWidth="1"/>
    <col min="21" max="21" width="11" style="119" bestFit="1" customWidth="1"/>
    <col min="22" max="23" width="12.42578125" bestFit="1" customWidth="1"/>
    <col min="24" max="24" width="13.5703125" bestFit="1" customWidth="1"/>
    <col min="25" max="25" width="8.28515625" customWidth="1"/>
    <col min="26" max="26" width="17" style="119" bestFit="1" customWidth="1"/>
    <col min="27" max="27" width="10.7109375" customWidth="1"/>
    <col min="28" max="28" width="10.140625" bestFit="1" customWidth="1"/>
    <col min="29" max="29" width="10" bestFit="1" customWidth="1"/>
    <col min="30" max="30" width="9.85546875" bestFit="1" customWidth="1"/>
    <col min="31" max="32" width="14" style="119" customWidth="1"/>
    <col min="33" max="33" width="11.140625" style="119" customWidth="1"/>
    <col min="34" max="34" width="27.85546875" style="221" customWidth="1"/>
    <col min="35" max="35" width="48.140625" style="119" customWidth="1"/>
    <col min="36" max="36" width="48.28515625" style="119" customWidth="1"/>
    <col min="37" max="46" width="14" style="119" customWidth="1"/>
    <col min="47" max="47" width="14" customWidth="1" outlineLevel="1"/>
    <col min="48" max="48" width="6.42578125" style="2" customWidth="1" outlineLevel="1"/>
    <col min="49" max="49" width="17" style="2" customWidth="1" outlineLevel="1"/>
    <col min="50" max="50" width="24.7109375" style="2" customWidth="1" outlineLevel="1"/>
    <col min="51" max="52" width="9.140625" style="2" customWidth="1" outlineLevel="1"/>
    <col min="53" max="53" width="20.42578125" style="2" customWidth="1" outlineLevel="1"/>
    <col min="54" max="56" width="18.7109375" style="2" customWidth="1" outlineLevel="1"/>
    <col min="57" max="57" width="9.140625" style="2" customWidth="1" outlineLevel="1"/>
    <col min="58" max="60" width="17.42578125" style="2" customWidth="1" outlineLevel="1"/>
    <col min="61" max="61" width="11" style="2" customWidth="1" outlineLevel="1"/>
    <col min="62" max="62" width="9.140625" style="2" customWidth="1" outlineLevel="1"/>
    <col min="63" max="63" width="7.5703125" style="121" customWidth="1" outlineLevel="1"/>
    <col min="64" max="64" width="1" style="114" customWidth="1" outlineLevel="1"/>
    <col min="65" max="65" width="7.28515625" style="119" customWidth="1" outlineLevel="1"/>
    <col min="66" max="66" width="9.140625" style="2" customWidth="1" outlineLevel="1"/>
    <col min="67" max="67" width="25.42578125" style="2" customWidth="1" outlineLevel="1"/>
    <col min="68" max="68" width="27.85546875" style="2" customWidth="1" outlineLevel="1"/>
    <col min="69" max="69" width="9.140625" style="2" customWidth="1" outlineLevel="1"/>
    <col min="70" max="70" width="17.28515625" style="2" bestFit="1" customWidth="1" outlineLevel="1"/>
    <col min="71" max="71" width="16.140625" style="2" customWidth="1" outlineLevel="1"/>
    <col min="72" max="72" width="10" style="2" customWidth="1" outlineLevel="1"/>
    <col min="73" max="73" width="9.140625" style="2" customWidth="1" outlineLevel="1"/>
    <col min="74" max="75" width="9.85546875" style="2" customWidth="1" outlineLevel="1"/>
    <col min="76" max="76" width="15.42578125" style="2" customWidth="1" outlineLevel="1"/>
    <col min="77" max="77" width="14.140625" style="2" customWidth="1" outlineLevel="1"/>
    <col min="78" max="78" width="11.28515625" style="2" customWidth="1" outlineLevel="1"/>
    <col min="79" max="79" width="13.7109375" style="2" customWidth="1" outlineLevel="1"/>
    <col min="80" max="80" width="12.7109375" style="2" customWidth="1" outlineLevel="1"/>
    <col min="81" max="82" width="9.140625" style="2" customWidth="1" outlineLevel="1"/>
    <col min="83" max="83" width="7.5703125" style="121" customWidth="1" outlineLevel="1"/>
    <col min="84" max="84" width="1" style="114" customWidth="1" outlineLevel="1"/>
    <col min="85" max="85" width="7.28515625" style="119" customWidth="1" outlineLevel="1"/>
    <col min="86" max="86" width="9.140625" style="2" customWidth="1" outlineLevel="1"/>
    <col min="87" max="87" width="22.140625" style="2" customWidth="1" outlineLevel="1"/>
    <col min="88" max="88" width="26.7109375" style="2" customWidth="1" outlineLevel="1"/>
    <col min="89" max="95" width="9.140625" style="2" customWidth="1" outlineLevel="1"/>
    <col min="96" max="96" width="7.5703125" style="121" customWidth="1" outlineLevel="1"/>
    <col min="97" max="97" width="1" style="114" customWidth="1" outlineLevel="1"/>
    <col min="98" max="98" width="7.28515625" style="119" customWidth="1" outlineLevel="1"/>
    <col min="99" max="99" width="9.140625" style="2" customWidth="1" outlineLevel="1"/>
    <col min="100" max="100" width="26.28515625" style="2" customWidth="1" outlineLevel="1"/>
    <col min="101" max="101" width="20.42578125" style="2" customWidth="1" outlineLevel="1"/>
    <col min="102" max="108" width="9.140625" style="2" customWidth="1" outlineLevel="1"/>
    <col min="109" max="109" width="7.5703125" style="121" customWidth="1" outlineLevel="1"/>
    <col min="110" max="110" width="1" style="114" customWidth="1" outlineLevel="1"/>
    <col min="111" max="111" width="7.28515625" style="119" customWidth="1" outlineLevel="1"/>
    <col min="112" max="112" width="9.140625" style="2" customWidth="1" outlineLevel="1"/>
    <col min="113" max="113" width="31" style="2" customWidth="1" outlineLevel="1"/>
    <col min="114" max="114" width="20.5703125" style="2" customWidth="1" outlineLevel="1"/>
    <col min="115" max="133" width="9.140625" style="2" customWidth="1" outlineLevel="1"/>
    <col min="134" max="16384" width="9.140625" style="2"/>
  </cols>
  <sheetData>
    <row r="1" spans="1:121" ht="17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137" t="s">
        <v>309</v>
      </c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71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BK1" s="2"/>
      <c r="BM1" s="2"/>
      <c r="CE1" s="2"/>
      <c r="CG1" s="2"/>
      <c r="CR1" s="2"/>
      <c r="CT1" s="2"/>
      <c r="DE1" s="2"/>
      <c r="DG1" s="2"/>
    </row>
    <row r="2" spans="1:12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 t="s">
        <v>330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71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121">
      <c r="A3" s="2"/>
      <c r="B3" s="2"/>
      <c r="C3" s="2"/>
      <c r="D3" s="2"/>
      <c r="E3" s="2"/>
      <c r="L3" s="2"/>
      <c r="M3" s="3" t="s">
        <v>274</v>
      </c>
      <c r="N3" s="518" t="s">
        <v>329</v>
      </c>
      <c r="O3" s="3" t="s">
        <v>94</v>
      </c>
      <c r="P3" s="3" t="s">
        <v>275</v>
      </c>
      <c r="Q3" s="3" t="s">
        <v>12</v>
      </c>
      <c r="R3" s="3"/>
      <c r="S3" s="3"/>
      <c r="T3" s="3"/>
      <c r="U3" s="3" t="s">
        <v>331</v>
      </c>
      <c r="V3" s="3" t="s">
        <v>319</v>
      </c>
      <c r="W3" s="3" t="s">
        <v>320</v>
      </c>
      <c r="X3" s="3" t="s">
        <v>321</v>
      </c>
      <c r="Z3" s="3" t="s">
        <v>327</v>
      </c>
      <c r="AB3" s="3" t="s">
        <v>3</v>
      </c>
      <c r="AC3" s="3" t="s">
        <v>4</v>
      </c>
      <c r="AD3" s="3" t="s">
        <v>2</v>
      </c>
      <c r="AE3" s="2"/>
      <c r="AF3" s="3" t="s">
        <v>1</v>
      </c>
      <c r="AG3" s="3" t="s">
        <v>2</v>
      </c>
      <c r="AH3" s="271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13"/>
      <c r="AW3" s="14"/>
      <c r="AX3" s="15"/>
      <c r="AY3" s="17"/>
      <c r="AZ3"/>
      <c r="BA3"/>
      <c r="BB3"/>
      <c r="BC3" s="211"/>
      <c r="BD3" s="211"/>
      <c r="BE3"/>
      <c r="BF3"/>
      <c r="BG3" s="211"/>
      <c r="BH3" s="211"/>
      <c r="BI3"/>
      <c r="BJ3"/>
      <c r="BN3" s="13"/>
      <c r="BO3" s="14"/>
      <c r="BP3" s="15"/>
      <c r="BQ3" s="17"/>
      <c r="BR3"/>
      <c r="BS3"/>
      <c r="BT3"/>
      <c r="BU3" s="119"/>
      <c r="BV3" s="119"/>
      <c r="BW3" s="119"/>
      <c r="BX3" s="119"/>
      <c r="BY3" s="119"/>
      <c r="BZ3" s="119"/>
      <c r="CA3"/>
      <c r="CB3"/>
      <c r="CC3"/>
      <c r="CD3" s="119"/>
      <c r="CH3" s="13"/>
      <c r="CI3" s="14"/>
      <c r="CJ3" s="15"/>
      <c r="CK3" s="16"/>
      <c r="CL3" s="16"/>
      <c r="CM3" s="16"/>
      <c r="CN3" s="16"/>
      <c r="CO3" s="16"/>
      <c r="CP3" s="16"/>
      <c r="CQ3" s="17"/>
      <c r="CU3" s="13"/>
      <c r="CV3" s="14"/>
      <c r="CW3" s="15"/>
      <c r="CX3" s="16"/>
      <c r="CY3" s="16"/>
      <c r="CZ3" s="16"/>
      <c r="DA3" s="16"/>
      <c r="DB3" s="16"/>
      <c r="DC3" s="16"/>
      <c r="DD3" s="17"/>
      <c r="DH3" s="13"/>
      <c r="DI3" s="14"/>
      <c r="DJ3" s="15"/>
      <c r="DK3" s="16"/>
      <c r="DL3" s="16"/>
      <c r="DM3" s="16"/>
      <c r="DN3" s="16"/>
      <c r="DO3" s="16"/>
      <c r="DP3" s="16"/>
      <c r="DQ3" s="17"/>
    </row>
    <row r="4" spans="1:121">
      <c r="A4" s="2"/>
      <c r="B4" s="2"/>
      <c r="C4" s="2"/>
      <c r="D4" s="2"/>
      <c r="E4" s="2"/>
      <c r="F4" s="3" t="s">
        <v>332</v>
      </c>
      <c r="G4" s="3" t="s">
        <v>304</v>
      </c>
      <c r="H4" s="3" t="s">
        <v>305</v>
      </c>
      <c r="I4" s="3" t="s">
        <v>306</v>
      </c>
      <c r="J4" s="3" t="s">
        <v>307</v>
      </c>
      <c r="K4" s="3" t="s">
        <v>308</v>
      </c>
      <c r="L4" s="2"/>
      <c r="M4" s="138" t="s">
        <v>7</v>
      </c>
      <c r="N4" s="139">
        <v>0</v>
      </c>
      <c r="O4" s="140"/>
      <c r="P4" s="140"/>
      <c r="Q4" s="140"/>
      <c r="R4" s="153"/>
      <c r="S4" s="154"/>
      <c r="T4" s="153"/>
      <c r="U4" s="139">
        <v>0</v>
      </c>
      <c r="V4" s="141">
        <f>'Raptor Tickers'!G126/10000</f>
        <v>4.2531877055425592E-4</v>
      </c>
      <c r="W4" s="141">
        <f>'Raptor Tickers'!G101/10000</f>
        <v>5.2999999999999998E-4</v>
      </c>
      <c r="X4" s="142">
        <f>'Raptor Tickers'!G150/10000</f>
        <v>1.25E-3</v>
      </c>
      <c r="Z4" s="138" t="str">
        <f>'Raptor Tickers'!D67</f>
        <v>EUR_Future_ER1</v>
      </c>
      <c r="AA4" s="150" t="str">
        <f>Z4</f>
        <v>EUR_Future_ER1</v>
      </c>
      <c r="AB4" s="150">
        <f>'Raptor Tickers'!H67</f>
        <v>43362</v>
      </c>
      <c r="AC4" s="150">
        <f>'Raptor Tickers'!I67</f>
        <v>43453</v>
      </c>
      <c r="AD4" s="563">
        <f>'Raptor Tickers'!G67/100</f>
        <v>100.31754866668818</v>
      </c>
      <c r="AF4" s="138" t="s">
        <v>413</v>
      </c>
      <c r="AG4" s="197">
        <f>AA14</f>
        <v>-3.6099999999999999E-3</v>
      </c>
      <c r="AH4" s="271"/>
      <c r="AJ4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18"/>
      <c r="AW4" s="129" t="s">
        <v>94</v>
      </c>
      <c r="AX4" s="19"/>
      <c r="AY4" s="20"/>
      <c r="AZ4"/>
      <c r="BA4"/>
      <c r="BB4"/>
      <c r="BC4" s="211"/>
      <c r="BD4" s="211"/>
      <c r="BE4"/>
      <c r="BF4"/>
      <c r="BG4" s="211"/>
      <c r="BH4" s="211"/>
      <c r="BI4"/>
      <c r="BJ4"/>
      <c r="BN4" s="18"/>
      <c r="BO4" s="129" t="s">
        <v>9</v>
      </c>
      <c r="BP4" s="19"/>
      <c r="BQ4" s="20"/>
      <c r="BR4"/>
      <c r="BS4"/>
      <c r="BT4"/>
      <c r="BU4" s="119"/>
      <c r="BV4" s="119"/>
      <c r="BW4" s="119"/>
      <c r="BX4" s="119"/>
      <c r="BY4" s="119"/>
      <c r="BZ4" s="119"/>
      <c r="CA4"/>
      <c r="CB4"/>
      <c r="CC4" s="119"/>
      <c r="CD4" s="119"/>
      <c r="CH4" s="18"/>
      <c r="CI4" s="129" t="s">
        <v>12</v>
      </c>
      <c r="CJ4" s="25"/>
      <c r="CK4" s="25"/>
      <c r="CL4" s="25"/>
      <c r="CM4" s="25"/>
      <c r="CN4" s="25"/>
      <c r="CO4" s="25"/>
      <c r="CP4" s="19"/>
      <c r="CQ4" s="20"/>
      <c r="CU4" s="18"/>
      <c r="CV4" s="129" t="s">
        <v>6</v>
      </c>
      <c r="CW4" s="25"/>
      <c r="CX4" s="25"/>
      <c r="CY4" s="25"/>
      <c r="CZ4" s="25"/>
      <c r="DA4" s="25"/>
      <c r="DB4" s="25"/>
      <c r="DC4" s="19"/>
      <c r="DD4" s="20"/>
      <c r="DH4" s="18"/>
      <c r="DI4" s="129" t="s">
        <v>14</v>
      </c>
      <c r="DJ4" s="22"/>
      <c r="DK4" s="22"/>
      <c r="DL4" s="22"/>
      <c r="DM4" s="22"/>
      <c r="DN4" s="22"/>
      <c r="DO4" s="22"/>
      <c r="DP4" s="19"/>
      <c r="DQ4" s="20"/>
    </row>
    <row r="5" spans="1:121">
      <c r="E5" s="2"/>
      <c r="F5" s="5" t="s">
        <v>449</v>
      </c>
      <c r="G5" s="7" t="s">
        <v>39</v>
      </c>
      <c r="H5" s="12"/>
      <c r="I5" s="7" t="s">
        <v>285</v>
      </c>
      <c r="J5" s="5" t="s">
        <v>25</v>
      </c>
      <c r="K5" s="5" t="s">
        <v>26</v>
      </c>
      <c r="L5" s="2"/>
      <c r="M5" s="143" t="s">
        <v>44</v>
      </c>
      <c r="N5" s="109">
        <v>0</v>
      </c>
      <c r="O5" s="12"/>
      <c r="P5" s="12"/>
      <c r="Q5" s="12"/>
      <c r="R5" s="155"/>
      <c r="S5" s="156"/>
      <c r="T5" s="155"/>
      <c r="U5" s="109">
        <v>0</v>
      </c>
      <c r="V5" s="8">
        <f>'Raptor Tickers'!G125/10000</f>
        <v>4.3659062077011689E-4</v>
      </c>
      <c r="W5" s="8"/>
      <c r="X5" s="144"/>
      <c r="Z5" s="143" t="str">
        <f>'Raptor Tickers'!D68</f>
        <v>EUR_Future_ER2</v>
      </c>
      <c r="AA5" s="150" t="str">
        <f t="shared" ref="AA5:AA11" si="0">Z5</f>
        <v>EUR_Future_ER2</v>
      </c>
      <c r="AB5" s="9">
        <f>'Raptor Tickers'!H68</f>
        <v>43453</v>
      </c>
      <c r="AC5" s="9">
        <f>'Raptor Tickers'!I68</f>
        <v>43543</v>
      </c>
      <c r="AD5" s="564">
        <f>'Raptor Tickers'!G68/100</f>
        <v>100.29818133363467</v>
      </c>
      <c r="AF5" s="143" t="s">
        <v>8</v>
      </c>
      <c r="AG5" s="198">
        <f ca="1">IF(F5="","",IF(Settings.COB=TODAY(),_xll.BDP(F5,"PX_LAST"),_xll.BDH(F5,"PX_LAST",Settings.COB,Settings.COB)))/100</f>
        <v>-3.7699999999999999E-3</v>
      </c>
      <c r="AH5" s="271"/>
      <c r="AJ5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18"/>
      <c r="AW5" s="19"/>
      <c r="AX5" s="19"/>
      <c r="AY5" s="20"/>
      <c r="AZ5"/>
      <c r="BA5"/>
      <c r="BB5"/>
      <c r="BC5" s="211"/>
      <c r="BD5" s="211"/>
      <c r="BE5"/>
      <c r="BF5"/>
      <c r="BG5" s="211"/>
      <c r="BH5" s="211"/>
      <c r="BI5"/>
      <c r="BJ5"/>
      <c r="BN5" s="18"/>
      <c r="BO5" s="19"/>
      <c r="BP5" s="19"/>
      <c r="BQ5" s="20"/>
      <c r="BR5"/>
      <c r="BS5"/>
      <c r="BT5"/>
      <c r="BU5" s="119"/>
      <c r="BV5" s="119"/>
      <c r="BW5" s="119"/>
      <c r="BX5" s="119"/>
      <c r="BY5" s="119"/>
      <c r="BZ5" s="119"/>
      <c r="CA5"/>
      <c r="CB5"/>
      <c r="CC5" s="119"/>
      <c r="CD5" s="119"/>
      <c r="CH5" s="18"/>
      <c r="CI5" s="25"/>
      <c r="CJ5" s="25"/>
      <c r="CK5" s="25"/>
      <c r="CL5" s="25"/>
      <c r="CM5" s="25"/>
      <c r="CN5" s="25"/>
      <c r="CO5" s="25"/>
      <c r="CP5" s="19"/>
      <c r="CQ5" s="20"/>
      <c r="CU5" s="18"/>
      <c r="CV5" s="25"/>
      <c r="CW5" s="25"/>
      <c r="CX5" s="25"/>
      <c r="CY5" s="25"/>
      <c r="CZ5" s="25"/>
      <c r="DA5" s="25"/>
      <c r="DB5" s="25"/>
      <c r="DC5" s="19"/>
      <c r="DD5" s="20"/>
      <c r="DH5" s="18"/>
      <c r="DI5" s="22"/>
      <c r="DJ5" s="22"/>
      <c r="DK5" s="22"/>
      <c r="DL5" s="22"/>
      <c r="DM5" s="22"/>
      <c r="DN5" s="22"/>
      <c r="DO5" s="22"/>
      <c r="DP5" s="19"/>
      <c r="DQ5" s="20"/>
    </row>
    <row r="6" spans="1:121">
      <c r="E6" s="2"/>
      <c r="F6" s="5" t="s">
        <v>24</v>
      </c>
      <c r="G6" s="7" t="s">
        <v>43</v>
      </c>
      <c r="H6" s="12"/>
      <c r="I6" s="12"/>
      <c r="J6" s="12"/>
      <c r="K6" s="12"/>
      <c r="L6" s="2"/>
      <c r="M6" s="143" t="s">
        <v>10</v>
      </c>
      <c r="N6" s="109">
        <v>0</v>
      </c>
      <c r="O6" s="12"/>
      <c r="P6" s="12"/>
      <c r="Q6" s="12"/>
      <c r="R6" s="155"/>
      <c r="S6" s="156"/>
      <c r="T6" s="155"/>
      <c r="U6" s="109">
        <v>0</v>
      </c>
      <c r="V6" s="8">
        <f>'Raptor Tickers'!G127/10000</f>
        <v>4.6303587906792619E-4</v>
      </c>
      <c r="W6" s="8">
        <f>'Raptor Tickers'!G102/10000</f>
        <v>5.5999999999999995E-4</v>
      </c>
      <c r="X6" s="144">
        <f>'Raptor Tickers'!G151/10000</f>
        <v>1.15E-3</v>
      </c>
      <c r="Z6" s="143" t="str">
        <f>'Raptor Tickers'!D69</f>
        <v>EUR_Future_ER3</v>
      </c>
      <c r="AA6" s="150" t="str">
        <f t="shared" si="0"/>
        <v>EUR_Future_ER3</v>
      </c>
      <c r="AB6" s="9">
        <f>'Raptor Tickers'!H69</f>
        <v>43544</v>
      </c>
      <c r="AC6" s="9">
        <f>'Raptor Tickers'!I69</f>
        <v>43636</v>
      </c>
      <c r="AD6" s="564">
        <f>'Raptor Tickers'!G69/100</f>
        <v>100.28381400058115</v>
      </c>
      <c r="AF6" s="143" t="s">
        <v>6</v>
      </c>
      <c r="AG6" s="198">
        <f>'Raptor Tickers'!G62/10000</f>
        <v>-3.7100000000000002E-3</v>
      </c>
      <c r="AH6" s="271"/>
      <c r="AI6"/>
      <c r="AJ6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18"/>
      <c r="AW6" s="22"/>
      <c r="AX6" s="25"/>
      <c r="AY6" s="20"/>
      <c r="AZ6"/>
      <c r="BA6"/>
      <c r="BB6"/>
      <c r="BC6" s="211"/>
      <c r="BD6" s="211"/>
      <c r="BE6"/>
      <c r="BF6"/>
      <c r="BG6" s="211"/>
      <c r="BH6" s="211"/>
      <c r="BI6"/>
      <c r="BJ6"/>
      <c r="BN6" s="18"/>
      <c r="BO6" s="19"/>
      <c r="BP6" s="25"/>
      <c r="BQ6" s="20"/>
      <c r="BR6"/>
      <c r="BS6"/>
      <c r="BT6"/>
      <c r="BU6" s="119"/>
      <c r="BV6" s="119"/>
      <c r="BW6" s="119"/>
      <c r="BX6" s="119"/>
      <c r="BY6" s="119"/>
      <c r="BZ6" s="119"/>
      <c r="CA6"/>
      <c r="CB6"/>
      <c r="CC6" s="119"/>
      <c r="CD6" s="119"/>
      <c r="CH6" s="18"/>
      <c r="CI6" s="22"/>
      <c r="CJ6" s="25"/>
      <c r="CK6" s="19"/>
      <c r="CL6" s="19"/>
      <c r="CM6" s="19"/>
      <c r="CN6" s="19"/>
      <c r="CO6" s="19"/>
      <c r="CP6" s="19"/>
      <c r="CQ6" s="20"/>
      <c r="CU6" s="18"/>
      <c r="CV6" s="22"/>
      <c r="CW6" s="25"/>
      <c r="CX6" s="19"/>
      <c r="CY6" s="19"/>
      <c r="CZ6" s="19"/>
      <c r="DA6" s="19"/>
      <c r="DB6" s="19"/>
      <c r="DC6" s="19"/>
      <c r="DD6" s="20"/>
      <c r="DH6" s="18"/>
      <c r="DI6" s="22"/>
      <c r="DJ6" s="22"/>
      <c r="DK6" s="22"/>
      <c r="DL6" s="22"/>
      <c r="DM6" s="22"/>
      <c r="DN6" s="22"/>
      <c r="DO6" s="22"/>
      <c r="DP6" s="19"/>
      <c r="DQ6" s="20"/>
    </row>
    <row r="7" spans="1:121">
      <c r="E7" s="2"/>
      <c r="F7" s="7" t="s">
        <v>450</v>
      </c>
      <c r="G7" s="7" t="s">
        <v>48</v>
      </c>
      <c r="H7" s="12"/>
      <c r="I7" s="7" t="s">
        <v>286</v>
      </c>
      <c r="J7" s="7" t="s">
        <v>28</v>
      </c>
      <c r="K7" s="7" t="s">
        <v>29</v>
      </c>
      <c r="L7" s="2"/>
      <c r="M7" s="143" t="s">
        <v>13</v>
      </c>
      <c r="N7" s="109">
        <v>0</v>
      </c>
      <c r="O7" s="12">
        <f>'Raptor Tickers'!G22/10000+N7/10000</f>
        <v>-1.2999999999999999E-3</v>
      </c>
      <c r="P7" s="12">
        <f>'Raptor Tickers'!G78/10000+N7/10000-U7/10000</f>
        <v>-5.1921709443082382E-4</v>
      </c>
      <c r="Q7" s="12">
        <f>IF(H8="","",'Raptor Tickers'!D199/10000+N7/10000)</f>
        <v>7.8290556917623985E-7</v>
      </c>
      <c r="R7" s="155"/>
      <c r="S7" s="156"/>
      <c r="T7" s="155"/>
      <c r="U7" s="109">
        <v>0</v>
      </c>
      <c r="V7" s="8">
        <f>'Raptor Tickers'!G128/10000</f>
        <v>5.1258360594339902E-4</v>
      </c>
      <c r="W7" s="8">
        <f>'Raptor Tickers'!G103/10000</f>
        <v>5.9999999999999995E-4</v>
      </c>
      <c r="X7" s="144">
        <f>'Raptor Tickers'!G152/10000</f>
        <v>1.1999999999999999E-3</v>
      </c>
      <c r="Z7" s="143" t="str">
        <f>'Raptor Tickers'!D70</f>
        <v>EUR_Future_ER4</v>
      </c>
      <c r="AA7" s="150" t="str">
        <f t="shared" si="0"/>
        <v>EUR_Future_ER4</v>
      </c>
      <c r="AB7" s="9">
        <f>'Raptor Tickers'!H70</f>
        <v>43635</v>
      </c>
      <c r="AC7" s="9">
        <f>'Raptor Tickers'!I70</f>
        <v>43727</v>
      </c>
      <c r="AD7" s="564">
        <f>'Raptor Tickers'!G70/100</f>
        <v>100.26444666752765</v>
      </c>
      <c r="AF7" s="143" t="s">
        <v>17</v>
      </c>
      <c r="AG7" s="198">
        <f ca="1">IF(F7="","",IF(Settings.COB=TODAY(),_xll.BDP(F7,"PX_LAST"),_xll.BDH(F7,"PX_LAST",Settings.COB,Settings.COB)))/100</f>
        <v>-3.3800000000000002E-3</v>
      </c>
      <c r="AH7" s="271"/>
      <c r="AI7"/>
      <c r="AJ7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18"/>
      <c r="AW7" s="26" t="s">
        <v>103</v>
      </c>
      <c r="AX7" s="27"/>
      <c r="AY7" s="20"/>
      <c r="AZ7"/>
      <c r="BA7"/>
      <c r="BB7"/>
      <c r="BC7" s="211"/>
      <c r="BD7" s="211"/>
      <c r="BE7"/>
      <c r="BF7"/>
      <c r="BG7" s="211"/>
      <c r="BH7" s="211"/>
      <c r="BI7"/>
      <c r="BJ7"/>
      <c r="BN7" s="18"/>
      <c r="BO7" s="22"/>
      <c r="BP7" s="25"/>
      <c r="BQ7" s="20"/>
      <c r="BR7"/>
      <c r="BS7"/>
      <c r="BT7"/>
      <c r="BU7" s="119"/>
      <c r="BV7" s="119"/>
      <c r="BW7" s="119"/>
      <c r="BX7" s="119"/>
      <c r="BY7" s="119"/>
      <c r="BZ7" s="119"/>
      <c r="CA7"/>
      <c r="CB7"/>
      <c r="CC7" s="119"/>
      <c r="CD7" s="119"/>
      <c r="CH7" s="18"/>
      <c r="CI7" s="22"/>
      <c r="CJ7" s="25"/>
      <c r="CK7" s="19"/>
      <c r="CL7" s="19"/>
      <c r="CM7" s="19"/>
      <c r="CN7" s="19"/>
      <c r="CO7" s="19"/>
      <c r="CP7" s="19"/>
      <c r="CQ7" s="20"/>
      <c r="CU7" s="18"/>
      <c r="CV7" s="22"/>
      <c r="CW7" s="25"/>
      <c r="CX7" s="19"/>
      <c r="CY7" s="19"/>
      <c r="CZ7" s="19"/>
      <c r="DA7" s="19"/>
      <c r="DB7" s="19"/>
      <c r="DC7" s="19"/>
      <c r="DD7" s="20"/>
      <c r="DH7" s="18"/>
      <c r="DI7" s="22"/>
      <c r="DJ7" s="25"/>
      <c r="DK7" s="19"/>
      <c r="DL7" s="19"/>
      <c r="DM7" s="19"/>
      <c r="DN7" s="19"/>
      <c r="DO7" s="19"/>
      <c r="DP7" s="19"/>
      <c r="DQ7" s="20"/>
    </row>
    <row r="8" spans="1:121">
      <c r="E8" s="2"/>
      <c r="F8" s="7" t="s">
        <v>27</v>
      </c>
      <c r="G8" s="7" t="s">
        <v>52</v>
      </c>
      <c r="H8" s="7" t="s">
        <v>69</v>
      </c>
      <c r="I8" s="7" t="s">
        <v>284</v>
      </c>
      <c r="J8" s="7" t="s">
        <v>31</v>
      </c>
      <c r="K8" s="7" t="s">
        <v>32</v>
      </c>
      <c r="L8" s="2"/>
      <c r="M8" s="143" t="s">
        <v>15</v>
      </c>
      <c r="N8" s="109">
        <v>0</v>
      </c>
      <c r="O8" s="12">
        <f>'Raptor Tickers'!G23/10000+N8/10000</f>
        <v>1.0000000000000002E-4</v>
      </c>
      <c r="P8" s="12">
        <f>'Raptor Tickers'!G79/10000+N8/10000-U8/10000</f>
        <v>9.9379271418485282E-4</v>
      </c>
      <c r="Q8" s="12">
        <f>IF(H9="","",'Raptor Tickers'!D200/10000+N8/10000)</f>
        <v>1.5587927141848528E-3</v>
      </c>
      <c r="R8" s="155"/>
      <c r="S8" s="156"/>
      <c r="T8" s="155"/>
      <c r="U8" s="109">
        <v>0</v>
      </c>
      <c r="V8" s="8">
        <f>'Raptor Tickers'!G129/10000</f>
        <v>5.5675806220428043E-4</v>
      </c>
      <c r="W8" s="8">
        <f>'Raptor Tickers'!G104/10000</f>
        <v>6.3000000000000003E-4</v>
      </c>
      <c r="X8" s="144">
        <f>'Raptor Tickers'!G153/10000</f>
        <v>1.2600000000000001E-3</v>
      </c>
      <c r="Z8" s="143" t="str">
        <f>'Raptor Tickers'!D71</f>
        <v>EUR_Future_ER5</v>
      </c>
      <c r="AA8" s="150" t="str">
        <f t="shared" si="0"/>
        <v>EUR_Future_ER5</v>
      </c>
      <c r="AB8" s="9">
        <f>'Raptor Tickers'!H71</f>
        <v>43726</v>
      </c>
      <c r="AC8" s="9">
        <f>'Raptor Tickers'!I71</f>
        <v>43817</v>
      </c>
      <c r="AD8" s="564">
        <f>'Raptor Tickers'!G71/100</f>
        <v>100.2002129926253</v>
      </c>
      <c r="AF8" s="143" t="s">
        <v>9</v>
      </c>
      <c r="AG8" s="198">
        <f>'Raptor Tickers'!G63/10000</f>
        <v>-3.1899999999999997E-3</v>
      </c>
      <c r="AH8" s="271"/>
      <c r="AI8"/>
      <c r="AJ8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18"/>
      <c r="AW8" s="30" t="s">
        <v>104</v>
      </c>
      <c r="AX8" s="112" t="str">
        <f>Curves!$AI$12</f>
        <v>EURLIVE</v>
      </c>
      <c r="AY8" s="20"/>
      <c r="AZ8"/>
      <c r="BA8"/>
      <c r="BB8"/>
      <c r="BC8" s="211"/>
      <c r="BD8" s="211"/>
      <c r="BE8"/>
      <c r="BF8"/>
      <c r="BG8" s="211"/>
      <c r="BH8" s="211"/>
      <c r="BI8"/>
      <c r="BJ8"/>
      <c r="BN8" s="18"/>
      <c r="BO8" s="26" t="s">
        <v>103</v>
      </c>
      <c r="BP8" s="27"/>
      <c r="BQ8" s="20"/>
      <c r="BR8"/>
      <c r="BS8"/>
      <c r="BT8"/>
      <c r="BU8" s="119"/>
      <c r="BV8" s="119"/>
      <c r="BW8" s="119"/>
      <c r="BX8" s="119"/>
      <c r="BY8" s="119"/>
      <c r="BZ8" s="119"/>
      <c r="CA8"/>
      <c r="CB8"/>
      <c r="CC8" s="119"/>
      <c r="CD8" s="119"/>
      <c r="CH8" s="18"/>
      <c r="CI8" s="26" t="s">
        <v>103</v>
      </c>
      <c r="CJ8" s="27"/>
      <c r="CK8" s="19"/>
      <c r="CL8" s="19"/>
      <c r="CM8" s="19"/>
      <c r="CN8" s="19"/>
      <c r="CO8" s="19"/>
      <c r="CP8" s="19"/>
      <c r="CQ8" s="20"/>
      <c r="CU8" s="18"/>
      <c r="CV8" s="26" t="s">
        <v>103</v>
      </c>
      <c r="CW8" s="27"/>
      <c r="CX8" s="19"/>
      <c r="CY8" s="19"/>
      <c r="CZ8" s="19"/>
      <c r="DA8" s="19"/>
      <c r="DB8" s="19"/>
      <c r="DC8" s="19"/>
      <c r="DD8" s="20"/>
      <c r="DH8" s="18"/>
      <c r="DI8" s="26" t="s">
        <v>103</v>
      </c>
      <c r="DJ8" s="27"/>
      <c r="DK8" s="19"/>
      <c r="DL8" s="19"/>
      <c r="DM8" s="19"/>
      <c r="DN8" s="19"/>
      <c r="DO8" s="19"/>
      <c r="DP8" s="19"/>
      <c r="DQ8" s="20"/>
    </row>
    <row r="9" spans="1:121">
      <c r="E9" s="2"/>
      <c r="F9" s="7" t="s">
        <v>30</v>
      </c>
      <c r="G9" s="7" t="s">
        <v>56</v>
      </c>
      <c r="H9" s="7" t="s">
        <v>73</v>
      </c>
      <c r="I9" s="7" t="s">
        <v>287</v>
      </c>
      <c r="J9" s="7" t="s">
        <v>34</v>
      </c>
      <c r="K9" s="7" t="s">
        <v>35</v>
      </c>
      <c r="M9" s="143" t="s">
        <v>16</v>
      </c>
      <c r="N9" s="109">
        <v>0</v>
      </c>
      <c r="O9" s="12">
        <f>'Raptor Tickers'!G24/10000+N9/10000</f>
        <v>1.4400000000000003E-3</v>
      </c>
      <c r="P9" s="12">
        <f>'Raptor Tickers'!G80/10000+N9/10000-U9/10000</f>
        <v>2.4530294609068476E-3</v>
      </c>
      <c r="Q9" s="12">
        <f>IF(H10="","",'Raptor Tickers'!D201/10000+N9/10000)</f>
        <v>3.0630294609068475E-3</v>
      </c>
      <c r="R9" s="155"/>
      <c r="S9" s="156"/>
      <c r="T9" s="155"/>
      <c r="U9" s="109">
        <v>0</v>
      </c>
      <c r="V9" s="8">
        <f>'Raptor Tickers'!G130/10000</f>
        <v>6.0087591787159108E-4</v>
      </c>
      <c r="W9" s="8">
        <f>'Raptor Tickers'!G105/10000</f>
        <v>6.4999999999999997E-4</v>
      </c>
      <c r="X9" s="144">
        <f>'Raptor Tickers'!G154/10000</f>
        <v>1.3500000000000001E-3</v>
      </c>
      <c r="Z9" s="143" t="str">
        <f>'Raptor Tickers'!D72</f>
        <v>EUR_Future_ER6</v>
      </c>
      <c r="AA9" s="150" t="str">
        <f t="shared" si="0"/>
        <v>EUR_Future_ER6</v>
      </c>
      <c r="AB9" s="9">
        <f>'Raptor Tickers'!H72</f>
        <v>43817</v>
      </c>
      <c r="AC9" s="9">
        <f>'Raptor Tickers'!I72</f>
        <v>43908</v>
      </c>
      <c r="AD9" s="564">
        <f>'Raptor Tickers'!G72/100</f>
        <v>100.1257120014206</v>
      </c>
      <c r="AF9" s="143" t="s">
        <v>12</v>
      </c>
      <c r="AG9" s="198">
        <f>'Raptor Tickers'!G64/10000</f>
        <v>-2.6899999999999997E-3</v>
      </c>
      <c r="AI9"/>
      <c r="AJ9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18"/>
      <c r="AW9" s="32" t="s">
        <v>105</v>
      </c>
      <c r="AX9" s="33" t="s">
        <v>94</v>
      </c>
      <c r="AY9" s="20"/>
      <c r="AZ9"/>
      <c r="BA9"/>
      <c r="BB9"/>
      <c r="BC9" s="211"/>
      <c r="BD9" s="211"/>
      <c r="BE9"/>
      <c r="BF9"/>
      <c r="BG9" s="211"/>
      <c r="BH9" s="211"/>
      <c r="BI9"/>
      <c r="BJ9"/>
      <c r="BN9" s="18"/>
      <c r="BO9" s="30" t="s">
        <v>104</v>
      </c>
      <c r="BP9" s="31"/>
      <c r="BQ9" s="20"/>
      <c r="BR9"/>
      <c r="BS9"/>
      <c r="BT9"/>
      <c r="BU9" s="119"/>
      <c r="BV9" s="119"/>
      <c r="BW9" s="119"/>
      <c r="BX9" s="119"/>
      <c r="BY9" s="119"/>
      <c r="BZ9" s="119"/>
      <c r="CA9"/>
      <c r="CB9"/>
      <c r="CC9" s="119"/>
      <c r="CD9" s="119"/>
      <c r="CH9" s="18"/>
      <c r="CI9" s="30" t="s">
        <v>104</v>
      </c>
      <c r="CJ9" s="31"/>
      <c r="CK9" s="19"/>
      <c r="CL9" s="19"/>
      <c r="CM9" s="19"/>
      <c r="CN9" s="19"/>
      <c r="CO9" s="19"/>
      <c r="CP9" s="19"/>
      <c r="CQ9" s="20"/>
      <c r="CU9" s="18"/>
      <c r="CV9" s="30" t="s">
        <v>104</v>
      </c>
      <c r="CW9" s="31"/>
      <c r="CX9" s="19"/>
      <c r="CY9" s="19"/>
      <c r="CZ9" s="19"/>
      <c r="DA9" s="19"/>
      <c r="DB9" s="19"/>
      <c r="DC9" s="19"/>
      <c r="DD9" s="20"/>
      <c r="DH9" s="18"/>
      <c r="DI9" s="30" t="s">
        <v>104</v>
      </c>
      <c r="DJ9" s="31"/>
      <c r="DK9" s="19"/>
      <c r="DL9" s="19"/>
      <c r="DM9" s="19"/>
      <c r="DN9" s="19"/>
      <c r="DO9" s="19"/>
      <c r="DP9" s="19"/>
      <c r="DQ9" s="20"/>
    </row>
    <row r="10" spans="1:121">
      <c r="E10" s="2"/>
      <c r="F10" s="7" t="s">
        <v>33</v>
      </c>
      <c r="G10" s="7" t="s">
        <v>60</v>
      </c>
      <c r="H10" s="7" t="s">
        <v>77</v>
      </c>
      <c r="I10" s="7" t="s">
        <v>288</v>
      </c>
      <c r="J10" s="7" t="s">
        <v>37</v>
      </c>
      <c r="K10" s="7" t="s">
        <v>38</v>
      </c>
      <c r="M10" s="143" t="s">
        <v>18</v>
      </c>
      <c r="N10" s="109">
        <v>0</v>
      </c>
      <c r="O10" s="12">
        <f>'Raptor Tickers'!G25/10000+N10/10000</f>
        <v>2.7399999999999998E-3</v>
      </c>
      <c r="P10" s="12">
        <f>'Raptor Tickers'!G81/10000+N10/10000-U10/10000</f>
        <v>3.8355685755820409E-3</v>
      </c>
      <c r="Q10" s="12">
        <f>IF(H11="","",'Raptor Tickers'!D202/10000+N10/10000)</f>
        <v>4.4705685755820415E-3</v>
      </c>
      <c r="R10" s="155"/>
      <c r="S10" s="156"/>
      <c r="T10" s="155"/>
      <c r="U10" s="109">
        <v>0</v>
      </c>
      <c r="V10" s="8">
        <f>'Raptor Tickers'!G131/10000</f>
        <v>6.2496704673358546E-4</v>
      </c>
      <c r="W10" s="8">
        <f>'Raptor Tickers'!G106/10000</f>
        <v>6.6E-4</v>
      </c>
      <c r="X10" s="144">
        <f>'Raptor Tickers'!G155/10000</f>
        <v>1.39E-3</v>
      </c>
      <c r="Z10" s="143" t="str">
        <f>'Raptor Tickers'!D73</f>
        <v>EUR_Future_ER7</v>
      </c>
      <c r="AA10" s="150" t="str">
        <f t="shared" si="0"/>
        <v>EUR_Future_ER7</v>
      </c>
      <c r="AB10" s="9">
        <f>'Raptor Tickers'!H73</f>
        <v>43908</v>
      </c>
      <c r="AC10" s="9">
        <f>'Raptor Tickers'!I73</f>
        <v>44000</v>
      </c>
      <c r="AD10" s="564">
        <f>'Raptor Tickers'!G73/100</f>
        <v>100.05134466836708</v>
      </c>
      <c r="AE10" s="2"/>
      <c r="AF10" s="146" t="s">
        <v>14</v>
      </c>
      <c r="AG10" s="199">
        <f>'Raptor Tickers'!G61/10000</f>
        <v>-1.6699999999999998E-3</v>
      </c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18"/>
      <c r="AW10" s="34" t="s">
        <v>107</v>
      </c>
      <c r="AX10" s="44" t="str">
        <f>AG13</f>
        <v>OIS</v>
      </c>
      <c r="AY10" s="20" t="s">
        <v>95</v>
      </c>
      <c r="AZ10"/>
      <c r="BA10"/>
      <c r="BB10"/>
      <c r="BC10" s="211"/>
      <c r="BD10" s="211"/>
      <c r="BE10"/>
      <c r="BF10"/>
      <c r="BG10" s="211"/>
      <c r="BH10" s="211"/>
      <c r="BI10"/>
      <c r="BJ10"/>
      <c r="BN10" s="18"/>
      <c r="BO10" s="32" t="s">
        <v>105</v>
      </c>
      <c r="BP10" s="33" t="s">
        <v>155</v>
      </c>
      <c r="BQ10" s="20"/>
      <c r="BR10"/>
      <c r="BS10"/>
      <c r="BT10"/>
      <c r="BU10" s="119"/>
      <c r="BV10" s="119"/>
      <c r="BW10" s="119"/>
      <c r="BX10" s="119"/>
      <c r="BY10" s="119"/>
      <c r="BZ10" s="119"/>
      <c r="CA10"/>
      <c r="CB10"/>
      <c r="CC10" s="119"/>
      <c r="CD10" s="119"/>
      <c r="CH10" s="18"/>
      <c r="CI10" s="32" t="s">
        <v>105</v>
      </c>
      <c r="CJ10" s="33" t="s">
        <v>276</v>
      </c>
      <c r="CK10" s="19"/>
      <c r="CL10" s="19"/>
      <c r="CM10" s="19"/>
      <c r="CN10" s="19"/>
      <c r="CO10" s="19"/>
      <c r="CP10" s="19"/>
      <c r="CQ10" s="20"/>
      <c r="CU10" s="18"/>
      <c r="CV10" s="32" t="s">
        <v>105</v>
      </c>
      <c r="CW10" s="33" t="s">
        <v>191</v>
      </c>
      <c r="CX10" s="19"/>
      <c r="CY10" s="19"/>
      <c r="CZ10" s="19"/>
      <c r="DA10" s="19"/>
      <c r="DB10" s="19"/>
      <c r="DC10" s="19"/>
      <c r="DD10" s="20"/>
      <c r="DH10" s="18"/>
      <c r="DI10" s="32" t="s">
        <v>105</v>
      </c>
      <c r="DJ10" s="33" t="s">
        <v>513</v>
      </c>
      <c r="DK10" s="19"/>
      <c r="DL10" s="19"/>
      <c r="DM10" s="19"/>
      <c r="DN10" s="19"/>
      <c r="DO10" s="19"/>
      <c r="DP10" s="19"/>
      <c r="DQ10" s="20"/>
    </row>
    <row r="11" spans="1:121">
      <c r="E11" s="2"/>
      <c r="F11" s="2"/>
      <c r="G11" s="7" t="s">
        <v>64</v>
      </c>
      <c r="H11" s="7" t="s">
        <v>81</v>
      </c>
      <c r="I11" s="7" t="s">
        <v>289</v>
      </c>
      <c r="J11" s="7" t="s">
        <v>41</v>
      </c>
      <c r="K11" s="7" t="s">
        <v>42</v>
      </c>
      <c r="M11" s="143" t="s">
        <v>19</v>
      </c>
      <c r="N11" s="109">
        <v>0</v>
      </c>
      <c r="O11" s="12">
        <f>'Raptor Tickers'!G26/10000+N11/10000</f>
        <v>3.9899999999999996E-3</v>
      </c>
      <c r="P11" s="12">
        <f>'Raptor Tickers'!G82/10000+N11/10000-U11/10000</f>
        <v>5.1419256109989887E-3</v>
      </c>
      <c r="Q11" s="12">
        <f>IF(H12="","",'Raptor Tickers'!D203/10000+N11/10000)</f>
        <v>5.7869256109989893E-3</v>
      </c>
      <c r="R11" s="155"/>
      <c r="S11" s="156"/>
      <c r="T11" s="155"/>
      <c r="U11" s="109">
        <v>0</v>
      </c>
      <c r="V11" s="8">
        <f>'Raptor Tickers'!G132/10000</f>
        <v>6.3459000390652179E-4</v>
      </c>
      <c r="W11" s="8">
        <f>'Raptor Tickers'!G107/10000</f>
        <v>6.7000000000000002E-4</v>
      </c>
      <c r="X11" s="144">
        <f>'Raptor Tickers'!G156/10000</f>
        <v>1.4199999999999998E-3</v>
      </c>
      <c r="Z11" s="143" t="str">
        <f>'Raptor Tickers'!D74</f>
        <v>EUR_Future_ER8</v>
      </c>
      <c r="AA11" s="150" t="str">
        <f t="shared" si="0"/>
        <v>EUR_Future_ER8</v>
      </c>
      <c r="AB11" s="9">
        <f>'Raptor Tickers'!H74</f>
        <v>43999</v>
      </c>
      <c r="AC11" s="9">
        <f>'Raptor Tickers'!I74</f>
        <v>44091</v>
      </c>
      <c r="AD11" s="564">
        <f>'Raptor Tickers'!G74/100</f>
        <v>99.971169144232448</v>
      </c>
      <c r="AE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35"/>
      <c r="AW11" s="36"/>
      <c r="AX11" s="36"/>
      <c r="AY11" s="37"/>
      <c r="AZ11"/>
      <c r="BA11"/>
      <c r="BB11"/>
      <c r="BC11" s="211"/>
      <c r="BD11" s="211"/>
      <c r="BE11"/>
      <c r="BF11"/>
      <c r="BG11" s="211"/>
      <c r="BH11" s="211"/>
      <c r="BI11"/>
      <c r="BJ11"/>
      <c r="BN11" s="18"/>
      <c r="BO11" s="34" t="s">
        <v>107</v>
      </c>
      <c r="BP11" s="44" t="str">
        <f>BP10&amp;":"&amp;AG14</f>
        <v>STD:EUR3M</v>
      </c>
      <c r="BQ11" s="20" t="s">
        <v>95</v>
      </c>
      <c r="BR11"/>
      <c r="BS11"/>
      <c r="BT11"/>
      <c r="BU11" s="119"/>
      <c r="BV11" s="119"/>
      <c r="BW11" s="119"/>
      <c r="BX11" s="119"/>
      <c r="BY11" s="119"/>
      <c r="BZ11" s="119"/>
      <c r="CA11"/>
      <c r="CB11"/>
      <c r="CC11" s="119"/>
      <c r="CD11" s="119"/>
      <c r="CH11" s="18"/>
      <c r="CI11" s="34" t="s">
        <v>107</v>
      </c>
      <c r="CJ11" s="44" t="str">
        <f>CJ10&amp;":"&amp;AG15</f>
        <v>3M6MBasis:EUR6M</v>
      </c>
      <c r="CK11" s="19"/>
      <c r="CL11" s="19"/>
      <c r="CM11" s="19"/>
      <c r="CN11" s="19"/>
      <c r="CO11" s="19"/>
      <c r="CP11" s="19"/>
      <c r="CQ11" s="20" t="s">
        <v>95</v>
      </c>
      <c r="CU11" s="18"/>
      <c r="CV11" s="34" t="s">
        <v>107</v>
      </c>
      <c r="CW11" s="44" t="str">
        <f>CW10&amp;":"&amp;AG16</f>
        <v>1M3MBasis:EUR1M</v>
      </c>
      <c r="CX11" s="19"/>
      <c r="CY11" s="19"/>
      <c r="CZ11" s="19"/>
      <c r="DA11" s="19"/>
      <c r="DB11" s="19"/>
      <c r="DC11" s="19"/>
      <c r="DD11" s="20" t="s">
        <v>95</v>
      </c>
      <c r="DH11" s="18"/>
      <c r="DI11" s="34" t="s">
        <v>107</v>
      </c>
      <c r="DJ11" s="44" t="str">
        <f>DJ10&amp;":"&amp;AG17</f>
        <v>3M12MBasis:EUR12M</v>
      </c>
      <c r="DK11" s="19"/>
      <c r="DL11" s="19"/>
      <c r="DM11" s="19"/>
      <c r="DN11" s="19"/>
      <c r="DO11" s="19"/>
      <c r="DP11" s="19"/>
      <c r="DQ11" s="20" t="s">
        <v>95</v>
      </c>
    </row>
    <row r="12" spans="1:121">
      <c r="E12" s="2"/>
      <c r="F12" s="3" t="s">
        <v>333</v>
      </c>
      <c r="G12" s="7" t="s">
        <v>68</v>
      </c>
      <c r="H12" s="7" t="s">
        <v>82</v>
      </c>
      <c r="I12" s="7" t="s">
        <v>290</v>
      </c>
      <c r="J12" s="7" t="s">
        <v>46</v>
      </c>
      <c r="K12" s="7" t="s">
        <v>47</v>
      </c>
      <c r="M12" s="143" t="s">
        <v>21</v>
      </c>
      <c r="N12" s="109">
        <v>0</v>
      </c>
      <c r="O12" s="12">
        <f>'Raptor Tickers'!G27/10000+N12/10000</f>
        <v>5.1799999999999997E-3</v>
      </c>
      <c r="P12" s="12">
        <f>'Raptor Tickers'!G83/10000+N12/10000-U12/10000</f>
        <v>6.3651803312636517E-3</v>
      </c>
      <c r="Q12" s="12">
        <f>IF(H13="","",'Raptor Tickers'!D204/10000+N12/10000)</f>
        <v>7.0151803312636513E-3</v>
      </c>
      <c r="R12" s="155"/>
      <c r="S12" s="156"/>
      <c r="T12" s="155"/>
      <c r="U12" s="109">
        <v>0</v>
      </c>
      <c r="V12" s="8">
        <f>'Raptor Tickers'!G133/10000</f>
        <v>6.392879159988216E-4</v>
      </c>
      <c r="W12" s="8">
        <f>'Raptor Tickers'!G108/10000</f>
        <v>6.7000000000000002E-4</v>
      </c>
      <c r="X12" s="144">
        <f>'Raptor Tickers'!G157/10000</f>
        <v>1.4300000000000001E-3</v>
      </c>
      <c r="Z12" s="146"/>
      <c r="AA12" s="151"/>
      <c r="AB12" s="151"/>
      <c r="AC12" s="151"/>
      <c r="AD12" s="494"/>
      <c r="AE12" s="2"/>
      <c r="AF12" s="133" t="s">
        <v>274</v>
      </c>
      <c r="AG12" s="133" t="s">
        <v>322</v>
      </c>
      <c r="AH12" s="133" t="s">
        <v>109</v>
      </c>
      <c r="AI12" s="134" t="s">
        <v>399</v>
      </c>
      <c r="AJ12" s="134" t="s">
        <v>400</v>
      </c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/>
      <c r="AW12"/>
      <c r="AX12"/>
      <c r="AY12"/>
      <c r="AZ12"/>
      <c r="BA12"/>
      <c r="BB12"/>
      <c r="BC12" s="211"/>
      <c r="BD12" s="211"/>
      <c r="BE12"/>
      <c r="BF12"/>
      <c r="BG12" s="211"/>
      <c r="BH12" s="211"/>
      <c r="BI12"/>
      <c r="BJ12"/>
      <c r="BN12" s="35"/>
      <c r="BO12" s="36"/>
      <c r="BP12" s="36"/>
      <c r="BQ12" s="37"/>
      <c r="BR12"/>
      <c r="BS12"/>
      <c r="BT12"/>
      <c r="BU12" s="119"/>
      <c r="BV12" s="119"/>
      <c r="BW12" s="119"/>
      <c r="BX12" s="119"/>
      <c r="BY12" s="119"/>
      <c r="BZ12" s="119"/>
      <c r="CA12"/>
      <c r="CB12"/>
      <c r="CC12" s="119"/>
      <c r="CD12" s="119"/>
      <c r="CH12" s="35"/>
      <c r="CI12" s="36"/>
      <c r="CJ12" s="36"/>
      <c r="CK12" s="36"/>
      <c r="CL12" s="36"/>
      <c r="CM12" s="36"/>
      <c r="CN12" s="36"/>
      <c r="CO12" s="36"/>
      <c r="CP12" s="36"/>
      <c r="CQ12" s="37"/>
      <c r="CU12" s="35"/>
      <c r="CV12" s="36"/>
      <c r="CW12" s="36"/>
      <c r="CX12" s="36"/>
      <c r="CY12" s="36"/>
      <c r="CZ12" s="36"/>
      <c r="DA12" s="36"/>
      <c r="DB12" s="36"/>
      <c r="DC12" s="36"/>
      <c r="DD12" s="37"/>
      <c r="DH12" s="35"/>
      <c r="DI12" s="36"/>
      <c r="DJ12" s="36"/>
      <c r="DK12" s="36"/>
      <c r="DL12" s="36"/>
      <c r="DM12" s="36"/>
      <c r="DN12" s="36"/>
      <c r="DO12" s="36"/>
      <c r="DP12" s="36"/>
      <c r="DQ12" s="37"/>
    </row>
    <row r="13" spans="1:121">
      <c r="E13" s="2"/>
      <c r="F13" s="7" t="s">
        <v>36</v>
      </c>
      <c r="G13" s="7" t="s">
        <v>72</v>
      </c>
      <c r="H13" s="7" t="s">
        <v>83</v>
      </c>
      <c r="I13" s="7" t="s">
        <v>291</v>
      </c>
      <c r="J13" s="7" t="s">
        <v>50</v>
      </c>
      <c r="K13" s="7" t="s">
        <v>51</v>
      </c>
      <c r="M13" s="143" t="s">
        <v>22</v>
      </c>
      <c r="N13" s="109">
        <v>0</v>
      </c>
      <c r="O13" s="12">
        <f>'Raptor Tickers'!G28/10000+N13/10000</f>
        <v>6.2899999999999996E-3</v>
      </c>
      <c r="P13" s="12">
        <f>'Raptor Tickers'!G84/10000+N13/10000-U13/10000</f>
        <v>7.4975643488118249E-3</v>
      </c>
      <c r="Q13" s="12">
        <f>IF(H14="","",'Raptor Tickers'!D205/10000+N13/10000)</f>
        <v>8.1475643488118244E-3</v>
      </c>
      <c r="R13" s="155"/>
      <c r="S13" s="156"/>
      <c r="T13" s="155"/>
      <c r="U13" s="109">
        <v>0</v>
      </c>
      <c r="V13" s="8">
        <f>'Raptor Tickers'!G134/10000</f>
        <v>6.3906849789670175E-4</v>
      </c>
      <c r="W13" s="8">
        <f>'Raptor Tickers'!G110/10000</f>
        <v>6.7000000000000002E-4</v>
      </c>
      <c r="X13" s="144">
        <f>'Raptor Tickers'!G158/10000</f>
        <v>1.4300000000000001E-3</v>
      </c>
      <c r="Z13" s="3" t="s">
        <v>328</v>
      </c>
      <c r="AC13" s="2"/>
      <c r="AD13" s="2"/>
      <c r="AE13" s="2"/>
      <c r="AF13" s="135" t="s">
        <v>413</v>
      </c>
      <c r="AG13" s="135" t="s">
        <v>94</v>
      </c>
      <c r="AH13" s="130" t="s">
        <v>111</v>
      </c>
      <c r="AI13" s="131" t="str">
        <f ca="1">_xll.meCurveCalibrateOIS($AI$12,Curves!$AX$9,Curves!$AX$10,Curves!$AW$17:$AX$21,Curves!$AW$28:$AX$46,Curves!$BA$29:$BD$58,Curves!#REF!,Curves!$AW$74:$AX$99,Curves!$AZ$75:$BA$99,Curves!$BE$74:$BF$99,Curves!$BJ$75:$BK$99)</f>
        <v>[2018/09/10 15:06] Error: OIS Swap Data is missing. OisFile is empty</v>
      </c>
      <c r="AJ13" s="131" t="str">
        <f ca="1">_xll.meCurveCalibrateOIS($AJ$12,Curves!$AX$9,Curves!$AX$10,Curves!$AW$17:$AX$21,Curves!$AW$28:$AX$46,Curves!$BF$29:$BI$58,,Curves!$AW$74:$AX$99,Curves!$AZ$75:$BA$99,Curves!$BE$74:$BF$99,Curves!$BJ$75:$BK$99)</f>
        <v>[2018/09/10 15:06] Error: OIS Swap Data is missing. OisFile is empty</v>
      </c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/>
      <c r="AW13"/>
      <c r="AX13"/>
      <c r="AY13"/>
      <c r="AZ13"/>
      <c r="BA13"/>
      <c r="BB13"/>
      <c r="BC13" s="211"/>
      <c r="BD13" s="211"/>
      <c r="BE13"/>
      <c r="BF13"/>
      <c r="BG13" s="211"/>
      <c r="BH13" s="211"/>
      <c r="BI13"/>
      <c r="BJ13"/>
      <c r="BN13"/>
      <c r="BO13"/>
      <c r="BP13"/>
      <c r="BQ13"/>
      <c r="BR13"/>
      <c r="BS13"/>
      <c r="BT13"/>
      <c r="BU13" s="119"/>
      <c r="BV13" s="119"/>
      <c r="BW13" s="119"/>
      <c r="BX13" s="119"/>
      <c r="BY13" s="119"/>
      <c r="BZ13" s="119"/>
      <c r="CA13"/>
      <c r="CB13"/>
      <c r="CC13"/>
      <c r="CD13"/>
      <c r="CH13" s="108"/>
      <c r="CI13" s="108"/>
      <c r="CJ13" s="108"/>
      <c r="CK13" s="108"/>
      <c r="CL13" s="108"/>
      <c r="CM13" s="119"/>
      <c r="CN13" s="119"/>
      <c r="CO13" s="108"/>
      <c r="CP13" s="108"/>
      <c r="CQ13" s="108"/>
      <c r="CU13"/>
      <c r="CV13"/>
      <c r="CW13"/>
      <c r="CX13"/>
      <c r="CY13"/>
      <c r="CZ13" s="119"/>
      <c r="DA13" s="119"/>
      <c r="DB13"/>
      <c r="DC13"/>
      <c r="DD13"/>
      <c r="DH13"/>
      <c r="DI13"/>
      <c r="DJ13"/>
      <c r="DK13"/>
      <c r="DL13" s="119"/>
      <c r="DM13" s="119"/>
      <c r="DN13" s="119"/>
      <c r="DO13"/>
      <c r="DP13"/>
      <c r="DQ13"/>
    </row>
    <row r="14" spans="1:121">
      <c r="E14" s="2"/>
      <c r="F14" s="7" t="s">
        <v>40</v>
      </c>
      <c r="G14" s="7" t="s">
        <v>76</v>
      </c>
      <c r="H14" s="7" t="s">
        <v>84</v>
      </c>
      <c r="I14" s="7" t="s">
        <v>292</v>
      </c>
      <c r="J14" s="7" t="s">
        <v>54</v>
      </c>
      <c r="K14" s="7" t="s">
        <v>55</v>
      </c>
      <c r="M14" s="143" t="s">
        <v>20</v>
      </c>
      <c r="N14" s="109">
        <v>0</v>
      </c>
      <c r="O14" s="12">
        <f>'Raptor Tickers'!G29/10000+N14/10000</f>
        <v>7.2900000000000005E-3</v>
      </c>
      <c r="P14" s="12">
        <f>'Raptor Tickers'!G85/10000+N14/10000-U14/10000</f>
        <v>8.5202364936578807E-3</v>
      </c>
      <c r="Q14" s="12">
        <f>IF(H15="","",'Raptor Tickers'!D206/10000+N14/10000)</f>
        <v>9.1702364936578802E-3</v>
      </c>
      <c r="R14" s="155"/>
      <c r="S14" s="156"/>
      <c r="T14" s="155"/>
      <c r="U14" s="109">
        <v>0</v>
      </c>
      <c r="V14" s="8">
        <f>'Raptor Tickers'!G135/10000</f>
        <v>6.3870200519900409E-4</v>
      </c>
      <c r="W14" s="8">
        <f>'Raptor Tickers'!G111/10000</f>
        <v>6.7000000000000002E-4</v>
      </c>
      <c r="X14" s="144">
        <f>'Raptor Tickers'!G159/10000</f>
        <v>1.4199999999999998E-3</v>
      </c>
      <c r="Z14" s="138" t="s">
        <v>5</v>
      </c>
      <c r="AA14" s="142">
        <f>'Raptor Tickers'!G4/10000</f>
        <v>-3.6099999999999999E-3</v>
      </c>
      <c r="AC14" s="2"/>
      <c r="AD14" s="2"/>
      <c r="AE14" s="2"/>
      <c r="AF14" s="135" t="s">
        <v>9</v>
      </c>
      <c r="AG14" s="135" t="s">
        <v>323</v>
      </c>
      <c r="AH14" s="130" t="s">
        <v>158</v>
      </c>
      <c r="AI14" s="131" t="str">
        <f ca="1">_xll.meCurveCalibrateSwap($AI$12,$BP$10,$BP$11,$BO$18:$BP$27,$BO$34:$BP$39,$BR$34:$BS$39,$BU$35:$BV$39,$BO$67:$BP$85,$BR$68:$BT$85,,,,$BO$46:$BP$59,$BR$47:$BV$59)</f>
        <v>[2018/09/10 15:06] Error: Dependency curves have not been built. Terms error</v>
      </c>
      <c r="AJ14" s="131" t="str">
        <f ca="1">_xll.meCurveCalibrateSwap($AJ$12,$BP$10,$BP$11,$BO$18:$BP$27,$BO$34:$BP$39,$BR$34:$BS$39,$BU$35:$BV$39,$BO$67:$BP$85,$BX$68:$BZ$85,,,,$BO$46:$BP$59,$BX$47:$CB$59)</f>
        <v>[2018/09/10 15:06] Error: Dependency curves have not been built. Terms error</v>
      </c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39" t="s">
        <v>108</v>
      </c>
      <c r="AW14"/>
      <c r="AX14"/>
      <c r="AY14"/>
      <c r="AZ14"/>
      <c r="BA14"/>
      <c r="BB14"/>
      <c r="BC14" s="211"/>
      <c r="BD14" s="211"/>
      <c r="BE14"/>
      <c r="BF14"/>
      <c r="BG14" s="211"/>
      <c r="BH14" s="211"/>
      <c r="BI14"/>
      <c r="BJ14"/>
      <c r="BN14"/>
      <c r="BO14"/>
      <c r="BP14"/>
      <c r="BQ14"/>
      <c r="BR14"/>
      <c r="BS14"/>
      <c r="BT14"/>
      <c r="BU14" s="119"/>
      <c r="BV14" s="119"/>
      <c r="BW14" s="119"/>
      <c r="BX14" s="119"/>
      <c r="BY14" s="119"/>
      <c r="BZ14" s="119"/>
      <c r="CA14"/>
      <c r="CB14"/>
      <c r="CC14"/>
      <c r="CD14"/>
      <c r="CH14" s="108"/>
      <c r="CI14" s="108"/>
      <c r="CJ14" s="108"/>
      <c r="CK14" s="108"/>
      <c r="CL14" s="108"/>
      <c r="CM14" s="119"/>
      <c r="CN14" s="119"/>
      <c r="CO14" s="108"/>
      <c r="CP14" s="108"/>
      <c r="CQ14" s="108"/>
      <c r="CU14"/>
      <c r="CV14"/>
      <c r="CW14"/>
      <c r="CX14"/>
      <c r="CY14"/>
      <c r="CZ14" s="119"/>
      <c r="DA14" s="119"/>
      <c r="DB14"/>
      <c r="DC14"/>
      <c r="DD14"/>
      <c r="DH14"/>
      <c r="DI14"/>
      <c r="DJ14"/>
      <c r="DK14"/>
      <c r="DL14" s="119"/>
      <c r="DM14" s="119"/>
      <c r="DN14" s="119"/>
      <c r="DO14"/>
      <c r="DP14"/>
      <c r="DQ14"/>
    </row>
    <row r="15" spans="1:121">
      <c r="E15" s="2"/>
      <c r="F15" s="7" t="s">
        <v>45</v>
      </c>
      <c r="G15" s="7" t="s">
        <v>80</v>
      </c>
      <c r="H15" s="7" t="s">
        <v>85</v>
      </c>
      <c r="I15" s="7" t="s">
        <v>293</v>
      </c>
      <c r="J15" s="7" t="s">
        <v>58</v>
      </c>
      <c r="K15" s="7" t="s">
        <v>59</v>
      </c>
      <c r="M15" s="143" t="s">
        <v>248</v>
      </c>
      <c r="N15" s="109">
        <v>0</v>
      </c>
      <c r="O15" s="12">
        <f>'Raptor Tickers'!G30/10000+N15/10000</f>
        <v>8.1899999999999994E-3</v>
      </c>
      <c r="P15" s="12">
        <f>'Raptor Tickers'!G86/10000+N15/10000-U15/10000</f>
        <v>9.4460989800019979E-3</v>
      </c>
      <c r="Q15" s="12">
        <f>IF(H16="","",'Raptor Tickers'!D207/10000+N15/10000)</f>
        <v>1.0086098980001998E-2</v>
      </c>
      <c r="R15" s="155"/>
      <c r="S15" s="156"/>
      <c r="T15" s="155"/>
      <c r="U15" s="109">
        <v>0</v>
      </c>
      <c r="V15" s="8">
        <f>'Raptor Tickers'!G136/10000</f>
        <v>6.2871023481917213E-4</v>
      </c>
      <c r="W15" s="8">
        <f>'Raptor Tickers'!G112/10000</f>
        <v>6.6E-4</v>
      </c>
      <c r="X15" s="144">
        <f>'Raptor Tickers'!G160/10000</f>
        <v>1.39E-3</v>
      </c>
      <c r="Z15" s="143" t="s">
        <v>8</v>
      </c>
      <c r="AA15" s="144">
        <f>'Raptor Tickers'!G17/10000</f>
        <v>-3.5799999999999998E-3</v>
      </c>
      <c r="AC15" s="2"/>
      <c r="AD15" s="2"/>
      <c r="AE15" s="2"/>
      <c r="AF15" s="136" t="s">
        <v>12</v>
      </c>
      <c r="AG15" s="136" t="s">
        <v>324</v>
      </c>
      <c r="AH15" s="130" t="s">
        <v>111</v>
      </c>
      <c r="AI15" s="131" t="str">
        <f ca="1">_xll.meCurveCalibrateBasis(AI12,Curves!$CJ$10,Curves!$CJ$11,Curves!$CI$18:$CJ$28,Curves!$CI$35:$CJ$77,$CL$36:$CM$56)</f>
        <v>[2018/09/10 15:06] Attribute [Terms] does not exist</v>
      </c>
      <c r="AJ15" s="131" t="str">
        <f ca="1">_xll.meCurveCalibrateBasis(AJ12,Curves!$CJ$10,Curves!$CJ$11,Curves!$CI$18:$CJ$28,Curves!$CI$35:$CJ$77,$CO$36:$CP$56)</f>
        <v>[2018/09/10 15:06] Attribute [Terms] does not exist</v>
      </c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13"/>
      <c r="AW15" s="14"/>
      <c r="AX15" s="15"/>
      <c r="AY15" s="17"/>
      <c r="AZ15" s="119"/>
      <c r="BA15" s="119"/>
      <c r="BB15" s="119"/>
      <c r="BC15" s="211"/>
      <c r="BD15" s="211"/>
      <c r="BE15" s="119"/>
      <c r="BF15" s="119"/>
      <c r="BG15" s="211"/>
      <c r="BH15" s="211"/>
      <c r="BI15" s="119"/>
      <c r="BJ15" s="119"/>
      <c r="BN15" s="39" t="s">
        <v>108</v>
      </c>
      <c r="BO15"/>
      <c r="BP15"/>
      <c r="BQ15"/>
      <c r="BR15"/>
      <c r="BS15"/>
      <c r="BT15"/>
      <c r="BU15" s="119"/>
      <c r="BV15" s="119"/>
      <c r="BW15" s="119"/>
      <c r="BX15" s="119"/>
      <c r="BY15" s="119"/>
      <c r="BZ15" s="119"/>
      <c r="CA15"/>
      <c r="CB15"/>
      <c r="CC15"/>
      <c r="CD15"/>
      <c r="CH15" s="39" t="s">
        <v>108</v>
      </c>
      <c r="CI15" s="108"/>
      <c r="CJ15" s="108"/>
      <c r="CK15" s="108"/>
      <c r="CL15" s="108"/>
      <c r="CM15" s="119"/>
      <c r="CN15" s="119"/>
      <c r="CO15" s="108"/>
      <c r="CP15" s="108"/>
      <c r="CQ15" s="108"/>
      <c r="CU15" s="39" t="s">
        <v>108</v>
      </c>
      <c r="CV15"/>
      <c r="CW15"/>
      <c r="CX15"/>
      <c r="CY15"/>
      <c r="CZ15" s="119"/>
      <c r="DA15" s="119"/>
      <c r="DB15"/>
      <c r="DC15"/>
      <c r="DD15"/>
      <c r="DH15" s="39" t="s">
        <v>108</v>
      </c>
      <c r="DI15"/>
      <c r="DJ15"/>
      <c r="DK15"/>
      <c r="DL15" s="119"/>
      <c r="DM15" s="119"/>
      <c r="DN15" s="119"/>
      <c r="DO15"/>
      <c r="DP15"/>
      <c r="DQ15"/>
    </row>
    <row r="16" spans="1:121">
      <c r="E16" s="2"/>
      <c r="F16" s="7" t="s">
        <v>49</v>
      </c>
      <c r="G16" s="7" t="s">
        <v>256</v>
      </c>
      <c r="H16" s="7" t="s">
        <v>86</v>
      </c>
      <c r="I16" s="7" t="s">
        <v>294</v>
      </c>
      <c r="J16" s="7" t="s">
        <v>313</v>
      </c>
      <c r="K16" s="7" t="s">
        <v>314</v>
      </c>
      <c r="M16" s="143" t="s">
        <v>249</v>
      </c>
      <c r="N16" s="109">
        <v>0</v>
      </c>
      <c r="O16" s="12">
        <f>'Raptor Tickers'!G31/10000+N16/10000</f>
        <v>9.0099999999999989E-3</v>
      </c>
      <c r="P16" s="12">
        <f>'Raptor Tickers'!G87/10000+N16/10000-U16/10000</f>
        <v>1.0280390770324084E-2</v>
      </c>
      <c r="Q16" s="12">
        <f>IF(H17="","",'Raptor Tickers'!D208/10000+N16/10000)</f>
        <v>1.0900390770324083E-2</v>
      </c>
      <c r="R16" s="155"/>
      <c r="S16" s="156"/>
      <c r="T16" s="155"/>
      <c r="U16" s="109">
        <v>0</v>
      </c>
      <c r="V16" s="8">
        <f>'Raptor Tickers'!G137/10000</f>
        <v>6.0891451892112342E-4</v>
      </c>
      <c r="W16" s="8">
        <f>'Raptor Tickers'!G113/10000</f>
        <v>6.4999999999999997E-4</v>
      </c>
      <c r="X16" s="144">
        <f>'Raptor Tickers'!G161/10000</f>
        <v>1.3699999999999999E-3</v>
      </c>
      <c r="Z16" s="143" t="s">
        <v>11</v>
      </c>
      <c r="AA16" s="144">
        <f>'Raptor Tickers'!G18/10000</f>
        <v>-3.5799999999999998E-3</v>
      </c>
      <c r="AC16" s="2"/>
      <c r="AD16" s="2"/>
      <c r="AE16" s="2"/>
      <c r="AF16" s="136" t="s">
        <v>6</v>
      </c>
      <c r="AG16" s="136" t="s">
        <v>325</v>
      </c>
      <c r="AH16" s="130" t="s">
        <v>111</v>
      </c>
      <c r="AI16" s="131" t="str">
        <f ca="1">_xll.meCurveCalibrateBasis(Curves!$AI$12,$CW$10,$CW$11,$CV$18:$CW$28,$CV$35:$CW$77,$CY$36:$CZ$55)</f>
        <v>[2018/09/10 15:06] Attribute [Terms] does not exist</v>
      </c>
      <c r="AJ16" s="131" t="str">
        <f ca="1">_xll.meCurveCalibrateBasis(Curves!$AJ$12,$CW$10,$CW$11,$CV$18:$CW$28,$CV$35:$CW$77,$DB$36:$DC$55)</f>
        <v>[2018/09/10 15:06] Attribute [Terms] does not exist</v>
      </c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18"/>
      <c r="AW16" s="26" t="s">
        <v>108</v>
      </c>
      <c r="AX16" s="40"/>
      <c r="AY16" s="20"/>
      <c r="AZ16" s="119"/>
      <c r="BA16" s="119"/>
      <c r="BB16" s="119"/>
      <c r="BC16" s="211"/>
      <c r="BD16" s="211"/>
      <c r="BE16" s="119"/>
      <c r="BF16" s="119"/>
      <c r="BG16" s="211"/>
      <c r="BH16" s="211"/>
      <c r="BI16" s="119"/>
      <c r="BJ16" s="119"/>
      <c r="BN16" s="13"/>
      <c r="BO16" s="14"/>
      <c r="BP16" s="15"/>
      <c r="BQ16" s="17"/>
      <c r="BR16"/>
      <c r="BS16"/>
      <c r="BT16"/>
      <c r="BU16" s="119"/>
      <c r="BV16" s="119"/>
      <c r="BW16" s="119"/>
      <c r="BX16" s="119"/>
      <c r="BY16" s="119"/>
      <c r="BZ16" s="119"/>
      <c r="CA16"/>
      <c r="CB16"/>
      <c r="CC16"/>
      <c r="CD16" s="119"/>
      <c r="CH16" s="13"/>
      <c r="CI16" s="14"/>
      <c r="CJ16" s="15"/>
      <c r="CK16" s="16"/>
      <c r="CL16" s="16"/>
      <c r="CM16" s="16"/>
      <c r="CN16" s="16"/>
      <c r="CO16" s="16"/>
      <c r="CP16" s="16"/>
      <c r="CQ16" s="17"/>
      <c r="CU16" s="13"/>
      <c r="CV16" s="14"/>
      <c r="CW16" s="15"/>
      <c r="CX16" s="16"/>
      <c r="CY16" s="16"/>
      <c r="CZ16" s="16"/>
      <c r="DA16" s="16"/>
      <c r="DB16" s="16"/>
      <c r="DC16" s="16"/>
      <c r="DD16" s="17"/>
      <c r="DH16" s="13"/>
      <c r="DI16" s="14"/>
      <c r="DJ16" s="15"/>
      <c r="DK16" s="16"/>
      <c r="DL16" s="16"/>
      <c r="DM16" s="16"/>
      <c r="DN16" s="16"/>
      <c r="DO16" s="16"/>
      <c r="DP16" s="16"/>
      <c r="DQ16" s="17"/>
    </row>
    <row r="17" spans="1:121">
      <c r="E17" s="2"/>
      <c r="F17" s="7" t="s">
        <v>53</v>
      </c>
      <c r="G17" s="7" t="s">
        <v>257</v>
      </c>
      <c r="H17" s="7" t="s">
        <v>87</v>
      </c>
      <c r="I17" s="7" t="s">
        <v>295</v>
      </c>
      <c r="J17" s="7" t="s">
        <v>62</v>
      </c>
      <c r="K17" s="7" t="s">
        <v>63</v>
      </c>
      <c r="M17" s="143" t="s">
        <v>250</v>
      </c>
      <c r="N17" s="109">
        <v>0</v>
      </c>
      <c r="O17" s="12">
        <f>'Raptor Tickers'!G32/10000+N17/10000</f>
        <v>1.0899999999999998E-2</v>
      </c>
      <c r="P17" s="12">
        <f>'Raptor Tickers'!G88/10000+N17/10000-U17/10000</f>
        <v>1.219023649365788E-2</v>
      </c>
      <c r="Q17" s="12">
        <f>IF(H18="","",'Raptor Tickers'!D209/10000+N17/10000)</f>
        <v>1.2770236493657881E-2</v>
      </c>
      <c r="R17" s="155"/>
      <c r="S17" s="156"/>
      <c r="T17" s="155"/>
      <c r="U17" s="109">
        <v>0</v>
      </c>
      <c r="V17" s="8">
        <f>'Raptor Tickers'!G138/10000</f>
        <v>5.6921470080509122E-4</v>
      </c>
      <c r="W17" s="8">
        <f>'Raptor Tickers'!G114/10000</f>
        <v>6.3000000000000003E-4</v>
      </c>
      <c r="X17" s="144">
        <f>'Raptor Tickers'!G162/10000</f>
        <v>1.2900000000000001E-3</v>
      </c>
      <c r="Z17" s="143" t="s">
        <v>6</v>
      </c>
      <c r="AA17" s="144">
        <f>'Raptor Tickers'!G20/10000</f>
        <v>-3.5700000000000003E-3</v>
      </c>
      <c r="AE17" s="2"/>
      <c r="AF17" s="136" t="s">
        <v>14</v>
      </c>
      <c r="AG17" s="136" t="s">
        <v>326</v>
      </c>
      <c r="AH17" s="130" t="s">
        <v>111</v>
      </c>
      <c r="AI17" s="131" t="str">
        <f ca="1">_xll.meCurveCalibrateBasis(Curves!$AI$12,Curves!$DJ$10,Curves!$DJ$11,Curves!$DI$18:$DJ$28,Curves!$DI$35:$DJ$77,$DL$36:$DM$55)</f>
        <v>[2018/09/10 15:06] Attribute [Terms] does not exist</v>
      </c>
      <c r="AJ17" s="131" t="str">
        <f ca="1">_xll.meCurveCalibrateBasis(Curves!$AJ$12,Curves!$DJ$10,Curves!$DJ$11,Curves!$DI$18:$DJ$28,Curves!$DI$35:$DJ$77,$DO$36:$DP$55)</f>
        <v>[2018/09/10 15:06] Attribute [Terms] does not exist</v>
      </c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18"/>
      <c r="AW17" s="30" t="s">
        <v>106</v>
      </c>
      <c r="AX17" s="42">
        <f ca="1">Settings.COB</f>
        <v>43353</v>
      </c>
      <c r="AY17" s="20"/>
      <c r="AZ17" s="119"/>
      <c r="BA17" s="119"/>
      <c r="BB17" s="119"/>
      <c r="BC17" s="211"/>
      <c r="BD17" s="211"/>
      <c r="BE17" s="119"/>
      <c r="BF17" s="119"/>
      <c r="BG17" s="211"/>
      <c r="BH17" s="211"/>
      <c r="BI17" s="119"/>
      <c r="BJ17" s="119"/>
      <c r="BN17" s="18"/>
      <c r="BO17" s="26" t="s">
        <v>108</v>
      </c>
      <c r="BP17" s="40"/>
      <c r="BQ17" s="20"/>
      <c r="BR17"/>
      <c r="BS17"/>
      <c r="BT17"/>
      <c r="BU17" s="119"/>
      <c r="BV17" s="119"/>
      <c r="BW17" s="119"/>
      <c r="BX17" s="119"/>
      <c r="BY17" s="119"/>
      <c r="BZ17" s="119"/>
      <c r="CA17"/>
      <c r="CB17"/>
      <c r="CC17"/>
      <c r="CD17" s="119"/>
      <c r="CH17" s="18"/>
      <c r="CI17" s="26" t="s">
        <v>108</v>
      </c>
      <c r="CJ17" s="40"/>
      <c r="CK17" s="19"/>
      <c r="CL17" s="19"/>
      <c r="CM17" s="19"/>
      <c r="CN17" s="19"/>
      <c r="CO17" s="19"/>
      <c r="CP17" s="19"/>
      <c r="CQ17" s="20"/>
      <c r="CU17" s="18"/>
      <c r="CV17" s="26" t="s">
        <v>108</v>
      </c>
      <c r="CW17" s="40"/>
      <c r="CX17" s="19"/>
      <c r="CY17" s="19"/>
      <c r="CZ17" s="19"/>
      <c r="DA17" s="19"/>
      <c r="DB17" s="19"/>
      <c r="DC17" s="19"/>
      <c r="DD17" s="20"/>
      <c r="DH17" s="18"/>
      <c r="DI17" s="26" t="s">
        <v>108</v>
      </c>
      <c r="DJ17" s="40"/>
      <c r="DK17" s="19"/>
      <c r="DL17" s="19"/>
      <c r="DM17" s="19"/>
      <c r="DN17" s="19"/>
      <c r="DO17" s="19"/>
      <c r="DP17" s="19"/>
      <c r="DQ17" s="20"/>
    </row>
    <row r="18" spans="1:121">
      <c r="E18" s="2"/>
      <c r="F18" s="7" t="s">
        <v>57</v>
      </c>
      <c r="G18" s="7" t="s">
        <v>258</v>
      </c>
      <c r="H18" s="7" t="s">
        <v>88</v>
      </c>
      <c r="I18" s="7" t="s">
        <v>296</v>
      </c>
      <c r="J18" s="7" t="s">
        <v>66</v>
      </c>
      <c r="K18" s="7" t="s">
        <v>67</v>
      </c>
      <c r="M18" s="143" t="s">
        <v>251</v>
      </c>
      <c r="N18" s="109">
        <v>0</v>
      </c>
      <c r="O18" s="12">
        <f>'Raptor Tickers'!G33/10000+N18/10000</f>
        <v>1.268E-2</v>
      </c>
      <c r="P18" s="12">
        <f>'Raptor Tickers'!G89/10000+N18/10000-U18/10000</f>
        <v>1.394023649365788E-2</v>
      </c>
      <c r="Q18" s="12">
        <f>IF(H19="","",'Raptor Tickers'!D210/10000+N18/10000)</f>
        <v>1.4430236493657881E-2</v>
      </c>
      <c r="R18" s="155"/>
      <c r="S18" s="156"/>
      <c r="T18" s="155"/>
      <c r="U18" s="109">
        <v>0</v>
      </c>
      <c r="V18" s="8">
        <f>'Raptor Tickers'!G139/10000</f>
        <v>4.8060093267479793E-4</v>
      </c>
      <c r="W18" s="8">
        <f>'Raptor Tickers'!G115/10000</f>
        <v>6.0999999999999997E-4</v>
      </c>
      <c r="X18" s="144">
        <f>'Raptor Tickers'!G163/10000</f>
        <v>1.14E-3</v>
      </c>
      <c r="Z18" s="146" t="s">
        <v>17</v>
      </c>
      <c r="AA18" s="152">
        <f>'Raptor Tickers'!G21/10000</f>
        <v>-3.5799999999999998E-3</v>
      </c>
      <c r="AE18" s="2"/>
      <c r="AF18" s="2"/>
      <c r="AG18" s="2"/>
      <c r="AH18" s="27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18"/>
      <c r="AW18" s="32" t="s">
        <v>101</v>
      </c>
      <c r="AX18" s="33" t="s">
        <v>102</v>
      </c>
      <c r="AY18" s="20"/>
      <c r="AZ18" s="119"/>
      <c r="BA18" s="119"/>
      <c r="BB18" s="119"/>
      <c r="BC18" s="211"/>
      <c r="BD18" s="211"/>
      <c r="BE18" s="119"/>
      <c r="BF18" s="119"/>
      <c r="BH18" s="211"/>
      <c r="BI18" s="119"/>
      <c r="BJ18" s="119"/>
      <c r="BN18" s="18"/>
      <c r="BO18" s="30" t="s">
        <v>106</v>
      </c>
      <c r="BP18" s="42">
        <f ca="1">Settings.COB</f>
        <v>43353</v>
      </c>
      <c r="BQ18" s="20"/>
      <c r="BR18"/>
      <c r="BS18"/>
      <c r="BT18"/>
      <c r="BU18" s="119"/>
      <c r="BV18" s="119"/>
      <c r="BW18" s="119"/>
      <c r="BX18" s="119"/>
      <c r="BY18" s="119"/>
      <c r="BZ18" s="119"/>
      <c r="CA18"/>
      <c r="CB18"/>
      <c r="CC18"/>
      <c r="CD18" s="119"/>
      <c r="CH18" s="18"/>
      <c r="CI18" s="30" t="s">
        <v>106</v>
      </c>
      <c r="CJ18" s="42">
        <f ca="1">Settings.COB</f>
        <v>43353</v>
      </c>
      <c r="CK18" s="19"/>
      <c r="CL18" s="19"/>
      <c r="CM18" s="19"/>
      <c r="CN18" s="19"/>
      <c r="CO18" s="19"/>
      <c r="CP18" s="19"/>
      <c r="CQ18" s="20"/>
      <c r="CU18" s="18"/>
      <c r="CV18" s="30" t="s">
        <v>106</v>
      </c>
      <c r="CW18" s="42">
        <f ca="1">Settings.COB</f>
        <v>43353</v>
      </c>
      <c r="CX18" s="19"/>
      <c r="CY18" s="19"/>
      <c r="CZ18" s="19"/>
      <c r="DA18" s="19"/>
      <c r="DB18" s="19"/>
      <c r="DC18" s="19"/>
      <c r="DD18" s="20"/>
      <c r="DH18" s="18"/>
      <c r="DI18" s="30" t="s">
        <v>106</v>
      </c>
      <c r="DJ18" s="42">
        <f ca="1">Settings.COB</f>
        <v>43353</v>
      </c>
      <c r="DK18" s="19"/>
      <c r="DL18" s="19"/>
      <c r="DM18" s="19"/>
      <c r="DN18" s="19"/>
      <c r="DO18" s="19"/>
      <c r="DP18" s="19"/>
      <c r="DQ18" s="20"/>
    </row>
    <row r="19" spans="1:121">
      <c r="E19" s="2"/>
      <c r="F19" s="7" t="s">
        <v>61</v>
      </c>
      <c r="G19" s="7" t="s">
        <v>259</v>
      </c>
      <c r="H19" s="7" t="s">
        <v>89</v>
      </c>
      <c r="I19" s="7" t="s">
        <v>297</v>
      </c>
      <c r="J19" s="7" t="s">
        <v>70</v>
      </c>
      <c r="K19" s="7" t="s">
        <v>71</v>
      </c>
      <c r="M19" s="143" t="s">
        <v>252</v>
      </c>
      <c r="N19" s="109">
        <v>0</v>
      </c>
      <c r="O19" s="12">
        <f>'Raptor Tickers'!G34/10000+N19/10000</f>
        <v>1.3350000000000001E-2</v>
      </c>
      <c r="P19" s="12">
        <f>'Raptor Tickers'!G90/10000+N19/10000-U19/10000</f>
        <v>1.457523649365788E-2</v>
      </c>
      <c r="Q19" s="12">
        <f>IF(H20="","",'Raptor Tickers'!D211/10000+N19/10000)</f>
        <v>1.4990236493657881E-2</v>
      </c>
      <c r="R19" s="155"/>
      <c r="S19" s="156"/>
      <c r="T19" s="155"/>
      <c r="U19" s="109">
        <v>0</v>
      </c>
      <c r="V19" s="8">
        <f>'Raptor Tickers'!G140/10000</f>
        <v>4.0695475119056912E-4</v>
      </c>
      <c r="W19" s="8">
        <f>'Raptor Tickers'!G116/10000</f>
        <v>5.9000000000000003E-4</v>
      </c>
      <c r="X19" s="144">
        <f>'Raptor Tickers'!G164/10000</f>
        <v>9.8999999999999999E-4</v>
      </c>
      <c r="Z19" s="551" t="s">
        <v>756</v>
      </c>
      <c r="AC19" s="2"/>
      <c r="AD19" s="2"/>
      <c r="AE19" s="2"/>
      <c r="AG19" s="2"/>
      <c r="AH19" s="271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18"/>
      <c r="AW19" s="32" t="s">
        <v>109</v>
      </c>
      <c r="AX19" s="33" t="str">
        <f>Curves!$AH$13</f>
        <v>fn_SplineInterpolation</v>
      </c>
      <c r="AY19" s="20"/>
      <c r="AZ19" s="119"/>
      <c r="BA19" s="119"/>
      <c r="BB19" s="119"/>
      <c r="BC19" s="211"/>
      <c r="BD19" s="211"/>
      <c r="BE19" s="119"/>
      <c r="BF19" s="119"/>
      <c r="BH19" s="211"/>
      <c r="BI19" s="119"/>
      <c r="BJ19" s="119"/>
      <c r="BN19" s="18"/>
      <c r="BO19" s="32" t="s">
        <v>101</v>
      </c>
      <c r="BP19" s="33" t="s">
        <v>102</v>
      </c>
      <c r="BQ19" s="20"/>
      <c r="BR19"/>
      <c r="BS19"/>
      <c r="BT19"/>
      <c r="BU19" s="119"/>
      <c r="BV19" s="119"/>
      <c r="BW19" s="119"/>
      <c r="BX19" s="119"/>
      <c r="BY19" s="119"/>
      <c r="BZ19" s="119"/>
      <c r="CA19"/>
      <c r="CB19"/>
      <c r="CC19"/>
      <c r="CD19" s="119"/>
      <c r="CH19" s="18"/>
      <c r="CI19" s="32" t="s">
        <v>101</v>
      </c>
      <c r="CJ19" s="33" t="s">
        <v>102</v>
      </c>
      <c r="CK19" s="19"/>
      <c r="CL19" s="19"/>
      <c r="CM19" s="19"/>
      <c r="CN19" s="19"/>
      <c r="CO19" s="19"/>
      <c r="CP19" s="19"/>
      <c r="CQ19" s="20"/>
      <c r="CU19" s="18"/>
      <c r="CV19" s="32" t="s">
        <v>101</v>
      </c>
      <c r="CW19" s="33" t="s">
        <v>102</v>
      </c>
      <c r="CX19" s="19"/>
      <c r="CY19" s="19"/>
      <c r="CZ19" s="19"/>
      <c r="DA19" s="19"/>
      <c r="DB19" s="19"/>
      <c r="DC19" s="19"/>
      <c r="DD19" s="20"/>
      <c r="DH19" s="18"/>
      <c r="DI19" s="32" t="s">
        <v>101</v>
      </c>
      <c r="DJ19" s="33" t="s">
        <v>102</v>
      </c>
      <c r="DK19" s="19"/>
      <c r="DL19" s="19"/>
      <c r="DM19" s="19"/>
      <c r="DN19" s="19"/>
      <c r="DO19" s="19"/>
      <c r="DP19" s="19"/>
      <c r="DQ19" s="20"/>
    </row>
    <row r="20" spans="1:121">
      <c r="A20" s="2"/>
      <c r="B20" s="2"/>
      <c r="C20" s="2"/>
      <c r="D20" s="2"/>
      <c r="E20" s="2"/>
      <c r="F20" s="7" t="s">
        <v>65</v>
      </c>
      <c r="G20" s="7" t="s">
        <v>260</v>
      </c>
      <c r="H20" s="7" t="s">
        <v>90</v>
      </c>
      <c r="I20" s="7" t="s">
        <v>298</v>
      </c>
      <c r="J20" s="7" t="s">
        <v>74</v>
      </c>
      <c r="K20" s="7" t="s">
        <v>75</v>
      </c>
      <c r="M20" s="143" t="s">
        <v>253</v>
      </c>
      <c r="N20" s="109">
        <v>0</v>
      </c>
      <c r="O20" s="12">
        <f>'Raptor Tickers'!G35/10000+N20/10000</f>
        <v>1.3569999999999999E-2</v>
      </c>
      <c r="P20" s="12">
        <f>'Raptor Tickers'!G91/10000+N20/10000-U20/10000</f>
        <v>1.4770236493657879E-2</v>
      </c>
      <c r="Q20" s="12">
        <f>IF(H21="","",'Raptor Tickers'!D212/10000+N20/10000)</f>
        <v>1.5130236493657878E-2</v>
      </c>
      <c r="R20" s="155"/>
      <c r="S20" s="156"/>
      <c r="T20" s="155"/>
      <c r="U20" s="109">
        <v>0</v>
      </c>
      <c r="V20" s="8">
        <f>'Raptor Tickers'!G141/10000</f>
        <v>3.5297519845590118E-4</v>
      </c>
      <c r="W20" s="8">
        <f>'Raptor Tickers'!G117/10000</f>
        <v>5.5000000000000003E-4</v>
      </c>
      <c r="X20" s="144">
        <f>'Raptor Tickers'!G165/10000</f>
        <v>8.699999999999999E-4</v>
      </c>
      <c r="Z20" s="138" t="e">
        <f>'Raptor Tickers'!F7</f>
        <v>#N/A</v>
      </c>
      <c r="AA20" s="150" t="e">
        <f>'Raptor Tickers'!H7</f>
        <v>#N/A</v>
      </c>
      <c r="AB20" s="150" t="e">
        <f>'Raptor Tickers'!I7</f>
        <v>#N/A</v>
      </c>
      <c r="AC20" s="565" t="e">
        <f>'Raptor Tickers'!G7/10000</f>
        <v>#N/A</v>
      </c>
      <c r="AE20" s="2"/>
      <c r="AG20" s="2"/>
      <c r="AH20" s="271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18"/>
      <c r="AW20" s="38" t="s">
        <v>110</v>
      </c>
      <c r="AX20" s="33" t="str">
        <f>Curves!$AH$13</f>
        <v>fn_SplineInterpolation</v>
      </c>
      <c r="AY20" s="20"/>
      <c r="AZ20" s="119"/>
      <c r="BA20" s="119"/>
      <c r="BB20" s="119"/>
      <c r="BC20" s="211"/>
      <c r="BD20" s="211"/>
      <c r="BE20" s="119"/>
      <c r="BF20" s="119"/>
      <c r="BH20" s="211"/>
      <c r="BI20" s="119"/>
      <c r="BJ20" s="119"/>
      <c r="BN20" s="18"/>
      <c r="BO20" s="38" t="s">
        <v>109</v>
      </c>
      <c r="BP20" s="33" t="str">
        <f>Curves!$AH$14</f>
        <v>fn_LinearSplineInterpolation</v>
      </c>
      <c r="BQ20" s="20"/>
      <c r="BR20"/>
      <c r="BS20"/>
      <c r="BT20"/>
      <c r="BU20" s="119"/>
      <c r="BV20" s="119"/>
      <c r="BW20" s="119"/>
      <c r="BX20" s="119"/>
      <c r="BY20" s="119"/>
      <c r="BZ20" s="119"/>
      <c r="CA20"/>
      <c r="CB20"/>
      <c r="CC20"/>
      <c r="CD20" s="119"/>
      <c r="CH20" s="18"/>
      <c r="CI20" s="32" t="s">
        <v>192</v>
      </c>
      <c r="CJ20" t="str">
        <f>$AH$15</f>
        <v>fn_SplineInterpolation</v>
      </c>
      <c r="CK20" s="19"/>
      <c r="CL20" s="19"/>
      <c r="CM20" s="19"/>
      <c r="CN20" s="19"/>
      <c r="CO20" s="19"/>
      <c r="CP20" s="19"/>
      <c r="CQ20" s="20"/>
      <c r="CU20" s="18"/>
      <c r="CV20" s="32" t="s">
        <v>192</v>
      </c>
      <c r="CW20" t="str">
        <f>$AH$16</f>
        <v>fn_SplineInterpolation</v>
      </c>
      <c r="CX20" s="19"/>
      <c r="CY20" s="19"/>
      <c r="CZ20" s="19"/>
      <c r="DA20" s="19"/>
      <c r="DB20" s="19"/>
      <c r="DC20" s="19"/>
      <c r="DD20" s="20"/>
      <c r="DH20" s="18"/>
      <c r="DI20" s="32" t="s">
        <v>192</v>
      </c>
      <c r="DJ20" t="str">
        <f>$AH$17</f>
        <v>fn_SplineInterpolation</v>
      </c>
      <c r="DK20" s="19"/>
      <c r="DL20" s="19"/>
      <c r="DM20" s="19"/>
      <c r="DN20" s="19"/>
      <c r="DO20" s="19"/>
      <c r="DP20" s="19"/>
      <c r="DQ20" s="20"/>
    </row>
    <row r="21" spans="1:121">
      <c r="A21" s="2"/>
      <c r="B21" s="2"/>
      <c r="C21" s="2"/>
      <c r="D21" s="2"/>
      <c r="E21" s="2"/>
      <c r="G21" s="7" t="s">
        <v>261</v>
      </c>
      <c r="H21" s="7" t="s">
        <v>91</v>
      </c>
      <c r="I21" s="7" t="s">
        <v>299</v>
      </c>
      <c r="J21" s="7" t="s">
        <v>78</v>
      </c>
      <c r="K21" s="7" t="s">
        <v>79</v>
      </c>
      <c r="M21" s="143" t="s">
        <v>254</v>
      </c>
      <c r="N21" s="109">
        <v>0</v>
      </c>
      <c r="O21" s="12">
        <f>'Raptor Tickers'!G36/10000+N21/10000</f>
        <v>1.3679999999999998E-2</v>
      </c>
      <c r="P21" s="12">
        <f>'Raptor Tickers'!G92/10000+N21/10000-U21/10000</f>
        <v>1.4805236493657878E-2</v>
      </c>
      <c r="Q21" s="12">
        <f>IF(H22="","",'Raptor Tickers'!D214/10000+N21/10000)</f>
        <v>1.5090236493657878E-2</v>
      </c>
      <c r="R21" s="155"/>
      <c r="S21" s="156"/>
      <c r="T21" s="155"/>
      <c r="U21" s="109">
        <v>0</v>
      </c>
      <c r="V21" s="8">
        <f>'Raptor Tickers'!G142/10000</f>
        <v>3.1620458932006025E-4</v>
      </c>
      <c r="W21" s="8">
        <f>'Raptor Tickers'!G118/10000</f>
        <v>4.8999999999999998E-4</v>
      </c>
      <c r="X21" s="144">
        <f>'Raptor Tickers'!G166/10000</f>
        <v>6.9999999999999999E-4</v>
      </c>
      <c r="Z21" s="143" t="e">
        <f>'Raptor Tickers'!F8</f>
        <v>#N/A</v>
      </c>
      <c r="AA21" s="9" t="e">
        <f>'Raptor Tickers'!H8</f>
        <v>#N/A</v>
      </c>
      <c r="AB21" s="9" t="e">
        <f>'Raptor Tickers'!I8</f>
        <v>#N/A</v>
      </c>
      <c r="AC21" s="566" t="e">
        <f>'Raptor Tickers'!G8/10000</f>
        <v>#N/A</v>
      </c>
      <c r="AE21" s="2"/>
      <c r="AF21" s="2"/>
      <c r="AG21" s="2"/>
      <c r="AH21" s="271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18"/>
      <c r="AW21" s="43"/>
      <c r="AX21" s="45"/>
      <c r="AY21" s="20"/>
      <c r="AZ21" s="119"/>
      <c r="BA21" s="119"/>
      <c r="BB21" s="119"/>
      <c r="BC21" s="211"/>
      <c r="BD21" s="211"/>
      <c r="BE21" s="119"/>
      <c r="BF21" s="119"/>
      <c r="BH21" s="211"/>
      <c r="BI21" s="119"/>
      <c r="BJ21" s="119"/>
      <c r="BM21" s="110"/>
      <c r="BN21" s="18"/>
      <c r="BO21" s="38" t="s">
        <v>110</v>
      </c>
      <c r="BP21" s="33" t="str">
        <f>Curves!$AH$14</f>
        <v>fn_LinearSplineInterpolation</v>
      </c>
      <c r="BQ21" s="20"/>
      <c r="BR21"/>
      <c r="BS21"/>
      <c r="BT21"/>
      <c r="BU21" s="119"/>
      <c r="BV21" s="119"/>
      <c r="BW21" s="119"/>
      <c r="BX21" s="119"/>
      <c r="BY21" s="119"/>
      <c r="BZ21" s="119"/>
      <c r="CA21"/>
      <c r="CB21"/>
      <c r="CC21"/>
      <c r="CD21" s="119"/>
      <c r="CG21" s="110"/>
      <c r="CH21" s="18"/>
      <c r="CI21" s="38" t="s">
        <v>144</v>
      </c>
      <c r="CJ21" s="33" t="s">
        <v>12</v>
      </c>
      <c r="CK21" s="19"/>
      <c r="CL21" s="19"/>
      <c r="CM21" s="19"/>
      <c r="CN21" s="19"/>
      <c r="CO21" s="19"/>
      <c r="CP21" s="19"/>
      <c r="CQ21" s="20"/>
      <c r="CT21" s="110"/>
      <c r="CU21" s="18"/>
      <c r="CV21" s="38" t="s">
        <v>144</v>
      </c>
      <c r="CW21" s="33" t="s">
        <v>6</v>
      </c>
      <c r="CX21" s="19"/>
      <c r="CY21" s="19"/>
      <c r="CZ21" s="19"/>
      <c r="DA21" s="19"/>
      <c r="DB21" s="19"/>
      <c r="DC21" s="19"/>
      <c r="DD21" s="20"/>
      <c r="DG21" s="110"/>
      <c r="DH21" s="18"/>
      <c r="DI21" s="38" t="s">
        <v>144</v>
      </c>
      <c r="DJ21" s="33" t="s">
        <v>14</v>
      </c>
      <c r="DK21" s="19"/>
      <c r="DL21" s="19"/>
      <c r="DM21" s="19"/>
      <c r="DN21" s="19"/>
      <c r="DO21" s="19"/>
      <c r="DP21" s="19"/>
      <c r="DQ21" s="20"/>
    </row>
    <row r="22" spans="1:121">
      <c r="A22" s="2"/>
      <c r="B22" s="2"/>
      <c r="C22" s="2"/>
      <c r="D22" s="2"/>
      <c r="E22" s="2"/>
      <c r="G22" s="7" t="s">
        <v>262</v>
      </c>
      <c r="H22" s="7" t="s">
        <v>92</v>
      </c>
      <c r="I22" s="7" t="s">
        <v>300</v>
      </c>
      <c r="J22" s="7" t="s">
        <v>317</v>
      </c>
      <c r="K22" s="7" t="s">
        <v>315</v>
      </c>
      <c r="M22" s="143" t="s">
        <v>255</v>
      </c>
      <c r="N22" s="109">
        <v>0</v>
      </c>
      <c r="O22" s="12">
        <f>'Raptor Tickers'!G37/10000+N22/10000</f>
        <v>1.3599999999999998E-2</v>
      </c>
      <c r="P22" s="12">
        <f>'Raptor Tickers'!G93/10000+N22/10000-U22/10000</f>
        <v>1.4650236493657877E-2</v>
      </c>
      <c r="Q22" s="12">
        <f>IF(H23="","",'Raptor Tickers'!D215/10000+N22/10000)</f>
        <v>1.4880236493657878E-2</v>
      </c>
      <c r="R22" s="155"/>
      <c r="S22" s="156"/>
      <c r="T22" s="155"/>
      <c r="U22" s="109">
        <v>0</v>
      </c>
      <c r="V22" s="8">
        <f>'Raptor Tickers'!G143/10000</f>
        <v>2.7943996383344126E-4</v>
      </c>
      <c r="W22" s="8">
        <f>'Raptor Tickers'!G119/10000</f>
        <v>4.4999999999999999E-4</v>
      </c>
      <c r="X22" s="144">
        <f>'Raptor Tickers'!G167/10000</f>
        <v>5.8E-4</v>
      </c>
      <c r="Z22" s="143" t="e">
        <f>'Raptor Tickers'!F9</f>
        <v>#N/A</v>
      </c>
      <c r="AA22" s="9" t="e">
        <f>'Raptor Tickers'!H9</f>
        <v>#N/A</v>
      </c>
      <c r="AB22" s="9" t="e">
        <f>'Raptor Tickers'!I9</f>
        <v>#N/A</v>
      </c>
      <c r="AC22" s="566" t="e">
        <f>'Raptor Tickers'!G9/10000</f>
        <v>#N/A</v>
      </c>
      <c r="AE22"/>
      <c r="AF22"/>
      <c r="AG22"/>
      <c r="AH22"/>
      <c r="AI22"/>
      <c r="AJ2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35"/>
      <c r="AW22" s="36"/>
      <c r="AX22" s="36"/>
      <c r="AY22" s="37"/>
      <c r="AZ22" s="119"/>
      <c r="BA22" s="119"/>
      <c r="BB22" s="119"/>
      <c r="BC22" s="211"/>
      <c r="BD22" s="211"/>
      <c r="BE22" s="119"/>
      <c r="BF22" s="119"/>
      <c r="BH22" s="211"/>
      <c r="BI22" s="119"/>
      <c r="BJ22" s="119"/>
      <c r="BM22" s="120"/>
      <c r="BN22" s="18"/>
      <c r="BO22" s="38" t="s">
        <v>160</v>
      </c>
      <c r="BP22" s="33" t="str">
        <f>Curves!$AH$14</f>
        <v>fn_LinearSplineInterpolation</v>
      </c>
      <c r="BQ22" s="20"/>
      <c r="BR22"/>
      <c r="BS22"/>
      <c r="BT22"/>
      <c r="BU22" s="119"/>
      <c r="BV22" s="119"/>
      <c r="BW22" s="119"/>
      <c r="BX22" s="119"/>
      <c r="BY22" s="119"/>
      <c r="BZ22" s="119"/>
      <c r="CA22"/>
      <c r="CB22"/>
      <c r="CC22"/>
      <c r="CD22" s="119"/>
      <c r="CG22" s="120"/>
      <c r="CH22" s="18"/>
      <c r="CI22" s="32"/>
      <c r="CJ22" s="33"/>
      <c r="CK22" s="19"/>
      <c r="CL22" s="19"/>
      <c r="CM22" s="19"/>
      <c r="CN22" s="19"/>
      <c r="CO22" s="19"/>
      <c r="CP22" s="19"/>
      <c r="CQ22" s="20"/>
      <c r="CT22" s="120"/>
      <c r="CU22" s="18"/>
      <c r="CV22" s="32"/>
      <c r="CW22" s="33"/>
      <c r="CX22" s="19"/>
      <c r="CY22" s="19"/>
      <c r="CZ22" s="19"/>
      <c r="DA22" s="19"/>
      <c r="DB22" s="19"/>
      <c r="DC22" s="19"/>
      <c r="DD22" s="20"/>
      <c r="DG22" s="120"/>
      <c r="DH22" s="18"/>
      <c r="DI22" s="32"/>
      <c r="DJ22" s="33"/>
      <c r="DK22" s="19"/>
      <c r="DL22" s="19"/>
      <c r="DM22" s="19"/>
      <c r="DN22" s="19"/>
      <c r="DO22" s="19"/>
      <c r="DP22" s="19"/>
      <c r="DQ22" s="20"/>
    </row>
    <row r="23" spans="1:121">
      <c r="A23" s="2"/>
      <c r="B23" s="2"/>
      <c r="C23" s="2"/>
      <c r="D23" s="2"/>
      <c r="E23" s="2"/>
      <c r="G23" s="7" t="s">
        <v>263</v>
      </c>
      <c r="H23" s="7" t="s">
        <v>93</v>
      </c>
      <c r="I23" s="7" t="s">
        <v>301</v>
      </c>
      <c r="J23" s="7" t="s">
        <v>318</v>
      </c>
      <c r="K23" s="7" t="s">
        <v>316</v>
      </c>
      <c r="M23" s="143"/>
      <c r="N23" s="109"/>
      <c r="O23" s="12"/>
      <c r="P23" s="12"/>
      <c r="Q23" s="12"/>
      <c r="R23" s="155"/>
      <c r="S23" s="156"/>
      <c r="T23" s="155"/>
      <c r="U23" s="109"/>
      <c r="V23" s="12"/>
      <c r="W23" s="12"/>
      <c r="X23" s="145"/>
      <c r="Z23" s="143" t="e">
        <f>'Raptor Tickers'!F10</f>
        <v>#N/A</v>
      </c>
      <c r="AA23" s="9" t="e">
        <f>'Raptor Tickers'!H10</f>
        <v>#N/A</v>
      </c>
      <c r="AB23" s="9" t="e">
        <f>'Raptor Tickers'!I10</f>
        <v>#N/A</v>
      </c>
      <c r="AC23" s="566" t="e">
        <f>'Raptor Tickers'!G10/10000</f>
        <v>#N/A</v>
      </c>
      <c r="AE23"/>
      <c r="AF23"/>
      <c r="AG23"/>
      <c r="AH23"/>
      <c r="AI23"/>
      <c r="AJ23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/>
      <c r="AW23"/>
      <c r="AX23"/>
      <c r="AY23"/>
      <c r="AZ23" s="119"/>
      <c r="BA23" s="119"/>
      <c r="BB23" s="119"/>
      <c r="BC23" s="211"/>
      <c r="BD23" s="211"/>
      <c r="BE23" s="119"/>
      <c r="BF23" s="119"/>
      <c r="BH23" s="211"/>
      <c r="BI23" s="119"/>
      <c r="BJ23" s="119"/>
      <c r="BM23" s="115"/>
      <c r="BN23" s="18"/>
      <c r="BO23" s="38" t="s">
        <v>157</v>
      </c>
      <c r="BP23" s="33" t="b">
        <v>0</v>
      </c>
      <c r="BQ23" s="20"/>
      <c r="BR23"/>
      <c r="BS23"/>
      <c r="BT23"/>
      <c r="BU23" s="119"/>
      <c r="BV23" s="119"/>
      <c r="BW23" s="119"/>
      <c r="BX23" s="119"/>
      <c r="BY23" s="119"/>
      <c r="BZ23" s="119"/>
      <c r="CA23"/>
      <c r="CB23"/>
      <c r="CC23"/>
      <c r="CD23" s="119"/>
      <c r="CG23" s="115"/>
      <c r="CH23" s="18"/>
      <c r="CI23" s="32"/>
      <c r="CJ23" s="33"/>
      <c r="CK23" s="19"/>
      <c r="CL23" s="19"/>
      <c r="CM23" s="19"/>
      <c r="CN23" s="19"/>
      <c r="CO23" s="19"/>
      <c r="CP23" s="19"/>
      <c r="CQ23" s="20"/>
      <c r="CT23" s="115"/>
      <c r="CU23" s="18"/>
      <c r="CV23" s="32"/>
      <c r="CW23" s="33"/>
      <c r="CX23" s="19"/>
      <c r="CY23" s="19"/>
      <c r="CZ23" s="19"/>
      <c r="DA23" s="19"/>
      <c r="DB23" s="19"/>
      <c r="DC23" s="19"/>
      <c r="DD23" s="20"/>
      <c r="DG23" s="115"/>
      <c r="DH23" s="18"/>
      <c r="DI23" s="32"/>
      <c r="DJ23" s="33"/>
      <c r="DK23" s="19"/>
      <c r="DL23" s="19"/>
      <c r="DM23" s="19"/>
      <c r="DN23" s="19"/>
      <c r="DO23" s="19"/>
      <c r="DP23" s="19"/>
      <c r="DQ23" s="20"/>
    </row>
    <row r="24" spans="1:121">
      <c r="A24" s="2"/>
      <c r="B24" s="2"/>
      <c r="C24" s="2"/>
      <c r="D24" s="2"/>
      <c r="E24" s="2"/>
      <c r="G24" s="7"/>
      <c r="H24" s="12"/>
      <c r="I24" s="12"/>
      <c r="J24" s="12"/>
      <c r="K24" s="12"/>
      <c r="M24" s="146"/>
      <c r="N24" s="147"/>
      <c r="O24" s="148"/>
      <c r="P24" s="148"/>
      <c r="Q24" s="148"/>
      <c r="R24" s="157"/>
      <c r="S24" s="158"/>
      <c r="T24" s="157"/>
      <c r="U24" s="147"/>
      <c r="V24" s="148"/>
      <c r="W24" s="148"/>
      <c r="X24" s="149"/>
      <c r="Z24" s="143" t="e">
        <f>'Raptor Tickers'!F11</f>
        <v>#N/A</v>
      </c>
      <c r="AA24" s="9" t="e">
        <f>'Raptor Tickers'!H11</f>
        <v>#N/A</v>
      </c>
      <c r="AB24" s="9" t="e">
        <f>'Raptor Tickers'!I11</f>
        <v>#N/A</v>
      </c>
      <c r="AC24" s="566" t="e">
        <f>'Raptor Tickers'!G11/10000</f>
        <v>#N/A</v>
      </c>
      <c r="AE24"/>
      <c r="AF24"/>
      <c r="AG24"/>
      <c r="AH24"/>
      <c r="AI24"/>
      <c r="AJ24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/>
      <c r="AW24"/>
      <c r="AX24"/>
      <c r="AY24"/>
      <c r="AZ24" s="46"/>
      <c r="BA24"/>
      <c r="BB24"/>
      <c r="BC24" s="211"/>
      <c r="BD24" s="211"/>
      <c r="BE24"/>
      <c r="BF24"/>
      <c r="BH24" s="211"/>
      <c r="BI24"/>
      <c r="BJ24"/>
      <c r="BM24" s="116"/>
      <c r="BN24" s="18"/>
      <c r="BO24" s="38" t="s">
        <v>159</v>
      </c>
      <c r="BP24" s="33" t="b">
        <v>1</v>
      </c>
      <c r="BQ24" s="20"/>
      <c r="BR24"/>
      <c r="BS24"/>
      <c r="BT24"/>
      <c r="BU24" s="119"/>
      <c r="BV24" s="119"/>
      <c r="BW24" s="119"/>
      <c r="BX24" s="119"/>
      <c r="BY24" s="119"/>
      <c r="BZ24" s="119"/>
      <c r="CA24"/>
      <c r="CB24"/>
      <c r="CC24"/>
      <c r="CD24" s="119"/>
      <c r="CG24" s="116"/>
      <c r="CH24" s="18"/>
      <c r="CI24" s="32"/>
      <c r="CJ24" s="33"/>
      <c r="CK24" s="19"/>
      <c r="CL24" s="19"/>
      <c r="CM24" s="19"/>
      <c r="CN24" s="19"/>
      <c r="CO24" s="19"/>
      <c r="CP24" s="19"/>
      <c r="CQ24" s="20"/>
      <c r="CT24" s="116"/>
      <c r="CU24" s="18"/>
      <c r="CV24" s="32"/>
      <c r="CW24" s="33"/>
      <c r="CX24" s="19"/>
      <c r="CY24" s="19"/>
      <c r="CZ24" s="19"/>
      <c r="DA24" s="19"/>
      <c r="DB24" s="19"/>
      <c r="DC24" s="19"/>
      <c r="DD24" s="20"/>
      <c r="DG24" s="116"/>
      <c r="DH24" s="18"/>
      <c r="DI24" s="32"/>
      <c r="DJ24" s="33"/>
      <c r="DK24" s="19"/>
      <c r="DL24" s="19"/>
      <c r="DM24" s="19"/>
      <c r="DN24" s="19"/>
      <c r="DO24" s="19"/>
      <c r="DP24" s="19"/>
      <c r="DQ24" s="20"/>
    </row>
    <row r="25" spans="1:121">
      <c r="A25" s="2"/>
      <c r="B25" s="2"/>
      <c r="C25" s="2"/>
      <c r="D25" s="2"/>
      <c r="E25" s="2"/>
      <c r="G25" s="7"/>
      <c r="H25" s="12"/>
      <c r="I25" s="12"/>
      <c r="J25" s="12"/>
      <c r="K25" s="12"/>
      <c r="Z25" s="143" t="e">
        <f>'Raptor Tickers'!F12</f>
        <v>#N/A</v>
      </c>
      <c r="AA25" s="9" t="e">
        <f>'Raptor Tickers'!H12</f>
        <v>#N/A</v>
      </c>
      <c r="AB25" s="9" t="e">
        <f>'Raptor Tickers'!I12</f>
        <v>#N/A</v>
      </c>
      <c r="AC25" s="566" t="e">
        <f>'Raptor Tickers'!G12/10000</f>
        <v>#N/A</v>
      </c>
      <c r="AE25"/>
      <c r="AF25"/>
      <c r="AG25"/>
      <c r="AH25"/>
      <c r="AI25"/>
      <c r="AJ25"/>
      <c r="AV25" s="39" t="s">
        <v>118</v>
      </c>
      <c r="AW25"/>
      <c r="AX25"/>
      <c r="AY25"/>
      <c r="AZ25"/>
      <c r="BA25"/>
      <c r="BB25"/>
      <c r="BC25" s="211"/>
      <c r="BD25" s="211"/>
      <c r="BE25"/>
      <c r="BF25"/>
      <c r="BH25" s="211"/>
      <c r="BI25"/>
      <c r="BJ25"/>
      <c r="BM25" s="116"/>
      <c r="BN25" s="18"/>
      <c r="BO25" s="38" t="s">
        <v>144</v>
      </c>
      <c r="BP25" s="33" t="s">
        <v>9</v>
      </c>
      <c r="BQ25" s="20"/>
      <c r="BR25"/>
      <c r="BS25"/>
      <c r="BT25"/>
      <c r="BU25" s="119"/>
      <c r="BV25" s="119"/>
      <c r="BW25" s="119"/>
      <c r="BX25" s="119"/>
      <c r="BY25" s="119"/>
      <c r="BZ25" s="119"/>
      <c r="CA25"/>
      <c r="CB25"/>
      <c r="CC25"/>
      <c r="CD25" s="119"/>
      <c r="CG25" s="116"/>
      <c r="CH25" s="18"/>
      <c r="CI25" s="38"/>
      <c r="CJ25" s="33"/>
      <c r="CK25" s="19"/>
      <c r="CL25" s="19"/>
      <c r="CM25" s="19"/>
      <c r="CN25" s="19"/>
      <c r="CO25" s="19"/>
      <c r="CP25" s="19"/>
      <c r="CQ25" s="20"/>
      <c r="CT25" s="116"/>
      <c r="CU25" s="18"/>
      <c r="CV25" s="38"/>
      <c r="CW25" s="33"/>
      <c r="CX25" s="19"/>
      <c r="CY25" s="19"/>
      <c r="CZ25" s="19"/>
      <c r="DA25" s="19"/>
      <c r="DB25" s="19"/>
      <c r="DC25" s="19"/>
      <c r="DD25" s="20"/>
      <c r="DG25" s="116"/>
      <c r="DH25" s="18"/>
      <c r="DI25" s="38"/>
      <c r="DJ25" s="33"/>
      <c r="DK25" s="19"/>
      <c r="DL25" s="19"/>
      <c r="DM25" s="19"/>
      <c r="DN25" s="19"/>
      <c r="DO25" s="19"/>
      <c r="DP25" s="19"/>
      <c r="DQ25" s="20"/>
    </row>
    <row r="26" spans="1:121">
      <c r="A26" s="2"/>
      <c r="B26" s="2"/>
      <c r="C26" s="2"/>
      <c r="D26" s="2"/>
      <c r="E26" s="2"/>
      <c r="Z26" s="143" t="e">
        <f>'Raptor Tickers'!F13</f>
        <v>#N/A</v>
      </c>
      <c r="AA26" s="9" t="e">
        <f>'Raptor Tickers'!H13</f>
        <v>#N/A</v>
      </c>
      <c r="AB26" s="9" t="e">
        <f>'Raptor Tickers'!I13</f>
        <v>#N/A</v>
      </c>
      <c r="AC26" s="566" t="e">
        <f>'Raptor Tickers'!G13/10000</f>
        <v>#N/A</v>
      </c>
      <c r="AE26"/>
      <c r="AF26"/>
      <c r="AG26"/>
      <c r="AH26"/>
      <c r="AI26"/>
      <c r="AJ26"/>
      <c r="AP26"/>
      <c r="AQ26"/>
      <c r="AR26"/>
      <c r="AS26"/>
      <c r="AV26" s="13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7"/>
      <c r="BM26" s="116"/>
      <c r="BN26" s="18"/>
      <c r="BO26" s="38" t="s">
        <v>161</v>
      </c>
      <c r="BP26" s="33" t="s">
        <v>94</v>
      </c>
      <c r="BQ26" s="20"/>
      <c r="BR26"/>
      <c r="BS26"/>
      <c r="BT26"/>
      <c r="BU26" s="119"/>
      <c r="BV26" s="119"/>
      <c r="BW26" s="119"/>
      <c r="BX26" s="119"/>
      <c r="BY26" s="119"/>
      <c r="BZ26" s="119"/>
      <c r="CA26"/>
      <c r="CB26"/>
      <c r="CC26"/>
      <c r="CD26" s="119"/>
      <c r="CG26" s="116"/>
      <c r="CH26" s="18"/>
      <c r="CI26" s="38"/>
      <c r="CJ26" s="33"/>
      <c r="CK26" s="19"/>
      <c r="CL26" s="19"/>
      <c r="CM26" s="19"/>
      <c r="CN26" s="19"/>
      <c r="CO26" s="19"/>
      <c r="CP26" s="19"/>
      <c r="CQ26" s="20"/>
      <c r="CT26" s="116"/>
      <c r="CU26" s="18"/>
      <c r="CV26" s="38"/>
      <c r="CW26" s="33"/>
      <c r="CX26" s="19"/>
      <c r="CY26" s="19"/>
      <c r="CZ26" s="19"/>
      <c r="DA26" s="19"/>
      <c r="DB26" s="19"/>
      <c r="DC26" s="19"/>
      <c r="DD26" s="20"/>
      <c r="DG26" s="116"/>
      <c r="DH26" s="18"/>
      <c r="DI26" s="38"/>
      <c r="DJ26" s="33"/>
      <c r="DK26" s="19"/>
      <c r="DL26" s="19"/>
      <c r="DM26" s="19"/>
      <c r="DN26" s="19"/>
      <c r="DO26" s="19"/>
      <c r="DP26" s="19"/>
      <c r="DQ26" s="20"/>
    </row>
    <row r="27" spans="1:121">
      <c r="A27" s="2"/>
      <c r="B27" s="2"/>
      <c r="C27" s="2"/>
      <c r="D27" s="2"/>
      <c r="E27" s="2"/>
      <c r="G27" s="3" t="s">
        <v>334</v>
      </c>
      <c r="I27" s="482" t="s">
        <v>527</v>
      </c>
      <c r="M27" s="1" t="s">
        <v>0</v>
      </c>
      <c r="Z27" s="146" t="e">
        <f>'Raptor Tickers'!F14</f>
        <v>#N/A</v>
      </c>
      <c r="AA27" s="151" t="e">
        <f>'Raptor Tickers'!H14</f>
        <v>#N/A</v>
      </c>
      <c r="AB27" s="151" t="e">
        <f>'Raptor Tickers'!I14</f>
        <v>#N/A</v>
      </c>
      <c r="AC27" s="567" t="e">
        <f>'Raptor Tickers'!G14/10000</f>
        <v>#N/A</v>
      </c>
      <c r="AE27"/>
      <c r="AF27"/>
      <c r="AG27"/>
      <c r="AH27"/>
      <c r="AI27"/>
      <c r="AJ27"/>
      <c r="AP27"/>
      <c r="AQ27"/>
      <c r="AR27"/>
      <c r="AS27"/>
      <c r="AV27" s="18"/>
      <c r="AW27" s="21" t="s">
        <v>123</v>
      </c>
      <c r="AX27" s="47"/>
      <c r="AY27" s="47"/>
      <c r="AZ27" s="122"/>
      <c r="BA27" s="122" t="s">
        <v>302</v>
      </c>
      <c r="BB27" s="122"/>
      <c r="BC27" s="122"/>
      <c r="BD27" s="122"/>
      <c r="BE27" s="122"/>
      <c r="BF27" s="122" t="s">
        <v>303</v>
      </c>
      <c r="BG27" s="122"/>
      <c r="BH27" s="122"/>
      <c r="BI27" s="122"/>
      <c r="BJ27" s="48"/>
      <c r="BM27" s="116"/>
      <c r="BN27" s="18"/>
      <c r="BO27" s="43" t="s">
        <v>163</v>
      </c>
      <c r="BP27" s="44" t="b">
        <v>1</v>
      </c>
      <c r="BQ27" s="20"/>
      <c r="BR27"/>
      <c r="BS27"/>
      <c r="BT27"/>
      <c r="BU27" s="119"/>
      <c r="BV27" s="119"/>
      <c r="BW27" s="119"/>
      <c r="BX27" s="119"/>
      <c r="BY27" s="119"/>
      <c r="BZ27" s="119"/>
      <c r="CA27"/>
      <c r="CB27"/>
      <c r="CC27"/>
      <c r="CD27" s="119"/>
      <c r="CG27" s="116"/>
      <c r="CH27" s="18"/>
      <c r="CI27" s="38"/>
      <c r="CJ27" s="33"/>
      <c r="CK27" s="19"/>
      <c r="CL27" s="19"/>
      <c r="CM27" s="19"/>
      <c r="CN27" s="19"/>
      <c r="CO27" s="19"/>
      <c r="CP27" s="19"/>
      <c r="CQ27" s="20"/>
      <c r="CT27" s="116"/>
      <c r="CU27" s="18"/>
      <c r="CV27" s="38"/>
      <c r="CW27" s="33"/>
      <c r="CX27" s="19"/>
      <c r="CY27" s="19"/>
      <c r="CZ27" s="19"/>
      <c r="DA27" s="19"/>
      <c r="DB27" s="19"/>
      <c r="DC27" s="19"/>
      <c r="DD27" s="20"/>
      <c r="DG27" s="116"/>
      <c r="DH27" s="18"/>
      <c r="DI27" s="38"/>
      <c r="DJ27" s="33"/>
      <c r="DK27" s="19"/>
      <c r="DL27" s="19"/>
      <c r="DM27" s="19"/>
      <c r="DN27" s="19"/>
      <c r="DO27" s="19"/>
      <c r="DP27" s="19"/>
      <c r="DQ27" s="20"/>
    </row>
    <row r="28" spans="1:121">
      <c r="A28" s="2"/>
      <c r="B28" s="2"/>
      <c r="C28" s="2"/>
      <c r="D28" s="2"/>
      <c r="E28" s="2"/>
      <c r="G28" s="5" t="s">
        <v>23</v>
      </c>
      <c r="I28" s="5" t="s">
        <v>839</v>
      </c>
      <c r="J28" t="s">
        <v>528</v>
      </c>
      <c r="K28" s="489" t="s">
        <v>532</v>
      </c>
      <c r="M28" s="376">
        <f ca="1">TODAY()</f>
        <v>43353</v>
      </c>
      <c r="U28" s="211"/>
      <c r="V28" s="211"/>
      <c r="W28" s="211"/>
      <c r="X28" s="211"/>
      <c r="AC28" s="2"/>
      <c r="AD28" s="2"/>
      <c r="AE28"/>
      <c r="AF28"/>
      <c r="AG28"/>
      <c r="AH28"/>
      <c r="AI28"/>
      <c r="AJ28"/>
      <c r="AP28"/>
      <c r="AQ28"/>
      <c r="AR28"/>
      <c r="AS28"/>
      <c r="AV28" s="18"/>
      <c r="AW28" s="30" t="s">
        <v>112</v>
      </c>
      <c r="AX28" s="49" t="s">
        <v>113</v>
      </c>
      <c r="AY28" s="19"/>
      <c r="AZ28" s="47"/>
      <c r="BA28" s="123" t="s">
        <v>96</v>
      </c>
      <c r="BB28" s="123" t="s">
        <v>97</v>
      </c>
      <c r="BC28" s="73"/>
      <c r="BD28" s="568"/>
      <c r="BE28" s="47"/>
      <c r="BF28" s="123" t="s">
        <v>96</v>
      </c>
      <c r="BG28" s="123" t="s">
        <v>97</v>
      </c>
      <c r="BH28" s="123"/>
      <c r="BI28" s="123"/>
      <c r="BJ28" s="48"/>
      <c r="BM28" s="116"/>
      <c r="BN28" s="35"/>
      <c r="BO28" s="36"/>
      <c r="BP28" s="36"/>
      <c r="BQ28" s="37"/>
      <c r="BR28"/>
      <c r="BS28"/>
      <c r="BT28"/>
      <c r="BU28" s="119"/>
      <c r="BV28" s="119"/>
      <c r="BW28" s="119"/>
      <c r="BX28" s="119"/>
      <c r="BY28" s="119"/>
      <c r="BZ28" s="119"/>
      <c r="CA28"/>
      <c r="CB28"/>
      <c r="CC28"/>
      <c r="CD28" s="119"/>
      <c r="CG28" s="116"/>
      <c r="CH28" s="18"/>
      <c r="CI28" s="43"/>
      <c r="CJ28" s="44"/>
      <c r="CK28" s="19"/>
      <c r="CL28" s="19"/>
      <c r="CM28" s="19"/>
      <c r="CN28" s="19"/>
      <c r="CO28" s="19"/>
      <c r="CP28" s="19"/>
      <c r="CQ28" s="20"/>
      <c r="CT28" s="116"/>
      <c r="CU28" s="18"/>
      <c r="CV28" s="43"/>
      <c r="CW28" s="44"/>
      <c r="CX28" s="19"/>
      <c r="CY28" s="19"/>
      <c r="CZ28" s="19"/>
      <c r="DA28" s="19"/>
      <c r="DB28" s="19"/>
      <c r="DC28" s="19"/>
      <c r="DD28" s="20"/>
      <c r="DG28" s="116"/>
      <c r="DH28" s="18"/>
      <c r="DI28" s="43"/>
      <c r="DJ28" s="44"/>
      <c r="DK28" s="19"/>
      <c r="DL28" s="19"/>
      <c r="DM28" s="19"/>
      <c r="DN28" s="19"/>
      <c r="DO28" s="19"/>
      <c r="DP28" s="19"/>
      <c r="DQ28" s="20"/>
    </row>
    <row r="29" spans="1:121">
      <c r="A29" s="2"/>
      <c r="B29" s="2"/>
      <c r="C29" s="2"/>
      <c r="D29" s="2"/>
      <c r="E29" s="2"/>
      <c r="G29" s="7" t="s">
        <v>235</v>
      </c>
      <c r="I29" s="5" t="s">
        <v>840</v>
      </c>
      <c r="J29" t="s">
        <v>529</v>
      </c>
      <c r="K29" s="489" t="s">
        <v>533</v>
      </c>
      <c r="U29" s="211"/>
      <c r="V29" s="211"/>
      <c r="W29" s="211"/>
      <c r="X29" s="211"/>
      <c r="Z29" s="482" t="s">
        <v>571</v>
      </c>
      <c r="AA29" t="s">
        <v>575</v>
      </c>
      <c r="AB29" t="s">
        <v>576</v>
      </c>
      <c r="AC29" s="2" t="s">
        <v>577</v>
      </c>
      <c r="AD29" s="2"/>
      <c r="AE29"/>
      <c r="AF29"/>
      <c r="AG29"/>
      <c r="AH29"/>
      <c r="AI29"/>
      <c r="AJ29"/>
      <c r="AP29"/>
      <c r="AQ29"/>
      <c r="AR29"/>
      <c r="AS29"/>
      <c r="AV29" s="18"/>
      <c r="AW29" s="32" t="s">
        <v>114</v>
      </c>
      <c r="AX29" s="50" t="s">
        <v>115</v>
      </c>
      <c r="AY29" s="51"/>
      <c r="AZ29" s="47"/>
      <c r="BA29" s="52" t="str">
        <f>Curves!Z14</f>
        <v>ON</v>
      </c>
      <c r="BB29" s="569">
        <f>Curves!AA14</f>
        <v>-3.6099999999999999E-3</v>
      </c>
      <c r="BC29" s="84"/>
      <c r="BD29" s="77"/>
      <c r="BE29" s="47"/>
      <c r="BF29" s="52" t="str">
        <f>BA29</f>
        <v>ON</v>
      </c>
      <c r="BG29" s="569">
        <f>AA54</f>
        <v>-3.6600000000000001E-3</v>
      </c>
      <c r="BH29" s="84"/>
      <c r="BI29" s="77"/>
      <c r="BJ29" s="48"/>
      <c r="BM29" s="116"/>
      <c r="BN29"/>
      <c r="BO29"/>
      <c r="BP29"/>
      <c r="BQ29"/>
      <c r="BR29"/>
      <c r="BS29"/>
      <c r="BT29"/>
      <c r="BU29" s="119"/>
      <c r="BV29" s="119"/>
      <c r="BW29" s="119"/>
      <c r="BX29" s="119"/>
      <c r="BY29" s="119"/>
      <c r="BZ29" s="119"/>
      <c r="CA29"/>
      <c r="CB29"/>
      <c r="CC29"/>
      <c r="CD29"/>
      <c r="CG29" s="116"/>
      <c r="CH29" s="35"/>
      <c r="CI29" s="36"/>
      <c r="CJ29" s="36"/>
      <c r="CK29" s="36"/>
      <c r="CL29" s="36"/>
      <c r="CM29" s="36"/>
      <c r="CN29" s="36"/>
      <c r="CO29" s="36"/>
      <c r="CP29" s="36"/>
      <c r="CQ29" s="37"/>
      <c r="CT29" s="116"/>
      <c r="CU29" s="35"/>
      <c r="CV29" s="36"/>
      <c r="CW29" s="36"/>
      <c r="CX29" s="36"/>
      <c r="CY29" s="36"/>
      <c r="CZ29" s="36"/>
      <c r="DA29" s="36"/>
      <c r="DB29" s="36"/>
      <c r="DC29" s="36"/>
      <c r="DD29" s="37"/>
      <c r="DG29" s="116"/>
      <c r="DH29" s="35"/>
      <c r="DI29" s="36"/>
      <c r="DJ29" s="36"/>
      <c r="DK29" s="36"/>
      <c r="DL29" s="36"/>
      <c r="DM29" s="36"/>
      <c r="DN29" s="36"/>
      <c r="DO29" s="36"/>
      <c r="DP29" s="36"/>
      <c r="DQ29" s="37"/>
    </row>
    <row r="30" spans="1:121">
      <c r="A30" s="2"/>
      <c r="B30" s="2"/>
      <c r="C30" s="2"/>
      <c r="D30" s="2"/>
      <c r="E30" s="2"/>
      <c r="G30" s="7" t="s">
        <v>236</v>
      </c>
      <c r="I30" s="7" t="s">
        <v>841</v>
      </c>
      <c r="J30" t="s">
        <v>530</v>
      </c>
      <c r="K30" s="489" t="s">
        <v>534</v>
      </c>
      <c r="M30" s="1" t="s">
        <v>510</v>
      </c>
      <c r="U30" s="211"/>
      <c r="V30" s="211"/>
      <c r="W30" s="211"/>
      <c r="X30" s="211"/>
      <c r="Z30" s="138" t="s">
        <v>572</v>
      </c>
      <c r="AA30" s="495">
        <f ca="1">IF(I28="","",IF(Settings.COB=TODAY(),_xll.BDP(I28,"risk_mid"),_xll.BDH(I28,"risk_mid",Settings.COB,Settings.COB)))*10</f>
        <v>23.640490572388902</v>
      </c>
      <c r="AB30" s="495">
        <f>'Raptor Tickers'!G219</f>
        <v>111.83304485586481</v>
      </c>
      <c r="AC30" s="492">
        <f ca="1">IF(I28="","",IF(Settings.COB=TODAY(),_xll.BDP(I28,"CTD_FORWARD_YTM_LAST"),_xll.BDH(I28,"CTD_FORWARD_YTM_LAST",Settings.COB,Settings.COB)))</f>
        <v>-0.22240263674607952</v>
      </c>
      <c r="AD30" s="2"/>
      <c r="AE30"/>
      <c r="AF30"/>
      <c r="AG30"/>
      <c r="AH30"/>
      <c r="AI30"/>
      <c r="AJ30"/>
      <c r="AP30"/>
      <c r="AQ30"/>
      <c r="AR30"/>
      <c r="AS30"/>
      <c r="AV30" s="18"/>
      <c r="AW30" s="32" t="s">
        <v>116</v>
      </c>
      <c r="AX30" s="50" t="s">
        <v>117</v>
      </c>
      <c r="AY30" s="51"/>
      <c r="AZ30" s="47"/>
      <c r="BA30" s="52" t="str">
        <f>Curves!Z15</f>
        <v>1W</v>
      </c>
      <c r="BB30" s="569">
        <f>Curves!AA15</f>
        <v>-3.5799999999999998E-3</v>
      </c>
      <c r="BC30" s="569"/>
      <c r="BD30" s="105"/>
      <c r="BE30" s="47"/>
      <c r="BF30" s="52" t="str">
        <f>BA30</f>
        <v>1W</v>
      </c>
      <c r="BG30" s="569">
        <f>AA55</f>
        <v>-3.6200000000000004E-3</v>
      </c>
      <c r="BH30" s="569"/>
      <c r="BI30" s="105"/>
      <c r="BJ30" s="48"/>
      <c r="BM30" s="116"/>
      <c r="BN30"/>
      <c r="BO30"/>
      <c r="BP30"/>
      <c r="BQ30"/>
      <c r="BR30"/>
      <c r="BS30"/>
      <c r="BT30"/>
      <c r="BU30" s="119"/>
      <c r="BV30" s="119"/>
      <c r="BW30" s="119"/>
      <c r="BX30" s="119"/>
      <c r="BY30" s="119"/>
      <c r="BZ30" s="119"/>
      <c r="CA30"/>
      <c r="CB30"/>
      <c r="CC30"/>
      <c r="CD30"/>
      <c r="CG30" s="116"/>
      <c r="CH30" s="108"/>
      <c r="CI30" s="108"/>
      <c r="CJ30" s="108"/>
      <c r="CK30" s="108"/>
      <c r="CL30" s="108"/>
      <c r="CM30" s="119"/>
      <c r="CN30" s="119"/>
      <c r="CO30" s="108"/>
      <c r="CP30" s="108"/>
      <c r="CQ30" s="108"/>
      <c r="CT30" s="116"/>
      <c r="CU30"/>
      <c r="CV30"/>
      <c r="CW30"/>
      <c r="CX30"/>
      <c r="CY30"/>
      <c r="CZ30" s="119"/>
      <c r="DA30" s="119"/>
      <c r="DB30"/>
      <c r="DC30"/>
      <c r="DD30"/>
      <c r="DG30" s="116"/>
      <c r="DH30"/>
      <c r="DI30"/>
      <c r="DJ30"/>
      <c r="DK30"/>
      <c r="DL30" s="119"/>
      <c r="DM30" s="119"/>
      <c r="DN30" s="119"/>
      <c r="DO30"/>
      <c r="DP30"/>
      <c r="DQ30"/>
    </row>
    <row r="31" spans="1:121">
      <c r="A31" s="2"/>
      <c r="B31" s="2"/>
      <c r="C31" s="2"/>
      <c r="D31" s="2"/>
      <c r="E31" s="2"/>
      <c r="G31" s="7" t="s">
        <v>237</v>
      </c>
      <c r="I31" s="7" t="s">
        <v>842</v>
      </c>
      <c r="J31" t="s">
        <v>531</v>
      </c>
      <c r="K31" s="489" t="s">
        <v>535</v>
      </c>
      <c r="M31" s="376">
        <f ca="1">_xll.meDateFromTenor(Settings.COB,"2D","MOD_FOLLOWING","TGT")</f>
        <v>43355</v>
      </c>
      <c r="U31" s="211"/>
      <c r="V31" s="211"/>
      <c r="W31" s="211"/>
      <c r="X31" s="211"/>
      <c r="Z31" s="143" t="s">
        <v>573</v>
      </c>
      <c r="AA31" s="496">
        <f ca="1">IF(I29="","",IF(Settings.COB=TODAY(),_xll.BDP(I29,"risk_mid"),_xll.BDH(I29,"risk_mid",Settings.COB,Settings.COB)))*10</f>
        <v>62.749578237509461</v>
      </c>
      <c r="AB31" s="496">
        <f>'Raptor Tickers'!G220</f>
        <v>131.19252764612955</v>
      </c>
      <c r="AC31" s="493">
        <f ca="1">IF(I29="","",IF(Settings.COB=TODAY(),_xll.BDP(I29,"CTD_FORWARD_YTM_LAST"),_xll.BDH(I29,"CTD_FORWARD_YTM_LAST",Settings.COB,Settings.COB)))</f>
        <v>-0.18263360651926941</v>
      </c>
      <c r="AD31" s="2"/>
      <c r="AE31" s="2"/>
      <c r="AF31"/>
      <c r="AG31"/>
      <c r="AH31"/>
      <c r="AI31"/>
      <c r="AJ31"/>
      <c r="AP31"/>
      <c r="AQ31"/>
      <c r="AR31"/>
      <c r="AS31"/>
      <c r="AV31" s="18"/>
      <c r="AW31" s="32" t="s">
        <v>119</v>
      </c>
      <c r="AX31" s="50" t="s">
        <v>120</v>
      </c>
      <c r="AY31" s="51"/>
      <c r="AZ31" s="47"/>
      <c r="BA31" s="52" t="str">
        <f>Curves!Z16</f>
        <v>2W</v>
      </c>
      <c r="BB31" s="569">
        <f>Curves!AA16</f>
        <v>-3.5799999999999998E-3</v>
      </c>
      <c r="BC31" s="569"/>
      <c r="BD31" s="105"/>
      <c r="BE31" s="47"/>
      <c r="BF31" s="52" t="str">
        <f t="shared" ref="BF31:BF57" si="1">BA31</f>
        <v>2W</v>
      </c>
      <c r="BG31" s="569">
        <f t="shared" ref="BG31:BG33" si="2">AA56</f>
        <v>-3.6200000000000004E-3</v>
      </c>
      <c r="BH31" s="569"/>
      <c r="BI31" s="105"/>
      <c r="BJ31" s="48"/>
      <c r="BM31" s="117"/>
      <c r="BN31" s="39" t="s">
        <v>165</v>
      </c>
      <c r="BO31"/>
      <c r="BP31"/>
      <c r="BQ31"/>
      <c r="BR31"/>
      <c r="BS31"/>
      <c r="BT31"/>
      <c r="BU31" s="119"/>
      <c r="BV31" s="119"/>
      <c r="BW31" s="119"/>
      <c r="BX31" s="119"/>
      <c r="BY31" s="119"/>
      <c r="BZ31" s="119"/>
      <c r="CA31"/>
      <c r="CB31"/>
      <c r="CC31"/>
      <c r="CD31"/>
      <c r="CG31" s="117"/>
      <c r="CH31" s="108"/>
      <c r="CI31" s="108"/>
      <c r="CJ31" s="108"/>
      <c r="CK31" s="108"/>
      <c r="CL31" s="108"/>
      <c r="CM31" s="119"/>
      <c r="CN31" s="119"/>
      <c r="CO31" s="108"/>
      <c r="CP31" s="108"/>
      <c r="CQ31" s="108"/>
      <c r="CT31" s="117"/>
      <c r="CU31"/>
      <c r="CV31"/>
      <c r="CW31"/>
      <c r="CX31"/>
      <c r="CY31"/>
      <c r="CZ31" s="119"/>
      <c r="DA31" s="119"/>
      <c r="DB31"/>
      <c r="DC31"/>
      <c r="DD31"/>
      <c r="DG31" s="117"/>
      <c r="DH31"/>
      <c r="DI31"/>
      <c r="DJ31"/>
      <c r="DK31"/>
      <c r="DL31" s="119"/>
      <c r="DM31" s="119"/>
      <c r="DN31" s="119"/>
      <c r="DO31"/>
      <c r="DP31"/>
      <c r="DQ31"/>
    </row>
    <row r="32" spans="1:121">
      <c r="A32" s="2"/>
      <c r="B32" s="2"/>
      <c r="C32" s="2"/>
      <c r="D32" s="2"/>
      <c r="E32" s="2"/>
      <c r="G32" s="7" t="s">
        <v>238</v>
      </c>
      <c r="U32" s="211"/>
      <c r="V32" s="211"/>
      <c r="W32" s="211"/>
      <c r="X32" s="211"/>
      <c r="Z32" s="143" t="s">
        <v>526</v>
      </c>
      <c r="AA32" s="496">
        <f ca="1">IF(I30="","",IF(Settings.COB=TODAY(),_xll.BDP(I30,"risk_mid"),_xll.BDH(I30,"risk_mid",Settings.COB,Settings.COB)))*10</f>
        <v>139.92923701144147</v>
      </c>
      <c r="AB32" s="496">
        <f>'Raptor Tickers'!G221</f>
        <v>159.70830952380953</v>
      </c>
      <c r="AC32" s="493">
        <f ca="1">IF(I30="","",IF(Settings.COB=TODAY(),_xll.BDP(I30,"CTD_FORWARD_YTM_LAST"),_xll.BDH(I30,"CTD_FORWARD_YTM_LAST",Settings.COB,Settings.COB)))</f>
        <v>0.32405197250891471</v>
      </c>
      <c r="AD32" s="2"/>
      <c r="AE32" s="2"/>
      <c r="AF32" s="2"/>
      <c r="AG32" s="2"/>
      <c r="AH32" s="271"/>
      <c r="AP32"/>
      <c r="AQ32"/>
      <c r="AR32"/>
      <c r="AS32"/>
      <c r="AV32" s="18"/>
      <c r="AW32" s="32" t="s">
        <v>121</v>
      </c>
      <c r="AX32" s="50" t="s">
        <v>122</v>
      </c>
      <c r="AY32" s="51"/>
      <c r="AZ32" s="47"/>
      <c r="BA32" s="52" t="str">
        <f>Curves!Z17</f>
        <v>1M</v>
      </c>
      <c r="BB32" s="569">
        <f>Curves!AA17</f>
        <v>-3.5700000000000003E-3</v>
      </c>
      <c r="BC32" s="569"/>
      <c r="BD32" s="105"/>
      <c r="BE32" s="47"/>
      <c r="BF32" s="52" t="str">
        <f t="shared" si="1"/>
        <v>1M</v>
      </c>
      <c r="BG32" s="569">
        <f t="shared" si="2"/>
        <v>-3.6200000000000004E-3</v>
      </c>
      <c r="BH32" s="569"/>
      <c r="BI32" s="105"/>
      <c r="BJ32" s="48"/>
      <c r="BM32" s="117"/>
      <c r="BN32" s="13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7"/>
      <c r="CG32" s="117"/>
      <c r="CH32" s="39" t="s">
        <v>193</v>
      </c>
      <c r="CI32" s="108"/>
      <c r="CJ32" s="108"/>
      <c r="CK32" s="108"/>
      <c r="CL32" s="108"/>
      <c r="CM32" s="119"/>
      <c r="CN32" s="119"/>
      <c r="CO32" s="108"/>
      <c r="CP32" s="108"/>
      <c r="CQ32" s="108"/>
      <c r="CT32" s="117"/>
      <c r="CU32" s="39" t="s">
        <v>193</v>
      </c>
      <c r="CV32"/>
      <c r="CW32"/>
      <c r="CX32"/>
      <c r="CY32"/>
      <c r="CZ32" s="119"/>
      <c r="DA32" s="119"/>
      <c r="DB32"/>
      <c r="DC32"/>
      <c r="DD32"/>
      <c r="DG32" s="117"/>
      <c r="DH32" s="39" t="s">
        <v>193</v>
      </c>
      <c r="DI32"/>
      <c r="DJ32"/>
      <c r="DK32"/>
      <c r="DL32" s="119"/>
      <c r="DM32" s="119"/>
      <c r="DN32" s="119"/>
      <c r="DO32"/>
      <c r="DP32"/>
      <c r="DQ32"/>
    </row>
    <row r="33" spans="1:121">
      <c r="A33" s="2"/>
      <c r="B33" s="2"/>
      <c r="C33" s="2"/>
      <c r="D33" s="2"/>
      <c r="E33" s="2"/>
      <c r="G33" s="7" t="s">
        <v>239</v>
      </c>
      <c r="I33">
        <f>_xll.BDP(I30,"CTD_FORWARD_YTM_LAST")</f>
        <v>0.32405197250891471</v>
      </c>
      <c r="U33" s="211"/>
      <c r="V33" s="211"/>
      <c r="W33" s="211"/>
      <c r="X33" s="211"/>
      <c r="Z33" s="146" t="s">
        <v>574</v>
      </c>
      <c r="AA33" s="497">
        <f ca="1">IF(I31="","",IF(Settings.COB=TODAY(),_xll.BDP(I31,"risk_mid"),_xll.BDH(I31,"risk_mid",Settings.COB,Settings.COB)))*10</f>
        <v>355.28317980479574</v>
      </c>
      <c r="AB33" s="497">
        <f>'Raptor Tickers'!G222</f>
        <v>174.58153846153846</v>
      </c>
      <c r="AC33" s="494">
        <f ca="1">IF(I31="","",IF(Settings.COB=TODAY(),_xll.BDP(I31,"CTD_FORWARD_YTM_LAST"),_xll.BDH(I31,"CTD_FORWARD_YTM_LAST",Settings.COB,Settings.COB)))</f>
        <v>1.0284671802562975</v>
      </c>
      <c r="AD33" s="2"/>
      <c r="AE33" s="2"/>
      <c r="AF33" s="2"/>
      <c r="AG33" s="2"/>
      <c r="AH33" s="271"/>
      <c r="AP33"/>
      <c r="AQ33"/>
      <c r="AR33"/>
      <c r="AS33"/>
      <c r="AV33" s="18"/>
      <c r="AW33" s="38" t="s">
        <v>124</v>
      </c>
      <c r="AX33" s="50" t="s">
        <v>125</v>
      </c>
      <c r="AY33" s="51"/>
      <c r="AZ33" s="47"/>
      <c r="BA33" s="52" t="str">
        <f>Curves!Z18</f>
        <v>2M</v>
      </c>
      <c r="BB33" s="569">
        <f>Curves!AA18</f>
        <v>-3.5799999999999998E-3</v>
      </c>
      <c r="BC33" s="569"/>
      <c r="BD33" s="105"/>
      <c r="BE33" s="47"/>
      <c r="BF33" s="52" t="str">
        <f t="shared" si="1"/>
        <v>2M</v>
      </c>
      <c r="BG33" s="569">
        <f t="shared" si="2"/>
        <v>-3.6099999999999999E-3</v>
      </c>
      <c r="BH33" s="569"/>
      <c r="BI33" s="105"/>
      <c r="BJ33" s="48"/>
      <c r="BM33" s="117"/>
      <c r="BN33" s="18"/>
      <c r="BO33" s="21" t="s">
        <v>168</v>
      </c>
      <c r="BP33" s="47"/>
      <c r="BQ33" s="47"/>
      <c r="BR33" s="21" t="s">
        <v>169</v>
      </c>
      <c r="BS33" s="47"/>
      <c r="BT33" s="47"/>
      <c r="BU33" s="21" t="s">
        <v>265</v>
      </c>
      <c r="BV33" s="47"/>
      <c r="BW33" s="47"/>
      <c r="BX33" s="74"/>
      <c r="BY33" s="74"/>
      <c r="BZ33" s="47"/>
      <c r="CA33" s="47"/>
      <c r="CB33" s="47"/>
      <c r="CC33" s="47"/>
      <c r="CD33" s="48"/>
      <c r="CG33" s="117"/>
      <c r="CH33" s="13"/>
      <c r="CI33" s="16"/>
      <c r="CJ33" s="16"/>
      <c r="CK33" s="16"/>
      <c r="CL33" s="16"/>
      <c r="CM33" s="16"/>
      <c r="CN33" s="16"/>
      <c r="CO33" s="16"/>
      <c r="CP33" s="16"/>
      <c r="CQ33" s="17"/>
      <c r="CT33" s="117"/>
      <c r="CU33" s="13"/>
      <c r="CV33" s="16"/>
      <c r="CW33" s="16"/>
      <c r="CX33" s="16"/>
      <c r="CY33" s="16"/>
      <c r="CZ33" s="16"/>
      <c r="DA33" s="16"/>
      <c r="DB33" s="16"/>
      <c r="DC33" s="16"/>
      <c r="DD33" s="17"/>
      <c r="DG33" s="117"/>
      <c r="DH33" s="13"/>
      <c r="DI33" s="16"/>
      <c r="DJ33" s="16"/>
      <c r="DK33" s="16"/>
      <c r="DL33" s="16"/>
      <c r="DM33" s="16"/>
      <c r="DN33" s="16"/>
      <c r="DO33" s="16"/>
      <c r="DP33" s="16"/>
      <c r="DQ33" s="17"/>
    </row>
    <row r="34" spans="1:121">
      <c r="A34" s="2"/>
      <c r="B34" s="2"/>
      <c r="C34" s="2"/>
      <c r="D34" s="2"/>
      <c r="E34" s="2"/>
      <c r="G34" s="7" t="s">
        <v>240</v>
      </c>
      <c r="I34" s="211">
        <f>_xll.BDP(I28,"risk_mid")</f>
        <v>2.3640490572388901</v>
      </c>
      <c r="J34" t="s">
        <v>536</v>
      </c>
      <c r="K34">
        <f>I34*10</f>
        <v>23.640490572388902</v>
      </c>
      <c r="U34" s="211"/>
      <c r="V34" s="211"/>
      <c r="W34" s="211"/>
      <c r="X34" s="211"/>
      <c r="Z34"/>
      <c r="AP34"/>
      <c r="AQ34"/>
      <c r="AR34"/>
      <c r="AS34"/>
      <c r="AV34" s="18"/>
      <c r="AW34" s="54" t="s">
        <v>126</v>
      </c>
      <c r="AX34" s="55" t="s">
        <v>127</v>
      </c>
      <c r="AY34" s="51"/>
      <c r="AZ34" s="47"/>
      <c r="BA34" s="52" t="e">
        <f>Z20</f>
        <v>#N/A</v>
      </c>
      <c r="BB34" s="569" t="e">
        <f t="shared" ref="BB34:BB41" si="3">AC20</f>
        <v>#N/A</v>
      </c>
      <c r="BC34" s="570" t="e">
        <f t="shared" ref="BC34:BD41" si="4">AA20</f>
        <v>#N/A</v>
      </c>
      <c r="BD34" s="734" t="e">
        <f t="shared" si="4"/>
        <v>#N/A</v>
      </c>
      <c r="BE34" s="47"/>
      <c r="BF34" s="52" t="e">
        <f t="shared" si="1"/>
        <v>#N/A</v>
      </c>
      <c r="BG34" s="569">
        <f t="shared" ref="BG34:BG41" si="5">AC60</f>
        <v>-3.5968177107708128E-3</v>
      </c>
      <c r="BH34" s="570">
        <f t="shared" ref="BH34:BI41" si="6">AA60</f>
        <v>43362</v>
      </c>
      <c r="BI34" s="734">
        <f t="shared" si="6"/>
        <v>43453</v>
      </c>
      <c r="BJ34" s="48"/>
      <c r="BM34" s="117"/>
      <c r="BN34" s="18"/>
      <c r="BO34" s="30" t="s">
        <v>141</v>
      </c>
      <c r="BP34" s="49" t="s">
        <v>113</v>
      </c>
      <c r="BQ34" s="19"/>
      <c r="BR34" s="30" t="s">
        <v>141</v>
      </c>
      <c r="BS34" s="49" t="s">
        <v>113</v>
      </c>
      <c r="BT34" s="47"/>
      <c r="BU34" s="74" t="s">
        <v>96</v>
      </c>
      <c r="BV34" s="74" t="s">
        <v>97</v>
      </c>
      <c r="BW34" s="47"/>
      <c r="BX34" s="74"/>
      <c r="BY34" s="74"/>
      <c r="BZ34" s="74"/>
      <c r="CA34" s="47"/>
      <c r="CB34" s="47"/>
      <c r="CC34" s="47"/>
      <c r="CD34" s="48"/>
      <c r="CG34" s="117"/>
      <c r="CH34" s="18"/>
      <c r="CI34" s="21" t="s">
        <v>283</v>
      </c>
      <c r="CJ34" s="47"/>
      <c r="CK34" s="47"/>
      <c r="CL34" s="47" t="s">
        <v>311</v>
      </c>
      <c r="CM34" s="47"/>
      <c r="CN34" s="122"/>
      <c r="CO34" s="47" t="s">
        <v>312</v>
      </c>
      <c r="CP34" s="47"/>
      <c r="CQ34" s="48"/>
      <c r="CT34" s="117"/>
      <c r="CU34" s="18"/>
      <c r="CV34" s="21" t="s">
        <v>194</v>
      </c>
      <c r="CW34" s="47"/>
      <c r="CX34" s="47"/>
      <c r="CY34" s="47" t="s">
        <v>270</v>
      </c>
      <c r="CZ34" s="47"/>
      <c r="DA34" s="122"/>
      <c r="DB34" s="47" t="s">
        <v>271</v>
      </c>
      <c r="DC34" s="47"/>
      <c r="DD34" s="48"/>
      <c r="DG34" s="117"/>
      <c r="DH34" s="18"/>
      <c r="DI34" s="21" t="s">
        <v>234</v>
      </c>
      <c r="DJ34" s="47"/>
      <c r="DK34" s="47"/>
      <c r="DL34" s="47" t="s">
        <v>272</v>
      </c>
      <c r="DM34" s="47"/>
      <c r="DN34" s="122"/>
      <c r="DO34" s="47" t="s">
        <v>273</v>
      </c>
      <c r="DP34" s="47"/>
      <c r="DQ34" s="48"/>
    </row>
    <row r="35" spans="1:121">
      <c r="A35" s="2"/>
      <c r="B35" s="2"/>
      <c r="C35" s="2"/>
      <c r="D35" s="2"/>
      <c r="E35" s="2"/>
      <c r="G35" s="7" t="s">
        <v>241</v>
      </c>
      <c r="I35" s="211">
        <f>_xll.BDP(I30,"PX_mid")</f>
        <v>159.57500000000002</v>
      </c>
      <c r="U35" s="211"/>
      <c r="V35" s="211"/>
      <c r="W35" s="211"/>
      <c r="X35" s="211"/>
      <c r="Z35"/>
      <c r="AP35"/>
      <c r="AQ35"/>
      <c r="AR35"/>
      <c r="AS35"/>
      <c r="AV35" s="18"/>
      <c r="AW35" s="32" t="s">
        <v>128</v>
      </c>
      <c r="AX35" s="50">
        <v>31</v>
      </c>
      <c r="AY35" s="51"/>
      <c r="AZ35" s="47"/>
      <c r="BA35" s="52" t="e">
        <f t="shared" ref="BA35" si="7">Z21</f>
        <v>#N/A</v>
      </c>
      <c r="BB35" s="569" t="e">
        <f t="shared" si="3"/>
        <v>#N/A</v>
      </c>
      <c r="BC35" s="570" t="e">
        <f t="shared" si="4"/>
        <v>#N/A</v>
      </c>
      <c r="BD35" s="734" t="e">
        <f t="shared" si="4"/>
        <v>#N/A</v>
      </c>
      <c r="BE35" s="47"/>
      <c r="BF35" s="52" t="e">
        <f t="shared" si="1"/>
        <v>#N/A</v>
      </c>
      <c r="BG35" s="569">
        <f t="shared" si="5"/>
        <v>-3.5584022179451225E-3</v>
      </c>
      <c r="BH35" s="570">
        <f t="shared" si="6"/>
        <v>43453</v>
      </c>
      <c r="BI35" s="734">
        <f t="shared" si="6"/>
        <v>43543</v>
      </c>
      <c r="BJ35" s="48"/>
      <c r="BM35" s="117"/>
      <c r="BN35" s="18"/>
      <c r="BO35" s="32" t="s">
        <v>164</v>
      </c>
      <c r="BP35" s="50" t="s">
        <v>115</v>
      </c>
      <c r="BQ35" s="51"/>
      <c r="BR35" s="54" t="s">
        <v>142</v>
      </c>
      <c r="BS35" s="75" t="s">
        <v>115</v>
      </c>
      <c r="BT35" s="47"/>
      <c r="BU35" s="76" t="str">
        <f>AF6</f>
        <v>1M</v>
      </c>
      <c r="BV35" s="77">
        <f>AG6</f>
        <v>-3.7100000000000002E-3</v>
      </c>
      <c r="BW35" s="47"/>
      <c r="BX35" s="74"/>
      <c r="BY35" s="74"/>
      <c r="BZ35" s="74"/>
      <c r="CA35" s="47"/>
      <c r="CB35" s="47"/>
      <c r="CC35" s="47"/>
      <c r="CD35" s="48"/>
      <c r="CG35" s="117"/>
      <c r="CH35" s="18"/>
      <c r="CI35" s="100" t="s">
        <v>195</v>
      </c>
      <c r="CJ35" s="101" t="s">
        <v>277</v>
      </c>
      <c r="CK35" s="19"/>
      <c r="CL35" s="74" t="s">
        <v>96</v>
      </c>
      <c r="CM35" s="74" t="s">
        <v>97</v>
      </c>
      <c r="CN35" s="122"/>
      <c r="CO35" s="74" t="s">
        <v>96</v>
      </c>
      <c r="CP35" s="74" t="s">
        <v>97</v>
      </c>
      <c r="CQ35" s="48"/>
      <c r="CT35" s="117"/>
      <c r="CU35" s="18"/>
      <c r="CV35" s="100" t="s">
        <v>195</v>
      </c>
      <c r="CW35" s="101" t="s">
        <v>191</v>
      </c>
      <c r="CX35" s="19"/>
      <c r="CY35" s="74" t="s">
        <v>96</v>
      </c>
      <c r="CZ35" s="74" t="s">
        <v>97</v>
      </c>
      <c r="DA35" s="122"/>
      <c r="DB35" s="74" t="s">
        <v>96</v>
      </c>
      <c r="DC35" s="74" t="s">
        <v>97</v>
      </c>
      <c r="DD35" s="48"/>
      <c r="DG35" s="117"/>
      <c r="DH35" s="18"/>
      <c r="DI35" s="100" t="s">
        <v>195</v>
      </c>
      <c r="DJ35" s="101" t="str">
        <f>DJ10</f>
        <v>3M12MBasis</v>
      </c>
      <c r="DK35" s="19"/>
      <c r="DL35" s="74" t="s">
        <v>96</v>
      </c>
      <c r="DM35" s="74" t="s">
        <v>97</v>
      </c>
      <c r="DN35" s="122"/>
      <c r="DO35" s="74" t="s">
        <v>96</v>
      </c>
      <c r="DP35" s="74" t="s">
        <v>97</v>
      </c>
      <c r="DQ35" s="48"/>
    </row>
    <row r="36" spans="1:121" ht="15" customHeight="1">
      <c r="A36" s="2"/>
      <c r="B36" s="2"/>
      <c r="C36" s="2"/>
      <c r="D36" s="2"/>
      <c r="E36" s="2"/>
      <c r="G36" s="7" t="s">
        <v>242</v>
      </c>
      <c r="U36" s="211"/>
      <c r="V36" s="211"/>
      <c r="W36" s="211"/>
      <c r="X36" s="211"/>
      <c r="Z36"/>
      <c r="AP36"/>
      <c r="AQ36"/>
      <c r="AR36"/>
      <c r="AS36"/>
      <c r="AV36" s="18"/>
      <c r="AW36" s="32" t="s">
        <v>129</v>
      </c>
      <c r="AX36" s="50" t="b">
        <v>1</v>
      </c>
      <c r="AY36" s="51"/>
      <c r="AZ36" s="47"/>
      <c r="BA36" s="52" t="e">
        <f t="shared" ref="BA36" si="8">Z22</f>
        <v>#N/A</v>
      </c>
      <c r="BB36" s="569" t="e">
        <f t="shared" si="3"/>
        <v>#N/A</v>
      </c>
      <c r="BC36" s="570" t="e">
        <f t="shared" si="4"/>
        <v>#N/A</v>
      </c>
      <c r="BD36" s="734" t="e">
        <f t="shared" si="4"/>
        <v>#N/A</v>
      </c>
      <c r="BE36" s="47"/>
      <c r="BF36" s="52" t="e">
        <f t="shared" si="1"/>
        <v>#N/A</v>
      </c>
      <c r="BG36" s="569">
        <f t="shared" si="5"/>
        <v>-3.5492331956028613E-3</v>
      </c>
      <c r="BH36" s="570">
        <f t="shared" si="6"/>
        <v>43544</v>
      </c>
      <c r="BI36" s="734">
        <f t="shared" si="6"/>
        <v>43636</v>
      </c>
      <c r="BJ36" s="48"/>
      <c r="BM36" s="118"/>
      <c r="BN36" s="18"/>
      <c r="BO36" s="32" t="s">
        <v>166</v>
      </c>
      <c r="BP36" s="50" t="s">
        <v>167</v>
      </c>
      <c r="BQ36" s="51"/>
      <c r="BR36" s="38" t="s">
        <v>144</v>
      </c>
      <c r="BS36" s="50" t="s">
        <v>170</v>
      </c>
      <c r="BT36" s="47"/>
      <c r="BU36" s="52" t="str">
        <f>AF8</f>
        <v>3M</v>
      </c>
      <c r="BV36" s="78">
        <f>AG8</f>
        <v>-3.1899999999999997E-3</v>
      </c>
      <c r="BW36" s="47"/>
      <c r="BX36" s="74"/>
      <c r="BY36" s="74"/>
      <c r="BZ36" s="74"/>
      <c r="CA36" s="47"/>
      <c r="CB36" s="47"/>
      <c r="CC36" s="47"/>
      <c r="CD36" s="48"/>
      <c r="CG36" s="118"/>
      <c r="CH36" s="18"/>
      <c r="CI36" s="102" t="s">
        <v>196</v>
      </c>
      <c r="CJ36" s="103" t="b">
        <v>1</v>
      </c>
      <c r="CK36" s="51"/>
      <c r="CL36" s="76" t="str">
        <f t="shared" ref="CL36:CL54" si="9">M4</f>
        <v>1Y</v>
      </c>
      <c r="CM36" s="104">
        <f t="shared" ref="CM36:CM54" si="10">V4</f>
        <v>4.2531877055425592E-4</v>
      </c>
      <c r="CN36" s="122"/>
      <c r="CO36" s="76" t="s">
        <v>7</v>
      </c>
      <c r="CP36" s="104">
        <f t="shared" ref="CP36:CP54" si="11">V44</f>
        <v>4.6579728579214255E-4</v>
      </c>
      <c r="CQ36" s="48"/>
      <c r="CT36" s="118"/>
      <c r="CU36" s="18"/>
      <c r="CV36" s="102" t="s">
        <v>196</v>
      </c>
      <c r="CW36" s="103" t="b">
        <v>0</v>
      </c>
      <c r="CX36" s="51"/>
      <c r="CY36" s="76" t="str">
        <f t="shared" ref="CY36" si="12">M4</f>
        <v>1Y</v>
      </c>
      <c r="CZ36" s="104">
        <f t="shared" ref="CZ36" si="13">W4</f>
        <v>5.2999999999999998E-4</v>
      </c>
      <c r="DA36" s="122"/>
      <c r="DB36" s="132" t="str">
        <f>CY36</f>
        <v>1Y</v>
      </c>
      <c r="DC36" s="104">
        <f t="shared" ref="DC36" si="14">W44</f>
        <v>5.5000000000000003E-4</v>
      </c>
      <c r="DD36" s="48"/>
      <c r="DG36" s="118"/>
      <c r="DH36" s="18"/>
      <c r="DI36" s="102" t="s">
        <v>196</v>
      </c>
      <c r="DJ36" s="103" t="b">
        <v>1</v>
      </c>
      <c r="DK36" s="51"/>
      <c r="DL36" s="76" t="str">
        <f t="shared" ref="DL36" si="15">M4</f>
        <v>1Y</v>
      </c>
      <c r="DM36" s="104">
        <f t="shared" ref="DM36" si="16">X4</f>
        <v>1.25E-3</v>
      </c>
      <c r="DN36" s="122"/>
      <c r="DO36" s="132" t="str">
        <f t="shared" ref="DO36:DO53" si="17">CY36</f>
        <v>1Y</v>
      </c>
      <c r="DP36" s="104">
        <f t="shared" ref="DP36" si="18">X44</f>
        <v>1.2199999999999999E-3</v>
      </c>
      <c r="DQ36" s="48"/>
    </row>
    <row r="37" spans="1:121">
      <c r="A37" s="2"/>
      <c r="B37" s="2"/>
      <c r="C37" s="2"/>
      <c r="D37" s="2"/>
      <c r="E37" s="2"/>
      <c r="G37" s="7" t="s">
        <v>243</v>
      </c>
      <c r="I37">
        <v>158.91</v>
      </c>
      <c r="J37" s="46" t="s">
        <v>538</v>
      </c>
      <c r="Z37"/>
      <c r="AP37"/>
      <c r="AQ37"/>
      <c r="AR37"/>
      <c r="AS37"/>
      <c r="AV37" s="18"/>
      <c r="AW37" s="32" t="s">
        <v>130</v>
      </c>
      <c r="AX37" s="56" t="s">
        <v>131</v>
      </c>
      <c r="AY37" s="51"/>
      <c r="AZ37" s="47"/>
      <c r="BA37" s="52" t="e">
        <f t="shared" ref="BA37" si="19">Z23</f>
        <v>#N/A</v>
      </c>
      <c r="BB37" s="569" t="e">
        <f t="shared" si="3"/>
        <v>#N/A</v>
      </c>
      <c r="BC37" s="570" t="e">
        <f t="shared" si="4"/>
        <v>#N/A</v>
      </c>
      <c r="BD37" s="734" t="e">
        <f t="shared" si="4"/>
        <v>#N/A</v>
      </c>
      <c r="BE37" s="47"/>
      <c r="BF37" s="52" t="e">
        <f t="shared" si="1"/>
        <v>#N/A</v>
      </c>
      <c r="BG37" s="569">
        <f t="shared" si="5"/>
        <v>-3.264011463236178E-3</v>
      </c>
      <c r="BH37" s="570">
        <f t="shared" si="6"/>
        <v>43635</v>
      </c>
      <c r="BI37" s="734">
        <f t="shared" si="6"/>
        <v>43727</v>
      </c>
      <c r="BJ37" s="48"/>
      <c r="BN37" s="18"/>
      <c r="BO37" s="32"/>
      <c r="BP37" s="50"/>
      <c r="BQ37" s="51"/>
      <c r="BR37" s="38" t="s">
        <v>171</v>
      </c>
      <c r="BS37" s="75">
        <v>2</v>
      </c>
      <c r="BT37" s="47"/>
      <c r="BU37" s="52" t="str">
        <f>AF9</f>
        <v>6M</v>
      </c>
      <c r="BV37" s="78">
        <f t="shared" ref="BV37:BV38" si="20">AG9</f>
        <v>-2.6899999999999997E-3</v>
      </c>
      <c r="BW37" s="47"/>
      <c r="BX37" s="74"/>
      <c r="BY37" s="74"/>
      <c r="BZ37" s="74"/>
      <c r="CA37" s="47"/>
      <c r="CB37" s="47"/>
      <c r="CC37" s="47"/>
      <c r="CD37" s="48"/>
      <c r="CH37" s="18"/>
      <c r="CI37" s="38" t="s">
        <v>197</v>
      </c>
      <c r="CJ37" s="33" t="s">
        <v>278</v>
      </c>
      <c r="CK37" s="51"/>
      <c r="CL37" s="52" t="str">
        <f t="shared" si="9"/>
        <v>18M</v>
      </c>
      <c r="CM37" s="105">
        <f t="shared" si="10"/>
        <v>4.3659062077011689E-4</v>
      </c>
      <c r="CN37" s="122"/>
      <c r="CO37" s="52" t="s">
        <v>44</v>
      </c>
      <c r="CP37" s="105">
        <f t="shared" si="11"/>
        <v>4.7443075752550686E-4</v>
      </c>
      <c r="CQ37" s="48"/>
      <c r="CU37" s="18"/>
      <c r="CV37" s="38" t="s">
        <v>197</v>
      </c>
      <c r="CW37" s="33" t="s">
        <v>113</v>
      </c>
      <c r="CX37" s="51"/>
      <c r="CY37" s="52" t="str">
        <f t="shared" ref="CY37:CY53" si="21">M6</f>
        <v>2Y</v>
      </c>
      <c r="CZ37" s="105">
        <f t="shared" ref="CZ37:CZ53" si="22">W6</f>
        <v>5.5999999999999995E-4</v>
      </c>
      <c r="DA37" s="122"/>
      <c r="DB37" s="52" t="str">
        <f t="shared" ref="DB37:DB53" si="23">CY37</f>
        <v>2Y</v>
      </c>
      <c r="DC37" s="105">
        <f t="shared" ref="DC37:DC53" si="24">W46</f>
        <v>5.9999999999999995E-4</v>
      </c>
      <c r="DD37" s="48"/>
      <c r="DH37" s="18"/>
      <c r="DI37" s="38" t="s">
        <v>197</v>
      </c>
      <c r="DJ37" s="33" t="s">
        <v>278</v>
      </c>
      <c r="DK37" s="51"/>
      <c r="DL37" s="52" t="str">
        <f t="shared" ref="DL37:DL53" si="25">M6</f>
        <v>2Y</v>
      </c>
      <c r="DM37" s="105">
        <f t="shared" ref="DM37:DM53" si="26">X6</f>
        <v>1.15E-3</v>
      </c>
      <c r="DN37" s="122"/>
      <c r="DO37" s="52" t="str">
        <f t="shared" si="17"/>
        <v>2Y</v>
      </c>
      <c r="DP37" s="105">
        <f t="shared" ref="DP37:DP53" si="27">X46</f>
        <v>1.15E-3</v>
      </c>
      <c r="DQ37" s="48"/>
    </row>
    <row r="38" spans="1:121">
      <c r="A38" s="2"/>
      <c r="B38" s="2"/>
      <c r="C38" s="2"/>
      <c r="D38" s="2"/>
      <c r="E38" s="2"/>
      <c r="G38" s="7" t="s">
        <v>244</v>
      </c>
      <c r="AP38"/>
      <c r="AQ38"/>
      <c r="AR38"/>
      <c r="AS38"/>
      <c r="AV38" s="18"/>
      <c r="AW38" s="38" t="s">
        <v>132</v>
      </c>
      <c r="AX38" s="111" t="s">
        <v>135</v>
      </c>
      <c r="AY38" s="51"/>
      <c r="AZ38" s="47"/>
      <c r="BA38" s="52" t="e">
        <f t="shared" ref="BA38" si="28">Z24</f>
        <v>#N/A</v>
      </c>
      <c r="BB38" s="569" t="e">
        <f t="shared" si="3"/>
        <v>#N/A</v>
      </c>
      <c r="BC38" s="570" t="e">
        <f t="shared" si="4"/>
        <v>#N/A</v>
      </c>
      <c r="BD38" s="734" t="e">
        <f t="shared" si="4"/>
        <v>#N/A</v>
      </c>
      <c r="BE38" s="47"/>
      <c r="BF38" s="52" t="e">
        <f t="shared" si="1"/>
        <v>#N/A</v>
      </c>
      <c r="BG38" s="569">
        <f t="shared" si="5"/>
        <v>-2.7621182643544138E-3</v>
      </c>
      <c r="BH38" s="570">
        <f t="shared" si="6"/>
        <v>43726</v>
      </c>
      <c r="BI38" s="734">
        <f t="shared" si="6"/>
        <v>43817</v>
      </c>
      <c r="BJ38" s="48"/>
      <c r="BN38" s="18"/>
      <c r="BO38" s="32"/>
      <c r="BP38" s="50"/>
      <c r="BQ38" s="51"/>
      <c r="BR38" s="38" t="s">
        <v>146</v>
      </c>
      <c r="BS38" s="75" t="s">
        <v>127</v>
      </c>
      <c r="BT38" s="47"/>
      <c r="BU38" s="52" t="str">
        <f>AF10</f>
        <v>12M</v>
      </c>
      <c r="BV38" s="78">
        <f t="shared" si="20"/>
        <v>-1.6699999999999998E-3</v>
      </c>
      <c r="BW38" s="47"/>
      <c r="BX38" s="74"/>
      <c r="BY38" s="74"/>
      <c r="BZ38" s="74"/>
      <c r="CA38" s="47"/>
      <c r="CB38" s="47"/>
      <c r="CC38" s="47"/>
      <c r="CD38" s="48"/>
      <c r="CH38" s="18"/>
      <c r="CI38" s="38" t="s">
        <v>198</v>
      </c>
      <c r="CJ38" s="33" t="s">
        <v>279</v>
      </c>
      <c r="CK38" s="51"/>
      <c r="CL38" s="52" t="str">
        <f t="shared" si="9"/>
        <v>2Y</v>
      </c>
      <c r="CM38" s="105">
        <f t="shared" si="10"/>
        <v>4.6303587906792619E-4</v>
      </c>
      <c r="CN38" s="122"/>
      <c r="CO38" s="52" t="s">
        <v>10</v>
      </c>
      <c r="CP38" s="105">
        <f t="shared" si="11"/>
        <v>5.1695962772939927E-4</v>
      </c>
      <c r="CQ38" s="48"/>
      <c r="CU38" s="18"/>
      <c r="CV38" s="38" t="s">
        <v>198</v>
      </c>
      <c r="CW38" s="33" t="s">
        <v>115</v>
      </c>
      <c r="CX38" s="51"/>
      <c r="CY38" s="52" t="str">
        <f t="shared" si="21"/>
        <v>3Y</v>
      </c>
      <c r="CZ38" s="105">
        <f t="shared" si="22"/>
        <v>5.9999999999999995E-4</v>
      </c>
      <c r="DA38" s="122"/>
      <c r="DB38" s="52" t="str">
        <f t="shared" si="23"/>
        <v>3Y</v>
      </c>
      <c r="DC38" s="105">
        <f t="shared" si="24"/>
        <v>6.4999999999999997E-4</v>
      </c>
      <c r="DD38" s="48"/>
      <c r="DH38" s="18"/>
      <c r="DI38" s="38" t="s">
        <v>198</v>
      </c>
      <c r="DJ38" s="33" t="s">
        <v>279</v>
      </c>
      <c r="DK38" s="51"/>
      <c r="DL38" s="52" t="str">
        <f t="shared" si="25"/>
        <v>3Y</v>
      </c>
      <c r="DM38" s="105">
        <f t="shared" si="26"/>
        <v>1.1999999999999999E-3</v>
      </c>
      <c r="DN38" s="122"/>
      <c r="DO38" s="52" t="str">
        <f t="shared" si="17"/>
        <v>3Y</v>
      </c>
      <c r="DP38" s="105">
        <f t="shared" si="27"/>
        <v>1.2199999999999999E-3</v>
      </c>
      <c r="DQ38" s="48"/>
    </row>
    <row r="39" spans="1:121">
      <c r="A39" s="2"/>
      <c r="B39" s="2"/>
      <c r="C39" s="2"/>
      <c r="D39" s="2"/>
      <c r="E39" s="2"/>
      <c r="G39" s="7" t="s">
        <v>245</v>
      </c>
      <c r="AF39" s="2"/>
      <c r="AG39" s="2"/>
      <c r="AP39"/>
      <c r="AQ39"/>
      <c r="AR39"/>
      <c r="AS39"/>
      <c r="AV39" s="18"/>
      <c r="AW39" s="38" t="s">
        <v>133</v>
      </c>
      <c r="AX39" s="111" t="s">
        <v>13</v>
      </c>
      <c r="AY39" s="51"/>
      <c r="AZ39" s="47"/>
      <c r="BA39" s="52" t="e">
        <f t="shared" ref="BA39" si="29">Z25</f>
        <v>#N/A</v>
      </c>
      <c r="BB39" s="569" t="e">
        <f t="shared" si="3"/>
        <v>#N/A</v>
      </c>
      <c r="BC39" s="570" t="e">
        <f t="shared" si="4"/>
        <v>#N/A</v>
      </c>
      <c r="BD39" s="734" t="e">
        <f t="shared" si="4"/>
        <v>#N/A</v>
      </c>
      <c r="BE39" s="47"/>
      <c r="BF39" s="52" t="e">
        <f t="shared" si="1"/>
        <v>#N/A</v>
      </c>
      <c r="BG39" s="569">
        <f t="shared" si="5"/>
        <v>-2.045050987999824E-3</v>
      </c>
      <c r="BH39" s="570">
        <f t="shared" si="6"/>
        <v>43817</v>
      </c>
      <c r="BI39" s="734">
        <f t="shared" si="6"/>
        <v>43908</v>
      </c>
      <c r="BJ39" s="48"/>
      <c r="BN39" s="18"/>
      <c r="BO39" s="43"/>
      <c r="BP39" s="70"/>
      <c r="BQ39" s="51"/>
      <c r="BR39" s="43"/>
      <c r="BS39" s="79"/>
      <c r="BT39" s="47"/>
      <c r="BU39" s="71"/>
      <c r="BV39" s="80"/>
      <c r="BW39" s="47"/>
      <c r="BX39" s="74"/>
      <c r="BY39" s="74"/>
      <c r="BZ39" s="74"/>
      <c r="CA39" s="47"/>
      <c r="CB39" s="47"/>
      <c r="CC39" s="47"/>
      <c r="CD39" s="48"/>
      <c r="CH39" s="18"/>
      <c r="CI39" s="38" t="s">
        <v>199</v>
      </c>
      <c r="CJ39" s="33" t="s">
        <v>183</v>
      </c>
      <c r="CK39" s="51"/>
      <c r="CL39" s="52" t="str">
        <f t="shared" si="9"/>
        <v>3Y</v>
      </c>
      <c r="CM39" s="105">
        <f t="shared" si="10"/>
        <v>5.1258360594339902E-4</v>
      </c>
      <c r="CN39" s="122"/>
      <c r="CO39" s="52" t="s">
        <v>13</v>
      </c>
      <c r="CP39" s="105">
        <f t="shared" si="11"/>
        <v>5.6241028980922865E-4</v>
      </c>
      <c r="CQ39" s="48"/>
      <c r="CU39" s="18"/>
      <c r="CV39" s="38" t="s">
        <v>199</v>
      </c>
      <c r="CW39" s="33" t="s">
        <v>145</v>
      </c>
      <c r="CX39" s="51"/>
      <c r="CY39" s="52" t="str">
        <f t="shared" si="21"/>
        <v>4Y</v>
      </c>
      <c r="CZ39" s="105">
        <f t="shared" si="22"/>
        <v>6.3000000000000003E-4</v>
      </c>
      <c r="DA39" s="122"/>
      <c r="DB39" s="52" t="str">
        <f t="shared" si="23"/>
        <v>4Y</v>
      </c>
      <c r="DC39" s="105">
        <f t="shared" si="24"/>
        <v>6.7999999999999994E-4</v>
      </c>
      <c r="DD39" s="48"/>
      <c r="DH39" s="18"/>
      <c r="DI39" s="38" t="s">
        <v>199</v>
      </c>
      <c r="DJ39" s="33" t="s">
        <v>183</v>
      </c>
      <c r="DK39" s="51"/>
      <c r="DL39" s="52" t="str">
        <f t="shared" si="25"/>
        <v>4Y</v>
      </c>
      <c r="DM39" s="105">
        <f t="shared" si="26"/>
        <v>1.2600000000000001E-3</v>
      </c>
      <c r="DN39" s="122"/>
      <c r="DO39" s="52" t="str">
        <f t="shared" si="17"/>
        <v>4Y</v>
      </c>
      <c r="DP39" s="105">
        <f t="shared" si="27"/>
        <v>1.31E-3</v>
      </c>
      <c r="DQ39" s="48"/>
    </row>
    <row r="40" spans="1:121">
      <c r="A40" s="2"/>
      <c r="B40" s="2"/>
      <c r="C40" s="2"/>
      <c r="D40" s="2"/>
      <c r="E40" s="2"/>
      <c r="G40" s="7" t="s">
        <v>246</v>
      </c>
      <c r="AF40" s="2"/>
      <c r="AG40" s="2"/>
      <c r="AP40"/>
      <c r="AQ40"/>
      <c r="AR40"/>
      <c r="AS40"/>
      <c r="AV40" s="18"/>
      <c r="AW40" s="38" t="s">
        <v>134</v>
      </c>
      <c r="AX40" s="111" t="s">
        <v>135</v>
      </c>
      <c r="AY40" s="51"/>
      <c r="AZ40" s="47"/>
      <c r="BA40" s="52" t="e">
        <f t="shared" ref="BA40" si="30">Z26</f>
        <v>#N/A</v>
      </c>
      <c r="BB40" s="569" t="e">
        <f t="shared" si="3"/>
        <v>#N/A</v>
      </c>
      <c r="BC40" s="570" t="e">
        <f t="shared" si="4"/>
        <v>#N/A</v>
      </c>
      <c r="BD40" s="734" t="e">
        <f t="shared" si="4"/>
        <v>#N/A</v>
      </c>
      <c r="BE40" s="47"/>
      <c r="BF40" s="52" t="e">
        <f t="shared" si="1"/>
        <v>#N/A</v>
      </c>
      <c r="BG40" s="569">
        <f t="shared" si="5"/>
        <v>-1.2170313813808994E-3</v>
      </c>
      <c r="BH40" s="570">
        <f t="shared" si="6"/>
        <v>43908</v>
      </c>
      <c r="BI40" s="734">
        <f t="shared" si="6"/>
        <v>44000</v>
      </c>
      <c r="BJ40" s="48"/>
      <c r="BN40" s="18"/>
      <c r="BO40" s="51"/>
      <c r="BP40" s="51"/>
      <c r="BQ40" s="51"/>
      <c r="BR40" s="47"/>
      <c r="BS40" s="47"/>
      <c r="BT40" s="47"/>
      <c r="BU40" s="47"/>
      <c r="BV40" s="47"/>
      <c r="BW40" s="47"/>
      <c r="BX40" s="74"/>
      <c r="BY40" s="74"/>
      <c r="BZ40" s="47"/>
      <c r="CA40" s="47"/>
      <c r="CB40" s="47"/>
      <c r="CC40" s="47"/>
      <c r="CD40" s="48"/>
      <c r="CH40" s="18"/>
      <c r="CI40" s="38" t="s">
        <v>200</v>
      </c>
      <c r="CJ40" s="33" t="s">
        <v>127</v>
      </c>
      <c r="CK40" s="51"/>
      <c r="CL40" s="52" t="str">
        <f t="shared" si="9"/>
        <v>4Y</v>
      </c>
      <c r="CM40" s="105">
        <f t="shared" si="10"/>
        <v>5.5675806220428043E-4</v>
      </c>
      <c r="CN40" s="122"/>
      <c r="CO40" s="52" t="s">
        <v>15</v>
      </c>
      <c r="CP40" s="105">
        <f t="shared" si="11"/>
        <v>6.1140371583687898E-4</v>
      </c>
      <c r="CQ40" s="48"/>
      <c r="CU40" s="18"/>
      <c r="CV40" s="38" t="s">
        <v>200</v>
      </c>
      <c r="CW40" s="33" t="s">
        <v>127</v>
      </c>
      <c r="CX40" s="51"/>
      <c r="CY40" s="52" t="str">
        <f t="shared" si="21"/>
        <v>5Y</v>
      </c>
      <c r="CZ40" s="105">
        <f t="shared" si="22"/>
        <v>6.4999999999999997E-4</v>
      </c>
      <c r="DA40" s="122"/>
      <c r="DB40" s="52" t="str">
        <f t="shared" si="23"/>
        <v>5Y</v>
      </c>
      <c r="DC40" s="105">
        <f t="shared" si="24"/>
        <v>7.0999999999999991E-4</v>
      </c>
      <c r="DD40" s="48"/>
      <c r="DH40" s="18"/>
      <c r="DI40" s="38" t="s">
        <v>200</v>
      </c>
      <c r="DJ40" s="33" t="s">
        <v>127</v>
      </c>
      <c r="DK40" s="51"/>
      <c r="DL40" s="52" t="str">
        <f t="shared" si="25"/>
        <v>5Y</v>
      </c>
      <c r="DM40" s="105">
        <f t="shared" si="26"/>
        <v>1.3500000000000001E-3</v>
      </c>
      <c r="DN40" s="122"/>
      <c r="DO40" s="52" t="str">
        <f t="shared" si="17"/>
        <v>5Y</v>
      </c>
      <c r="DP40" s="105">
        <f t="shared" si="27"/>
        <v>1.4199999999999998E-3</v>
      </c>
      <c r="DQ40" s="48"/>
    </row>
    <row r="41" spans="1:121" ht="17.25">
      <c r="A41" s="2"/>
      <c r="B41" s="2"/>
      <c r="C41" s="2"/>
      <c r="D41" s="2"/>
      <c r="E41" s="2"/>
      <c r="G41" s="7" t="s">
        <v>247</v>
      </c>
      <c r="H41" s="119"/>
      <c r="I41" s="119"/>
      <c r="M41" s="124" t="s">
        <v>310</v>
      </c>
      <c r="AF41" s="2"/>
      <c r="AG41" s="2"/>
      <c r="AP41"/>
      <c r="AQ41"/>
      <c r="AR41"/>
      <c r="AS41"/>
      <c r="AV41" s="18"/>
      <c r="AW41" s="32" t="s">
        <v>136</v>
      </c>
      <c r="AX41" s="57">
        <v>1E-10</v>
      </c>
      <c r="AY41" s="51"/>
      <c r="AZ41" s="47"/>
      <c r="BA41" s="52" t="e">
        <f t="shared" ref="BA41" si="31">Z27</f>
        <v>#N/A</v>
      </c>
      <c r="BB41" s="569" t="e">
        <f t="shared" si="3"/>
        <v>#N/A</v>
      </c>
      <c r="BC41" s="570" t="e">
        <f t="shared" si="4"/>
        <v>#N/A</v>
      </c>
      <c r="BD41" s="734" t="e">
        <f t="shared" si="4"/>
        <v>#N/A</v>
      </c>
      <c r="BE41" s="47"/>
      <c r="BF41" s="52" t="e">
        <f t="shared" si="1"/>
        <v>#N/A</v>
      </c>
      <c r="BG41" s="569">
        <f t="shared" si="5"/>
        <v>-4.0660240333971655E-4</v>
      </c>
      <c r="BH41" s="570">
        <f t="shared" si="6"/>
        <v>43999</v>
      </c>
      <c r="BI41" s="734">
        <f t="shared" si="6"/>
        <v>44091</v>
      </c>
      <c r="BJ41" s="48"/>
      <c r="BN41" s="35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7"/>
      <c r="CH41" s="18"/>
      <c r="CI41" s="38" t="s">
        <v>201</v>
      </c>
      <c r="CJ41" s="33">
        <v>2</v>
      </c>
      <c r="CK41" s="51"/>
      <c r="CL41" s="52" t="str">
        <f t="shared" si="9"/>
        <v>5Y</v>
      </c>
      <c r="CM41" s="105">
        <f t="shared" si="10"/>
        <v>6.0087591787159108E-4</v>
      </c>
      <c r="CN41" s="122"/>
      <c r="CO41" s="52" t="s">
        <v>16</v>
      </c>
      <c r="CP41" s="105">
        <f t="shared" si="11"/>
        <v>6.6038030273479591E-4</v>
      </c>
      <c r="CQ41" s="48"/>
      <c r="CU41" s="18"/>
      <c r="CV41" s="38" t="s">
        <v>201</v>
      </c>
      <c r="CW41" s="33" t="s">
        <v>175</v>
      </c>
      <c r="CX41" s="51"/>
      <c r="CY41" s="52" t="str">
        <f t="shared" si="21"/>
        <v>6Y</v>
      </c>
      <c r="CZ41" s="105">
        <f t="shared" si="22"/>
        <v>6.6E-4</v>
      </c>
      <c r="DA41" s="122"/>
      <c r="DB41" s="52" t="str">
        <f t="shared" si="23"/>
        <v>6Y</v>
      </c>
      <c r="DC41" s="105">
        <f t="shared" si="24"/>
        <v>7.2000000000000005E-4</v>
      </c>
      <c r="DD41" s="48"/>
      <c r="DH41" s="18"/>
      <c r="DI41" s="38" t="s">
        <v>201</v>
      </c>
      <c r="DJ41" s="33">
        <v>2</v>
      </c>
      <c r="DK41" s="51"/>
      <c r="DL41" s="52" t="str">
        <f t="shared" si="25"/>
        <v>6Y</v>
      </c>
      <c r="DM41" s="105">
        <f t="shared" si="26"/>
        <v>1.39E-3</v>
      </c>
      <c r="DN41" s="122"/>
      <c r="DO41" s="52" t="str">
        <f t="shared" si="17"/>
        <v>6Y</v>
      </c>
      <c r="DP41" s="105">
        <f t="shared" si="27"/>
        <v>1.47E-3</v>
      </c>
      <c r="DQ41" s="48"/>
    </row>
    <row r="42" spans="1:121">
      <c r="A42" s="2"/>
      <c r="B42" s="2"/>
      <c r="C42" s="2"/>
      <c r="D42" s="2"/>
      <c r="E42" s="2"/>
      <c r="G42" s="119"/>
      <c r="H42" s="119"/>
      <c r="I42" s="119"/>
      <c r="R42" s="757" t="s">
        <v>264</v>
      </c>
      <c r="S42" s="757"/>
      <c r="T42" s="757"/>
      <c r="AF42" s="2"/>
      <c r="AG42" s="2"/>
      <c r="AP42"/>
      <c r="AQ42"/>
      <c r="AR42"/>
      <c r="AS42"/>
      <c r="AV42" s="18"/>
      <c r="AW42" s="32" t="s">
        <v>137</v>
      </c>
      <c r="AX42" s="56">
        <v>1000</v>
      </c>
      <c r="AY42" s="51"/>
      <c r="AZ42" s="47"/>
      <c r="BA42" s="52" t="str">
        <f t="shared" ref="BA42:BA57" si="32">M7</f>
        <v>3Y</v>
      </c>
      <c r="BB42" s="569">
        <f t="shared" ref="BB42:BB57" si="33">O7</f>
        <v>-1.2999999999999999E-3</v>
      </c>
      <c r="BC42" s="570"/>
      <c r="BD42" s="105"/>
      <c r="BE42" s="47"/>
      <c r="BF42" s="52" t="str">
        <f t="shared" si="1"/>
        <v>3Y</v>
      </c>
      <c r="BG42" s="569">
        <f>O47</f>
        <v>-1.4600000000000001E-3</v>
      </c>
      <c r="BH42" s="570"/>
      <c r="BI42" s="105"/>
      <c r="BJ42" s="48"/>
      <c r="BN42"/>
      <c r="BO42"/>
      <c r="BP42"/>
      <c r="BQ42"/>
      <c r="BR42"/>
      <c r="BS42"/>
      <c r="BT42"/>
      <c r="BU42" s="119"/>
      <c r="BV42" s="119"/>
      <c r="BW42" s="119"/>
      <c r="BX42" s="119"/>
      <c r="BY42" s="119"/>
      <c r="BZ42" s="119"/>
      <c r="CA42"/>
      <c r="CB42"/>
      <c r="CC42"/>
      <c r="CD42"/>
      <c r="CH42" s="18"/>
      <c r="CI42" s="38" t="s">
        <v>202</v>
      </c>
      <c r="CJ42" s="33" t="s">
        <v>94</v>
      </c>
      <c r="CK42" s="51"/>
      <c r="CL42" s="52" t="str">
        <f t="shared" si="9"/>
        <v>6Y</v>
      </c>
      <c r="CM42" s="105">
        <f t="shared" si="10"/>
        <v>6.2496704673358546E-4</v>
      </c>
      <c r="CN42" s="122"/>
      <c r="CO42" s="52" t="s">
        <v>18</v>
      </c>
      <c r="CP42" s="105">
        <f t="shared" si="11"/>
        <v>6.8437826636934913E-4</v>
      </c>
      <c r="CQ42" s="48"/>
      <c r="CU42" s="18"/>
      <c r="CV42" s="38" t="s">
        <v>202</v>
      </c>
      <c r="CW42" s="33" t="s">
        <v>94</v>
      </c>
      <c r="CX42" s="51"/>
      <c r="CY42" s="52" t="str">
        <f t="shared" si="21"/>
        <v>7Y</v>
      </c>
      <c r="CZ42" s="105">
        <f t="shared" si="22"/>
        <v>6.7000000000000002E-4</v>
      </c>
      <c r="DA42" s="122"/>
      <c r="DB42" s="52" t="str">
        <f t="shared" si="23"/>
        <v>7Y</v>
      </c>
      <c r="DC42" s="105">
        <f t="shared" si="24"/>
        <v>7.2000000000000005E-4</v>
      </c>
      <c r="DD42" s="48"/>
      <c r="DH42" s="18"/>
      <c r="DI42" s="38" t="s">
        <v>202</v>
      </c>
      <c r="DJ42" s="33" t="s">
        <v>94</v>
      </c>
      <c r="DK42" s="51"/>
      <c r="DL42" s="52" t="str">
        <f t="shared" si="25"/>
        <v>7Y</v>
      </c>
      <c r="DM42" s="105">
        <f t="shared" si="26"/>
        <v>1.4199999999999998E-3</v>
      </c>
      <c r="DN42" s="122"/>
      <c r="DO42" s="52" t="str">
        <f t="shared" si="17"/>
        <v>7Y</v>
      </c>
      <c r="DP42" s="105">
        <f t="shared" si="27"/>
        <v>1.49E-3</v>
      </c>
      <c r="DQ42" s="48"/>
    </row>
    <row r="43" spans="1:121">
      <c r="A43" s="2"/>
      <c r="B43" s="2"/>
      <c r="C43" s="2"/>
      <c r="D43" s="2"/>
      <c r="E43" s="2"/>
      <c r="G43" s="119"/>
      <c r="H43" s="119"/>
      <c r="M43" s="551" t="s">
        <v>274</v>
      </c>
      <c r="N43" s="518" t="s">
        <v>329</v>
      </c>
      <c r="O43" s="551" t="s">
        <v>94</v>
      </c>
      <c r="P43" s="551" t="s">
        <v>275</v>
      </c>
      <c r="Q43" s="551" t="s">
        <v>12</v>
      </c>
      <c r="R43" s="551"/>
      <c r="S43" s="551"/>
      <c r="T43" s="551"/>
      <c r="U43" s="551" t="s">
        <v>331</v>
      </c>
      <c r="V43" s="551" t="s">
        <v>319</v>
      </c>
      <c r="W43" s="551" t="s">
        <v>320</v>
      </c>
      <c r="X43" s="551" t="s">
        <v>321</v>
      </c>
      <c r="Y43" s="211"/>
      <c r="Z43" s="551" t="s">
        <v>327</v>
      </c>
      <c r="AA43" s="211"/>
      <c r="AB43" s="551"/>
      <c r="AC43" s="551"/>
      <c r="AD43" s="551"/>
      <c r="AF43" s="551"/>
      <c r="AG43" s="551"/>
      <c r="AP43"/>
      <c r="AQ43"/>
      <c r="AR43"/>
      <c r="AS43"/>
      <c r="AV43" s="18"/>
      <c r="AW43" s="32" t="s">
        <v>138</v>
      </c>
      <c r="AX43" s="56" t="s">
        <v>139</v>
      </c>
      <c r="AY43" s="51"/>
      <c r="AZ43" s="47"/>
      <c r="BA43" s="52" t="str">
        <f t="shared" si="32"/>
        <v>4Y</v>
      </c>
      <c r="BB43" s="569">
        <f t="shared" si="33"/>
        <v>1.0000000000000002E-4</v>
      </c>
      <c r="BC43" s="569"/>
      <c r="BD43" s="105"/>
      <c r="BE43" s="47"/>
      <c r="BF43" s="52" t="str">
        <f t="shared" si="1"/>
        <v>4Y</v>
      </c>
      <c r="BG43" s="569">
        <f t="shared" ref="BG43:BG57" si="34">O48</f>
        <v>-4.9999999999999996E-5</v>
      </c>
      <c r="BH43" s="569"/>
      <c r="BI43" s="105"/>
      <c r="BJ43" s="48"/>
      <c r="BN43" s="39" t="s">
        <v>177</v>
      </c>
      <c r="BO43"/>
      <c r="BP43"/>
      <c r="BQ43"/>
      <c r="BR43"/>
      <c r="BS43"/>
      <c r="BT43"/>
      <c r="BU43" s="119"/>
      <c r="BV43" s="119"/>
      <c r="BW43" s="119"/>
      <c r="BX43" s="119"/>
      <c r="BY43" s="119"/>
      <c r="BZ43" s="119"/>
      <c r="CA43"/>
      <c r="CB43"/>
      <c r="CC43"/>
      <c r="CD43"/>
      <c r="CH43" s="18"/>
      <c r="CI43" s="38" t="s">
        <v>203</v>
      </c>
      <c r="CJ43" s="33" t="s">
        <v>155</v>
      </c>
      <c r="CK43" s="51"/>
      <c r="CL43" s="52" t="str">
        <f t="shared" si="9"/>
        <v>7Y</v>
      </c>
      <c r="CM43" s="105">
        <f t="shared" si="10"/>
        <v>6.3459000390652179E-4</v>
      </c>
      <c r="CN43" s="122"/>
      <c r="CO43" s="52" t="s">
        <v>19</v>
      </c>
      <c r="CP43" s="105">
        <f t="shared" si="11"/>
        <v>6.939400924382208E-4</v>
      </c>
      <c r="CQ43" s="48"/>
      <c r="CU43" s="18"/>
      <c r="CV43" s="38" t="s">
        <v>203</v>
      </c>
      <c r="CW43" s="33" t="s">
        <v>323</v>
      </c>
      <c r="CX43" s="51"/>
      <c r="CY43" s="52" t="str">
        <f t="shared" si="21"/>
        <v>8Y</v>
      </c>
      <c r="CZ43" s="105">
        <f t="shared" si="22"/>
        <v>6.7000000000000002E-4</v>
      </c>
      <c r="DA43" s="122"/>
      <c r="DB43" s="52" t="str">
        <f t="shared" si="23"/>
        <v>8Y</v>
      </c>
      <c r="DC43" s="105">
        <f t="shared" si="24"/>
        <v>7.2000000000000005E-4</v>
      </c>
      <c r="DD43" s="48"/>
      <c r="DH43" s="18"/>
      <c r="DI43" s="38" t="s">
        <v>203</v>
      </c>
      <c r="DJ43" s="33" t="s">
        <v>155</v>
      </c>
      <c r="DK43" s="51"/>
      <c r="DL43" s="52" t="str">
        <f t="shared" si="25"/>
        <v>8Y</v>
      </c>
      <c r="DM43" s="105">
        <f t="shared" si="26"/>
        <v>1.4300000000000001E-3</v>
      </c>
      <c r="DN43" s="122"/>
      <c r="DO43" s="52" t="str">
        <f t="shared" si="17"/>
        <v>8Y</v>
      </c>
      <c r="DP43" s="105">
        <f t="shared" si="27"/>
        <v>1.48E-3</v>
      </c>
      <c r="DQ43" s="48"/>
    </row>
    <row r="44" spans="1:121">
      <c r="A44" s="2"/>
      <c r="B44" s="2"/>
      <c r="C44" s="2"/>
      <c r="D44" s="2"/>
      <c r="E44" s="2"/>
      <c r="M44" s="138"/>
      <c r="N44" s="139"/>
      <c r="O44" s="140"/>
      <c r="P44" s="140"/>
      <c r="Q44" s="140"/>
      <c r="R44" s="153"/>
      <c r="S44" s="154"/>
      <c r="T44" s="153"/>
      <c r="U44" s="139"/>
      <c r="V44" s="141">
        <v>4.6579728579214255E-4</v>
      </c>
      <c r="W44" s="141">
        <v>5.5000000000000003E-4</v>
      </c>
      <c r="X44" s="142">
        <v>1.2199999999999999E-3</v>
      </c>
      <c r="Y44" s="211"/>
      <c r="Z44" s="138" t="s">
        <v>660</v>
      </c>
      <c r="AA44" s="150" t="s">
        <v>660</v>
      </c>
      <c r="AB44" s="150">
        <v>43362</v>
      </c>
      <c r="AC44" s="150">
        <v>43453</v>
      </c>
      <c r="AD44" s="563">
        <v>100.31546374729149</v>
      </c>
      <c r="AF44" s="551"/>
      <c r="AG44" s="551"/>
      <c r="AP44"/>
      <c r="AQ44"/>
      <c r="AR44"/>
      <c r="AS44"/>
      <c r="AV44" s="18"/>
      <c r="AW44" s="41" t="s">
        <v>140</v>
      </c>
      <c r="AX44" s="56" t="b">
        <v>1</v>
      </c>
      <c r="AY44" s="51"/>
      <c r="AZ44" s="47"/>
      <c r="BA44" s="52" t="str">
        <f t="shared" si="32"/>
        <v>5Y</v>
      </c>
      <c r="BB44" s="569">
        <f t="shared" si="33"/>
        <v>1.4400000000000003E-3</v>
      </c>
      <c r="BC44" s="569"/>
      <c r="BD44" s="105"/>
      <c r="BE44" s="47"/>
      <c r="BF44" s="52" t="str">
        <f t="shared" si="1"/>
        <v>5Y</v>
      </c>
      <c r="BG44" s="569">
        <f t="shared" si="34"/>
        <v>1.2999999999999999E-3</v>
      </c>
      <c r="BH44" s="569"/>
      <c r="BI44" s="105"/>
      <c r="BJ44" s="48"/>
      <c r="BN44" s="13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7"/>
      <c r="CH44" s="18"/>
      <c r="CI44" s="38" t="s">
        <v>204</v>
      </c>
      <c r="CJ44" s="33" t="s">
        <v>9</v>
      </c>
      <c r="CK44" s="51"/>
      <c r="CL44" s="52" t="str">
        <f t="shared" si="9"/>
        <v>8Y</v>
      </c>
      <c r="CM44" s="105">
        <f t="shared" si="10"/>
        <v>6.392879159988216E-4</v>
      </c>
      <c r="CN44" s="122"/>
      <c r="CO44" s="52" t="s">
        <v>21</v>
      </c>
      <c r="CP44" s="105">
        <f t="shared" si="11"/>
        <v>6.8874602641417516E-4</v>
      </c>
      <c r="CQ44" s="48"/>
      <c r="CU44" s="18"/>
      <c r="CV44" s="38" t="s">
        <v>204</v>
      </c>
      <c r="CW44" s="33" t="s">
        <v>9</v>
      </c>
      <c r="CX44" s="51"/>
      <c r="CY44" s="52" t="str">
        <f t="shared" si="21"/>
        <v>9Y</v>
      </c>
      <c r="CZ44" s="105">
        <f t="shared" si="22"/>
        <v>6.7000000000000002E-4</v>
      </c>
      <c r="DA44" s="122"/>
      <c r="DB44" s="52" t="str">
        <f t="shared" si="23"/>
        <v>9Y</v>
      </c>
      <c r="DC44" s="105">
        <f t="shared" si="24"/>
        <v>7.2000000000000005E-4</v>
      </c>
      <c r="DD44" s="48"/>
      <c r="DH44" s="18"/>
      <c r="DI44" s="38" t="s">
        <v>204</v>
      </c>
      <c r="DJ44" s="33" t="s">
        <v>9</v>
      </c>
      <c r="DK44" s="51"/>
      <c r="DL44" s="52" t="str">
        <f t="shared" si="25"/>
        <v>9Y</v>
      </c>
      <c r="DM44" s="105">
        <f t="shared" si="26"/>
        <v>1.4300000000000001E-3</v>
      </c>
      <c r="DN44" s="122"/>
      <c r="DO44" s="52" t="str">
        <f t="shared" si="17"/>
        <v>9Y</v>
      </c>
      <c r="DP44" s="105">
        <f t="shared" si="27"/>
        <v>1.4599999999999999E-3</v>
      </c>
      <c r="DQ44" s="48"/>
    </row>
    <row r="45" spans="1:121">
      <c r="A45" s="2"/>
      <c r="B45" s="2"/>
      <c r="C45" s="2"/>
      <c r="D45" s="2"/>
      <c r="E45" s="2"/>
      <c r="M45" s="143"/>
      <c r="N45" s="109"/>
      <c r="O45" s="12"/>
      <c r="P45" s="12"/>
      <c r="Q45" s="12"/>
      <c r="R45" s="155"/>
      <c r="S45" s="156"/>
      <c r="T45" s="155"/>
      <c r="U45" s="109"/>
      <c r="V45" s="8">
        <v>4.7443075752550686E-4</v>
      </c>
      <c r="W45" s="8"/>
      <c r="X45" s="144"/>
      <c r="Y45" s="211"/>
      <c r="Z45" s="143" t="s">
        <v>662</v>
      </c>
      <c r="AA45" s="150" t="s">
        <v>662</v>
      </c>
      <c r="AB45" s="9">
        <v>43453</v>
      </c>
      <c r="AC45" s="9">
        <v>43543</v>
      </c>
      <c r="AD45" s="564">
        <v>100.29880776736198</v>
      </c>
      <c r="AF45" s="551"/>
      <c r="AG45" s="551"/>
      <c r="AP45"/>
      <c r="AQ45"/>
      <c r="AR45"/>
      <c r="AS45"/>
      <c r="AV45" s="18"/>
      <c r="AW45" s="6"/>
      <c r="AX45" s="58"/>
      <c r="AY45" s="51"/>
      <c r="AZ45" s="47"/>
      <c r="BA45" s="52" t="str">
        <f t="shared" si="32"/>
        <v>6Y</v>
      </c>
      <c r="BB45" s="569">
        <f t="shared" si="33"/>
        <v>2.7399999999999998E-3</v>
      </c>
      <c r="BC45" s="569"/>
      <c r="BD45" s="105"/>
      <c r="BE45" s="47"/>
      <c r="BF45" s="52" t="str">
        <f t="shared" si="1"/>
        <v>6Y</v>
      </c>
      <c r="BG45" s="569">
        <f t="shared" si="34"/>
        <v>2.5800000000000003E-3</v>
      </c>
      <c r="BH45" s="569"/>
      <c r="BI45" s="105"/>
      <c r="BJ45" s="48"/>
      <c r="BN45" s="18"/>
      <c r="BO45" s="21" t="s">
        <v>178</v>
      </c>
      <c r="BP45" s="47"/>
      <c r="BQ45" s="47"/>
      <c r="BR45" s="21" t="s">
        <v>266</v>
      </c>
      <c r="BS45" s="47"/>
      <c r="BT45" s="47"/>
      <c r="BU45" s="47"/>
      <c r="BV45" s="47"/>
      <c r="BW45" s="47"/>
      <c r="BX45" s="21" t="s">
        <v>268</v>
      </c>
      <c r="BY45" s="47"/>
      <c r="BZ45" s="47"/>
      <c r="CA45" s="47"/>
      <c r="CB45" s="47"/>
      <c r="CC45" s="47"/>
      <c r="CD45" s="48"/>
      <c r="CH45" s="18"/>
      <c r="CI45" s="38" t="s">
        <v>205</v>
      </c>
      <c r="CJ45" s="33" t="s">
        <v>279</v>
      </c>
      <c r="CK45" s="51"/>
      <c r="CL45" s="52" t="str">
        <f t="shared" si="9"/>
        <v>9Y</v>
      </c>
      <c r="CM45" s="105">
        <f t="shared" si="10"/>
        <v>6.3906849789670175E-4</v>
      </c>
      <c r="CN45" s="122"/>
      <c r="CO45" s="52" t="s">
        <v>22</v>
      </c>
      <c r="CP45" s="105">
        <f t="shared" si="11"/>
        <v>6.8377071017052329E-4</v>
      </c>
      <c r="CQ45" s="48"/>
      <c r="CU45" s="18"/>
      <c r="CV45" s="38" t="s">
        <v>205</v>
      </c>
      <c r="CW45" s="33" t="s">
        <v>115</v>
      </c>
      <c r="CX45" s="51"/>
      <c r="CY45" s="52" t="str">
        <f t="shared" si="21"/>
        <v>10Y</v>
      </c>
      <c r="CZ45" s="105">
        <f t="shared" si="22"/>
        <v>6.7000000000000002E-4</v>
      </c>
      <c r="DA45" s="122"/>
      <c r="DB45" s="52" t="str">
        <f t="shared" si="23"/>
        <v>10Y</v>
      </c>
      <c r="DC45" s="105">
        <f t="shared" si="24"/>
        <v>6.9999999999999999E-4</v>
      </c>
      <c r="DD45" s="48"/>
      <c r="DH45" s="18"/>
      <c r="DI45" s="38" t="s">
        <v>205</v>
      </c>
      <c r="DJ45" s="33" t="s">
        <v>279</v>
      </c>
      <c r="DK45" s="51"/>
      <c r="DL45" s="52" t="str">
        <f t="shared" si="25"/>
        <v>10Y</v>
      </c>
      <c r="DM45" s="105">
        <f t="shared" si="26"/>
        <v>1.4199999999999998E-3</v>
      </c>
      <c r="DN45" s="122"/>
      <c r="DO45" s="52" t="str">
        <f t="shared" si="17"/>
        <v>10Y</v>
      </c>
      <c r="DP45" s="105">
        <f t="shared" si="27"/>
        <v>1.4300000000000001E-3</v>
      </c>
      <c r="DQ45" s="48"/>
    </row>
    <row r="46" spans="1:121">
      <c r="A46" s="2"/>
      <c r="B46" s="2"/>
      <c r="C46" s="2"/>
      <c r="D46" s="2"/>
      <c r="E46" s="2"/>
      <c r="M46" s="143"/>
      <c r="N46" s="109"/>
      <c r="O46" s="12"/>
      <c r="P46" s="12"/>
      <c r="Q46" s="12"/>
      <c r="R46" s="155"/>
      <c r="S46" s="156"/>
      <c r="T46" s="155"/>
      <c r="U46" s="109"/>
      <c r="V46" s="8">
        <v>5.1695962772939927E-4</v>
      </c>
      <c r="W46" s="8">
        <v>5.9999999999999995E-4</v>
      </c>
      <c r="X46" s="144">
        <v>1.15E-3</v>
      </c>
      <c r="Y46" s="211"/>
      <c r="Z46" s="143" t="s">
        <v>663</v>
      </c>
      <c r="AA46" s="150" t="s">
        <v>663</v>
      </c>
      <c r="AB46" s="9">
        <v>43544</v>
      </c>
      <c r="AC46" s="9">
        <v>43636</v>
      </c>
      <c r="AD46" s="564">
        <v>100.28965178743249</v>
      </c>
      <c r="AF46" s="551"/>
      <c r="AG46" s="551"/>
      <c r="AP46"/>
      <c r="AQ46"/>
      <c r="AR46"/>
      <c r="AS46"/>
      <c r="AV46" s="18"/>
      <c r="AW46" s="10"/>
      <c r="AX46" s="59"/>
      <c r="AY46" s="51"/>
      <c r="AZ46" s="47"/>
      <c r="BA46" s="52" t="str">
        <f t="shared" si="32"/>
        <v>7Y</v>
      </c>
      <c r="BB46" s="569">
        <f t="shared" si="33"/>
        <v>3.9899999999999996E-3</v>
      </c>
      <c r="BC46" s="569"/>
      <c r="BD46" s="105"/>
      <c r="BE46" s="47"/>
      <c r="BF46" s="52" t="str">
        <f t="shared" si="1"/>
        <v>7Y</v>
      </c>
      <c r="BG46" s="569">
        <f t="shared" si="34"/>
        <v>3.8299999999999996E-3</v>
      </c>
      <c r="BH46" s="569"/>
      <c r="BI46" s="105"/>
      <c r="BJ46" s="48"/>
      <c r="BN46" s="18"/>
      <c r="BO46" s="30" t="s">
        <v>112</v>
      </c>
      <c r="BP46" s="49" t="s">
        <v>113</v>
      </c>
      <c r="BQ46" s="47"/>
      <c r="BR46" s="73" t="s">
        <v>179</v>
      </c>
      <c r="BS46" s="73" t="s">
        <v>98</v>
      </c>
      <c r="BT46" s="73" t="s">
        <v>99</v>
      </c>
      <c r="BU46" s="73" t="s">
        <v>97</v>
      </c>
      <c r="BV46" s="47" t="s">
        <v>154</v>
      </c>
      <c r="BW46" s="23"/>
      <c r="BX46" s="73" t="s">
        <v>179</v>
      </c>
      <c r="BY46" s="73" t="s">
        <v>98</v>
      </c>
      <c r="BZ46" s="73" t="s">
        <v>99</v>
      </c>
      <c r="CA46" s="73" t="s">
        <v>97</v>
      </c>
      <c r="CB46" s="47" t="s">
        <v>154</v>
      </c>
      <c r="CC46" s="47"/>
      <c r="CD46" s="48"/>
      <c r="CH46" s="18"/>
      <c r="CI46" s="38" t="s">
        <v>206</v>
      </c>
      <c r="CJ46" s="33" t="s">
        <v>278</v>
      </c>
      <c r="CK46" s="51"/>
      <c r="CL46" s="52" t="str">
        <f t="shared" si="9"/>
        <v>10Y</v>
      </c>
      <c r="CM46" s="105">
        <f t="shared" si="10"/>
        <v>6.3870200519900409E-4</v>
      </c>
      <c r="CN46" s="122"/>
      <c r="CO46" s="52" t="s">
        <v>20</v>
      </c>
      <c r="CP46" s="105">
        <f t="shared" si="11"/>
        <v>6.6841228939360994E-4</v>
      </c>
      <c r="CQ46" s="48"/>
      <c r="CU46" s="18"/>
      <c r="CV46" s="38" t="s">
        <v>206</v>
      </c>
      <c r="CW46" s="33" t="s">
        <v>113</v>
      </c>
      <c r="CX46" s="51"/>
      <c r="CY46" s="52" t="str">
        <f t="shared" si="21"/>
        <v>11y</v>
      </c>
      <c r="CZ46" s="105">
        <f t="shared" si="22"/>
        <v>6.6E-4</v>
      </c>
      <c r="DA46" s="122"/>
      <c r="DB46" s="52" t="str">
        <f t="shared" si="23"/>
        <v>11y</v>
      </c>
      <c r="DC46" s="105">
        <f t="shared" si="24"/>
        <v>6.7999999999999994E-4</v>
      </c>
      <c r="DD46" s="48"/>
      <c r="DH46" s="18"/>
      <c r="DI46" s="38" t="s">
        <v>206</v>
      </c>
      <c r="DJ46" s="33" t="s">
        <v>278</v>
      </c>
      <c r="DK46" s="51"/>
      <c r="DL46" s="52" t="str">
        <f t="shared" si="25"/>
        <v>11y</v>
      </c>
      <c r="DM46" s="105">
        <f t="shared" si="26"/>
        <v>1.39E-3</v>
      </c>
      <c r="DN46" s="122"/>
      <c r="DO46" s="52" t="str">
        <f t="shared" si="17"/>
        <v>11y</v>
      </c>
      <c r="DP46" s="105">
        <f t="shared" si="27"/>
        <v>1.41E-3</v>
      </c>
      <c r="DQ46" s="48"/>
    </row>
    <row r="47" spans="1:121">
      <c r="M47" s="143"/>
      <c r="N47" s="109"/>
      <c r="O47" s="12">
        <v>-1.4600000000000001E-3</v>
      </c>
      <c r="P47" s="12">
        <v>-6.2892302220617828E-4</v>
      </c>
      <c r="Q47" s="12">
        <v>-5.8957165149475622E-5</v>
      </c>
      <c r="R47" s="155"/>
      <c r="S47" s="156"/>
      <c r="T47" s="155"/>
      <c r="U47" s="109"/>
      <c r="V47" s="8">
        <v>5.6241028980922865E-4</v>
      </c>
      <c r="W47" s="8">
        <v>6.4999999999999997E-4</v>
      </c>
      <c r="X47" s="144">
        <v>1.2199999999999999E-3</v>
      </c>
      <c r="Y47" s="211"/>
      <c r="Z47" s="143" t="s">
        <v>664</v>
      </c>
      <c r="AA47" s="150" t="s">
        <v>664</v>
      </c>
      <c r="AB47" s="9">
        <v>43635</v>
      </c>
      <c r="AC47" s="9">
        <v>43727</v>
      </c>
      <c r="AD47" s="564">
        <v>100.26295998106804</v>
      </c>
      <c r="AF47" s="551"/>
      <c r="AG47" s="551"/>
      <c r="AP47"/>
      <c r="AQ47"/>
      <c r="AR47"/>
      <c r="AS47"/>
      <c r="AV47" s="18"/>
      <c r="AW47" s="51"/>
      <c r="AX47" s="51"/>
      <c r="AY47" s="51"/>
      <c r="AZ47" s="51"/>
      <c r="BA47" s="52" t="str">
        <f t="shared" si="32"/>
        <v>8Y</v>
      </c>
      <c r="BB47" s="569">
        <f t="shared" si="33"/>
        <v>5.1799999999999997E-3</v>
      </c>
      <c r="BC47" s="569"/>
      <c r="BD47" s="105"/>
      <c r="BE47" s="51"/>
      <c r="BF47" s="52" t="str">
        <f t="shared" si="1"/>
        <v>8Y</v>
      </c>
      <c r="BG47" s="569">
        <f t="shared" si="34"/>
        <v>5.0100000000000006E-3</v>
      </c>
      <c r="BH47" s="569"/>
      <c r="BI47" s="105"/>
      <c r="BJ47" s="48"/>
      <c r="BN47" s="18"/>
      <c r="BO47" s="32" t="s">
        <v>114</v>
      </c>
      <c r="BP47" s="50" t="s">
        <v>115</v>
      </c>
      <c r="BQ47" s="47"/>
      <c r="BR47" s="82" t="str">
        <f t="shared" ref="BR47:BU54" si="35">AA4</f>
        <v>EUR_Future_ER1</v>
      </c>
      <c r="BS47" s="83">
        <f t="shared" si="35"/>
        <v>43362</v>
      </c>
      <c r="BT47" s="83">
        <f t="shared" si="35"/>
        <v>43453</v>
      </c>
      <c r="BU47" s="84">
        <f t="shared" si="35"/>
        <v>100.31754866668818</v>
      </c>
      <c r="BV47" s="77"/>
      <c r="BW47" s="125"/>
      <c r="BX47" s="82" t="str">
        <f>AA44</f>
        <v>EUR_Future_ER1</v>
      </c>
      <c r="BY47" s="83">
        <f t="shared" ref="BY47:CA47" si="36">AB44</f>
        <v>43362</v>
      </c>
      <c r="BZ47" s="83">
        <f t="shared" si="36"/>
        <v>43453</v>
      </c>
      <c r="CA47" s="84">
        <f t="shared" si="36"/>
        <v>100.31546374729149</v>
      </c>
      <c r="CB47" s="77"/>
      <c r="CC47" s="47"/>
      <c r="CD47" s="48"/>
      <c r="CH47" s="18"/>
      <c r="CI47" s="38" t="s">
        <v>207</v>
      </c>
      <c r="CJ47" s="33" t="s">
        <v>170</v>
      </c>
      <c r="CK47" s="51"/>
      <c r="CL47" s="52" t="str">
        <f t="shared" si="9"/>
        <v>11y</v>
      </c>
      <c r="CM47" s="105">
        <f t="shared" si="10"/>
        <v>6.2871023481917213E-4</v>
      </c>
      <c r="CN47" s="122"/>
      <c r="CO47" s="52" t="s">
        <v>248</v>
      </c>
      <c r="CP47" s="105">
        <f t="shared" si="11"/>
        <v>6.5348071382782293E-4</v>
      </c>
      <c r="CQ47" s="48"/>
      <c r="CU47" s="18"/>
      <c r="CV47" s="38" t="s">
        <v>207</v>
      </c>
      <c r="CW47" s="33" t="s">
        <v>162</v>
      </c>
      <c r="CX47" s="51"/>
      <c r="CY47" s="52" t="str">
        <f t="shared" si="21"/>
        <v>12y</v>
      </c>
      <c r="CZ47" s="105">
        <f t="shared" si="22"/>
        <v>6.4999999999999997E-4</v>
      </c>
      <c r="DA47" s="122"/>
      <c r="DB47" s="52" t="str">
        <f t="shared" si="23"/>
        <v>12y</v>
      </c>
      <c r="DC47" s="105">
        <f t="shared" si="24"/>
        <v>6.7000000000000002E-4</v>
      </c>
      <c r="DD47" s="48"/>
      <c r="DH47" s="18"/>
      <c r="DI47" s="38" t="s">
        <v>207</v>
      </c>
      <c r="DJ47" s="33" t="s">
        <v>170</v>
      </c>
      <c r="DK47" s="51"/>
      <c r="DL47" s="52" t="str">
        <f t="shared" si="25"/>
        <v>12y</v>
      </c>
      <c r="DM47" s="105">
        <f t="shared" si="26"/>
        <v>1.3699999999999999E-3</v>
      </c>
      <c r="DN47" s="122"/>
      <c r="DO47" s="52" t="str">
        <f t="shared" si="17"/>
        <v>12y</v>
      </c>
      <c r="DP47" s="105">
        <f t="shared" si="27"/>
        <v>1.39E-3</v>
      </c>
      <c r="DQ47" s="48"/>
    </row>
    <row r="48" spans="1:121">
      <c r="M48" s="143"/>
      <c r="N48" s="109"/>
      <c r="O48" s="12">
        <v>-4.9999999999999996E-5</v>
      </c>
      <c r="P48" s="12">
        <v>9.2716604264199485E-4</v>
      </c>
      <c r="Q48" s="12">
        <v>1.547503215921211E-3</v>
      </c>
      <c r="R48" s="155"/>
      <c r="S48" s="156"/>
      <c r="T48" s="155"/>
      <c r="U48" s="109"/>
      <c r="V48" s="8">
        <v>6.1140371583687898E-4</v>
      </c>
      <c r="W48" s="8">
        <v>6.7999999999999994E-4</v>
      </c>
      <c r="X48" s="144">
        <v>1.31E-3</v>
      </c>
      <c r="Y48" s="211"/>
      <c r="Z48" s="143" t="s">
        <v>665</v>
      </c>
      <c r="AA48" s="150" t="s">
        <v>665</v>
      </c>
      <c r="AB48" s="9">
        <v>43726</v>
      </c>
      <c r="AC48" s="9">
        <v>43817</v>
      </c>
      <c r="AD48" s="564">
        <v>100.19335425055492</v>
      </c>
      <c r="AF48" s="551"/>
      <c r="AG48" s="551"/>
      <c r="AP48"/>
      <c r="AQ48"/>
      <c r="AR48"/>
      <c r="AS48"/>
      <c r="AV48" s="18"/>
      <c r="AW48" s="51"/>
      <c r="AX48" s="51"/>
      <c r="AY48" s="51"/>
      <c r="AZ48" s="51"/>
      <c r="BA48" s="52" t="str">
        <f t="shared" si="32"/>
        <v>9Y</v>
      </c>
      <c r="BB48" s="569">
        <f t="shared" si="33"/>
        <v>6.2899999999999996E-3</v>
      </c>
      <c r="BC48" s="569"/>
      <c r="BD48" s="105"/>
      <c r="BE48" s="51"/>
      <c r="BF48" s="52" t="str">
        <f t="shared" si="1"/>
        <v>9Y</v>
      </c>
      <c r="BG48" s="569">
        <f t="shared" si="34"/>
        <v>6.11E-3</v>
      </c>
      <c r="BH48" s="569"/>
      <c r="BI48" s="105"/>
      <c r="BJ48" s="48"/>
      <c r="BN48" s="18"/>
      <c r="BO48" s="32" t="s">
        <v>121</v>
      </c>
      <c r="BP48" s="50" t="s">
        <v>175</v>
      </c>
      <c r="BQ48" s="47"/>
      <c r="BR48" s="85" t="str">
        <f t="shared" si="35"/>
        <v>EUR_Future_ER2</v>
      </c>
      <c r="BS48" s="83">
        <f t="shared" si="35"/>
        <v>43453</v>
      </c>
      <c r="BT48" s="83">
        <f t="shared" si="35"/>
        <v>43543</v>
      </c>
      <c r="BU48" s="84">
        <f t="shared" si="35"/>
        <v>100.29818133363467</v>
      </c>
      <c r="BV48" s="78"/>
      <c r="BW48" s="125"/>
      <c r="BX48" s="85" t="str">
        <f t="shared" ref="BX48:CA48" si="37">AA45</f>
        <v>EUR_Future_ER2</v>
      </c>
      <c r="BY48" s="83">
        <f t="shared" si="37"/>
        <v>43453</v>
      </c>
      <c r="BZ48" s="83">
        <f t="shared" si="37"/>
        <v>43543</v>
      </c>
      <c r="CA48" s="84">
        <f t="shared" si="37"/>
        <v>100.29880776736198</v>
      </c>
      <c r="CB48" s="78"/>
      <c r="CC48" s="47"/>
      <c r="CD48" s="48"/>
      <c r="CH48" s="18"/>
      <c r="CI48" s="38" t="s">
        <v>208</v>
      </c>
      <c r="CJ48" s="33" t="s">
        <v>278</v>
      </c>
      <c r="CK48" s="51"/>
      <c r="CL48" s="52" t="str">
        <f t="shared" si="9"/>
        <v>12y</v>
      </c>
      <c r="CM48" s="105">
        <f t="shared" si="10"/>
        <v>6.0891451892112342E-4</v>
      </c>
      <c r="CN48" s="122"/>
      <c r="CO48" s="52" t="s">
        <v>249</v>
      </c>
      <c r="CP48" s="105">
        <f t="shared" si="11"/>
        <v>6.3366242354224306E-4</v>
      </c>
      <c r="CQ48" s="48"/>
      <c r="CU48" s="18"/>
      <c r="CV48" s="38" t="s">
        <v>208</v>
      </c>
      <c r="CW48" s="33" t="s">
        <v>113</v>
      </c>
      <c r="CX48" s="51"/>
      <c r="CY48" s="52" t="str">
        <f t="shared" si="21"/>
        <v>15y</v>
      </c>
      <c r="CZ48" s="105">
        <f t="shared" si="22"/>
        <v>6.3000000000000003E-4</v>
      </c>
      <c r="DA48" s="122"/>
      <c r="DB48" s="52" t="str">
        <f t="shared" si="23"/>
        <v>15y</v>
      </c>
      <c r="DC48" s="105">
        <f t="shared" si="24"/>
        <v>6.7000000000000002E-4</v>
      </c>
      <c r="DD48" s="48"/>
      <c r="DH48" s="18"/>
      <c r="DI48" s="38" t="s">
        <v>208</v>
      </c>
      <c r="DJ48" s="33" t="s">
        <v>278</v>
      </c>
      <c r="DK48" s="51"/>
      <c r="DL48" s="52" t="str">
        <f t="shared" si="25"/>
        <v>15y</v>
      </c>
      <c r="DM48" s="105">
        <f t="shared" si="26"/>
        <v>1.2900000000000001E-3</v>
      </c>
      <c r="DN48" s="122"/>
      <c r="DO48" s="52" t="str">
        <f t="shared" si="17"/>
        <v>15y</v>
      </c>
      <c r="DP48" s="105">
        <f t="shared" si="27"/>
        <v>1.32E-3</v>
      </c>
      <c r="DQ48" s="48"/>
    </row>
    <row r="49" spans="13:121">
      <c r="M49" s="143"/>
      <c r="N49" s="109"/>
      <c r="O49" s="12">
        <v>1.2999999999999999E-3</v>
      </c>
      <c r="P49" s="12">
        <v>2.4099253909441992E-3</v>
      </c>
      <c r="Q49" s="12">
        <v>3.079977190704344E-3</v>
      </c>
      <c r="R49" s="155"/>
      <c r="S49" s="156"/>
      <c r="T49" s="155"/>
      <c r="U49" s="109"/>
      <c r="V49" s="8">
        <v>6.6038030273479591E-4</v>
      </c>
      <c r="W49" s="8">
        <v>7.0999999999999991E-4</v>
      </c>
      <c r="X49" s="144">
        <v>1.4199999999999998E-3</v>
      </c>
      <c r="Y49" s="211"/>
      <c r="Z49" s="143" t="s">
        <v>666</v>
      </c>
      <c r="AA49" s="150" t="s">
        <v>666</v>
      </c>
      <c r="AB49" s="9">
        <v>43817</v>
      </c>
      <c r="AC49" s="9">
        <v>43908</v>
      </c>
      <c r="AD49" s="564">
        <v>100.11335425055491</v>
      </c>
      <c r="AF49" s="551"/>
      <c r="AG49" s="551"/>
      <c r="AP49"/>
      <c r="AQ49"/>
      <c r="AR49"/>
      <c r="AS49"/>
      <c r="AV49" s="18"/>
      <c r="AW49" s="51"/>
      <c r="AX49" s="51"/>
      <c r="AY49" s="51"/>
      <c r="AZ49" s="51"/>
      <c r="BA49" s="52" t="str">
        <f t="shared" si="32"/>
        <v>10Y</v>
      </c>
      <c r="BB49" s="569">
        <f t="shared" si="33"/>
        <v>7.2900000000000005E-3</v>
      </c>
      <c r="BC49" s="569"/>
      <c r="BD49" s="105"/>
      <c r="BE49" s="51"/>
      <c r="BF49" s="52" t="str">
        <f t="shared" si="1"/>
        <v>10Y</v>
      </c>
      <c r="BG49" s="569">
        <f t="shared" si="34"/>
        <v>7.1300000000000001E-3</v>
      </c>
      <c r="BH49" s="569"/>
      <c r="BI49" s="105"/>
      <c r="BJ49" s="48"/>
      <c r="BN49" s="18"/>
      <c r="BO49" s="32" t="s">
        <v>126</v>
      </c>
      <c r="BP49" s="50" t="s">
        <v>127</v>
      </c>
      <c r="BQ49" s="47"/>
      <c r="BR49" s="85" t="str">
        <f t="shared" si="35"/>
        <v>EUR_Future_ER3</v>
      </c>
      <c r="BS49" s="86">
        <f t="shared" si="35"/>
        <v>43544</v>
      </c>
      <c r="BT49" s="86">
        <f t="shared" si="35"/>
        <v>43636</v>
      </c>
      <c r="BU49" s="87">
        <f t="shared" si="35"/>
        <v>100.28381400058115</v>
      </c>
      <c r="BV49" s="78"/>
      <c r="BW49" s="126"/>
      <c r="BX49" s="85" t="str">
        <f t="shared" ref="BX49:CA49" si="38">AA46</f>
        <v>EUR_Future_ER3</v>
      </c>
      <c r="BY49" s="86">
        <f t="shared" si="38"/>
        <v>43544</v>
      </c>
      <c r="BZ49" s="86">
        <f t="shared" si="38"/>
        <v>43636</v>
      </c>
      <c r="CA49" s="87">
        <f t="shared" si="38"/>
        <v>100.28965178743249</v>
      </c>
      <c r="CB49" s="78"/>
      <c r="CC49" s="47"/>
      <c r="CD49" s="48"/>
      <c r="CH49" s="18"/>
      <c r="CI49" s="38" t="s">
        <v>209</v>
      </c>
      <c r="CJ49" s="33">
        <v>2</v>
      </c>
      <c r="CK49" s="51"/>
      <c r="CL49" s="52" t="str">
        <f t="shared" si="9"/>
        <v>15y</v>
      </c>
      <c r="CM49" s="105">
        <f t="shared" si="10"/>
        <v>5.6921470080509122E-4</v>
      </c>
      <c r="CN49" s="122"/>
      <c r="CO49" s="52" t="s">
        <v>250</v>
      </c>
      <c r="CP49" s="105">
        <f t="shared" si="11"/>
        <v>5.9892077362888943E-4</v>
      </c>
      <c r="CQ49" s="48"/>
      <c r="CU49" s="18"/>
      <c r="CV49" s="38" t="s">
        <v>209</v>
      </c>
      <c r="CW49" s="33" t="s">
        <v>175</v>
      </c>
      <c r="CX49" s="51"/>
      <c r="CY49" s="52" t="str">
        <f t="shared" si="21"/>
        <v>20y</v>
      </c>
      <c r="CZ49" s="105">
        <f t="shared" si="22"/>
        <v>6.0999999999999997E-4</v>
      </c>
      <c r="DA49" s="122"/>
      <c r="DB49" s="52" t="str">
        <f t="shared" si="23"/>
        <v>20y</v>
      </c>
      <c r="DC49" s="105">
        <f t="shared" si="24"/>
        <v>6.4000000000000005E-4</v>
      </c>
      <c r="DD49" s="48"/>
      <c r="DH49" s="18"/>
      <c r="DI49" s="38" t="s">
        <v>209</v>
      </c>
      <c r="DJ49" s="33">
        <v>2</v>
      </c>
      <c r="DK49" s="51"/>
      <c r="DL49" s="52" t="str">
        <f t="shared" si="25"/>
        <v>20y</v>
      </c>
      <c r="DM49" s="105">
        <f t="shared" si="26"/>
        <v>1.14E-3</v>
      </c>
      <c r="DN49" s="122"/>
      <c r="DO49" s="52" t="str">
        <f t="shared" si="17"/>
        <v>20y</v>
      </c>
      <c r="DP49" s="105">
        <f t="shared" si="27"/>
        <v>1.16E-3</v>
      </c>
      <c r="DQ49" s="48"/>
    </row>
    <row r="50" spans="13:121">
      <c r="M50" s="143"/>
      <c r="N50" s="109"/>
      <c r="O50" s="12">
        <v>2.5800000000000003E-3</v>
      </c>
      <c r="P50" s="12">
        <v>3.7993426840920081E-3</v>
      </c>
      <c r="Q50" s="12">
        <v>4.4931490896325116E-3</v>
      </c>
      <c r="R50" s="155"/>
      <c r="S50" s="156"/>
      <c r="T50" s="155"/>
      <c r="U50" s="109"/>
      <c r="V50" s="8">
        <v>6.8437826636934913E-4</v>
      </c>
      <c r="W50" s="8">
        <v>7.2000000000000005E-4</v>
      </c>
      <c r="X50" s="144">
        <v>1.47E-3</v>
      </c>
      <c r="Y50" s="211"/>
      <c r="Z50" s="143" t="s">
        <v>667</v>
      </c>
      <c r="AA50" s="150" t="s">
        <v>667</v>
      </c>
      <c r="AB50" s="9">
        <v>43908</v>
      </c>
      <c r="AC50" s="9">
        <v>44000</v>
      </c>
      <c r="AD50" s="564">
        <v>100.02756953106997</v>
      </c>
      <c r="AF50" s="551"/>
      <c r="AG50" s="551"/>
      <c r="AP50"/>
      <c r="AQ50"/>
      <c r="AR50"/>
      <c r="AS50"/>
      <c r="AV50" s="18"/>
      <c r="AW50" s="51"/>
      <c r="AX50" s="51"/>
      <c r="AY50" s="51"/>
      <c r="AZ50" s="51"/>
      <c r="BA50" s="52" t="str">
        <f t="shared" si="32"/>
        <v>11y</v>
      </c>
      <c r="BB50" s="569">
        <f t="shared" si="33"/>
        <v>8.1899999999999994E-3</v>
      </c>
      <c r="BC50" s="569"/>
      <c r="BD50" s="105"/>
      <c r="BE50" s="51"/>
      <c r="BF50" s="52" t="str">
        <f t="shared" si="1"/>
        <v>11y</v>
      </c>
      <c r="BG50" s="569">
        <f t="shared" si="34"/>
        <v>8.0299999999999989E-3</v>
      </c>
      <c r="BH50" s="569"/>
      <c r="BI50" s="105"/>
      <c r="BJ50" s="48"/>
      <c r="BN50" s="18"/>
      <c r="BO50" s="32" t="s">
        <v>176</v>
      </c>
      <c r="BP50" s="81">
        <v>0.03</v>
      </c>
      <c r="BQ50" s="47"/>
      <c r="BR50" s="85" t="str">
        <f t="shared" si="35"/>
        <v>EUR_Future_ER4</v>
      </c>
      <c r="BS50" s="86">
        <f t="shared" si="35"/>
        <v>43635</v>
      </c>
      <c r="BT50" s="86">
        <f t="shared" si="35"/>
        <v>43727</v>
      </c>
      <c r="BU50" s="87">
        <f t="shared" si="35"/>
        <v>100.26444666752765</v>
      </c>
      <c r="BV50" s="78"/>
      <c r="BW50" s="126"/>
      <c r="BX50" s="85" t="str">
        <f t="shared" ref="BX50:CA50" si="39">AA47</f>
        <v>EUR_Future_ER4</v>
      </c>
      <c r="BY50" s="86">
        <f t="shared" si="39"/>
        <v>43635</v>
      </c>
      <c r="BZ50" s="86">
        <f t="shared" si="39"/>
        <v>43727</v>
      </c>
      <c r="CA50" s="87">
        <f t="shared" si="39"/>
        <v>100.26295998106804</v>
      </c>
      <c r="CB50" s="78"/>
      <c r="CC50" s="47"/>
      <c r="CD50" s="48"/>
      <c r="CH50" s="18"/>
      <c r="CI50" s="106" t="s">
        <v>210</v>
      </c>
      <c r="CJ50" s="107" t="s">
        <v>127</v>
      </c>
      <c r="CK50" s="51"/>
      <c r="CL50" s="52" t="str">
        <f t="shared" si="9"/>
        <v>20y</v>
      </c>
      <c r="CM50" s="105">
        <f t="shared" si="10"/>
        <v>4.8060093267479793E-4</v>
      </c>
      <c r="CN50" s="122"/>
      <c r="CO50" s="52" t="s">
        <v>251</v>
      </c>
      <c r="CP50" s="105">
        <f t="shared" si="11"/>
        <v>5.0536691981146846E-4</v>
      </c>
      <c r="CQ50" s="48"/>
      <c r="CU50" s="18"/>
      <c r="CV50" s="106" t="s">
        <v>210</v>
      </c>
      <c r="CW50" s="107" t="s">
        <v>127</v>
      </c>
      <c r="CX50" s="51"/>
      <c r="CY50" s="52" t="str">
        <f t="shared" si="21"/>
        <v>25y</v>
      </c>
      <c r="CZ50" s="105">
        <f t="shared" si="22"/>
        <v>5.9000000000000003E-4</v>
      </c>
      <c r="DA50" s="122"/>
      <c r="DB50" s="52" t="str">
        <f t="shared" si="23"/>
        <v>25y</v>
      </c>
      <c r="DC50" s="105">
        <f t="shared" si="24"/>
        <v>6.0999999999999997E-4</v>
      </c>
      <c r="DD50" s="48"/>
      <c r="DH50" s="18"/>
      <c r="DI50" s="106" t="s">
        <v>210</v>
      </c>
      <c r="DJ50" s="107" t="s">
        <v>127</v>
      </c>
      <c r="DK50" s="51"/>
      <c r="DL50" s="52" t="str">
        <f t="shared" si="25"/>
        <v>25y</v>
      </c>
      <c r="DM50" s="105">
        <f t="shared" si="26"/>
        <v>9.8999999999999999E-4</v>
      </c>
      <c r="DN50" s="122"/>
      <c r="DO50" s="52" t="str">
        <f t="shared" si="17"/>
        <v>25y</v>
      </c>
      <c r="DP50" s="105">
        <f t="shared" si="27"/>
        <v>1.01E-3</v>
      </c>
      <c r="DQ50" s="48"/>
    </row>
    <row r="51" spans="13:121">
      <c r="M51" s="143"/>
      <c r="N51" s="109"/>
      <c r="O51" s="12">
        <v>3.8299999999999996E-3</v>
      </c>
      <c r="P51" s="12">
        <v>5.1068458532235956E-3</v>
      </c>
      <c r="Q51" s="12">
        <v>5.8092829006176645E-3</v>
      </c>
      <c r="R51" s="155"/>
      <c r="S51" s="156"/>
      <c r="T51" s="155"/>
      <c r="U51" s="109"/>
      <c r="V51" s="8">
        <v>6.939400924382208E-4</v>
      </c>
      <c r="W51" s="8">
        <v>7.2000000000000005E-4</v>
      </c>
      <c r="X51" s="144">
        <v>1.49E-3</v>
      </c>
      <c r="Y51" s="211"/>
      <c r="Z51" s="143" t="s">
        <v>668</v>
      </c>
      <c r="AA51" s="150" t="s">
        <v>668</v>
      </c>
      <c r="AB51" s="9">
        <v>43999</v>
      </c>
      <c r="AC51" s="9">
        <v>44091</v>
      </c>
      <c r="AD51" s="564">
        <v>99.939008980115446</v>
      </c>
      <c r="AP51"/>
      <c r="AQ51"/>
      <c r="AR51"/>
      <c r="AS51"/>
      <c r="AV51" s="18"/>
      <c r="AW51" s="51"/>
      <c r="AX51" s="51"/>
      <c r="AY51" s="51"/>
      <c r="AZ51" s="51"/>
      <c r="BA51" s="52" t="str">
        <f t="shared" si="32"/>
        <v>12y</v>
      </c>
      <c r="BB51" s="569">
        <f t="shared" si="33"/>
        <v>9.0099999999999989E-3</v>
      </c>
      <c r="BC51" s="569"/>
      <c r="BD51" s="105"/>
      <c r="BE51" s="51"/>
      <c r="BF51" s="52" t="str">
        <f t="shared" si="1"/>
        <v>12y</v>
      </c>
      <c r="BG51" s="569">
        <f t="shared" si="34"/>
        <v>8.8400000000000006E-3</v>
      </c>
      <c r="BH51" s="569"/>
      <c r="BI51" s="105"/>
      <c r="BJ51" s="48"/>
      <c r="BN51" s="18"/>
      <c r="BO51" s="32" t="s">
        <v>172</v>
      </c>
      <c r="BP51" s="50" t="b">
        <v>0</v>
      </c>
      <c r="BQ51" s="47"/>
      <c r="BR51" s="85" t="str">
        <f t="shared" si="35"/>
        <v>EUR_Future_ER5</v>
      </c>
      <c r="BS51" s="86">
        <f t="shared" si="35"/>
        <v>43726</v>
      </c>
      <c r="BT51" s="86">
        <f t="shared" si="35"/>
        <v>43817</v>
      </c>
      <c r="BU51" s="87">
        <f t="shared" si="35"/>
        <v>100.2002129926253</v>
      </c>
      <c r="BV51" s="78"/>
      <c r="BW51" s="126"/>
      <c r="BX51" s="85" t="str">
        <f t="shared" ref="BX51:CA51" si="40">AA48</f>
        <v>EUR_Future_ER5</v>
      </c>
      <c r="BY51" s="86">
        <f t="shared" si="40"/>
        <v>43726</v>
      </c>
      <c r="BZ51" s="86">
        <f t="shared" si="40"/>
        <v>43817</v>
      </c>
      <c r="CA51" s="87">
        <f t="shared" si="40"/>
        <v>100.19335425055492</v>
      </c>
      <c r="CB51" s="78"/>
      <c r="CC51" s="47"/>
      <c r="CD51" s="48"/>
      <c r="CH51" s="18"/>
      <c r="CI51" s="102" t="s">
        <v>211</v>
      </c>
      <c r="CJ51" s="103" t="s">
        <v>278</v>
      </c>
      <c r="CK51" s="51"/>
      <c r="CL51" s="52" t="str">
        <f t="shared" si="9"/>
        <v>25y</v>
      </c>
      <c r="CM51" s="105">
        <f t="shared" si="10"/>
        <v>4.0695475119056912E-4</v>
      </c>
      <c r="CN51" s="122"/>
      <c r="CO51" s="52" t="s">
        <v>252</v>
      </c>
      <c r="CP51" s="105">
        <f t="shared" si="11"/>
        <v>4.3165548716036015E-4</v>
      </c>
      <c r="CQ51" s="48"/>
      <c r="CU51" s="18"/>
      <c r="CV51" s="102" t="s">
        <v>211</v>
      </c>
      <c r="CW51" s="103" t="s">
        <v>113</v>
      </c>
      <c r="CX51" s="51"/>
      <c r="CY51" s="52" t="str">
        <f t="shared" si="21"/>
        <v>30y</v>
      </c>
      <c r="CZ51" s="105">
        <f t="shared" si="22"/>
        <v>5.5000000000000003E-4</v>
      </c>
      <c r="DA51" s="122"/>
      <c r="DB51" s="52" t="str">
        <f t="shared" si="23"/>
        <v>30y</v>
      </c>
      <c r="DC51" s="105">
        <f t="shared" si="24"/>
        <v>5.6999999999999998E-4</v>
      </c>
      <c r="DD51" s="48"/>
      <c r="DH51" s="18"/>
      <c r="DI51" s="102" t="s">
        <v>211</v>
      </c>
      <c r="DJ51" s="103" t="s">
        <v>278</v>
      </c>
      <c r="DK51" s="51"/>
      <c r="DL51" s="52" t="str">
        <f t="shared" si="25"/>
        <v>30y</v>
      </c>
      <c r="DM51" s="105">
        <f t="shared" si="26"/>
        <v>8.699999999999999E-4</v>
      </c>
      <c r="DN51" s="122"/>
      <c r="DO51" s="52" t="str">
        <f t="shared" si="17"/>
        <v>30y</v>
      </c>
      <c r="DP51" s="105">
        <f t="shared" si="27"/>
        <v>8.9000000000000006E-4</v>
      </c>
      <c r="DQ51" s="48"/>
    </row>
    <row r="52" spans="13:121">
      <c r="M52" s="143"/>
      <c r="N52" s="109"/>
      <c r="O52" s="12">
        <v>5.0100000000000006E-3</v>
      </c>
      <c r="P52" s="12">
        <v>6.3304489709187844E-3</v>
      </c>
      <c r="Q52" s="12">
        <v>7.0265173659961764E-3</v>
      </c>
      <c r="R52" s="155"/>
      <c r="S52" s="156"/>
      <c r="T52" s="155"/>
      <c r="U52" s="109"/>
      <c r="V52" s="8">
        <v>6.8874602641417516E-4</v>
      </c>
      <c r="W52" s="8">
        <v>7.2000000000000005E-4</v>
      </c>
      <c r="X52" s="144">
        <v>1.48E-3</v>
      </c>
      <c r="Y52" s="211"/>
      <c r="Z52" s="146"/>
      <c r="AA52" s="151"/>
      <c r="AB52" s="151"/>
      <c r="AC52" s="151"/>
      <c r="AD52" s="494"/>
      <c r="AP52"/>
      <c r="AQ52"/>
      <c r="AR52"/>
      <c r="AS52"/>
      <c r="AV52" s="18"/>
      <c r="AW52" s="51"/>
      <c r="AX52" s="51"/>
      <c r="AY52" s="51"/>
      <c r="AZ52" s="51"/>
      <c r="BA52" s="52" t="str">
        <f t="shared" si="32"/>
        <v>15y</v>
      </c>
      <c r="BB52" s="569">
        <f t="shared" si="33"/>
        <v>1.0899999999999998E-2</v>
      </c>
      <c r="BC52" s="569"/>
      <c r="BD52" s="105"/>
      <c r="BE52" s="51"/>
      <c r="BF52" s="52" t="str">
        <f t="shared" si="1"/>
        <v>15y</v>
      </c>
      <c r="BG52" s="569">
        <f t="shared" si="34"/>
        <v>1.0699999999999999E-2</v>
      </c>
      <c r="BH52" s="569"/>
      <c r="BI52" s="105"/>
      <c r="BJ52" s="48"/>
      <c r="BN52" s="18"/>
      <c r="BO52" s="32" t="s">
        <v>173</v>
      </c>
      <c r="BP52" s="50">
        <v>2</v>
      </c>
      <c r="BQ52" s="47"/>
      <c r="BR52" s="85" t="str">
        <f t="shared" si="35"/>
        <v>EUR_Future_ER6</v>
      </c>
      <c r="BS52" s="86">
        <f t="shared" si="35"/>
        <v>43817</v>
      </c>
      <c r="BT52" s="86">
        <f t="shared" si="35"/>
        <v>43908</v>
      </c>
      <c r="BU52" s="87">
        <f t="shared" si="35"/>
        <v>100.1257120014206</v>
      </c>
      <c r="BV52" s="78"/>
      <c r="BW52" s="126"/>
      <c r="BX52" s="85" t="str">
        <f t="shared" ref="BX52:CA52" si="41">AA49</f>
        <v>EUR_Future_ER6</v>
      </c>
      <c r="BY52" s="86">
        <f t="shared" si="41"/>
        <v>43817</v>
      </c>
      <c r="BZ52" s="86">
        <f t="shared" si="41"/>
        <v>43908</v>
      </c>
      <c r="CA52" s="87">
        <f t="shared" si="41"/>
        <v>100.11335425055491</v>
      </c>
      <c r="CB52" s="78"/>
      <c r="CC52" s="47"/>
      <c r="CD52" s="48"/>
      <c r="CH52" s="18"/>
      <c r="CI52" s="38" t="s">
        <v>212</v>
      </c>
      <c r="CJ52" s="33" t="s">
        <v>279</v>
      </c>
      <c r="CK52" s="51"/>
      <c r="CL52" s="52" t="str">
        <f t="shared" si="9"/>
        <v>30y</v>
      </c>
      <c r="CM52" s="105">
        <f t="shared" si="10"/>
        <v>3.5297519845590118E-4</v>
      </c>
      <c r="CN52" s="122"/>
      <c r="CO52" s="52" t="s">
        <v>253</v>
      </c>
      <c r="CP52" s="105">
        <f t="shared" si="11"/>
        <v>3.7275089663421461E-4</v>
      </c>
      <c r="CQ52" s="48"/>
      <c r="CU52" s="18"/>
      <c r="CV52" s="38" t="s">
        <v>212</v>
      </c>
      <c r="CW52" s="33" t="s">
        <v>115</v>
      </c>
      <c r="CX52" s="51"/>
      <c r="CY52" s="52" t="str">
        <f t="shared" si="21"/>
        <v>40y</v>
      </c>
      <c r="CZ52" s="105">
        <f t="shared" si="22"/>
        <v>4.8999999999999998E-4</v>
      </c>
      <c r="DA52" s="122"/>
      <c r="DB52" s="52" t="str">
        <f t="shared" si="23"/>
        <v>40y</v>
      </c>
      <c r="DC52" s="105">
        <f t="shared" si="24"/>
        <v>5.0999999999999993E-4</v>
      </c>
      <c r="DD52" s="48"/>
      <c r="DH52" s="18"/>
      <c r="DI52" s="38" t="s">
        <v>212</v>
      </c>
      <c r="DJ52" s="33" t="s">
        <v>279</v>
      </c>
      <c r="DK52" s="51"/>
      <c r="DL52" s="52" t="str">
        <f t="shared" si="25"/>
        <v>40y</v>
      </c>
      <c r="DM52" s="105">
        <f t="shared" si="26"/>
        <v>6.9999999999999999E-4</v>
      </c>
      <c r="DN52" s="122"/>
      <c r="DO52" s="52" t="str">
        <f t="shared" si="17"/>
        <v>40y</v>
      </c>
      <c r="DP52" s="105">
        <f t="shared" si="27"/>
        <v>7.0999999999999991E-4</v>
      </c>
      <c r="DQ52" s="48"/>
    </row>
    <row r="53" spans="13:121">
      <c r="M53" s="143"/>
      <c r="N53" s="109"/>
      <c r="O53" s="12">
        <v>6.11E-3</v>
      </c>
      <c r="P53" s="12">
        <v>7.4600499183059216E-3</v>
      </c>
      <c r="Q53" s="12">
        <v>8.1500687639659876E-3</v>
      </c>
      <c r="R53" s="155"/>
      <c r="S53" s="156"/>
      <c r="T53" s="155"/>
      <c r="U53" s="109"/>
      <c r="V53" s="8">
        <v>6.8377071017052329E-4</v>
      </c>
      <c r="W53" s="8">
        <v>7.2000000000000005E-4</v>
      </c>
      <c r="X53" s="144">
        <v>1.4599999999999999E-3</v>
      </c>
      <c r="Y53" s="211"/>
      <c r="Z53" s="551" t="s">
        <v>328</v>
      </c>
      <c r="AA53" s="211"/>
      <c r="AB53" s="211"/>
      <c r="AC53" s="2"/>
      <c r="AD53" s="2"/>
      <c r="AP53"/>
      <c r="AQ53"/>
      <c r="AR53"/>
      <c r="AS53"/>
      <c r="AV53" s="18"/>
      <c r="AW53" s="51"/>
      <c r="AX53" s="51"/>
      <c r="AY53" s="51"/>
      <c r="AZ53" s="51"/>
      <c r="BA53" s="52" t="str">
        <f t="shared" si="32"/>
        <v>20y</v>
      </c>
      <c r="BB53" s="569">
        <f t="shared" si="33"/>
        <v>1.268E-2</v>
      </c>
      <c r="BC53" s="569"/>
      <c r="BD53" s="105"/>
      <c r="BE53" s="51"/>
      <c r="BF53" s="52" t="str">
        <f t="shared" si="1"/>
        <v>20y</v>
      </c>
      <c r="BG53" s="569">
        <f t="shared" si="34"/>
        <v>1.2459999999999999E-2</v>
      </c>
      <c r="BH53" s="569"/>
      <c r="BI53" s="105"/>
      <c r="BJ53" s="48"/>
      <c r="BN53" s="18"/>
      <c r="BO53" s="32"/>
      <c r="BP53" s="62"/>
      <c r="BQ53" s="47"/>
      <c r="BR53" s="85" t="str">
        <f t="shared" si="35"/>
        <v>EUR_Future_ER7</v>
      </c>
      <c r="BS53" s="86">
        <f t="shared" si="35"/>
        <v>43908</v>
      </c>
      <c r="BT53" s="86">
        <f t="shared" si="35"/>
        <v>44000</v>
      </c>
      <c r="BU53" s="87">
        <f t="shared" si="35"/>
        <v>100.05134466836708</v>
      </c>
      <c r="BV53" s="78"/>
      <c r="BW53" s="126"/>
      <c r="BX53" s="85" t="str">
        <f t="shared" ref="BX53:CA53" si="42">AA50</f>
        <v>EUR_Future_ER7</v>
      </c>
      <c r="BY53" s="86">
        <f t="shared" si="42"/>
        <v>43908</v>
      </c>
      <c r="BZ53" s="86">
        <f t="shared" si="42"/>
        <v>44000</v>
      </c>
      <c r="CA53" s="87">
        <f t="shared" si="42"/>
        <v>100.02756953106997</v>
      </c>
      <c r="CB53" s="78"/>
      <c r="CC53" s="47"/>
      <c r="CD53" s="48"/>
      <c r="CH53" s="18"/>
      <c r="CI53" s="38" t="s">
        <v>213</v>
      </c>
      <c r="CJ53" s="33" t="s">
        <v>190</v>
      </c>
      <c r="CK53" s="51"/>
      <c r="CL53" s="52" t="str">
        <f t="shared" si="9"/>
        <v>40y</v>
      </c>
      <c r="CM53" s="105">
        <f t="shared" si="10"/>
        <v>3.1620458932006025E-4</v>
      </c>
      <c r="CN53" s="122"/>
      <c r="CO53" s="52" t="s">
        <v>254</v>
      </c>
      <c r="CP53" s="105">
        <f t="shared" si="11"/>
        <v>3.3351438863567055E-4</v>
      </c>
      <c r="CQ53" s="48"/>
      <c r="CU53" s="18"/>
      <c r="CV53" s="38" t="s">
        <v>213</v>
      </c>
      <c r="CW53" s="33" t="s">
        <v>214</v>
      </c>
      <c r="CX53" s="51"/>
      <c r="CY53" s="52" t="str">
        <f t="shared" si="21"/>
        <v>50y</v>
      </c>
      <c r="CZ53" s="105">
        <f t="shared" si="22"/>
        <v>4.4999999999999999E-4</v>
      </c>
      <c r="DA53" s="122"/>
      <c r="DB53" s="52" t="str">
        <f t="shared" si="23"/>
        <v>50y</v>
      </c>
      <c r="DC53" s="105">
        <f t="shared" si="24"/>
        <v>4.5999999999999996E-4</v>
      </c>
      <c r="DD53" s="48"/>
      <c r="DH53" s="18"/>
      <c r="DI53" s="38" t="s">
        <v>213</v>
      </c>
      <c r="DJ53" s="33" t="s">
        <v>181</v>
      </c>
      <c r="DK53" s="51"/>
      <c r="DL53" s="52" t="str">
        <f t="shared" si="25"/>
        <v>50y</v>
      </c>
      <c r="DM53" s="105">
        <f t="shared" si="26"/>
        <v>5.8E-4</v>
      </c>
      <c r="DN53" s="122"/>
      <c r="DO53" s="52" t="str">
        <f t="shared" si="17"/>
        <v>50y</v>
      </c>
      <c r="DP53" s="105">
        <f t="shared" si="27"/>
        <v>5.9999999999999995E-4</v>
      </c>
      <c r="DQ53" s="48"/>
    </row>
    <row r="54" spans="13:121">
      <c r="M54" s="143"/>
      <c r="N54" s="109"/>
      <c r="O54" s="12">
        <v>7.1300000000000001E-3</v>
      </c>
      <c r="P54" s="12">
        <v>8.4974958808355216E-3</v>
      </c>
      <c r="Q54" s="12">
        <v>9.1716908262872241E-3</v>
      </c>
      <c r="R54" s="155"/>
      <c r="S54" s="156"/>
      <c r="T54" s="155"/>
      <c r="U54" s="109"/>
      <c r="V54" s="8">
        <v>6.6841228939360994E-4</v>
      </c>
      <c r="W54" s="8">
        <v>6.9999999999999999E-4</v>
      </c>
      <c r="X54" s="144">
        <v>1.4300000000000001E-3</v>
      </c>
      <c r="Y54" s="211"/>
      <c r="Z54" s="138" t="s">
        <v>5</v>
      </c>
      <c r="AA54" s="142">
        <v>-3.6600000000000001E-3</v>
      </c>
      <c r="AB54" s="211"/>
      <c r="AC54" s="2"/>
      <c r="AD54" s="2"/>
      <c r="AP54"/>
      <c r="AQ54"/>
      <c r="AR54"/>
      <c r="AS54"/>
      <c r="AV54" s="18"/>
      <c r="AW54" s="51"/>
      <c r="AX54" s="51"/>
      <c r="AY54" s="51"/>
      <c r="AZ54" s="51"/>
      <c r="BA54" s="52" t="str">
        <f t="shared" si="32"/>
        <v>25y</v>
      </c>
      <c r="BB54" s="569">
        <f t="shared" si="33"/>
        <v>1.3350000000000001E-2</v>
      </c>
      <c r="BC54" s="569"/>
      <c r="BD54" s="105"/>
      <c r="BE54" s="51"/>
      <c r="BF54" s="52" t="str">
        <f t="shared" si="1"/>
        <v>25y</v>
      </c>
      <c r="BG54" s="569">
        <f t="shared" si="34"/>
        <v>1.3100000000000001E-2</v>
      </c>
      <c r="BH54" s="569"/>
      <c r="BI54" s="105"/>
      <c r="BJ54" s="48"/>
      <c r="BN54" s="18"/>
      <c r="BO54" s="32"/>
      <c r="BP54" s="62"/>
      <c r="BQ54" s="47"/>
      <c r="BR54" s="85" t="str">
        <f t="shared" si="35"/>
        <v>EUR_Future_ER8</v>
      </c>
      <c r="BS54" s="86">
        <f t="shared" si="35"/>
        <v>43999</v>
      </c>
      <c r="BT54" s="86">
        <f t="shared" si="35"/>
        <v>44091</v>
      </c>
      <c r="BU54" s="87">
        <f t="shared" si="35"/>
        <v>99.971169144232448</v>
      </c>
      <c r="BV54" s="78"/>
      <c r="BW54" s="126"/>
      <c r="BX54" s="85" t="str">
        <f t="shared" ref="BX54:CA54" si="43">AA51</f>
        <v>EUR_Future_ER8</v>
      </c>
      <c r="BY54" s="86">
        <f t="shared" si="43"/>
        <v>43999</v>
      </c>
      <c r="BZ54" s="86">
        <f t="shared" si="43"/>
        <v>44091</v>
      </c>
      <c r="CA54" s="87">
        <f t="shared" si="43"/>
        <v>99.939008980115446</v>
      </c>
      <c r="CB54" s="78"/>
      <c r="CC54" s="47"/>
      <c r="CD54" s="48"/>
      <c r="CH54" s="18"/>
      <c r="CI54" s="38" t="s">
        <v>215</v>
      </c>
      <c r="CJ54" s="33" t="s">
        <v>127</v>
      </c>
      <c r="CK54" s="51"/>
      <c r="CL54" s="52" t="str">
        <f t="shared" si="9"/>
        <v>50y</v>
      </c>
      <c r="CM54" s="105">
        <f t="shared" si="10"/>
        <v>2.7943996383344126E-4</v>
      </c>
      <c r="CN54" s="122"/>
      <c r="CO54" s="52" t="s">
        <v>255</v>
      </c>
      <c r="CP54" s="105">
        <f t="shared" si="11"/>
        <v>2.9426837364859154E-4</v>
      </c>
      <c r="CQ54" s="48"/>
      <c r="CU54" s="18"/>
      <c r="CV54" s="38" t="s">
        <v>215</v>
      </c>
      <c r="CW54" s="33" t="s">
        <v>127</v>
      </c>
      <c r="CX54" s="51"/>
      <c r="CY54" s="68"/>
      <c r="CZ54" s="29"/>
      <c r="DA54" s="122"/>
      <c r="DB54" s="68"/>
      <c r="DC54" s="29"/>
      <c r="DD54" s="48"/>
      <c r="DH54" s="18"/>
      <c r="DI54" s="38" t="s">
        <v>215</v>
      </c>
      <c r="DJ54" s="33" t="s">
        <v>127</v>
      </c>
      <c r="DK54" s="51"/>
      <c r="DL54" s="68"/>
      <c r="DM54" s="29"/>
      <c r="DN54" s="122"/>
      <c r="DO54" s="68"/>
      <c r="DP54" s="29"/>
      <c r="DQ54" s="48"/>
    </row>
    <row r="55" spans="13:121">
      <c r="M55" s="143"/>
      <c r="N55" s="109"/>
      <c r="O55" s="12">
        <v>8.0299999999999989E-3</v>
      </c>
      <c r="P55" s="12">
        <v>9.4101479184556386E-3</v>
      </c>
      <c r="Q55" s="12">
        <v>1.0069152577447067E-2</v>
      </c>
      <c r="R55" s="155"/>
      <c r="S55" s="156"/>
      <c r="T55" s="155"/>
      <c r="U55" s="109"/>
      <c r="V55" s="8">
        <v>6.5348071382782293E-4</v>
      </c>
      <c r="W55" s="8">
        <v>6.7999999999999994E-4</v>
      </c>
      <c r="X55" s="144">
        <v>1.41E-3</v>
      </c>
      <c r="Y55" s="211"/>
      <c r="Z55" s="143" t="s">
        <v>8</v>
      </c>
      <c r="AA55" s="144">
        <v>-3.6200000000000004E-3</v>
      </c>
      <c r="AB55" s="211"/>
      <c r="AC55" s="2"/>
      <c r="AD55" s="2"/>
      <c r="AP55"/>
      <c r="AQ55"/>
      <c r="AR55"/>
      <c r="AS55"/>
      <c r="AV55" s="18"/>
      <c r="AW55" s="51"/>
      <c r="AX55" s="51"/>
      <c r="AY55" s="51"/>
      <c r="AZ55" s="51"/>
      <c r="BA55" s="52" t="str">
        <f t="shared" si="32"/>
        <v>30y</v>
      </c>
      <c r="BB55" s="569">
        <f t="shared" si="33"/>
        <v>1.3569999999999999E-2</v>
      </c>
      <c r="BC55" s="569"/>
      <c r="BD55" s="105"/>
      <c r="BE55" s="51"/>
      <c r="BF55" s="52" t="str">
        <f t="shared" si="1"/>
        <v>30y</v>
      </c>
      <c r="BG55" s="569">
        <f t="shared" si="34"/>
        <v>1.3359999999999999E-2</v>
      </c>
      <c r="BH55" s="569"/>
      <c r="BI55" s="105"/>
      <c r="BJ55" s="48"/>
      <c r="BN55" s="18"/>
      <c r="BO55" s="32"/>
      <c r="BP55" s="62"/>
      <c r="BQ55" s="47"/>
      <c r="BR55" s="576"/>
      <c r="BS55" s="86"/>
      <c r="BT55" s="86"/>
      <c r="BU55" s="87"/>
      <c r="BV55" s="78"/>
      <c r="BW55" s="127"/>
      <c r="BX55" s="576"/>
      <c r="BY55" s="86"/>
      <c r="BZ55" s="86"/>
      <c r="CA55" s="87"/>
      <c r="CB55" s="78"/>
      <c r="CC55" s="47"/>
      <c r="CD55" s="48"/>
      <c r="CH55" s="18"/>
      <c r="CI55" s="38" t="s">
        <v>216</v>
      </c>
      <c r="CJ55" s="33">
        <v>2</v>
      </c>
      <c r="CK55" s="51"/>
      <c r="CL55" s="52"/>
      <c r="CM55" s="105"/>
      <c r="CN55" s="122"/>
      <c r="CO55" s="68"/>
      <c r="CP55" s="29"/>
      <c r="CQ55" s="48"/>
      <c r="CU55" s="18"/>
      <c r="CV55" s="38" t="s">
        <v>216</v>
      </c>
      <c r="CW55" s="33" t="s">
        <v>175</v>
      </c>
      <c r="CX55" s="51"/>
      <c r="CY55" s="93"/>
      <c r="CZ55" s="96"/>
      <c r="DA55" s="122"/>
      <c r="DB55" s="93"/>
      <c r="DC55" s="96"/>
      <c r="DD55" s="48"/>
      <c r="DH55" s="18"/>
      <c r="DI55" s="38" t="s">
        <v>216</v>
      </c>
      <c r="DJ55" s="33">
        <v>2</v>
      </c>
      <c r="DK55" s="51"/>
      <c r="DL55" s="93"/>
      <c r="DM55" s="96"/>
      <c r="DN55" s="122"/>
      <c r="DO55" s="93"/>
      <c r="DP55" s="96"/>
      <c r="DQ55" s="48"/>
    </row>
    <row r="56" spans="13:121">
      <c r="M56" s="143"/>
      <c r="N56" s="109"/>
      <c r="O56" s="12">
        <v>8.8400000000000006E-3</v>
      </c>
      <c r="P56" s="12">
        <v>1.0221910582498807E-2</v>
      </c>
      <c r="Q56" s="12">
        <v>1.0860947185685144E-2</v>
      </c>
      <c r="R56" s="155"/>
      <c r="S56" s="156"/>
      <c r="T56" s="155"/>
      <c r="U56" s="109"/>
      <c r="V56" s="8">
        <v>6.3366242354224306E-4</v>
      </c>
      <c r="W56" s="8">
        <v>6.7000000000000002E-4</v>
      </c>
      <c r="X56" s="144">
        <v>1.39E-3</v>
      </c>
      <c r="Y56" s="211"/>
      <c r="Z56" s="143" t="s">
        <v>11</v>
      </c>
      <c r="AA56" s="144">
        <v>-3.6200000000000004E-3</v>
      </c>
      <c r="AB56" s="211"/>
      <c r="AC56" s="2"/>
      <c r="AD56" s="2"/>
      <c r="AV56" s="18"/>
      <c r="AW56" s="51"/>
      <c r="AX56" s="51"/>
      <c r="AY56" s="51"/>
      <c r="AZ56" s="51"/>
      <c r="BA56" s="52" t="str">
        <f t="shared" si="32"/>
        <v>40y</v>
      </c>
      <c r="BB56" s="569">
        <f t="shared" si="33"/>
        <v>1.3679999999999998E-2</v>
      </c>
      <c r="BC56" s="569"/>
      <c r="BD56" s="105"/>
      <c r="BE56" s="51"/>
      <c r="BF56" s="52" t="str">
        <f t="shared" si="1"/>
        <v>40y</v>
      </c>
      <c r="BG56" s="569">
        <f t="shared" si="34"/>
        <v>1.353E-2</v>
      </c>
      <c r="BH56" s="569"/>
      <c r="BI56" s="105"/>
      <c r="BJ56" s="48"/>
      <c r="BN56" s="18"/>
      <c r="BO56" s="32"/>
      <c r="BP56" s="62"/>
      <c r="BQ56" s="47"/>
      <c r="BR56" s="89"/>
      <c r="BS56" s="86"/>
      <c r="BT56" s="88"/>
      <c r="BU56" s="90"/>
      <c r="BV56" s="78"/>
      <c r="BW56" s="127"/>
      <c r="BX56" s="89"/>
      <c r="BY56" s="88"/>
      <c r="BZ56" s="88"/>
      <c r="CA56" s="90"/>
      <c r="CB56" s="78"/>
      <c r="CC56" s="47"/>
      <c r="CD56" s="48"/>
      <c r="CH56" s="18"/>
      <c r="CI56" s="38" t="s">
        <v>280</v>
      </c>
      <c r="CJ56" s="33" t="s">
        <v>94</v>
      </c>
      <c r="CK56" s="51"/>
      <c r="CL56" s="93"/>
      <c r="CM56" s="96"/>
      <c r="CN56" s="122"/>
      <c r="CO56" s="93"/>
      <c r="CP56" s="96"/>
      <c r="CQ56" s="48"/>
      <c r="CU56" s="18"/>
      <c r="CV56" s="38" t="s">
        <v>217</v>
      </c>
      <c r="CW56" s="33" t="s">
        <v>94</v>
      </c>
      <c r="CX56" s="51"/>
      <c r="CY56" s="47"/>
      <c r="CZ56" s="47"/>
      <c r="DA56" s="47"/>
      <c r="DB56" s="47"/>
      <c r="DC56" s="47"/>
      <c r="DD56" s="48"/>
      <c r="DH56" s="18"/>
      <c r="DI56" s="38" t="s">
        <v>280</v>
      </c>
      <c r="DJ56" s="33" t="s">
        <v>94</v>
      </c>
      <c r="DK56" s="51"/>
      <c r="DL56" s="51"/>
      <c r="DM56" s="51"/>
      <c r="DN56" s="51"/>
      <c r="DO56" s="51"/>
      <c r="DP56" s="51"/>
      <c r="DQ56" s="48"/>
    </row>
    <row r="57" spans="13:121">
      <c r="M57" s="143"/>
      <c r="N57" s="109"/>
      <c r="O57" s="12">
        <v>1.0699999999999999E-2</v>
      </c>
      <c r="P57" s="12">
        <v>1.2087495880835521E-2</v>
      </c>
      <c r="Q57" s="12">
        <v>1.2691690826287225E-2</v>
      </c>
      <c r="R57" s="155"/>
      <c r="S57" s="156"/>
      <c r="T57" s="155"/>
      <c r="U57" s="109"/>
      <c r="V57" s="8">
        <v>5.9892077362888943E-4</v>
      </c>
      <c r="W57" s="8">
        <v>6.7000000000000002E-4</v>
      </c>
      <c r="X57" s="144">
        <v>1.32E-3</v>
      </c>
      <c r="Y57" s="211"/>
      <c r="Z57" s="143" t="s">
        <v>6</v>
      </c>
      <c r="AA57" s="144">
        <v>-3.6200000000000004E-3</v>
      </c>
      <c r="AB57" s="211"/>
      <c r="AC57" s="211"/>
      <c r="AD57" s="211"/>
      <c r="AV57" s="18"/>
      <c r="AW57" s="51"/>
      <c r="AX57" s="51"/>
      <c r="AY57" s="51"/>
      <c r="AZ57" s="51"/>
      <c r="BA57" s="52" t="str">
        <f t="shared" si="32"/>
        <v>50y</v>
      </c>
      <c r="BB57" s="569">
        <f t="shared" si="33"/>
        <v>1.3599999999999998E-2</v>
      </c>
      <c r="BC57" s="569"/>
      <c r="BD57" s="105"/>
      <c r="BE57" s="51"/>
      <c r="BF57" s="52" t="str">
        <f t="shared" si="1"/>
        <v>50y</v>
      </c>
      <c r="BG57" s="569">
        <f t="shared" si="34"/>
        <v>1.3439999999999997E-2</v>
      </c>
      <c r="BH57" s="569"/>
      <c r="BI57" s="105"/>
      <c r="BJ57" s="48"/>
      <c r="BN57" s="18"/>
      <c r="BO57" s="32"/>
      <c r="BP57" s="62"/>
      <c r="BQ57" s="47"/>
      <c r="BR57" s="91"/>
      <c r="BS57" s="92"/>
      <c r="BT57" s="92"/>
      <c r="BU57" s="90"/>
      <c r="BV57" s="78"/>
      <c r="BW57" s="128"/>
      <c r="BX57" s="91"/>
      <c r="BY57" s="92"/>
      <c r="BZ57" s="92"/>
      <c r="CA57" s="90"/>
      <c r="CB57" s="78"/>
      <c r="CC57" s="47"/>
      <c r="CD57" s="48"/>
      <c r="CH57" s="18"/>
      <c r="CI57" s="38" t="s">
        <v>218</v>
      </c>
      <c r="CJ57" s="33" t="s">
        <v>155</v>
      </c>
      <c r="CK57" s="51"/>
      <c r="CL57" s="47"/>
      <c r="CM57" s="47"/>
      <c r="CN57" s="47"/>
      <c r="CO57" s="47"/>
      <c r="CP57" s="47"/>
      <c r="CQ57" s="48"/>
      <c r="CU57" s="18"/>
      <c r="CV57" s="38" t="s">
        <v>218</v>
      </c>
      <c r="CW57" s="33" t="s">
        <v>155</v>
      </c>
      <c r="CX57" s="51"/>
      <c r="CY57" s="47"/>
      <c r="CZ57" s="47"/>
      <c r="DA57" s="47"/>
      <c r="DB57" s="47"/>
      <c r="DC57" s="47"/>
      <c r="DD57" s="48"/>
      <c r="DH57" s="18"/>
      <c r="DI57" s="38" t="s">
        <v>218</v>
      </c>
      <c r="DJ57" s="33" t="s">
        <v>155</v>
      </c>
      <c r="DK57" s="51"/>
      <c r="DL57" s="51"/>
      <c r="DM57" s="51"/>
      <c r="DN57" s="51"/>
      <c r="DO57" s="47"/>
      <c r="DP57" s="47"/>
      <c r="DQ57" s="48"/>
    </row>
    <row r="58" spans="13:121">
      <c r="M58" s="143"/>
      <c r="N58" s="109"/>
      <c r="O58" s="12">
        <v>1.2459999999999999E-2</v>
      </c>
      <c r="P58" s="12">
        <v>1.3839495880835518E-2</v>
      </c>
      <c r="Q58" s="12">
        <v>1.4351690826287221E-2</v>
      </c>
      <c r="R58" s="155"/>
      <c r="S58" s="156"/>
      <c r="T58" s="155"/>
      <c r="U58" s="109"/>
      <c r="V58" s="8">
        <v>5.0536691981146846E-4</v>
      </c>
      <c r="W58" s="8">
        <v>6.4000000000000005E-4</v>
      </c>
      <c r="X58" s="144">
        <v>1.16E-3</v>
      </c>
      <c r="Y58" s="211"/>
      <c r="Z58" s="146" t="s">
        <v>17</v>
      </c>
      <c r="AA58" s="152">
        <v>-3.6099999999999999E-3</v>
      </c>
      <c r="AB58" s="211"/>
      <c r="AC58" s="211"/>
      <c r="AD58" s="211"/>
      <c r="AV58" s="18"/>
      <c r="AW58" s="51"/>
      <c r="AX58" s="51"/>
      <c r="AY58" s="51"/>
      <c r="AZ58" s="51"/>
      <c r="BA58" s="60"/>
      <c r="BB58" s="94"/>
      <c r="BC58" s="94"/>
      <c r="BD58" s="113"/>
      <c r="BE58" s="51"/>
      <c r="BF58" s="60"/>
      <c r="BG58" s="94"/>
      <c r="BH58" s="94"/>
      <c r="BI58" s="113"/>
      <c r="BJ58" s="48"/>
      <c r="BN58" s="18"/>
      <c r="BO58" s="32"/>
      <c r="BP58" s="62"/>
      <c r="BQ58" s="47"/>
      <c r="BR58" s="91"/>
      <c r="BS58" s="92"/>
      <c r="BT58" s="92"/>
      <c r="BU58" s="90"/>
      <c r="BV58" s="78"/>
      <c r="BW58" s="128"/>
      <c r="BX58" s="91"/>
      <c r="BY58" s="92"/>
      <c r="BZ58" s="92"/>
      <c r="CA58" s="90"/>
      <c r="CB58" s="78"/>
      <c r="CC58" s="47"/>
      <c r="CD58" s="48"/>
      <c r="CH58" s="18"/>
      <c r="CI58" s="38" t="s">
        <v>219</v>
      </c>
      <c r="CJ58" s="33" t="s">
        <v>12</v>
      </c>
      <c r="CK58" s="51"/>
      <c r="CL58" s="47"/>
      <c r="CM58" s="47"/>
      <c r="CN58" s="47"/>
      <c r="CO58" s="47"/>
      <c r="CP58" s="47"/>
      <c r="CQ58" s="48"/>
      <c r="CU58" s="18"/>
      <c r="CV58" s="38" t="s">
        <v>219</v>
      </c>
      <c r="CW58" s="33" t="s">
        <v>6</v>
      </c>
      <c r="CX58" s="51"/>
      <c r="CY58" s="47"/>
      <c r="CZ58" s="47"/>
      <c r="DA58" s="47"/>
      <c r="DB58" s="47"/>
      <c r="DC58" s="47"/>
      <c r="DD58" s="48"/>
      <c r="DH58" s="18"/>
      <c r="DI58" s="38" t="s">
        <v>219</v>
      </c>
      <c r="DJ58" s="33" t="s">
        <v>14</v>
      </c>
      <c r="DK58" s="51"/>
      <c r="DL58" s="51"/>
      <c r="DM58" s="51"/>
      <c r="DN58" s="51"/>
      <c r="DO58" s="47"/>
      <c r="DP58" s="47"/>
      <c r="DQ58" s="48"/>
    </row>
    <row r="59" spans="13:121">
      <c r="M59" s="143"/>
      <c r="N59" s="109"/>
      <c r="O59" s="12">
        <v>1.3100000000000001E-2</v>
      </c>
      <c r="P59" s="12">
        <v>1.4464495880835523E-2</v>
      </c>
      <c r="Q59" s="12">
        <v>1.4898690826287218E-2</v>
      </c>
      <c r="R59" s="155"/>
      <c r="S59" s="156"/>
      <c r="T59" s="155"/>
      <c r="U59" s="109"/>
      <c r="V59" s="8">
        <v>4.3165548716036015E-4</v>
      </c>
      <c r="W59" s="8">
        <v>6.0999999999999997E-4</v>
      </c>
      <c r="X59" s="144">
        <v>1.01E-3</v>
      </c>
      <c r="Y59" s="211"/>
      <c r="Z59" s="551" t="s">
        <v>756</v>
      </c>
      <c r="AA59" s="211"/>
      <c r="AB59" s="211"/>
      <c r="AC59" s="2"/>
      <c r="AD59" s="2"/>
      <c r="AV59" s="18"/>
      <c r="AW59" s="51"/>
      <c r="AX59" s="51"/>
      <c r="AY59" s="51"/>
      <c r="AZ59" s="51"/>
      <c r="BA59" s="51"/>
      <c r="BB59" s="51"/>
      <c r="BC59" s="51"/>
      <c r="BD59" s="51"/>
      <c r="BE59" s="51"/>
      <c r="BF59" s="51"/>
      <c r="BG59" s="51"/>
      <c r="BH59" s="51"/>
      <c r="BI59" s="51"/>
      <c r="BJ59" s="48"/>
      <c r="BN59" s="18"/>
      <c r="BO59" s="10"/>
      <c r="BP59" s="59"/>
      <c r="BQ59" s="47"/>
      <c r="BR59" s="93"/>
      <c r="BS59" s="94"/>
      <c r="BT59" s="94"/>
      <c r="BU59" s="95"/>
      <c r="BV59" s="80"/>
      <c r="BW59" s="128"/>
      <c r="BX59" s="93"/>
      <c r="BY59" s="94"/>
      <c r="BZ59" s="94"/>
      <c r="CA59" s="95"/>
      <c r="CB59" s="80"/>
      <c r="CC59" s="47"/>
      <c r="CD59" s="48"/>
      <c r="CH59" s="18"/>
      <c r="CI59" s="38" t="s">
        <v>220</v>
      </c>
      <c r="CJ59" s="33" t="s">
        <v>279</v>
      </c>
      <c r="CK59" s="51"/>
      <c r="CL59" s="47"/>
      <c r="CM59" s="47"/>
      <c r="CN59" s="47"/>
      <c r="CO59" s="47"/>
      <c r="CP59" s="47"/>
      <c r="CQ59" s="48"/>
      <c r="CU59" s="18"/>
      <c r="CV59" s="38" t="s">
        <v>220</v>
      </c>
      <c r="CW59" s="33" t="s">
        <v>115</v>
      </c>
      <c r="CX59" s="51"/>
      <c r="CY59" s="47"/>
      <c r="CZ59" s="47"/>
      <c r="DA59" s="47"/>
      <c r="DB59" s="47"/>
      <c r="DC59" s="47"/>
      <c r="DD59" s="48"/>
      <c r="DH59" s="18"/>
      <c r="DI59" s="38" t="s">
        <v>220</v>
      </c>
      <c r="DJ59" s="33" t="s">
        <v>279</v>
      </c>
      <c r="DK59" s="51"/>
      <c r="DL59" s="51"/>
      <c r="DM59" s="51"/>
      <c r="DN59" s="51"/>
      <c r="DO59" s="47"/>
      <c r="DP59" s="47"/>
      <c r="DQ59" s="48"/>
    </row>
    <row r="60" spans="13:121">
      <c r="M60" s="143"/>
      <c r="N60" s="109"/>
      <c r="O60" s="12">
        <v>1.3359999999999999E-2</v>
      </c>
      <c r="P60" s="12">
        <v>1.4684495880835518E-2</v>
      </c>
      <c r="Q60" s="12">
        <v>1.5058690826287222E-2</v>
      </c>
      <c r="R60" s="155"/>
      <c r="S60" s="156"/>
      <c r="T60" s="155"/>
      <c r="U60" s="109"/>
      <c r="V60" s="8">
        <v>3.7275089663421461E-4</v>
      </c>
      <c r="W60" s="8">
        <v>5.6999999999999998E-4</v>
      </c>
      <c r="X60" s="144">
        <v>8.9000000000000006E-4</v>
      </c>
      <c r="Y60" s="211"/>
      <c r="Z60" s="138" t="s">
        <v>757</v>
      </c>
      <c r="AA60" s="150">
        <v>43362</v>
      </c>
      <c r="AB60" s="150">
        <v>43453</v>
      </c>
      <c r="AC60" s="565">
        <v>-3.5968177107708128E-3</v>
      </c>
      <c r="AD60" s="211"/>
      <c r="AV60" s="18"/>
      <c r="AW60" s="51"/>
      <c r="AX60" s="51"/>
      <c r="AY60" s="51"/>
      <c r="AZ60" s="51"/>
      <c r="BA60" s="51"/>
      <c r="BB60" s="51"/>
      <c r="BC60" s="51"/>
      <c r="BD60" s="51"/>
      <c r="BE60" s="51"/>
      <c r="BF60" s="51"/>
      <c r="BG60" s="51"/>
      <c r="BH60" s="51"/>
      <c r="BI60" s="51"/>
      <c r="BJ60" s="48"/>
      <c r="BN60" s="18"/>
      <c r="BO60" s="51"/>
      <c r="BP60" s="51"/>
      <c r="BQ60" s="51"/>
      <c r="BR60" s="47"/>
      <c r="BS60" s="47"/>
      <c r="BT60" s="47"/>
      <c r="BU60" s="47"/>
      <c r="BV60" s="47"/>
      <c r="BW60" s="47"/>
      <c r="BX60" s="47"/>
      <c r="BY60" s="47"/>
      <c r="BZ60" s="47"/>
      <c r="CA60" s="47"/>
      <c r="CB60" s="47"/>
      <c r="CC60" s="47"/>
      <c r="CD60" s="48"/>
      <c r="CH60" s="18"/>
      <c r="CI60" s="38" t="s">
        <v>221</v>
      </c>
      <c r="CJ60" s="33" t="s">
        <v>278</v>
      </c>
      <c r="CK60" s="51"/>
      <c r="CL60" s="47"/>
      <c r="CM60" s="47"/>
      <c r="CN60" s="47"/>
      <c r="CO60" s="47"/>
      <c r="CP60" s="47"/>
      <c r="CQ60" s="48"/>
      <c r="CU60" s="18"/>
      <c r="CV60" s="38" t="s">
        <v>221</v>
      </c>
      <c r="CW60" s="33" t="s">
        <v>113</v>
      </c>
      <c r="CX60" s="51"/>
      <c r="CY60" s="47"/>
      <c r="CZ60" s="47"/>
      <c r="DA60" s="47"/>
      <c r="DB60" s="47"/>
      <c r="DC60" s="47"/>
      <c r="DD60" s="48"/>
      <c r="DH60" s="18"/>
      <c r="DI60" s="38" t="s">
        <v>221</v>
      </c>
      <c r="DJ60" s="33" t="s">
        <v>278</v>
      </c>
      <c r="DK60" s="51"/>
      <c r="DL60" s="51"/>
      <c r="DM60" s="51"/>
      <c r="DN60" s="51"/>
      <c r="DO60" s="47"/>
      <c r="DP60" s="47"/>
      <c r="DQ60" s="48"/>
    </row>
    <row r="61" spans="13:121">
      <c r="M61" s="143"/>
      <c r="N61" s="109"/>
      <c r="O61" s="12">
        <v>1.353E-2</v>
      </c>
      <c r="P61" s="12">
        <v>1.4774495880835519E-2</v>
      </c>
      <c r="Q61" s="12">
        <v>1.5068690826287224E-2</v>
      </c>
      <c r="R61" s="155"/>
      <c r="S61" s="156"/>
      <c r="T61" s="155"/>
      <c r="U61" s="109"/>
      <c r="V61" s="8">
        <v>3.3351438863567055E-4</v>
      </c>
      <c r="W61" s="8">
        <v>5.0999999999999993E-4</v>
      </c>
      <c r="X61" s="144">
        <v>7.0999999999999991E-4</v>
      </c>
      <c r="Y61" s="211"/>
      <c r="Z61" s="143" t="s">
        <v>758</v>
      </c>
      <c r="AA61" s="9">
        <v>43453</v>
      </c>
      <c r="AB61" s="9">
        <v>43543</v>
      </c>
      <c r="AC61" s="566">
        <v>-3.5584022179451225E-3</v>
      </c>
      <c r="AD61" s="211"/>
      <c r="AV61" s="18"/>
      <c r="AW61" s="51"/>
      <c r="AX61" s="51"/>
      <c r="AY61" s="51"/>
      <c r="AZ61" s="51"/>
      <c r="BA61" s="51"/>
      <c r="BB61" s="51"/>
      <c r="BC61" s="51"/>
      <c r="BD61" s="51"/>
      <c r="BE61" s="51"/>
      <c r="BF61" s="51"/>
      <c r="BG61" s="51"/>
      <c r="BH61" s="51"/>
      <c r="BI61" s="51"/>
      <c r="BJ61" s="48"/>
      <c r="BN61" s="35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/>
      <c r="CD61" s="37"/>
      <c r="CH61" s="18"/>
      <c r="CI61" s="38" t="s">
        <v>222</v>
      </c>
      <c r="CJ61" s="33" t="s">
        <v>170</v>
      </c>
      <c r="CK61" s="51"/>
      <c r="CL61" s="47"/>
      <c r="CM61" s="47"/>
      <c r="CN61" s="47"/>
      <c r="CO61" s="47"/>
      <c r="CP61" s="47"/>
      <c r="CQ61" s="48"/>
      <c r="CU61" s="18"/>
      <c r="CV61" s="38" t="s">
        <v>222</v>
      </c>
      <c r="CW61" s="33" t="s">
        <v>162</v>
      </c>
      <c r="CX61" s="51"/>
      <c r="CY61" s="47"/>
      <c r="CZ61" s="47"/>
      <c r="DA61" s="47"/>
      <c r="DB61" s="47"/>
      <c r="DC61" s="47"/>
      <c r="DD61" s="48"/>
      <c r="DH61" s="18"/>
      <c r="DI61" s="38" t="s">
        <v>222</v>
      </c>
      <c r="DJ61" s="33" t="s">
        <v>170</v>
      </c>
      <c r="DK61" s="51"/>
      <c r="DL61" s="51"/>
      <c r="DM61" s="51"/>
      <c r="DN61" s="51"/>
      <c r="DO61" s="47"/>
      <c r="DP61" s="47"/>
      <c r="DQ61" s="48"/>
    </row>
    <row r="62" spans="13:121">
      <c r="M62" s="143"/>
      <c r="N62" s="109"/>
      <c r="O62" s="12">
        <v>1.3439999999999997E-2</v>
      </c>
      <c r="P62" s="12">
        <v>1.4619495880835521E-2</v>
      </c>
      <c r="Q62" s="12">
        <v>1.4858690826287222E-2</v>
      </c>
      <c r="R62" s="155"/>
      <c r="S62" s="156"/>
      <c r="T62" s="155"/>
      <c r="U62" s="109"/>
      <c r="V62" s="8">
        <v>2.9426837364859154E-4</v>
      </c>
      <c r="W62" s="8">
        <v>4.5999999999999996E-4</v>
      </c>
      <c r="X62" s="144">
        <v>5.9999999999999995E-4</v>
      </c>
      <c r="Y62" s="211"/>
      <c r="Z62" s="143" t="s">
        <v>759</v>
      </c>
      <c r="AA62" s="9">
        <v>43544</v>
      </c>
      <c r="AB62" s="9">
        <v>43636</v>
      </c>
      <c r="AC62" s="566">
        <v>-3.5492331956028613E-3</v>
      </c>
      <c r="AD62" s="211"/>
      <c r="AV62" s="18"/>
      <c r="AW62" s="51"/>
      <c r="AX62" s="51"/>
      <c r="AY62" s="51"/>
      <c r="AZ62" s="51"/>
      <c r="BA62" s="51"/>
      <c r="BB62" s="51"/>
      <c r="BC62" s="51"/>
      <c r="BD62" s="51"/>
      <c r="BE62" s="51"/>
      <c r="BF62" s="51"/>
      <c r="BG62" s="51"/>
      <c r="BH62" s="51"/>
      <c r="BI62" s="51"/>
      <c r="BJ62" s="48"/>
      <c r="BN62"/>
      <c r="BO62"/>
      <c r="BP62"/>
      <c r="BQ62"/>
      <c r="BR62"/>
      <c r="BS62"/>
      <c r="BT62"/>
      <c r="BU62" s="119"/>
      <c r="BV62" s="119"/>
      <c r="BW62" s="119"/>
      <c r="BX62" s="119"/>
      <c r="BY62" s="119"/>
      <c r="BZ62" s="119"/>
      <c r="CA62"/>
      <c r="CB62"/>
      <c r="CC62"/>
      <c r="CD62"/>
      <c r="CH62" s="18"/>
      <c r="CI62" s="38" t="s">
        <v>223</v>
      </c>
      <c r="CJ62" s="33" t="s">
        <v>278</v>
      </c>
      <c r="CK62" s="51"/>
      <c r="CL62" s="47"/>
      <c r="CM62" s="47"/>
      <c r="CN62" s="47"/>
      <c r="CO62" s="47"/>
      <c r="CP62" s="47"/>
      <c r="CQ62" s="48"/>
      <c r="CU62" s="18"/>
      <c r="CV62" s="38" t="s">
        <v>223</v>
      </c>
      <c r="CW62" s="33" t="s">
        <v>113</v>
      </c>
      <c r="CX62" s="51"/>
      <c r="CY62" s="47"/>
      <c r="CZ62" s="47"/>
      <c r="DA62" s="47"/>
      <c r="DB62" s="47"/>
      <c r="DC62" s="47"/>
      <c r="DD62" s="48"/>
      <c r="DH62" s="18"/>
      <c r="DI62" s="38" t="s">
        <v>223</v>
      </c>
      <c r="DJ62" s="33" t="s">
        <v>278</v>
      </c>
      <c r="DK62" s="51"/>
      <c r="DL62" s="51"/>
      <c r="DM62" s="51"/>
      <c r="DN62" s="51"/>
      <c r="DO62" s="47"/>
      <c r="DP62" s="47"/>
      <c r="DQ62" s="48"/>
    </row>
    <row r="63" spans="13:121">
      <c r="M63" s="143"/>
      <c r="N63" s="109"/>
      <c r="O63" s="12"/>
      <c r="P63" s="12"/>
      <c r="Q63" s="12"/>
      <c r="R63" s="155"/>
      <c r="S63" s="156"/>
      <c r="T63" s="155"/>
      <c r="U63" s="109"/>
      <c r="V63" s="12"/>
      <c r="W63" s="12"/>
      <c r="X63" s="145"/>
      <c r="Y63" s="211"/>
      <c r="Z63" s="143" t="s">
        <v>760</v>
      </c>
      <c r="AA63" s="9">
        <v>43635</v>
      </c>
      <c r="AB63" s="9">
        <v>43727</v>
      </c>
      <c r="AC63" s="566">
        <v>-3.264011463236178E-3</v>
      </c>
      <c r="AD63" s="211"/>
      <c r="AV63" s="18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48"/>
      <c r="BN63"/>
      <c r="BO63"/>
      <c r="BP63"/>
      <c r="BQ63"/>
      <c r="BR63"/>
      <c r="BS63"/>
      <c r="BT63"/>
      <c r="BU63" s="119"/>
      <c r="BV63" s="119"/>
      <c r="BW63" s="119"/>
      <c r="BX63" s="119"/>
      <c r="BY63" s="119"/>
      <c r="BZ63" s="119"/>
      <c r="CA63"/>
      <c r="CB63"/>
      <c r="CC63"/>
      <c r="CD63"/>
      <c r="CH63" s="18"/>
      <c r="CI63" s="38" t="s">
        <v>224</v>
      </c>
      <c r="CJ63" s="33">
        <v>2</v>
      </c>
      <c r="CK63" s="51"/>
      <c r="CL63" s="47"/>
      <c r="CM63" s="47"/>
      <c r="CN63" s="47"/>
      <c r="CO63" s="47"/>
      <c r="CP63" s="47"/>
      <c r="CQ63" s="48"/>
      <c r="CU63" s="18"/>
      <c r="CV63" s="38" t="s">
        <v>224</v>
      </c>
      <c r="CW63" s="33" t="s">
        <v>175</v>
      </c>
      <c r="CX63" s="51"/>
      <c r="CY63" s="47"/>
      <c r="CZ63" s="47"/>
      <c r="DA63" s="47"/>
      <c r="DB63" s="47"/>
      <c r="DC63" s="47"/>
      <c r="DD63" s="48"/>
      <c r="DH63" s="18"/>
      <c r="DI63" s="38" t="s">
        <v>224</v>
      </c>
      <c r="DJ63" s="33">
        <v>2</v>
      </c>
      <c r="DK63" s="51"/>
      <c r="DL63" s="51"/>
      <c r="DM63" s="51"/>
      <c r="DN63" s="51"/>
      <c r="DO63" s="47"/>
      <c r="DP63" s="47"/>
      <c r="DQ63" s="48"/>
    </row>
    <row r="64" spans="13:121">
      <c r="M64" s="146"/>
      <c r="N64" s="147"/>
      <c r="O64" s="148"/>
      <c r="P64" s="148"/>
      <c r="Q64" s="148"/>
      <c r="R64" s="157"/>
      <c r="S64" s="158"/>
      <c r="T64" s="157"/>
      <c r="U64" s="147"/>
      <c r="V64" s="148"/>
      <c r="W64" s="148"/>
      <c r="X64" s="149"/>
      <c r="Y64" s="211"/>
      <c r="Z64" s="143" t="s">
        <v>761</v>
      </c>
      <c r="AA64" s="9">
        <v>43726</v>
      </c>
      <c r="AB64" s="9">
        <v>43817</v>
      </c>
      <c r="AC64" s="566">
        <v>-2.7621182643544138E-3</v>
      </c>
      <c r="AD64" s="211"/>
      <c r="AV64" s="18"/>
      <c r="AW64" s="51"/>
      <c r="AX64" s="51"/>
      <c r="AY64" s="51"/>
      <c r="AZ64" s="51"/>
      <c r="BA64" s="51"/>
      <c r="BB64" s="51"/>
      <c r="BC64" s="51"/>
      <c r="BD64" s="51"/>
      <c r="BE64" s="51"/>
      <c r="BF64" s="51"/>
      <c r="BG64" s="51"/>
      <c r="BH64" s="51"/>
      <c r="BI64" s="51"/>
      <c r="BJ64" s="48"/>
      <c r="BN64" s="39" t="s">
        <v>188</v>
      </c>
      <c r="BO64"/>
      <c r="BP64"/>
      <c r="BQ64"/>
      <c r="BR64"/>
      <c r="BS64"/>
      <c r="BT64"/>
      <c r="BU64" s="119"/>
      <c r="BV64" s="119"/>
      <c r="BW64" s="119"/>
      <c r="BX64" s="119"/>
      <c r="BY64" s="119"/>
      <c r="BZ64" s="119"/>
      <c r="CA64"/>
      <c r="CB64"/>
      <c r="CC64"/>
      <c r="CD64"/>
      <c r="CH64" s="18"/>
      <c r="CI64" s="106" t="s">
        <v>225</v>
      </c>
      <c r="CJ64" s="107" t="s">
        <v>127</v>
      </c>
      <c r="CK64" s="51"/>
      <c r="CL64" s="47"/>
      <c r="CM64" s="47"/>
      <c r="CN64" s="47"/>
      <c r="CO64" s="47"/>
      <c r="CP64" s="47"/>
      <c r="CQ64" s="48"/>
      <c r="CU64" s="18"/>
      <c r="CV64" s="106" t="s">
        <v>225</v>
      </c>
      <c r="CW64" s="107" t="s">
        <v>127</v>
      </c>
      <c r="CX64" s="51"/>
      <c r="CY64" s="47"/>
      <c r="CZ64" s="47"/>
      <c r="DA64" s="47"/>
      <c r="DB64" s="47"/>
      <c r="DC64" s="47"/>
      <c r="DD64" s="48"/>
      <c r="DH64" s="18"/>
      <c r="DI64" s="106" t="s">
        <v>225</v>
      </c>
      <c r="DJ64" s="107" t="s">
        <v>127</v>
      </c>
      <c r="DK64" s="51"/>
      <c r="DL64" s="51"/>
      <c r="DM64" s="51"/>
      <c r="DN64" s="51"/>
      <c r="DO64" s="47"/>
      <c r="DP64" s="47"/>
      <c r="DQ64" s="48"/>
    </row>
    <row r="65" spans="13:121" ht="15" customHeight="1"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143" t="s">
        <v>762</v>
      </c>
      <c r="AA65" s="9">
        <v>43817</v>
      </c>
      <c r="AB65" s="9">
        <v>43908</v>
      </c>
      <c r="AC65" s="566">
        <v>-2.045050987999824E-3</v>
      </c>
      <c r="AD65" s="211"/>
      <c r="AV65" s="18"/>
      <c r="AW65" s="51"/>
      <c r="AX65" s="51"/>
      <c r="AY65" s="51"/>
      <c r="AZ65" s="51"/>
      <c r="BA65" s="51"/>
      <c r="BB65" s="51"/>
      <c r="BC65" s="51"/>
      <c r="BD65" s="51"/>
      <c r="BE65" s="51"/>
      <c r="BF65" s="51"/>
      <c r="BG65" s="51"/>
      <c r="BH65" s="51"/>
      <c r="BI65" s="51"/>
      <c r="BJ65" s="48"/>
      <c r="BN65" s="13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7"/>
      <c r="CH65" s="18"/>
      <c r="CI65" s="102" t="s">
        <v>226</v>
      </c>
      <c r="CJ65" s="103" t="s">
        <v>227</v>
      </c>
      <c r="CK65" s="51"/>
      <c r="CL65" s="47"/>
      <c r="CM65" s="47"/>
      <c r="CN65" s="47"/>
      <c r="CO65" s="47"/>
      <c r="CP65" s="47"/>
      <c r="CQ65" s="48"/>
      <c r="CU65" s="18"/>
      <c r="CV65" s="102" t="s">
        <v>226</v>
      </c>
      <c r="CW65" s="103" t="s">
        <v>227</v>
      </c>
      <c r="CX65" s="51"/>
      <c r="CY65" s="47"/>
      <c r="CZ65" s="47"/>
      <c r="DA65" s="47"/>
      <c r="DB65" s="47"/>
      <c r="DC65" s="47"/>
      <c r="DD65" s="48"/>
      <c r="DH65" s="18"/>
      <c r="DI65" s="102" t="s">
        <v>226</v>
      </c>
      <c r="DJ65" s="103" t="s">
        <v>227</v>
      </c>
      <c r="DK65" s="51"/>
      <c r="DL65" s="51"/>
      <c r="DM65" s="51"/>
      <c r="DN65" s="51"/>
      <c r="DO65" s="47"/>
      <c r="DP65" s="47"/>
      <c r="DQ65" s="48"/>
    </row>
    <row r="66" spans="13:121"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143" t="s">
        <v>763</v>
      </c>
      <c r="AA66" s="9">
        <v>43908</v>
      </c>
      <c r="AB66" s="9">
        <v>44000</v>
      </c>
      <c r="AC66" s="566">
        <v>-1.2170313813808994E-3</v>
      </c>
      <c r="AD66" s="211"/>
      <c r="AV66" s="18"/>
      <c r="AW66" s="51"/>
      <c r="AX66" s="51"/>
      <c r="AY66" s="51"/>
      <c r="AZ66" s="51"/>
      <c r="BA66" s="51"/>
      <c r="BB66" s="51"/>
      <c r="BC66" s="51"/>
      <c r="BD66" s="51"/>
      <c r="BE66" s="51"/>
      <c r="BF66" s="51"/>
      <c r="BG66" s="51"/>
      <c r="BH66" s="51"/>
      <c r="BI66" s="51"/>
      <c r="BJ66" s="48"/>
      <c r="BN66" s="18"/>
      <c r="BO66" s="21" t="s">
        <v>189</v>
      </c>
      <c r="BP66" s="47"/>
      <c r="BQ66" s="47"/>
      <c r="BR66" s="21" t="s">
        <v>267</v>
      </c>
      <c r="BS66" s="47"/>
      <c r="BT66" s="47"/>
      <c r="BU66" s="47"/>
      <c r="BV66" s="47"/>
      <c r="BW66" s="47"/>
      <c r="BX66" s="21" t="s">
        <v>269</v>
      </c>
      <c r="BY66" s="47"/>
      <c r="BZ66" s="47"/>
      <c r="CA66" s="47"/>
      <c r="CB66" s="47"/>
      <c r="CC66" s="47"/>
      <c r="CD66" s="48"/>
      <c r="CH66" s="18"/>
      <c r="CI66" s="38" t="s">
        <v>187</v>
      </c>
      <c r="CJ66" s="33" t="b">
        <v>1</v>
      </c>
      <c r="CK66" s="51"/>
      <c r="CL66" s="47"/>
      <c r="CM66" s="47"/>
      <c r="CN66" s="47"/>
      <c r="CO66" s="47"/>
      <c r="CP66" s="47"/>
      <c r="CQ66" s="48"/>
      <c r="CU66" s="18"/>
      <c r="CV66" s="38" t="s">
        <v>187</v>
      </c>
      <c r="CW66" s="33" t="b">
        <v>1</v>
      </c>
      <c r="CX66" s="51"/>
      <c r="CY66" s="47"/>
      <c r="CZ66" s="47"/>
      <c r="DA66" s="47"/>
      <c r="DB66" s="47"/>
      <c r="DC66" s="47"/>
      <c r="DD66" s="48"/>
      <c r="DH66" s="18"/>
      <c r="DI66" s="38" t="s">
        <v>187</v>
      </c>
      <c r="DJ66" s="33" t="b">
        <v>1</v>
      </c>
      <c r="DK66" s="51"/>
      <c r="DL66" s="51"/>
      <c r="DM66" s="51"/>
      <c r="DN66" s="51"/>
      <c r="DO66" s="47"/>
      <c r="DP66" s="47"/>
      <c r="DQ66" s="48"/>
    </row>
    <row r="67" spans="13:121">
      <c r="M67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146" t="s">
        <v>764</v>
      </c>
      <c r="AA67" s="151">
        <v>43999</v>
      </c>
      <c r="AB67" s="151">
        <v>44091</v>
      </c>
      <c r="AC67" s="567">
        <v>-4.0660240333971655E-4</v>
      </c>
      <c r="AD67" s="211"/>
      <c r="AV67" s="18"/>
      <c r="AW67" s="51"/>
      <c r="AX67" s="51"/>
      <c r="AY67" s="51"/>
      <c r="AZ67" s="51"/>
      <c r="BA67" s="51"/>
      <c r="BB67" s="51"/>
      <c r="BC67" s="51"/>
      <c r="BD67" s="51"/>
      <c r="BE67" s="51"/>
      <c r="BF67" s="51"/>
      <c r="BG67" s="51"/>
      <c r="BH67" s="51"/>
      <c r="BI67" s="51"/>
      <c r="BJ67" s="48"/>
      <c r="BN67" s="18"/>
      <c r="BO67" s="30" t="s">
        <v>141</v>
      </c>
      <c r="BP67" s="49" t="s">
        <v>113</v>
      </c>
      <c r="BQ67" s="19"/>
      <c r="BR67" s="74" t="s">
        <v>96</v>
      </c>
      <c r="BS67" s="74" t="s">
        <v>97</v>
      </c>
      <c r="BT67" s="74" t="s">
        <v>100</v>
      </c>
      <c r="BU67" s="47"/>
      <c r="BV67" s="47"/>
      <c r="BW67" s="47"/>
      <c r="BX67" s="74" t="s">
        <v>96</v>
      </c>
      <c r="BY67" s="74" t="s">
        <v>97</v>
      </c>
      <c r="BZ67" s="74" t="s">
        <v>100</v>
      </c>
      <c r="CA67" s="47"/>
      <c r="CB67" s="47"/>
      <c r="CC67" s="47"/>
      <c r="CD67" s="48"/>
      <c r="CH67" s="18"/>
      <c r="CI67" s="38" t="s">
        <v>228</v>
      </c>
      <c r="CJ67" s="33" t="s">
        <v>281</v>
      </c>
      <c r="CK67" s="51"/>
      <c r="CL67" s="47"/>
      <c r="CM67" s="47"/>
      <c r="CN67" s="47"/>
      <c r="CO67" s="47"/>
      <c r="CP67" s="47"/>
      <c r="CQ67" s="48"/>
      <c r="CU67" s="18"/>
      <c r="CV67" s="38" t="s">
        <v>228</v>
      </c>
      <c r="CW67" s="33" t="s">
        <v>156</v>
      </c>
      <c r="CX67" s="51"/>
      <c r="CY67" s="47"/>
      <c r="CZ67" s="47"/>
      <c r="DA67" s="47"/>
      <c r="DB67" s="47"/>
      <c r="DC67" s="47"/>
      <c r="DD67" s="48"/>
      <c r="DH67" s="18"/>
      <c r="DI67" s="38" t="s">
        <v>228</v>
      </c>
      <c r="DJ67" s="33" t="s">
        <v>281</v>
      </c>
      <c r="DK67" s="51"/>
      <c r="DL67" s="51"/>
      <c r="DM67" s="51"/>
      <c r="DN67" s="51"/>
      <c r="DO67" s="47"/>
      <c r="DP67" s="47"/>
      <c r="DQ67" s="48"/>
    </row>
    <row r="68" spans="13:121">
      <c r="M68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1"/>
      <c r="AC68" s="2"/>
      <c r="AD68" s="2"/>
      <c r="AV68" s="18"/>
      <c r="AW68" s="51"/>
      <c r="AX68" s="51"/>
      <c r="AY68" s="51"/>
      <c r="AZ68" s="51"/>
      <c r="BA68" s="51"/>
      <c r="BB68" s="51"/>
      <c r="BC68" s="51"/>
      <c r="BD68" s="51"/>
      <c r="BE68" s="51"/>
      <c r="BF68" s="51"/>
      <c r="BG68" s="51"/>
      <c r="BH68" s="51"/>
      <c r="BI68" s="51"/>
      <c r="BJ68" s="48"/>
      <c r="BN68" s="18"/>
      <c r="BO68" s="32" t="s">
        <v>164</v>
      </c>
      <c r="BP68" s="50" t="s">
        <v>152</v>
      </c>
      <c r="BQ68" s="51"/>
      <c r="BR68" s="76" t="str">
        <f t="shared" ref="BR68:BR83" si="44">M7</f>
        <v>3Y</v>
      </c>
      <c r="BS68" s="97">
        <f>Curves!P7</f>
        <v>-5.1921709443082382E-4</v>
      </c>
      <c r="BT68" s="77" t="b">
        <v>1</v>
      </c>
      <c r="BU68" s="47"/>
      <c r="BV68" s="47"/>
      <c r="BW68" s="47"/>
      <c r="BX68" s="76" t="str">
        <f t="shared" ref="BX68:BX83" si="45">BR68</f>
        <v>3Y</v>
      </c>
      <c r="BY68" s="97">
        <f t="shared" ref="BY68:BY83" si="46">P47</f>
        <v>-6.2892302220617828E-4</v>
      </c>
      <c r="BZ68" s="77" t="b">
        <v>1</v>
      </c>
      <c r="CA68" s="47"/>
      <c r="CB68" s="47"/>
      <c r="CC68" s="47"/>
      <c r="CD68" s="48"/>
      <c r="CH68" s="18"/>
      <c r="CI68" s="38" t="s">
        <v>229</v>
      </c>
      <c r="CJ68" s="33" t="b">
        <v>0</v>
      </c>
      <c r="CK68" s="51"/>
      <c r="CL68" s="47"/>
      <c r="CM68" s="47"/>
      <c r="CN68" s="47"/>
      <c r="CO68" s="47"/>
      <c r="CP68" s="47"/>
      <c r="CQ68" s="48"/>
      <c r="CU68" s="18"/>
      <c r="CV68" s="38" t="s">
        <v>229</v>
      </c>
      <c r="CW68" s="33" t="b">
        <v>0</v>
      </c>
      <c r="CX68" s="51"/>
      <c r="CY68" s="47"/>
      <c r="CZ68" s="47"/>
      <c r="DA68" s="47"/>
      <c r="DB68" s="47"/>
      <c r="DC68" s="47"/>
      <c r="DD68" s="48"/>
      <c r="DH68" s="18"/>
      <c r="DI68" s="38" t="s">
        <v>229</v>
      </c>
      <c r="DJ68" s="33" t="b">
        <v>0</v>
      </c>
      <c r="DK68" s="51"/>
      <c r="DL68" s="51"/>
      <c r="DM68" s="51"/>
      <c r="DN68" s="51"/>
      <c r="DO68" s="47"/>
      <c r="DP68" s="47"/>
      <c r="DQ68" s="48"/>
    </row>
    <row r="69" spans="13:121">
      <c r="M69"/>
      <c r="N69" s="211"/>
      <c r="O69" s="211"/>
      <c r="P69" s="211"/>
      <c r="Q69" s="211"/>
      <c r="R69" s="211"/>
      <c r="S69" s="211"/>
      <c r="T69" s="211"/>
      <c r="U69" s="211"/>
      <c r="V69" s="211"/>
      <c r="W69" s="211"/>
      <c r="X69" s="211"/>
      <c r="Y69" s="211"/>
      <c r="Z69" s="551" t="s">
        <v>571</v>
      </c>
      <c r="AA69" s="211" t="s">
        <v>575</v>
      </c>
      <c r="AB69" s="211" t="s">
        <v>576</v>
      </c>
      <c r="AC69" s="2" t="s">
        <v>577</v>
      </c>
      <c r="AD69" s="2"/>
      <c r="AV69" s="35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7"/>
      <c r="BN69" s="18"/>
      <c r="BO69" s="32" t="s">
        <v>180</v>
      </c>
      <c r="BP69" s="50" t="s">
        <v>115</v>
      </c>
      <c r="BQ69" s="51"/>
      <c r="BR69" s="52" t="str">
        <f t="shared" si="44"/>
        <v>4Y</v>
      </c>
      <c r="BS69" s="98">
        <f>Curves!P8</f>
        <v>9.9379271418485282E-4</v>
      </c>
      <c r="BT69" s="78" t="b">
        <v>1</v>
      </c>
      <c r="BU69" s="47"/>
      <c r="BV69" s="47"/>
      <c r="BW69" s="47"/>
      <c r="BX69" s="52" t="str">
        <f t="shared" si="45"/>
        <v>4Y</v>
      </c>
      <c r="BY69" s="98">
        <f t="shared" si="46"/>
        <v>9.2716604264199485E-4</v>
      </c>
      <c r="BZ69" s="78" t="b">
        <v>1</v>
      </c>
      <c r="CA69" s="47"/>
      <c r="CB69" s="47"/>
      <c r="CC69" s="47"/>
      <c r="CD69" s="48"/>
      <c r="CH69" s="18"/>
      <c r="CI69" s="38" t="s">
        <v>230</v>
      </c>
      <c r="CJ69" s="33" t="b">
        <v>1</v>
      </c>
      <c r="CK69" s="51"/>
      <c r="CL69" s="47"/>
      <c r="CM69" s="47"/>
      <c r="CN69" s="47"/>
      <c r="CO69" s="47"/>
      <c r="CP69" s="47"/>
      <c r="CQ69" s="48"/>
      <c r="CU69" s="18"/>
      <c r="CV69" s="38" t="s">
        <v>230</v>
      </c>
      <c r="CW69" s="33" t="b">
        <v>1</v>
      </c>
      <c r="CX69" s="51"/>
      <c r="CY69" s="47"/>
      <c r="CZ69" s="47"/>
      <c r="DA69" s="47"/>
      <c r="DB69" s="47"/>
      <c r="DC69" s="47"/>
      <c r="DD69" s="48"/>
      <c r="DH69" s="18"/>
      <c r="DI69" s="38" t="s">
        <v>230</v>
      </c>
      <c r="DJ69" s="33" t="b">
        <v>1</v>
      </c>
      <c r="DK69" s="51"/>
      <c r="DL69" s="51"/>
      <c r="DM69" s="51"/>
      <c r="DN69" s="51"/>
      <c r="DO69" s="47"/>
      <c r="DP69" s="47"/>
      <c r="DQ69" s="48"/>
    </row>
    <row r="70" spans="13:121">
      <c r="M70"/>
      <c r="N70" s="211"/>
      <c r="O70" s="211"/>
      <c r="P70" s="211"/>
      <c r="Q70" s="211"/>
      <c r="R70" s="211"/>
      <c r="S70" s="211"/>
      <c r="T70" s="211"/>
      <c r="U70" s="211"/>
      <c r="V70" s="211"/>
      <c r="W70" s="211"/>
      <c r="X70" s="211"/>
      <c r="Y70" s="211"/>
      <c r="Z70" s="138" t="s">
        <v>572</v>
      </c>
      <c r="AA70" s="495">
        <v>20.96319560279289</v>
      </c>
      <c r="AB70" s="495">
        <v>111.95127030278725</v>
      </c>
      <c r="AC70" s="492">
        <v>-0.60906186616380698</v>
      </c>
      <c r="AD70" s="2"/>
      <c r="BN70" s="18"/>
      <c r="BO70" s="32" t="s">
        <v>144</v>
      </c>
      <c r="BP70" s="50" t="s">
        <v>181</v>
      </c>
      <c r="BQ70" s="51"/>
      <c r="BR70" s="52" t="str">
        <f t="shared" si="44"/>
        <v>5Y</v>
      </c>
      <c r="BS70" s="98">
        <f>Curves!P9</f>
        <v>2.4530294609068476E-3</v>
      </c>
      <c r="BT70" s="78" t="b">
        <v>1</v>
      </c>
      <c r="BU70" s="47"/>
      <c r="BV70" s="47"/>
      <c r="BW70" s="47"/>
      <c r="BX70" s="52" t="str">
        <f t="shared" si="45"/>
        <v>5Y</v>
      </c>
      <c r="BY70" s="98">
        <f t="shared" si="46"/>
        <v>2.4099253909441992E-3</v>
      </c>
      <c r="BZ70" s="78" t="b">
        <v>1</v>
      </c>
      <c r="CA70" s="47"/>
      <c r="CB70" s="47"/>
      <c r="CC70" s="47"/>
      <c r="CD70" s="48"/>
      <c r="CH70" s="18"/>
      <c r="CI70" s="38" t="s">
        <v>231</v>
      </c>
      <c r="CJ70" s="33" t="s">
        <v>282</v>
      </c>
      <c r="CK70" s="51"/>
      <c r="CL70" s="47"/>
      <c r="CM70" s="47"/>
      <c r="CN70" s="47"/>
      <c r="CO70" s="47"/>
      <c r="CP70" s="47"/>
      <c r="CQ70" s="48"/>
      <c r="CU70" s="18"/>
      <c r="CV70" s="38" t="s">
        <v>231</v>
      </c>
      <c r="CW70" s="33" t="s">
        <v>232</v>
      </c>
      <c r="CX70" s="51"/>
      <c r="CY70" s="47"/>
      <c r="CZ70" s="47"/>
      <c r="DA70" s="47"/>
      <c r="DB70" s="47"/>
      <c r="DC70" s="47"/>
      <c r="DD70" s="48"/>
      <c r="DH70" s="18"/>
      <c r="DI70" s="38" t="s">
        <v>231</v>
      </c>
      <c r="DJ70" s="33" t="s">
        <v>14</v>
      </c>
      <c r="DK70" s="51"/>
      <c r="DL70" s="51"/>
      <c r="DM70" s="51"/>
      <c r="DN70" s="51"/>
      <c r="DO70" s="47"/>
      <c r="DP70" s="47"/>
      <c r="DQ70" s="48"/>
    </row>
    <row r="71" spans="13:121">
      <c r="M7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143" t="s">
        <v>573</v>
      </c>
      <c r="AA71" s="496">
        <v>61.708070155784611</v>
      </c>
      <c r="AB71" s="496">
        <v>131.81542900919305</v>
      </c>
      <c r="AC71" s="493">
        <v>-0.2463527765391568</v>
      </c>
      <c r="AD71" s="2"/>
      <c r="AV71" s="39" t="s">
        <v>143</v>
      </c>
      <c r="AW71"/>
      <c r="AX71"/>
      <c r="AY71"/>
      <c r="AZ71"/>
      <c r="BA71"/>
      <c r="BB71"/>
      <c r="BC71" s="211"/>
      <c r="BD71" s="211"/>
      <c r="BE71"/>
      <c r="BF71"/>
      <c r="BG71" s="211"/>
      <c r="BH71" s="211"/>
      <c r="BI71"/>
      <c r="BJ71"/>
      <c r="BN71" s="18"/>
      <c r="BO71" s="32" t="s">
        <v>182</v>
      </c>
      <c r="BP71" s="50" t="s">
        <v>183</v>
      </c>
      <c r="BQ71" s="51"/>
      <c r="BR71" s="52" t="str">
        <f t="shared" si="44"/>
        <v>6Y</v>
      </c>
      <c r="BS71" s="98">
        <f>Curves!P10</f>
        <v>3.8355685755820409E-3</v>
      </c>
      <c r="BT71" s="78" t="b">
        <v>1</v>
      </c>
      <c r="BU71" s="47"/>
      <c r="BV71" s="47"/>
      <c r="BW71" s="47"/>
      <c r="BX71" s="52" t="str">
        <f t="shared" si="45"/>
        <v>6Y</v>
      </c>
      <c r="BY71" s="98">
        <f t="shared" si="46"/>
        <v>3.7993426840920081E-3</v>
      </c>
      <c r="BZ71" s="78" t="b">
        <v>1</v>
      </c>
      <c r="CA71" s="47"/>
      <c r="CB71" s="47"/>
      <c r="CC71" s="47"/>
      <c r="CD71" s="48"/>
      <c r="CH71" s="18"/>
      <c r="CI71" s="38" t="s">
        <v>233</v>
      </c>
      <c r="CJ71" s="33" t="b">
        <v>0</v>
      </c>
      <c r="CK71" s="51"/>
      <c r="CL71" s="47"/>
      <c r="CM71" s="47"/>
      <c r="CN71" s="47"/>
      <c r="CO71" s="47"/>
      <c r="CP71" s="47"/>
      <c r="CQ71" s="48"/>
      <c r="CU71" s="18"/>
      <c r="CV71" s="38" t="s">
        <v>233</v>
      </c>
      <c r="CW71" s="33" t="b">
        <v>0</v>
      </c>
      <c r="CX71" s="51"/>
      <c r="CY71" s="47"/>
      <c r="CZ71" s="47"/>
      <c r="DA71" s="47"/>
      <c r="DB71" s="47"/>
      <c r="DC71" s="47"/>
      <c r="DD71" s="48"/>
      <c r="DH71" s="18"/>
      <c r="DI71" s="38" t="s">
        <v>233</v>
      </c>
      <c r="DJ71" s="33" t="b">
        <v>0</v>
      </c>
      <c r="DK71" s="51"/>
      <c r="DL71" s="51"/>
      <c r="DM71" s="51"/>
      <c r="DN71" s="51"/>
      <c r="DO71" s="47"/>
      <c r="DP71" s="47"/>
      <c r="DQ71" s="48"/>
    </row>
    <row r="72" spans="13:121">
      <c r="M72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143" t="s">
        <v>526</v>
      </c>
      <c r="AA72" s="496">
        <v>143.62631853716709</v>
      </c>
      <c r="AB72" s="496">
        <v>162.02637630662022</v>
      </c>
      <c r="AC72" s="493">
        <v>0.29841144468265768</v>
      </c>
      <c r="AD72" s="2"/>
      <c r="AV72" s="13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N72" s="18"/>
      <c r="BO72" s="32" t="s">
        <v>184</v>
      </c>
      <c r="BP72" s="33" t="s">
        <v>158</v>
      </c>
      <c r="BQ72" s="51"/>
      <c r="BR72" s="52" t="str">
        <f t="shared" si="44"/>
        <v>7Y</v>
      </c>
      <c r="BS72" s="98">
        <f>Curves!P11</f>
        <v>5.1419256109989887E-3</v>
      </c>
      <c r="BT72" s="78" t="b">
        <v>1</v>
      </c>
      <c r="BU72" s="47"/>
      <c r="BV72" s="47"/>
      <c r="BW72" s="47"/>
      <c r="BX72" s="52" t="str">
        <f t="shared" si="45"/>
        <v>7Y</v>
      </c>
      <c r="BY72" s="98">
        <f t="shared" si="46"/>
        <v>5.1068458532235956E-3</v>
      </c>
      <c r="BZ72" s="78" t="b">
        <v>1</v>
      </c>
      <c r="CA72" s="47"/>
      <c r="CB72" s="47"/>
      <c r="CC72" s="47"/>
      <c r="CD72" s="48"/>
      <c r="CH72" s="18"/>
      <c r="CI72" s="32" t="s">
        <v>129</v>
      </c>
      <c r="CJ72" s="57" t="b">
        <v>1</v>
      </c>
      <c r="CK72" s="51"/>
      <c r="CL72" s="47"/>
      <c r="CM72" s="47"/>
      <c r="CN72" s="47"/>
      <c r="CO72" s="47"/>
      <c r="CP72" s="47"/>
      <c r="CQ72" s="48"/>
      <c r="CU72" s="18"/>
      <c r="CV72" s="32" t="s">
        <v>136</v>
      </c>
      <c r="CW72" s="57">
        <v>1.0000000000000001E-9</v>
      </c>
      <c r="CX72" s="51"/>
      <c r="CY72" s="47"/>
      <c r="CZ72" s="47"/>
      <c r="DA72" s="47"/>
      <c r="DB72" s="47"/>
      <c r="DC72" s="47"/>
      <c r="DD72" s="48"/>
      <c r="DH72" s="18"/>
      <c r="DI72" s="32" t="s">
        <v>129</v>
      </c>
      <c r="DJ72" s="57" t="b">
        <v>1</v>
      </c>
      <c r="DK72" s="51"/>
      <c r="DL72" s="51"/>
      <c r="DM72" s="51"/>
      <c r="DN72" s="51"/>
      <c r="DO72" s="47"/>
      <c r="DP72" s="47"/>
      <c r="DQ72" s="48"/>
    </row>
    <row r="73" spans="13:121"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146" t="s">
        <v>574</v>
      </c>
      <c r="AA73" s="497">
        <v>359.33361994079189</v>
      </c>
      <c r="AB73" s="497">
        <v>176.28030303030303</v>
      </c>
      <c r="AC73" s="494">
        <v>0.99244323897633679</v>
      </c>
      <c r="AD73" s="2"/>
      <c r="AV73" s="18"/>
      <c r="AW73" s="21" t="s">
        <v>147</v>
      </c>
      <c r="AX73" s="47"/>
      <c r="AY73" s="47"/>
      <c r="AZ73" s="21" t="s">
        <v>148</v>
      </c>
      <c r="BA73" s="47"/>
      <c r="BB73" s="47"/>
      <c r="BC73" s="47"/>
      <c r="BD73" s="47"/>
      <c r="BE73" s="21" t="s">
        <v>149</v>
      </c>
      <c r="BF73" s="47"/>
      <c r="BG73" s="47"/>
      <c r="BH73" s="47"/>
      <c r="BI73" s="47"/>
      <c r="BJ73" s="21" t="s">
        <v>150</v>
      </c>
      <c r="BN73" s="18"/>
      <c r="BO73" s="32" t="s">
        <v>174</v>
      </c>
      <c r="BP73" s="50" t="b">
        <v>1</v>
      </c>
      <c r="BQ73" s="51"/>
      <c r="BR73" s="52" t="str">
        <f t="shared" si="44"/>
        <v>8Y</v>
      </c>
      <c r="BS73" s="98">
        <f>Curves!P12</f>
        <v>6.3651803312636517E-3</v>
      </c>
      <c r="BT73" s="78" t="b">
        <v>1</v>
      </c>
      <c r="BU73" s="47"/>
      <c r="BV73" s="47"/>
      <c r="BW73" s="47"/>
      <c r="BX73" s="52" t="str">
        <f t="shared" si="45"/>
        <v>8Y</v>
      </c>
      <c r="BY73" s="98">
        <f t="shared" si="46"/>
        <v>6.3304489709187844E-3</v>
      </c>
      <c r="BZ73" s="78" t="b">
        <v>1</v>
      </c>
      <c r="CA73" s="47"/>
      <c r="CB73" s="47"/>
      <c r="CC73" s="47"/>
      <c r="CD73" s="48"/>
      <c r="CH73" s="18"/>
      <c r="CI73" s="32" t="s">
        <v>128</v>
      </c>
      <c r="CJ73" s="56">
        <v>31</v>
      </c>
      <c r="CK73" s="51"/>
      <c r="CL73" s="47"/>
      <c r="CM73" s="47"/>
      <c r="CN73" s="47"/>
      <c r="CO73" s="47"/>
      <c r="CP73" s="47"/>
      <c r="CQ73" s="48"/>
      <c r="CU73" s="18"/>
      <c r="CV73" s="32" t="s">
        <v>137</v>
      </c>
      <c r="CW73" s="56">
        <v>1000</v>
      </c>
      <c r="CX73" s="51"/>
      <c r="CY73" s="47"/>
      <c r="CZ73" s="47"/>
      <c r="DA73" s="47"/>
      <c r="DB73" s="47"/>
      <c r="DC73" s="47"/>
      <c r="DD73" s="48"/>
      <c r="DH73" s="18"/>
      <c r="DI73" s="32" t="s">
        <v>128</v>
      </c>
      <c r="DJ73" s="56">
        <v>31</v>
      </c>
      <c r="DK73" s="51"/>
      <c r="DL73" s="51"/>
      <c r="DM73" s="51"/>
      <c r="DN73" s="51"/>
      <c r="DO73" s="47"/>
      <c r="DP73" s="47"/>
      <c r="DQ73" s="48"/>
    </row>
    <row r="74" spans="13:121">
      <c r="Z74" s="211"/>
      <c r="AV74" s="18"/>
      <c r="AW74" s="30" t="s">
        <v>141</v>
      </c>
      <c r="AX74" s="49" t="s">
        <v>113</v>
      </c>
      <c r="AY74" s="19"/>
      <c r="AZ74" s="24" t="s">
        <v>96</v>
      </c>
      <c r="BA74" s="24" t="s">
        <v>97</v>
      </c>
      <c r="BB74" s="47"/>
      <c r="BC74" s="47"/>
      <c r="BD74" s="47"/>
      <c r="BE74" s="30" t="s">
        <v>112</v>
      </c>
      <c r="BF74" s="49" t="s">
        <v>113</v>
      </c>
      <c r="BG74" s="571"/>
      <c r="BH74" s="571"/>
      <c r="BI74" s="47"/>
      <c r="BJ74" s="24" t="s">
        <v>96</v>
      </c>
      <c r="BK74" s="121" t="s">
        <v>97</v>
      </c>
      <c r="BN74" s="18"/>
      <c r="BO74" s="32" t="s">
        <v>185</v>
      </c>
      <c r="BP74" s="50">
        <v>31</v>
      </c>
      <c r="BQ74" s="51"/>
      <c r="BR74" s="52" t="str">
        <f t="shared" si="44"/>
        <v>9Y</v>
      </c>
      <c r="BS74" s="98">
        <f>Curves!P13</f>
        <v>7.4975643488118249E-3</v>
      </c>
      <c r="BT74" s="78" t="b">
        <v>1</v>
      </c>
      <c r="BU74" s="47"/>
      <c r="BV74" s="47"/>
      <c r="BW74" s="47"/>
      <c r="BX74" s="52" t="str">
        <f t="shared" si="45"/>
        <v>9Y</v>
      </c>
      <c r="BY74" s="98">
        <f t="shared" si="46"/>
        <v>7.4600499183059216E-3</v>
      </c>
      <c r="BZ74" s="78" t="b">
        <v>1</v>
      </c>
      <c r="CA74" s="47"/>
      <c r="CB74" s="47"/>
      <c r="CC74" s="47"/>
      <c r="CD74" s="48"/>
      <c r="CH74" s="18"/>
      <c r="CI74" s="32"/>
      <c r="CJ74" s="50"/>
      <c r="CK74" s="51"/>
      <c r="CL74" s="47"/>
      <c r="CM74" s="47"/>
      <c r="CN74" s="47"/>
      <c r="CO74" s="47"/>
      <c r="CP74" s="47"/>
      <c r="CQ74" s="48"/>
      <c r="CU74" s="18"/>
      <c r="CV74" s="32"/>
      <c r="CW74" s="50"/>
      <c r="CX74" s="51"/>
      <c r="CY74" s="47"/>
      <c r="CZ74" s="47"/>
      <c r="DA74" s="47"/>
      <c r="DB74" s="47"/>
      <c r="DC74" s="47"/>
      <c r="DD74" s="48"/>
      <c r="DH74" s="18"/>
      <c r="DI74" s="32"/>
      <c r="DJ74" s="50"/>
      <c r="DK74" s="51"/>
      <c r="DL74" s="51"/>
      <c r="DM74" s="51"/>
      <c r="DN74" s="51"/>
      <c r="DO74" s="47"/>
      <c r="DP74" s="47"/>
      <c r="DQ74" s="48"/>
    </row>
    <row r="75" spans="13:121">
      <c r="AV75" s="18"/>
      <c r="AW75" s="32" t="s">
        <v>142</v>
      </c>
      <c r="AX75" s="50" t="s">
        <v>115</v>
      </c>
      <c r="AY75" s="51"/>
      <c r="AZ75" s="52"/>
      <c r="BA75" s="61"/>
      <c r="BB75" s="47"/>
      <c r="BC75" s="47"/>
      <c r="BD75" s="47"/>
      <c r="BE75" s="32" t="s">
        <v>151</v>
      </c>
      <c r="BF75" s="50" t="s">
        <v>152</v>
      </c>
      <c r="BG75" s="571"/>
      <c r="BH75" s="571"/>
      <c r="BI75" s="47"/>
      <c r="BJ75" s="52"/>
      <c r="BN75" s="18"/>
      <c r="BO75" s="32" t="s">
        <v>171</v>
      </c>
      <c r="BP75" s="50">
        <v>2</v>
      </c>
      <c r="BQ75" s="51"/>
      <c r="BR75" s="52" t="str">
        <f t="shared" si="44"/>
        <v>10Y</v>
      </c>
      <c r="BS75" s="98">
        <f>Curves!P14</f>
        <v>8.5202364936578807E-3</v>
      </c>
      <c r="BT75" s="78" t="b">
        <v>1</v>
      </c>
      <c r="BU75" s="47"/>
      <c r="BV75" s="47"/>
      <c r="BW75" s="47"/>
      <c r="BX75" s="52" t="str">
        <f t="shared" si="45"/>
        <v>10Y</v>
      </c>
      <c r="BY75" s="98">
        <f t="shared" si="46"/>
        <v>8.4974958808355216E-3</v>
      </c>
      <c r="BZ75" s="78" t="b">
        <v>1</v>
      </c>
      <c r="CA75" s="47"/>
      <c r="CB75" s="47"/>
      <c r="CC75" s="47"/>
      <c r="CD75" s="48"/>
      <c r="CH75" s="18"/>
      <c r="CI75" s="32"/>
      <c r="CJ75" s="62"/>
      <c r="CK75" s="51"/>
      <c r="CL75" s="47"/>
      <c r="CM75" s="47"/>
      <c r="CN75" s="47"/>
      <c r="CO75" s="47"/>
      <c r="CP75" s="47"/>
      <c r="CQ75" s="48"/>
      <c r="CU75" s="18"/>
      <c r="CV75" s="32"/>
      <c r="CW75" s="62"/>
      <c r="CX75" s="51"/>
      <c r="CY75" s="47"/>
      <c r="CZ75" s="47"/>
      <c r="DA75" s="47"/>
      <c r="DB75" s="47"/>
      <c r="DC75" s="47"/>
      <c r="DD75" s="48"/>
      <c r="DH75" s="18"/>
      <c r="DI75" s="32"/>
      <c r="DJ75" s="62"/>
      <c r="DK75" s="51"/>
      <c r="DL75" s="51"/>
      <c r="DM75" s="51"/>
      <c r="DN75" s="51"/>
      <c r="DO75" s="47"/>
      <c r="DP75" s="47"/>
      <c r="DQ75" s="48"/>
    </row>
    <row r="76" spans="13:121">
      <c r="AV76" s="18"/>
      <c r="AW76" s="32" t="s">
        <v>144</v>
      </c>
      <c r="AX76" s="50" t="s">
        <v>145</v>
      </c>
      <c r="AY76" s="51"/>
      <c r="AZ76" s="52"/>
      <c r="BA76" s="61"/>
      <c r="BB76" s="47"/>
      <c r="BC76" s="47"/>
      <c r="BD76" s="47"/>
      <c r="BE76" s="32" t="s">
        <v>153</v>
      </c>
      <c r="BF76" s="50" t="s">
        <v>117</v>
      </c>
      <c r="BG76" s="571"/>
      <c r="BH76" s="571"/>
      <c r="BI76" s="47"/>
      <c r="BJ76" s="52"/>
      <c r="BN76" s="18"/>
      <c r="BO76" s="32" t="s">
        <v>146</v>
      </c>
      <c r="BP76" s="50" t="s">
        <v>127</v>
      </c>
      <c r="BQ76" s="51"/>
      <c r="BR76" s="52" t="str">
        <f t="shared" si="44"/>
        <v>11y</v>
      </c>
      <c r="BS76" s="98">
        <f>Curves!P15</f>
        <v>9.4460989800019979E-3</v>
      </c>
      <c r="BT76" s="78" t="b">
        <v>1</v>
      </c>
      <c r="BU76" s="47"/>
      <c r="BV76" s="47"/>
      <c r="BW76" s="47"/>
      <c r="BX76" s="52" t="str">
        <f t="shared" si="45"/>
        <v>11y</v>
      </c>
      <c r="BY76" s="98">
        <f t="shared" si="46"/>
        <v>9.4101479184556386E-3</v>
      </c>
      <c r="BZ76" s="78" t="b">
        <v>1</v>
      </c>
      <c r="CA76" s="47"/>
      <c r="CB76" s="47"/>
      <c r="CC76" s="47"/>
      <c r="CD76" s="48"/>
      <c r="CH76" s="18"/>
      <c r="CI76" s="32"/>
      <c r="CJ76" s="62"/>
      <c r="CK76" s="51"/>
      <c r="CL76" s="47"/>
      <c r="CM76" s="47"/>
      <c r="CN76" s="47"/>
      <c r="CO76" s="47"/>
      <c r="CP76" s="47"/>
      <c r="CQ76" s="48"/>
      <c r="CU76" s="18"/>
      <c r="CV76" s="32"/>
      <c r="CW76" s="62"/>
      <c r="CX76" s="51"/>
      <c r="CY76" s="47"/>
      <c r="CZ76" s="47"/>
      <c r="DA76" s="47"/>
      <c r="DB76" s="47"/>
      <c r="DC76" s="47"/>
      <c r="DD76" s="48"/>
      <c r="DH76" s="18"/>
      <c r="DI76" s="32"/>
      <c r="DJ76" s="62"/>
      <c r="DK76" s="51"/>
      <c r="DL76" s="51"/>
      <c r="DM76" s="51"/>
      <c r="DN76" s="51"/>
      <c r="DO76" s="47"/>
      <c r="DP76" s="47"/>
      <c r="DQ76" s="48"/>
    </row>
    <row r="77" spans="13:121">
      <c r="AV77" s="18"/>
      <c r="AW77" s="32" t="s">
        <v>146</v>
      </c>
      <c r="AX77" s="50" t="s">
        <v>127</v>
      </c>
      <c r="AY77" s="51"/>
      <c r="AZ77" s="52"/>
      <c r="BA77" s="61"/>
      <c r="BB77" s="47"/>
      <c r="BC77" s="47"/>
      <c r="BD77" s="47"/>
      <c r="BE77" s="32" t="s">
        <v>126</v>
      </c>
      <c r="BF77" s="50" t="s">
        <v>127</v>
      </c>
      <c r="BG77" s="571"/>
      <c r="BH77" s="571"/>
      <c r="BI77" s="47"/>
      <c r="BJ77" s="52"/>
      <c r="BN77" s="18"/>
      <c r="BO77" s="32" t="s">
        <v>186</v>
      </c>
      <c r="BP77" s="50" t="b">
        <v>1</v>
      </c>
      <c r="BQ77" s="51"/>
      <c r="BR77" s="52" t="str">
        <f t="shared" si="44"/>
        <v>12y</v>
      </c>
      <c r="BS77" s="98">
        <f>Curves!P16</f>
        <v>1.0280390770324084E-2</v>
      </c>
      <c r="BT77" s="78" t="b">
        <v>1</v>
      </c>
      <c r="BU77" s="47"/>
      <c r="BV77" s="47"/>
      <c r="BW77" s="47"/>
      <c r="BX77" s="52" t="str">
        <f t="shared" si="45"/>
        <v>12y</v>
      </c>
      <c r="BY77" s="98">
        <f t="shared" si="46"/>
        <v>1.0221910582498807E-2</v>
      </c>
      <c r="BZ77" s="78" t="b">
        <v>1</v>
      </c>
      <c r="CA77" s="47"/>
      <c r="CB77" s="47"/>
      <c r="CC77" s="47"/>
      <c r="CD77" s="48"/>
      <c r="CH77" s="18"/>
      <c r="CI77" s="10"/>
      <c r="CJ77" s="59"/>
      <c r="CK77" s="51"/>
      <c r="CL77" s="47"/>
      <c r="CM77" s="47"/>
      <c r="CN77" s="47"/>
      <c r="CO77" s="47"/>
      <c r="CP77" s="47"/>
      <c r="CQ77" s="48"/>
      <c r="CU77" s="18"/>
      <c r="CV77" s="10"/>
      <c r="CW77" s="59"/>
      <c r="CX77" s="51"/>
      <c r="CY77" s="47"/>
      <c r="CZ77" s="47"/>
      <c r="DA77" s="47"/>
      <c r="DB77" s="47"/>
      <c r="DC77" s="47"/>
      <c r="DD77" s="48"/>
      <c r="DH77" s="18"/>
      <c r="DI77" s="10"/>
      <c r="DJ77" s="59"/>
      <c r="DK77" s="51"/>
      <c r="DL77" s="51"/>
      <c r="DM77" s="51"/>
      <c r="DN77" s="51"/>
      <c r="DO77" s="47"/>
      <c r="DP77" s="47"/>
      <c r="DQ77" s="48"/>
    </row>
    <row r="78" spans="13:121">
      <c r="AV78" s="18"/>
      <c r="AW78" s="32"/>
      <c r="AX78" s="50"/>
      <c r="AY78" s="51"/>
      <c r="AZ78" s="52"/>
      <c r="BA78" s="61"/>
      <c r="BB78" s="47"/>
      <c r="BC78" s="47"/>
      <c r="BD78" s="47"/>
      <c r="BE78" s="32"/>
      <c r="BF78" s="50"/>
      <c r="BG78" s="571"/>
      <c r="BH78" s="571"/>
      <c r="BI78" s="47"/>
      <c r="BJ78" s="52"/>
      <c r="BN78" s="18"/>
      <c r="BO78" s="32" t="s">
        <v>187</v>
      </c>
      <c r="BP78" s="50" t="b">
        <v>1</v>
      </c>
      <c r="BQ78" s="51"/>
      <c r="BR78" s="52" t="str">
        <f t="shared" si="44"/>
        <v>15y</v>
      </c>
      <c r="BS78" s="98">
        <f>Curves!P17</f>
        <v>1.219023649365788E-2</v>
      </c>
      <c r="BT78" s="78" t="b">
        <v>1</v>
      </c>
      <c r="BU78" s="47"/>
      <c r="BV78" s="47"/>
      <c r="BW78" s="47"/>
      <c r="BX78" s="52" t="str">
        <f t="shared" si="45"/>
        <v>15y</v>
      </c>
      <c r="BY78" s="98">
        <f t="shared" si="46"/>
        <v>1.2087495880835521E-2</v>
      </c>
      <c r="BZ78" s="78" t="b">
        <v>1</v>
      </c>
      <c r="CA78" s="47"/>
      <c r="CB78" s="47"/>
      <c r="CC78" s="47"/>
      <c r="CD78" s="48"/>
      <c r="CH78" s="18"/>
      <c r="CI78" s="51"/>
      <c r="CJ78" s="51"/>
      <c r="CK78" s="51"/>
      <c r="CL78" s="47"/>
      <c r="CM78" s="47"/>
      <c r="CN78" s="47"/>
      <c r="CO78" s="47"/>
      <c r="CP78" s="47"/>
      <c r="CQ78" s="48"/>
      <c r="CU78" s="18"/>
      <c r="CV78" s="51"/>
      <c r="CW78" s="51"/>
      <c r="CX78" s="51"/>
      <c r="CY78" s="47"/>
      <c r="CZ78" s="47"/>
      <c r="DA78" s="47"/>
      <c r="DB78" s="47"/>
      <c r="DC78" s="47"/>
      <c r="DD78" s="48"/>
      <c r="DH78" s="18"/>
      <c r="DI78" s="51"/>
      <c r="DJ78" s="51"/>
      <c r="DK78" s="51"/>
      <c r="DL78" s="51"/>
      <c r="DM78" s="51"/>
      <c r="DN78" s="51"/>
      <c r="DO78" s="47"/>
      <c r="DP78" s="47"/>
      <c r="DQ78" s="48"/>
    </row>
    <row r="79" spans="13:121">
      <c r="AV79" s="18"/>
      <c r="AW79" s="38"/>
      <c r="AX79" s="50"/>
      <c r="AY79" s="51"/>
      <c r="AZ79" s="52"/>
      <c r="BA79" s="61"/>
      <c r="BB79" s="47"/>
      <c r="BC79" s="47"/>
      <c r="BD79" s="47"/>
      <c r="BE79" s="38"/>
      <c r="BF79" s="50"/>
      <c r="BG79" s="571"/>
      <c r="BH79" s="571"/>
      <c r="BI79" s="47"/>
      <c r="BJ79" s="52"/>
      <c r="BN79" s="18"/>
      <c r="BO79" s="32" t="s">
        <v>136</v>
      </c>
      <c r="BP79" s="57">
        <v>1.0000000000000001E-9</v>
      </c>
      <c r="BQ79" s="51"/>
      <c r="BR79" s="52" t="str">
        <f t="shared" si="44"/>
        <v>20y</v>
      </c>
      <c r="BS79" s="98">
        <f>Curves!P18</f>
        <v>1.394023649365788E-2</v>
      </c>
      <c r="BT79" s="78" t="b">
        <v>1</v>
      </c>
      <c r="BU79" s="47"/>
      <c r="BV79" s="47"/>
      <c r="BW79" s="47"/>
      <c r="BX79" s="52" t="str">
        <f t="shared" si="45"/>
        <v>20y</v>
      </c>
      <c r="BY79" s="98">
        <f t="shared" si="46"/>
        <v>1.3839495880835518E-2</v>
      </c>
      <c r="BZ79" s="78" t="b">
        <v>1</v>
      </c>
      <c r="CA79" s="47"/>
      <c r="CB79" s="47"/>
      <c r="CC79" s="47"/>
      <c r="CD79" s="48"/>
      <c r="CH79" s="35"/>
      <c r="CI79" s="36"/>
      <c r="CJ79" s="36"/>
      <c r="CK79" s="36"/>
      <c r="CL79" s="36"/>
      <c r="CM79" s="36"/>
      <c r="CN79" s="36"/>
      <c r="CO79" s="36"/>
      <c r="CP79" s="36"/>
      <c r="CQ79" s="37"/>
      <c r="CU79" s="35"/>
      <c r="CV79" s="36"/>
      <c r="CW79" s="36"/>
      <c r="CX79" s="36"/>
      <c r="CY79" s="36"/>
      <c r="CZ79" s="36"/>
      <c r="DA79" s="36"/>
      <c r="DB79" s="36"/>
      <c r="DC79" s="36"/>
      <c r="DD79" s="37"/>
      <c r="DH79" s="35"/>
      <c r="DI79" s="36"/>
      <c r="DJ79" s="36"/>
      <c r="DK79" s="36"/>
      <c r="DL79" s="36"/>
      <c r="DM79" s="36"/>
      <c r="DN79" s="36"/>
      <c r="DO79" s="36"/>
      <c r="DP79" s="36"/>
      <c r="DQ79" s="37"/>
    </row>
    <row r="80" spans="13:121">
      <c r="AV80" s="18"/>
      <c r="AW80" s="54"/>
      <c r="AX80" s="55"/>
      <c r="AY80" s="51"/>
      <c r="AZ80" s="52"/>
      <c r="BA80" s="61"/>
      <c r="BB80" s="47"/>
      <c r="BC80" s="47"/>
      <c r="BD80" s="47"/>
      <c r="BE80" s="54"/>
      <c r="BF80" s="55"/>
      <c r="BG80" s="572"/>
      <c r="BH80" s="572"/>
      <c r="BI80" s="47"/>
      <c r="BJ80" s="52"/>
      <c r="BN80" s="18"/>
      <c r="BO80" s="32" t="s">
        <v>137</v>
      </c>
      <c r="BP80" s="56">
        <v>1000</v>
      </c>
      <c r="BQ80" s="51"/>
      <c r="BR80" s="52" t="str">
        <f t="shared" si="44"/>
        <v>25y</v>
      </c>
      <c r="BS80" s="98">
        <f>Curves!P19</f>
        <v>1.457523649365788E-2</v>
      </c>
      <c r="BT80" s="78" t="b">
        <v>1</v>
      </c>
      <c r="BU80" s="47"/>
      <c r="BV80" s="47"/>
      <c r="BW80" s="47"/>
      <c r="BX80" s="52" t="str">
        <f t="shared" si="45"/>
        <v>25y</v>
      </c>
      <c r="BY80" s="98">
        <f t="shared" si="46"/>
        <v>1.4464495880835523E-2</v>
      </c>
      <c r="BZ80" s="78" t="b">
        <v>1</v>
      </c>
      <c r="CA80" s="47"/>
      <c r="CB80" s="47"/>
      <c r="CC80" s="47"/>
      <c r="CD80" s="48"/>
    </row>
    <row r="81" spans="48:82">
      <c r="AV81" s="18"/>
      <c r="AW81" s="32"/>
      <c r="AX81" s="50"/>
      <c r="AY81" s="51"/>
      <c r="AZ81" s="52"/>
      <c r="BA81" s="61"/>
      <c r="BB81" s="47"/>
      <c r="BC81" s="47"/>
      <c r="BD81" s="47"/>
      <c r="BE81" s="32"/>
      <c r="BF81" s="50"/>
      <c r="BG81" s="571"/>
      <c r="BH81" s="571"/>
      <c r="BI81" s="47"/>
      <c r="BJ81" s="52"/>
      <c r="BN81" s="18"/>
      <c r="BO81" s="32"/>
      <c r="BP81" s="50"/>
      <c r="BQ81" s="51"/>
      <c r="BR81" s="52" t="str">
        <f t="shared" si="44"/>
        <v>30y</v>
      </c>
      <c r="BS81" s="98">
        <f>Curves!P20</f>
        <v>1.4770236493657879E-2</v>
      </c>
      <c r="BT81" s="78" t="b">
        <v>1</v>
      </c>
      <c r="BU81" s="47"/>
      <c r="BV81" s="47"/>
      <c r="BW81" s="47"/>
      <c r="BX81" s="52" t="str">
        <f t="shared" si="45"/>
        <v>30y</v>
      </c>
      <c r="BY81" s="98">
        <f t="shared" si="46"/>
        <v>1.4684495880835518E-2</v>
      </c>
      <c r="BZ81" s="78" t="b">
        <v>1</v>
      </c>
      <c r="CA81" s="47"/>
      <c r="CB81" s="47"/>
      <c r="CC81" s="47"/>
      <c r="CD81" s="48"/>
    </row>
    <row r="82" spans="48:82">
      <c r="AV82" s="18"/>
      <c r="AW82" s="32"/>
      <c r="AX82" s="50"/>
      <c r="AY82" s="51"/>
      <c r="AZ82" s="52"/>
      <c r="BA82" s="61"/>
      <c r="BB82" s="47"/>
      <c r="BC82" s="47"/>
      <c r="BD82" s="47"/>
      <c r="BE82" s="32"/>
      <c r="BF82" s="50"/>
      <c r="BG82" s="571"/>
      <c r="BH82" s="571"/>
      <c r="BI82" s="47"/>
      <c r="BJ82" s="52"/>
      <c r="BN82" s="18"/>
      <c r="BO82" s="32"/>
      <c r="BP82" s="50"/>
      <c r="BQ82" s="51"/>
      <c r="BR82" s="52" t="str">
        <f t="shared" si="44"/>
        <v>40y</v>
      </c>
      <c r="BS82" s="98">
        <f>Curves!P21</f>
        <v>1.4805236493657878E-2</v>
      </c>
      <c r="BT82" s="78" t="b">
        <v>1</v>
      </c>
      <c r="BU82" s="47"/>
      <c r="BV82" s="47"/>
      <c r="BW82" s="47"/>
      <c r="BX82" s="52" t="str">
        <f t="shared" si="45"/>
        <v>40y</v>
      </c>
      <c r="BY82" s="98">
        <f t="shared" si="46"/>
        <v>1.4774495880835519E-2</v>
      </c>
      <c r="BZ82" s="78" t="b">
        <v>1</v>
      </c>
      <c r="CA82" s="47"/>
      <c r="CB82" s="47"/>
      <c r="CC82" s="47"/>
      <c r="CD82" s="48"/>
    </row>
    <row r="83" spans="48:82">
      <c r="AV83" s="18"/>
      <c r="AW83" s="32"/>
      <c r="AX83" s="50"/>
      <c r="AY83" s="51"/>
      <c r="AZ83" s="52"/>
      <c r="BA83" s="61"/>
      <c r="BB83" s="47"/>
      <c r="BC83" s="47"/>
      <c r="BD83" s="47"/>
      <c r="BE83" s="32"/>
      <c r="BF83" s="50"/>
      <c r="BG83" s="571"/>
      <c r="BH83" s="571"/>
      <c r="BI83" s="47"/>
      <c r="BJ83" s="52"/>
      <c r="BN83" s="18"/>
      <c r="BO83" s="32"/>
      <c r="BP83" s="50"/>
      <c r="BQ83" s="51"/>
      <c r="BR83" s="52" t="str">
        <f t="shared" si="44"/>
        <v>50y</v>
      </c>
      <c r="BS83" s="98">
        <f>Curves!P22</f>
        <v>1.4650236493657877E-2</v>
      </c>
      <c r="BT83" s="78" t="b">
        <v>1</v>
      </c>
      <c r="BU83" s="47"/>
      <c r="BV83" s="47"/>
      <c r="BW83" s="47"/>
      <c r="BX83" s="52" t="str">
        <f t="shared" si="45"/>
        <v>50y</v>
      </c>
      <c r="BY83" s="98">
        <f t="shared" si="46"/>
        <v>1.4619495880835521E-2</v>
      </c>
      <c r="BZ83" s="78" t="b">
        <v>1</v>
      </c>
      <c r="CA83" s="47"/>
      <c r="CB83" s="47"/>
      <c r="CC83" s="47"/>
      <c r="CD83" s="48"/>
    </row>
    <row r="84" spans="48:82">
      <c r="AV84" s="18"/>
      <c r="AW84" s="32"/>
      <c r="AX84" s="50"/>
      <c r="AY84" s="51"/>
      <c r="AZ84" s="52"/>
      <c r="BA84" s="61"/>
      <c r="BB84" s="47"/>
      <c r="BC84" s="47"/>
      <c r="BD84" s="47"/>
      <c r="BE84" s="32"/>
      <c r="BF84" s="62"/>
      <c r="BG84" s="201"/>
      <c r="BH84" s="201"/>
      <c r="BI84" s="47"/>
      <c r="BJ84" s="52"/>
      <c r="BN84" s="18"/>
      <c r="BO84" s="32"/>
      <c r="BP84" s="50"/>
      <c r="BQ84" s="51"/>
      <c r="BR84" s="52"/>
      <c r="BS84" s="98"/>
      <c r="BT84" s="78"/>
      <c r="BU84" s="47"/>
      <c r="BV84" s="47"/>
      <c r="BW84" s="47"/>
      <c r="BX84" s="52"/>
      <c r="BY84" s="98"/>
      <c r="BZ84" s="78"/>
      <c r="CA84" s="47"/>
      <c r="CB84" s="47"/>
      <c r="CC84" s="47"/>
      <c r="CD84" s="48"/>
    </row>
    <row r="85" spans="48:82">
      <c r="AV85" s="18"/>
      <c r="AW85" s="32"/>
      <c r="AX85" s="50"/>
      <c r="AY85" s="51"/>
      <c r="AZ85" s="52"/>
      <c r="BA85" s="61"/>
      <c r="BB85" s="47"/>
      <c r="BC85" s="47"/>
      <c r="BD85" s="47"/>
      <c r="BE85" s="32"/>
      <c r="BF85" s="62"/>
      <c r="BG85" s="201"/>
      <c r="BH85" s="201"/>
      <c r="BI85" s="47"/>
      <c r="BJ85" s="52"/>
      <c r="BN85" s="18"/>
      <c r="BO85" s="43"/>
      <c r="BP85" s="70"/>
      <c r="BQ85" s="51"/>
      <c r="BR85" s="71"/>
      <c r="BS85" s="99"/>
      <c r="BT85" s="80"/>
      <c r="BU85" s="47"/>
      <c r="BV85" s="47"/>
      <c r="BW85" s="47"/>
      <c r="BX85" s="71"/>
      <c r="BY85" s="99"/>
      <c r="BZ85" s="80"/>
      <c r="CA85" s="47"/>
      <c r="CB85" s="47"/>
      <c r="CC85" s="47"/>
      <c r="CD85" s="48"/>
    </row>
    <row r="86" spans="48:82">
      <c r="AV86" s="18"/>
      <c r="AW86" s="38"/>
      <c r="AX86" s="50"/>
      <c r="AY86" s="51"/>
      <c r="AZ86" s="52"/>
      <c r="BA86" s="61"/>
      <c r="BB86" s="47"/>
      <c r="BC86" s="47"/>
      <c r="BD86" s="47"/>
      <c r="BE86" s="38"/>
      <c r="BF86" s="62"/>
      <c r="BG86" s="201"/>
      <c r="BH86" s="201"/>
      <c r="BI86" s="47"/>
      <c r="BJ86" s="52"/>
      <c r="BN86" s="18"/>
      <c r="BO86" s="51"/>
      <c r="BP86" s="51"/>
      <c r="BQ86" s="51"/>
      <c r="BR86" s="47"/>
      <c r="BS86" s="47"/>
      <c r="BT86" s="47"/>
      <c r="BU86" s="47"/>
      <c r="BV86" s="47"/>
      <c r="BW86" s="47"/>
      <c r="BX86" s="47"/>
      <c r="BY86" s="47"/>
      <c r="BZ86" s="47"/>
      <c r="CA86" s="47"/>
      <c r="CB86" s="47"/>
      <c r="CC86" s="47"/>
      <c r="CD86" s="48"/>
    </row>
    <row r="87" spans="48:82">
      <c r="AV87" s="18"/>
      <c r="AW87" s="54"/>
      <c r="AX87" s="63"/>
      <c r="AY87" s="51"/>
      <c r="AZ87" s="52"/>
      <c r="BA87" s="61"/>
      <c r="BB87" s="47"/>
      <c r="BC87" s="47"/>
      <c r="BD87" s="47"/>
      <c r="BE87" s="64"/>
      <c r="BF87" s="65"/>
      <c r="BG87" s="573"/>
      <c r="BH87" s="573"/>
      <c r="BI87" s="47"/>
      <c r="BJ87" s="52"/>
      <c r="BN87" s="35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7"/>
    </row>
    <row r="88" spans="48:82">
      <c r="AV88" s="18"/>
      <c r="AW88" s="54"/>
      <c r="AX88" s="57"/>
      <c r="AY88" s="51"/>
      <c r="AZ88" s="52"/>
      <c r="BA88" s="61"/>
      <c r="BB88" s="47"/>
      <c r="BC88" s="47"/>
      <c r="BD88" s="47"/>
      <c r="BE88" s="64"/>
      <c r="BF88" s="66"/>
      <c r="BG88" s="574"/>
      <c r="BH88" s="574"/>
      <c r="BI88" s="47"/>
      <c r="BJ88" s="52"/>
    </row>
    <row r="89" spans="48:82">
      <c r="AV89" s="18"/>
      <c r="AW89" s="54"/>
      <c r="AX89" s="63"/>
      <c r="AY89" s="51"/>
      <c r="AZ89" s="52"/>
      <c r="BA89" s="61"/>
      <c r="BB89" s="47"/>
      <c r="BC89" s="47"/>
      <c r="BD89" s="47"/>
      <c r="BE89" s="64"/>
      <c r="BF89" s="65"/>
      <c r="BG89" s="573"/>
      <c r="BH89" s="573"/>
      <c r="BI89" s="47"/>
      <c r="BJ89" s="52"/>
    </row>
    <row r="90" spans="48:82">
      <c r="AV90" s="18"/>
      <c r="AW90" s="38"/>
      <c r="AX90" s="50"/>
      <c r="AY90" s="51"/>
      <c r="AZ90" s="52"/>
      <c r="BA90" s="61"/>
      <c r="BB90" s="47"/>
      <c r="BC90" s="47"/>
      <c r="BD90" s="47"/>
      <c r="BE90" s="6"/>
      <c r="BF90" s="62"/>
      <c r="BG90" s="201"/>
      <c r="BH90" s="201"/>
      <c r="BI90" s="47"/>
      <c r="BJ90" s="52"/>
    </row>
    <row r="91" spans="48:82">
      <c r="AV91" s="18"/>
      <c r="AW91" s="38"/>
      <c r="AX91" s="67"/>
      <c r="AY91" s="51"/>
      <c r="AZ91" s="52"/>
      <c r="BA91" s="61"/>
      <c r="BB91" s="47"/>
      <c r="BC91" s="47"/>
      <c r="BD91" s="47"/>
      <c r="BE91" s="6"/>
      <c r="BF91" s="58"/>
      <c r="BG91" s="575"/>
      <c r="BH91" s="575"/>
      <c r="BI91" s="47"/>
      <c r="BJ91" s="52"/>
    </row>
    <row r="92" spans="48:82">
      <c r="AV92" s="18"/>
      <c r="AW92" s="38"/>
      <c r="AX92" s="67"/>
      <c r="AY92" s="51"/>
      <c r="AZ92" s="68"/>
      <c r="BA92" s="69"/>
      <c r="BB92" s="47"/>
      <c r="BC92" s="47"/>
      <c r="BD92" s="47"/>
      <c r="BE92" s="6"/>
      <c r="BF92" s="58"/>
      <c r="BG92" s="575"/>
      <c r="BH92" s="575"/>
      <c r="BI92" s="47"/>
      <c r="BJ92" s="68"/>
    </row>
    <row r="93" spans="48:82">
      <c r="AV93" s="18"/>
      <c r="AW93" s="38"/>
      <c r="AX93" s="67"/>
      <c r="AY93" s="51"/>
      <c r="AZ93" s="68"/>
      <c r="BA93" s="69"/>
      <c r="BB93" s="47"/>
      <c r="BC93" s="47"/>
      <c r="BD93" s="47"/>
      <c r="BE93" s="6"/>
      <c r="BF93" s="58"/>
      <c r="BG93" s="575"/>
      <c r="BH93" s="575"/>
      <c r="BI93" s="47"/>
      <c r="BJ93" s="68"/>
    </row>
    <row r="94" spans="48:82">
      <c r="AV94" s="18"/>
      <c r="AW94" s="38"/>
      <c r="AX94" s="67"/>
      <c r="AY94" s="51"/>
      <c r="AZ94" s="68"/>
      <c r="BA94" s="69"/>
      <c r="BB94" s="47"/>
      <c r="BC94" s="47"/>
      <c r="BD94" s="47"/>
      <c r="BE94" s="6"/>
      <c r="BF94" s="58"/>
      <c r="BG94" s="575"/>
      <c r="BH94" s="575"/>
      <c r="BI94" s="47"/>
      <c r="BJ94" s="28"/>
    </row>
    <row r="95" spans="48:82">
      <c r="AV95" s="18"/>
      <c r="AW95" s="38"/>
      <c r="AX95" s="67"/>
      <c r="AY95" s="51"/>
      <c r="AZ95" s="68"/>
      <c r="BA95" s="69"/>
      <c r="BB95" s="47"/>
      <c r="BC95" s="47"/>
      <c r="BD95" s="47"/>
      <c r="BE95" s="6"/>
      <c r="BF95" s="58"/>
      <c r="BG95" s="575"/>
      <c r="BH95" s="575"/>
      <c r="BI95" s="47"/>
      <c r="BJ95" s="28"/>
    </row>
    <row r="96" spans="48:82">
      <c r="AV96" s="18"/>
      <c r="AW96" s="38"/>
      <c r="AX96" s="67"/>
      <c r="AY96" s="51"/>
      <c r="AZ96" s="68"/>
      <c r="BA96" s="69"/>
      <c r="BB96" s="47"/>
      <c r="BC96" s="47"/>
      <c r="BD96" s="47"/>
      <c r="BE96" s="6"/>
      <c r="BF96" s="58"/>
      <c r="BG96" s="575"/>
      <c r="BH96" s="575"/>
      <c r="BI96" s="47"/>
      <c r="BJ96" s="28"/>
    </row>
    <row r="97" spans="48:62">
      <c r="AV97" s="18"/>
      <c r="AW97" s="38"/>
      <c r="AX97" s="67"/>
      <c r="AY97" s="51"/>
      <c r="AZ97" s="68"/>
      <c r="BA97" s="69"/>
      <c r="BB97" s="47"/>
      <c r="BC97" s="47"/>
      <c r="BD97" s="47"/>
      <c r="BE97" s="6"/>
      <c r="BF97" s="58"/>
      <c r="BG97" s="575"/>
      <c r="BH97" s="575"/>
      <c r="BI97" s="47"/>
      <c r="BJ97" s="28"/>
    </row>
    <row r="98" spans="48:62">
      <c r="AV98" s="18"/>
      <c r="AW98" s="38"/>
      <c r="AX98" s="67"/>
      <c r="AY98" s="51"/>
      <c r="AZ98" s="68"/>
      <c r="BA98" s="69"/>
      <c r="BB98" s="47"/>
      <c r="BC98" s="47"/>
      <c r="BD98" s="47"/>
      <c r="BE98" s="6"/>
      <c r="BF98" s="58"/>
      <c r="BG98" s="575"/>
      <c r="BH98" s="575"/>
      <c r="BI98" s="47"/>
      <c r="BJ98" s="28"/>
    </row>
    <row r="99" spans="48:62">
      <c r="AV99" s="18"/>
      <c r="AW99" s="43"/>
      <c r="AX99" s="70"/>
      <c r="AY99" s="51"/>
      <c r="AZ99" s="71"/>
      <c r="BA99" s="72"/>
      <c r="BB99" s="47"/>
      <c r="BC99" s="47"/>
      <c r="BD99" s="47"/>
      <c r="BE99" s="10"/>
      <c r="BF99" s="59"/>
      <c r="BG99" s="575"/>
      <c r="BH99" s="575"/>
      <c r="BI99" s="47"/>
      <c r="BJ99" s="53"/>
    </row>
    <row r="100" spans="48:62">
      <c r="AV100" s="35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</row>
  </sheetData>
  <mergeCells count="1">
    <mergeCell ref="R42:T42"/>
  </mergeCells>
  <dataValidations disablePrompts="1" count="4">
    <dataValidation type="list" allowBlank="1" showInputMessage="1" showErrorMessage="1" sqref="AX19:AX20 AH13:AH17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CW40 BP76 BP49 CJ38 CJ64 CJ54 CJ50 CJ40 CW38 CW64 CW54 CW50 DJ38 DJ64 DJ54 DJ50 DJ40">
      <formula1>"FOLLOWING,MOD_FOLLOWING,PRECEDING,MOD_PRECEEDING,NO_CHANGE"</formula1>
    </dataValidation>
    <dataValidation type="list" allowBlank="1" showInputMessage="1" showErrorMessage="1" sqref="CJ39 CJ53 CW39 CW53 DJ39 DJ53">
      <formula1>"Annual,Semi-Annual,Quarterly,Monthly"</formula1>
    </dataValidation>
    <dataValidation type="list" allowBlank="1" showInputMessage="1" showErrorMessage="1" sqref="BP72">
      <formula1>$F$21:$F$23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nap">
                <anchor moveWithCells="1">
                  <from>
                    <xdr:col>11</xdr:col>
                    <xdr:colOff>447675</xdr:colOff>
                    <xdr:row>34</xdr:row>
                    <xdr:rowOff>152400</xdr:rowOff>
                  </from>
                  <to>
                    <xdr:col>13</xdr:col>
                    <xdr:colOff>47625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P105"/>
  <sheetViews>
    <sheetView showGridLines="0" zoomScale="85" zoomScaleNormal="85" workbookViewId="0"/>
  </sheetViews>
  <sheetFormatPr defaultRowHeight="15" outlineLevelCol="1"/>
  <cols>
    <col min="1" max="1" width="5.7109375" style="162" customWidth="1"/>
    <col min="2" max="2" width="5.42578125" style="162" customWidth="1"/>
    <col min="3" max="3" width="5.42578125" style="618" customWidth="1"/>
    <col min="4" max="4" width="8.28515625" style="162" customWidth="1"/>
    <col min="5" max="5" width="9.85546875" style="162" bestFit="1" customWidth="1"/>
    <col min="6" max="6" width="11" style="162" bestFit="1" customWidth="1"/>
    <col min="7" max="7" width="11.42578125" style="162" customWidth="1"/>
    <col min="8" max="8" width="10.5703125" style="162" customWidth="1"/>
    <col min="9" max="9" width="7.140625" style="162" bestFit="1" customWidth="1"/>
    <col min="10" max="10" width="10.85546875" style="162" bestFit="1" customWidth="1"/>
    <col min="11" max="11" width="12.140625" style="162" customWidth="1"/>
    <col min="12" max="12" width="11.5703125" style="162" customWidth="1"/>
    <col min="13" max="13" width="16.85546875" style="187" customWidth="1"/>
    <col min="14" max="14" width="8.85546875" style="162" customWidth="1"/>
    <col min="15" max="15" width="16.42578125" style="162" customWidth="1"/>
    <col min="16" max="16" width="17.28515625" style="162" customWidth="1"/>
    <col min="17" max="18" width="16.42578125" style="200" customWidth="1"/>
    <col min="19" max="19" width="13.28515625" style="162" customWidth="1"/>
    <col min="20" max="20" width="16.140625" style="162" customWidth="1"/>
    <col min="21" max="21" width="16.7109375" style="162" customWidth="1"/>
    <col min="22" max="33" width="14.7109375" style="162" customWidth="1"/>
    <col min="34" max="36" width="14.7109375" style="162" customWidth="1" outlineLevel="1"/>
    <col min="37" max="37" width="14.42578125" style="162" customWidth="1" outlineLevel="1"/>
    <col min="38" max="38" width="11.5703125" style="162" customWidth="1" outlineLevel="1"/>
    <col min="39" max="39" width="26.140625" style="162" customWidth="1" outlineLevel="1"/>
    <col min="40" max="40" width="10.42578125" style="162" customWidth="1" outlineLevel="1"/>
    <col min="41" max="41" width="10" style="162" customWidth="1" outlineLevel="1"/>
    <col min="42" max="42" width="11.140625" style="162" customWidth="1" outlineLevel="1"/>
    <col min="43" max="43" width="11.7109375" style="162" customWidth="1" outlineLevel="1"/>
    <col min="44" max="44" width="13.140625" style="162" customWidth="1" outlineLevel="1"/>
    <col min="45" max="45" width="10.28515625" style="162" customWidth="1" outlineLevel="1"/>
    <col min="46" max="46" width="14" style="162" customWidth="1" outlineLevel="1"/>
    <col min="47" max="47" width="8.85546875" style="162" customWidth="1" outlineLevel="1"/>
    <col min="48" max="48" width="9.85546875" style="162" customWidth="1" outlineLevel="1"/>
    <col min="49" max="49" width="19.28515625" style="162" customWidth="1" outlineLevel="1"/>
    <col min="50" max="50" width="18.85546875" style="162" customWidth="1" outlineLevel="1"/>
    <col min="51" max="51" width="10.140625" style="162" customWidth="1" outlineLevel="1"/>
    <col min="52" max="52" width="9.7109375" style="162" customWidth="1" outlineLevel="1"/>
    <col min="53" max="53" width="11.5703125" style="162" customWidth="1" outlineLevel="1"/>
    <col min="54" max="54" width="9.28515625" style="162" customWidth="1" outlineLevel="1"/>
    <col min="55" max="55" width="28.28515625" style="162" customWidth="1" outlineLevel="1"/>
    <col min="56" max="56" width="14.28515625" style="162" customWidth="1" outlineLevel="1"/>
    <col min="57" max="57" width="29.42578125" style="162" customWidth="1" outlineLevel="1"/>
    <col min="58" max="58" width="15.42578125" style="162" customWidth="1" outlineLevel="1"/>
    <col min="59" max="59" width="31" style="162" customWidth="1" outlineLevel="1"/>
    <col min="60" max="60" width="16.85546875" style="162" customWidth="1" outlineLevel="1"/>
    <col min="61" max="61" width="8.85546875" style="162" customWidth="1" outlineLevel="1"/>
    <col min="62" max="62" width="9.140625" style="162" customWidth="1" outlineLevel="1"/>
    <col min="63" max="63" width="11.7109375" style="162" customWidth="1" outlineLevel="1"/>
    <col min="64" max="64" width="13.140625" style="162" customWidth="1" outlineLevel="1"/>
    <col min="65" max="65" width="12.5703125" style="162" customWidth="1" outlineLevel="1"/>
    <col min="66" max="67" width="9.85546875" style="162" customWidth="1" outlineLevel="1"/>
    <col min="68" max="68" width="9.140625" style="162" customWidth="1" outlineLevel="1"/>
    <col min="69" max="69" width="10" style="162" customWidth="1" outlineLevel="1"/>
    <col min="70" max="70" width="11.5703125" style="162" customWidth="1" outlineLevel="1"/>
    <col min="71" max="71" width="11.140625" style="162" customWidth="1" outlineLevel="1"/>
    <col min="72" max="72" width="13.140625" style="162" customWidth="1" outlineLevel="1"/>
    <col min="73" max="73" width="12.7109375" style="162" customWidth="1" outlineLevel="1"/>
    <col min="74" max="74" width="12.42578125" style="162" customWidth="1" outlineLevel="1"/>
    <col min="75" max="75" width="13.7109375" style="188" customWidth="1" outlineLevel="1"/>
    <col min="76" max="76" width="14" style="162" customWidth="1" outlineLevel="1"/>
    <col min="77" max="77" width="8.85546875" style="162" customWidth="1" outlineLevel="1"/>
    <col min="78" max="78" width="19.28515625" style="162" customWidth="1" outlineLevel="1"/>
    <col min="79" max="79" width="18.85546875" style="162" customWidth="1" outlineLevel="1"/>
    <col min="80" max="80" width="10.140625" style="162" customWidth="1" outlineLevel="1"/>
    <col min="81" max="81" width="9.7109375" style="162" customWidth="1" outlineLevel="1"/>
    <col min="82" max="82" width="11.5703125" style="162" customWidth="1" outlineLevel="1"/>
    <col min="83" max="83" width="9.28515625" style="162" customWidth="1" outlineLevel="1"/>
    <col min="84" max="84" width="28.28515625" style="162" customWidth="1" outlineLevel="1"/>
    <col min="85" max="85" width="14.28515625" style="162" customWidth="1" outlineLevel="1"/>
    <col min="86" max="86" width="29.42578125" style="162" customWidth="1" outlineLevel="1"/>
    <col min="87" max="87" width="15.42578125" style="162" customWidth="1" outlineLevel="1"/>
    <col min="88" max="88" width="31" style="162" customWidth="1" outlineLevel="1"/>
    <col min="89" max="89" width="16.85546875" style="162" customWidth="1" outlineLevel="1"/>
    <col min="90" max="90" width="8.85546875" style="162" customWidth="1" outlineLevel="1"/>
    <col min="91" max="91" width="9.140625" style="162" customWidth="1" outlineLevel="1"/>
    <col min="92" max="92" width="11.7109375" style="162" customWidth="1" outlineLevel="1"/>
    <col min="93" max="93" width="13.140625" style="162" customWidth="1" outlineLevel="1"/>
    <col min="94" max="94" width="12.5703125" style="162" customWidth="1" outlineLevel="1"/>
    <col min="95" max="95" width="9.85546875" style="162" customWidth="1" outlineLevel="1"/>
    <col min="96" max="96" width="9.140625" style="161" customWidth="1" outlineLevel="1"/>
    <col min="97" max="97" width="9.140625" style="161"/>
    <col min="98" max="98" width="19.7109375" style="162" customWidth="1"/>
    <col min="99" max="99" width="1.42578125" style="162" bestFit="1" customWidth="1"/>
    <col min="100" max="100" width="9.140625" style="162"/>
    <col min="101" max="101" width="22" style="216" bestFit="1" customWidth="1"/>
    <col min="102" max="102" width="11.28515625" style="216" bestFit="1" customWidth="1"/>
    <col min="103" max="103" width="14.5703125" style="216" bestFit="1" customWidth="1"/>
    <col min="104" max="104" width="16.5703125" style="216" customWidth="1"/>
    <col min="105" max="105" width="15.28515625" style="216" bestFit="1" customWidth="1"/>
    <col min="106" max="106" width="13.7109375" style="216" bestFit="1" customWidth="1"/>
    <col min="107" max="107" width="14.140625" style="216" bestFit="1" customWidth="1"/>
    <col min="108" max="108" width="19.28515625" style="216" bestFit="1" customWidth="1"/>
    <col min="109" max="109" width="14.28515625" style="216" bestFit="1" customWidth="1"/>
    <col min="110" max="110" width="34.5703125" style="216" bestFit="1" customWidth="1"/>
    <col min="111" max="111" width="20.42578125" style="216" bestFit="1" customWidth="1"/>
    <col min="112" max="112" width="36" style="216" bestFit="1" customWidth="1"/>
    <col min="113" max="113" width="22" style="216" bestFit="1" customWidth="1"/>
    <col min="114" max="114" width="18.140625" style="216" bestFit="1" customWidth="1"/>
    <col min="115" max="115" width="17.7109375" style="216" bestFit="1" customWidth="1"/>
    <col min="116" max="116" width="12.5703125" style="216" bestFit="1" customWidth="1"/>
    <col min="117" max="117" width="16.7109375" style="216" bestFit="1" customWidth="1"/>
    <col min="118" max="118" width="14.28515625" style="216" bestFit="1" customWidth="1"/>
    <col min="119" max="119" width="18.85546875" style="216" bestFit="1" customWidth="1"/>
    <col min="120" max="120" width="11.5703125" style="216" bestFit="1" customWidth="1"/>
    <col min="121" max="121" width="13.85546875" style="216" bestFit="1" customWidth="1"/>
    <col min="122" max="122" width="32.85546875" style="216" bestFit="1" customWidth="1"/>
    <col min="123" max="123" width="18.85546875" style="216" bestFit="1" customWidth="1"/>
    <col min="124" max="124" width="34.140625" style="216" bestFit="1" customWidth="1"/>
    <col min="125" max="125" width="20" style="216" bestFit="1" customWidth="1"/>
    <col min="126" max="126" width="35.5703125" style="216" bestFit="1" customWidth="1"/>
    <col min="127" max="127" width="21.5703125" style="216" bestFit="1" customWidth="1"/>
    <col min="128" max="128" width="17.7109375" style="216" bestFit="1" customWidth="1"/>
    <col min="129" max="129" width="17.28515625" style="216" bestFit="1" customWidth="1"/>
    <col min="130" max="130" width="12.140625" style="216" bestFit="1" customWidth="1"/>
    <col min="131" max="131" width="13.7109375" style="216" bestFit="1" customWidth="1"/>
    <col min="132" max="132" width="15.42578125" style="216" bestFit="1" customWidth="1"/>
    <col min="133" max="133" width="19.28515625" style="216" bestFit="1" customWidth="1"/>
    <col min="134" max="134" width="18.85546875" style="216" bestFit="1" customWidth="1"/>
    <col min="135" max="135" width="14.7109375" style="216" bestFit="1" customWidth="1"/>
    <col min="136" max="136" width="14.28515625" style="216" bestFit="1" customWidth="1"/>
    <col min="137" max="137" width="16.28515625" style="216" bestFit="1" customWidth="1"/>
    <col min="138" max="138" width="13.85546875" style="216" bestFit="1" customWidth="1"/>
    <col min="139" max="139" width="9.85546875" style="216" bestFit="1" customWidth="1"/>
    <col min="140" max="160" width="9.140625" style="222"/>
    <col min="161" max="161" width="9.140625" style="222" customWidth="1"/>
    <col min="162" max="16384" width="9.140625" style="222"/>
  </cols>
  <sheetData>
    <row r="1" spans="1:172">
      <c r="A1"/>
      <c r="B1"/>
      <c r="C1" s="211"/>
      <c r="D1"/>
      <c r="E1"/>
      <c r="F1"/>
      <c r="G1"/>
      <c r="H1"/>
      <c r="I1" s="222"/>
      <c r="J1" s="222"/>
      <c r="K1" s="222"/>
      <c r="L1" s="222"/>
      <c r="N1" s="222"/>
      <c r="O1" s="222"/>
      <c r="P1" s="222"/>
      <c r="S1" s="222"/>
      <c r="T1" s="222"/>
      <c r="U1" s="222"/>
      <c r="V1" s="222"/>
      <c r="W1" s="222"/>
      <c r="X1" s="222"/>
      <c r="Y1" s="222"/>
      <c r="Z1" s="222"/>
      <c r="AA1" s="222"/>
      <c r="AB1" s="222"/>
      <c r="AC1" s="222"/>
      <c r="AD1" s="222"/>
      <c r="AE1" s="222"/>
      <c r="AF1" s="222"/>
      <c r="AG1" s="222"/>
      <c r="AH1" s="222"/>
      <c r="AI1" s="222"/>
      <c r="AJ1" s="222"/>
      <c r="AK1" s="222"/>
      <c r="AL1" s="222"/>
      <c r="AM1" s="222"/>
      <c r="AN1" s="222"/>
      <c r="AO1" s="222"/>
      <c r="AP1" s="222"/>
      <c r="AQ1" s="222"/>
      <c r="AR1" s="222"/>
      <c r="AS1" s="222"/>
      <c r="AT1" s="222"/>
      <c r="AU1" s="222"/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T1" s="222"/>
      <c r="CU1" s="222"/>
      <c r="CV1" s="222"/>
    </row>
    <row r="2" spans="1:172" s="237" customFormat="1" ht="19.5" customHeight="1">
      <c r="B2" s="242" t="s">
        <v>445</v>
      </c>
      <c r="C2" s="242"/>
      <c r="D2" s="242"/>
      <c r="E2" s="242"/>
      <c r="F2" s="242"/>
      <c r="G2" s="242"/>
      <c r="H2" s="242"/>
      <c r="M2" s="238"/>
      <c r="Q2" s="239"/>
      <c r="R2" s="239"/>
      <c r="BW2" s="240"/>
      <c r="CR2" s="241"/>
      <c r="CS2" s="241"/>
    </row>
    <row r="3" spans="1:172">
      <c r="Q3"/>
      <c r="AK3" s="186"/>
      <c r="CZ3" s="293"/>
      <c r="FN3" s="250" t="s">
        <v>537</v>
      </c>
    </row>
    <row r="4" spans="1:172">
      <c r="E4" s="758" t="s">
        <v>409</v>
      </c>
      <c r="F4" s="758"/>
      <c r="G4" s="758"/>
      <c r="H4" s="758"/>
      <c r="I4" s="758" t="s">
        <v>410</v>
      </c>
      <c r="J4" s="758"/>
      <c r="K4" s="758"/>
      <c r="L4" s="758"/>
      <c r="M4" s="162"/>
      <c r="Q4"/>
      <c r="R4" s="222"/>
      <c r="U4" s="184"/>
      <c r="V4" s="188"/>
      <c r="W4"/>
      <c r="X4"/>
      <c r="BW4" s="162"/>
      <c r="CR4" s="162"/>
      <c r="CS4" s="162"/>
      <c r="CT4" s="217"/>
      <c r="CU4" s="211"/>
      <c r="CV4" s="211"/>
      <c r="CW4" s="224" t="s">
        <v>335</v>
      </c>
      <c r="CX4" s="214"/>
      <c r="CY4" s="214"/>
      <c r="DA4" s="214"/>
      <c r="DB4" s="214"/>
      <c r="DC4" s="214"/>
      <c r="DD4" s="224" t="s">
        <v>336</v>
      </c>
      <c r="DE4" s="214"/>
      <c r="DF4" s="214"/>
      <c r="DG4" s="214"/>
      <c r="DH4" s="214"/>
      <c r="DI4" s="214"/>
      <c r="DJ4" s="214"/>
      <c r="DK4" s="214"/>
      <c r="DL4" s="214"/>
      <c r="DM4" s="214"/>
      <c r="DN4" s="214"/>
      <c r="DO4" s="224" t="s">
        <v>337</v>
      </c>
      <c r="DP4" s="214"/>
      <c r="DQ4" s="214"/>
      <c r="DR4" s="214"/>
      <c r="DS4" s="214"/>
      <c r="DT4" s="214"/>
      <c r="DU4" s="214"/>
      <c r="DV4" s="214"/>
      <c r="DW4" s="214"/>
      <c r="DX4" s="214"/>
      <c r="DY4" s="214"/>
      <c r="DZ4" s="214"/>
      <c r="EA4" s="214"/>
      <c r="EB4" s="214"/>
      <c r="EC4" s="214"/>
      <c r="ED4" s="214"/>
      <c r="EE4" s="214"/>
      <c r="EF4" s="214"/>
      <c r="EG4" s="214"/>
      <c r="EH4" s="214"/>
      <c r="EI4" s="214"/>
      <c r="EJ4" s="212"/>
      <c r="EK4" s="212"/>
      <c r="EL4" s="212"/>
      <c r="EM4" s="212"/>
      <c r="EN4" s="212"/>
    </row>
    <row r="5" spans="1:172">
      <c r="A5" s="222"/>
      <c r="B5" s="163" t="s">
        <v>404</v>
      </c>
      <c r="C5" s="620" t="s">
        <v>575</v>
      </c>
      <c r="D5" s="164" t="s">
        <v>827</v>
      </c>
      <c r="E5" s="165" t="s">
        <v>405</v>
      </c>
      <c r="F5" s="166" t="s">
        <v>406</v>
      </c>
      <c r="G5" s="166" t="s">
        <v>407</v>
      </c>
      <c r="H5" s="167" t="s">
        <v>408</v>
      </c>
      <c r="I5" s="168" t="s">
        <v>405</v>
      </c>
      <c r="J5" s="169" t="s">
        <v>406</v>
      </c>
      <c r="K5" s="169" t="s">
        <v>407</v>
      </c>
      <c r="L5" s="170" t="s">
        <v>408</v>
      </c>
      <c r="M5" s="171" t="s">
        <v>516</v>
      </c>
      <c r="N5" s="172" t="s">
        <v>411</v>
      </c>
      <c r="O5" s="172" t="s">
        <v>412</v>
      </c>
      <c r="P5" s="173" t="s">
        <v>104</v>
      </c>
      <c r="Q5" s="298" t="s">
        <v>416</v>
      </c>
      <c r="R5" s="299" t="s">
        <v>417</v>
      </c>
      <c r="S5" s="174" t="s">
        <v>414</v>
      </c>
      <c r="T5" s="175" t="s">
        <v>415</v>
      </c>
      <c r="U5" s="176" t="s">
        <v>350</v>
      </c>
      <c r="W5"/>
      <c r="X5"/>
      <c r="Y5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 t="s">
        <v>418</v>
      </c>
      <c r="AL5" s="162" t="s">
        <v>403</v>
      </c>
      <c r="AM5" s="177" t="s">
        <v>401</v>
      </c>
      <c r="AN5" s="177" t="s">
        <v>381</v>
      </c>
      <c r="AO5" s="177" t="s">
        <v>339</v>
      </c>
      <c r="AP5" s="177" t="s">
        <v>340</v>
      </c>
      <c r="AQ5" s="177" t="s">
        <v>338</v>
      </c>
      <c r="AR5" s="177" t="s">
        <v>341</v>
      </c>
      <c r="AS5" s="177" t="s">
        <v>144</v>
      </c>
      <c r="AT5" s="177" t="s">
        <v>352</v>
      </c>
      <c r="AU5" s="177" t="s">
        <v>101</v>
      </c>
      <c r="AV5" s="177" t="s">
        <v>342</v>
      </c>
      <c r="AW5" s="177" t="s">
        <v>344</v>
      </c>
      <c r="AX5" s="177" t="s">
        <v>345</v>
      </c>
      <c r="AY5" s="177" t="s">
        <v>384</v>
      </c>
      <c r="AZ5" s="177" t="s">
        <v>385</v>
      </c>
      <c r="BA5" s="177" t="s">
        <v>343</v>
      </c>
      <c r="BB5" s="177" t="s">
        <v>142</v>
      </c>
      <c r="BC5" s="177" t="s">
        <v>386</v>
      </c>
      <c r="BD5" s="177" t="s">
        <v>387</v>
      </c>
      <c r="BE5" s="177" t="s">
        <v>388</v>
      </c>
      <c r="BF5" s="177" t="s">
        <v>389</v>
      </c>
      <c r="BG5" s="177" t="s">
        <v>390</v>
      </c>
      <c r="BH5" s="177" t="s">
        <v>391</v>
      </c>
      <c r="BI5" s="177" t="s">
        <v>392</v>
      </c>
      <c r="BJ5" s="177" t="s">
        <v>394</v>
      </c>
      <c r="BK5" s="177" t="s">
        <v>395</v>
      </c>
      <c r="BL5" s="177" t="s">
        <v>396</v>
      </c>
      <c r="BM5" s="177" t="s">
        <v>397</v>
      </c>
      <c r="BN5" s="177" t="s">
        <v>398</v>
      </c>
      <c r="BO5" s="177"/>
      <c r="BP5" s="178" t="s">
        <v>402</v>
      </c>
      <c r="BQ5" s="178" t="s">
        <v>381</v>
      </c>
      <c r="BR5" s="178" t="s">
        <v>339</v>
      </c>
      <c r="BS5" s="178" t="s">
        <v>340</v>
      </c>
      <c r="BT5" s="178" t="s">
        <v>338</v>
      </c>
      <c r="BU5" s="178" t="s">
        <v>341</v>
      </c>
      <c r="BV5" s="178" t="s">
        <v>144</v>
      </c>
      <c r="BW5" s="178" t="s">
        <v>351</v>
      </c>
      <c r="BX5" s="178" t="s">
        <v>352</v>
      </c>
      <c r="BY5" s="178" t="s">
        <v>101</v>
      </c>
      <c r="BZ5" s="178" t="s">
        <v>344</v>
      </c>
      <c r="CA5" s="178" t="s">
        <v>345</v>
      </c>
      <c r="CB5" s="178" t="s">
        <v>384</v>
      </c>
      <c r="CC5" s="178" t="s">
        <v>385</v>
      </c>
      <c r="CD5" s="178" t="s">
        <v>343</v>
      </c>
      <c r="CE5" s="178" t="s">
        <v>142</v>
      </c>
      <c r="CF5" s="178" t="s">
        <v>386</v>
      </c>
      <c r="CG5" s="178" t="s">
        <v>387</v>
      </c>
      <c r="CH5" s="178" t="s">
        <v>388</v>
      </c>
      <c r="CI5" s="178" t="s">
        <v>389</v>
      </c>
      <c r="CJ5" s="178" t="s">
        <v>390</v>
      </c>
      <c r="CK5" s="178" t="s">
        <v>391</v>
      </c>
      <c r="CL5" s="178" t="s">
        <v>392</v>
      </c>
      <c r="CM5" s="178" t="s">
        <v>394</v>
      </c>
      <c r="CN5" s="178" t="s">
        <v>395</v>
      </c>
      <c r="CO5" s="178" t="s">
        <v>396</v>
      </c>
      <c r="CP5" s="178" t="s">
        <v>397</v>
      </c>
      <c r="CQ5" s="178" t="s">
        <v>398</v>
      </c>
      <c r="CR5" s="162"/>
      <c r="CS5" s="162"/>
      <c r="CU5" s="218" t="s">
        <v>95</v>
      </c>
      <c r="CV5" s="218"/>
      <c r="CW5" s="223" t="s">
        <v>340</v>
      </c>
      <c r="CX5" s="223" t="s">
        <v>339</v>
      </c>
      <c r="CY5" s="223" t="s">
        <v>338</v>
      </c>
      <c r="CZ5" s="223" t="s">
        <v>341</v>
      </c>
      <c r="DA5" s="223" t="s">
        <v>104</v>
      </c>
      <c r="DB5" s="223" t="s">
        <v>351</v>
      </c>
      <c r="DC5" s="223" t="s">
        <v>352</v>
      </c>
      <c r="DD5" s="223" t="s">
        <v>353</v>
      </c>
      <c r="DE5" s="223" t="s">
        <v>354</v>
      </c>
      <c r="DF5" s="223" t="s">
        <v>355</v>
      </c>
      <c r="DG5" s="223" t="s">
        <v>356</v>
      </c>
      <c r="DH5" s="223" t="s">
        <v>357</v>
      </c>
      <c r="DI5" s="223" t="s">
        <v>358</v>
      </c>
      <c r="DJ5" s="223" t="s">
        <v>359</v>
      </c>
      <c r="DK5" s="223" t="s">
        <v>360</v>
      </c>
      <c r="DL5" s="223" t="s">
        <v>347</v>
      </c>
      <c r="DM5" s="223" t="s">
        <v>361</v>
      </c>
      <c r="DN5" s="223" t="s">
        <v>362</v>
      </c>
      <c r="DO5" s="223" t="s">
        <v>363</v>
      </c>
      <c r="DP5" s="223" t="s">
        <v>343</v>
      </c>
      <c r="DQ5" s="223" t="s">
        <v>364</v>
      </c>
      <c r="DR5" s="223" t="s">
        <v>365</v>
      </c>
      <c r="DS5" s="223" t="s">
        <v>366</v>
      </c>
      <c r="DT5" s="223" t="s">
        <v>367</v>
      </c>
      <c r="DU5" s="223" t="s">
        <v>368</v>
      </c>
      <c r="DV5" s="223" t="s">
        <v>369</v>
      </c>
      <c r="DW5" s="223" t="s">
        <v>370</v>
      </c>
      <c r="DX5" s="223" t="s">
        <v>371</v>
      </c>
      <c r="DY5" s="223" t="s">
        <v>372</v>
      </c>
      <c r="DZ5" s="223" t="s">
        <v>348</v>
      </c>
      <c r="EA5" s="223" t="s">
        <v>373</v>
      </c>
      <c r="EB5" s="223" t="s">
        <v>374</v>
      </c>
      <c r="EC5" s="223" t="s">
        <v>344</v>
      </c>
      <c r="ED5" s="223" t="s">
        <v>345</v>
      </c>
      <c r="EE5" s="223" t="s">
        <v>346</v>
      </c>
      <c r="EF5" s="223" t="s">
        <v>375</v>
      </c>
      <c r="EG5" s="223" t="s">
        <v>376</v>
      </c>
      <c r="EH5" s="223" t="s">
        <v>377</v>
      </c>
      <c r="EI5" s="223" t="s">
        <v>342</v>
      </c>
      <c r="EJ5" s="202"/>
      <c r="EK5" s="202"/>
      <c r="EL5" s="202"/>
      <c r="EM5" s="202"/>
      <c r="EN5" s="202"/>
      <c r="ET5" s="163" t="s">
        <v>404</v>
      </c>
      <c r="EU5" s="620" t="s">
        <v>575</v>
      </c>
      <c r="EV5" s="164" t="s">
        <v>827</v>
      </c>
      <c r="EW5" s="165" t="s">
        <v>405</v>
      </c>
      <c r="EX5" s="166" t="s">
        <v>406</v>
      </c>
      <c r="EY5" s="166" t="s">
        <v>407</v>
      </c>
      <c r="EZ5" s="167" t="s">
        <v>408</v>
      </c>
      <c r="FA5" s="168" t="s">
        <v>405</v>
      </c>
      <c r="FB5" s="169" t="s">
        <v>406</v>
      </c>
      <c r="FC5" s="169" t="s">
        <v>407</v>
      </c>
      <c r="FD5" s="170" t="s">
        <v>408</v>
      </c>
      <c r="FE5" s="171" t="s">
        <v>516</v>
      </c>
      <c r="FF5" s="172" t="s">
        <v>411</v>
      </c>
      <c r="FG5" s="172" t="s">
        <v>412</v>
      </c>
      <c r="FH5" s="173" t="s">
        <v>104</v>
      </c>
      <c r="FN5" t="s">
        <v>539</v>
      </c>
      <c r="FO5" t="s">
        <v>540</v>
      </c>
      <c r="FP5" s="291"/>
    </row>
    <row r="6" spans="1:172">
      <c r="B6" s="159">
        <v>1</v>
      </c>
      <c r="C6" s="755">
        <v>0</v>
      </c>
      <c r="D6" s="179">
        <v>1</v>
      </c>
      <c r="E6" s="159" t="s">
        <v>379</v>
      </c>
      <c r="F6" s="755" t="s">
        <v>7</v>
      </c>
      <c r="G6" s="755" t="s">
        <v>117</v>
      </c>
      <c r="H6" s="179" t="s">
        <v>152</v>
      </c>
      <c r="I6" s="755" t="s">
        <v>379</v>
      </c>
      <c r="J6" s="755" t="str">
        <f>F6</f>
        <v>1Y</v>
      </c>
      <c r="K6" s="755" t="s">
        <v>190</v>
      </c>
      <c r="L6" s="179" t="s">
        <v>115</v>
      </c>
      <c r="M6" s="475">
        <v>100</v>
      </c>
      <c r="N6" s="180" t="str">
        <f ca="1">_xll.meProductSwapParRate(_xll.meUtilityLVBFromKeysValues($CW$5:$EH$5,$CW6:$EH6),FALSE)</f>
        <v>[2018/09/10 15:06] #Error: Invalid Curve: CurveIndex 'OIS' in collection EURLIVE does not exist</v>
      </c>
      <c r="O6" s="181">
        <v>0</v>
      </c>
      <c r="P6" s="182" t="s">
        <v>399</v>
      </c>
      <c r="Q6" s="300" t="str">
        <f ca="1">IF(D6=1,IF(BT6=AK3,_xll.mirSwapStubRate(BT6,BU6,BV6,CE6,CF6,CG6,,,,,,,CQ6,P6,Curves!$AF$4:$AF$10,Curves!$AF$4:$AF$10,Curves!$AG$4:$AG$10,,,TRUE,TRUE),_xll.mirSwapStubRate(BT6,BU6,BV6,CE6,CF6,CG6,,,,,,,CQ6,P6,Curves!$AG$13:$AG$17,Curves!$AF$13:$AF$17,,,,TRUE,TRUE)),"")</f>
        <v>[2018/09/10 15:06] #Error: Interpolation on forward rates failed. Check whether forward rates were generated by MFirYieldCurvePro !!</v>
      </c>
      <c r="R6" s="301"/>
      <c r="S6" s="183" t="str">
        <f ca="1">IF(D6=1,_xll.meLWOSwapParRate(AL6,P6),"")</f>
        <v>[2018/09/10 15:06] #Error: Invalid Curve: CurveIndex 'OIS' in collection EURLIVE does not exist</v>
      </c>
      <c r="T6" s="184" t="str">
        <f ca="1">IF(D6=1,_xll.meLWOSwapPV(AL6,P6),"")</f>
        <v>[2018/09/10 15:06] #Error: Invalid Curve: CurveIndex 'OIS' in collection EURLIVE does not exist</v>
      </c>
      <c r="U6" s="751" t="s">
        <v>923</v>
      </c>
      <c r="V6" s="184"/>
      <c r="W6"/>
      <c r="AA6"/>
      <c r="AB6"/>
      <c r="AC6" s="184"/>
      <c r="AD6" s="184"/>
      <c r="AE6" s="184"/>
      <c r="AF6" s="184"/>
      <c r="AG6" s="184"/>
      <c r="AH6" s="184"/>
      <c r="AI6" s="184"/>
      <c r="AJ6" s="184"/>
      <c r="AK6" s="181" t="str">
        <f ca="1">IF(AND(AQ6=BT6,AR6=BU6),"OLD","NEW")</f>
        <v>OLD</v>
      </c>
      <c r="AL6" s="162" t="str">
        <f ca="1">IF(D6=1,_xll.meLWOSwapCreateFromLegs(B6,AM6,BP6),"")</f>
        <v>1@312:4</v>
      </c>
      <c r="AM6" s="162" t="str">
        <f ca="1">IF(D6=1,_xll.meLWOLegCreate(AN6,_xll.meUtilityLVBFromMultipleKeysValues($AN$5:$BN$5,AN6:BN6),FALSE),"")</f>
        <v>LEG1@299:4</v>
      </c>
      <c r="AN6" s="162" t="s">
        <v>382</v>
      </c>
      <c r="AO6" s="162">
        <f>M6*1000000</f>
        <v>100000000</v>
      </c>
      <c r="AP6" s="162" t="str">
        <f>IF(M6&gt;0,"Receive","Pay")</f>
        <v>Receive</v>
      </c>
      <c r="AQ6" s="186">
        <f ca="1">IF(E6="","",IF(OR(RIGHT(E6,1)="D",RIGHT(E6,1)="Y",RIGHT(E6,1)="M",RIGHT(E6,1)="W"),_xll.meDateFromTenor(SpotDate,E6,"MOD_FOLLOWING","TGT"),E6))</f>
        <v>43355</v>
      </c>
      <c r="AR6" s="186">
        <f ca="1">IF(F6="","",IF(OR(RIGHT(F6,1)="D",RIGHT(F6,1)="Y",RIGHT(F6,1)="M",RIGHT(F6,1)="W"),_xll.meDateFromTenor(AQ6,F6),F6))</f>
        <v>43720</v>
      </c>
      <c r="AS6" s="162" t="str">
        <f t="shared" ref="AS6:AS37" si="0">IF(G6="","",G6)</f>
        <v>ANNUAL</v>
      </c>
      <c r="AT6" s="162" t="s">
        <v>94</v>
      </c>
      <c r="AU6" s="162" t="s">
        <v>102</v>
      </c>
      <c r="AV6" s="180" t="str">
        <f t="shared" ref="AV6:AV37" ca="1" si="1">N6</f>
        <v>[2018/09/10 15:06] #Error: Invalid Curve: CurveIndex 'OIS' in collection EURLIVE does not exist</v>
      </c>
      <c r="BB6" s="162" t="str">
        <f t="shared" ref="BB6:BB37" si="2">IF(H6="","",H6)</f>
        <v>30/360</v>
      </c>
      <c r="BE6" s="162" t="s">
        <v>127</v>
      </c>
      <c r="BF6" s="162" t="s">
        <v>113</v>
      </c>
      <c r="BG6" s="162" t="s">
        <v>127</v>
      </c>
      <c r="BH6" s="162" t="s">
        <v>113</v>
      </c>
      <c r="BI6" s="162" t="s">
        <v>393</v>
      </c>
      <c r="BK6" s="162" t="s">
        <v>379</v>
      </c>
      <c r="BN6" s="162" t="s">
        <v>380</v>
      </c>
      <c r="BP6" s="162" t="str">
        <f ca="1">IF(D6=1,_xll.meLWOLegCreate(BQ6,_xll.meUtilityLVBFromMultipleKeysValues($BQ$5:$CQ$5,BQ6:CQ6),FALSE),"")</f>
        <v>LEG2@275:4</v>
      </c>
      <c r="BQ6" s="162" t="s">
        <v>383</v>
      </c>
      <c r="BR6" s="187">
        <f>M6*1000000</f>
        <v>100000000</v>
      </c>
      <c r="BS6" s="162" t="str">
        <f>IF(M6&gt;0,"Pay","Receive")</f>
        <v>Pay</v>
      </c>
      <c r="BT6" s="186">
        <f ca="1">IF(I6="","",IF(OR(RIGHT(I6,1)="D",RIGHT(I6,1)="Y",RIGHT(I6,1)="M",RIGHT(I6,1)="W"),_xll.meDateFromTenor(SpotDate,I6,"MOD_FOLLOWING","TGT"),I6))</f>
        <v>43355</v>
      </c>
      <c r="BU6" s="186">
        <f ca="1">IF(J6="","",IF(OR(RIGHT(J6,1)="D",RIGHT(J6,1)="Y",RIGHT(J6,1)="M",RIGHT(J6,1)="W"),_xll.meDateFromTenor(BT6,J6),J6))</f>
        <v>43720</v>
      </c>
      <c r="BV6" s="162" t="str">
        <f t="shared" ref="BV6:BV37" si="3">IF(K6="","",K6)</f>
        <v>Semi-Annual</v>
      </c>
      <c r="BW6" s="188" t="str">
        <f>IF(BV6="QUARTERLY",Curves!$AG$14,IF('Vanilla Pricer'!BV6="SEMI-ANNUAL",Curves!$AG$15,IF('Vanilla Pricer'!BV6="MONTHLY",Curves!$AG$16,IF('Vanilla Pricer'!BV6="12M",Curves!$AG$17))))</f>
        <v>EUR6M</v>
      </c>
      <c r="BX6" s="162" t="s">
        <v>94</v>
      </c>
      <c r="BY6" s="162" t="s">
        <v>102</v>
      </c>
      <c r="BZ6" s="162" t="s">
        <v>378</v>
      </c>
      <c r="CA6" s="162" t="s">
        <v>378</v>
      </c>
      <c r="CB6" s="200" t="str">
        <f t="shared" ref="CB6:CB37" ca="1" si="4">IF(R6="",Q6,R6)</f>
        <v>[2018/09/10 15:06] #Error: Interpolation on forward rates failed. Check whether forward rates were generated by MFirYieldCurvePro !!</v>
      </c>
      <c r="CD6" s="181">
        <f t="shared" ref="CD6:CD37" si="5">O6</f>
        <v>0</v>
      </c>
      <c r="CE6" s="162" t="str">
        <f t="shared" ref="CE6:CE37" si="6">IF(L6="","",L6)</f>
        <v>ACT/360</v>
      </c>
      <c r="CF6" s="162" t="s">
        <v>127</v>
      </c>
      <c r="CG6" s="162" t="s">
        <v>113</v>
      </c>
      <c r="CH6" s="162" t="s">
        <v>127</v>
      </c>
      <c r="CI6" s="162" t="s">
        <v>113</v>
      </c>
      <c r="CJ6" s="162" t="s">
        <v>127</v>
      </c>
      <c r="CK6" s="162" t="s">
        <v>113</v>
      </c>
      <c r="CL6" s="162" t="s">
        <v>393</v>
      </c>
      <c r="CM6" s="162" t="s">
        <v>379</v>
      </c>
      <c r="CN6" s="162" t="s">
        <v>379</v>
      </c>
      <c r="CQ6" s="162" t="s">
        <v>380</v>
      </c>
      <c r="CR6" s="162"/>
      <c r="CS6" s="162"/>
      <c r="CU6" s="211" t="s">
        <v>95</v>
      </c>
      <c r="CV6" s="211"/>
      <c r="CW6" s="201" t="str">
        <f>AP6</f>
        <v>Receive</v>
      </c>
      <c r="CX6" s="210">
        <f>BR6</f>
        <v>100000000</v>
      </c>
      <c r="CY6" s="209">
        <f ca="1">AQ6</f>
        <v>43355</v>
      </c>
      <c r="CZ6" s="208">
        <f ca="1">AR6</f>
        <v>43720</v>
      </c>
      <c r="DA6" s="209" t="str">
        <f t="shared" ref="DA6:DA37" si="7">P6</f>
        <v>EURLIVE</v>
      </c>
      <c r="DB6" s="207" t="str">
        <f>BW6</f>
        <v>EUR6M</v>
      </c>
      <c r="DC6" s="207" t="s">
        <v>94</v>
      </c>
      <c r="DD6" s="214" t="str">
        <f>AS6</f>
        <v>ANNUAL</v>
      </c>
      <c r="DE6" s="214" t="str">
        <f t="shared" ref="DE6:DE37" si="8">BB6</f>
        <v>30/360</v>
      </c>
      <c r="DF6" s="213" t="s">
        <v>127</v>
      </c>
      <c r="DG6" s="213" t="s">
        <v>113</v>
      </c>
      <c r="DH6" s="213" t="s">
        <v>127</v>
      </c>
      <c r="DI6" s="213" t="s">
        <v>113</v>
      </c>
      <c r="DJ6" s="220"/>
      <c r="DK6" s="220"/>
      <c r="DL6" s="201"/>
      <c r="DM6" s="205" t="s">
        <v>379</v>
      </c>
      <c r="DN6" s="219" t="s">
        <v>380</v>
      </c>
      <c r="DO6" s="214" t="str">
        <f t="shared" ref="DO6:DO37" si="9">BV6</f>
        <v>Semi-Annual</v>
      </c>
      <c r="DP6" s="204">
        <f t="shared" ref="DP6:DP37" si="10">CD6</f>
        <v>0</v>
      </c>
      <c r="DQ6" s="214" t="str">
        <f t="shared" ref="DQ6:DQ37" si="11">CE6</f>
        <v>ACT/360</v>
      </c>
      <c r="DR6" s="213" t="s">
        <v>127</v>
      </c>
      <c r="DS6" s="213" t="s">
        <v>113</v>
      </c>
      <c r="DT6" s="213" t="s">
        <v>127</v>
      </c>
      <c r="DU6" s="213" t="s">
        <v>113</v>
      </c>
      <c r="DV6" s="213" t="s">
        <v>127</v>
      </c>
      <c r="DW6" s="213" t="s">
        <v>113</v>
      </c>
      <c r="DX6" s="220"/>
      <c r="DY6" s="220"/>
      <c r="DZ6" s="201"/>
      <c r="EA6" s="205" t="s">
        <v>379</v>
      </c>
      <c r="EB6" s="208"/>
      <c r="EC6" s="208" t="str">
        <f t="shared" ref="EC6:EC37" si="12">CN7</f>
        <v>0D</v>
      </c>
      <c r="ED6" s="208">
        <f t="shared" ref="ED6:ED37" si="13">CO7</f>
        <v>0</v>
      </c>
      <c r="EE6" s="203" t="str">
        <f t="shared" ref="EE6:EE37" ca="1" si="14">CB6</f>
        <v>[2018/09/10 15:06] #Error: Interpolation on forward rates failed. Check whether forward rates were generated by MFirYieldCurvePro !!</v>
      </c>
      <c r="EF6" s="215"/>
      <c r="EG6" s="205" t="s">
        <v>379</v>
      </c>
      <c r="EH6" s="219" t="s">
        <v>380</v>
      </c>
      <c r="EI6" s="206" t="str">
        <f t="shared" ref="EI6:EI37" ca="1" si="15">AV6</f>
        <v>[2018/09/10 15:06] #Error: Invalid Curve: CurveIndex 'OIS' in collection EURLIVE does not exist</v>
      </c>
      <c r="EJ6" s="212"/>
      <c r="EK6" s="212"/>
      <c r="EL6" s="212"/>
      <c r="EM6" s="212"/>
      <c r="EN6" s="212"/>
      <c r="ET6" s="159">
        <v>1</v>
      </c>
      <c r="EU6" s="618">
        <v>0</v>
      </c>
      <c r="EV6" s="179">
        <v>1</v>
      </c>
      <c r="EW6" s="159" t="s">
        <v>379</v>
      </c>
      <c r="EX6" s="618" t="s">
        <v>7</v>
      </c>
      <c r="EY6" s="618" t="s">
        <v>117</v>
      </c>
      <c r="EZ6" s="179" t="s">
        <v>152</v>
      </c>
      <c r="FA6" s="618" t="s">
        <v>379</v>
      </c>
      <c r="FB6" s="618" t="str">
        <f>EX6</f>
        <v>1Y</v>
      </c>
      <c r="FC6" s="618" t="s">
        <v>190</v>
      </c>
      <c r="FD6" s="179" t="s">
        <v>115</v>
      </c>
      <c r="FE6" s="475">
        <v>100</v>
      </c>
      <c r="FF6" s="180" t="str">
        <f ca="1">_xll.meProductSwapParRate(_xll.meUtilityLVBFromKeysValues($CW$5:$EH$5,$CW6:$EH6),FALSE)</f>
        <v>[2018/09/10 15:06] #Error: Invalid Curve: CurveIndex 'OIS' in collection EURLIVE does not exist</v>
      </c>
      <c r="FG6" s="181">
        <v>0</v>
      </c>
      <c r="FH6" s="182" t="s">
        <v>399</v>
      </c>
      <c r="FN6" t="s">
        <v>541</v>
      </c>
      <c r="FO6">
        <v>158.91</v>
      </c>
      <c r="FP6" s="490" t="s">
        <v>542</v>
      </c>
    </row>
    <row r="7" spans="1:172">
      <c r="B7" s="159">
        <v>2</v>
      </c>
      <c r="C7" s="755">
        <v>0</v>
      </c>
      <c r="D7" s="179">
        <v>1</v>
      </c>
      <c r="E7" s="159" t="s">
        <v>379</v>
      </c>
      <c r="F7" s="755" t="s">
        <v>44</v>
      </c>
      <c r="G7" s="755" t="s">
        <v>117</v>
      </c>
      <c r="H7" s="179" t="s">
        <v>152</v>
      </c>
      <c r="I7" s="755" t="s">
        <v>379</v>
      </c>
      <c r="J7" s="755" t="str">
        <f t="shared" ref="J7:J70" si="16">F7</f>
        <v>18M</v>
      </c>
      <c r="K7" s="755" t="s">
        <v>190</v>
      </c>
      <c r="L7" s="179" t="s">
        <v>115</v>
      </c>
      <c r="M7" s="475">
        <v>100</v>
      </c>
      <c r="N7" s="180" t="str">
        <f ca="1">_xll.meProductSwapParRate(_xll.meUtilityLVBFromKeysValues($CW$5:$EH$5,$CW7:$EH7),FALSE)</f>
        <v>[2018/09/10 15:06] #Error: Invalid Curve: CurveIndex 'OIS' in collection EURLIVE does not exist</v>
      </c>
      <c r="O7" s="181">
        <v>0</v>
      </c>
      <c r="P7" s="182" t="s">
        <v>399</v>
      </c>
      <c r="Q7" s="300" t="str">
        <f ca="1">IF(D7=1,IF(BT7=AK4,_xll.mirSwapStubRate(BT7,BU7,BV7,CE7,CF7,CG7,,,,,,,CQ7,P7,Curves!$AF$4:$AF$10,Curves!$AF$4:$AF$10,Curves!$AG$4:$AG$10,,,TRUE,TRUE),_xll.mirSwapStubRate(BT7,BU7,BV7,CE7,CF7,CG7,,,,,,,CQ7,P7,Curves!$AG$13:$AG$17,Curves!$AF$13:$AF$17,,,,TRUE,TRUE)),"")</f>
        <v>[2018/09/10 15:06] #Error: Interpolation on forward rates failed. Check whether forward rates were generated by MFirYieldCurvePro !!</v>
      </c>
      <c r="R7" s="301"/>
      <c r="S7" s="183" t="str">
        <f ca="1">IF(D7=1,_xll.meLWOSwapParRate(AL7,P7),"")</f>
        <v>[2018/09/10 15:06] #Error: Invalid Curve: CurveIndex 'OIS' in collection EURLIVE does not exist</v>
      </c>
      <c r="T7" s="184" t="str">
        <f ca="1">IF(D7=1,_xll.meLWOSwapPV(AL7,P7),"")</f>
        <v>[2018/09/10 15:06] #Error: Invalid Curve: CurveIndex 'OIS' in collection EURLIVE does not exist</v>
      </c>
      <c r="U7" s="292"/>
      <c r="V7" s="184"/>
      <c r="W7"/>
      <c r="AA7"/>
      <c r="AB7"/>
      <c r="AC7" s="184"/>
      <c r="AD7" s="184"/>
      <c r="AE7" s="184"/>
      <c r="AF7" s="184"/>
      <c r="AG7" s="184"/>
      <c r="AH7" s="184"/>
      <c r="AI7" s="184"/>
      <c r="AJ7" s="184"/>
      <c r="AK7" s="181" t="str">
        <f t="shared" ref="AK7:AK70" ca="1" si="17">IF(AND(AQ7=BT7,AR7=BU7),"OLD","NEW")</f>
        <v>OLD</v>
      </c>
      <c r="AL7" s="162" t="str">
        <f ca="1">IF(D7=1,_xll.meLWOSwapCreateFromLegs(B7,AM7,BP7),"")</f>
        <v>2@309:4</v>
      </c>
      <c r="AM7" s="162" t="str">
        <f ca="1">IF(D7=1,_xll.meLWOLegCreate(AN7,_xll.meUtilityLVBFromMultipleKeysValues($AN$5:$BN$5,AN7:BN7),FALSE),"")</f>
        <v>LEG1@298:4</v>
      </c>
      <c r="AN7" s="162" t="s">
        <v>382</v>
      </c>
      <c r="AO7" s="468">
        <f t="shared" ref="AO7:AO70" si="18">M7*1000000</f>
        <v>100000000</v>
      </c>
      <c r="AP7" s="373" t="str">
        <f t="shared" ref="AP7:AP70" si="19">IF(M7&gt;0,"Receive","Pay")</f>
        <v>Receive</v>
      </c>
      <c r="AQ7" s="186">
        <f ca="1">IF(E7="","",IF(OR(RIGHT(E7,1)="D",RIGHT(E7,1)="Y",RIGHT(E7,1)="M",RIGHT(E7,1)="W"),_xll.meDateFromTenor(SpotDate,E7,"MOD_FOLLOWING","TGT"),E7))</f>
        <v>43355</v>
      </c>
      <c r="AR7" s="186">
        <f ca="1">IF(F7="","",IF(OR(RIGHT(F7,1)="D",RIGHT(F7,1)="Y",RIGHT(F7,1)="M",RIGHT(F7,1)="W"),_xll.meDateFromTenor(AQ7,F7),F7))</f>
        <v>43902</v>
      </c>
      <c r="AS7" s="162" t="str">
        <f t="shared" si="0"/>
        <v>ANNUAL</v>
      </c>
      <c r="AT7" s="162" t="s">
        <v>94</v>
      </c>
      <c r="AU7" s="162" t="s">
        <v>102</v>
      </c>
      <c r="AV7" s="180" t="str">
        <f t="shared" ca="1" si="1"/>
        <v>[2018/09/10 15:06] #Error: Invalid Curve: CurveIndex 'OIS' in collection EURLIVE does not exist</v>
      </c>
      <c r="BB7" s="162" t="str">
        <f t="shared" si="2"/>
        <v>30/360</v>
      </c>
      <c r="BE7" s="162" t="s">
        <v>127</v>
      </c>
      <c r="BF7" s="162" t="s">
        <v>113</v>
      </c>
      <c r="BG7" s="162" t="s">
        <v>127</v>
      </c>
      <c r="BH7" s="162" t="s">
        <v>113</v>
      </c>
      <c r="BI7" s="162" t="s">
        <v>393</v>
      </c>
      <c r="BK7" s="162" t="s">
        <v>379</v>
      </c>
      <c r="BN7" s="162" t="s">
        <v>380</v>
      </c>
      <c r="BP7" s="162" t="str">
        <f ca="1">IF(D7=1,_xll.meLWOLegCreate(BQ7,_xll.meUtilityLVBFromMultipleKeysValues($BQ$5:$CQ$5,BQ7:CQ7),FALSE),"")</f>
        <v>LEG2@262:4</v>
      </c>
      <c r="BQ7" s="162" t="s">
        <v>383</v>
      </c>
      <c r="BR7" s="187">
        <f t="shared" ref="BR7:BR70" si="20">M7*1000000</f>
        <v>100000000</v>
      </c>
      <c r="BS7" s="373" t="str">
        <f t="shared" ref="BS7:BS70" si="21">IF(M7&gt;0,"Pay","Receive")</f>
        <v>Pay</v>
      </c>
      <c r="BT7" s="186">
        <f ca="1">IF(I7="","",IF(OR(RIGHT(I7,1)="D",RIGHT(I7,1)="Y",RIGHT(I7,1)="M",RIGHT(I7,1)="W"),_xll.meDateFromTenor(SpotDate,I7,"MOD_FOLLOWING","TGT"),I7))</f>
        <v>43355</v>
      </c>
      <c r="BU7" s="186">
        <f ca="1">IF(J7="","",IF(OR(RIGHT(J7,1)="D",RIGHT(J7,1)="Y",RIGHT(J7,1)="M",RIGHT(J7,1)="W"),_xll.meDateFromTenor(BT7,J7),J7))</f>
        <v>43902</v>
      </c>
      <c r="BV7" s="162" t="str">
        <f t="shared" si="3"/>
        <v>Semi-Annual</v>
      </c>
      <c r="BW7" s="188" t="str">
        <f>IF(BV7="QUARTERLY",Curves!$AG$14,IF('Vanilla Pricer'!BV7="SEMI-ANNUAL",Curves!$AG$15,IF('Vanilla Pricer'!BV7="MONTHLY",Curves!$AG$16,IF('Vanilla Pricer'!BV7="12M",Curves!$AG$17))))</f>
        <v>EUR6M</v>
      </c>
      <c r="BX7" s="162" t="s">
        <v>94</v>
      </c>
      <c r="BY7" s="162" t="s">
        <v>102</v>
      </c>
      <c r="BZ7" s="162" t="s">
        <v>378</v>
      </c>
      <c r="CA7" s="162" t="s">
        <v>378</v>
      </c>
      <c r="CB7" s="200" t="str">
        <f t="shared" ca="1" si="4"/>
        <v>[2018/09/10 15:06] #Error: Interpolation on forward rates failed. Check whether forward rates were generated by MFirYieldCurvePro !!</v>
      </c>
      <c r="CD7" s="181">
        <f t="shared" si="5"/>
        <v>0</v>
      </c>
      <c r="CE7" s="162" t="str">
        <f t="shared" si="6"/>
        <v>ACT/360</v>
      </c>
      <c r="CF7" s="162" t="s">
        <v>127</v>
      </c>
      <c r="CG7" s="162" t="s">
        <v>113</v>
      </c>
      <c r="CH7" s="162" t="s">
        <v>127</v>
      </c>
      <c r="CI7" s="162" t="s">
        <v>113</v>
      </c>
      <c r="CJ7" s="162" t="s">
        <v>127</v>
      </c>
      <c r="CK7" s="162" t="s">
        <v>113</v>
      </c>
      <c r="CL7" s="162" t="s">
        <v>393</v>
      </c>
      <c r="CM7" s="162" t="s">
        <v>379</v>
      </c>
      <c r="CN7" s="162" t="s">
        <v>379</v>
      </c>
      <c r="CQ7" s="162" t="s">
        <v>380</v>
      </c>
      <c r="CR7" s="162"/>
      <c r="CS7" s="162"/>
      <c r="CW7" s="201" t="str">
        <f t="shared" ref="CW7:CW70" si="22">AP7</f>
        <v>Receive</v>
      </c>
      <c r="CX7" s="210">
        <f t="shared" ref="CX7:CX70" si="23">BR7</f>
        <v>100000000</v>
      </c>
      <c r="CY7" s="209">
        <f t="shared" ref="CY7:CY70" ca="1" si="24">AQ7</f>
        <v>43355</v>
      </c>
      <c r="CZ7" s="208">
        <f t="shared" ref="CZ7:CZ70" ca="1" si="25">AR7</f>
        <v>43902</v>
      </c>
      <c r="DA7" s="209" t="str">
        <f t="shared" si="7"/>
        <v>EURLIVE</v>
      </c>
      <c r="DB7" s="207" t="str">
        <f t="shared" ref="DB7:DB70" si="26">BW7</f>
        <v>EUR6M</v>
      </c>
      <c r="DC7" s="207" t="s">
        <v>94</v>
      </c>
      <c r="DD7" s="214" t="str">
        <f t="shared" ref="DD7:DD70" si="27">AS7</f>
        <v>ANNUAL</v>
      </c>
      <c r="DE7" s="214" t="str">
        <f t="shared" si="8"/>
        <v>30/360</v>
      </c>
      <c r="DF7" s="213" t="s">
        <v>127</v>
      </c>
      <c r="DG7" s="213" t="s">
        <v>113</v>
      </c>
      <c r="DH7" s="213" t="s">
        <v>127</v>
      </c>
      <c r="DI7" s="213" t="s">
        <v>113</v>
      </c>
      <c r="DJ7" s="220"/>
      <c r="DK7" s="220"/>
      <c r="DL7" s="201"/>
      <c r="DM7" s="205" t="s">
        <v>379</v>
      </c>
      <c r="DN7" s="219" t="s">
        <v>380</v>
      </c>
      <c r="DO7" s="214" t="str">
        <f t="shared" si="9"/>
        <v>Semi-Annual</v>
      </c>
      <c r="DP7" s="204">
        <f t="shared" si="10"/>
        <v>0</v>
      </c>
      <c r="DQ7" s="214" t="str">
        <f t="shared" si="11"/>
        <v>ACT/360</v>
      </c>
      <c r="DR7" s="213" t="s">
        <v>127</v>
      </c>
      <c r="DS7" s="213" t="s">
        <v>113</v>
      </c>
      <c r="DT7" s="213" t="s">
        <v>127</v>
      </c>
      <c r="DU7" s="213" t="s">
        <v>113</v>
      </c>
      <c r="DV7" s="213" t="s">
        <v>127</v>
      </c>
      <c r="DW7" s="213" t="s">
        <v>113</v>
      </c>
      <c r="DX7" s="220"/>
      <c r="DY7" s="220"/>
      <c r="DZ7" s="201"/>
      <c r="EA7" s="205" t="s">
        <v>379</v>
      </c>
      <c r="EB7" s="208"/>
      <c r="EC7" s="208" t="str">
        <f t="shared" si="12"/>
        <v>0D</v>
      </c>
      <c r="ED7" s="208">
        <f t="shared" si="13"/>
        <v>0</v>
      </c>
      <c r="EE7" s="203" t="str">
        <f t="shared" ca="1" si="14"/>
        <v>[2018/09/10 15:06] #Error: Interpolation on forward rates failed. Check whether forward rates were generated by MFirYieldCurvePro !!</v>
      </c>
      <c r="EF7" s="215"/>
      <c r="EG7" s="205" t="s">
        <v>379</v>
      </c>
      <c r="EH7" s="219" t="s">
        <v>380</v>
      </c>
      <c r="EI7" s="206" t="str">
        <f t="shared" ca="1" si="15"/>
        <v>[2018/09/10 15:06] #Error: Invalid Curve: CurveIndex 'OIS' in collection EURLIVE does not exist</v>
      </c>
      <c r="ET7" s="159">
        <v>2</v>
      </c>
      <c r="EU7" s="618">
        <v>0</v>
      </c>
      <c r="EV7" s="179">
        <v>1</v>
      </c>
      <c r="EW7" s="159" t="s">
        <v>379</v>
      </c>
      <c r="EX7" s="618" t="s">
        <v>44</v>
      </c>
      <c r="EY7" s="618" t="s">
        <v>117</v>
      </c>
      <c r="EZ7" s="179" t="s">
        <v>152</v>
      </c>
      <c r="FA7" s="618" t="s">
        <v>379</v>
      </c>
      <c r="FB7" s="618" t="str">
        <f t="shared" ref="FB7:FB70" si="28">EX7</f>
        <v>18M</v>
      </c>
      <c r="FC7" s="618" t="s">
        <v>190</v>
      </c>
      <c r="FD7" s="179" t="s">
        <v>115</v>
      </c>
      <c r="FE7" s="475">
        <v>100</v>
      </c>
      <c r="FF7" s="180" t="str">
        <f ca="1">_xll.meProductSwapParRate(_xll.meUtilityLVBFromKeysValues($CW$5:$EH$5,$CW7:$EH7),FALSE)</f>
        <v>[2018/09/10 15:06] #Error: Invalid Curve: CurveIndex 'OIS' in collection EURLIVE does not exist</v>
      </c>
      <c r="FG7" s="181">
        <v>0</v>
      </c>
      <c r="FH7" s="182" t="s">
        <v>399</v>
      </c>
      <c r="FN7" t="s">
        <v>543</v>
      </c>
      <c r="FO7">
        <f>(FO6-Curves!I35)*100</f>
        <v>-66.500000000002046</v>
      </c>
      <c r="FP7" s="490" t="s">
        <v>544</v>
      </c>
    </row>
    <row r="8" spans="1:172">
      <c r="B8" s="159">
        <v>3</v>
      </c>
      <c r="C8" s="755">
        <v>0</v>
      </c>
      <c r="D8" s="179">
        <v>1</v>
      </c>
      <c r="E8" s="159" t="s">
        <v>379</v>
      </c>
      <c r="F8" s="755" t="s">
        <v>10</v>
      </c>
      <c r="G8" s="755" t="s">
        <v>117</v>
      </c>
      <c r="H8" s="179" t="s">
        <v>152</v>
      </c>
      <c r="I8" s="755" t="s">
        <v>379</v>
      </c>
      <c r="J8" s="755" t="str">
        <f t="shared" si="16"/>
        <v>2Y</v>
      </c>
      <c r="K8" s="755" t="s">
        <v>190</v>
      </c>
      <c r="L8" s="179" t="s">
        <v>115</v>
      </c>
      <c r="M8" s="475">
        <v>100</v>
      </c>
      <c r="N8" s="180" t="str">
        <f ca="1">_xll.meProductSwapParRate(_xll.meUtilityLVBFromKeysValues($CW$5:$EH$5,$CW8:$EH8),FALSE)</f>
        <v>[2018/09/10 15:06] #Error: Invalid Curve: CurveIndex 'OIS' in collection EURLIVE does not exist</v>
      </c>
      <c r="O8" s="181">
        <v>0</v>
      </c>
      <c r="P8" s="182" t="s">
        <v>399</v>
      </c>
      <c r="Q8" s="300" t="str">
        <f ca="1">IF(D8=1,IF(BT8=AK5,_xll.mirSwapStubRate(BT8,BU8,BV8,CE8,CF8,CG8,,,,,,,CQ8,P8,Curves!$AF$4:$AF$10,Curves!$AF$4:$AF$10,Curves!$AG$4:$AG$10,,,TRUE,TRUE),_xll.mirSwapStubRate(BT8,BU8,BV8,CE8,CF8,CG8,,,,,,,CQ8,P8,Curves!$AG$13:$AG$17,Curves!$AF$13:$AF$17,,,,TRUE,TRUE)),"")</f>
        <v>[2018/09/10 15:06] #Error: Interpolation on forward rates failed. Check whether forward rates were generated by MFirYieldCurvePro !!</v>
      </c>
      <c r="R8" s="301"/>
      <c r="S8" s="183" t="str">
        <f ca="1">IF(D8=1,_xll.meLWOSwapParRate(AL8,P8),"")</f>
        <v>[2018/09/10 15:06] #Error: Invalid Curve: CurveIndex 'OIS' in collection EURLIVE does not exist</v>
      </c>
      <c r="T8" s="184" t="str">
        <f ca="1">IF(D8=1,_xll.meLWOSwapPV(AL8,P8),"")</f>
        <v>[2018/09/10 15:06] #Error: Invalid Curve: CurveIndex 'OIS' in collection EURLIVE does not exist</v>
      </c>
      <c r="U8" s="292"/>
      <c r="V8" s="184"/>
      <c r="W8"/>
      <c r="AA8"/>
      <c r="AB8"/>
      <c r="AC8" s="184"/>
      <c r="AD8" s="184"/>
      <c r="AE8" s="184"/>
      <c r="AF8" s="184"/>
      <c r="AG8" s="184"/>
      <c r="AH8" s="184"/>
      <c r="AI8" s="184"/>
      <c r="AJ8" s="184"/>
      <c r="AK8" s="181" t="str">
        <f t="shared" ca="1" si="17"/>
        <v>OLD</v>
      </c>
      <c r="AL8" s="162" t="str">
        <f ca="1">IF(D8=1,_xll.meLWOSwapCreateFromLegs(B8,AM8,BP8),"")</f>
        <v>3@306:4</v>
      </c>
      <c r="AM8" s="162" t="str">
        <f ca="1">IF(D8=1,_xll.meLWOLegCreate(AN8,_xll.meUtilityLVBFromMultipleKeysValues($AN$5:$BN$5,AN8:BN8),FALSE),"")</f>
        <v>LEG1@291:4</v>
      </c>
      <c r="AN8" s="162" t="s">
        <v>382</v>
      </c>
      <c r="AO8" s="468">
        <f t="shared" si="18"/>
        <v>100000000</v>
      </c>
      <c r="AP8" s="373" t="str">
        <f t="shared" si="19"/>
        <v>Receive</v>
      </c>
      <c r="AQ8" s="186">
        <f ca="1">IF(E8="","",IF(OR(RIGHT(E8,1)="D",RIGHT(E8,1)="Y",RIGHT(E8,1)="M",RIGHT(E8,1)="W"),_xll.meDateFromTenor(SpotDate,E8,"MOD_FOLLOWING","TGT"),E8))</f>
        <v>43355</v>
      </c>
      <c r="AR8" s="186">
        <f ca="1">IF(F8="","",IF(OR(RIGHT(F8,1)="D",RIGHT(F8,1)="Y",RIGHT(F8,1)="M",RIGHT(F8,1)="W"),_xll.meDateFromTenor(AQ8,F8),F8))</f>
        <v>44086</v>
      </c>
      <c r="AS8" s="162" t="str">
        <f t="shared" si="0"/>
        <v>ANNUAL</v>
      </c>
      <c r="AT8" s="162" t="s">
        <v>94</v>
      </c>
      <c r="AU8" s="162" t="s">
        <v>102</v>
      </c>
      <c r="AV8" s="180" t="str">
        <f t="shared" ca="1" si="1"/>
        <v>[2018/09/10 15:06] #Error: Invalid Curve: CurveIndex 'OIS' in collection EURLIVE does not exist</v>
      </c>
      <c r="BB8" s="162" t="str">
        <f t="shared" si="2"/>
        <v>30/360</v>
      </c>
      <c r="BE8" s="162" t="s">
        <v>127</v>
      </c>
      <c r="BF8" s="162" t="s">
        <v>113</v>
      </c>
      <c r="BG8" s="162" t="s">
        <v>127</v>
      </c>
      <c r="BH8" s="162" t="s">
        <v>113</v>
      </c>
      <c r="BI8" s="162" t="s">
        <v>393</v>
      </c>
      <c r="BK8" s="162" t="s">
        <v>379</v>
      </c>
      <c r="BN8" s="162" t="s">
        <v>380</v>
      </c>
      <c r="BP8" s="162" t="str">
        <f ca="1">IF(D8=1,_xll.meLWOLegCreate(BQ8,_xll.meUtilityLVBFromMultipleKeysValues($BQ$5:$CQ$5,BQ8:CQ8),FALSE),"")</f>
        <v>LEG2@261:4</v>
      </c>
      <c r="BQ8" s="162" t="s">
        <v>383</v>
      </c>
      <c r="BR8" s="187">
        <f t="shared" si="20"/>
        <v>100000000</v>
      </c>
      <c r="BS8" s="373" t="str">
        <f t="shared" si="21"/>
        <v>Pay</v>
      </c>
      <c r="BT8" s="186">
        <f ca="1">IF(I8="","",IF(OR(RIGHT(I8,1)="D",RIGHT(I8,1)="Y",RIGHT(I8,1)="M",RIGHT(I8,1)="W"),_xll.meDateFromTenor(SpotDate,I8,"MOD_FOLLOWING","TGT"),I8))</f>
        <v>43355</v>
      </c>
      <c r="BU8" s="186">
        <f ca="1">IF(J8="","",IF(OR(RIGHT(J8,1)="D",RIGHT(J8,1)="Y",RIGHT(J8,1)="M",RIGHT(J8,1)="W"),_xll.meDateFromTenor(BT8,J8),J8))</f>
        <v>44086</v>
      </c>
      <c r="BV8" s="162" t="str">
        <f t="shared" si="3"/>
        <v>Semi-Annual</v>
      </c>
      <c r="BW8" s="188" t="str">
        <f>IF(BV8="QUARTERLY",Curves!$AG$14,IF('Vanilla Pricer'!BV8="SEMI-ANNUAL",Curves!$AG$15,IF('Vanilla Pricer'!BV8="MONTHLY",Curves!$AG$16,IF('Vanilla Pricer'!BV8="12M",Curves!$AG$17))))</f>
        <v>EUR6M</v>
      </c>
      <c r="BX8" s="162" t="s">
        <v>94</v>
      </c>
      <c r="BY8" s="162" t="s">
        <v>102</v>
      </c>
      <c r="BZ8" s="162" t="s">
        <v>378</v>
      </c>
      <c r="CA8" s="162" t="s">
        <v>378</v>
      </c>
      <c r="CB8" s="200" t="str">
        <f t="shared" ca="1" si="4"/>
        <v>[2018/09/10 15:06] #Error: Interpolation on forward rates failed. Check whether forward rates were generated by MFirYieldCurvePro !!</v>
      </c>
      <c r="CD8" s="181">
        <f t="shared" si="5"/>
        <v>0</v>
      </c>
      <c r="CE8" s="162" t="str">
        <f t="shared" si="6"/>
        <v>ACT/360</v>
      </c>
      <c r="CF8" s="162" t="s">
        <v>127</v>
      </c>
      <c r="CG8" s="162" t="s">
        <v>113</v>
      </c>
      <c r="CH8" s="162" t="s">
        <v>127</v>
      </c>
      <c r="CI8" s="162" t="s">
        <v>113</v>
      </c>
      <c r="CJ8" s="162" t="s">
        <v>127</v>
      </c>
      <c r="CK8" s="162" t="s">
        <v>113</v>
      </c>
      <c r="CL8" s="162" t="s">
        <v>393</v>
      </c>
      <c r="CM8" s="162" t="s">
        <v>379</v>
      </c>
      <c r="CN8" s="162" t="s">
        <v>379</v>
      </c>
      <c r="CQ8" s="162" t="s">
        <v>380</v>
      </c>
      <c r="CR8" s="162"/>
      <c r="CS8" s="162"/>
      <c r="CW8" s="201" t="str">
        <f t="shared" si="22"/>
        <v>Receive</v>
      </c>
      <c r="CX8" s="210">
        <f t="shared" si="23"/>
        <v>100000000</v>
      </c>
      <c r="CY8" s="209">
        <f t="shared" ca="1" si="24"/>
        <v>43355</v>
      </c>
      <c r="CZ8" s="208">
        <f t="shared" ca="1" si="25"/>
        <v>44086</v>
      </c>
      <c r="DA8" s="209" t="str">
        <f t="shared" si="7"/>
        <v>EURLIVE</v>
      </c>
      <c r="DB8" s="207" t="str">
        <f t="shared" si="26"/>
        <v>EUR6M</v>
      </c>
      <c r="DC8" s="207" t="s">
        <v>94</v>
      </c>
      <c r="DD8" s="214" t="str">
        <f t="shared" si="27"/>
        <v>ANNUAL</v>
      </c>
      <c r="DE8" s="214" t="str">
        <f t="shared" si="8"/>
        <v>30/360</v>
      </c>
      <c r="DF8" s="213" t="s">
        <v>127</v>
      </c>
      <c r="DG8" s="213" t="s">
        <v>113</v>
      </c>
      <c r="DH8" s="213" t="s">
        <v>127</v>
      </c>
      <c r="DI8" s="213" t="s">
        <v>113</v>
      </c>
      <c r="DJ8" s="220"/>
      <c r="DK8" s="220"/>
      <c r="DL8" s="201"/>
      <c r="DM8" s="205" t="s">
        <v>379</v>
      </c>
      <c r="DN8" s="219" t="s">
        <v>380</v>
      </c>
      <c r="DO8" s="214" t="str">
        <f t="shared" si="9"/>
        <v>Semi-Annual</v>
      </c>
      <c r="DP8" s="204">
        <f t="shared" si="10"/>
        <v>0</v>
      </c>
      <c r="DQ8" s="214" t="str">
        <f t="shared" si="11"/>
        <v>ACT/360</v>
      </c>
      <c r="DR8" s="213" t="s">
        <v>127</v>
      </c>
      <c r="DS8" s="213" t="s">
        <v>113</v>
      </c>
      <c r="DT8" s="213" t="s">
        <v>127</v>
      </c>
      <c r="DU8" s="213" t="s">
        <v>113</v>
      </c>
      <c r="DV8" s="213" t="s">
        <v>127</v>
      </c>
      <c r="DW8" s="213" t="s">
        <v>113</v>
      </c>
      <c r="DX8" s="220"/>
      <c r="DY8" s="220"/>
      <c r="DZ8" s="201"/>
      <c r="EA8" s="205" t="s">
        <v>379</v>
      </c>
      <c r="EB8" s="208"/>
      <c r="EC8" s="208" t="str">
        <f t="shared" si="12"/>
        <v>0D</v>
      </c>
      <c r="ED8" s="208">
        <f t="shared" si="13"/>
        <v>0</v>
      </c>
      <c r="EE8" s="203" t="str">
        <f t="shared" ca="1" si="14"/>
        <v>[2018/09/10 15:06] #Error: Interpolation on forward rates failed. Check whether forward rates were generated by MFirYieldCurvePro !!</v>
      </c>
      <c r="EF8" s="215"/>
      <c r="EG8" s="205" t="s">
        <v>379</v>
      </c>
      <c r="EH8" s="219" t="s">
        <v>380</v>
      </c>
      <c r="EI8" s="206" t="str">
        <f t="shared" ca="1" si="15"/>
        <v>[2018/09/10 15:06] #Error: Invalid Curve: CurveIndex 'OIS' in collection EURLIVE does not exist</v>
      </c>
      <c r="ET8" s="159">
        <v>3</v>
      </c>
      <c r="EU8" s="618">
        <v>0</v>
      </c>
      <c r="EV8" s="179">
        <v>1</v>
      </c>
      <c r="EW8" s="159" t="s">
        <v>379</v>
      </c>
      <c r="EX8" s="618" t="s">
        <v>10</v>
      </c>
      <c r="EY8" s="618" t="s">
        <v>117</v>
      </c>
      <c r="EZ8" s="179" t="s">
        <v>152</v>
      </c>
      <c r="FA8" s="618" t="s">
        <v>379</v>
      </c>
      <c r="FB8" s="618" t="str">
        <f t="shared" si="28"/>
        <v>2Y</v>
      </c>
      <c r="FC8" s="618" t="s">
        <v>190</v>
      </c>
      <c r="FD8" s="179" t="s">
        <v>115</v>
      </c>
      <c r="FE8" s="475">
        <v>100</v>
      </c>
      <c r="FF8" s="180" t="str">
        <f ca="1">_xll.meProductSwapParRate(_xll.meUtilityLVBFromKeysValues($CW$5:$EH$5,$CW8:$EH8),FALSE)</f>
        <v>[2018/09/10 15:06] #Error: Invalid Curve: CurveIndex 'OIS' in collection EURLIVE does not exist</v>
      </c>
      <c r="FG8" s="181">
        <v>0</v>
      </c>
      <c r="FH8" s="182" t="s">
        <v>399</v>
      </c>
      <c r="FN8" t="s">
        <v>546</v>
      </c>
      <c r="FO8" s="121">
        <f>-FO7/Curves!I34</f>
        <v>28.129703906259564</v>
      </c>
      <c r="FP8" s="184"/>
    </row>
    <row r="9" spans="1:172">
      <c r="B9" s="159">
        <v>4</v>
      </c>
      <c r="C9" s="755">
        <v>0</v>
      </c>
      <c r="D9" s="179">
        <v>1</v>
      </c>
      <c r="E9" s="159" t="s">
        <v>379</v>
      </c>
      <c r="F9" s="755" t="s">
        <v>13</v>
      </c>
      <c r="G9" s="755" t="s">
        <v>117</v>
      </c>
      <c r="H9" s="179" t="s">
        <v>152</v>
      </c>
      <c r="I9" s="755" t="s">
        <v>379</v>
      </c>
      <c r="J9" s="755" t="str">
        <f t="shared" si="16"/>
        <v>3Y</v>
      </c>
      <c r="K9" s="755" t="s">
        <v>190</v>
      </c>
      <c r="L9" s="179" t="s">
        <v>115</v>
      </c>
      <c r="M9" s="475">
        <v>100</v>
      </c>
      <c r="N9" s="180" t="str">
        <f ca="1">_xll.meProductSwapParRate(_xll.meUtilityLVBFromKeysValues($CW$5:$EH$5,$CW9:$EH9),FALSE)</f>
        <v>[2018/09/10 15:06] #Error: Invalid Curve: CurveIndex 'OIS' in collection EURLIVE does not exist</v>
      </c>
      <c r="O9" s="181">
        <v>0</v>
      </c>
      <c r="P9" s="182" t="s">
        <v>399</v>
      </c>
      <c r="Q9" s="300" t="str">
        <f ca="1">IF(D9=1,IF(BT9=AK6,_xll.mirSwapStubRate(BT9,BU9,BV9,CE9,CF9,CG9,,,,,,,CQ9,P9,Curves!$AF$4:$AF$10,Curves!$AF$4:$AF$10,Curves!$AG$4:$AG$10,,,TRUE,TRUE),_xll.mirSwapStubRate(BT9,BU9,BV9,CE9,CF9,CG9,,,,,,,CQ9,P9,Curves!$AG$13:$AG$17,Curves!$AF$13:$AF$17,,,,TRUE,TRUE)),"")</f>
        <v>[2018/09/10 15:06] #Error: Interpolation on forward rates failed. Check whether forward rates were generated by MFirYieldCurvePro !!</v>
      </c>
      <c r="R9" s="301"/>
      <c r="S9" s="183" t="str">
        <f ca="1">IF(D9=1,_xll.meLWOSwapParRate(AL9,P9),"")</f>
        <v>[2018/09/10 15:06] #Error: Invalid Curve: CurveIndex 'OIS' in collection EURLIVE does not exist</v>
      </c>
      <c r="T9" s="184" t="str">
        <f ca="1">IF(D9=1,_xll.meLWOSwapPV(AL9,P9),"")</f>
        <v>[2018/09/10 15:06] #Error: Invalid Curve: CurveIndex 'OIS' in collection EURLIVE does not exist</v>
      </c>
      <c r="U9" s="292"/>
      <c r="V9" s="184"/>
      <c r="W9"/>
      <c r="AA9"/>
      <c r="AB9"/>
      <c r="AC9" s="184"/>
      <c r="AD9" s="184"/>
      <c r="AE9" s="184"/>
      <c r="AF9" s="184"/>
      <c r="AG9" s="184"/>
      <c r="AH9" s="184"/>
      <c r="AI9" s="184"/>
      <c r="AJ9" s="184"/>
      <c r="AK9" s="181" t="str">
        <f t="shared" ca="1" si="17"/>
        <v>OLD</v>
      </c>
      <c r="AL9" s="162" t="str">
        <f ca="1">IF(D9=1,_xll.meLWOSwapCreateFromLegs(B9,AM9,BP9),"")</f>
        <v>4@297:4</v>
      </c>
      <c r="AM9" s="162" t="str">
        <f ca="1">IF(D9=1,_xll.meLWOLegCreate(AN9,_xll.meUtilityLVBFromMultipleKeysValues($AN$5:$BN$5,AN9:BN9),FALSE),"")</f>
        <v>LEG1@282:4</v>
      </c>
      <c r="AN9" s="162" t="s">
        <v>382</v>
      </c>
      <c r="AO9" s="468">
        <f t="shared" si="18"/>
        <v>100000000</v>
      </c>
      <c r="AP9" s="373" t="str">
        <f t="shared" si="19"/>
        <v>Receive</v>
      </c>
      <c r="AQ9" s="186">
        <f ca="1">IF(E9="","",IF(OR(RIGHT(E9,1)="D",RIGHT(E9,1)="Y",RIGHT(E9,1)="M",RIGHT(E9,1)="W"),_xll.meDateFromTenor(SpotDate,E9,"MOD_FOLLOWING","TGT"),E9))</f>
        <v>43355</v>
      </c>
      <c r="AR9" s="186">
        <f ca="1">IF(F9="","",IF(OR(RIGHT(F9,1)="D",RIGHT(F9,1)="Y",RIGHT(F9,1)="M",RIGHT(F9,1)="W"),_xll.meDateFromTenor(AQ9,F9),F9))</f>
        <v>44451</v>
      </c>
      <c r="AS9" s="162" t="str">
        <f t="shared" si="0"/>
        <v>ANNUAL</v>
      </c>
      <c r="AT9" s="162" t="s">
        <v>94</v>
      </c>
      <c r="AU9" s="162" t="s">
        <v>102</v>
      </c>
      <c r="AV9" s="180" t="str">
        <f t="shared" ca="1" si="1"/>
        <v>[2018/09/10 15:06] #Error: Invalid Curve: CurveIndex 'OIS' in collection EURLIVE does not exist</v>
      </c>
      <c r="BB9" s="162" t="str">
        <f t="shared" si="2"/>
        <v>30/360</v>
      </c>
      <c r="BE9" s="162" t="s">
        <v>127</v>
      </c>
      <c r="BF9" s="162" t="s">
        <v>113</v>
      </c>
      <c r="BG9" s="162" t="s">
        <v>127</v>
      </c>
      <c r="BH9" s="162" t="s">
        <v>113</v>
      </c>
      <c r="BI9" s="162" t="s">
        <v>393</v>
      </c>
      <c r="BK9" s="162" t="s">
        <v>379</v>
      </c>
      <c r="BN9" s="162" t="s">
        <v>380</v>
      </c>
      <c r="BP9" s="162" t="str">
        <f ca="1">IF(D9=1,_xll.meLWOLegCreate(BQ9,_xll.meUtilityLVBFromMultipleKeysValues($BQ$5:$CQ$5,BQ9:CQ9),FALSE),"")</f>
        <v>LEG2@272:4</v>
      </c>
      <c r="BQ9" s="162" t="s">
        <v>383</v>
      </c>
      <c r="BR9" s="187">
        <f t="shared" si="20"/>
        <v>100000000</v>
      </c>
      <c r="BS9" s="373" t="str">
        <f t="shared" si="21"/>
        <v>Pay</v>
      </c>
      <c r="BT9" s="186">
        <f ca="1">IF(I9="","",IF(OR(RIGHT(I9,1)="D",RIGHT(I9,1)="Y",RIGHT(I9,1)="M",RIGHT(I9,1)="W"),_xll.meDateFromTenor(SpotDate,I9,"MOD_FOLLOWING","TGT"),I9))</f>
        <v>43355</v>
      </c>
      <c r="BU9" s="186">
        <f ca="1">IF(J9="","",IF(OR(RIGHT(J9,1)="D",RIGHT(J9,1)="Y",RIGHT(J9,1)="M",RIGHT(J9,1)="W"),_xll.meDateFromTenor(BT9,J9),J9))</f>
        <v>44451</v>
      </c>
      <c r="BV9" s="162" t="str">
        <f t="shared" si="3"/>
        <v>Semi-Annual</v>
      </c>
      <c r="BW9" s="188" t="str">
        <f>IF(BV9="QUARTERLY",Curves!$AG$14,IF('Vanilla Pricer'!BV9="SEMI-ANNUAL",Curves!$AG$15,IF('Vanilla Pricer'!BV9="MONTHLY",Curves!$AG$16,IF('Vanilla Pricer'!BV9="12M",Curves!$AG$17))))</f>
        <v>EUR6M</v>
      </c>
      <c r="BX9" s="162" t="s">
        <v>94</v>
      </c>
      <c r="BY9" s="162" t="s">
        <v>102</v>
      </c>
      <c r="BZ9" s="162" t="s">
        <v>378</v>
      </c>
      <c r="CA9" s="162" t="s">
        <v>378</v>
      </c>
      <c r="CB9" s="200" t="str">
        <f t="shared" ca="1" si="4"/>
        <v>[2018/09/10 15:06] #Error: Interpolation on forward rates failed. Check whether forward rates were generated by MFirYieldCurvePro !!</v>
      </c>
      <c r="CD9" s="181">
        <f t="shared" si="5"/>
        <v>0</v>
      </c>
      <c r="CE9" s="162" t="str">
        <f t="shared" si="6"/>
        <v>ACT/360</v>
      </c>
      <c r="CF9" s="162" t="s">
        <v>127</v>
      </c>
      <c r="CG9" s="162" t="s">
        <v>113</v>
      </c>
      <c r="CH9" s="162" t="s">
        <v>127</v>
      </c>
      <c r="CI9" s="162" t="s">
        <v>113</v>
      </c>
      <c r="CJ9" s="162" t="s">
        <v>127</v>
      </c>
      <c r="CK9" s="162" t="s">
        <v>113</v>
      </c>
      <c r="CL9" s="162" t="s">
        <v>393</v>
      </c>
      <c r="CM9" s="162" t="s">
        <v>379</v>
      </c>
      <c r="CN9" s="162" t="s">
        <v>379</v>
      </c>
      <c r="CQ9" s="162" t="s">
        <v>380</v>
      </c>
      <c r="CR9" s="162"/>
      <c r="CS9" s="162"/>
      <c r="CW9" s="201" t="str">
        <f t="shared" si="22"/>
        <v>Receive</v>
      </c>
      <c r="CX9" s="210">
        <f t="shared" si="23"/>
        <v>100000000</v>
      </c>
      <c r="CY9" s="209">
        <f t="shared" ca="1" si="24"/>
        <v>43355</v>
      </c>
      <c r="CZ9" s="208">
        <f t="shared" ca="1" si="25"/>
        <v>44451</v>
      </c>
      <c r="DA9" s="209" t="str">
        <f t="shared" si="7"/>
        <v>EURLIVE</v>
      </c>
      <c r="DB9" s="207" t="str">
        <f t="shared" si="26"/>
        <v>EUR6M</v>
      </c>
      <c r="DC9" s="207" t="s">
        <v>94</v>
      </c>
      <c r="DD9" s="214" t="str">
        <f t="shared" si="27"/>
        <v>ANNUAL</v>
      </c>
      <c r="DE9" s="214" t="str">
        <f t="shared" si="8"/>
        <v>30/360</v>
      </c>
      <c r="DF9" s="213" t="s">
        <v>127</v>
      </c>
      <c r="DG9" s="213" t="s">
        <v>113</v>
      </c>
      <c r="DH9" s="213" t="s">
        <v>127</v>
      </c>
      <c r="DI9" s="213" t="s">
        <v>113</v>
      </c>
      <c r="DJ9" s="220"/>
      <c r="DK9" s="220"/>
      <c r="DL9" s="201"/>
      <c r="DM9" s="205" t="s">
        <v>379</v>
      </c>
      <c r="DN9" s="219" t="s">
        <v>380</v>
      </c>
      <c r="DO9" s="214" t="str">
        <f t="shared" si="9"/>
        <v>Semi-Annual</v>
      </c>
      <c r="DP9" s="204">
        <f t="shared" si="10"/>
        <v>0</v>
      </c>
      <c r="DQ9" s="214" t="str">
        <f t="shared" si="11"/>
        <v>ACT/360</v>
      </c>
      <c r="DR9" s="213" t="s">
        <v>127</v>
      </c>
      <c r="DS9" s="213" t="s">
        <v>113</v>
      </c>
      <c r="DT9" s="213" t="s">
        <v>127</v>
      </c>
      <c r="DU9" s="213" t="s">
        <v>113</v>
      </c>
      <c r="DV9" s="213" t="s">
        <v>127</v>
      </c>
      <c r="DW9" s="213" t="s">
        <v>113</v>
      </c>
      <c r="DX9" s="220"/>
      <c r="DY9" s="220"/>
      <c r="DZ9" s="201"/>
      <c r="EA9" s="205" t="s">
        <v>379</v>
      </c>
      <c r="EB9" s="208"/>
      <c r="EC9" s="208" t="str">
        <f t="shared" si="12"/>
        <v>0D</v>
      </c>
      <c r="ED9" s="208">
        <f t="shared" si="13"/>
        <v>0</v>
      </c>
      <c r="EE9" s="203" t="str">
        <f t="shared" ca="1" si="14"/>
        <v>[2018/09/10 15:06] #Error: Interpolation on forward rates failed. Check whether forward rates were generated by MFirYieldCurvePro !!</v>
      </c>
      <c r="EF9" s="215"/>
      <c r="EG9" s="205" t="s">
        <v>379</v>
      </c>
      <c r="EH9" s="219" t="s">
        <v>380</v>
      </c>
      <c r="EI9" s="206" t="str">
        <f t="shared" ca="1" si="15"/>
        <v>[2018/09/10 15:06] #Error: Invalid Curve: CurveIndex 'OIS' in collection EURLIVE does not exist</v>
      </c>
      <c r="ET9" s="159">
        <v>4</v>
      </c>
      <c r="EU9" s="618">
        <v>0</v>
      </c>
      <c r="EV9" s="179">
        <v>1</v>
      </c>
      <c r="EW9" s="159" t="s">
        <v>379</v>
      </c>
      <c r="EX9" s="618" t="s">
        <v>13</v>
      </c>
      <c r="EY9" s="618" t="s">
        <v>117</v>
      </c>
      <c r="EZ9" s="179" t="s">
        <v>152</v>
      </c>
      <c r="FA9" s="618" t="s">
        <v>379</v>
      </c>
      <c r="FB9" s="618" t="str">
        <f t="shared" si="28"/>
        <v>3Y</v>
      </c>
      <c r="FC9" s="618" t="s">
        <v>190</v>
      </c>
      <c r="FD9" s="179" t="s">
        <v>115</v>
      </c>
      <c r="FE9" s="475">
        <v>100</v>
      </c>
      <c r="FF9" s="180" t="str">
        <f ca="1">_xll.meProductSwapParRate(_xll.meUtilityLVBFromKeysValues($CW$5:$EH$5,$CW9:$EH9),FALSE)</f>
        <v>[2018/09/10 15:06] #Error: Invalid Curve: CurveIndex 'OIS' in collection EURLIVE does not exist</v>
      </c>
      <c r="FG9" s="181">
        <v>0</v>
      </c>
      <c r="FH9" s="182" t="s">
        <v>399</v>
      </c>
      <c r="FN9"/>
      <c r="FO9"/>
      <c r="FP9" s="184"/>
    </row>
    <row r="10" spans="1:172">
      <c r="B10" s="159">
        <v>5</v>
      </c>
      <c r="C10" s="755">
        <v>0</v>
      </c>
      <c r="D10" s="179">
        <v>1</v>
      </c>
      <c r="E10" s="159" t="s">
        <v>379</v>
      </c>
      <c r="F10" s="755" t="s">
        <v>15</v>
      </c>
      <c r="G10" s="755" t="s">
        <v>117</v>
      </c>
      <c r="H10" s="179" t="s">
        <v>152</v>
      </c>
      <c r="I10" s="755" t="s">
        <v>379</v>
      </c>
      <c r="J10" s="755" t="str">
        <f t="shared" si="16"/>
        <v>4Y</v>
      </c>
      <c r="K10" s="755" t="s">
        <v>190</v>
      </c>
      <c r="L10" s="179" t="s">
        <v>115</v>
      </c>
      <c r="M10" s="475">
        <v>100</v>
      </c>
      <c r="N10" s="180" t="str">
        <f ca="1">_xll.meProductSwapParRate(_xll.meUtilityLVBFromKeysValues($CW$5:$EH$5,$CW10:$EH10),FALSE)</f>
        <v>[2018/09/10 15:06] #Error: Invalid Curve: CurveIndex 'OIS' in collection EURLIVE does not exist</v>
      </c>
      <c r="O10" s="181">
        <v>0</v>
      </c>
      <c r="P10" s="182" t="s">
        <v>399</v>
      </c>
      <c r="Q10" s="300" t="str">
        <f ca="1">IF(D10=1,IF(BT10=AK7,_xll.mirSwapStubRate(BT10,BU10,BV10,CE10,CF10,CG10,,,,,,,CQ10,P10,Curves!$AF$4:$AF$10,Curves!$AF$4:$AF$10,Curves!$AG$4:$AG$10,,,TRUE,TRUE),_xll.mirSwapStubRate(BT10,BU10,BV10,CE10,CF10,CG10,,,,,,,CQ10,P10,Curves!$AG$13:$AG$17,Curves!$AF$13:$AF$17,,,,TRUE,TRUE)),"")</f>
        <v>[2018/09/10 15:06] #Error: Interpolation on forward rates failed. Check whether forward rates were generated by MFirYieldCurvePro !!</v>
      </c>
      <c r="R10" s="301"/>
      <c r="S10" s="183" t="str">
        <f ca="1">IF(D10=1,_xll.meLWOSwapParRate(AL10,P10),"")</f>
        <v>[2018/09/10 15:06] #Error: Invalid Curve: CurveIndex 'OIS' in collection EURLIVE does not exist</v>
      </c>
      <c r="T10" s="184" t="str">
        <f ca="1">IF(D10=1,_xll.meLWOSwapPV(AL10,P10),"")</f>
        <v>[2018/09/10 15:06] #Error: Invalid Curve: CurveIndex 'OIS' in collection EURLIVE does not exist</v>
      </c>
      <c r="U10" s="292"/>
      <c r="V10" s="184"/>
      <c r="W10"/>
      <c r="AA10"/>
      <c r="AB10"/>
      <c r="AC10" s="184"/>
      <c r="AD10" s="184"/>
      <c r="AE10" s="184"/>
      <c r="AF10" s="184"/>
      <c r="AG10" s="184"/>
      <c r="AH10" s="184"/>
      <c r="AI10" s="184"/>
      <c r="AJ10" s="184"/>
      <c r="AK10" s="181" t="str">
        <f t="shared" ca="1" si="17"/>
        <v>OLD</v>
      </c>
      <c r="AL10" s="162" t="str">
        <f ca="1">IF(D10=1,_xll.meLWOSwapCreateFromLegs(B10,AM10,BP10),"")</f>
        <v>5@288:4</v>
      </c>
      <c r="AM10" s="162" t="str">
        <f ca="1">IF(D10=1,_xll.meLWOLegCreate(AN10,_xll.meUtilityLVBFromMultipleKeysValues($AN$5:$BN$5,AN10:BN10),FALSE),"")</f>
        <v>LEG1@285:4</v>
      </c>
      <c r="AN10" s="162" t="s">
        <v>382</v>
      </c>
      <c r="AO10" s="468">
        <f t="shared" si="18"/>
        <v>100000000</v>
      </c>
      <c r="AP10" s="373" t="str">
        <f t="shared" si="19"/>
        <v>Receive</v>
      </c>
      <c r="AQ10" s="186">
        <f ca="1">IF(E10="","",IF(OR(RIGHT(E10,1)="D",RIGHT(E10,1)="Y",RIGHT(E10,1)="M",RIGHT(E10,1)="W"),_xll.meDateFromTenor(SpotDate,E10,"MOD_FOLLOWING","TGT"),E10))</f>
        <v>43355</v>
      </c>
      <c r="AR10" s="186">
        <f ca="1">IF(F10="","",IF(OR(RIGHT(F10,1)="D",RIGHT(F10,1)="Y",RIGHT(F10,1)="M",RIGHT(F10,1)="W"),_xll.meDateFromTenor(AQ10,F10),F10))</f>
        <v>44816</v>
      </c>
      <c r="AS10" s="162" t="str">
        <f t="shared" si="0"/>
        <v>ANNUAL</v>
      </c>
      <c r="AT10" s="162" t="s">
        <v>94</v>
      </c>
      <c r="AU10" s="162" t="s">
        <v>102</v>
      </c>
      <c r="AV10" s="180" t="str">
        <f t="shared" ca="1" si="1"/>
        <v>[2018/09/10 15:06] #Error: Invalid Curve: CurveIndex 'OIS' in collection EURLIVE does not exist</v>
      </c>
      <c r="BB10" s="162" t="str">
        <f t="shared" si="2"/>
        <v>30/360</v>
      </c>
      <c r="BE10" s="162" t="s">
        <v>127</v>
      </c>
      <c r="BF10" s="162" t="s">
        <v>113</v>
      </c>
      <c r="BG10" s="162" t="s">
        <v>127</v>
      </c>
      <c r="BH10" s="162" t="s">
        <v>113</v>
      </c>
      <c r="BI10" s="162" t="s">
        <v>393</v>
      </c>
      <c r="BK10" s="162" t="s">
        <v>379</v>
      </c>
      <c r="BN10" s="162" t="s">
        <v>380</v>
      </c>
      <c r="BP10" s="162" t="str">
        <f ca="1">IF(D10=1,_xll.meLWOLegCreate(BQ10,_xll.meUtilityLVBFromMultipleKeysValues($BQ$5:$CQ$5,BQ10:CQ10),FALSE),"")</f>
        <v>LEG2@263:4</v>
      </c>
      <c r="BQ10" s="162" t="s">
        <v>383</v>
      </c>
      <c r="BR10" s="187">
        <f t="shared" si="20"/>
        <v>100000000</v>
      </c>
      <c r="BS10" s="373" t="str">
        <f t="shared" si="21"/>
        <v>Pay</v>
      </c>
      <c r="BT10" s="186">
        <f ca="1">IF(I10="","",IF(OR(RIGHT(I10,1)="D",RIGHT(I10,1)="Y",RIGHT(I10,1)="M",RIGHT(I10,1)="W"),_xll.meDateFromTenor(SpotDate,I10,"MOD_FOLLOWING","TGT"),I10))</f>
        <v>43355</v>
      </c>
      <c r="BU10" s="186">
        <f ca="1">IF(J10="","",IF(OR(RIGHT(J10,1)="D",RIGHT(J10,1)="Y",RIGHT(J10,1)="M",RIGHT(J10,1)="W"),_xll.meDateFromTenor(BT10,J10),J10))</f>
        <v>44816</v>
      </c>
      <c r="BV10" s="162" t="str">
        <f t="shared" si="3"/>
        <v>Semi-Annual</v>
      </c>
      <c r="BW10" s="188" t="str">
        <f>IF(BV10="QUARTERLY",Curves!$AG$14,IF('Vanilla Pricer'!BV10="SEMI-ANNUAL",Curves!$AG$15,IF('Vanilla Pricer'!BV10="MONTHLY",Curves!$AG$16,IF('Vanilla Pricer'!BV10="12M",Curves!$AG$17))))</f>
        <v>EUR6M</v>
      </c>
      <c r="BX10" s="162" t="s">
        <v>94</v>
      </c>
      <c r="BY10" s="162" t="s">
        <v>102</v>
      </c>
      <c r="BZ10" s="162" t="s">
        <v>378</v>
      </c>
      <c r="CA10" s="162" t="s">
        <v>378</v>
      </c>
      <c r="CB10" s="200" t="str">
        <f t="shared" ca="1" si="4"/>
        <v>[2018/09/10 15:06] #Error: Interpolation on forward rates failed. Check whether forward rates were generated by MFirYieldCurvePro !!</v>
      </c>
      <c r="CD10" s="181">
        <f t="shared" si="5"/>
        <v>0</v>
      </c>
      <c r="CE10" s="162" t="str">
        <f t="shared" si="6"/>
        <v>ACT/360</v>
      </c>
      <c r="CF10" s="162" t="s">
        <v>127</v>
      </c>
      <c r="CG10" s="162" t="s">
        <v>113</v>
      </c>
      <c r="CH10" s="162" t="s">
        <v>127</v>
      </c>
      <c r="CI10" s="162" t="s">
        <v>113</v>
      </c>
      <c r="CJ10" s="162" t="s">
        <v>127</v>
      </c>
      <c r="CK10" s="162" t="s">
        <v>113</v>
      </c>
      <c r="CL10" s="162" t="s">
        <v>393</v>
      </c>
      <c r="CM10" s="162" t="s">
        <v>379</v>
      </c>
      <c r="CN10" s="162" t="s">
        <v>379</v>
      </c>
      <c r="CQ10" s="162" t="s">
        <v>380</v>
      </c>
      <c r="CR10" s="162"/>
      <c r="CS10" s="162"/>
      <c r="CW10" s="201" t="str">
        <f t="shared" si="22"/>
        <v>Receive</v>
      </c>
      <c r="CX10" s="210">
        <f t="shared" si="23"/>
        <v>100000000</v>
      </c>
      <c r="CY10" s="209">
        <f t="shared" ca="1" si="24"/>
        <v>43355</v>
      </c>
      <c r="CZ10" s="208">
        <f t="shared" ca="1" si="25"/>
        <v>44816</v>
      </c>
      <c r="DA10" s="209" t="str">
        <f t="shared" si="7"/>
        <v>EURLIVE</v>
      </c>
      <c r="DB10" s="207" t="str">
        <f t="shared" si="26"/>
        <v>EUR6M</v>
      </c>
      <c r="DC10" s="207" t="s">
        <v>94</v>
      </c>
      <c r="DD10" s="214" t="str">
        <f t="shared" si="27"/>
        <v>ANNUAL</v>
      </c>
      <c r="DE10" s="214" t="str">
        <f t="shared" si="8"/>
        <v>30/360</v>
      </c>
      <c r="DF10" s="213" t="s">
        <v>127</v>
      </c>
      <c r="DG10" s="213" t="s">
        <v>113</v>
      </c>
      <c r="DH10" s="213" t="s">
        <v>127</v>
      </c>
      <c r="DI10" s="213" t="s">
        <v>113</v>
      </c>
      <c r="DJ10" s="220"/>
      <c r="DK10" s="220"/>
      <c r="DL10" s="201"/>
      <c r="DM10" s="205" t="s">
        <v>379</v>
      </c>
      <c r="DN10" s="219" t="s">
        <v>380</v>
      </c>
      <c r="DO10" s="214" t="str">
        <f t="shared" si="9"/>
        <v>Semi-Annual</v>
      </c>
      <c r="DP10" s="204">
        <f t="shared" si="10"/>
        <v>0</v>
      </c>
      <c r="DQ10" s="214" t="str">
        <f t="shared" si="11"/>
        <v>ACT/360</v>
      </c>
      <c r="DR10" s="213" t="s">
        <v>127</v>
      </c>
      <c r="DS10" s="213" t="s">
        <v>113</v>
      </c>
      <c r="DT10" s="213" t="s">
        <v>127</v>
      </c>
      <c r="DU10" s="213" t="s">
        <v>113</v>
      </c>
      <c r="DV10" s="213" t="s">
        <v>127</v>
      </c>
      <c r="DW10" s="213" t="s">
        <v>113</v>
      </c>
      <c r="DX10" s="220"/>
      <c r="DY10" s="220"/>
      <c r="DZ10" s="201"/>
      <c r="EA10" s="205" t="s">
        <v>379</v>
      </c>
      <c r="EB10" s="208"/>
      <c r="EC10" s="208" t="str">
        <f t="shared" si="12"/>
        <v>0D</v>
      </c>
      <c r="ED10" s="208">
        <f t="shared" si="13"/>
        <v>0</v>
      </c>
      <c r="EE10" s="203" t="str">
        <f t="shared" ca="1" si="14"/>
        <v>[2018/09/10 15:06] #Error: Interpolation on forward rates failed. Check whether forward rates were generated by MFirYieldCurvePro !!</v>
      </c>
      <c r="EF10" s="215"/>
      <c r="EG10" s="205" t="s">
        <v>379</v>
      </c>
      <c r="EH10" s="219" t="s">
        <v>380</v>
      </c>
      <c r="EI10" s="206" t="str">
        <f t="shared" ca="1" si="15"/>
        <v>[2018/09/10 15:06] #Error: Invalid Curve: CurveIndex 'OIS' in collection EURLIVE does not exist</v>
      </c>
      <c r="ET10" s="159">
        <v>5</v>
      </c>
      <c r="EU10" s="618">
        <v>0</v>
      </c>
      <c r="EV10" s="179">
        <v>1</v>
      </c>
      <c r="EW10" s="159" t="s">
        <v>379</v>
      </c>
      <c r="EX10" s="618" t="s">
        <v>15</v>
      </c>
      <c r="EY10" s="618" t="s">
        <v>117</v>
      </c>
      <c r="EZ10" s="179" t="s">
        <v>152</v>
      </c>
      <c r="FA10" s="618" t="s">
        <v>379</v>
      </c>
      <c r="FB10" s="618" t="str">
        <f t="shared" si="28"/>
        <v>4Y</v>
      </c>
      <c r="FC10" s="618" t="s">
        <v>190</v>
      </c>
      <c r="FD10" s="179" t="s">
        <v>115</v>
      </c>
      <c r="FE10" s="475">
        <v>100</v>
      </c>
      <c r="FF10" s="180" t="str">
        <f ca="1">_xll.meProductSwapParRate(_xll.meUtilityLVBFromKeysValues($CW$5:$EH$5,$CW10:$EH10),FALSE)</f>
        <v>[2018/09/10 15:06] #Error: Invalid Curve: CurveIndex 'OIS' in collection EURLIVE does not exist</v>
      </c>
      <c r="FG10" s="181">
        <v>0</v>
      </c>
      <c r="FH10" s="182" t="s">
        <v>399</v>
      </c>
      <c r="FN10"/>
      <c r="FO10"/>
      <c r="FP10" s="184"/>
    </row>
    <row r="11" spans="1:172">
      <c r="B11" s="159">
        <v>6</v>
      </c>
      <c r="C11" s="755">
        <v>0</v>
      </c>
      <c r="D11" s="179">
        <v>1</v>
      </c>
      <c r="E11" s="159" t="s">
        <v>379</v>
      </c>
      <c r="F11" s="755" t="s">
        <v>16</v>
      </c>
      <c r="G11" s="755" t="s">
        <v>117</v>
      </c>
      <c r="H11" s="179" t="s">
        <v>152</v>
      </c>
      <c r="I11" s="755" t="s">
        <v>379</v>
      </c>
      <c r="J11" s="755" t="str">
        <f t="shared" si="16"/>
        <v>5Y</v>
      </c>
      <c r="K11" s="755" t="s">
        <v>190</v>
      </c>
      <c r="L11" s="179" t="s">
        <v>115</v>
      </c>
      <c r="M11" s="475">
        <v>100</v>
      </c>
      <c r="N11" s="180" t="str">
        <f ca="1">_xll.meProductSwapParRate(_xll.meUtilityLVBFromKeysValues($CW$5:$EH$5,$CW11:$EH11),FALSE)</f>
        <v>[2018/09/10 15:06] #Error: Invalid Curve: CurveIndex 'OIS' in collection EURLIVE does not exist</v>
      </c>
      <c r="O11" s="181">
        <v>0</v>
      </c>
      <c r="P11" s="182" t="s">
        <v>399</v>
      </c>
      <c r="Q11" s="300" t="str">
        <f ca="1">IF(D11=1,IF(BT11=AK8,_xll.mirSwapStubRate(BT11,BU11,BV11,CE11,CF11,CG11,,,,,,,CQ11,P11,Curves!$AF$4:$AF$10,Curves!$AF$4:$AF$10,Curves!$AG$4:$AG$10,,,TRUE,TRUE),_xll.mirSwapStubRate(BT11,BU11,BV11,CE11,CF11,CG11,,,,,,,CQ11,P11,Curves!$AG$13:$AG$17,Curves!$AF$13:$AF$17,,,,TRUE,TRUE)),"")</f>
        <v>[2018/09/10 15:06] #Error: Interpolation on forward rates failed. Check whether forward rates were generated by MFirYieldCurvePro !!</v>
      </c>
      <c r="R11" s="301"/>
      <c r="S11" s="183" t="str">
        <f ca="1">IF(D11=1,_xll.meLWOSwapParRate(AL11,P11),"")</f>
        <v>[2018/09/10 15:06] #Error: Invalid Curve: CurveIndex 'OIS' in collection EURLIVE does not exist</v>
      </c>
      <c r="T11" s="184" t="str">
        <f ca="1">IF(D11=1,_xll.meLWOSwapPV(AL11,P11),"")</f>
        <v>[2018/09/10 15:06] #Error: Invalid Curve: CurveIndex 'OIS' in collection EURLIVE does not exist</v>
      </c>
      <c r="U11" s="292"/>
      <c r="V11" s="184"/>
      <c r="W11"/>
      <c r="AA11"/>
      <c r="AB11"/>
      <c r="AC11" s="184"/>
      <c r="AD11" s="184"/>
      <c r="AE11" s="184"/>
      <c r="AF11" s="184"/>
      <c r="AG11" s="184"/>
      <c r="AH11" s="184"/>
      <c r="AI11" s="184"/>
      <c r="AJ11" s="184"/>
      <c r="AK11" s="181" t="str">
        <f t="shared" ca="1" si="17"/>
        <v>OLD</v>
      </c>
      <c r="AL11" s="162" t="str">
        <f ca="1">IF(D11=1,_xll.meLWOSwapCreateFromLegs(B11,AM11,BP11),"")</f>
        <v>6@308:4</v>
      </c>
      <c r="AM11" s="162" t="str">
        <f ca="1">IF(D11=1,_xll.meLWOLegCreate(AN11,_xll.meUtilityLVBFromMultipleKeysValues($AN$5:$BN$5,AN11:BN11),FALSE),"")</f>
        <v>LEG1@290:4</v>
      </c>
      <c r="AN11" s="162" t="s">
        <v>382</v>
      </c>
      <c r="AO11" s="468">
        <f t="shared" si="18"/>
        <v>100000000</v>
      </c>
      <c r="AP11" s="373" t="str">
        <f t="shared" si="19"/>
        <v>Receive</v>
      </c>
      <c r="AQ11" s="186">
        <f ca="1">IF(E11="","",IF(OR(RIGHT(E11,1)="D",RIGHT(E11,1)="Y",RIGHT(E11,1)="M",RIGHT(E11,1)="W"),_xll.meDateFromTenor(SpotDate,E11,"MOD_FOLLOWING","TGT"),E11))</f>
        <v>43355</v>
      </c>
      <c r="AR11" s="186">
        <f ca="1">IF(F11="","",IF(OR(RIGHT(F11,1)="D",RIGHT(F11,1)="Y",RIGHT(F11,1)="M",RIGHT(F11,1)="W"),_xll.meDateFromTenor(AQ11,F11),F11))</f>
        <v>45181</v>
      </c>
      <c r="AS11" s="162" t="str">
        <f t="shared" si="0"/>
        <v>ANNUAL</v>
      </c>
      <c r="AT11" s="162" t="s">
        <v>94</v>
      </c>
      <c r="AU11" s="162" t="s">
        <v>102</v>
      </c>
      <c r="AV11" s="180" t="str">
        <f t="shared" ca="1" si="1"/>
        <v>[2018/09/10 15:06] #Error: Invalid Curve: CurveIndex 'OIS' in collection EURLIVE does not exist</v>
      </c>
      <c r="BB11" s="162" t="str">
        <f t="shared" si="2"/>
        <v>30/360</v>
      </c>
      <c r="BE11" s="162" t="s">
        <v>127</v>
      </c>
      <c r="BF11" s="162" t="s">
        <v>113</v>
      </c>
      <c r="BG11" s="162" t="s">
        <v>127</v>
      </c>
      <c r="BH11" s="162" t="s">
        <v>113</v>
      </c>
      <c r="BI11" s="162" t="s">
        <v>393</v>
      </c>
      <c r="BK11" s="162" t="s">
        <v>379</v>
      </c>
      <c r="BN11" s="162" t="s">
        <v>380</v>
      </c>
      <c r="BP11" s="162" t="str">
        <f ca="1">IF(D11=1,_xll.meLWOLegCreate(BQ11,_xll.meUtilityLVBFromMultipleKeysValues($BQ$5:$CQ$5,BQ11:CQ11),FALSE),"")</f>
        <v>LEG2@259:4</v>
      </c>
      <c r="BQ11" s="162" t="s">
        <v>383</v>
      </c>
      <c r="BR11" s="187">
        <f t="shared" si="20"/>
        <v>100000000</v>
      </c>
      <c r="BS11" s="373" t="str">
        <f t="shared" si="21"/>
        <v>Pay</v>
      </c>
      <c r="BT11" s="186">
        <f ca="1">IF(I11="","",IF(OR(RIGHT(I11,1)="D",RIGHT(I11,1)="Y",RIGHT(I11,1)="M",RIGHT(I11,1)="W"),_xll.meDateFromTenor(SpotDate,I11,"MOD_FOLLOWING","TGT"),I11))</f>
        <v>43355</v>
      </c>
      <c r="BU11" s="186">
        <f ca="1">IF(J11="","",IF(OR(RIGHT(J11,1)="D",RIGHT(J11,1)="Y",RIGHT(J11,1)="M",RIGHT(J11,1)="W"),_xll.meDateFromTenor(BT11,J11),J11))</f>
        <v>45181</v>
      </c>
      <c r="BV11" s="162" t="str">
        <f t="shared" si="3"/>
        <v>Semi-Annual</v>
      </c>
      <c r="BW11" s="188" t="str">
        <f>IF(BV11="QUARTERLY",Curves!$AG$14,IF('Vanilla Pricer'!BV11="SEMI-ANNUAL",Curves!$AG$15,IF('Vanilla Pricer'!BV11="MONTHLY",Curves!$AG$16,IF('Vanilla Pricer'!BV11="12M",Curves!$AG$17))))</f>
        <v>EUR6M</v>
      </c>
      <c r="BX11" s="162" t="s">
        <v>94</v>
      </c>
      <c r="BY11" s="162" t="s">
        <v>102</v>
      </c>
      <c r="BZ11" s="162" t="s">
        <v>378</v>
      </c>
      <c r="CA11" s="162" t="s">
        <v>378</v>
      </c>
      <c r="CB11" s="200" t="str">
        <f t="shared" ca="1" si="4"/>
        <v>[2018/09/10 15:06] #Error: Interpolation on forward rates failed. Check whether forward rates were generated by MFirYieldCurvePro !!</v>
      </c>
      <c r="CD11" s="181">
        <f t="shared" si="5"/>
        <v>0</v>
      </c>
      <c r="CE11" s="162" t="str">
        <f t="shared" si="6"/>
        <v>ACT/360</v>
      </c>
      <c r="CF11" s="162" t="s">
        <v>127</v>
      </c>
      <c r="CG11" s="162" t="s">
        <v>113</v>
      </c>
      <c r="CH11" s="162" t="s">
        <v>127</v>
      </c>
      <c r="CI11" s="162" t="s">
        <v>113</v>
      </c>
      <c r="CJ11" s="162" t="s">
        <v>127</v>
      </c>
      <c r="CK11" s="162" t="s">
        <v>113</v>
      </c>
      <c r="CL11" s="162" t="s">
        <v>393</v>
      </c>
      <c r="CM11" s="162" t="s">
        <v>379</v>
      </c>
      <c r="CN11" s="162" t="s">
        <v>379</v>
      </c>
      <c r="CQ11" s="162" t="s">
        <v>380</v>
      </c>
      <c r="CR11" s="162"/>
      <c r="CS11" s="162"/>
      <c r="CW11" s="201" t="str">
        <f t="shared" si="22"/>
        <v>Receive</v>
      </c>
      <c r="CX11" s="210">
        <f t="shared" si="23"/>
        <v>100000000</v>
      </c>
      <c r="CY11" s="209">
        <f t="shared" ca="1" si="24"/>
        <v>43355</v>
      </c>
      <c r="CZ11" s="208">
        <f t="shared" ca="1" si="25"/>
        <v>45181</v>
      </c>
      <c r="DA11" s="209" t="str">
        <f t="shared" si="7"/>
        <v>EURLIVE</v>
      </c>
      <c r="DB11" s="207" t="str">
        <f t="shared" si="26"/>
        <v>EUR6M</v>
      </c>
      <c r="DC11" s="207" t="s">
        <v>94</v>
      </c>
      <c r="DD11" s="214" t="str">
        <f t="shared" si="27"/>
        <v>ANNUAL</v>
      </c>
      <c r="DE11" s="214" t="str">
        <f t="shared" si="8"/>
        <v>30/360</v>
      </c>
      <c r="DF11" s="213" t="s">
        <v>127</v>
      </c>
      <c r="DG11" s="213" t="s">
        <v>113</v>
      </c>
      <c r="DH11" s="213" t="s">
        <v>127</v>
      </c>
      <c r="DI11" s="213" t="s">
        <v>113</v>
      </c>
      <c r="DJ11" s="220"/>
      <c r="DK11" s="220"/>
      <c r="DL11" s="201"/>
      <c r="DM11" s="205" t="s">
        <v>379</v>
      </c>
      <c r="DN11" s="219" t="s">
        <v>380</v>
      </c>
      <c r="DO11" s="214" t="str">
        <f t="shared" si="9"/>
        <v>Semi-Annual</v>
      </c>
      <c r="DP11" s="204">
        <f t="shared" si="10"/>
        <v>0</v>
      </c>
      <c r="DQ11" s="214" t="str">
        <f t="shared" si="11"/>
        <v>ACT/360</v>
      </c>
      <c r="DR11" s="213" t="s">
        <v>127</v>
      </c>
      <c r="DS11" s="213" t="s">
        <v>113</v>
      </c>
      <c r="DT11" s="213" t="s">
        <v>127</v>
      </c>
      <c r="DU11" s="213" t="s">
        <v>113</v>
      </c>
      <c r="DV11" s="213" t="s">
        <v>127</v>
      </c>
      <c r="DW11" s="213" t="s">
        <v>113</v>
      </c>
      <c r="DX11" s="220"/>
      <c r="DY11" s="220"/>
      <c r="DZ11" s="201"/>
      <c r="EA11" s="205" t="s">
        <v>379</v>
      </c>
      <c r="EB11" s="208"/>
      <c r="EC11" s="208" t="str">
        <f t="shared" si="12"/>
        <v>0D</v>
      </c>
      <c r="ED11" s="208">
        <f t="shared" si="13"/>
        <v>0</v>
      </c>
      <c r="EE11" s="203" t="str">
        <f t="shared" ca="1" si="14"/>
        <v>[2018/09/10 15:06] #Error: Interpolation on forward rates failed. Check whether forward rates were generated by MFirYieldCurvePro !!</v>
      </c>
      <c r="EF11" s="215"/>
      <c r="EG11" s="205" t="s">
        <v>379</v>
      </c>
      <c r="EH11" s="219" t="s">
        <v>380</v>
      </c>
      <c r="EI11" s="206" t="str">
        <f t="shared" ca="1" si="15"/>
        <v>[2018/09/10 15:06] #Error: Invalid Curve: CurveIndex 'OIS' in collection EURLIVE does not exist</v>
      </c>
      <c r="ET11" s="159">
        <v>6</v>
      </c>
      <c r="EU11" s="618">
        <v>0</v>
      </c>
      <c r="EV11" s="179">
        <v>1</v>
      </c>
      <c r="EW11" s="159" t="s">
        <v>379</v>
      </c>
      <c r="EX11" s="618" t="s">
        <v>16</v>
      </c>
      <c r="EY11" s="618" t="s">
        <v>117</v>
      </c>
      <c r="EZ11" s="179" t="s">
        <v>152</v>
      </c>
      <c r="FA11" s="618" t="s">
        <v>379</v>
      </c>
      <c r="FB11" s="618" t="str">
        <f t="shared" si="28"/>
        <v>5Y</v>
      </c>
      <c r="FC11" s="618" t="s">
        <v>190</v>
      </c>
      <c r="FD11" s="179" t="s">
        <v>115</v>
      </c>
      <c r="FE11" s="475">
        <v>100</v>
      </c>
      <c r="FF11" s="180" t="str">
        <f ca="1">_xll.meProductSwapParRate(_xll.meUtilityLVBFromKeysValues($CW$5:$EH$5,$CW11:$EH11),FALSE)</f>
        <v>[2018/09/10 15:06] #Error: Invalid Curve: CurveIndex 'OIS' in collection EURLIVE does not exist</v>
      </c>
      <c r="FG11" s="181">
        <v>0</v>
      </c>
      <c r="FH11" s="182" t="s">
        <v>399</v>
      </c>
      <c r="FN11"/>
      <c r="FO11"/>
      <c r="FP11" s="184"/>
    </row>
    <row r="12" spans="1:172">
      <c r="B12" s="159">
        <v>7</v>
      </c>
      <c r="C12" s="755">
        <v>0</v>
      </c>
      <c r="D12" s="179">
        <v>1</v>
      </c>
      <c r="E12" s="159" t="s">
        <v>379</v>
      </c>
      <c r="F12" s="755" t="s">
        <v>18</v>
      </c>
      <c r="G12" s="755" t="s">
        <v>117</v>
      </c>
      <c r="H12" s="179" t="s">
        <v>152</v>
      </c>
      <c r="I12" s="755" t="s">
        <v>379</v>
      </c>
      <c r="J12" s="755" t="str">
        <f t="shared" si="16"/>
        <v>6Y</v>
      </c>
      <c r="K12" s="755" t="s">
        <v>190</v>
      </c>
      <c r="L12" s="179" t="s">
        <v>115</v>
      </c>
      <c r="M12" s="475">
        <v>100</v>
      </c>
      <c r="N12" s="180" t="str">
        <f ca="1">_xll.meProductSwapParRate(_xll.meUtilityLVBFromKeysValues($CW$5:$EH$5,$CW12:$EH12),FALSE)</f>
        <v>[2018/09/10 15:06] #Error: Invalid Curve: CurveIndex 'OIS' in collection EURLIVE does not exist</v>
      </c>
      <c r="O12" s="181">
        <v>0</v>
      </c>
      <c r="P12" s="182" t="s">
        <v>399</v>
      </c>
      <c r="Q12" s="300" t="str">
        <f ca="1">IF(D12=1,IF(BT12=AK9,_xll.mirSwapStubRate(BT12,BU12,BV12,CE12,CF12,CG12,,,,,,,CQ12,P12,Curves!$AF$4:$AF$10,Curves!$AF$4:$AF$10,Curves!$AG$4:$AG$10,,,TRUE,TRUE),_xll.mirSwapStubRate(BT12,BU12,BV12,CE12,CF12,CG12,,,,,,,CQ12,P12,Curves!$AG$13:$AG$17,Curves!$AF$13:$AF$17,,,,TRUE,TRUE)),"")</f>
        <v>[2018/09/10 15:06] #Error: Interpolation on forward rates failed. Check whether forward rates were generated by MFirYieldCurvePro !!</v>
      </c>
      <c r="R12" s="301"/>
      <c r="S12" s="183" t="str">
        <f ca="1">IF(D12=1,_xll.meLWOSwapParRate(AL12,P12),"")</f>
        <v>[2018/09/10 15:06] #Error: Invalid Curve: CurveIndex 'OIS' in collection EURLIVE does not exist</v>
      </c>
      <c r="T12" s="184" t="str">
        <f ca="1">IF(D12=1,_xll.meLWOSwapPV(AL12,P12),"")</f>
        <v>[2018/09/10 15:06] #Error: Invalid Curve: CurveIndex 'OIS' in collection EURLIVE does not exist</v>
      </c>
      <c r="U12" s="292"/>
      <c r="V12" s="184"/>
      <c r="W12"/>
      <c r="AA12"/>
      <c r="AB12"/>
      <c r="AC12" s="184"/>
      <c r="AD12" s="184"/>
      <c r="AE12" s="184"/>
      <c r="AF12" s="184"/>
      <c r="AG12" s="184"/>
      <c r="AH12" s="184"/>
      <c r="AI12" s="184"/>
      <c r="AJ12" s="184"/>
      <c r="AK12" s="181" t="str">
        <f t="shared" ca="1" si="17"/>
        <v>OLD</v>
      </c>
      <c r="AL12" s="162" t="str">
        <f ca="1">IF(D12=1,_xll.meLWOSwapCreateFromLegs(B12,AM12,BP12),"")</f>
        <v>7@304:4</v>
      </c>
      <c r="AM12" s="162" t="str">
        <f ca="1">IF(D12=1,_xll.meLWOLegCreate(AN12,_xll.meUtilityLVBFromMultipleKeysValues($AN$5:$BN$5,AN12:BN12),FALSE),"")</f>
        <v>LEG1@277:4</v>
      </c>
      <c r="AN12" s="162" t="s">
        <v>382</v>
      </c>
      <c r="AO12" s="468">
        <f t="shared" si="18"/>
        <v>100000000</v>
      </c>
      <c r="AP12" s="373" t="str">
        <f t="shared" si="19"/>
        <v>Receive</v>
      </c>
      <c r="AQ12" s="186">
        <f ca="1">IF(E12="","",IF(OR(RIGHT(E12,1)="D",RIGHT(E12,1)="Y",RIGHT(E12,1)="M",RIGHT(E12,1)="W"),_xll.meDateFromTenor(SpotDate,E12,"MOD_FOLLOWING","TGT"),E12))</f>
        <v>43355</v>
      </c>
      <c r="AR12" s="186">
        <f ca="1">IF(F12="","",IF(OR(RIGHT(F12,1)="D",RIGHT(F12,1)="Y",RIGHT(F12,1)="M",RIGHT(F12,1)="W"),_xll.meDateFromTenor(AQ12,F12),F12))</f>
        <v>45547</v>
      </c>
      <c r="AS12" s="162" t="str">
        <f t="shared" si="0"/>
        <v>ANNUAL</v>
      </c>
      <c r="AT12" s="162" t="s">
        <v>94</v>
      </c>
      <c r="AU12" s="162" t="s">
        <v>102</v>
      </c>
      <c r="AV12" s="180" t="str">
        <f t="shared" ca="1" si="1"/>
        <v>[2018/09/10 15:06] #Error: Invalid Curve: CurveIndex 'OIS' in collection EURLIVE does not exist</v>
      </c>
      <c r="BB12" s="162" t="str">
        <f t="shared" si="2"/>
        <v>30/360</v>
      </c>
      <c r="BE12" s="162" t="s">
        <v>127</v>
      </c>
      <c r="BF12" s="162" t="s">
        <v>113</v>
      </c>
      <c r="BG12" s="162" t="s">
        <v>127</v>
      </c>
      <c r="BH12" s="162" t="s">
        <v>113</v>
      </c>
      <c r="BI12" s="162" t="s">
        <v>393</v>
      </c>
      <c r="BK12" s="162" t="s">
        <v>379</v>
      </c>
      <c r="BN12" s="162" t="s">
        <v>380</v>
      </c>
      <c r="BP12" s="162" t="str">
        <f ca="1">IF(D12=1,_xll.meLWOLegCreate(BQ12,_xll.meUtilityLVBFromMultipleKeysValues($BQ$5:$CQ$5,BQ12:CQ12),FALSE),"")</f>
        <v>LEG2@266:4</v>
      </c>
      <c r="BQ12" s="162" t="s">
        <v>383</v>
      </c>
      <c r="BR12" s="187">
        <f t="shared" si="20"/>
        <v>100000000</v>
      </c>
      <c r="BS12" s="373" t="str">
        <f t="shared" si="21"/>
        <v>Pay</v>
      </c>
      <c r="BT12" s="186">
        <f ca="1">IF(I12="","",IF(OR(RIGHT(I12,1)="D",RIGHT(I12,1)="Y",RIGHT(I12,1)="M",RIGHT(I12,1)="W"),_xll.meDateFromTenor(SpotDate,I12,"MOD_FOLLOWING","TGT"),I12))</f>
        <v>43355</v>
      </c>
      <c r="BU12" s="186">
        <f ca="1">IF(J12="","",IF(OR(RIGHT(J12,1)="D",RIGHT(J12,1)="Y",RIGHT(J12,1)="M",RIGHT(J12,1)="W"),_xll.meDateFromTenor(BT12,J12),J12))</f>
        <v>45547</v>
      </c>
      <c r="BV12" s="162" t="str">
        <f t="shared" si="3"/>
        <v>Semi-Annual</v>
      </c>
      <c r="BW12" s="188" t="str">
        <f>IF(BV12="QUARTERLY",Curves!$AG$14,IF('Vanilla Pricer'!BV12="SEMI-ANNUAL",Curves!$AG$15,IF('Vanilla Pricer'!BV12="MONTHLY",Curves!$AG$16,IF('Vanilla Pricer'!BV12="12M",Curves!$AG$17))))</f>
        <v>EUR6M</v>
      </c>
      <c r="BX12" s="162" t="s">
        <v>94</v>
      </c>
      <c r="BY12" s="162" t="s">
        <v>102</v>
      </c>
      <c r="BZ12" s="162" t="s">
        <v>378</v>
      </c>
      <c r="CA12" s="162" t="s">
        <v>378</v>
      </c>
      <c r="CB12" s="200" t="str">
        <f t="shared" ca="1" si="4"/>
        <v>[2018/09/10 15:06] #Error: Interpolation on forward rates failed. Check whether forward rates were generated by MFirYieldCurvePro !!</v>
      </c>
      <c r="CD12" s="181">
        <f t="shared" si="5"/>
        <v>0</v>
      </c>
      <c r="CE12" s="162" t="str">
        <f t="shared" si="6"/>
        <v>ACT/360</v>
      </c>
      <c r="CF12" s="162" t="s">
        <v>127</v>
      </c>
      <c r="CG12" s="162" t="s">
        <v>113</v>
      </c>
      <c r="CH12" s="162" t="s">
        <v>127</v>
      </c>
      <c r="CI12" s="162" t="s">
        <v>113</v>
      </c>
      <c r="CJ12" s="162" t="s">
        <v>127</v>
      </c>
      <c r="CK12" s="162" t="s">
        <v>113</v>
      </c>
      <c r="CL12" s="162" t="s">
        <v>393</v>
      </c>
      <c r="CM12" s="162" t="s">
        <v>379</v>
      </c>
      <c r="CN12" s="162" t="s">
        <v>379</v>
      </c>
      <c r="CQ12" s="162" t="s">
        <v>380</v>
      </c>
      <c r="CR12" s="162"/>
      <c r="CS12" s="162"/>
      <c r="CW12" s="201" t="str">
        <f t="shared" si="22"/>
        <v>Receive</v>
      </c>
      <c r="CX12" s="210">
        <f t="shared" si="23"/>
        <v>100000000</v>
      </c>
      <c r="CY12" s="209">
        <f t="shared" ca="1" si="24"/>
        <v>43355</v>
      </c>
      <c r="CZ12" s="208">
        <f t="shared" ca="1" si="25"/>
        <v>45547</v>
      </c>
      <c r="DA12" s="209" t="str">
        <f t="shared" si="7"/>
        <v>EURLIVE</v>
      </c>
      <c r="DB12" s="207" t="str">
        <f t="shared" si="26"/>
        <v>EUR6M</v>
      </c>
      <c r="DC12" s="207" t="s">
        <v>94</v>
      </c>
      <c r="DD12" s="214" t="str">
        <f t="shared" si="27"/>
        <v>ANNUAL</v>
      </c>
      <c r="DE12" s="214" t="str">
        <f t="shared" si="8"/>
        <v>30/360</v>
      </c>
      <c r="DF12" s="213" t="s">
        <v>127</v>
      </c>
      <c r="DG12" s="213" t="s">
        <v>113</v>
      </c>
      <c r="DH12" s="213" t="s">
        <v>127</v>
      </c>
      <c r="DI12" s="213" t="s">
        <v>113</v>
      </c>
      <c r="DJ12" s="220"/>
      <c r="DK12" s="220"/>
      <c r="DL12" s="201"/>
      <c r="DM12" s="205" t="s">
        <v>379</v>
      </c>
      <c r="DN12" s="219" t="s">
        <v>380</v>
      </c>
      <c r="DO12" s="214" t="str">
        <f t="shared" si="9"/>
        <v>Semi-Annual</v>
      </c>
      <c r="DP12" s="204">
        <f t="shared" si="10"/>
        <v>0</v>
      </c>
      <c r="DQ12" s="214" t="str">
        <f t="shared" si="11"/>
        <v>ACT/360</v>
      </c>
      <c r="DR12" s="213" t="s">
        <v>127</v>
      </c>
      <c r="DS12" s="213" t="s">
        <v>113</v>
      </c>
      <c r="DT12" s="213" t="s">
        <v>127</v>
      </c>
      <c r="DU12" s="213" t="s">
        <v>113</v>
      </c>
      <c r="DV12" s="213" t="s">
        <v>127</v>
      </c>
      <c r="DW12" s="213" t="s">
        <v>113</v>
      </c>
      <c r="DX12" s="220"/>
      <c r="DY12" s="220"/>
      <c r="DZ12" s="201"/>
      <c r="EA12" s="205" t="s">
        <v>379</v>
      </c>
      <c r="EB12" s="208"/>
      <c r="EC12" s="208" t="str">
        <f t="shared" si="12"/>
        <v>0D</v>
      </c>
      <c r="ED12" s="208">
        <f t="shared" si="13"/>
        <v>0</v>
      </c>
      <c r="EE12" s="203" t="str">
        <f t="shared" ca="1" si="14"/>
        <v>[2018/09/10 15:06] #Error: Interpolation on forward rates failed. Check whether forward rates were generated by MFirYieldCurvePro !!</v>
      </c>
      <c r="EF12" s="215"/>
      <c r="EG12" s="205" t="s">
        <v>379</v>
      </c>
      <c r="EH12" s="219" t="s">
        <v>380</v>
      </c>
      <c r="EI12" s="206" t="str">
        <f t="shared" ca="1" si="15"/>
        <v>[2018/09/10 15:06] #Error: Invalid Curve: CurveIndex 'OIS' in collection EURLIVE does not exist</v>
      </c>
      <c r="ET12" s="159">
        <v>7</v>
      </c>
      <c r="EU12" s="618">
        <v>0</v>
      </c>
      <c r="EV12" s="179">
        <v>1</v>
      </c>
      <c r="EW12" s="159" t="s">
        <v>379</v>
      </c>
      <c r="EX12" s="618" t="s">
        <v>18</v>
      </c>
      <c r="EY12" s="618" t="s">
        <v>117</v>
      </c>
      <c r="EZ12" s="179" t="s">
        <v>152</v>
      </c>
      <c r="FA12" s="618" t="s">
        <v>379</v>
      </c>
      <c r="FB12" s="618" t="str">
        <f t="shared" si="28"/>
        <v>6Y</v>
      </c>
      <c r="FC12" s="618" t="s">
        <v>190</v>
      </c>
      <c r="FD12" s="179" t="s">
        <v>115</v>
      </c>
      <c r="FE12" s="475">
        <v>100</v>
      </c>
      <c r="FF12" s="180" t="str">
        <f ca="1">_xll.meProductSwapParRate(_xll.meUtilityLVBFromKeysValues($CW$5:$EH$5,$CW12:$EH12),FALSE)</f>
        <v>[2018/09/10 15:06] #Error: Invalid Curve: CurveIndex 'OIS' in collection EURLIVE does not exist</v>
      </c>
      <c r="FG12" s="181">
        <v>0</v>
      </c>
      <c r="FH12" s="182" t="s">
        <v>399</v>
      </c>
      <c r="FN12" t="s">
        <v>547</v>
      </c>
      <c r="FO12" s="46" t="s">
        <v>545</v>
      </c>
      <c r="FP12" s="184"/>
    </row>
    <row r="13" spans="1:172">
      <c r="B13" s="159">
        <v>8</v>
      </c>
      <c r="C13" s="755">
        <v>0</v>
      </c>
      <c r="D13" s="179">
        <v>1</v>
      </c>
      <c r="E13" s="159" t="s">
        <v>379</v>
      </c>
      <c r="F13" s="755" t="s">
        <v>19</v>
      </c>
      <c r="G13" s="755" t="s">
        <v>117</v>
      </c>
      <c r="H13" s="179" t="s">
        <v>152</v>
      </c>
      <c r="I13" s="755" t="s">
        <v>379</v>
      </c>
      <c r="J13" s="755" t="str">
        <f t="shared" si="16"/>
        <v>7Y</v>
      </c>
      <c r="K13" s="755" t="s">
        <v>190</v>
      </c>
      <c r="L13" s="179" t="s">
        <v>115</v>
      </c>
      <c r="M13" s="475">
        <v>100</v>
      </c>
      <c r="N13" s="180" t="str">
        <f ca="1">_xll.meProductSwapParRate(_xll.meUtilityLVBFromKeysValues($CW$5:$EH$5,$CW13:$EH13),FALSE)</f>
        <v>[2018/09/10 15:06] #Error: Invalid Curve: CurveIndex 'OIS' in collection EURLIVE does not exist</v>
      </c>
      <c r="O13" s="181">
        <v>0</v>
      </c>
      <c r="P13" s="182" t="s">
        <v>399</v>
      </c>
      <c r="Q13" s="300" t="str">
        <f ca="1">IF(D13=1,IF(BT13=AK10,_xll.mirSwapStubRate(BT13,BU13,BV13,CE13,CF13,CG13,,,,,,,CQ13,P13,Curves!$AF$4:$AF$10,Curves!$AF$4:$AF$10,Curves!$AG$4:$AG$10,,,TRUE,TRUE),_xll.mirSwapStubRate(BT13,BU13,BV13,CE13,CF13,CG13,,,,,,,CQ13,P13,Curves!$AG$13:$AG$17,Curves!$AF$13:$AF$17,,,,TRUE,TRUE)),"")</f>
        <v>[2018/09/10 15:06] #Error: Interpolation on forward rates failed. Check whether forward rates were generated by MFirYieldCurvePro !!</v>
      </c>
      <c r="R13" s="301"/>
      <c r="S13" s="183" t="str">
        <f ca="1">IF(D13=1,_xll.meLWOSwapParRate(AL13,P13),"")</f>
        <v>[2018/09/10 15:06] #Error: Invalid Curve: CurveIndex 'OIS' in collection EURLIVE does not exist</v>
      </c>
      <c r="T13" s="184" t="str">
        <f ca="1">IF(D13=1,_xll.meLWOSwapPV(AL13,P13),"")</f>
        <v>[2018/09/10 15:06] #Error: Invalid Curve: CurveIndex 'OIS' in collection EURLIVE does not exist</v>
      </c>
      <c r="U13" s="292"/>
      <c r="V13" s="184"/>
      <c r="W13"/>
      <c r="AA13"/>
      <c r="AB13"/>
      <c r="AC13" s="184"/>
      <c r="AD13" s="184"/>
      <c r="AE13" s="184"/>
      <c r="AF13" s="184"/>
      <c r="AG13" s="184"/>
      <c r="AH13" s="184"/>
      <c r="AI13" s="184"/>
      <c r="AJ13" s="184"/>
      <c r="AK13" s="181" t="str">
        <f t="shared" ca="1" si="17"/>
        <v>OLD</v>
      </c>
      <c r="AL13" s="162" t="str">
        <f ca="1">IF(D13=1,_xll.meLWOSwapCreateFromLegs(B13,AM13,BP13),"")</f>
        <v>8@305:4</v>
      </c>
      <c r="AM13" s="162" t="str">
        <f ca="1">IF(D13=1,_xll.meLWOLegCreate(AN13,_xll.meUtilityLVBFromMultipleKeysValues($AN$5:$BN$5,AN13:BN13),FALSE),"")</f>
        <v>LEG1@283:4</v>
      </c>
      <c r="AN13" s="162" t="s">
        <v>382</v>
      </c>
      <c r="AO13" s="468">
        <f t="shared" si="18"/>
        <v>100000000</v>
      </c>
      <c r="AP13" s="373" t="str">
        <f t="shared" si="19"/>
        <v>Receive</v>
      </c>
      <c r="AQ13" s="186">
        <f ca="1">IF(E13="","",IF(OR(RIGHT(E13,1)="D",RIGHT(E13,1)="Y",RIGHT(E13,1)="M",RIGHT(E13,1)="W"),_xll.meDateFromTenor(SpotDate,E13,"MOD_FOLLOWING","TGT"),E13))</f>
        <v>43355</v>
      </c>
      <c r="AR13" s="186">
        <f ca="1">IF(F13="","",IF(OR(RIGHT(F13,1)="D",RIGHT(F13,1)="Y",RIGHT(F13,1)="M",RIGHT(F13,1)="W"),_xll.meDateFromTenor(AQ13,F13),F13))</f>
        <v>45912</v>
      </c>
      <c r="AS13" s="162" t="str">
        <f t="shared" si="0"/>
        <v>ANNUAL</v>
      </c>
      <c r="AT13" s="162" t="s">
        <v>94</v>
      </c>
      <c r="AU13" s="162" t="s">
        <v>102</v>
      </c>
      <c r="AV13" s="180" t="str">
        <f t="shared" ca="1" si="1"/>
        <v>[2018/09/10 15:06] #Error: Invalid Curve: CurveIndex 'OIS' in collection EURLIVE does not exist</v>
      </c>
      <c r="BB13" s="162" t="str">
        <f t="shared" si="2"/>
        <v>30/360</v>
      </c>
      <c r="BE13" s="162" t="s">
        <v>127</v>
      </c>
      <c r="BF13" s="162" t="s">
        <v>113</v>
      </c>
      <c r="BG13" s="162" t="s">
        <v>127</v>
      </c>
      <c r="BH13" s="162" t="s">
        <v>113</v>
      </c>
      <c r="BI13" s="162" t="s">
        <v>393</v>
      </c>
      <c r="BK13" s="162" t="s">
        <v>379</v>
      </c>
      <c r="BN13" s="162" t="s">
        <v>380</v>
      </c>
      <c r="BP13" s="162" t="str">
        <f ca="1">IF(D13=1,_xll.meLWOLegCreate(BQ13,_xll.meUtilityLVBFromMultipleKeysValues($BQ$5:$CQ$5,BQ13:CQ13),FALSE),"")</f>
        <v>LEG2@270:4</v>
      </c>
      <c r="BQ13" s="162" t="s">
        <v>383</v>
      </c>
      <c r="BR13" s="187">
        <f t="shared" si="20"/>
        <v>100000000</v>
      </c>
      <c r="BS13" s="373" t="str">
        <f t="shared" si="21"/>
        <v>Pay</v>
      </c>
      <c r="BT13" s="186">
        <f ca="1">IF(I13="","",IF(OR(RIGHT(I13,1)="D",RIGHT(I13,1)="Y",RIGHT(I13,1)="M",RIGHT(I13,1)="W"),_xll.meDateFromTenor(SpotDate,I13,"MOD_FOLLOWING","TGT"),I13))</f>
        <v>43355</v>
      </c>
      <c r="BU13" s="186">
        <f ca="1">IF(J13="","",IF(OR(RIGHT(J13,1)="D",RIGHT(J13,1)="Y",RIGHT(J13,1)="M",RIGHT(J13,1)="W"),_xll.meDateFromTenor(BT13,J13),J13))</f>
        <v>45912</v>
      </c>
      <c r="BV13" s="162" t="str">
        <f t="shared" si="3"/>
        <v>Semi-Annual</v>
      </c>
      <c r="BW13" s="188" t="str">
        <f>IF(BV13="QUARTERLY",Curves!$AG$14,IF('Vanilla Pricer'!BV13="SEMI-ANNUAL",Curves!$AG$15,IF('Vanilla Pricer'!BV13="MONTHLY",Curves!$AG$16,IF('Vanilla Pricer'!BV13="12M",Curves!$AG$17))))</f>
        <v>EUR6M</v>
      </c>
      <c r="BX13" s="162" t="s">
        <v>94</v>
      </c>
      <c r="BY13" s="162" t="s">
        <v>102</v>
      </c>
      <c r="BZ13" s="162" t="s">
        <v>378</v>
      </c>
      <c r="CA13" s="162" t="s">
        <v>378</v>
      </c>
      <c r="CB13" s="200" t="str">
        <f t="shared" ca="1" si="4"/>
        <v>[2018/09/10 15:06] #Error: Interpolation on forward rates failed. Check whether forward rates were generated by MFirYieldCurvePro !!</v>
      </c>
      <c r="CD13" s="181">
        <f t="shared" si="5"/>
        <v>0</v>
      </c>
      <c r="CE13" s="162" t="str">
        <f t="shared" si="6"/>
        <v>ACT/360</v>
      </c>
      <c r="CF13" s="162" t="s">
        <v>127</v>
      </c>
      <c r="CG13" s="162" t="s">
        <v>113</v>
      </c>
      <c r="CH13" s="162" t="s">
        <v>127</v>
      </c>
      <c r="CI13" s="162" t="s">
        <v>113</v>
      </c>
      <c r="CJ13" s="162" t="s">
        <v>127</v>
      </c>
      <c r="CK13" s="162" t="s">
        <v>113</v>
      </c>
      <c r="CL13" s="162" t="s">
        <v>393</v>
      </c>
      <c r="CM13" s="162" t="s">
        <v>379</v>
      </c>
      <c r="CN13" s="162" t="s">
        <v>379</v>
      </c>
      <c r="CQ13" s="162" t="s">
        <v>380</v>
      </c>
      <c r="CR13" s="162"/>
      <c r="CS13" s="162"/>
      <c r="CW13" s="201" t="str">
        <f t="shared" si="22"/>
        <v>Receive</v>
      </c>
      <c r="CX13" s="210">
        <f t="shared" si="23"/>
        <v>100000000</v>
      </c>
      <c r="CY13" s="209">
        <f t="shared" ca="1" si="24"/>
        <v>43355</v>
      </c>
      <c r="CZ13" s="208">
        <f t="shared" ca="1" si="25"/>
        <v>45912</v>
      </c>
      <c r="DA13" s="209" t="str">
        <f t="shared" si="7"/>
        <v>EURLIVE</v>
      </c>
      <c r="DB13" s="207" t="str">
        <f t="shared" si="26"/>
        <v>EUR6M</v>
      </c>
      <c r="DC13" s="207" t="s">
        <v>94</v>
      </c>
      <c r="DD13" s="214" t="str">
        <f t="shared" si="27"/>
        <v>ANNUAL</v>
      </c>
      <c r="DE13" s="214" t="str">
        <f t="shared" si="8"/>
        <v>30/360</v>
      </c>
      <c r="DF13" s="213" t="s">
        <v>127</v>
      </c>
      <c r="DG13" s="213" t="s">
        <v>113</v>
      </c>
      <c r="DH13" s="213" t="s">
        <v>127</v>
      </c>
      <c r="DI13" s="213" t="s">
        <v>113</v>
      </c>
      <c r="DJ13" s="220"/>
      <c r="DK13" s="220"/>
      <c r="DL13" s="201"/>
      <c r="DM13" s="205" t="s">
        <v>379</v>
      </c>
      <c r="DN13" s="219" t="s">
        <v>380</v>
      </c>
      <c r="DO13" s="214" t="str">
        <f t="shared" si="9"/>
        <v>Semi-Annual</v>
      </c>
      <c r="DP13" s="204">
        <f t="shared" si="10"/>
        <v>0</v>
      </c>
      <c r="DQ13" s="214" t="str">
        <f t="shared" si="11"/>
        <v>ACT/360</v>
      </c>
      <c r="DR13" s="213" t="s">
        <v>127</v>
      </c>
      <c r="DS13" s="213" t="s">
        <v>113</v>
      </c>
      <c r="DT13" s="213" t="s">
        <v>127</v>
      </c>
      <c r="DU13" s="213" t="s">
        <v>113</v>
      </c>
      <c r="DV13" s="213" t="s">
        <v>127</v>
      </c>
      <c r="DW13" s="213" t="s">
        <v>113</v>
      </c>
      <c r="DX13" s="220"/>
      <c r="DY13" s="220"/>
      <c r="DZ13" s="201"/>
      <c r="EA13" s="205" t="s">
        <v>379</v>
      </c>
      <c r="EB13" s="208"/>
      <c r="EC13" s="208" t="str">
        <f t="shared" si="12"/>
        <v>0D</v>
      </c>
      <c r="ED13" s="208">
        <f t="shared" si="13"/>
        <v>0</v>
      </c>
      <c r="EE13" s="203" t="str">
        <f t="shared" ca="1" si="14"/>
        <v>[2018/09/10 15:06] #Error: Interpolation on forward rates failed. Check whether forward rates were generated by MFirYieldCurvePro !!</v>
      </c>
      <c r="EF13" s="215"/>
      <c r="EG13" s="205" t="s">
        <v>379</v>
      </c>
      <c r="EH13" s="219" t="s">
        <v>380</v>
      </c>
      <c r="EI13" s="206" t="str">
        <f t="shared" ca="1" si="15"/>
        <v>[2018/09/10 15:06] #Error: Invalid Curve: CurveIndex 'OIS' in collection EURLIVE does not exist</v>
      </c>
      <c r="ET13" s="159">
        <v>8</v>
      </c>
      <c r="EU13" s="618">
        <v>0</v>
      </c>
      <c r="EV13" s="179">
        <v>1</v>
      </c>
      <c r="EW13" s="159" t="s">
        <v>379</v>
      </c>
      <c r="EX13" s="618" t="s">
        <v>19</v>
      </c>
      <c r="EY13" s="618" t="s">
        <v>117</v>
      </c>
      <c r="EZ13" s="179" t="s">
        <v>152</v>
      </c>
      <c r="FA13" s="618" t="s">
        <v>379</v>
      </c>
      <c r="FB13" s="618" t="str">
        <f t="shared" si="28"/>
        <v>7Y</v>
      </c>
      <c r="FC13" s="618" t="s">
        <v>190</v>
      </c>
      <c r="FD13" s="179" t="s">
        <v>115</v>
      </c>
      <c r="FE13" s="475">
        <v>100</v>
      </c>
      <c r="FF13" s="180" t="str">
        <f ca="1">_xll.meProductSwapParRate(_xll.meUtilityLVBFromKeysValues($CW$5:$EH$5,$CW13:$EH13),FALSE)</f>
        <v>[2018/09/10 15:06] #Error: Invalid Curve: CurveIndex 'OIS' in collection EURLIVE does not exist</v>
      </c>
      <c r="FG13" s="181">
        <v>0</v>
      </c>
      <c r="FH13" s="182" t="s">
        <v>399</v>
      </c>
      <c r="FN13" t="s">
        <v>548</v>
      </c>
      <c r="FO13"/>
      <c r="FP13" s="184"/>
    </row>
    <row r="14" spans="1:172">
      <c r="B14" s="159">
        <v>9</v>
      </c>
      <c r="C14" s="755">
        <v>0</v>
      </c>
      <c r="D14" s="179">
        <v>1</v>
      </c>
      <c r="E14" s="159" t="s">
        <v>379</v>
      </c>
      <c r="F14" s="755" t="s">
        <v>21</v>
      </c>
      <c r="G14" s="755" t="s">
        <v>117</v>
      </c>
      <c r="H14" s="179" t="s">
        <v>152</v>
      </c>
      <c r="I14" s="755" t="s">
        <v>379</v>
      </c>
      <c r="J14" s="755" t="str">
        <f t="shared" si="16"/>
        <v>8Y</v>
      </c>
      <c r="K14" s="755" t="s">
        <v>190</v>
      </c>
      <c r="L14" s="179" t="s">
        <v>115</v>
      </c>
      <c r="M14" s="475">
        <v>100</v>
      </c>
      <c r="N14" s="180" t="str">
        <f ca="1">_xll.meProductSwapParRate(_xll.meUtilityLVBFromKeysValues($CW$5:$EH$5,$CW14:$EH14),FALSE)</f>
        <v>[2018/09/10 15:06] #Error: Invalid Curve: CurveIndex 'OIS' in collection EURLIVE does not exist</v>
      </c>
      <c r="O14" s="181">
        <v>0</v>
      </c>
      <c r="P14" s="182" t="s">
        <v>399</v>
      </c>
      <c r="Q14" s="300" t="str">
        <f ca="1">IF(D14=1,IF(BT14=AK11,_xll.mirSwapStubRate(BT14,BU14,BV14,CE14,CF14,CG14,,,,,,,CQ14,P14,Curves!$AF$4:$AF$10,Curves!$AF$4:$AF$10,Curves!$AG$4:$AG$10,,,TRUE,TRUE),_xll.mirSwapStubRate(BT14,BU14,BV14,CE14,CF14,CG14,,,,,,,CQ14,P14,Curves!$AG$13:$AG$17,Curves!$AF$13:$AF$17,,,,TRUE,TRUE)),"")</f>
        <v>[2018/09/10 15:06] #Error: Interpolation on forward rates failed. Check whether forward rates were generated by MFirYieldCurvePro !!</v>
      </c>
      <c r="R14" s="301"/>
      <c r="S14" s="183" t="str">
        <f ca="1">IF(D14=1,_xll.meLWOSwapParRate(AL14,P14),"")</f>
        <v>[2018/09/10 15:06] #Error: Invalid Curve: CurveIndex 'OIS' in collection EURLIVE does not exist</v>
      </c>
      <c r="T14" s="184" t="str">
        <f ca="1">IF(D14=1,_xll.meLWOSwapPV(AL14,P14),"")</f>
        <v>[2018/09/10 15:06] #Error: Invalid Curve: CurveIndex 'OIS' in collection EURLIVE does not exist</v>
      </c>
      <c r="U14" s="292"/>
      <c r="V14" s="184"/>
      <c r="W14"/>
      <c r="AA14"/>
      <c r="AB14"/>
      <c r="AC14" s="184"/>
      <c r="AD14" s="184"/>
      <c r="AE14" s="184"/>
      <c r="AF14" s="184"/>
      <c r="AG14" s="184"/>
      <c r="AH14" s="184"/>
      <c r="AI14" s="184"/>
      <c r="AJ14" s="184"/>
      <c r="AK14" s="181" t="str">
        <f t="shared" ca="1" si="17"/>
        <v>OLD</v>
      </c>
      <c r="AL14" s="162" t="str">
        <f ca="1">IF(D14=1,_xll.meLWOSwapCreateFromLegs(B14,AM14,BP14),"")</f>
        <v>9@300:4</v>
      </c>
      <c r="AM14" s="162" t="str">
        <f ca="1">IF(D14=1,_xll.meLWOLegCreate(AN14,_xll.meUtilityLVBFromMultipleKeysValues($AN$5:$BN$5,AN14:BN14),FALSE),"")</f>
        <v>LEG1@286:4</v>
      </c>
      <c r="AN14" s="162" t="s">
        <v>382</v>
      </c>
      <c r="AO14" s="468">
        <f t="shared" si="18"/>
        <v>100000000</v>
      </c>
      <c r="AP14" s="373" t="str">
        <f t="shared" si="19"/>
        <v>Receive</v>
      </c>
      <c r="AQ14" s="186">
        <f ca="1">IF(E14="","",IF(OR(RIGHT(E14,1)="D",RIGHT(E14,1)="Y",RIGHT(E14,1)="M",RIGHT(E14,1)="W"),_xll.meDateFromTenor(SpotDate,E14,"MOD_FOLLOWING","TGT"),E14))</f>
        <v>43355</v>
      </c>
      <c r="AR14" s="186">
        <f ca="1">IF(F14="","",IF(OR(RIGHT(F14,1)="D",RIGHT(F14,1)="Y",RIGHT(F14,1)="M",RIGHT(F14,1)="W"),_xll.meDateFromTenor(AQ14,F14),F14))</f>
        <v>46277</v>
      </c>
      <c r="AS14" s="162" t="str">
        <f t="shared" si="0"/>
        <v>ANNUAL</v>
      </c>
      <c r="AT14" s="162" t="s">
        <v>94</v>
      </c>
      <c r="AU14" s="162" t="s">
        <v>102</v>
      </c>
      <c r="AV14" s="180" t="str">
        <f t="shared" ca="1" si="1"/>
        <v>[2018/09/10 15:06] #Error: Invalid Curve: CurveIndex 'OIS' in collection EURLIVE does not exist</v>
      </c>
      <c r="BB14" s="162" t="str">
        <f t="shared" si="2"/>
        <v>30/360</v>
      </c>
      <c r="BE14" s="162" t="s">
        <v>127</v>
      </c>
      <c r="BF14" s="162" t="s">
        <v>113</v>
      </c>
      <c r="BG14" s="162" t="s">
        <v>127</v>
      </c>
      <c r="BH14" s="162" t="s">
        <v>113</v>
      </c>
      <c r="BI14" s="162" t="s">
        <v>393</v>
      </c>
      <c r="BK14" s="162" t="s">
        <v>379</v>
      </c>
      <c r="BN14" s="162" t="s">
        <v>380</v>
      </c>
      <c r="BP14" s="162" t="str">
        <f ca="1">IF(D14=1,_xll.meLWOLegCreate(BQ14,_xll.meUtilityLVBFromMultipleKeysValues($BQ$5:$CQ$5,BQ14:CQ14),FALSE),"")</f>
        <v>LEG2@264:4</v>
      </c>
      <c r="BQ14" s="162" t="s">
        <v>383</v>
      </c>
      <c r="BR14" s="187">
        <f t="shared" si="20"/>
        <v>100000000</v>
      </c>
      <c r="BS14" s="373" t="str">
        <f t="shared" si="21"/>
        <v>Pay</v>
      </c>
      <c r="BT14" s="186">
        <f ca="1">IF(I14="","",IF(OR(RIGHT(I14,1)="D",RIGHT(I14,1)="Y",RIGHT(I14,1)="M",RIGHT(I14,1)="W"),_xll.meDateFromTenor(SpotDate,I14,"MOD_FOLLOWING","TGT"),I14))</f>
        <v>43355</v>
      </c>
      <c r="BU14" s="186">
        <f ca="1">IF(J14="","",IF(OR(RIGHT(J14,1)="D",RIGHT(J14,1)="Y",RIGHT(J14,1)="M",RIGHT(J14,1)="W"),_xll.meDateFromTenor(BT14,J14),J14))</f>
        <v>46277</v>
      </c>
      <c r="BV14" s="162" t="str">
        <f t="shared" si="3"/>
        <v>Semi-Annual</v>
      </c>
      <c r="BW14" s="188" t="str">
        <f>IF(BV14="QUARTERLY",Curves!$AG$14,IF('Vanilla Pricer'!BV14="SEMI-ANNUAL",Curves!$AG$15,IF('Vanilla Pricer'!BV14="MONTHLY",Curves!$AG$16,IF('Vanilla Pricer'!BV14="12M",Curves!$AG$17))))</f>
        <v>EUR6M</v>
      </c>
      <c r="BX14" s="162" t="s">
        <v>94</v>
      </c>
      <c r="BY14" s="162" t="s">
        <v>102</v>
      </c>
      <c r="BZ14" s="162" t="s">
        <v>378</v>
      </c>
      <c r="CA14" s="162" t="s">
        <v>378</v>
      </c>
      <c r="CB14" s="200" t="str">
        <f t="shared" ca="1" si="4"/>
        <v>[2018/09/10 15:06] #Error: Interpolation on forward rates failed. Check whether forward rates were generated by MFirYieldCurvePro !!</v>
      </c>
      <c r="CD14" s="181">
        <f t="shared" si="5"/>
        <v>0</v>
      </c>
      <c r="CE14" s="162" t="str">
        <f t="shared" si="6"/>
        <v>ACT/360</v>
      </c>
      <c r="CF14" s="162" t="s">
        <v>127</v>
      </c>
      <c r="CG14" s="162" t="s">
        <v>113</v>
      </c>
      <c r="CH14" s="162" t="s">
        <v>127</v>
      </c>
      <c r="CI14" s="162" t="s">
        <v>113</v>
      </c>
      <c r="CJ14" s="162" t="s">
        <v>127</v>
      </c>
      <c r="CK14" s="162" t="s">
        <v>113</v>
      </c>
      <c r="CL14" s="162" t="s">
        <v>393</v>
      </c>
      <c r="CM14" s="162" t="s">
        <v>379</v>
      </c>
      <c r="CN14" s="162" t="s">
        <v>379</v>
      </c>
      <c r="CQ14" s="162" t="s">
        <v>380</v>
      </c>
      <c r="CR14" s="162"/>
      <c r="CS14" s="162"/>
      <c r="CW14" s="201" t="str">
        <f t="shared" si="22"/>
        <v>Receive</v>
      </c>
      <c r="CX14" s="210">
        <f t="shared" si="23"/>
        <v>100000000</v>
      </c>
      <c r="CY14" s="209">
        <f t="shared" ca="1" si="24"/>
        <v>43355</v>
      </c>
      <c r="CZ14" s="208">
        <f t="shared" ca="1" si="25"/>
        <v>46277</v>
      </c>
      <c r="DA14" s="209" t="str">
        <f t="shared" si="7"/>
        <v>EURLIVE</v>
      </c>
      <c r="DB14" s="207" t="str">
        <f t="shared" si="26"/>
        <v>EUR6M</v>
      </c>
      <c r="DC14" s="207" t="s">
        <v>94</v>
      </c>
      <c r="DD14" s="214" t="str">
        <f t="shared" si="27"/>
        <v>ANNUAL</v>
      </c>
      <c r="DE14" s="214" t="str">
        <f t="shared" si="8"/>
        <v>30/360</v>
      </c>
      <c r="DF14" s="213" t="s">
        <v>127</v>
      </c>
      <c r="DG14" s="213" t="s">
        <v>113</v>
      </c>
      <c r="DH14" s="213" t="s">
        <v>127</v>
      </c>
      <c r="DI14" s="213" t="s">
        <v>113</v>
      </c>
      <c r="DJ14" s="220"/>
      <c r="DK14" s="220"/>
      <c r="DL14" s="201"/>
      <c r="DM14" s="205" t="s">
        <v>379</v>
      </c>
      <c r="DN14" s="219" t="s">
        <v>380</v>
      </c>
      <c r="DO14" s="214" t="str">
        <f t="shared" si="9"/>
        <v>Semi-Annual</v>
      </c>
      <c r="DP14" s="204">
        <f t="shared" si="10"/>
        <v>0</v>
      </c>
      <c r="DQ14" s="214" t="str">
        <f t="shared" si="11"/>
        <v>ACT/360</v>
      </c>
      <c r="DR14" s="213" t="s">
        <v>127</v>
      </c>
      <c r="DS14" s="213" t="s">
        <v>113</v>
      </c>
      <c r="DT14" s="213" t="s">
        <v>127</v>
      </c>
      <c r="DU14" s="213" t="s">
        <v>113</v>
      </c>
      <c r="DV14" s="213" t="s">
        <v>127</v>
      </c>
      <c r="DW14" s="213" t="s">
        <v>113</v>
      </c>
      <c r="DX14" s="220"/>
      <c r="DY14" s="220"/>
      <c r="DZ14" s="201"/>
      <c r="EA14" s="205" t="s">
        <v>379</v>
      </c>
      <c r="EB14" s="208"/>
      <c r="EC14" s="208" t="str">
        <f t="shared" si="12"/>
        <v>0D</v>
      </c>
      <c r="ED14" s="208">
        <f t="shared" si="13"/>
        <v>0</v>
      </c>
      <c r="EE14" s="203" t="str">
        <f t="shared" ca="1" si="14"/>
        <v>[2018/09/10 15:06] #Error: Interpolation on forward rates failed. Check whether forward rates were generated by MFirYieldCurvePro !!</v>
      </c>
      <c r="EF14" s="215"/>
      <c r="EG14" s="205" t="s">
        <v>379</v>
      </c>
      <c r="EH14" s="219" t="s">
        <v>380</v>
      </c>
      <c r="EI14" s="206" t="str">
        <f t="shared" ca="1" si="15"/>
        <v>[2018/09/10 15:06] #Error: Invalid Curve: CurveIndex 'OIS' in collection EURLIVE does not exist</v>
      </c>
      <c r="ET14" s="159">
        <v>9</v>
      </c>
      <c r="EU14" s="618">
        <v>0</v>
      </c>
      <c r="EV14" s="179">
        <v>1</v>
      </c>
      <c r="EW14" s="159" t="s">
        <v>379</v>
      </c>
      <c r="EX14" s="618" t="s">
        <v>21</v>
      </c>
      <c r="EY14" s="618" t="s">
        <v>117</v>
      </c>
      <c r="EZ14" s="179" t="s">
        <v>152</v>
      </c>
      <c r="FA14" s="618" t="s">
        <v>379</v>
      </c>
      <c r="FB14" s="618" t="str">
        <f t="shared" si="28"/>
        <v>8Y</v>
      </c>
      <c r="FC14" s="618" t="s">
        <v>190</v>
      </c>
      <c r="FD14" s="179" t="s">
        <v>115</v>
      </c>
      <c r="FE14" s="475">
        <v>100</v>
      </c>
      <c r="FF14" s="180" t="str">
        <f ca="1">_xll.meProductSwapParRate(_xll.meUtilityLVBFromKeysValues($CW$5:$EH$5,$CW14:$EH14),FALSE)</f>
        <v>[2018/09/10 15:06] #Error: Invalid Curve: CurveIndex 'OIS' in collection EURLIVE does not exist</v>
      </c>
      <c r="FG14" s="181">
        <v>0</v>
      </c>
      <c r="FH14" s="182" t="s">
        <v>399</v>
      </c>
      <c r="FN14" t="s">
        <v>549</v>
      </c>
      <c r="FO14"/>
      <c r="FP14" s="184"/>
    </row>
    <row r="15" spans="1:172">
      <c r="B15" s="159">
        <v>10</v>
      </c>
      <c r="C15" s="755">
        <v>0</v>
      </c>
      <c r="D15" s="179">
        <v>1</v>
      </c>
      <c r="E15" s="159" t="s">
        <v>379</v>
      </c>
      <c r="F15" s="755" t="s">
        <v>22</v>
      </c>
      <c r="G15" s="755" t="s">
        <v>117</v>
      </c>
      <c r="H15" s="179" t="s">
        <v>152</v>
      </c>
      <c r="I15" s="755" t="s">
        <v>379</v>
      </c>
      <c r="J15" s="755" t="str">
        <f t="shared" si="16"/>
        <v>9Y</v>
      </c>
      <c r="K15" s="755" t="s">
        <v>190</v>
      </c>
      <c r="L15" s="179" t="s">
        <v>115</v>
      </c>
      <c r="M15" s="475">
        <v>100</v>
      </c>
      <c r="N15" s="180" t="str">
        <f ca="1">_xll.meProductSwapParRate(_xll.meUtilityLVBFromKeysValues($CW$5:$EH$5,$CW15:$EH15),FALSE)</f>
        <v>[2018/09/10 15:06] #Error: Invalid Curve: CurveIndex 'OIS' in collection EURLIVE does not exist</v>
      </c>
      <c r="O15" s="181">
        <v>0</v>
      </c>
      <c r="P15" s="182" t="s">
        <v>399</v>
      </c>
      <c r="Q15" s="300" t="str">
        <f ca="1">IF(D15=1,IF(BT15=AK12,_xll.mirSwapStubRate(BT15,BU15,BV15,CE15,CF15,CG15,,,,,,,CQ15,P15,Curves!$AF$4:$AF$10,Curves!$AF$4:$AF$10,Curves!$AG$4:$AG$10,,,TRUE,TRUE),_xll.mirSwapStubRate(BT15,BU15,BV15,CE15,CF15,CG15,,,,,,,CQ15,P15,Curves!$AG$13:$AG$17,Curves!$AF$13:$AF$17,,,,TRUE,TRUE)),"")</f>
        <v>[2018/09/10 15:06] #Error: Interpolation on forward rates failed. Check whether forward rates were generated by MFirYieldCurvePro !!</v>
      </c>
      <c r="R15" s="301"/>
      <c r="S15" s="183" t="str">
        <f ca="1">IF(D15=1,_xll.meLWOSwapParRate(AL15,P15),"")</f>
        <v>[2018/09/10 15:06] #Error: Invalid Curve: CurveIndex 'OIS' in collection EURLIVE does not exist</v>
      </c>
      <c r="T15" s="184" t="str">
        <f ca="1">IF(D15=1,_xll.meLWOSwapPV(AL15,P15),"")</f>
        <v>[2018/09/10 15:06] #Error: Invalid Curve: CurveIndex 'OIS' in collection EURLIVE does not exist</v>
      </c>
      <c r="U15" s="292"/>
      <c r="V15" s="184"/>
      <c r="W15"/>
      <c r="AA15"/>
      <c r="AB15"/>
      <c r="AC15" s="184"/>
      <c r="AD15" s="184"/>
      <c r="AE15" s="184"/>
      <c r="AF15" s="184"/>
      <c r="AG15" s="184"/>
      <c r="AH15" s="184"/>
      <c r="AI15" s="184"/>
      <c r="AJ15" s="184"/>
      <c r="AK15" s="181" t="str">
        <f t="shared" ca="1" si="17"/>
        <v>OLD</v>
      </c>
      <c r="AL15" s="162" t="str">
        <f ca="1">IF(D15=1,_xll.meLWOSwapCreateFromLegs(B15,AM15,BP15),"")</f>
        <v>10@287:4</v>
      </c>
      <c r="AM15" s="162" t="str">
        <f ca="1">IF(D15=1,_xll.meLWOLegCreate(AN15,_xll.meUtilityLVBFromMultipleKeysValues($AN$5:$BN$5,AN15:BN15),FALSE),"")</f>
        <v>LEG1@278:4</v>
      </c>
      <c r="AN15" s="162" t="s">
        <v>382</v>
      </c>
      <c r="AO15" s="468">
        <f t="shared" si="18"/>
        <v>100000000</v>
      </c>
      <c r="AP15" s="373" t="str">
        <f t="shared" si="19"/>
        <v>Receive</v>
      </c>
      <c r="AQ15" s="186">
        <f ca="1">IF(E15="","",IF(OR(RIGHT(E15,1)="D",RIGHT(E15,1)="Y",RIGHT(E15,1)="M",RIGHT(E15,1)="W"),_xll.meDateFromTenor(SpotDate,E15,"MOD_FOLLOWING","TGT"),E15))</f>
        <v>43355</v>
      </c>
      <c r="AR15" s="186">
        <f ca="1">IF(F15="","",IF(OR(RIGHT(F15,1)="D",RIGHT(F15,1)="Y",RIGHT(F15,1)="M",RIGHT(F15,1)="W"),_xll.meDateFromTenor(AQ15,F15),F15))</f>
        <v>46642</v>
      </c>
      <c r="AS15" s="162" t="str">
        <f t="shared" si="0"/>
        <v>ANNUAL</v>
      </c>
      <c r="AT15" s="162" t="s">
        <v>94</v>
      </c>
      <c r="AU15" s="162" t="s">
        <v>102</v>
      </c>
      <c r="AV15" s="180" t="str">
        <f t="shared" ca="1" si="1"/>
        <v>[2018/09/10 15:06] #Error: Invalid Curve: CurveIndex 'OIS' in collection EURLIVE does not exist</v>
      </c>
      <c r="BB15" s="162" t="str">
        <f t="shared" si="2"/>
        <v>30/360</v>
      </c>
      <c r="BE15" s="162" t="s">
        <v>127</v>
      </c>
      <c r="BF15" s="162" t="s">
        <v>113</v>
      </c>
      <c r="BG15" s="162" t="s">
        <v>127</v>
      </c>
      <c r="BH15" s="162" t="s">
        <v>113</v>
      </c>
      <c r="BI15" s="162" t="s">
        <v>393</v>
      </c>
      <c r="BK15" s="162" t="s">
        <v>379</v>
      </c>
      <c r="BN15" s="162" t="s">
        <v>380</v>
      </c>
      <c r="BP15" s="162" t="str">
        <f ca="1">IF(D15=1,_xll.meLWOLegCreate(BQ15,_xll.meUtilityLVBFromMultipleKeysValues($BQ$5:$CQ$5,BQ15:CQ15),FALSE),"")</f>
        <v>LEG2@260:4</v>
      </c>
      <c r="BQ15" s="162" t="s">
        <v>383</v>
      </c>
      <c r="BR15" s="187">
        <f t="shared" si="20"/>
        <v>100000000</v>
      </c>
      <c r="BS15" s="373" t="str">
        <f t="shared" si="21"/>
        <v>Pay</v>
      </c>
      <c r="BT15" s="186">
        <f ca="1">IF(I15="","",IF(OR(RIGHT(I15,1)="D",RIGHT(I15,1)="Y",RIGHT(I15,1)="M",RIGHT(I15,1)="W"),_xll.meDateFromTenor(SpotDate,I15,"MOD_FOLLOWING","TGT"),I15))</f>
        <v>43355</v>
      </c>
      <c r="BU15" s="186">
        <f ca="1">IF(J15="","",IF(OR(RIGHT(J15,1)="D",RIGHT(J15,1)="Y",RIGHT(J15,1)="M",RIGHT(J15,1)="W"),_xll.meDateFromTenor(BT15,J15),J15))</f>
        <v>46642</v>
      </c>
      <c r="BV15" s="162" t="str">
        <f t="shared" si="3"/>
        <v>Semi-Annual</v>
      </c>
      <c r="BW15" s="188" t="str">
        <f>IF(BV15="QUARTERLY",Curves!$AG$14,IF('Vanilla Pricer'!BV15="SEMI-ANNUAL",Curves!$AG$15,IF('Vanilla Pricer'!BV15="MONTHLY",Curves!$AG$16,IF('Vanilla Pricer'!BV15="12M",Curves!$AG$17))))</f>
        <v>EUR6M</v>
      </c>
      <c r="BX15" s="162" t="s">
        <v>94</v>
      </c>
      <c r="BY15" s="162" t="s">
        <v>102</v>
      </c>
      <c r="BZ15" s="162" t="s">
        <v>378</v>
      </c>
      <c r="CA15" s="162" t="s">
        <v>378</v>
      </c>
      <c r="CB15" s="200" t="str">
        <f t="shared" ca="1" si="4"/>
        <v>[2018/09/10 15:06] #Error: Interpolation on forward rates failed. Check whether forward rates were generated by MFirYieldCurvePro !!</v>
      </c>
      <c r="CD15" s="181">
        <f t="shared" si="5"/>
        <v>0</v>
      </c>
      <c r="CE15" s="162" t="str">
        <f t="shared" si="6"/>
        <v>ACT/360</v>
      </c>
      <c r="CF15" s="162" t="s">
        <v>127</v>
      </c>
      <c r="CG15" s="162" t="s">
        <v>113</v>
      </c>
      <c r="CH15" s="162" t="s">
        <v>127</v>
      </c>
      <c r="CI15" s="162" t="s">
        <v>113</v>
      </c>
      <c r="CJ15" s="162" t="s">
        <v>127</v>
      </c>
      <c r="CK15" s="162" t="s">
        <v>113</v>
      </c>
      <c r="CL15" s="162" t="s">
        <v>393</v>
      </c>
      <c r="CM15" s="162" t="s">
        <v>379</v>
      </c>
      <c r="CN15" s="162" t="s">
        <v>379</v>
      </c>
      <c r="CQ15" s="162" t="s">
        <v>380</v>
      </c>
      <c r="CR15" s="162"/>
      <c r="CS15" s="162"/>
      <c r="CW15" s="201" t="str">
        <f t="shared" si="22"/>
        <v>Receive</v>
      </c>
      <c r="CX15" s="210">
        <f t="shared" si="23"/>
        <v>100000000</v>
      </c>
      <c r="CY15" s="209">
        <f t="shared" ca="1" si="24"/>
        <v>43355</v>
      </c>
      <c r="CZ15" s="208">
        <f t="shared" ca="1" si="25"/>
        <v>46642</v>
      </c>
      <c r="DA15" s="209" t="str">
        <f t="shared" si="7"/>
        <v>EURLIVE</v>
      </c>
      <c r="DB15" s="207" t="str">
        <f t="shared" si="26"/>
        <v>EUR6M</v>
      </c>
      <c r="DC15" s="207" t="s">
        <v>94</v>
      </c>
      <c r="DD15" s="214" t="str">
        <f t="shared" si="27"/>
        <v>ANNUAL</v>
      </c>
      <c r="DE15" s="214" t="str">
        <f t="shared" si="8"/>
        <v>30/360</v>
      </c>
      <c r="DF15" s="213" t="s">
        <v>127</v>
      </c>
      <c r="DG15" s="213" t="s">
        <v>113</v>
      </c>
      <c r="DH15" s="213" t="s">
        <v>127</v>
      </c>
      <c r="DI15" s="213" t="s">
        <v>113</v>
      </c>
      <c r="DJ15" s="220"/>
      <c r="DK15" s="220"/>
      <c r="DL15" s="201"/>
      <c r="DM15" s="205" t="s">
        <v>379</v>
      </c>
      <c r="DN15" s="219" t="s">
        <v>380</v>
      </c>
      <c r="DO15" s="214" t="str">
        <f t="shared" si="9"/>
        <v>Semi-Annual</v>
      </c>
      <c r="DP15" s="204">
        <f t="shared" si="10"/>
        <v>0</v>
      </c>
      <c r="DQ15" s="214" t="str">
        <f t="shared" si="11"/>
        <v>ACT/360</v>
      </c>
      <c r="DR15" s="213" t="s">
        <v>127</v>
      </c>
      <c r="DS15" s="213" t="s">
        <v>113</v>
      </c>
      <c r="DT15" s="213" t="s">
        <v>127</v>
      </c>
      <c r="DU15" s="213" t="s">
        <v>113</v>
      </c>
      <c r="DV15" s="213" t="s">
        <v>127</v>
      </c>
      <c r="DW15" s="213" t="s">
        <v>113</v>
      </c>
      <c r="DX15" s="220"/>
      <c r="DY15" s="220"/>
      <c r="DZ15" s="201"/>
      <c r="EA15" s="205" t="s">
        <v>379</v>
      </c>
      <c r="EB15" s="208"/>
      <c r="EC15" s="208" t="str">
        <f t="shared" si="12"/>
        <v>0D</v>
      </c>
      <c r="ED15" s="208">
        <f t="shared" si="13"/>
        <v>0</v>
      </c>
      <c r="EE15" s="203" t="str">
        <f t="shared" ca="1" si="14"/>
        <v>[2018/09/10 15:06] #Error: Interpolation on forward rates failed. Check whether forward rates were generated by MFirYieldCurvePro !!</v>
      </c>
      <c r="EF15" s="215"/>
      <c r="EG15" s="205" t="s">
        <v>379</v>
      </c>
      <c r="EH15" s="219" t="s">
        <v>380</v>
      </c>
      <c r="EI15" s="206" t="str">
        <f t="shared" ca="1" si="15"/>
        <v>[2018/09/10 15:06] #Error: Invalid Curve: CurveIndex 'OIS' in collection EURLIVE does not exist</v>
      </c>
      <c r="ET15" s="159">
        <v>10</v>
      </c>
      <c r="EU15" s="618">
        <v>0</v>
      </c>
      <c r="EV15" s="179">
        <v>1</v>
      </c>
      <c r="EW15" s="159" t="s">
        <v>379</v>
      </c>
      <c r="EX15" s="618" t="s">
        <v>22</v>
      </c>
      <c r="EY15" s="618" t="s">
        <v>117</v>
      </c>
      <c r="EZ15" s="179" t="s">
        <v>152</v>
      </c>
      <c r="FA15" s="618" t="s">
        <v>379</v>
      </c>
      <c r="FB15" s="618" t="str">
        <f t="shared" si="28"/>
        <v>9Y</v>
      </c>
      <c r="FC15" s="618" t="s">
        <v>190</v>
      </c>
      <c r="FD15" s="179" t="s">
        <v>115</v>
      </c>
      <c r="FE15" s="475">
        <v>100</v>
      </c>
      <c r="FF15" s="180" t="str">
        <f ca="1">_xll.meProductSwapParRate(_xll.meUtilityLVBFromKeysValues($CW$5:$EH$5,$CW15:$EH15),FALSE)</f>
        <v>[2018/09/10 15:06] #Error: Invalid Curve: CurveIndex 'OIS' in collection EURLIVE does not exist</v>
      </c>
      <c r="FG15" s="181">
        <v>0</v>
      </c>
      <c r="FH15" s="182" t="s">
        <v>399</v>
      </c>
      <c r="FN15" t="s">
        <v>550</v>
      </c>
      <c r="FO15"/>
      <c r="FP15" s="184"/>
    </row>
    <row r="16" spans="1:172">
      <c r="B16" s="159">
        <v>11</v>
      </c>
      <c r="C16" s="755">
        <v>0</v>
      </c>
      <c r="D16" s="179">
        <v>1</v>
      </c>
      <c r="E16" s="159" t="s">
        <v>379</v>
      </c>
      <c r="F16" s="755" t="s">
        <v>20</v>
      </c>
      <c r="G16" s="755" t="s">
        <v>117</v>
      </c>
      <c r="H16" s="179" t="s">
        <v>152</v>
      </c>
      <c r="I16" s="755" t="s">
        <v>379</v>
      </c>
      <c r="J16" s="755" t="str">
        <f t="shared" si="16"/>
        <v>10Y</v>
      </c>
      <c r="K16" s="755" t="s">
        <v>190</v>
      </c>
      <c r="L16" s="179" t="s">
        <v>115</v>
      </c>
      <c r="M16" s="475">
        <v>100</v>
      </c>
      <c r="N16" s="180" t="str">
        <f ca="1">_xll.meProductSwapParRate(_xll.meUtilityLVBFromKeysValues($CW$5:$EH$5,$CW16:$EH16),FALSE)</f>
        <v>[2018/09/10 15:06] #Error: Invalid Curve: CurveIndex 'OIS' in collection EURLIVE does not exist</v>
      </c>
      <c r="O16" s="181">
        <v>0</v>
      </c>
      <c r="P16" s="182" t="s">
        <v>399</v>
      </c>
      <c r="Q16" s="300" t="str">
        <f ca="1">IF(D16=1,IF(BT16=AK13,_xll.mirSwapStubRate(BT16,BU16,BV16,CE16,CF16,CG16,,,,,,,CQ16,P16,Curves!$AF$4:$AF$10,Curves!$AF$4:$AF$10,Curves!$AG$4:$AG$10,,,TRUE,TRUE),_xll.mirSwapStubRate(BT16,BU16,BV16,CE16,CF16,CG16,,,,,,,CQ16,P16,Curves!$AG$13:$AG$17,Curves!$AF$13:$AF$17,,,,TRUE,TRUE)),"")</f>
        <v>[2018/09/10 15:06] #Error: Interpolation on forward rates failed. Check whether forward rates were generated by MFirYieldCurvePro !!</v>
      </c>
      <c r="R16" s="301"/>
      <c r="S16" s="183" t="str">
        <f ca="1">IF(D16=1,_xll.meLWOSwapParRate(AL16,P16),"")</f>
        <v>[2018/09/10 15:06] #Error: Invalid Curve: CurveIndex 'OIS' in collection EURLIVE does not exist</v>
      </c>
      <c r="T16" s="184" t="str">
        <f ca="1">IF(D16=1,_xll.meLWOSwapPV(AL16,P16),"")</f>
        <v>[2018/09/10 15:06] #Error: Invalid Curve: CurveIndex 'OIS' in collection EURLIVE does not exist</v>
      </c>
      <c r="U16" s="292"/>
      <c r="V16" s="184"/>
      <c r="W16"/>
      <c r="AA16"/>
      <c r="AB16"/>
      <c r="AC16" s="184"/>
      <c r="AD16" s="184"/>
      <c r="AE16" s="184"/>
      <c r="AF16" s="184"/>
      <c r="AG16" s="184"/>
      <c r="AH16" s="184"/>
      <c r="AI16" s="184"/>
      <c r="AJ16" s="184"/>
      <c r="AK16" s="181" t="str">
        <f t="shared" ca="1" si="17"/>
        <v>OLD</v>
      </c>
      <c r="AL16" s="162" t="str">
        <f ca="1">IF(D16=1,_xll.meLWOSwapCreateFromLegs(B16,AM16,BP16),"")</f>
        <v>11@310:4</v>
      </c>
      <c r="AM16" s="162" t="str">
        <f ca="1">IF(D16=1,_xll.meLWOLegCreate(AN16,_xll.meUtilityLVBFromMultipleKeysValues($AN$5:$BN$5,AN16:BN16),FALSE),"")</f>
        <v>LEG1@289:4</v>
      </c>
      <c r="AN16" s="162" t="s">
        <v>382</v>
      </c>
      <c r="AO16" s="468">
        <f t="shared" si="18"/>
        <v>100000000</v>
      </c>
      <c r="AP16" s="373" t="str">
        <f t="shared" si="19"/>
        <v>Receive</v>
      </c>
      <c r="AQ16" s="186">
        <f ca="1">IF(E16="","",IF(OR(RIGHT(E16,1)="D",RIGHT(E16,1)="Y",RIGHT(E16,1)="M",RIGHT(E16,1)="W"),_xll.meDateFromTenor(SpotDate,E16,"MOD_FOLLOWING","TGT"),E16))</f>
        <v>43355</v>
      </c>
      <c r="AR16" s="186">
        <f ca="1">IF(F16="","",IF(OR(RIGHT(F16,1)="D",RIGHT(F16,1)="Y",RIGHT(F16,1)="M",RIGHT(F16,1)="W"),_xll.meDateFromTenor(AQ16,F16),F16))</f>
        <v>47008</v>
      </c>
      <c r="AS16" s="162" t="str">
        <f t="shared" si="0"/>
        <v>ANNUAL</v>
      </c>
      <c r="AT16" s="162" t="s">
        <v>94</v>
      </c>
      <c r="AU16" s="162" t="s">
        <v>102</v>
      </c>
      <c r="AV16" s="180" t="str">
        <f t="shared" ca="1" si="1"/>
        <v>[2018/09/10 15:06] #Error: Invalid Curve: CurveIndex 'OIS' in collection EURLIVE does not exist</v>
      </c>
      <c r="BB16" s="162" t="str">
        <f t="shared" si="2"/>
        <v>30/360</v>
      </c>
      <c r="BE16" s="162" t="s">
        <v>127</v>
      </c>
      <c r="BF16" s="162" t="s">
        <v>113</v>
      </c>
      <c r="BG16" s="162" t="s">
        <v>127</v>
      </c>
      <c r="BH16" s="162" t="s">
        <v>113</v>
      </c>
      <c r="BI16" s="162" t="s">
        <v>393</v>
      </c>
      <c r="BK16" s="162" t="s">
        <v>379</v>
      </c>
      <c r="BN16" s="162" t="s">
        <v>380</v>
      </c>
      <c r="BP16" s="162" t="str">
        <f ca="1">IF(D16=1,_xll.meLWOLegCreate(BQ16,_xll.meUtilityLVBFromMultipleKeysValues($BQ$5:$CQ$5,BQ16:CQ16),FALSE),"")</f>
        <v>LEG2@271:4</v>
      </c>
      <c r="BQ16" s="162" t="s">
        <v>383</v>
      </c>
      <c r="BR16" s="187">
        <f t="shared" si="20"/>
        <v>100000000</v>
      </c>
      <c r="BS16" s="373" t="str">
        <f t="shared" si="21"/>
        <v>Pay</v>
      </c>
      <c r="BT16" s="186">
        <f ca="1">IF(I16="","",IF(OR(RIGHT(I16,1)="D",RIGHT(I16,1)="Y",RIGHT(I16,1)="M",RIGHT(I16,1)="W"),_xll.meDateFromTenor(SpotDate,I16,"MOD_FOLLOWING","TGT"),I16))</f>
        <v>43355</v>
      </c>
      <c r="BU16" s="186">
        <f ca="1">IF(J16="","",IF(OR(RIGHT(J16,1)="D",RIGHT(J16,1)="Y",RIGHT(J16,1)="M",RIGHT(J16,1)="W"),_xll.meDateFromTenor(BT16,J16),J16))</f>
        <v>47008</v>
      </c>
      <c r="BV16" s="162" t="str">
        <f t="shared" si="3"/>
        <v>Semi-Annual</v>
      </c>
      <c r="BW16" s="188" t="str">
        <f>IF(BV16="QUARTERLY",Curves!$AG$14,IF('Vanilla Pricer'!BV16="SEMI-ANNUAL",Curves!$AG$15,IF('Vanilla Pricer'!BV16="MONTHLY",Curves!$AG$16,IF('Vanilla Pricer'!BV16="12M",Curves!$AG$17))))</f>
        <v>EUR6M</v>
      </c>
      <c r="BX16" s="162" t="s">
        <v>94</v>
      </c>
      <c r="BY16" s="162" t="s">
        <v>102</v>
      </c>
      <c r="BZ16" s="162" t="s">
        <v>378</v>
      </c>
      <c r="CA16" s="162" t="s">
        <v>378</v>
      </c>
      <c r="CB16" s="200" t="str">
        <f t="shared" ca="1" si="4"/>
        <v>[2018/09/10 15:06] #Error: Interpolation on forward rates failed. Check whether forward rates were generated by MFirYieldCurvePro !!</v>
      </c>
      <c r="CD16" s="181">
        <f t="shared" si="5"/>
        <v>0</v>
      </c>
      <c r="CE16" s="162" t="str">
        <f t="shared" si="6"/>
        <v>ACT/360</v>
      </c>
      <c r="CF16" s="162" t="s">
        <v>127</v>
      </c>
      <c r="CG16" s="162" t="s">
        <v>113</v>
      </c>
      <c r="CH16" s="162" t="s">
        <v>127</v>
      </c>
      <c r="CI16" s="162" t="s">
        <v>113</v>
      </c>
      <c r="CJ16" s="162" t="s">
        <v>127</v>
      </c>
      <c r="CK16" s="162" t="s">
        <v>113</v>
      </c>
      <c r="CL16" s="162" t="s">
        <v>393</v>
      </c>
      <c r="CM16" s="162" t="s">
        <v>379</v>
      </c>
      <c r="CN16" s="162" t="s">
        <v>379</v>
      </c>
      <c r="CQ16" s="162" t="s">
        <v>380</v>
      </c>
      <c r="CR16" s="162"/>
      <c r="CS16" s="162"/>
      <c r="CW16" s="201" t="str">
        <f t="shared" si="22"/>
        <v>Receive</v>
      </c>
      <c r="CX16" s="210">
        <f t="shared" si="23"/>
        <v>100000000</v>
      </c>
      <c r="CY16" s="209">
        <f t="shared" ca="1" si="24"/>
        <v>43355</v>
      </c>
      <c r="CZ16" s="208">
        <f t="shared" ca="1" si="25"/>
        <v>47008</v>
      </c>
      <c r="DA16" s="209" t="str">
        <f t="shared" si="7"/>
        <v>EURLIVE</v>
      </c>
      <c r="DB16" s="207" t="str">
        <f t="shared" si="26"/>
        <v>EUR6M</v>
      </c>
      <c r="DC16" s="207" t="s">
        <v>94</v>
      </c>
      <c r="DD16" s="214" t="str">
        <f t="shared" si="27"/>
        <v>ANNUAL</v>
      </c>
      <c r="DE16" s="214" t="str">
        <f t="shared" si="8"/>
        <v>30/360</v>
      </c>
      <c r="DF16" s="213" t="s">
        <v>127</v>
      </c>
      <c r="DG16" s="213" t="s">
        <v>113</v>
      </c>
      <c r="DH16" s="213" t="s">
        <v>127</v>
      </c>
      <c r="DI16" s="213" t="s">
        <v>113</v>
      </c>
      <c r="DJ16" s="220"/>
      <c r="DK16" s="220"/>
      <c r="DL16" s="201"/>
      <c r="DM16" s="205" t="s">
        <v>379</v>
      </c>
      <c r="DN16" s="219" t="s">
        <v>380</v>
      </c>
      <c r="DO16" s="214" t="str">
        <f t="shared" si="9"/>
        <v>Semi-Annual</v>
      </c>
      <c r="DP16" s="204">
        <f t="shared" si="10"/>
        <v>0</v>
      </c>
      <c r="DQ16" s="214" t="str">
        <f t="shared" si="11"/>
        <v>ACT/360</v>
      </c>
      <c r="DR16" s="213" t="s">
        <v>127</v>
      </c>
      <c r="DS16" s="213" t="s">
        <v>113</v>
      </c>
      <c r="DT16" s="213" t="s">
        <v>127</v>
      </c>
      <c r="DU16" s="213" t="s">
        <v>113</v>
      </c>
      <c r="DV16" s="213" t="s">
        <v>127</v>
      </c>
      <c r="DW16" s="213" t="s">
        <v>113</v>
      </c>
      <c r="DX16" s="220"/>
      <c r="DY16" s="220"/>
      <c r="DZ16" s="201"/>
      <c r="EA16" s="205" t="s">
        <v>379</v>
      </c>
      <c r="EB16" s="208"/>
      <c r="EC16" s="208" t="str">
        <f t="shared" si="12"/>
        <v>0D</v>
      </c>
      <c r="ED16" s="208">
        <f t="shared" si="13"/>
        <v>0</v>
      </c>
      <c r="EE16" s="203" t="str">
        <f t="shared" ca="1" si="14"/>
        <v>[2018/09/10 15:06] #Error: Interpolation on forward rates failed. Check whether forward rates were generated by MFirYieldCurvePro !!</v>
      </c>
      <c r="EF16" s="215"/>
      <c r="EG16" s="205" t="s">
        <v>379</v>
      </c>
      <c r="EH16" s="219" t="s">
        <v>380</v>
      </c>
      <c r="EI16" s="206" t="str">
        <f t="shared" ca="1" si="15"/>
        <v>[2018/09/10 15:06] #Error: Invalid Curve: CurveIndex 'OIS' in collection EURLIVE does not exist</v>
      </c>
      <c r="ET16" s="159">
        <v>11</v>
      </c>
      <c r="EU16" s="618">
        <v>0</v>
      </c>
      <c r="EV16" s="179">
        <v>1</v>
      </c>
      <c r="EW16" s="159" t="s">
        <v>379</v>
      </c>
      <c r="EX16" s="618" t="s">
        <v>20</v>
      </c>
      <c r="EY16" s="618" t="s">
        <v>117</v>
      </c>
      <c r="EZ16" s="179" t="s">
        <v>152</v>
      </c>
      <c r="FA16" s="618" t="s">
        <v>379</v>
      </c>
      <c r="FB16" s="618" t="str">
        <f t="shared" si="28"/>
        <v>10Y</v>
      </c>
      <c r="FC16" s="618" t="s">
        <v>190</v>
      </c>
      <c r="FD16" s="179" t="s">
        <v>115</v>
      </c>
      <c r="FE16" s="475">
        <v>100</v>
      </c>
      <c r="FF16" s="180" t="str">
        <f ca="1">_xll.meProductSwapParRate(_xll.meUtilityLVBFromKeysValues($CW$5:$EH$5,$CW16:$EH16),FALSE)</f>
        <v>[2018/09/10 15:06] #Error: Invalid Curve: CurveIndex 'OIS' in collection EURLIVE does not exist</v>
      </c>
      <c r="FG16" s="181">
        <v>0</v>
      </c>
      <c r="FH16" s="182" t="s">
        <v>399</v>
      </c>
      <c r="FN16" t="s">
        <v>551</v>
      </c>
      <c r="FO16"/>
      <c r="FP16" s="184"/>
    </row>
    <row r="17" spans="2:172">
      <c r="B17" s="159">
        <v>12</v>
      </c>
      <c r="C17" s="755">
        <v>0</v>
      </c>
      <c r="D17" s="179">
        <v>1</v>
      </c>
      <c r="E17" s="159" t="s">
        <v>379</v>
      </c>
      <c r="F17" s="755" t="s">
        <v>248</v>
      </c>
      <c r="G17" s="755" t="s">
        <v>117</v>
      </c>
      <c r="H17" s="179" t="s">
        <v>152</v>
      </c>
      <c r="I17" s="755" t="s">
        <v>379</v>
      </c>
      <c r="J17" s="755" t="str">
        <f t="shared" si="16"/>
        <v>11y</v>
      </c>
      <c r="K17" s="755" t="s">
        <v>190</v>
      </c>
      <c r="L17" s="179" t="s">
        <v>115</v>
      </c>
      <c r="M17" s="475">
        <v>100</v>
      </c>
      <c r="N17" s="180" t="str">
        <f ca="1">_xll.meProductSwapParRate(_xll.meUtilityLVBFromKeysValues($CW$5:$EH$5,$CW17:$EH17),FALSE)</f>
        <v>[2018/09/10 15:06] #Error: Invalid Curve: CurveIndex 'OIS' in collection EURLIVE does not exist</v>
      </c>
      <c r="O17" s="181">
        <v>0</v>
      </c>
      <c r="P17" s="182" t="s">
        <v>399</v>
      </c>
      <c r="Q17" s="300" t="str">
        <f ca="1">IF(D17=1,IF(BT17=AK14,_xll.mirSwapStubRate(BT17,BU17,BV17,CE17,CF17,CG17,,,,,,,CQ17,P17,Curves!$AF$4:$AF$10,Curves!$AF$4:$AF$10,Curves!$AG$4:$AG$10,,,TRUE,TRUE),_xll.mirSwapStubRate(BT17,BU17,BV17,CE17,CF17,CG17,,,,,,,CQ17,P17,Curves!$AG$13:$AG$17,Curves!$AF$13:$AF$17,,,,TRUE,TRUE)),"")</f>
        <v>[2018/09/10 15:06] #Error: Interpolation on forward rates failed. Check whether forward rates were generated by MFirYieldCurvePro !!</v>
      </c>
      <c r="R17" s="301"/>
      <c r="S17" s="183" t="str">
        <f ca="1">IF(D17=1,_xll.meLWOSwapParRate(AL17,P17),"")</f>
        <v>[2018/09/10 15:06] #Error: Invalid Curve: CurveIndex 'OIS' in collection EURLIVE does not exist</v>
      </c>
      <c r="T17" s="184" t="str">
        <f ca="1">IF(D17=1,_xll.meLWOSwapPV(AL17,P17),"")</f>
        <v>[2018/09/10 15:06] #Error: Invalid Curve: CurveIndex 'OIS' in collection EURLIVE does not exist</v>
      </c>
      <c r="U17" s="292"/>
      <c r="V17" s="184"/>
      <c r="W17"/>
      <c r="AA17"/>
      <c r="AB17"/>
      <c r="AC17" s="184"/>
      <c r="AD17" s="184"/>
      <c r="AE17" s="184"/>
      <c r="AF17" s="184"/>
      <c r="AG17" s="184"/>
      <c r="AH17" s="184"/>
      <c r="AI17" s="184"/>
      <c r="AJ17" s="184"/>
      <c r="AK17" s="181" t="str">
        <f t="shared" ca="1" si="17"/>
        <v>OLD</v>
      </c>
      <c r="AL17" s="162" t="str">
        <f ca="1">IF(D17=1,_xll.meLWOSwapCreateFromLegs(B17,AM17,BP17),"")</f>
        <v>12@311:4</v>
      </c>
      <c r="AM17" s="162" t="str">
        <f ca="1">IF(D17=1,_xll.meLWOLegCreate(AN17,_xll.meUtilityLVBFromMultipleKeysValues($AN$5:$BN$5,AN17:BN17),FALSE),"")</f>
        <v>LEG1@302:4</v>
      </c>
      <c r="AN17" s="162" t="s">
        <v>382</v>
      </c>
      <c r="AO17" s="468">
        <f t="shared" si="18"/>
        <v>100000000</v>
      </c>
      <c r="AP17" s="373" t="str">
        <f t="shared" si="19"/>
        <v>Receive</v>
      </c>
      <c r="AQ17" s="186">
        <f ca="1">IF(E17="","",IF(OR(RIGHT(E17,1)="D",RIGHT(E17,1)="Y",RIGHT(E17,1)="M",RIGHT(E17,1)="W"),_xll.meDateFromTenor(SpotDate,E17,"MOD_FOLLOWING","TGT"),E17))</f>
        <v>43355</v>
      </c>
      <c r="AR17" s="186">
        <f ca="1">IF(F17="","",IF(OR(RIGHT(F17,1)="D",RIGHT(F17,1)="Y",RIGHT(F17,1)="M",RIGHT(F17,1)="W"),_xll.meDateFromTenor(AQ17,F17),F17))</f>
        <v>47373</v>
      </c>
      <c r="AS17" s="162" t="str">
        <f t="shared" si="0"/>
        <v>ANNUAL</v>
      </c>
      <c r="AT17" s="162" t="s">
        <v>94</v>
      </c>
      <c r="AU17" s="162" t="s">
        <v>102</v>
      </c>
      <c r="AV17" s="180" t="str">
        <f t="shared" ca="1" si="1"/>
        <v>[2018/09/10 15:06] #Error: Invalid Curve: CurveIndex 'OIS' in collection EURLIVE does not exist</v>
      </c>
      <c r="BB17" s="162" t="str">
        <f t="shared" si="2"/>
        <v>30/360</v>
      </c>
      <c r="BE17" s="162" t="s">
        <v>127</v>
      </c>
      <c r="BF17" s="162" t="s">
        <v>113</v>
      </c>
      <c r="BG17" s="162" t="s">
        <v>127</v>
      </c>
      <c r="BH17" s="162" t="s">
        <v>113</v>
      </c>
      <c r="BI17" s="162" t="s">
        <v>393</v>
      </c>
      <c r="BK17" s="162" t="s">
        <v>379</v>
      </c>
      <c r="BN17" s="162" t="s">
        <v>380</v>
      </c>
      <c r="BP17" s="162" t="str">
        <f ca="1">IF(D17=1,_xll.meLWOLegCreate(BQ17,_xll.meUtilityLVBFromMultipleKeysValues($BQ$5:$CQ$5,BQ17:CQ17),FALSE),"")</f>
        <v>LEG2@273:4</v>
      </c>
      <c r="BQ17" s="162" t="s">
        <v>383</v>
      </c>
      <c r="BR17" s="187">
        <f t="shared" si="20"/>
        <v>100000000</v>
      </c>
      <c r="BS17" s="373" t="str">
        <f t="shared" si="21"/>
        <v>Pay</v>
      </c>
      <c r="BT17" s="186">
        <f ca="1">IF(I17="","",IF(OR(RIGHT(I17,1)="D",RIGHT(I17,1)="Y",RIGHT(I17,1)="M",RIGHT(I17,1)="W"),_xll.meDateFromTenor(SpotDate,I17,"MOD_FOLLOWING","TGT"),I17))</f>
        <v>43355</v>
      </c>
      <c r="BU17" s="186">
        <f ca="1">IF(J17="","",IF(OR(RIGHT(J17,1)="D",RIGHT(J17,1)="Y",RIGHT(J17,1)="M",RIGHT(J17,1)="W"),_xll.meDateFromTenor(BT17,J17),J17))</f>
        <v>47373</v>
      </c>
      <c r="BV17" s="162" t="str">
        <f t="shared" si="3"/>
        <v>Semi-Annual</v>
      </c>
      <c r="BW17" s="188" t="str">
        <f>IF(BV17="QUARTERLY",Curves!$AG$14,IF('Vanilla Pricer'!BV17="SEMI-ANNUAL",Curves!$AG$15,IF('Vanilla Pricer'!BV17="MONTHLY",Curves!$AG$16,IF('Vanilla Pricer'!BV17="12M",Curves!$AG$17))))</f>
        <v>EUR6M</v>
      </c>
      <c r="BX17" s="162" t="s">
        <v>94</v>
      </c>
      <c r="BY17" s="162" t="s">
        <v>102</v>
      </c>
      <c r="BZ17" s="162" t="s">
        <v>378</v>
      </c>
      <c r="CA17" s="162" t="s">
        <v>378</v>
      </c>
      <c r="CB17" s="200" t="str">
        <f t="shared" ca="1" si="4"/>
        <v>[2018/09/10 15:06] #Error: Interpolation on forward rates failed. Check whether forward rates were generated by MFirYieldCurvePro !!</v>
      </c>
      <c r="CD17" s="181">
        <f t="shared" si="5"/>
        <v>0</v>
      </c>
      <c r="CE17" s="162" t="str">
        <f t="shared" si="6"/>
        <v>ACT/360</v>
      </c>
      <c r="CF17" s="162" t="s">
        <v>127</v>
      </c>
      <c r="CG17" s="162" t="s">
        <v>113</v>
      </c>
      <c r="CH17" s="162" t="s">
        <v>127</v>
      </c>
      <c r="CI17" s="162" t="s">
        <v>113</v>
      </c>
      <c r="CJ17" s="162" t="s">
        <v>127</v>
      </c>
      <c r="CK17" s="162" t="s">
        <v>113</v>
      </c>
      <c r="CL17" s="162" t="s">
        <v>393</v>
      </c>
      <c r="CM17" s="162" t="s">
        <v>379</v>
      </c>
      <c r="CN17" s="162" t="s">
        <v>379</v>
      </c>
      <c r="CQ17" s="162" t="s">
        <v>380</v>
      </c>
      <c r="CR17" s="162"/>
      <c r="CS17" s="162"/>
      <c r="CW17" s="201" t="str">
        <f t="shared" si="22"/>
        <v>Receive</v>
      </c>
      <c r="CX17" s="210">
        <f t="shared" si="23"/>
        <v>100000000</v>
      </c>
      <c r="CY17" s="209">
        <f t="shared" ca="1" si="24"/>
        <v>43355</v>
      </c>
      <c r="CZ17" s="208">
        <f t="shared" ca="1" si="25"/>
        <v>47373</v>
      </c>
      <c r="DA17" s="209" t="str">
        <f t="shared" si="7"/>
        <v>EURLIVE</v>
      </c>
      <c r="DB17" s="207" t="str">
        <f t="shared" si="26"/>
        <v>EUR6M</v>
      </c>
      <c r="DC17" s="207" t="s">
        <v>94</v>
      </c>
      <c r="DD17" s="214" t="str">
        <f t="shared" si="27"/>
        <v>ANNUAL</v>
      </c>
      <c r="DE17" s="214" t="str">
        <f t="shared" si="8"/>
        <v>30/360</v>
      </c>
      <c r="DF17" s="213" t="s">
        <v>127</v>
      </c>
      <c r="DG17" s="213" t="s">
        <v>113</v>
      </c>
      <c r="DH17" s="213" t="s">
        <v>127</v>
      </c>
      <c r="DI17" s="213" t="s">
        <v>113</v>
      </c>
      <c r="DJ17" s="220"/>
      <c r="DK17" s="220"/>
      <c r="DL17" s="201"/>
      <c r="DM17" s="205" t="s">
        <v>379</v>
      </c>
      <c r="DN17" s="219" t="s">
        <v>380</v>
      </c>
      <c r="DO17" s="214" t="str">
        <f t="shared" si="9"/>
        <v>Semi-Annual</v>
      </c>
      <c r="DP17" s="204">
        <f t="shared" si="10"/>
        <v>0</v>
      </c>
      <c r="DQ17" s="214" t="str">
        <f t="shared" si="11"/>
        <v>ACT/360</v>
      </c>
      <c r="DR17" s="213" t="s">
        <v>127</v>
      </c>
      <c r="DS17" s="213" t="s">
        <v>113</v>
      </c>
      <c r="DT17" s="213" t="s">
        <v>127</v>
      </c>
      <c r="DU17" s="213" t="s">
        <v>113</v>
      </c>
      <c r="DV17" s="213" t="s">
        <v>127</v>
      </c>
      <c r="DW17" s="213" t="s">
        <v>113</v>
      </c>
      <c r="DX17" s="220"/>
      <c r="DY17" s="220"/>
      <c r="DZ17" s="201"/>
      <c r="EA17" s="205" t="s">
        <v>379</v>
      </c>
      <c r="EB17" s="208"/>
      <c r="EC17" s="208" t="str">
        <f t="shared" si="12"/>
        <v>0D</v>
      </c>
      <c r="ED17" s="208">
        <f t="shared" si="13"/>
        <v>0</v>
      </c>
      <c r="EE17" s="203" t="str">
        <f t="shared" ca="1" si="14"/>
        <v>[2018/09/10 15:06] #Error: Interpolation on forward rates failed. Check whether forward rates were generated by MFirYieldCurvePro !!</v>
      </c>
      <c r="EF17" s="215"/>
      <c r="EG17" s="205" t="s">
        <v>379</v>
      </c>
      <c r="EH17" s="219" t="s">
        <v>380</v>
      </c>
      <c r="EI17" s="206" t="str">
        <f t="shared" ca="1" si="15"/>
        <v>[2018/09/10 15:06] #Error: Invalid Curve: CurveIndex 'OIS' in collection EURLIVE does not exist</v>
      </c>
      <c r="ET17" s="159">
        <v>12</v>
      </c>
      <c r="EU17" s="618">
        <v>0</v>
      </c>
      <c r="EV17" s="179">
        <v>1</v>
      </c>
      <c r="EW17" s="159" t="s">
        <v>379</v>
      </c>
      <c r="EX17" s="618" t="s">
        <v>248</v>
      </c>
      <c r="EY17" s="618" t="s">
        <v>117</v>
      </c>
      <c r="EZ17" s="179" t="s">
        <v>152</v>
      </c>
      <c r="FA17" s="618" t="s">
        <v>379</v>
      </c>
      <c r="FB17" s="618" t="str">
        <f t="shared" si="28"/>
        <v>11y</v>
      </c>
      <c r="FC17" s="618" t="s">
        <v>190</v>
      </c>
      <c r="FD17" s="179" t="s">
        <v>115</v>
      </c>
      <c r="FE17" s="475">
        <v>100</v>
      </c>
      <c r="FF17" s="180" t="str">
        <f ca="1">_xll.meProductSwapParRate(_xll.meUtilityLVBFromKeysValues($CW$5:$EH$5,$CW17:$EH17),FALSE)</f>
        <v>[2018/09/10 15:06] #Error: Invalid Curve: CurveIndex 'OIS' in collection EURLIVE does not exist</v>
      </c>
      <c r="FG17" s="181">
        <v>0</v>
      </c>
      <c r="FH17" s="182" t="s">
        <v>399</v>
      </c>
      <c r="FN17"/>
      <c r="FO17"/>
      <c r="FP17" s="184"/>
    </row>
    <row r="18" spans="2:172">
      <c r="B18" s="159">
        <v>13</v>
      </c>
      <c r="C18" s="755">
        <v>0</v>
      </c>
      <c r="D18" s="179">
        <v>1</v>
      </c>
      <c r="E18" s="159" t="s">
        <v>379</v>
      </c>
      <c r="F18" s="755" t="s">
        <v>249</v>
      </c>
      <c r="G18" s="755" t="s">
        <v>117</v>
      </c>
      <c r="H18" s="179" t="s">
        <v>152</v>
      </c>
      <c r="I18" s="755" t="s">
        <v>379</v>
      </c>
      <c r="J18" s="755" t="str">
        <f t="shared" si="16"/>
        <v>12y</v>
      </c>
      <c r="K18" s="755" t="s">
        <v>190</v>
      </c>
      <c r="L18" s="179" t="s">
        <v>115</v>
      </c>
      <c r="M18" s="475">
        <v>100</v>
      </c>
      <c r="N18" s="180" t="str">
        <f ca="1">_xll.meProductSwapParRate(_xll.meUtilityLVBFromKeysValues($CW$5:$EH$5,$CW18:$EH18),FALSE)</f>
        <v>[2018/09/10 15:06] #Error: Invalid Curve: CurveIndex 'OIS' in collection EURLIVE does not exist</v>
      </c>
      <c r="O18" s="181">
        <v>0</v>
      </c>
      <c r="P18" s="182" t="s">
        <v>399</v>
      </c>
      <c r="Q18" s="300" t="str">
        <f ca="1">IF(D18=1,IF(BT18=AK15,_xll.mirSwapStubRate(BT18,BU18,BV18,CE18,CF18,CG18,,,,,,,CQ18,P18,Curves!$AF$4:$AF$10,Curves!$AF$4:$AF$10,Curves!$AG$4:$AG$10,,,TRUE,TRUE),_xll.mirSwapStubRate(BT18,BU18,BV18,CE18,CF18,CG18,,,,,,,CQ18,P18,Curves!$AG$13:$AG$17,Curves!$AF$13:$AF$17,,,,TRUE,TRUE)),"")</f>
        <v>[2018/09/10 15:06] #Error: Interpolation on forward rates failed. Check whether forward rates were generated by MFirYieldCurvePro !!</v>
      </c>
      <c r="R18" s="301"/>
      <c r="S18" s="183" t="str">
        <f ca="1">IF(D18=1,_xll.meLWOSwapParRate(AL18,P18),"")</f>
        <v>[2018/09/10 15:06] #Error: Invalid Curve: CurveIndex 'OIS' in collection EURLIVE does not exist</v>
      </c>
      <c r="T18" s="184" t="str">
        <f ca="1">IF(D18=1,_xll.meLWOSwapPV(AL18,P18),"")</f>
        <v>[2018/09/10 15:06] #Error: Invalid Curve: CurveIndex 'OIS' in collection EURLIVE does not exist</v>
      </c>
      <c r="U18" s="292"/>
      <c r="V18" s="184"/>
      <c r="W18"/>
      <c r="AA18"/>
      <c r="AB18"/>
      <c r="AC18" s="184"/>
      <c r="AD18" s="184"/>
      <c r="AE18" s="184"/>
      <c r="AF18" s="184"/>
      <c r="AG18" s="184"/>
      <c r="AH18" s="184"/>
      <c r="AI18" s="184"/>
      <c r="AJ18" s="184"/>
      <c r="AK18" s="181" t="str">
        <f t="shared" ca="1" si="17"/>
        <v>OLD</v>
      </c>
      <c r="AL18" s="162" t="str">
        <f ca="1">IF(D18=1,_xll.meLWOSwapCreateFromLegs(B18,AM18,BP18),"")</f>
        <v>13@296:4</v>
      </c>
      <c r="AM18" s="162" t="str">
        <f ca="1">IF(D18=1,_xll.meLWOLegCreate(AN18,_xll.meUtilityLVBFromMultipleKeysValues($AN$5:$BN$5,AN18:BN18),FALSE),"")</f>
        <v>LEG1@276:4</v>
      </c>
      <c r="AN18" s="162" t="s">
        <v>382</v>
      </c>
      <c r="AO18" s="468">
        <f t="shared" si="18"/>
        <v>100000000</v>
      </c>
      <c r="AP18" s="373" t="str">
        <f t="shared" si="19"/>
        <v>Receive</v>
      </c>
      <c r="AQ18" s="186">
        <f ca="1">IF(E18="","",IF(OR(RIGHT(E18,1)="D",RIGHT(E18,1)="Y",RIGHT(E18,1)="M",RIGHT(E18,1)="W"),_xll.meDateFromTenor(SpotDate,E18,"MOD_FOLLOWING","TGT"),E18))</f>
        <v>43355</v>
      </c>
      <c r="AR18" s="186">
        <f ca="1">IF(F18="","",IF(OR(RIGHT(F18,1)="D",RIGHT(F18,1)="Y",RIGHT(F18,1)="M",RIGHT(F18,1)="W"),_xll.meDateFromTenor(AQ18,F18),F18))</f>
        <v>47738</v>
      </c>
      <c r="AS18" s="162" t="str">
        <f t="shared" si="0"/>
        <v>ANNUAL</v>
      </c>
      <c r="AT18" s="162" t="s">
        <v>94</v>
      </c>
      <c r="AU18" s="162" t="s">
        <v>102</v>
      </c>
      <c r="AV18" s="180" t="str">
        <f t="shared" ca="1" si="1"/>
        <v>[2018/09/10 15:06] #Error: Invalid Curve: CurveIndex 'OIS' in collection EURLIVE does not exist</v>
      </c>
      <c r="BB18" s="162" t="str">
        <f t="shared" si="2"/>
        <v>30/360</v>
      </c>
      <c r="BE18" s="162" t="s">
        <v>127</v>
      </c>
      <c r="BF18" s="162" t="s">
        <v>113</v>
      </c>
      <c r="BG18" s="162" t="s">
        <v>127</v>
      </c>
      <c r="BH18" s="162" t="s">
        <v>113</v>
      </c>
      <c r="BI18" s="162" t="s">
        <v>393</v>
      </c>
      <c r="BK18" s="162" t="s">
        <v>379</v>
      </c>
      <c r="BN18" s="162" t="s">
        <v>380</v>
      </c>
      <c r="BP18" s="162" t="str">
        <f ca="1">IF(D18=1,_xll.meLWOLegCreate(BQ18,_xll.meUtilityLVBFromMultipleKeysValues($BQ$5:$CQ$5,BQ18:CQ18),FALSE),"")</f>
        <v>LEG2@265:4</v>
      </c>
      <c r="BQ18" s="162" t="s">
        <v>383</v>
      </c>
      <c r="BR18" s="187">
        <f t="shared" si="20"/>
        <v>100000000</v>
      </c>
      <c r="BS18" s="373" t="str">
        <f t="shared" si="21"/>
        <v>Pay</v>
      </c>
      <c r="BT18" s="186">
        <f ca="1">IF(I18="","",IF(OR(RIGHT(I18,1)="D",RIGHT(I18,1)="Y",RIGHT(I18,1)="M",RIGHT(I18,1)="W"),_xll.meDateFromTenor(SpotDate,I18,"MOD_FOLLOWING","TGT"),I18))</f>
        <v>43355</v>
      </c>
      <c r="BU18" s="186">
        <f ca="1">IF(J18="","",IF(OR(RIGHT(J18,1)="D",RIGHT(J18,1)="Y",RIGHT(J18,1)="M",RIGHT(J18,1)="W"),_xll.meDateFromTenor(BT18,J18),J18))</f>
        <v>47738</v>
      </c>
      <c r="BV18" s="162" t="str">
        <f t="shared" si="3"/>
        <v>Semi-Annual</v>
      </c>
      <c r="BW18" s="188" t="str">
        <f>IF(BV18="QUARTERLY",Curves!$AG$14,IF('Vanilla Pricer'!BV18="SEMI-ANNUAL",Curves!$AG$15,IF('Vanilla Pricer'!BV18="MONTHLY",Curves!$AG$16,IF('Vanilla Pricer'!BV18="12M",Curves!$AG$17))))</f>
        <v>EUR6M</v>
      </c>
      <c r="BX18" s="162" t="s">
        <v>94</v>
      </c>
      <c r="BY18" s="162" t="s">
        <v>102</v>
      </c>
      <c r="BZ18" s="162" t="s">
        <v>378</v>
      </c>
      <c r="CA18" s="162" t="s">
        <v>378</v>
      </c>
      <c r="CB18" s="200" t="str">
        <f t="shared" ca="1" si="4"/>
        <v>[2018/09/10 15:06] #Error: Interpolation on forward rates failed. Check whether forward rates were generated by MFirYieldCurvePro !!</v>
      </c>
      <c r="CD18" s="181">
        <f t="shared" si="5"/>
        <v>0</v>
      </c>
      <c r="CE18" s="162" t="str">
        <f t="shared" si="6"/>
        <v>ACT/360</v>
      </c>
      <c r="CF18" s="162" t="s">
        <v>127</v>
      </c>
      <c r="CG18" s="162" t="s">
        <v>113</v>
      </c>
      <c r="CH18" s="162" t="s">
        <v>127</v>
      </c>
      <c r="CI18" s="162" t="s">
        <v>113</v>
      </c>
      <c r="CJ18" s="162" t="s">
        <v>127</v>
      </c>
      <c r="CK18" s="162" t="s">
        <v>113</v>
      </c>
      <c r="CL18" s="162" t="s">
        <v>393</v>
      </c>
      <c r="CM18" s="162" t="s">
        <v>379</v>
      </c>
      <c r="CN18" s="162" t="s">
        <v>379</v>
      </c>
      <c r="CQ18" s="162" t="s">
        <v>380</v>
      </c>
      <c r="CR18" s="162"/>
      <c r="CS18" s="162"/>
      <c r="CW18" s="201" t="str">
        <f t="shared" si="22"/>
        <v>Receive</v>
      </c>
      <c r="CX18" s="210">
        <f t="shared" si="23"/>
        <v>100000000</v>
      </c>
      <c r="CY18" s="209">
        <f t="shared" ca="1" si="24"/>
        <v>43355</v>
      </c>
      <c r="CZ18" s="208">
        <f t="shared" ca="1" si="25"/>
        <v>47738</v>
      </c>
      <c r="DA18" s="209" t="str">
        <f t="shared" si="7"/>
        <v>EURLIVE</v>
      </c>
      <c r="DB18" s="207" t="str">
        <f t="shared" si="26"/>
        <v>EUR6M</v>
      </c>
      <c r="DC18" s="207" t="s">
        <v>94</v>
      </c>
      <c r="DD18" s="214" t="str">
        <f t="shared" si="27"/>
        <v>ANNUAL</v>
      </c>
      <c r="DE18" s="214" t="str">
        <f t="shared" si="8"/>
        <v>30/360</v>
      </c>
      <c r="DF18" s="213" t="s">
        <v>127</v>
      </c>
      <c r="DG18" s="213" t="s">
        <v>113</v>
      </c>
      <c r="DH18" s="213" t="s">
        <v>127</v>
      </c>
      <c r="DI18" s="213" t="s">
        <v>113</v>
      </c>
      <c r="DJ18" s="220"/>
      <c r="DK18" s="220"/>
      <c r="DL18" s="201"/>
      <c r="DM18" s="205" t="s">
        <v>379</v>
      </c>
      <c r="DN18" s="219" t="s">
        <v>380</v>
      </c>
      <c r="DO18" s="214" t="str">
        <f t="shared" si="9"/>
        <v>Semi-Annual</v>
      </c>
      <c r="DP18" s="204">
        <f t="shared" si="10"/>
        <v>0</v>
      </c>
      <c r="DQ18" s="214" t="str">
        <f t="shared" si="11"/>
        <v>ACT/360</v>
      </c>
      <c r="DR18" s="213" t="s">
        <v>127</v>
      </c>
      <c r="DS18" s="213" t="s">
        <v>113</v>
      </c>
      <c r="DT18" s="213" t="s">
        <v>127</v>
      </c>
      <c r="DU18" s="213" t="s">
        <v>113</v>
      </c>
      <c r="DV18" s="213" t="s">
        <v>127</v>
      </c>
      <c r="DW18" s="213" t="s">
        <v>113</v>
      </c>
      <c r="DX18" s="220"/>
      <c r="DY18" s="220"/>
      <c r="DZ18" s="201"/>
      <c r="EA18" s="205" t="s">
        <v>379</v>
      </c>
      <c r="EB18" s="208"/>
      <c r="EC18" s="208" t="str">
        <f t="shared" si="12"/>
        <v>0D</v>
      </c>
      <c r="ED18" s="208">
        <f t="shared" si="13"/>
        <v>0</v>
      </c>
      <c r="EE18" s="203" t="str">
        <f t="shared" ca="1" si="14"/>
        <v>[2018/09/10 15:06] #Error: Interpolation on forward rates failed. Check whether forward rates were generated by MFirYieldCurvePro !!</v>
      </c>
      <c r="EF18" s="215"/>
      <c r="EG18" s="205" t="s">
        <v>379</v>
      </c>
      <c r="EH18" s="219" t="s">
        <v>380</v>
      </c>
      <c r="EI18" s="206" t="str">
        <f t="shared" ca="1" si="15"/>
        <v>[2018/09/10 15:06] #Error: Invalid Curve: CurveIndex 'OIS' in collection EURLIVE does not exist</v>
      </c>
      <c r="ET18" s="159">
        <v>13</v>
      </c>
      <c r="EU18" s="618">
        <v>0</v>
      </c>
      <c r="EV18" s="179">
        <v>1</v>
      </c>
      <c r="EW18" s="159" t="s">
        <v>379</v>
      </c>
      <c r="EX18" s="618" t="s">
        <v>249</v>
      </c>
      <c r="EY18" s="618" t="s">
        <v>117</v>
      </c>
      <c r="EZ18" s="179" t="s">
        <v>152</v>
      </c>
      <c r="FA18" s="618" t="s">
        <v>379</v>
      </c>
      <c r="FB18" s="618" t="str">
        <f t="shared" si="28"/>
        <v>12y</v>
      </c>
      <c r="FC18" s="618" t="s">
        <v>190</v>
      </c>
      <c r="FD18" s="179" t="s">
        <v>115</v>
      </c>
      <c r="FE18" s="475">
        <v>100</v>
      </c>
      <c r="FF18" s="180" t="str">
        <f ca="1">_xll.meProductSwapParRate(_xll.meUtilityLVBFromKeysValues($CW$5:$EH$5,$CW18:$EH18),FALSE)</f>
        <v>[2018/09/10 15:06] #Error: Invalid Curve: CurveIndex 'OIS' in collection EURLIVE does not exist</v>
      </c>
      <c r="FG18" s="181">
        <v>0</v>
      </c>
      <c r="FH18" s="182" t="s">
        <v>399</v>
      </c>
      <c r="FN18" t="s">
        <v>552</v>
      </c>
      <c r="FO18"/>
      <c r="FP18" s="184"/>
    </row>
    <row r="19" spans="2:172">
      <c r="B19" s="159">
        <v>14</v>
      </c>
      <c r="C19" s="755">
        <v>0</v>
      </c>
      <c r="D19" s="179">
        <v>1</v>
      </c>
      <c r="E19" s="159" t="s">
        <v>379</v>
      </c>
      <c r="F19" s="755" t="s">
        <v>250</v>
      </c>
      <c r="G19" s="755" t="s">
        <v>117</v>
      </c>
      <c r="H19" s="179" t="s">
        <v>152</v>
      </c>
      <c r="I19" s="755" t="s">
        <v>379</v>
      </c>
      <c r="J19" s="755" t="str">
        <f t="shared" si="16"/>
        <v>15y</v>
      </c>
      <c r="K19" s="755" t="s">
        <v>190</v>
      </c>
      <c r="L19" s="179" t="s">
        <v>115</v>
      </c>
      <c r="M19" s="475">
        <v>100</v>
      </c>
      <c r="N19" s="180" t="str">
        <f ca="1">_xll.meProductSwapParRate(_xll.meUtilityLVBFromKeysValues($CW$5:$EH$5,$CW19:$EH19),FALSE)</f>
        <v>[2018/09/10 15:06] #Error: Invalid Curve: CurveIndex 'OIS' in collection EURLIVE does not exist</v>
      </c>
      <c r="O19" s="181">
        <v>0</v>
      </c>
      <c r="P19" s="182" t="s">
        <v>399</v>
      </c>
      <c r="Q19" s="300" t="str">
        <f ca="1">IF(D19=1,IF(BT19=AK16,_xll.mirSwapStubRate(BT19,BU19,BV19,CE19,CF19,CG19,,,,,,,CQ19,P19,Curves!$AF$4:$AF$10,Curves!$AF$4:$AF$10,Curves!$AG$4:$AG$10,,,TRUE,TRUE),_xll.mirSwapStubRate(BT19,BU19,BV19,CE19,CF19,CG19,,,,,,,CQ19,P19,Curves!$AG$13:$AG$17,Curves!$AF$13:$AF$17,,,,TRUE,TRUE)),"")</f>
        <v>[2018/09/10 15:06] #Error: Interpolation on forward rates failed. Check whether forward rates were generated by MFirYieldCurvePro !!</v>
      </c>
      <c r="R19" s="301"/>
      <c r="S19" s="183" t="str">
        <f ca="1">IF(D19=1,_xll.meLWOSwapParRate(AL19,P19),"")</f>
        <v>[2018/09/10 15:06] #Error: Invalid Curve: CurveIndex 'OIS' in collection EURLIVE does not exist</v>
      </c>
      <c r="T19" s="184" t="str">
        <f ca="1">IF(D19=1,_xll.meLWOSwapPV(AL19,P19),"")</f>
        <v>[2018/09/10 15:06] #Error: Invalid Curve: CurveIndex 'OIS' in collection EURLIVE does not exist</v>
      </c>
      <c r="U19" s="292"/>
      <c r="V19" s="184"/>
      <c r="W19"/>
      <c r="AA19"/>
      <c r="AB19"/>
      <c r="AC19" s="184"/>
      <c r="AD19" s="184"/>
      <c r="AE19" s="184"/>
      <c r="AF19" s="184"/>
      <c r="AG19" s="184"/>
      <c r="AH19" s="184"/>
      <c r="AI19" s="184"/>
      <c r="AJ19" s="184"/>
      <c r="AK19" s="181" t="str">
        <f t="shared" ca="1" si="17"/>
        <v>OLD</v>
      </c>
      <c r="AL19" s="162" t="str">
        <f ca="1">IF(D19=1,_xll.meLWOSwapCreateFromLegs(B19,AM19,BP19),"")</f>
        <v>14@303:4</v>
      </c>
      <c r="AM19" s="162" t="str">
        <f ca="1">IF(D19=1,_xll.meLWOLegCreate(AN19,_xll.meUtilityLVBFromMultipleKeysValues($AN$5:$BN$5,AN19:BN19),FALSE),"")</f>
        <v>LEG1@280:4</v>
      </c>
      <c r="AN19" s="162" t="s">
        <v>382</v>
      </c>
      <c r="AO19" s="468">
        <f t="shared" si="18"/>
        <v>100000000</v>
      </c>
      <c r="AP19" s="373" t="str">
        <f t="shared" si="19"/>
        <v>Receive</v>
      </c>
      <c r="AQ19" s="186">
        <f ca="1">IF(E19="","",IF(OR(RIGHT(E19,1)="D",RIGHT(E19,1)="Y",RIGHT(E19,1)="M",RIGHT(E19,1)="W"),_xll.meDateFromTenor(SpotDate,E19,"MOD_FOLLOWING","TGT"),E19))</f>
        <v>43355</v>
      </c>
      <c r="AR19" s="186">
        <f ca="1">IF(F19="","",IF(OR(RIGHT(F19,1)="D",RIGHT(F19,1)="Y",RIGHT(F19,1)="M",RIGHT(F19,1)="W"),_xll.meDateFromTenor(AQ19,F19),F19))</f>
        <v>48834</v>
      </c>
      <c r="AS19" s="162" t="str">
        <f t="shared" si="0"/>
        <v>ANNUAL</v>
      </c>
      <c r="AT19" s="162" t="s">
        <v>94</v>
      </c>
      <c r="AU19" s="162" t="s">
        <v>102</v>
      </c>
      <c r="AV19" s="180" t="str">
        <f t="shared" ca="1" si="1"/>
        <v>[2018/09/10 15:06] #Error: Invalid Curve: CurveIndex 'OIS' in collection EURLIVE does not exist</v>
      </c>
      <c r="BB19" s="162" t="str">
        <f t="shared" si="2"/>
        <v>30/360</v>
      </c>
      <c r="BE19" s="162" t="s">
        <v>127</v>
      </c>
      <c r="BF19" s="162" t="s">
        <v>113</v>
      </c>
      <c r="BG19" s="162" t="s">
        <v>127</v>
      </c>
      <c r="BH19" s="162" t="s">
        <v>113</v>
      </c>
      <c r="BI19" s="162" t="s">
        <v>393</v>
      </c>
      <c r="BK19" s="162" t="s">
        <v>379</v>
      </c>
      <c r="BN19" s="162" t="s">
        <v>380</v>
      </c>
      <c r="BP19" s="162" t="str">
        <f ca="1">IF(D19=1,_xll.meLWOLegCreate(BQ19,_xll.meUtilityLVBFromMultipleKeysValues($BQ$5:$CQ$5,BQ19:CQ19),FALSE),"")</f>
        <v>LEG2@258:4</v>
      </c>
      <c r="BQ19" s="162" t="s">
        <v>383</v>
      </c>
      <c r="BR19" s="187">
        <f t="shared" si="20"/>
        <v>100000000</v>
      </c>
      <c r="BS19" s="373" t="str">
        <f t="shared" si="21"/>
        <v>Pay</v>
      </c>
      <c r="BT19" s="186">
        <f ca="1">IF(I19="","",IF(OR(RIGHT(I19,1)="D",RIGHT(I19,1)="Y",RIGHT(I19,1)="M",RIGHT(I19,1)="W"),_xll.meDateFromTenor(SpotDate,I19,"MOD_FOLLOWING","TGT"),I19))</f>
        <v>43355</v>
      </c>
      <c r="BU19" s="186">
        <f ca="1">IF(J19="","",IF(OR(RIGHT(J19,1)="D",RIGHT(J19,1)="Y",RIGHT(J19,1)="M",RIGHT(J19,1)="W"),_xll.meDateFromTenor(BT19,J19),J19))</f>
        <v>48834</v>
      </c>
      <c r="BV19" s="162" t="str">
        <f t="shared" si="3"/>
        <v>Semi-Annual</v>
      </c>
      <c r="BW19" s="188" t="str">
        <f>IF(BV19="QUARTERLY",Curves!$AG$14,IF('Vanilla Pricer'!BV19="SEMI-ANNUAL",Curves!$AG$15,IF('Vanilla Pricer'!BV19="MONTHLY",Curves!$AG$16,IF('Vanilla Pricer'!BV19="12M",Curves!$AG$17))))</f>
        <v>EUR6M</v>
      </c>
      <c r="BX19" s="162" t="s">
        <v>94</v>
      </c>
      <c r="BY19" s="162" t="s">
        <v>102</v>
      </c>
      <c r="BZ19" s="162" t="s">
        <v>378</v>
      </c>
      <c r="CA19" s="162" t="s">
        <v>378</v>
      </c>
      <c r="CB19" s="200" t="str">
        <f t="shared" ca="1" si="4"/>
        <v>[2018/09/10 15:06] #Error: Interpolation on forward rates failed. Check whether forward rates were generated by MFirYieldCurvePro !!</v>
      </c>
      <c r="CD19" s="181">
        <f t="shared" si="5"/>
        <v>0</v>
      </c>
      <c r="CE19" s="162" t="str">
        <f t="shared" si="6"/>
        <v>ACT/360</v>
      </c>
      <c r="CF19" s="162" t="s">
        <v>127</v>
      </c>
      <c r="CG19" s="162" t="s">
        <v>113</v>
      </c>
      <c r="CH19" s="162" t="s">
        <v>127</v>
      </c>
      <c r="CI19" s="162" t="s">
        <v>113</v>
      </c>
      <c r="CJ19" s="162" t="s">
        <v>127</v>
      </c>
      <c r="CK19" s="162" t="s">
        <v>113</v>
      </c>
      <c r="CL19" s="162" t="s">
        <v>393</v>
      </c>
      <c r="CM19" s="162" t="s">
        <v>379</v>
      </c>
      <c r="CN19" s="162" t="s">
        <v>379</v>
      </c>
      <c r="CQ19" s="162" t="s">
        <v>380</v>
      </c>
      <c r="CR19" s="162"/>
      <c r="CS19" s="162"/>
      <c r="CW19" s="201" t="str">
        <f t="shared" si="22"/>
        <v>Receive</v>
      </c>
      <c r="CX19" s="210">
        <f t="shared" si="23"/>
        <v>100000000</v>
      </c>
      <c r="CY19" s="209">
        <f t="shared" ca="1" si="24"/>
        <v>43355</v>
      </c>
      <c r="CZ19" s="208">
        <f t="shared" ca="1" si="25"/>
        <v>48834</v>
      </c>
      <c r="DA19" s="209" t="str">
        <f t="shared" si="7"/>
        <v>EURLIVE</v>
      </c>
      <c r="DB19" s="207" t="str">
        <f t="shared" si="26"/>
        <v>EUR6M</v>
      </c>
      <c r="DC19" s="207" t="s">
        <v>94</v>
      </c>
      <c r="DD19" s="214" t="str">
        <f t="shared" si="27"/>
        <v>ANNUAL</v>
      </c>
      <c r="DE19" s="214" t="str">
        <f t="shared" si="8"/>
        <v>30/360</v>
      </c>
      <c r="DF19" s="213" t="s">
        <v>127</v>
      </c>
      <c r="DG19" s="213" t="s">
        <v>113</v>
      </c>
      <c r="DH19" s="213" t="s">
        <v>127</v>
      </c>
      <c r="DI19" s="213" t="s">
        <v>113</v>
      </c>
      <c r="DJ19" s="220"/>
      <c r="DK19" s="220"/>
      <c r="DL19" s="201"/>
      <c r="DM19" s="205" t="s">
        <v>379</v>
      </c>
      <c r="DN19" s="219" t="s">
        <v>380</v>
      </c>
      <c r="DO19" s="214" t="str">
        <f t="shared" si="9"/>
        <v>Semi-Annual</v>
      </c>
      <c r="DP19" s="204">
        <f t="shared" si="10"/>
        <v>0</v>
      </c>
      <c r="DQ19" s="214" t="str">
        <f t="shared" si="11"/>
        <v>ACT/360</v>
      </c>
      <c r="DR19" s="213" t="s">
        <v>127</v>
      </c>
      <c r="DS19" s="213" t="s">
        <v>113</v>
      </c>
      <c r="DT19" s="213" t="s">
        <v>127</v>
      </c>
      <c r="DU19" s="213" t="s">
        <v>113</v>
      </c>
      <c r="DV19" s="213" t="s">
        <v>127</v>
      </c>
      <c r="DW19" s="213" t="s">
        <v>113</v>
      </c>
      <c r="DX19" s="220"/>
      <c r="DY19" s="220"/>
      <c r="DZ19" s="201"/>
      <c r="EA19" s="205" t="s">
        <v>379</v>
      </c>
      <c r="EB19" s="208"/>
      <c r="EC19" s="208" t="str">
        <f t="shared" si="12"/>
        <v>0D</v>
      </c>
      <c r="ED19" s="208">
        <f t="shared" si="13"/>
        <v>0</v>
      </c>
      <c r="EE19" s="203" t="str">
        <f t="shared" ca="1" si="14"/>
        <v>[2018/09/10 15:06] #Error: Interpolation on forward rates failed. Check whether forward rates were generated by MFirYieldCurvePro !!</v>
      </c>
      <c r="EF19" s="215"/>
      <c r="EG19" s="205" t="s">
        <v>379</v>
      </c>
      <c r="EH19" s="219" t="s">
        <v>380</v>
      </c>
      <c r="EI19" s="206" t="str">
        <f t="shared" ca="1" si="15"/>
        <v>[2018/09/10 15:06] #Error: Invalid Curve: CurveIndex 'OIS' in collection EURLIVE does not exist</v>
      </c>
      <c r="ET19" s="159">
        <v>14</v>
      </c>
      <c r="EU19" s="618">
        <v>0</v>
      </c>
      <c r="EV19" s="179">
        <v>1</v>
      </c>
      <c r="EW19" s="159" t="s">
        <v>379</v>
      </c>
      <c r="EX19" s="618" t="s">
        <v>250</v>
      </c>
      <c r="EY19" s="618" t="s">
        <v>117</v>
      </c>
      <c r="EZ19" s="179" t="s">
        <v>152</v>
      </c>
      <c r="FA19" s="618" t="s">
        <v>379</v>
      </c>
      <c r="FB19" s="618" t="str">
        <f t="shared" si="28"/>
        <v>15y</v>
      </c>
      <c r="FC19" s="618" t="s">
        <v>190</v>
      </c>
      <c r="FD19" s="179" t="s">
        <v>115</v>
      </c>
      <c r="FE19" s="475">
        <v>100</v>
      </c>
      <c r="FF19" s="180" t="str">
        <f ca="1">_xll.meProductSwapParRate(_xll.meUtilityLVBFromKeysValues($CW$5:$EH$5,$CW19:$EH19),FALSE)</f>
        <v>[2018/09/10 15:06] #Error: Invalid Curve: CurveIndex 'OIS' in collection EURLIVE does not exist</v>
      </c>
      <c r="FG19" s="181">
        <v>0</v>
      </c>
      <c r="FH19" s="182" t="s">
        <v>399</v>
      </c>
      <c r="FN19" t="s">
        <v>553</v>
      </c>
      <c r="FO19"/>
      <c r="FP19" s="184"/>
    </row>
    <row r="20" spans="2:172">
      <c r="B20" s="159">
        <v>15</v>
      </c>
      <c r="C20" s="755">
        <v>0</v>
      </c>
      <c r="D20" s="179">
        <v>1</v>
      </c>
      <c r="E20" s="159" t="s">
        <v>379</v>
      </c>
      <c r="F20" s="755" t="s">
        <v>251</v>
      </c>
      <c r="G20" s="755" t="s">
        <v>117</v>
      </c>
      <c r="H20" s="179" t="s">
        <v>152</v>
      </c>
      <c r="I20" s="755" t="s">
        <v>379</v>
      </c>
      <c r="J20" s="755" t="str">
        <f t="shared" si="16"/>
        <v>20y</v>
      </c>
      <c r="K20" s="755" t="s">
        <v>190</v>
      </c>
      <c r="L20" s="179" t="s">
        <v>115</v>
      </c>
      <c r="M20" s="475">
        <v>100</v>
      </c>
      <c r="N20" s="180" t="str">
        <f ca="1">_xll.meProductSwapParRate(_xll.meUtilityLVBFromKeysValues($CW$5:$EH$5,$CW20:$EH20),FALSE)</f>
        <v>[2018/09/10 15:06] #Error: Invalid Curve: CurveIndex 'OIS' in collection EURLIVE does not exist</v>
      </c>
      <c r="O20" s="181">
        <v>0</v>
      </c>
      <c r="P20" s="182" t="s">
        <v>399</v>
      </c>
      <c r="Q20" s="300" t="str">
        <f ca="1">IF(D20=1,IF(BT20=AK17,_xll.mirSwapStubRate(BT20,BU20,BV20,CE20,CF20,CG20,,,,,,,CQ20,P20,Curves!$AF$4:$AF$10,Curves!$AF$4:$AF$10,Curves!$AG$4:$AG$10,,,TRUE,TRUE),_xll.mirSwapStubRate(BT20,BU20,BV20,CE20,CF20,CG20,,,,,,,CQ20,P20,Curves!$AG$13:$AG$17,Curves!$AF$13:$AF$17,,,,TRUE,TRUE)),"")</f>
        <v>[2018/09/10 15:06] #Error: Interpolation on forward rates failed. Check whether forward rates were generated by MFirYieldCurvePro !!</v>
      </c>
      <c r="R20" s="301"/>
      <c r="S20" s="183" t="str">
        <f ca="1">IF(D20=1,_xll.meLWOSwapParRate(AL20,P20),"")</f>
        <v>[2018/09/10 15:06] #Error: Invalid Curve: CurveIndex 'OIS' in collection EURLIVE does not exist</v>
      </c>
      <c r="T20" s="184" t="str">
        <f ca="1">IF(D20=1,_xll.meLWOSwapPV(AL20,P20),"")</f>
        <v>[2018/09/10 15:06] #Error: Invalid Curve: CurveIndex 'OIS' in collection EURLIVE does not exist</v>
      </c>
      <c r="U20" s="292"/>
      <c r="V20" s="184"/>
      <c r="W20"/>
      <c r="AA20"/>
      <c r="AB20"/>
      <c r="AC20" s="184"/>
      <c r="AD20" s="184"/>
      <c r="AE20" s="184"/>
      <c r="AF20" s="184"/>
      <c r="AG20" s="184"/>
      <c r="AH20" s="184"/>
      <c r="AI20" s="184"/>
      <c r="AJ20" s="184"/>
      <c r="AK20" s="181" t="str">
        <f t="shared" ca="1" si="17"/>
        <v>OLD</v>
      </c>
      <c r="AL20" s="162" t="str">
        <f ca="1">IF(D20=1,_xll.meLWOSwapCreateFromLegs(B20,AM20,BP20),"")</f>
        <v>15@294:4</v>
      </c>
      <c r="AM20" s="162" t="str">
        <f ca="1">IF(D20=1,_xll.meLWOLegCreate(AN20,_xll.meUtilityLVBFromMultipleKeysValues($AN$5:$BN$5,AN20:BN20),FALSE),"")</f>
        <v>LEG1@281:4</v>
      </c>
      <c r="AN20" s="162" t="s">
        <v>382</v>
      </c>
      <c r="AO20" s="468">
        <f t="shared" si="18"/>
        <v>100000000</v>
      </c>
      <c r="AP20" s="373" t="str">
        <f t="shared" si="19"/>
        <v>Receive</v>
      </c>
      <c r="AQ20" s="186">
        <f ca="1">IF(E20="","",IF(OR(RIGHT(E20,1)="D",RIGHT(E20,1)="Y",RIGHT(E20,1)="M",RIGHT(E20,1)="W"),_xll.meDateFromTenor(SpotDate,E20,"MOD_FOLLOWING","TGT"),E20))</f>
        <v>43355</v>
      </c>
      <c r="AR20" s="186">
        <f ca="1">IF(F20="","",IF(OR(RIGHT(F20,1)="D",RIGHT(F20,1)="Y",RIGHT(F20,1)="M",RIGHT(F20,1)="W"),_xll.meDateFromTenor(AQ20,F20),F20))</f>
        <v>50660</v>
      </c>
      <c r="AS20" s="162" t="str">
        <f t="shared" si="0"/>
        <v>ANNUAL</v>
      </c>
      <c r="AT20" s="162" t="s">
        <v>94</v>
      </c>
      <c r="AU20" s="162" t="s">
        <v>102</v>
      </c>
      <c r="AV20" s="180" t="str">
        <f t="shared" ca="1" si="1"/>
        <v>[2018/09/10 15:06] #Error: Invalid Curve: CurveIndex 'OIS' in collection EURLIVE does not exist</v>
      </c>
      <c r="BB20" s="162" t="str">
        <f t="shared" si="2"/>
        <v>30/360</v>
      </c>
      <c r="BE20" s="162" t="s">
        <v>127</v>
      </c>
      <c r="BF20" s="162" t="s">
        <v>113</v>
      </c>
      <c r="BG20" s="162" t="s">
        <v>127</v>
      </c>
      <c r="BH20" s="162" t="s">
        <v>113</v>
      </c>
      <c r="BI20" s="162" t="s">
        <v>393</v>
      </c>
      <c r="BK20" s="162" t="s">
        <v>379</v>
      </c>
      <c r="BN20" s="162" t="s">
        <v>380</v>
      </c>
      <c r="BP20" s="162" t="str">
        <f ca="1">IF(D20=1,_xll.meLWOLegCreate(BQ20,_xll.meUtilityLVBFromMultipleKeysValues($BQ$5:$CQ$5,BQ20:CQ20),FALSE),"")</f>
        <v>LEG2@257:4</v>
      </c>
      <c r="BQ20" s="162" t="s">
        <v>383</v>
      </c>
      <c r="BR20" s="187">
        <f t="shared" si="20"/>
        <v>100000000</v>
      </c>
      <c r="BS20" s="373" t="str">
        <f t="shared" si="21"/>
        <v>Pay</v>
      </c>
      <c r="BT20" s="186">
        <f ca="1">IF(I20="","",IF(OR(RIGHT(I20,1)="D",RIGHT(I20,1)="Y",RIGHT(I20,1)="M",RIGHT(I20,1)="W"),_xll.meDateFromTenor(SpotDate,I20,"MOD_FOLLOWING","TGT"),I20))</f>
        <v>43355</v>
      </c>
      <c r="BU20" s="186">
        <f ca="1">IF(J20="","",IF(OR(RIGHT(J20,1)="D",RIGHT(J20,1)="Y",RIGHT(J20,1)="M",RIGHT(J20,1)="W"),_xll.meDateFromTenor(BT20,J20),J20))</f>
        <v>50660</v>
      </c>
      <c r="BV20" s="162" t="str">
        <f t="shared" si="3"/>
        <v>Semi-Annual</v>
      </c>
      <c r="BW20" s="188" t="str">
        <f>IF(BV20="QUARTERLY",Curves!$AG$14,IF('Vanilla Pricer'!BV20="SEMI-ANNUAL",Curves!$AG$15,IF('Vanilla Pricer'!BV20="MONTHLY",Curves!$AG$16,IF('Vanilla Pricer'!BV20="12M",Curves!$AG$17))))</f>
        <v>EUR6M</v>
      </c>
      <c r="BX20" s="162" t="s">
        <v>94</v>
      </c>
      <c r="BY20" s="162" t="s">
        <v>102</v>
      </c>
      <c r="BZ20" s="162" t="s">
        <v>378</v>
      </c>
      <c r="CA20" s="162" t="s">
        <v>378</v>
      </c>
      <c r="CB20" s="200" t="str">
        <f t="shared" ca="1" si="4"/>
        <v>[2018/09/10 15:06] #Error: Interpolation on forward rates failed. Check whether forward rates were generated by MFirYieldCurvePro !!</v>
      </c>
      <c r="CD20" s="181">
        <f t="shared" si="5"/>
        <v>0</v>
      </c>
      <c r="CE20" s="162" t="str">
        <f t="shared" si="6"/>
        <v>ACT/360</v>
      </c>
      <c r="CF20" s="162" t="s">
        <v>127</v>
      </c>
      <c r="CG20" s="162" t="s">
        <v>113</v>
      </c>
      <c r="CH20" s="162" t="s">
        <v>127</v>
      </c>
      <c r="CI20" s="162" t="s">
        <v>113</v>
      </c>
      <c r="CJ20" s="162" t="s">
        <v>127</v>
      </c>
      <c r="CK20" s="162" t="s">
        <v>113</v>
      </c>
      <c r="CL20" s="162" t="s">
        <v>393</v>
      </c>
      <c r="CM20" s="162" t="s">
        <v>379</v>
      </c>
      <c r="CN20" s="162" t="s">
        <v>379</v>
      </c>
      <c r="CQ20" s="162" t="s">
        <v>380</v>
      </c>
      <c r="CR20" s="162"/>
      <c r="CS20" s="162"/>
      <c r="CW20" s="201" t="str">
        <f t="shared" si="22"/>
        <v>Receive</v>
      </c>
      <c r="CX20" s="210">
        <f t="shared" si="23"/>
        <v>100000000</v>
      </c>
      <c r="CY20" s="209">
        <f t="shared" ca="1" si="24"/>
        <v>43355</v>
      </c>
      <c r="CZ20" s="208">
        <f t="shared" ca="1" si="25"/>
        <v>50660</v>
      </c>
      <c r="DA20" s="209" t="str">
        <f t="shared" si="7"/>
        <v>EURLIVE</v>
      </c>
      <c r="DB20" s="207" t="str">
        <f t="shared" si="26"/>
        <v>EUR6M</v>
      </c>
      <c r="DC20" s="207" t="s">
        <v>94</v>
      </c>
      <c r="DD20" s="214" t="str">
        <f t="shared" si="27"/>
        <v>ANNUAL</v>
      </c>
      <c r="DE20" s="214" t="str">
        <f t="shared" si="8"/>
        <v>30/360</v>
      </c>
      <c r="DF20" s="213" t="s">
        <v>127</v>
      </c>
      <c r="DG20" s="213" t="s">
        <v>113</v>
      </c>
      <c r="DH20" s="213" t="s">
        <v>127</v>
      </c>
      <c r="DI20" s="213" t="s">
        <v>113</v>
      </c>
      <c r="DJ20" s="220"/>
      <c r="DK20" s="220"/>
      <c r="DL20" s="201"/>
      <c r="DM20" s="205" t="s">
        <v>379</v>
      </c>
      <c r="DN20" s="219" t="s">
        <v>380</v>
      </c>
      <c r="DO20" s="214" t="str">
        <f t="shared" si="9"/>
        <v>Semi-Annual</v>
      </c>
      <c r="DP20" s="204">
        <f t="shared" si="10"/>
        <v>0</v>
      </c>
      <c r="DQ20" s="214" t="str">
        <f t="shared" si="11"/>
        <v>ACT/360</v>
      </c>
      <c r="DR20" s="213" t="s">
        <v>127</v>
      </c>
      <c r="DS20" s="213" t="s">
        <v>113</v>
      </c>
      <c r="DT20" s="213" t="s">
        <v>127</v>
      </c>
      <c r="DU20" s="213" t="s">
        <v>113</v>
      </c>
      <c r="DV20" s="213" t="s">
        <v>127</v>
      </c>
      <c r="DW20" s="213" t="s">
        <v>113</v>
      </c>
      <c r="DX20" s="220"/>
      <c r="DY20" s="220"/>
      <c r="DZ20" s="201"/>
      <c r="EA20" s="205" t="s">
        <v>379</v>
      </c>
      <c r="EB20" s="208"/>
      <c r="EC20" s="208" t="str">
        <f t="shared" si="12"/>
        <v>0D</v>
      </c>
      <c r="ED20" s="208">
        <f t="shared" si="13"/>
        <v>0</v>
      </c>
      <c r="EE20" s="203" t="str">
        <f t="shared" ca="1" si="14"/>
        <v>[2018/09/10 15:06] #Error: Interpolation on forward rates failed. Check whether forward rates were generated by MFirYieldCurvePro !!</v>
      </c>
      <c r="EF20" s="215"/>
      <c r="EG20" s="205" t="s">
        <v>379</v>
      </c>
      <c r="EH20" s="219" t="s">
        <v>380</v>
      </c>
      <c r="EI20" s="206" t="str">
        <f t="shared" ca="1" si="15"/>
        <v>[2018/09/10 15:06] #Error: Invalid Curve: CurveIndex 'OIS' in collection EURLIVE does not exist</v>
      </c>
      <c r="ET20" s="159">
        <v>15</v>
      </c>
      <c r="EU20" s="618">
        <v>0</v>
      </c>
      <c r="EV20" s="179">
        <v>1</v>
      </c>
      <c r="EW20" s="159" t="s">
        <v>379</v>
      </c>
      <c r="EX20" s="618" t="s">
        <v>251</v>
      </c>
      <c r="EY20" s="618" t="s">
        <v>117</v>
      </c>
      <c r="EZ20" s="179" t="s">
        <v>152</v>
      </c>
      <c r="FA20" s="618" t="s">
        <v>379</v>
      </c>
      <c r="FB20" s="618" t="str">
        <f t="shared" si="28"/>
        <v>20y</v>
      </c>
      <c r="FC20" s="618" t="s">
        <v>190</v>
      </c>
      <c r="FD20" s="179" t="s">
        <v>115</v>
      </c>
      <c r="FE20" s="475">
        <v>100</v>
      </c>
      <c r="FF20" s="180" t="str">
        <f ca="1">_xll.meProductSwapParRate(_xll.meUtilityLVBFromKeysValues($CW$5:$EH$5,$CW20:$EH20),FALSE)</f>
        <v>[2018/09/10 15:06] #Error: Invalid Curve: CurveIndex 'OIS' in collection EURLIVE does not exist</v>
      </c>
      <c r="FG20" s="181">
        <v>0</v>
      </c>
      <c r="FH20" s="182" t="s">
        <v>399</v>
      </c>
      <c r="FN20"/>
      <c r="FO20"/>
      <c r="FP20" s="184"/>
    </row>
    <row r="21" spans="2:172">
      <c r="B21" s="159">
        <v>16</v>
      </c>
      <c r="C21" s="755">
        <v>0</v>
      </c>
      <c r="D21" s="179">
        <v>1</v>
      </c>
      <c r="E21" s="159" t="s">
        <v>379</v>
      </c>
      <c r="F21" s="755" t="s">
        <v>252</v>
      </c>
      <c r="G21" s="755" t="s">
        <v>117</v>
      </c>
      <c r="H21" s="179" t="s">
        <v>152</v>
      </c>
      <c r="I21" s="755" t="s">
        <v>379</v>
      </c>
      <c r="J21" s="755" t="str">
        <f t="shared" si="16"/>
        <v>25y</v>
      </c>
      <c r="K21" s="755" t="s">
        <v>190</v>
      </c>
      <c r="L21" s="179" t="s">
        <v>115</v>
      </c>
      <c r="M21" s="475">
        <v>100</v>
      </c>
      <c r="N21" s="180" t="str">
        <f ca="1">_xll.meProductSwapParRate(_xll.meUtilityLVBFromKeysValues($CW$5:$EH$5,$CW21:$EH21),FALSE)</f>
        <v>[2018/09/10 15:06] #Error: Invalid Curve: CurveIndex 'OIS' in collection EURLIVE does not exist</v>
      </c>
      <c r="O21" s="181">
        <v>0</v>
      </c>
      <c r="P21" s="182" t="s">
        <v>399</v>
      </c>
      <c r="Q21" s="300" t="str">
        <f ca="1">IF(D21=1,IF(BT21=AK18,_xll.mirSwapStubRate(BT21,BU21,BV21,CE21,CF21,CG21,,,,,,,CQ21,P21,Curves!$AF$4:$AF$10,Curves!$AF$4:$AF$10,Curves!$AG$4:$AG$10,,,TRUE,TRUE),_xll.mirSwapStubRate(BT21,BU21,BV21,CE21,CF21,CG21,,,,,,,CQ21,P21,Curves!$AG$13:$AG$17,Curves!$AF$13:$AF$17,,,,TRUE,TRUE)),"")</f>
        <v>[2018/09/10 15:06] #Error: Interpolation on forward rates failed. Check whether forward rates were generated by MFirYieldCurvePro !!</v>
      </c>
      <c r="R21" s="301"/>
      <c r="S21" s="183" t="str">
        <f ca="1">IF(D21=1,_xll.meLWOSwapParRate(AL21,P21),"")</f>
        <v>[2018/09/10 15:06] #Error: Invalid Curve: CurveIndex 'OIS' in collection EURLIVE does not exist</v>
      </c>
      <c r="T21" s="184" t="str">
        <f ca="1">IF(D21=1,_xll.meLWOSwapPV(AL21,P21),"")</f>
        <v>[2018/09/10 15:06] #Error: Invalid Curve: CurveIndex 'OIS' in collection EURLIVE does not exist</v>
      </c>
      <c r="U21" s="292"/>
      <c r="V21" s="184"/>
      <c r="W21"/>
      <c r="AA21"/>
      <c r="AB21"/>
      <c r="AC21" s="184"/>
      <c r="AD21" s="184"/>
      <c r="AE21" s="184"/>
      <c r="AF21" s="184"/>
      <c r="AG21" s="184"/>
      <c r="AH21" s="184"/>
      <c r="AI21" s="184"/>
      <c r="AJ21" s="184"/>
      <c r="AK21" s="181" t="str">
        <f t="shared" ca="1" si="17"/>
        <v>OLD</v>
      </c>
      <c r="AL21" s="162" t="str">
        <f ca="1">IF(D21=1,_xll.meLWOSwapCreateFromLegs(B21,AM21,BP21),"")</f>
        <v>16@313:4</v>
      </c>
      <c r="AM21" s="162" t="str">
        <f ca="1">IF(D21=1,_xll.meLWOLegCreate(AN21,_xll.meUtilityLVBFromMultipleKeysValues($AN$5:$BN$5,AN21:BN21),FALSE),"")</f>
        <v>LEG1@292:4</v>
      </c>
      <c r="AN21" s="162" t="s">
        <v>382</v>
      </c>
      <c r="AO21" s="468">
        <f t="shared" si="18"/>
        <v>100000000</v>
      </c>
      <c r="AP21" s="373" t="str">
        <f t="shared" si="19"/>
        <v>Receive</v>
      </c>
      <c r="AQ21" s="186">
        <f ca="1">IF(E21="","",IF(OR(RIGHT(E21,1)="D",RIGHT(E21,1)="Y",RIGHT(E21,1)="M",RIGHT(E21,1)="W"),_xll.meDateFromTenor(SpotDate,E21,"MOD_FOLLOWING","TGT"),E21))</f>
        <v>43355</v>
      </c>
      <c r="AR21" s="186">
        <f ca="1">IF(F21="","",IF(OR(RIGHT(F21,1)="D",RIGHT(F21,1)="Y",RIGHT(F21,1)="M",RIGHT(F21,1)="W"),_xll.meDateFromTenor(AQ21,F21),F21))</f>
        <v>52486</v>
      </c>
      <c r="AS21" s="162" t="str">
        <f t="shared" si="0"/>
        <v>ANNUAL</v>
      </c>
      <c r="AT21" s="162" t="s">
        <v>94</v>
      </c>
      <c r="AU21" s="162" t="s">
        <v>102</v>
      </c>
      <c r="AV21" s="180" t="str">
        <f t="shared" ca="1" si="1"/>
        <v>[2018/09/10 15:06] #Error: Invalid Curve: CurveIndex 'OIS' in collection EURLIVE does not exist</v>
      </c>
      <c r="BB21" s="162" t="str">
        <f t="shared" si="2"/>
        <v>30/360</v>
      </c>
      <c r="BE21" s="162" t="s">
        <v>127</v>
      </c>
      <c r="BF21" s="162" t="s">
        <v>113</v>
      </c>
      <c r="BG21" s="162" t="s">
        <v>127</v>
      </c>
      <c r="BH21" s="162" t="s">
        <v>113</v>
      </c>
      <c r="BI21" s="162" t="s">
        <v>393</v>
      </c>
      <c r="BK21" s="162" t="s">
        <v>379</v>
      </c>
      <c r="BN21" s="162" t="s">
        <v>380</v>
      </c>
      <c r="BP21" s="162" t="str">
        <f ca="1">IF(D21=1,_xll.meLWOLegCreate(BQ21,_xll.meUtilityLVBFromMultipleKeysValues($BQ$5:$CQ$5,BQ21:CQ21),FALSE),"")</f>
        <v>LEG2@269:4</v>
      </c>
      <c r="BQ21" s="162" t="s">
        <v>383</v>
      </c>
      <c r="BR21" s="187">
        <f t="shared" si="20"/>
        <v>100000000</v>
      </c>
      <c r="BS21" s="373" t="str">
        <f t="shared" si="21"/>
        <v>Pay</v>
      </c>
      <c r="BT21" s="186">
        <f ca="1">IF(I21="","",IF(OR(RIGHT(I21,1)="D",RIGHT(I21,1)="Y",RIGHT(I21,1)="M",RIGHT(I21,1)="W"),_xll.meDateFromTenor(SpotDate,I21,"MOD_FOLLOWING","TGT"),I21))</f>
        <v>43355</v>
      </c>
      <c r="BU21" s="186">
        <f ca="1">IF(J21="","",IF(OR(RIGHT(J21,1)="D",RIGHT(J21,1)="Y",RIGHT(J21,1)="M",RIGHT(J21,1)="W"),_xll.meDateFromTenor(BT21,J21),J21))</f>
        <v>52486</v>
      </c>
      <c r="BV21" s="162" t="str">
        <f t="shared" si="3"/>
        <v>Semi-Annual</v>
      </c>
      <c r="BW21" s="188" t="str">
        <f>IF(BV21="QUARTERLY",Curves!$AG$14,IF('Vanilla Pricer'!BV21="SEMI-ANNUAL",Curves!$AG$15,IF('Vanilla Pricer'!BV21="MONTHLY",Curves!$AG$16,IF('Vanilla Pricer'!BV21="12M",Curves!$AG$17))))</f>
        <v>EUR6M</v>
      </c>
      <c r="BX21" s="162" t="s">
        <v>94</v>
      </c>
      <c r="BY21" s="162" t="s">
        <v>102</v>
      </c>
      <c r="BZ21" s="162" t="s">
        <v>378</v>
      </c>
      <c r="CA21" s="162" t="s">
        <v>378</v>
      </c>
      <c r="CB21" s="200" t="str">
        <f t="shared" ca="1" si="4"/>
        <v>[2018/09/10 15:06] #Error: Interpolation on forward rates failed. Check whether forward rates were generated by MFirYieldCurvePro !!</v>
      </c>
      <c r="CD21" s="181">
        <f t="shared" si="5"/>
        <v>0</v>
      </c>
      <c r="CE21" s="162" t="str">
        <f t="shared" si="6"/>
        <v>ACT/360</v>
      </c>
      <c r="CF21" s="162" t="s">
        <v>127</v>
      </c>
      <c r="CG21" s="162" t="s">
        <v>113</v>
      </c>
      <c r="CH21" s="162" t="s">
        <v>127</v>
      </c>
      <c r="CI21" s="162" t="s">
        <v>113</v>
      </c>
      <c r="CJ21" s="162" t="s">
        <v>127</v>
      </c>
      <c r="CK21" s="162" t="s">
        <v>113</v>
      </c>
      <c r="CL21" s="162" t="s">
        <v>393</v>
      </c>
      <c r="CM21" s="162" t="s">
        <v>379</v>
      </c>
      <c r="CN21" s="162" t="s">
        <v>379</v>
      </c>
      <c r="CQ21" s="162" t="s">
        <v>380</v>
      </c>
      <c r="CR21" s="162"/>
      <c r="CS21" s="162"/>
      <c r="CW21" s="201" t="str">
        <f t="shared" si="22"/>
        <v>Receive</v>
      </c>
      <c r="CX21" s="210">
        <f t="shared" si="23"/>
        <v>100000000</v>
      </c>
      <c r="CY21" s="209">
        <f t="shared" ca="1" si="24"/>
        <v>43355</v>
      </c>
      <c r="CZ21" s="208">
        <f t="shared" ca="1" si="25"/>
        <v>52486</v>
      </c>
      <c r="DA21" s="209" t="str">
        <f t="shared" si="7"/>
        <v>EURLIVE</v>
      </c>
      <c r="DB21" s="207" t="str">
        <f t="shared" si="26"/>
        <v>EUR6M</v>
      </c>
      <c r="DC21" s="207" t="s">
        <v>94</v>
      </c>
      <c r="DD21" s="214" t="str">
        <f t="shared" si="27"/>
        <v>ANNUAL</v>
      </c>
      <c r="DE21" s="214" t="str">
        <f t="shared" si="8"/>
        <v>30/360</v>
      </c>
      <c r="DF21" s="213" t="s">
        <v>127</v>
      </c>
      <c r="DG21" s="213" t="s">
        <v>113</v>
      </c>
      <c r="DH21" s="213" t="s">
        <v>127</v>
      </c>
      <c r="DI21" s="213" t="s">
        <v>113</v>
      </c>
      <c r="DJ21" s="220"/>
      <c r="DK21" s="220"/>
      <c r="DL21" s="201"/>
      <c r="DM21" s="205" t="s">
        <v>379</v>
      </c>
      <c r="DN21" s="219" t="s">
        <v>380</v>
      </c>
      <c r="DO21" s="214" t="str">
        <f t="shared" si="9"/>
        <v>Semi-Annual</v>
      </c>
      <c r="DP21" s="204">
        <f t="shared" si="10"/>
        <v>0</v>
      </c>
      <c r="DQ21" s="214" t="str">
        <f t="shared" si="11"/>
        <v>ACT/360</v>
      </c>
      <c r="DR21" s="213" t="s">
        <v>127</v>
      </c>
      <c r="DS21" s="213" t="s">
        <v>113</v>
      </c>
      <c r="DT21" s="213" t="s">
        <v>127</v>
      </c>
      <c r="DU21" s="213" t="s">
        <v>113</v>
      </c>
      <c r="DV21" s="213" t="s">
        <v>127</v>
      </c>
      <c r="DW21" s="213" t="s">
        <v>113</v>
      </c>
      <c r="DX21" s="220"/>
      <c r="DY21" s="220"/>
      <c r="DZ21" s="201"/>
      <c r="EA21" s="205" t="s">
        <v>379</v>
      </c>
      <c r="EB21" s="208"/>
      <c r="EC21" s="208" t="str">
        <f t="shared" si="12"/>
        <v>0D</v>
      </c>
      <c r="ED21" s="208">
        <f t="shared" si="13"/>
        <v>0</v>
      </c>
      <c r="EE21" s="203" t="str">
        <f t="shared" ca="1" si="14"/>
        <v>[2018/09/10 15:06] #Error: Interpolation on forward rates failed. Check whether forward rates were generated by MFirYieldCurvePro !!</v>
      </c>
      <c r="EF21" s="215"/>
      <c r="EG21" s="205" t="s">
        <v>379</v>
      </c>
      <c r="EH21" s="219" t="s">
        <v>380</v>
      </c>
      <c r="EI21" s="206" t="str">
        <f t="shared" ca="1" si="15"/>
        <v>[2018/09/10 15:06] #Error: Invalid Curve: CurveIndex 'OIS' in collection EURLIVE does not exist</v>
      </c>
      <c r="ET21" s="159">
        <v>16</v>
      </c>
      <c r="EU21" s="618">
        <v>0</v>
      </c>
      <c r="EV21" s="179">
        <v>1</v>
      </c>
      <c r="EW21" s="159" t="s">
        <v>379</v>
      </c>
      <c r="EX21" s="618" t="s">
        <v>252</v>
      </c>
      <c r="EY21" s="618" t="s">
        <v>117</v>
      </c>
      <c r="EZ21" s="179" t="s">
        <v>152</v>
      </c>
      <c r="FA21" s="618" t="s">
        <v>379</v>
      </c>
      <c r="FB21" s="618" t="str">
        <f t="shared" si="28"/>
        <v>25y</v>
      </c>
      <c r="FC21" s="618" t="s">
        <v>190</v>
      </c>
      <c r="FD21" s="179" t="s">
        <v>115</v>
      </c>
      <c r="FE21" s="475">
        <v>100</v>
      </c>
      <c r="FF21" s="180" t="str">
        <f ca="1">_xll.meProductSwapParRate(_xll.meUtilityLVBFromKeysValues($CW$5:$EH$5,$CW21:$EH21),FALSE)</f>
        <v>[2018/09/10 15:06] #Error: Invalid Curve: CurveIndex 'OIS' in collection EURLIVE does not exist</v>
      </c>
      <c r="FG21" s="181">
        <v>0</v>
      </c>
      <c r="FH21" s="182" t="s">
        <v>399</v>
      </c>
      <c r="FN21" t="s">
        <v>554</v>
      </c>
      <c r="FO21"/>
      <c r="FP21" s="184"/>
    </row>
    <row r="22" spans="2:172">
      <c r="B22" s="159">
        <v>17</v>
      </c>
      <c r="C22" s="755">
        <v>0</v>
      </c>
      <c r="D22" s="179">
        <v>1</v>
      </c>
      <c r="E22" s="159" t="s">
        <v>379</v>
      </c>
      <c r="F22" s="755" t="s">
        <v>253</v>
      </c>
      <c r="G22" s="755" t="s">
        <v>117</v>
      </c>
      <c r="H22" s="179" t="s">
        <v>152</v>
      </c>
      <c r="I22" s="755" t="s">
        <v>379</v>
      </c>
      <c r="J22" s="755" t="str">
        <f t="shared" si="16"/>
        <v>30y</v>
      </c>
      <c r="K22" s="755" t="s">
        <v>190</v>
      </c>
      <c r="L22" s="179" t="s">
        <v>115</v>
      </c>
      <c r="M22" s="475">
        <v>100</v>
      </c>
      <c r="N22" s="180" t="str">
        <f ca="1">_xll.meProductSwapParRate(_xll.meUtilityLVBFromKeysValues($CW$5:$EH$5,$CW22:$EH22),FALSE)</f>
        <v>[2018/09/10 15:06] #Error: Invalid Curve: CurveIndex 'OIS' in collection EURLIVE does not exist</v>
      </c>
      <c r="O22" s="181">
        <v>0</v>
      </c>
      <c r="P22" s="182" t="s">
        <v>399</v>
      </c>
      <c r="Q22" s="300" t="str">
        <f ca="1">IF(D22=1,IF(BT22=AK19,_xll.mirSwapStubRate(BT22,BU22,BV22,CE22,CF22,CG22,,,,,,,CQ22,P22,Curves!$AF$4:$AF$10,Curves!$AF$4:$AF$10,Curves!$AG$4:$AG$10,,,TRUE,TRUE),_xll.mirSwapStubRate(BT22,BU22,BV22,CE22,CF22,CG22,,,,,,,CQ22,P22,Curves!$AG$13:$AG$17,Curves!$AF$13:$AF$17,,,,TRUE,TRUE)),"")</f>
        <v>[2018/09/10 15:06] #Error: Interpolation on forward rates failed. Check whether forward rates were generated by MFirYieldCurvePro !!</v>
      </c>
      <c r="R22" s="301"/>
      <c r="S22" s="183" t="str">
        <f ca="1">IF(D22=1,_xll.meLWOSwapParRate(AL22,P22),"")</f>
        <v>[2018/09/10 15:06] #Error: Invalid Curve: CurveIndex 'OIS' in collection EURLIVE does not exist</v>
      </c>
      <c r="T22" s="184" t="str">
        <f ca="1">IF(D22=1,_xll.meLWOSwapPV(AL22,P22),"")</f>
        <v>[2018/09/10 15:06] #Error: Invalid Curve: CurveIndex 'OIS' in collection EURLIVE does not exist</v>
      </c>
      <c r="U22" s="292"/>
      <c r="V22" s="184"/>
      <c r="W22"/>
      <c r="AA22"/>
      <c r="AB22"/>
      <c r="AC22" s="184"/>
      <c r="AD22" s="184"/>
      <c r="AE22" s="184"/>
      <c r="AF22" s="184"/>
      <c r="AG22" s="184"/>
      <c r="AH22" s="184"/>
      <c r="AI22" s="184"/>
      <c r="AJ22" s="184"/>
      <c r="AK22" s="181" t="str">
        <f t="shared" ca="1" si="17"/>
        <v>OLD</v>
      </c>
      <c r="AL22" s="162" t="str">
        <f ca="1">IF(D22=1,_xll.meLWOSwapCreateFromLegs(B22,AM22,BP22),"")</f>
        <v>17@301:4</v>
      </c>
      <c r="AM22" s="162" t="str">
        <f ca="1">IF(D22=1,_xll.meLWOLegCreate(AN22,_xll.meUtilityLVBFromMultipleKeysValues($AN$5:$BN$5,AN22:BN22),FALSE),"")</f>
        <v>LEG1@279:4</v>
      </c>
      <c r="AN22" s="162" t="s">
        <v>382</v>
      </c>
      <c r="AO22" s="468">
        <f t="shared" si="18"/>
        <v>100000000</v>
      </c>
      <c r="AP22" s="373" t="str">
        <f t="shared" si="19"/>
        <v>Receive</v>
      </c>
      <c r="AQ22" s="186">
        <f ca="1">IF(E22="","",IF(OR(RIGHT(E22,1)="D",RIGHT(E22,1)="Y",RIGHT(E22,1)="M",RIGHT(E22,1)="W"),_xll.meDateFromTenor(SpotDate,E22,"MOD_FOLLOWING","TGT"),E22))</f>
        <v>43355</v>
      </c>
      <c r="AR22" s="186">
        <f ca="1">IF(F22="","",IF(OR(RIGHT(F22,1)="D",RIGHT(F22,1)="Y",RIGHT(F22,1)="M",RIGHT(F22,1)="W"),_xll.meDateFromTenor(AQ22,F22),F22))</f>
        <v>54313</v>
      </c>
      <c r="AS22" s="162" t="str">
        <f t="shared" si="0"/>
        <v>ANNUAL</v>
      </c>
      <c r="AT22" s="162" t="s">
        <v>94</v>
      </c>
      <c r="AU22" s="162" t="s">
        <v>102</v>
      </c>
      <c r="AV22" s="180" t="str">
        <f t="shared" ca="1" si="1"/>
        <v>[2018/09/10 15:06] #Error: Invalid Curve: CurveIndex 'OIS' in collection EURLIVE does not exist</v>
      </c>
      <c r="BB22" s="162" t="str">
        <f t="shared" si="2"/>
        <v>30/360</v>
      </c>
      <c r="BE22" s="162" t="s">
        <v>127</v>
      </c>
      <c r="BF22" s="162" t="s">
        <v>113</v>
      </c>
      <c r="BG22" s="162" t="s">
        <v>127</v>
      </c>
      <c r="BH22" s="162" t="s">
        <v>113</v>
      </c>
      <c r="BI22" s="162" t="s">
        <v>393</v>
      </c>
      <c r="BK22" s="162" t="s">
        <v>379</v>
      </c>
      <c r="BN22" s="162" t="s">
        <v>380</v>
      </c>
      <c r="BP22" s="162" t="str">
        <f ca="1">IF(D22=1,_xll.meLWOLegCreate(BQ22,_xll.meUtilityLVBFromMultipleKeysValues($BQ$5:$CQ$5,BQ22:CQ22),FALSE),"")</f>
        <v>LEG2@274:4</v>
      </c>
      <c r="BQ22" s="162" t="s">
        <v>383</v>
      </c>
      <c r="BR22" s="187">
        <f t="shared" si="20"/>
        <v>100000000</v>
      </c>
      <c r="BS22" s="373" t="str">
        <f t="shared" si="21"/>
        <v>Pay</v>
      </c>
      <c r="BT22" s="186">
        <f ca="1">IF(I22="","",IF(OR(RIGHT(I22,1)="D",RIGHT(I22,1)="Y",RIGHT(I22,1)="M",RIGHT(I22,1)="W"),_xll.meDateFromTenor(SpotDate,I22,"MOD_FOLLOWING","TGT"),I22))</f>
        <v>43355</v>
      </c>
      <c r="BU22" s="186">
        <f ca="1">IF(J22="","",IF(OR(RIGHT(J22,1)="D",RIGHT(J22,1)="Y",RIGHT(J22,1)="M",RIGHT(J22,1)="W"),_xll.meDateFromTenor(BT22,J22),J22))</f>
        <v>54313</v>
      </c>
      <c r="BV22" s="162" t="str">
        <f t="shared" si="3"/>
        <v>Semi-Annual</v>
      </c>
      <c r="BW22" s="188" t="str">
        <f>IF(BV22="QUARTERLY",Curves!$AG$14,IF('Vanilla Pricer'!BV22="SEMI-ANNUAL",Curves!$AG$15,IF('Vanilla Pricer'!BV22="MONTHLY",Curves!$AG$16,IF('Vanilla Pricer'!BV22="12M",Curves!$AG$17))))</f>
        <v>EUR6M</v>
      </c>
      <c r="BX22" s="162" t="s">
        <v>94</v>
      </c>
      <c r="BY22" s="162" t="s">
        <v>102</v>
      </c>
      <c r="BZ22" s="162" t="s">
        <v>378</v>
      </c>
      <c r="CA22" s="162" t="s">
        <v>378</v>
      </c>
      <c r="CB22" s="200" t="str">
        <f t="shared" ca="1" si="4"/>
        <v>[2018/09/10 15:06] #Error: Interpolation on forward rates failed. Check whether forward rates were generated by MFirYieldCurvePro !!</v>
      </c>
      <c r="CD22" s="181">
        <f t="shared" si="5"/>
        <v>0</v>
      </c>
      <c r="CE22" s="162" t="str">
        <f t="shared" si="6"/>
        <v>ACT/360</v>
      </c>
      <c r="CF22" s="162" t="s">
        <v>127</v>
      </c>
      <c r="CG22" s="162" t="s">
        <v>113</v>
      </c>
      <c r="CH22" s="162" t="s">
        <v>127</v>
      </c>
      <c r="CI22" s="162" t="s">
        <v>113</v>
      </c>
      <c r="CJ22" s="162" t="s">
        <v>127</v>
      </c>
      <c r="CK22" s="162" t="s">
        <v>113</v>
      </c>
      <c r="CL22" s="162" t="s">
        <v>393</v>
      </c>
      <c r="CM22" s="162" t="s">
        <v>379</v>
      </c>
      <c r="CN22" s="162" t="s">
        <v>379</v>
      </c>
      <c r="CQ22" s="162" t="s">
        <v>380</v>
      </c>
      <c r="CR22" s="162"/>
      <c r="CS22" s="162"/>
      <c r="CW22" s="201" t="str">
        <f t="shared" si="22"/>
        <v>Receive</v>
      </c>
      <c r="CX22" s="210">
        <f t="shared" si="23"/>
        <v>100000000</v>
      </c>
      <c r="CY22" s="209">
        <f t="shared" ca="1" si="24"/>
        <v>43355</v>
      </c>
      <c r="CZ22" s="208">
        <f t="shared" ca="1" si="25"/>
        <v>54313</v>
      </c>
      <c r="DA22" s="209" t="str">
        <f t="shared" si="7"/>
        <v>EURLIVE</v>
      </c>
      <c r="DB22" s="207" t="str">
        <f t="shared" si="26"/>
        <v>EUR6M</v>
      </c>
      <c r="DC22" s="207" t="s">
        <v>94</v>
      </c>
      <c r="DD22" s="214" t="str">
        <f t="shared" si="27"/>
        <v>ANNUAL</v>
      </c>
      <c r="DE22" s="214" t="str">
        <f t="shared" si="8"/>
        <v>30/360</v>
      </c>
      <c r="DF22" s="213" t="s">
        <v>127</v>
      </c>
      <c r="DG22" s="213" t="s">
        <v>113</v>
      </c>
      <c r="DH22" s="213" t="s">
        <v>127</v>
      </c>
      <c r="DI22" s="213" t="s">
        <v>113</v>
      </c>
      <c r="DJ22" s="220"/>
      <c r="DK22" s="220"/>
      <c r="DL22" s="201"/>
      <c r="DM22" s="205" t="s">
        <v>379</v>
      </c>
      <c r="DN22" s="219" t="s">
        <v>380</v>
      </c>
      <c r="DO22" s="214" t="str">
        <f t="shared" si="9"/>
        <v>Semi-Annual</v>
      </c>
      <c r="DP22" s="204">
        <f t="shared" si="10"/>
        <v>0</v>
      </c>
      <c r="DQ22" s="214" t="str">
        <f t="shared" si="11"/>
        <v>ACT/360</v>
      </c>
      <c r="DR22" s="213" t="s">
        <v>127</v>
      </c>
      <c r="DS22" s="213" t="s">
        <v>113</v>
      </c>
      <c r="DT22" s="213" t="s">
        <v>127</v>
      </c>
      <c r="DU22" s="213" t="s">
        <v>113</v>
      </c>
      <c r="DV22" s="213" t="s">
        <v>127</v>
      </c>
      <c r="DW22" s="213" t="s">
        <v>113</v>
      </c>
      <c r="DX22" s="220"/>
      <c r="DY22" s="220"/>
      <c r="DZ22" s="201"/>
      <c r="EA22" s="205" t="s">
        <v>379</v>
      </c>
      <c r="EB22" s="208"/>
      <c r="EC22" s="208" t="str">
        <f t="shared" si="12"/>
        <v>0D</v>
      </c>
      <c r="ED22" s="208">
        <f t="shared" si="13"/>
        <v>0</v>
      </c>
      <c r="EE22" s="203" t="str">
        <f t="shared" ca="1" si="14"/>
        <v>[2018/09/10 15:06] #Error: Interpolation on forward rates failed. Check whether forward rates were generated by MFirYieldCurvePro !!</v>
      </c>
      <c r="EF22" s="215"/>
      <c r="EG22" s="205" t="s">
        <v>379</v>
      </c>
      <c r="EH22" s="219" t="s">
        <v>380</v>
      </c>
      <c r="EI22" s="206" t="str">
        <f t="shared" ca="1" si="15"/>
        <v>[2018/09/10 15:06] #Error: Invalid Curve: CurveIndex 'OIS' in collection EURLIVE does not exist</v>
      </c>
      <c r="ET22" s="159">
        <v>17</v>
      </c>
      <c r="EU22" s="618">
        <v>0</v>
      </c>
      <c r="EV22" s="179">
        <v>1</v>
      </c>
      <c r="EW22" s="159" t="s">
        <v>379</v>
      </c>
      <c r="EX22" s="618" t="s">
        <v>253</v>
      </c>
      <c r="EY22" s="618" t="s">
        <v>117</v>
      </c>
      <c r="EZ22" s="179" t="s">
        <v>152</v>
      </c>
      <c r="FA22" s="618" t="s">
        <v>379</v>
      </c>
      <c r="FB22" s="618" t="str">
        <f t="shared" si="28"/>
        <v>30y</v>
      </c>
      <c r="FC22" s="618" t="s">
        <v>190</v>
      </c>
      <c r="FD22" s="179" t="s">
        <v>115</v>
      </c>
      <c r="FE22" s="475">
        <v>100</v>
      </c>
      <c r="FF22" s="180" t="str">
        <f ca="1">_xll.meProductSwapParRate(_xll.meUtilityLVBFromKeysValues($CW$5:$EH$5,$CW22:$EH22),FALSE)</f>
        <v>[2018/09/10 15:06] #Error: Invalid Curve: CurveIndex 'OIS' in collection EURLIVE does not exist</v>
      </c>
      <c r="FG22" s="181">
        <v>0</v>
      </c>
      <c r="FH22" s="182" t="s">
        <v>399</v>
      </c>
      <c r="FN22"/>
      <c r="FO22"/>
      <c r="FP22" s="184"/>
    </row>
    <row r="23" spans="2:172">
      <c r="B23" s="159">
        <v>18</v>
      </c>
      <c r="C23" s="755">
        <v>0</v>
      </c>
      <c r="D23" s="179">
        <v>1</v>
      </c>
      <c r="E23" s="159" t="s">
        <v>379</v>
      </c>
      <c r="F23" s="755" t="s">
        <v>254</v>
      </c>
      <c r="G23" s="755" t="s">
        <v>117</v>
      </c>
      <c r="H23" s="179" t="s">
        <v>152</v>
      </c>
      <c r="I23" s="755" t="s">
        <v>379</v>
      </c>
      <c r="J23" s="755" t="str">
        <f t="shared" si="16"/>
        <v>40y</v>
      </c>
      <c r="K23" s="755" t="s">
        <v>190</v>
      </c>
      <c r="L23" s="179" t="s">
        <v>115</v>
      </c>
      <c r="M23" s="475">
        <v>100</v>
      </c>
      <c r="N23" s="180" t="str">
        <f ca="1">_xll.meProductSwapParRate(_xll.meUtilityLVBFromKeysValues($CW$5:$EH$5,$CW23:$EH23),FALSE)</f>
        <v>[2018/09/10 15:06] #Error: Invalid Curve: CurveIndex 'OIS' in collection EURLIVE does not exist</v>
      </c>
      <c r="O23" s="181">
        <v>0</v>
      </c>
      <c r="P23" s="182" t="s">
        <v>399</v>
      </c>
      <c r="Q23" s="300" t="str">
        <f ca="1">IF(D23=1,IF(BT23=AK20,_xll.mirSwapStubRate(BT23,BU23,BV23,CE23,CF23,CG23,,,,,,,CQ23,P23,Curves!$AF$4:$AF$10,Curves!$AF$4:$AF$10,Curves!$AG$4:$AG$10,,,TRUE,TRUE),_xll.mirSwapStubRate(BT23,BU23,BV23,CE23,CF23,CG23,,,,,,,CQ23,P23,Curves!$AG$13:$AG$17,Curves!$AF$13:$AF$17,,,,TRUE,TRUE)),"")</f>
        <v>[2018/09/10 15:06] #Error: Interpolation on forward rates failed. Check whether forward rates were generated by MFirYieldCurvePro !!</v>
      </c>
      <c r="R23" s="301"/>
      <c r="S23" s="183" t="str">
        <f ca="1">IF(D23=1,_xll.meLWOSwapParRate(AL23,P23),"")</f>
        <v>[2018/09/10 15:06] #Error: Invalid Curve: CurveIndex 'OIS' in collection EURLIVE does not exist</v>
      </c>
      <c r="T23" s="184" t="str">
        <f ca="1">IF(D23=1,_xll.meLWOSwapPV(AL23,P23),"")</f>
        <v>[2018/09/10 15:06] #Error: Invalid Curve: CurveIndex 'OIS' in collection EURLIVE does not exist</v>
      </c>
      <c r="U23" s="292"/>
      <c r="V23" s="184"/>
      <c r="W23"/>
      <c r="AA23"/>
      <c r="AB23"/>
      <c r="AC23" s="184"/>
      <c r="AD23" s="184"/>
      <c r="AE23" s="184"/>
      <c r="AF23" s="184"/>
      <c r="AG23" s="184"/>
      <c r="AH23" s="184"/>
      <c r="AI23" s="184"/>
      <c r="AJ23" s="184"/>
      <c r="AK23" s="181" t="str">
        <f t="shared" ca="1" si="17"/>
        <v>OLD</v>
      </c>
      <c r="AL23" s="162" t="str">
        <f ca="1">IF(D23=1,_xll.meLWOSwapCreateFromLegs(B23,AM23,BP23),"")</f>
        <v>18@307:4</v>
      </c>
      <c r="AM23" s="162" t="str">
        <f ca="1">IF(D23=1,_xll.meLWOLegCreate(AN23,_xll.meUtilityLVBFromMultipleKeysValues($AN$5:$BN$5,AN23:BN23),FALSE),"")</f>
        <v>LEG1@295:4</v>
      </c>
      <c r="AN23" s="162" t="s">
        <v>382</v>
      </c>
      <c r="AO23" s="468">
        <f t="shared" si="18"/>
        <v>100000000</v>
      </c>
      <c r="AP23" s="373" t="str">
        <f t="shared" si="19"/>
        <v>Receive</v>
      </c>
      <c r="AQ23" s="186">
        <f ca="1">IF(E23="","",IF(OR(RIGHT(E23,1)="D",RIGHT(E23,1)="Y",RIGHT(E23,1)="M",RIGHT(E23,1)="W"),_xll.meDateFromTenor(SpotDate,E23,"MOD_FOLLOWING","TGT"),E23))</f>
        <v>43355</v>
      </c>
      <c r="AR23" s="186">
        <f ca="1">IF(F23="","",IF(OR(RIGHT(F23,1)="D",RIGHT(F23,1)="Y",RIGHT(F23,1)="M",RIGHT(F23,1)="W"),_xll.meDateFromTenor(AQ23,F23),F23))</f>
        <v>57965</v>
      </c>
      <c r="AS23" s="162" t="str">
        <f t="shared" si="0"/>
        <v>ANNUAL</v>
      </c>
      <c r="AT23" s="162" t="s">
        <v>94</v>
      </c>
      <c r="AU23" s="162" t="s">
        <v>102</v>
      </c>
      <c r="AV23" s="180" t="str">
        <f t="shared" ca="1" si="1"/>
        <v>[2018/09/10 15:06] #Error: Invalid Curve: CurveIndex 'OIS' in collection EURLIVE does not exist</v>
      </c>
      <c r="BB23" s="162" t="str">
        <f t="shared" si="2"/>
        <v>30/360</v>
      </c>
      <c r="BE23" s="162" t="s">
        <v>127</v>
      </c>
      <c r="BF23" s="162" t="s">
        <v>113</v>
      </c>
      <c r="BG23" s="162" t="s">
        <v>127</v>
      </c>
      <c r="BH23" s="162" t="s">
        <v>113</v>
      </c>
      <c r="BI23" s="162" t="s">
        <v>393</v>
      </c>
      <c r="BK23" s="162" t="s">
        <v>379</v>
      </c>
      <c r="BN23" s="162" t="s">
        <v>380</v>
      </c>
      <c r="BP23" s="162" t="str">
        <f ca="1">IF(D23=1,_xll.meLWOLegCreate(BQ23,_xll.meUtilityLVBFromMultipleKeysValues($BQ$5:$CQ$5,BQ23:CQ23),FALSE),"")</f>
        <v>LEG2@268:4</v>
      </c>
      <c r="BQ23" s="162" t="s">
        <v>383</v>
      </c>
      <c r="BR23" s="187">
        <f t="shared" si="20"/>
        <v>100000000</v>
      </c>
      <c r="BS23" s="373" t="str">
        <f t="shared" si="21"/>
        <v>Pay</v>
      </c>
      <c r="BT23" s="186">
        <f ca="1">IF(I23="","",IF(OR(RIGHT(I23,1)="D",RIGHT(I23,1)="Y",RIGHT(I23,1)="M",RIGHT(I23,1)="W"),_xll.meDateFromTenor(SpotDate,I23,"MOD_FOLLOWING","TGT"),I23))</f>
        <v>43355</v>
      </c>
      <c r="BU23" s="186">
        <f ca="1">IF(J23="","",IF(OR(RIGHT(J23,1)="D",RIGHT(J23,1)="Y",RIGHT(J23,1)="M",RIGHT(J23,1)="W"),_xll.meDateFromTenor(BT23,J23),J23))</f>
        <v>57965</v>
      </c>
      <c r="BV23" s="162" t="str">
        <f t="shared" si="3"/>
        <v>Semi-Annual</v>
      </c>
      <c r="BW23" s="188" t="str">
        <f>IF(BV23="QUARTERLY",Curves!$AG$14,IF('Vanilla Pricer'!BV23="SEMI-ANNUAL",Curves!$AG$15,IF('Vanilla Pricer'!BV23="MONTHLY",Curves!$AG$16,IF('Vanilla Pricer'!BV23="12M",Curves!$AG$17))))</f>
        <v>EUR6M</v>
      </c>
      <c r="BX23" s="162" t="s">
        <v>94</v>
      </c>
      <c r="BY23" s="162" t="s">
        <v>102</v>
      </c>
      <c r="BZ23" s="162" t="s">
        <v>378</v>
      </c>
      <c r="CA23" s="162" t="s">
        <v>378</v>
      </c>
      <c r="CB23" s="200" t="str">
        <f t="shared" ca="1" si="4"/>
        <v>[2018/09/10 15:06] #Error: Interpolation on forward rates failed. Check whether forward rates were generated by MFirYieldCurvePro !!</v>
      </c>
      <c r="CD23" s="181">
        <f t="shared" si="5"/>
        <v>0</v>
      </c>
      <c r="CE23" s="162" t="str">
        <f t="shared" si="6"/>
        <v>ACT/360</v>
      </c>
      <c r="CF23" s="162" t="s">
        <v>127</v>
      </c>
      <c r="CG23" s="162" t="s">
        <v>113</v>
      </c>
      <c r="CH23" s="162" t="s">
        <v>127</v>
      </c>
      <c r="CI23" s="162" t="s">
        <v>113</v>
      </c>
      <c r="CJ23" s="162" t="s">
        <v>127</v>
      </c>
      <c r="CK23" s="162" t="s">
        <v>113</v>
      </c>
      <c r="CL23" s="162" t="s">
        <v>393</v>
      </c>
      <c r="CM23" s="162" t="s">
        <v>379</v>
      </c>
      <c r="CN23" s="162" t="s">
        <v>379</v>
      </c>
      <c r="CQ23" s="162" t="s">
        <v>380</v>
      </c>
      <c r="CR23" s="162"/>
      <c r="CS23" s="162"/>
      <c r="CW23" s="201" t="str">
        <f t="shared" si="22"/>
        <v>Receive</v>
      </c>
      <c r="CX23" s="210">
        <f t="shared" si="23"/>
        <v>100000000</v>
      </c>
      <c r="CY23" s="209">
        <f t="shared" ca="1" si="24"/>
        <v>43355</v>
      </c>
      <c r="CZ23" s="208">
        <f t="shared" ca="1" si="25"/>
        <v>57965</v>
      </c>
      <c r="DA23" s="209" t="str">
        <f t="shared" si="7"/>
        <v>EURLIVE</v>
      </c>
      <c r="DB23" s="207" t="str">
        <f t="shared" si="26"/>
        <v>EUR6M</v>
      </c>
      <c r="DC23" s="207" t="s">
        <v>94</v>
      </c>
      <c r="DD23" s="214" t="str">
        <f t="shared" si="27"/>
        <v>ANNUAL</v>
      </c>
      <c r="DE23" s="214" t="str">
        <f t="shared" si="8"/>
        <v>30/360</v>
      </c>
      <c r="DF23" s="213" t="s">
        <v>127</v>
      </c>
      <c r="DG23" s="213" t="s">
        <v>113</v>
      </c>
      <c r="DH23" s="213" t="s">
        <v>127</v>
      </c>
      <c r="DI23" s="213" t="s">
        <v>113</v>
      </c>
      <c r="DJ23" s="220"/>
      <c r="DK23" s="220"/>
      <c r="DL23" s="201"/>
      <c r="DM23" s="205" t="s">
        <v>379</v>
      </c>
      <c r="DN23" s="219" t="s">
        <v>380</v>
      </c>
      <c r="DO23" s="214" t="str">
        <f t="shared" si="9"/>
        <v>Semi-Annual</v>
      </c>
      <c r="DP23" s="204">
        <f t="shared" si="10"/>
        <v>0</v>
      </c>
      <c r="DQ23" s="214" t="str">
        <f t="shared" si="11"/>
        <v>ACT/360</v>
      </c>
      <c r="DR23" s="213" t="s">
        <v>127</v>
      </c>
      <c r="DS23" s="213" t="s">
        <v>113</v>
      </c>
      <c r="DT23" s="213" t="s">
        <v>127</v>
      </c>
      <c r="DU23" s="213" t="s">
        <v>113</v>
      </c>
      <c r="DV23" s="213" t="s">
        <v>127</v>
      </c>
      <c r="DW23" s="213" t="s">
        <v>113</v>
      </c>
      <c r="DX23" s="220"/>
      <c r="DY23" s="220"/>
      <c r="DZ23" s="201"/>
      <c r="EA23" s="205" t="s">
        <v>379</v>
      </c>
      <c r="EB23" s="208"/>
      <c r="EC23" s="208" t="str">
        <f t="shared" si="12"/>
        <v>0D</v>
      </c>
      <c r="ED23" s="208">
        <f t="shared" si="13"/>
        <v>0</v>
      </c>
      <c r="EE23" s="203" t="str">
        <f t="shared" ca="1" si="14"/>
        <v>[2018/09/10 15:06] #Error: Interpolation on forward rates failed. Check whether forward rates were generated by MFirYieldCurvePro !!</v>
      </c>
      <c r="EF23" s="215"/>
      <c r="EG23" s="205" t="s">
        <v>379</v>
      </c>
      <c r="EH23" s="219" t="s">
        <v>380</v>
      </c>
      <c r="EI23" s="206" t="str">
        <f t="shared" ca="1" si="15"/>
        <v>[2018/09/10 15:06] #Error: Invalid Curve: CurveIndex 'OIS' in collection EURLIVE does not exist</v>
      </c>
      <c r="ET23" s="159">
        <v>18</v>
      </c>
      <c r="EU23" s="618">
        <v>0</v>
      </c>
      <c r="EV23" s="179">
        <v>1</v>
      </c>
      <c r="EW23" s="159" t="s">
        <v>379</v>
      </c>
      <c r="EX23" s="618" t="s">
        <v>254</v>
      </c>
      <c r="EY23" s="618" t="s">
        <v>117</v>
      </c>
      <c r="EZ23" s="179" t="s">
        <v>152</v>
      </c>
      <c r="FA23" s="618" t="s">
        <v>379</v>
      </c>
      <c r="FB23" s="618" t="str">
        <f t="shared" si="28"/>
        <v>40y</v>
      </c>
      <c r="FC23" s="618" t="s">
        <v>190</v>
      </c>
      <c r="FD23" s="179" t="s">
        <v>115</v>
      </c>
      <c r="FE23" s="475">
        <v>100</v>
      </c>
      <c r="FF23" s="180" t="str">
        <f ca="1">_xll.meProductSwapParRate(_xll.meUtilityLVBFromKeysValues($CW$5:$EH$5,$CW23:$EH23),FALSE)</f>
        <v>[2018/09/10 15:06] #Error: Invalid Curve: CurveIndex 'OIS' in collection EURLIVE does not exist</v>
      </c>
      <c r="FG23" s="181">
        <v>0</v>
      </c>
      <c r="FH23" s="182" t="s">
        <v>399</v>
      </c>
      <c r="FN23" t="s">
        <v>555</v>
      </c>
      <c r="FO23"/>
      <c r="FP23" s="184"/>
    </row>
    <row r="24" spans="2:172">
      <c r="B24" s="159">
        <v>19</v>
      </c>
      <c r="C24" s="755">
        <v>0</v>
      </c>
      <c r="D24" s="179">
        <v>1</v>
      </c>
      <c r="E24" s="159" t="s">
        <v>379</v>
      </c>
      <c r="F24" s="755" t="s">
        <v>255</v>
      </c>
      <c r="G24" s="755" t="s">
        <v>117</v>
      </c>
      <c r="H24" s="179" t="s">
        <v>152</v>
      </c>
      <c r="I24" s="755" t="s">
        <v>379</v>
      </c>
      <c r="J24" s="755" t="str">
        <f t="shared" si="16"/>
        <v>50y</v>
      </c>
      <c r="K24" s="755" t="s">
        <v>190</v>
      </c>
      <c r="L24" s="179" t="s">
        <v>115</v>
      </c>
      <c r="M24" s="475">
        <v>100</v>
      </c>
      <c r="N24" s="180" t="str">
        <f ca="1">_xll.meProductSwapParRate(_xll.meUtilityLVBFromKeysValues($CW$5:$EH$5,$CW24:$EH24),FALSE)</f>
        <v>[2018/09/10 15:06] #Error: Invalid Curve: CurveIndex 'OIS' in collection EURLIVE does not exist</v>
      </c>
      <c r="O24" s="181">
        <v>0</v>
      </c>
      <c r="P24" s="182" t="s">
        <v>399</v>
      </c>
      <c r="Q24" s="300" t="str">
        <f ca="1">IF(D24=1,IF(BT24=AK21,_xll.mirSwapStubRate(BT24,BU24,BV24,CE24,CF24,CG24,,,,,,,CQ24,P24,Curves!$AF$4:$AF$10,Curves!$AF$4:$AF$10,Curves!$AG$4:$AG$10,,,TRUE,TRUE),_xll.mirSwapStubRate(BT24,BU24,BV24,CE24,CF24,CG24,,,,,,,CQ24,P24,Curves!$AG$13:$AG$17,Curves!$AF$13:$AF$17,,,,TRUE,TRUE)),"")</f>
        <v>[2018/09/10 15:06] #Error: Interpolation on forward rates failed. Check whether forward rates were generated by MFirYieldCurvePro !!</v>
      </c>
      <c r="R24" s="301"/>
      <c r="S24" s="183" t="str">
        <f ca="1">IF(D24=1,_xll.meLWOSwapParRate(AL24,P24),"")</f>
        <v>[2018/09/10 15:06] #Error: Invalid Curve: CurveIndex 'OIS' in collection EURLIVE does not exist</v>
      </c>
      <c r="T24" s="184" t="str">
        <f ca="1">IF(D24=1,_xll.meLWOSwapPV(AL24,P24),"")</f>
        <v>[2018/09/10 15:06] #Error: Invalid Curve: CurveIndex 'OIS' in collection EURLIVE does not exist</v>
      </c>
      <c r="U24" s="292"/>
      <c r="V24" s="184"/>
      <c r="W24"/>
      <c r="AA24"/>
      <c r="AB24"/>
      <c r="AC24" s="184"/>
      <c r="AD24" s="184"/>
      <c r="AE24" s="184"/>
      <c r="AF24" s="184"/>
      <c r="AG24" s="184"/>
      <c r="AH24" s="184"/>
      <c r="AI24" s="184"/>
      <c r="AJ24" s="184"/>
      <c r="AK24" s="181" t="str">
        <f t="shared" ca="1" si="17"/>
        <v>OLD</v>
      </c>
      <c r="AL24" s="162" t="str">
        <f ca="1">IF(D24=1,_xll.meLWOSwapCreateFromLegs(B24,AM24,BP24),"")</f>
        <v>19@293:4</v>
      </c>
      <c r="AM24" s="162" t="str">
        <f ca="1">IF(D24=1,_xll.meLWOLegCreate(AN24,_xll.meUtilityLVBFromMultipleKeysValues($AN$5:$BN$5,AN24:BN24),FALSE),"")</f>
        <v>LEG1@284:4</v>
      </c>
      <c r="AN24" s="162" t="s">
        <v>382</v>
      </c>
      <c r="AO24" s="468">
        <f t="shared" si="18"/>
        <v>100000000</v>
      </c>
      <c r="AP24" s="373" t="str">
        <f t="shared" si="19"/>
        <v>Receive</v>
      </c>
      <c r="AQ24" s="186">
        <f ca="1">IF(E24="","",IF(OR(RIGHT(E24,1)="D",RIGHT(E24,1)="Y",RIGHT(E24,1)="M",RIGHT(E24,1)="W"),_xll.meDateFromTenor(SpotDate,E24,"MOD_FOLLOWING","TGT"),E24))</f>
        <v>43355</v>
      </c>
      <c r="AR24" s="186">
        <f ca="1">IF(F24="","",IF(OR(RIGHT(F24,1)="D",RIGHT(F24,1)="Y",RIGHT(F24,1)="M",RIGHT(F24,1)="W"),_xll.meDateFromTenor(AQ24,F24),F24))</f>
        <v>61618</v>
      </c>
      <c r="AS24" s="162" t="str">
        <f t="shared" si="0"/>
        <v>ANNUAL</v>
      </c>
      <c r="AT24" s="162" t="s">
        <v>94</v>
      </c>
      <c r="AU24" s="162" t="s">
        <v>102</v>
      </c>
      <c r="AV24" s="180" t="str">
        <f t="shared" ca="1" si="1"/>
        <v>[2018/09/10 15:06] #Error: Invalid Curve: CurveIndex 'OIS' in collection EURLIVE does not exist</v>
      </c>
      <c r="BB24" s="162" t="str">
        <f t="shared" si="2"/>
        <v>30/360</v>
      </c>
      <c r="BE24" s="162" t="s">
        <v>127</v>
      </c>
      <c r="BF24" s="162" t="s">
        <v>113</v>
      </c>
      <c r="BG24" s="162" t="s">
        <v>127</v>
      </c>
      <c r="BH24" s="162" t="s">
        <v>113</v>
      </c>
      <c r="BI24" s="162" t="s">
        <v>393</v>
      </c>
      <c r="BK24" s="162" t="s">
        <v>379</v>
      </c>
      <c r="BN24" s="162" t="s">
        <v>380</v>
      </c>
      <c r="BP24" s="162" t="str">
        <f ca="1">IF(D24=1,_xll.meLWOLegCreate(BQ24,_xll.meUtilityLVBFromMultipleKeysValues($BQ$5:$CQ$5,BQ24:CQ24),FALSE),"")</f>
        <v>LEG2@267:4</v>
      </c>
      <c r="BQ24" s="162" t="s">
        <v>383</v>
      </c>
      <c r="BR24" s="187">
        <f t="shared" si="20"/>
        <v>100000000</v>
      </c>
      <c r="BS24" s="373" t="str">
        <f t="shared" si="21"/>
        <v>Pay</v>
      </c>
      <c r="BT24" s="186">
        <f ca="1">IF(I24="","",IF(OR(RIGHT(I24,1)="D",RIGHT(I24,1)="Y",RIGHT(I24,1)="M",RIGHT(I24,1)="W"),_xll.meDateFromTenor(SpotDate,I24,"MOD_FOLLOWING","TGT"),I24))</f>
        <v>43355</v>
      </c>
      <c r="BU24" s="186">
        <f ca="1">IF(J24="","",IF(OR(RIGHT(J24,1)="D",RIGHT(J24,1)="Y",RIGHT(J24,1)="M",RIGHT(J24,1)="W"),_xll.meDateFromTenor(BT24,J24),J24))</f>
        <v>61618</v>
      </c>
      <c r="BV24" s="162" t="str">
        <f t="shared" si="3"/>
        <v>Semi-Annual</v>
      </c>
      <c r="BW24" s="188" t="str">
        <f>IF(BV24="QUARTERLY",Curves!$AG$14,IF('Vanilla Pricer'!BV24="SEMI-ANNUAL",Curves!$AG$15,IF('Vanilla Pricer'!BV24="MONTHLY",Curves!$AG$16,IF('Vanilla Pricer'!BV24="12M",Curves!$AG$17))))</f>
        <v>EUR6M</v>
      </c>
      <c r="BX24" s="162" t="s">
        <v>94</v>
      </c>
      <c r="BY24" s="162" t="s">
        <v>102</v>
      </c>
      <c r="BZ24" s="162" t="s">
        <v>378</v>
      </c>
      <c r="CA24" s="162" t="s">
        <v>378</v>
      </c>
      <c r="CB24" s="200" t="str">
        <f t="shared" ca="1" si="4"/>
        <v>[2018/09/10 15:06] #Error: Interpolation on forward rates failed. Check whether forward rates were generated by MFirYieldCurvePro !!</v>
      </c>
      <c r="CD24" s="181">
        <f t="shared" si="5"/>
        <v>0</v>
      </c>
      <c r="CE24" s="162" t="str">
        <f t="shared" si="6"/>
        <v>ACT/360</v>
      </c>
      <c r="CF24" s="162" t="s">
        <v>127</v>
      </c>
      <c r="CG24" s="162" t="s">
        <v>113</v>
      </c>
      <c r="CH24" s="162" t="s">
        <v>127</v>
      </c>
      <c r="CI24" s="162" t="s">
        <v>113</v>
      </c>
      <c r="CJ24" s="162" t="s">
        <v>127</v>
      </c>
      <c r="CK24" s="162" t="s">
        <v>113</v>
      </c>
      <c r="CL24" s="162" t="s">
        <v>393</v>
      </c>
      <c r="CM24" s="162" t="s">
        <v>379</v>
      </c>
      <c r="CN24" s="162" t="s">
        <v>379</v>
      </c>
      <c r="CQ24" s="162" t="s">
        <v>380</v>
      </c>
      <c r="CR24" s="162"/>
      <c r="CS24" s="162"/>
      <c r="CW24" s="201" t="str">
        <f t="shared" si="22"/>
        <v>Receive</v>
      </c>
      <c r="CX24" s="210">
        <f t="shared" si="23"/>
        <v>100000000</v>
      </c>
      <c r="CY24" s="209">
        <f t="shared" ca="1" si="24"/>
        <v>43355</v>
      </c>
      <c r="CZ24" s="208">
        <f t="shared" ca="1" si="25"/>
        <v>61618</v>
      </c>
      <c r="DA24" s="209" t="str">
        <f t="shared" si="7"/>
        <v>EURLIVE</v>
      </c>
      <c r="DB24" s="207" t="str">
        <f t="shared" si="26"/>
        <v>EUR6M</v>
      </c>
      <c r="DC24" s="207" t="s">
        <v>94</v>
      </c>
      <c r="DD24" s="214" t="str">
        <f t="shared" si="27"/>
        <v>ANNUAL</v>
      </c>
      <c r="DE24" s="214" t="str">
        <f t="shared" si="8"/>
        <v>30/360</v>
      </c>
      <c r="DF24" s="213" t="s">
        <v>127</v>
      </c>
      <c r="DG24" s="213" t="s">
        <v>113</v>
      </c>
      <c r="DH24" s="213" t="s">
        <v>127</v>
      </c>
      <c r="DI24" s="213" t="s">
        <v>113</v>
      </c>
      <c r="DJ24" s="220"/>
      <c r="DK24" s="220"/>
      <c r="DL24" s="201"/>
      <c r="DM24" s="205" t="s">
        <v>379</v>
      </c>
      <c r="DN24" s="219" t="s">
        <v>380</v>
      </c>
      <c r="DO24" s="214" t="str">
        <f t="shared" si="9"/>
        <v>Semi-Annual</v>
      </c>
      <c r="DP24" s="204">
        <f t="shared" si="10"/>
        <v>0</v>
      </c>
      <c r="DQ24" s="214" t="str">
        <f t="shared" si="11"/>
        <v>ACT/360</v>
      </c>
      <c r="DR24" s="213" t="s">
        <v>127</v>
      </c>
      <c r="DS24" s="213" t="s">
        <v>113</v>
      </c>
      <c r="DT24" s="213" t="s">
        <v>127</v>
      </c>
      <c r="DU24" s="213" t="s">
        <v>113</v>
      </c>
      <c r="DV24" s="213" t="s">
        <v>127</v>
      </c>
      <c r="DW24" s="213" t="s">
        <v>113</v>
      </c>
      <c r="DX24" s="220"/>
      <c r="DY24" s="220"/>
      <c r="DZ24" s="201"/>
      <c r="EA24" s="205" t="s">
        <v>379</v>
      </c>
      <c r="EB24" s="208"/>
      <c r="EC24" s="208" t="str">
        <f t="shared" si="12"/>
        <v>0D</v>
      </c>
      <c r="ED24" s="208">
        <f t="shared" si="13"/>
        <v>0</v>
      </c>
      <c r="EE24" s="203" t="str">
        <f t="shared" ca="1" si="14"/>
        <v>[2018/09/10 15:06] #Error: Interpolation on forward rates failed. Check whether forward rates were generated by MFirYieldCurvePro !!</v>
      </c>
      <c r="EF24" s="215"/>
      <c r="EG24" s="205" t="s">
        <v>379</v>
      </c>
      <c r="EH24" s="219" t="s">
        <v>380</v>
      </c>
      <c r="EI24" s="206" t="str">
        <f t="shared" ca="1" si="15"/>
        <v>[2018/09/10 15:06] #Error: Invalid Curve: CurveIndex 'OIS' in collection EURLIVE does not exist</v>
      </c>
      <c r="ET24" s="159">
        <v>19</v>
      </c>
      <c r="EU24" s="618">
        <v>0</v>
      </c>
      <c r="EV24" s="179">
        <v>1</v>
      </c>
      <c r="EW24" s="159" t="s">
        <v>379</v>
      </c>
      <c r="EX24" s="618" t="s">
        <v>255</v>
      </c>
      <c r="EY24" s="618" t="s">
        <v>117</v>
      </c>
      <c r="EZ24" s="179" t="s">
        <v>152</v>
      </c>
      <c r="FA24" s="618" t="s">
        <v>379</v>
      </c>
      <c r="FB24" s="618" t="str">
        <f t="shared" si="28"/>
        <v>50y</v>
      </c>
      <c r="FC24" s="618" t="s">
        <v>190</v>
      </c>
      <c r="FD24" s="179" t="s">
        <v>115</v>
      </c>
      <c r="FE24" s="475">
        <v>100</v>
      </c>
      <c r="FF24" s="180" t="str">
        <f ca="1">_xll.meProductSwapParRate(_xll.meUtilityLVBFromKeysValues($CW$5:$EH$5,$CW24:$EH24),FALSE)</f>
        <v>[2018/09/10 15:06] #Error: Invalid Curve: CurveIndex 'OIS' in collection EURLIVE does not exist</v>
      </c>
      <c r="FG24" s="181">
        <v>0</v>
      </c>
      <c r="FH24" s="182" t="s">
        <v>399</v>
      </c>
    </row>
    <row r="25" spans="2:172">
      <c r="B25" s="159">
        <v>20</v>
      </c>
      <c r="C25" s="755">
        <v>0</v>
      </c>
      <c r="D25" s="179">
        <v>0</v>
      </c>
      <c r="E25" s="159" t="s">
        <v>379</v>
      </c>
      <c r="F25" s="755" t="s">
        <v>16</v>
      </c>
      <c r="G25" s="755" t="s">
        <v>117</v>
      </c>
      <c r="H25" s="179" t="s">
        <v>152</v>
      </c>
      <c r="I25" s="755" t="s">
        <v>379</v>
      </c>
      <c r="J25" s="755" t="str">
        <f t="shared" si="16"/>
        <v>5Y</v>
      </c>
      <c r="K25" s="755" t="s">
        <v>190</v>
      </c>
      <c r="L25" s="179" t="s">
        <v>115</v>
      </c>
      <c r="M25" s="475">
        <v>100</v>
      </c>
      <c r="N25" s="180"/>
      <c r="O25" s="181">
        <v>0</v>
      </c>
      <c r="P25" s="182" t="s">
        <v>399</v>
      </c>
      <c r="Q25" s="300" t="str">
        <f>IF(D25=1,IF(BT25=AK22,_xll.mirSwapStubRate(BT25,BU25,BV25,CE25,CF25,CG25,,,,,,,CQ25,P25,Curves!$AF$4:$AF$10,Curves!$AF$4:$AF$10,Curves!$AG$4:$AG$10,,,TRUE,TRUE),_xll.mirSwapStubRate(BT25,BU25,BV25,CE25,CF25,CG25,,,,,,,CQ25,P25,Curves!$AG$13:$AG$17,Curves!$AF$13:$AF$17,,,,TRUE,TRUE)),"")</f>
        <v/>
      </c>
      <c r="R25" s="301"/>
      <c r="S25" s="183" t="str">
        <f>IF(D25=1,_xll.meLWOSwapParRate(AL25,P25),"")</f>
        <v/>
      </c>
      <c r="T25" s="184" t="str">
        <f>IF(D25=1,_xll.meLWOSwapPV(AL25,P25),"")</f>
        <v/>
      </c>
      <c r="U25" s="185"/>
      <c r="V25" s="184"/>
      <c r="W25"/>
      <c r="X25"/>
      <c r="Y25"/>
      <c r="Z25" s="184"/>
      <c r="AA25"/>
      <c r="AB25"/>
      <c r="AC25" s="184"/>
      <c r="AD25" s="184"/>
      <c r="AE25" s="184"/>
      <c r="AF25" s="184"/>
      <c r="AG25" s="184"/>
      <c r="AH25" s="184"/>
      <c r="AI25" s="184"/>
      <c r="AJ25" s="184"/>
      <c r="AK25" s="181" t="str">
        <f t="shared" ca="1" si="17"/>
        <v>OLD</v>
      </c>
      <c r="AL25" s="162" t="str">
        <f>IF(D25=1,_xll.meLWOSwapCreateFromLegs(B25,AM25,BP25),"")</f>
        <v/>
      </c>
      <c r="AM25" s="162" t="str">
        <f>IF(D25=1,_xll.meLWOLegCreate(AN25,_xll.meUtilityLVBFromMultipleKeysValues($AN$5:$BN$5,AN25:BN25),FALSE),"")</f>
        <v/>
      </c>
      <c r="AN25" s="162" t="s">
        <v>382</v>
      </c>
      <c r="AO25" s="468">
        <f t="shared" si="18"/>
        <v>100000000</v>
      </c>
      <c r="AP25" s="373" t="str">
        <f t="shared" si="19"/>
        <v>Receive</v>
      </c>
      <c r="AQ25" s="186">
        <f ca="1">IF(E25="","",IF(OR(RIGHT(E25,1)="D",RIGHT(E25,1)="Y",RIGHT(E25,1)="M",RIGHT(E25,1)="W"),_xll.meDateFromTenor(SpotDate,E25,"MOD_FOLLOWING","TGT"),E25))</f>
        <v>43355</v>
      </c>
      <c r="AR25" s="186">
        <f ca="1">IF(F25="","",IF(OR(RIGHT(F25,1)="D",RIGHT(F25,1)="Y",RIGHT(F25,1)="M",RIGHT(F25,1)="W"),_xll.meDateFromTenor(AQ25,F25),F25))</f>
        <v>45181</v>
      </c>
      <c r="AS25" s="162" t="str">
        <f t="shared" si="0"/>
        <v>ANNUAL</v>
      </c>
      <c r="AT25" s="162" t="s">
        <v>94</v>
      </c>
      <c r="AU25" s="162" t="s">
        <v>102</v>
      </c>
      <c r="AV25" s="180">
        <f t="shared" si="1"/>
        <v>0</v>
      </c>
      <c r="BB25" s="162" t="str">
        <f t="shared" si="2"/>
        <v>30/360</v>
      </c>
      <c r="BE25" s="162" t="s">
        <v>127</v>
      </c>
      <c r="BF25" s="162" t="s">
        <v>113</v>
      </c>
      <c r="BG25" s="162" t="s">
        <v>127</v>
      </c>
      <c r="BH25" s="162" t="s">
        <v>113</v>
      </c>
      <c r="BI25" s="162" t="s">
        <v>393</v>
      </c>
      <c r="BK25" s="162" t="s">
        <v>379</v>
      </c>
      <c r="BN25" s="162" t="s">
        <v>380</v>
      </c>
      <c r="BP25" s="162" t="str">
        <f>IF(D25=1,_xll.meLWOLegCreate(BQ25,_xll.meUtilityLVBFromMultipleKeysValues($BQ$5:$CQ$5,BQ25:CQ25),FALSE),"")</f>
        <v/>
      </c>
      <c r="BQ25" s="162" t="s">
        <v>383</v>
      </c>
      <c r="BR25" s="187">
        <f t="shared" si="20"/>
        <v>100000000</v>
      </c>
      <c r="BS25" s="373" t="str">
        <f t="shared" si="21"/>
        <v>Pay</v>
      </c>
      <c r="BT25" s="186">
        <f ca="1">IF(I25="","",IF(OR(RIGHT(I25,1)="D",RIGHT(I25,1)="Y",RIGHT(I25,1)="M",RIGHT(I25,1)="W"),_xll.meDateFromTenor(SpotDate,I25,"MOD_FOLLOWING","TGT"),I25))</f>
        <v>43355</v>
      </c>
      <c r="BU25" s="186">
        <f ca="1">IF(J25="","",IF(OR(RIGHT(J25,1)="D",RIGHT(J25,1)="Y",RIGHT(J25,1)="M",RIGHT(J25,1)="W"),_xll.meDateFromTenor(BT25,J25),J25))</f>
        <v>45181</v>
      </c>
      <c r="BV25" s="162" t="str">
        <f t="shared" si="3"/>
        <v>Semi-Annual</v>
      </c>
      <c r="BW25" s="188" t="str">
        <f>IF(BV25="QUARTERLY",Curves!$AG$14,IF('Vanilla Pricer'!BV25="SEMI-ANNUAL",Curves!$AG$15,IF('Vanilla Pricer'!BV25="MONTHLY",Curves!$AG$16,IF('Vanilla Pricer'!BV25="12M",Curves!$AG$17))))</f>
        <v>EUR6M</v>
      </c>
      <c r="BX25" s="162" t="s">
        <v>94</v>
      </c>
      <c r="BY25" s="162" t="s">
        <v>102</v>
      </c>
      <c r="BZ25" s="162" t="s">
        <v>378</v>
      </c>
      <c r="CA25" s="162" t="s">
        <v>378</v>
      </c>
      <c r="CB25" s="200" t="str">
        <f t="shared" si="4"/>
        <v/>
      </c>
      <c r="CD25" s="181">
        <f t="shared" si="5"/>
        <v>0</v>
      </c>
      <c r="CE25" s="162" t="str">
        <f t="shared" si="6"/>
        <v>ACT/360</v>
      </c>
      <c r="CF25" s="162" t="s">
        <v>127</v>
      </c>
      <c r="CG25" s="162" t="s">
        <v>113</v>
      </c>
      <c r="CH25" s="162" t="s">
        <v>127</v>
      </c>
      <c r="CI25" s="162" t="s">
        <v>113</v>
      </c>
      <c r="CJ25" s="162" t="s">
        <v>127</v>
      </c>
      <c r="CK25" s="162" t="s">
        <v>113</v>
      </c>
      <c r="CL25" s="162" t="s">
        <v>393</v>
      </c>
      <c r="CM25" s="162" t="s">
        <v>379</v>
      </c>
      <c r="CN25" s="162" t="s">
        <v>379</v>
      </c>
      <c r="CQ25" s="162" t="s">
        <v>380</v>
      </c>
      <c r="CR25" s="162"/>
      <c r="CS25" s="162"/>
      <c r="CW25" s="201" t="str">
        <f t="shared" si="22"/>
        <v>Receive</v>
      </c>
      <c r="CX25" s="210">
        <f t="shared" si="23"/>
        <v>100000000</v>
      </c>
      <c r="CY25" s="209">
        <f t="shared" ca="1" si="24"/>
        <v>43355</v>
      </c>
      <c r="CZ25" s="208">
        <f t="shared" ca="1" si="25"/>
        <v>45181</v>
      </c>
      <c r="DA25" s="209" t="str">
        <f t="shared" si="7"/>
        <v>EURLIVE</v>
      </c>
      <c r="DB25" s="207" t="str">
        <f t="shared" si="26"/>
        <v>EUR6M</v>
      </c>
      <c r="DC25" s="207" t="s">
        <v>94</v>
      </c>
      <c r="DD25" s="214" t="str">
        <f t="shared" si="27"/>
        <v>ANNUAL</v>
      </c>
      <c r="DE25" s="214" t="str">
        <f t="shared" si="8"/>
        <v>30/360</v>
      </c>
      <c r="DF25" s="213" t="s">
        <v>127</v>
      </c>
      <c r="DG25" s="213" t="s">
        <v>113</v>
      </c>
      <c r="DH25" s="213" t="s">
        <v>127</v>
      </c>
      <c r="DI25" s="213" t="s">
        <v>113</v>
      </c>
      <c r="DJ25" s="220"/>
      <c r="DK25" s="220"/>
      <c r="DL25" s="201"/>
      <c r="DM25" s="205" t="s">
        <v>379</v>
      </c>
      <c r="DN25" s="219" t="s">
        <v>380</v>
      </c>
      <c r="DO25" s="214" t="str">
        <f t="shared" si="9"/>
        <v>Semi-Annual</v>
      </c>
      <c r="DP25" s="204">
        <f t="shared" si="10"/>
        <v>0</v>
      </c>
      <c r="DQ25" s="214" t="str">
        <f t="shared" si="11"/>
        <v>ACT/360</v>
      </c>
      <c r="DR25" s="213" t="s">
        <v>127</v>
      </c>
      <c r="DS25" s="213" t="s">
        <v>113</v>
      </c>
      <c r="DT25" s="213" t="s">
        <v>127</v>
      </c>
      <c r="DU25" s="213" t="s">
        <v>113</v>
      </c>
      <c r="DV25" s="213" t="s">
        <v>127</v>
      </c>
      <c r="DW25" s="213" t="s">
        <v>113</v>
      </c>
      <c r="DX25" s="220"/>
      <c r="DY25" s="220"/>
      <c r="DZ25" s="201"/>
      <c r="EA25" s="205" t="s">
        <v>379</v>
      </c>
      <c r="EB25" s="208"/>
      <c r="EC25" s="208" t="str">
        <f t="shared" si="12"/>
        <v>0D</v>
      </c>
      <c r="ED25" s="208">
        <f t="shared" si="13"/>
        <v>0</v>
      </c>
      <c r="EE25" s="203" t="str">
        <f t="shared" si="14"/>
        <v/>
      </c>
      <c r="EF25" s="215"/>
      <c r="EG25" s="205" t="s">
        <v>379</v>
      </c>
      <c r="EH25" s="219" t="s">
        <v>380</v>
      </c>
      <c r="EI25" s="206">
        <f t="shared" si="15"/>
        <v>0</v>
      </c>
      <c r="ET25" s="159">
        <v>20</v>
      </c>
      <c r="EU25" s="618">
        <v>0</v>
      </c>
      <c r="EV25" s="179">
        <v>0</v>
      </c>
      <c r="EW25" s="159" t="s">
        <v>379</v>
      </c>
      <c r="EX25" s="618" t="s">
        <v>16</v>
      </c>
      <c r="EY25" s="618" t="s">
        <v>117</v>
      </c>
      <c r="EZ25" s="179" t="s">
        <v>152</v>
      </c>
      <c r="FA25" s="618" t="s">
        <v>379</v>
      </c>
      <c r="FB25" s="618" t="str">
        <f t="shared" si="28"/>
        <v>5Y</v>
      </c>
      <c r="FC25" s="618" t="s">
        <v>190</v>
      </c>
      <c r="FD25" s="179" t="s">
        <v>115</v>
      </c>
      <c r="FE25" s="475">
        <v>100</v>
      </c>
      <c r="FF25" s="180"/>
      <c r="FG25" s="181">
        <v>0</v>
      </c>
      <c r="FH25" s="182" t="s">
        <v>399</v>
      </c>
    </row>
    <row r="26" spans="2:172">
      <c r="B26" s="159">
        <v>21</v>
      </c>
      <c r="C26" s="755">
        <v>0</v>
      </c>
      <c r="D26" s="179">
        <v>0</v>
      </c>
      <c r="E26" s="159" t="s">
        <v>379</v>
      </c>
      <c r="F26" s="755" t="s">
        <v>16</v>
      </c>
      <c r="G26" s="755" t="s">
        <v>117</v>
      </c>
      <c r="H26" s="179" t="s">
        <v>152</v>
      </c>
      <c r="I26" s="755" t="s">
        <v>379</v>
      </c>
      <c r="J26" s="755" t="str">
        <f t="shared" si="16"/>
        <v>5Y</v>
      </c>
      <c r="K26" s="755" t="s">
        <v>190</v>
      </c>
      <c r="L26" s="179" t="s">
        <v>115</v>
      </c>
      <c r="M26" s="475">
        <v>100</v>
      </c>
      <c r="N26" s="180"/>
      <c r="O26" s="181">
        <v>0</v>
      </c>
      <c r="P26" s="182" t="s">
        <v>399</v>
      </c>
      <c r="Q26" s="300" t="str">
        <f>IF(D26=1,IF(BT26=AK23,_xll.mirSwapStubRate(BT26,BU26,BV26,CE26,CF26,CG26,,,,,,,CQ26,P26,Curves!$AF$4:$AF$10,Curves!$AF$4:$AF$10,Curves!$AG$4:$AG$10,,,TRUE,TRUE),_xll.mirSwapStubRate(BT26,BU26,BV26,CE26,CF26,CG26,,,,,,,CQ26,P26,Curves!$AG$13:$AG$17,Curves!$AF$13:$AF$17,,,,TRUE,TRUE)),"")</f>
        <v/>
      </c>
      <c r="R26" s="301"/>
      <c r="S26" s="183" t="str">
        <f>IF(D26=1,_xll.meLWOSwapParRate(AL26,P26),"")</f>
        <v/>
      </c>
      <c r="T26" s="184" t="str">
        <f>IF(D26=1,_xll.meLWOSwapPV(AL26,P26),"")</f>
        <v/>
      </c>
      <c r="U26" s="185"/>
      <c r="V26" s="184"/>
      <c r="W26"/>
      <c r="X26"/>
      <c r="Y26"/>
      <c r="Z26" s="184"/>
      <c r="AA26"/>
      <c r="AB26"/>
      <c r="AC26" s="184"/>
      <c r="AD26" s="184"/>
      <c r="AE26" s="184"/>
      <c r="AF26" s="184"/>
      <c r="AG26" s="184"/>
      <c r="AH26" s="184"/>
      <c r="AI26" s="184"/>
      <c r="AJ26" s="184"/>
      <c r="AK26" s="181" t="str">
        <f t="shared" ca="1" si="17"/>
        <v>OLD</v>
      </c>
      <c r="AL26" s="162" t="str">
        <f>IF(D26=1,_xll.meLWOSwapCreateFromLegs(B26,AM26,BP26),"")</f>
        <v/>
      </c>
      <c r="AM26" s="162" t="str">
        <f>IF(D26=1,_xll.meLWOLegCreate(AN26,_xll.meUtilityLVBFromMultipleKeysValues($AN$5:$BN$5,AN26:BN26),FALSE),"")</f>
        <v/>
      </c>
      <c r="AN26" s="162" t="s">
        <v>382</v>
      </c>
      <c r="AO26" s="468">
        <f t="shared" si="18"/>
        <v>100000000</v>
      </c>
      <c r="AP26" s="373" t="str">
        <f t="shared" si="19"/>
        <v>Receive</v>
      </c>
      <c r="AQ26" s="186">
        <f ca="1">IF(E26="","",IF(OR(RIGHT(E26,1)="D",RIGHT(E26,1)="Y",RIGHT(E26,1)="M",RIGHT(E26,1)="W"),_xll.meDateFromTenor(SpotDate,E26,"MOD_FOLLOWING","TGT"),E26))</f>
        <v>43355</v>
      </c>
      <c r="AR26" s="186">
        <f ca="1">IF(F26="","",IF(OR(RIGHT(F26,1)="D",RIGHT(F26,1)="Y",RIGHT(F26,1)="M",RIGHT(F26,1)="W"),_xll.meDateFromTenor(AQ26,F26),F26))</f>
        <v>45181</v>
      </c>
      <c r="AS26" s="162" t="str">
        <f t="shared" si="0"/>
        <v>ANNUAL</v>
      </c>
      <c r="AT26" s="162" t="s">
        <v>94</v>
      </c>
      <c r="AU26" s="162" t="s">
        <v>102</v>
      </c>
      <c r="AV26" s="180">
        <f t="shared" si="1"/>
        <v>0</v>
      </c>
      <c r="BB26" s="162" t="str">
        <f t="shared" si="2"/>
        <v>30/360</v>
      </c>
      <c r="BE26" s="162" t="s">
        <v>127</v>
      </c>
      <c r="BF26" s="162" t="s">
        <v>113</v>
      </c>
      <c r="BG26" s="162" t="s">
        <v>127</v>
      </c>
      <c r="BH26" s="162" t="s">
        <v>113</v>
      </c>
      <c r="BI26" s="162" t="s">
        <v>393</v>
      </c>
      <c r="BK26" s="162" t="s">
        <v>379</v>
      </c>
      <c r="BN26" s="162" t="s">
        <v>380</v>
      </c>
      <c r="BP26" s="162" t="str">
        <f>IF(D26=1,_xll.meLWOLegCreate(BQ26,_xll.meUtilityLVBFromMultipleKeysValues($BQ$5:$CQ$5,BQ26:CQ26),FALSE),"")</f>
        <v/>
      </c>
      <c r="BQ26" s="162" t="s">
        <v>383</v>
      </c>
      <c r="BR26" s="187">
        <f t="shared" si="20"/>
        <v>100000000</v>
      </c>
      <c r="BS26" s="373" t="str">
        <f t="shared" si="21"/>
        <v>Pay</v>
      </c>
      <c r="BT26" s="186">
        <f ca="1">IF(I26="","",IF(OR(RIGHT(I26,1)="D",RIGHT(I26,1)="Y",RIGHT(I26,1)="M",RIGHT(I26,1)="W"),_xll.meDateFromTenor(SpotDate,I26,"MOD_FOLLOWING","TGT"),I26))</f>
        <v>43355</v>
      </c>
      <c r="BU26" s="186">
        <f ca="1">IF(J26="","",IF(OR(RIGHT(J26,1)="D",RIGHT(J26,1)="Y",RIGHT(J26,1)="M",RIGHT(J26,1)="W"),_xll.meDateFromTenor(BT26,J26),J26))</f>
        <v>45181</v>
      </c>
      <c r="BV26" s="162" t="str">
        <f t="shared" si="3"/>
        <v>Semi-Annual</v>
      </c>
      <c r="BW26" s="188" t="str">
        <f>IF(BV26="QUARTERLY",Curves!$AG$14,IF('Vanilla Pricer'!BV26="SEMI-ANNUAL",Curves!$AG$15,IF('Vanilla Pricer'!BV26="MONTHLY",Curves!$AG$16,IF('Vanilla Pricer'!BV26="12M",Curves!$AG$17))))</f>
        <v>EUR6M</v>
      </c>
      <c r="BX26" s="162" t="s">
        <v>94</v>
      </c>
      <c r="BY26" s="162" t="s">
        <v>102</v>
      </c>
      <c r="BZ26" s="162" t="s">
        <v>378</v>
      </c>
      <c r="CA26" s="162" t="s">
        <v>378</v>
      </c>
      <c r="CB26" s="200" t="str">
        <f t="shared" si="4"/>
        <v/>
      </c>
      <c r="CD26" s="181">
        <f t="shared" si="5"/>
        <v>0</v>
      </c>
      <c r="CE26" s="162" t="str">
        <f t="shared" si="6"/>
        <v>ACT/360</v>
      </c>
      <c r="CF26" s="162" t="s">
        <v>127</v>
      </c>
      <c r="CG26" s="162" t="s">
        <v>113</v>
      </c>
      <c r="CH26" s="162" t="s">
        <v>127</v>
      </c>
      <c r="CI26" s="162" t="s">
        <v>113</v>
      </c>
      <c r="CJ26" s="162" t="s">
        <v>127</v>
      </c>
      <c r="CK26" s="162" t="s">
        <v>113</v>
      </c>
      <c r="CL26" s="162" t="s">
        <v>393</v>
      </c>
      <c r="CM26" s="162" t="s">
        <v>379</v>
      </c>
      <c r="CN26" s="162" t="s">
        <v>379</v>
      </c>
      <c r="CQ26" s="162" t="s">
        <v>380</v>
      </c>
      <c r="CR26" s="162"/>
      <c r="CS26" s="162"/>
      <c r="CW26" s="201" t="str">
        <f t="shared" si="22"/>
        <v>Receive</v>
      </c>
      <c r="CX26" s="210">
        <f t="shared" si="23"/>
        <v>100000000</v>
      </c>
      <c r="CY26" s="209">
        <f t="shared" ca="1" si="24"/>
        <v>43355</v>
      </c>
      <c r="CZ26" s="208">
        <f t="shared" ca="1" si="25"/>
        <v>45181</v>
      </c>
      <c r="DA26" s="209" t="str">
        <f t="shared" si="7"/>
        <v>EURLIVE</v>
      </c>
      <c r="DB26" s="207" t="str">
        <f t="shared" si="26"/>
        <v>EUR6M</v>
      </c>
      <c r="DC26" s="207" t="s">
        <v>94</v>
      </c>
      <c r="DD26" s="214" t="str">
        <f t="shared" si="27"/>
        <v>ANNUAL</v>
      </c>
      <c r="DE26" s="214" t="str">
        <f t="shared" si="8"/>
        <v>30/360</v>
      </c>
      <c r="DF26" s="213" t="s">
        <v>127</v>
      </c>
      <c r="DG26" s="213" t="s">
        <v>113</v>
      </c>
      <c r="DH26" s="213" t="s">
        <v>127</v>
      </c>
      <c r="DI26" s="213" t="s">
        <v>113</v>
      </c>
      <c r="DJ26" s="220"/>
      <c r="DK26" s="220"/>
      <c r="DL26" s="201"/>
      <c r="DM26" s="205" t="s">
        <v>379</v>
      </c>
      <c r="DN26" s="219" t="s">
        <v>380</v>
      </c>
      <c r="DO26" s="214" t="str">
        <f t="shared" si="9"/>
        <v>Semi-Annual</v>
      </c>
      <c r="DP26" s="204">
        <f t="shared" si="10"/>
        <v>0</v>
      </c>
      <c r="DQ26" s="214" t="str">
        <f t="shared" si="11"/>
        <v>ACT/360</v>
      </c>
      <c r="DR26" s="213" t="s">
        <v>127</v>
      </c>
      <c r="DS26" s="213" t="s">
        <v>113</v>
      </c>
      <c r="DT26" s="213" t="s">
        <v>127</v>
      </c>
      <c r="DU26" s="213" t="s">
        <v>113</v>
      </c>
      <c r="DV26" s="213" t="s">
        <v>127</v>
      </c>
      <c r="DW26" s="213" t="s">
        <v>113</v>
      </c>
      <c r="DX26" s="220"/>
      <c r="DY26" s="220"/>
      <c r="DZ26" s="201"/>
      <c r="EA26" s="205" t="s">
        <v>379</v>
      </c>
      <c r="EB26" s="208"/>
      <c r="EC26" s="208" t="str">
        <f t="shared" si="12"/>
        <v>0D</v>
      </c>
      <c r="ED26" s="208">
        <f t="shared" si="13"/>
        <v>0</v>
      </c>
      <c r="EE26" s="203" t="str">
        <f t="shared" si="14"/>
        <v/>
      </c>
      <c r="EF26" s="215"/>
      <c r="EG26" s="205" t="s">
        <v>379</v>
      </c>
      <c r="EH26" s="219" t="s">
        <v>380</v>
      </c>
      <c r="EI26" s="206">
        <f t="shared" si="15"/>
        <v>0</v>
      </c>
      <c r="ET26" s="159">
        <v>21</v>
      </c>
      <c r="EU26" s="618">
        <v>0</v>
      </c>
      <c r="EV26" s="179">
        <v>0</v>
      </c>
      <c r="EW26" s="159" t="s">
        <v>379</v>
      </c>
      <c r="EX26" s="618" t="s">
        <v>16</v>
      </c>
      <c r="EY26" s="618" t="s">
        <v>117</v>
      </c>
      <c r="EZ26" s="179" t="s">
        <v>152</v>
      </c>
      <c r="FA26" s="618" t="s">
        <v>379</v>
      </c>
      <c r="FB26" s="618" t="str">
        <f t="shared" si="28"/>
        <v>5Y</v>
      </c>
      <c r="FC26" s="618" t="s">
        <v>190</v>
      </c>
      <c r="FD26" s="179" t="s">
        <v>115</v>
      </c>
      <c r="FE26" s="475">
        <v>100</v>
      </c>
      <c r="FF26" s="180"/>
      <c r="FG26" s="181">
        <v>0</v>
      </c>
      <c r="FH26" s="182" t="s">
        <v>399</v>
      </c>
    </row>
    <row r="27" spans="2:172">
      <c r="B27" s="159">
        <v>22</v>
      </c>
      <c r="C27" s="755">
        <v>0</v>
      </c>
      <c r="D27" s="179">
        <v>0</v>
      </c>
      <c r="E27" s="159" t="s">
        <v>379</v>
      </c>
      <c r="F27" s="755" t="s">
        <v>16</v>
      </c>
      <c r="G27" s="755" t="s">
        <v>117</v>
      </c>
      <c r="H27" s="179" t="s">
        <v>152</v>
      </c>
      <c r="I27" s="755" t="s">
        <v>379</v>
      </c>
      <c r="J27" s="755" t="str">
        <f t="shared" si="16"/>
        <v>5Y</v>
      </c>
      <c r="K27" s="755" t="s">
        <v>190</v>
      </c>
      <c r="L27" s="179" t="s">
        <v>115</v>
      </c>
      <c r="M27" s="475">
        <v>100</v>
      </c>
      <c r="N27" s="180"/>
      <c r="O27" s="181">
        <v>0</v>
      </c>
      <c r="P27" s="182" t="s">
        <v>399</v>
      </c>
      <c r="Q27" s="300" t="str">
        <f>IF(D27=1,IF(BT27=AK24,_xll.mirSwapStubRate(BT27,BU27,BV27,CE27,CF27,CG27,,,,,,,CQ27,P27,Curves!$AF$4:$AF$10,Curves!$AF$4:$AF$10,Curves!$AG$4:$AG$10,,,TRUE,TRUE),_xll.mirSwapStubRate(BT27,BU27,BV27,CE27,CF27,CG27,,,,,,,CQ27,P27,Curves!$AG$13:$AG$17,Curves!$AF$13:$AF$17,,,,TRUE,TRUE)),"")</f>
        <v/>
      </c>
      <c r="R27" s="301"/>
      <c r="S27" s="183" t="str">
        <f>IF(D27=1,_xll.meLWOSwapParRate(AL27,P27),"")</f>
        <v/>
      </c>
      <c r="T27" s="184" t="str">
        <f>IF(D27=1,_xll.meLWOSwapPV(AL27,P27),"")</f>
        <v/>
      </c>
      <c r="U27" s="185"/>
      <c r="V27" s="184"/>
      <c r="W27"/>
      <c r="X27"/>
      <c r="Y27"/>
      <c r="Z27" s="184"/>
      <c r="AA27"/>
      <c r="AB27"/>
      <c r="AC27" s="184"/>
      <c r="AD27" s="184"/>
      <c r="AE27" s="184"/>
      <c r="AF27" s="184"/>
      <c r="AG27" s="184"/>
      <c r="AH27" s="184"/>
      <c r="AI27" s="184"/>
      <c r="AJ27" s="184"/>
      <c r="AK27" s="181" t="str">
        <f t="shared" ca="1" si="17"/>
        <v>OLD</v>
      </c>
      <c r="AL27" s="162" t="str">
        <f>IF(D27=1,_xll.meLWOSwapCreateFromLegs(B27,AM27,BP27),"")</f>
        <v/>
      </c>
      <c r="AM27" s="162" t="str">
        <f>IF(D27=1,_xll.meLWOLegCreate(AN27,_xll.meUtilityLVBFromMultipleKeysValues($AN$5:$BN$5,AN27:BN27),FALSE),"")</f>
        <v/>
      </c>
      <c r="AN27" s="162" t="s">
        <v>382</v>
      </c>
      <c r="AO27" s="468">
        <f t="shared" si="18"/>
        <v>100000000</v>
      </c>
      <c r="AP27" s="373" t="str">
        <f t="shared" si="19"/>
        <v>Receive</v>
      </c>
      <c r="AQ27" s="186">
        <f ca="1">IF(E27="","",IF(OR(RIGHT(E27,1)="D",RIGHT(E27,1)="Y",RIGHT(E27,1)="M",RIGHT(E27,1)="W"),_xll.meDateFromTenor(SpotDate,E27,"MOD_FOLLOWING","TGT"),E27))</f>
        <v>43355</v>
      </c>
      <c r="AR27" s="186">
        <f ca="1">IF(F27="","",IF(OR(RIGHT(F27,1)="D",RIGHT(F27,1)="Y",RIGHT(F27,1)="M",RIGHT(F27,1)="W"),_xll.meDateFromTenor(AQ27,F27),F27))</f>
        <v>45181</v>
      </c>
      <c r="AS27" s="162" t="str">
        <f t="shared" si="0"/>
        <v>ANNUAL</v>
      </c>
      <c r="AT27" s="162" t="s">
        <v>94</v>
      </c>
      <c r="AU27" s="162" t="s">
        <v>102</v>
      </c>
      <c r="AV27" s="180">
        <f t="shared" si="1"/>
        <v>0</v>
      </c>
      <c r="BB27" s="162" t="str">
        <f t="shared" si="2"/>
        <v>30/360</v>
      </c>
      <c r="BE27" s="162" t="s">
        <v>127</v>
      </c>
      <c r="BF27" s="162" t="s">
        <v>113</v>
      </c>
      <c r="BG27" s="162" t="s">
        <v>127</v>
      </c>
      <c r="BH27" s="162" t="s">
        <v>113</v>
      </c>
      <c r="BI27" s="162" t="s">
        <v>393</v>
      </c>
      <c r="BK27" s="162" t="s">
        <v>379</v>
      </c>
      <c r="BN27" s="162" t="s">
        <v>380</v>
      </c>
      <c r="BP27" s="162" t="str">
        <f>IF(D27=1,_xll.meLWOLegCreate(BQ27,_xll.meUtilityLVBFromMultipleKeysValues($BQ$5:$CQ$5,BQ27:CQ27),FALSE),"")</f>
        <v/>
      </c>
      <c r="BQ27" s="162" t="s">
        <v>383</v>
      </c>
      <c r="BR27" s="187">
        <f t="shared" si="20"/>
        <v>100000000</v>
      </c>
      <c r="BS27" s="373" t="str">
        <f t="shared" si="21"/>
        <v>Pay</v>
      </c>
      <c r="BT27" s="186">
        <f ca="1">IF(I27="","",IF(OR(RIGHT(I27,1)="D",RIGHT(I27,1)="Y",RIGHT(I27,1)="M",RIGHT(I27,1)="W"),_xll.meDateFromTenor(SpotDate,I27,"MOD_FOLLOWING","TGT"),I27))</f>
        <v>43355</v>
      </c>
      <c r="BU27" s="186">
        <f ca="1">IF(J27="","",IF(OR(RIGHT(J27,1)="D",RIGHT(J27,1)="Y",RIGHT(J27,1)="M",RIGHT(J27,1)="W"),_xll.meDateFromTenor(BT27,J27),J27))</f>
        <v>45181</v>
      </c>
      <c r="BV27" s="162" t="str">
        <f t="shared" si="3"/>
        <v>Semi-Annual</v>
      </c>
      <c r="BW27" s="188" t="str">
        <f>IF(BV27="QUARTERLY",Curves!$AG$14,IF('Vanilla Pricer'!BV27="SEMI-ANNUAL",Curves!$AG$15,IF('Vanilla Pricer'!BV27="MONTHLY",Curves!$AG$16,IF('Vanilla Pricer'!BV27="12M",Curves!$AG$17))))</f>
        <v>EUR6M</v>
      </c>
      <c r="BX27" s="162" t="s">
        <v>94</v>
      </c>
      <c r="BY27" s="162" t="s">
        <v>102</v>
      </c>
      <c r="BZ27" s="162" t="s">
        <v>378</v>
      </c>
      <c r="CA27" s="162" t="s">
        <v>378</v>
      </c>
      <c r="CB27" s="200" t="str">
        <f t="shared" si="4"/>
        <v/>
      </c>
      <c r="CD27" s="181">
        <f t="shared" si="5"/>
        <v>0</v>
      </c>
      <c r="CE27" s="162" t="str">
        <f t="shared" si="6"/>
        <v>ACT/360</v>
      </c>
      <c r="CF27" s="162" t="s">
        <v>127</v>
      </c>
      <c r="CG27" s="162" t="s">
        <v>113</v>
      </c>
      <c r="CH27" s="162" t="s">
        <v>127</v>
      </c>
      <c r="CI27" s="162" t="s">
        <v>113</v>
      </c>
      <c r="CJ27" s="162" t="s">
        <v>127</v>
      </c>
      <c r="CK27" s="162" t="s">
        <v>113</v>
      </c>
      <c r="CL27" s="162" t="s">
        <v>393</v>
      </c>
      <c r="CM27" s="162" t="s">
        <v>379</v>
      </c>
      <c r="CN27" s="162" t="s">
        <v>379</v>
      </c>
      <c r="CQ27" s="162" t="s">
        <v>380</v>
      </c>
      <c r="CR27" s="162"/>
      <c r="CS27" s="162"/>
      <c r="CW27" s="201" t="str">
        <f t="shared" si="22"/>
        <v>Receive</v>
      </c>
      <c r="CX27" s="210">
        <f t="shared" si="23"/>
        <v>100000000</v>
      </c>
      <c r="CY27" s="209">
        <f t="shared" ca="1" si="24"/>
        <v>43355</v>
      </c>
      <c r="CZ27" s="208">
        <f t="shared" ca="1" si="25"/>
        <v>45181</v>
      </c>
      <c r="DA27" s="209" t="str">
        <f t="shared" si="7"/>
        <v>EURLIVE</v>
      </c>
      <c r="DB27" s="207" t="str">
        <f t="shared" si="26"/>
        <v>EUR6M</v>
      </c>
      <c r="DC27" s="207" t="s">
        <v>94</v>
      </c>
      <c r="DD27" s="214" t="str">
        <f t="shared" si="27"/>
        <v>ANNUAL</v>
      </c>
      <c r="DE27" s="214" t="str">
        <f t="shared" si="8"/>
        <v>30/360</v>
      </c>
      <c r="DF27" s="213" t="s">
        <v>127</v>
      </c>
      <c r="DG27" s="213" t="s">
        <v>113</v>
      </c>
      <c r="DH27" s="213" t="s">
        <v>127</v>
      </c>
      <c r="DI27" s="213" t="s">
        <v>113</v>
      </c>
      <c r="DJ27" s="220"/>
      <c r="DK27" s="220"/>
      <c r="DL27" s="201"/>
      <c r="DM27" s="205" t="s">
        <v>379</v>
      </c>
      <c r="DN27" s="219" t="s">
        <v>380</v>
      </c>
      <c r="DO27" s="214" t="str">
        <f t="shared" si="9"/>
        <v>Semi-Annual</v>
      </c>
      <c r="DP27" s="204">
        <f t="shared" si="10"/>
        <v>0</v>
      </c>
      <c r="DQ27" s="214" t="str">
        <f t="shared" si="11"/>
        <v>ACT/360</v>
      </c>
      <c r="DR27" s="213" t="s">
        <v>127</v>
      </c>
      <c r="DS27" s="213" t="s">
        <v>113</v>
      </c>
      <c r="DT27" s="213" t="s">
        <v>127</v>
      </c>
      <c r="DU27" s="213" t="s">
        <v>113</v>
      </c>
      <c r="DV27" s="213" t="s">
        <v>127</v>
      </c>
      <c r="DW27" s="213" t="s">
        <v>113</v>
      </c>
      <c r="DX27" s="220"/>
      <c r="DY27" s="220"/>
      <c r="DZ27" s="201"/>
      <c r="EA27" s="205" t="s">
        <v>379</v>
      </c>
      <c r="EB27" s="208"/>
      <c r="EC27" s="208" t="str">
        <f t="shared" si="12"/>
        <v>0D</v>
      </c>
      <c r="ED27" s="208">
        <f t="shared" si="13"/>
        <v>0</v>
      </c>
      <c r="EE27" s="203" t="str">
        <f t="shared" si="14"/>
        <v/>
      </c>
      <c r="EF27" s="215"/>
      <c r="EG27" s="205" t="s">
        <v>379</v>
      </c>
      <c r="EH27" s="219" t="s">
        <v>380</v>
      </c>
      <c r="EI27" s="206">
        <f t="shared" si="15"/>
        <v>0</v>
      </c>
      <c r="ET27" s="159">
        <v>22</v>
      </c>
      <c r="EU27" s="618">
        <v>0</v>
      </c>
      <c r="EV27" s="179">
        <v>0</v>
      </c>
      <c r="EW27" s="159" t="s">
        <v>379</v>
      </c>
      <c r="EX27" s="618" t="s">
        <v>16</v>
      </c>
      <c r="EY27" s="618" t="s">
        <v>117</v>
      </c>
      <c r="EZ27" s="179" t="s">
        <v>152</v>
      </c>
      <c r="FA27" s="618" t="s">
        <v>379</v>
      </c>
      <c r="FB27" s="618" t="str">
        <f t="shared" si="28"/>
        <v>5Y</v>
      </c>
      <c r="FC27" s="618" t="s">
        <v>190</v>
      </c>
      <c r="FD27" s="179" t="s">
        <v>115</v>
      </c>
      <c r="FE27" s="475">
        <v>100</v>
      </c>
      <c r="FF27" s="180"/>
      <c r="FG27" s="181">
        <v>0</v>
      </c>
      <c r="FH27" s="182" t="s">
        <v>399</v>
      </c>
    </row>
    <row r="28" spans="2:172" ht="15" customHeight="1">
      <c r="B28" s="159">
        <v>23</v>
      </c>
      <c r="C28" s="755">
        <v>0</v>
      </c>
      <c r="D28" s="179">
        <v>0</v>
      </c>
      <c r="E28" s="159" t="s">
        <v>379</v>
      </c>
      <c r="F28" s="755" t="s">
        <v>16</v>
      </c>
      <c r="G28" s="755" t="s">
        <v>117</v>
      </c>
      <c r="H28" s="179" t="s">
        <v>152</v>
      </c>
      <c r="I28" s="755" t="s">
        <v>379</v>
      </c>
      <c r="J28" s="755" t="str">
        <f t="shared" si="16"/>
        <v>5Y</v>
      </c>
      <c r="K28" s="755" t="s">
        <v>190</v>
      </c>
      <c r="L28" s="179" t="s">
        <v>115</v>
      </c>
      <c r="M28" s="475">
        <v>100</v>
      </c>
      <c r="N28" s="180"/>
      <c r="O28" s="181">
        <v>0</v>
      </c>
      <c r="P28" s="182" t="s">
        <v>399</v>
      </c>
      <c r="Q28" s="300" t="str">
        <f>IF(D28=1,IF(BT28=AK25,_xll.mirSwapStubRate(BT28,BU28,BV28,CE28,CF28,CG28,,,,,,,CQ28,P28,Curves!$AF$4:$AF$10,Curves!$AF$4:$AF$10,Curves!$AG$4:$AG$10,,,TRUE,TRUE),_xll.mirSwapStubRate(BT28,BU28,BV28,CE28,CF28,CG28,,,,,,,CQ28,P28,Curves!$AG$13:$AG$17,Curves!$AF$13:$AF$17,,,,TRUE,TRUE)),"")</f>
        <v/>
      </c>
      <c r="R28" s="301"/>
      <c r="S28" s="183" t="str">
        <f>IF(D28=1,_xll.meLWOSwapParRate(AL28,P28),"")</f>
        <v/>
      </c>
      <c r="T28" s="184" t="str">
        <f>IF(D28=1,_xll.meLWOSwapPV(AL28,P28),"")</f>
        <v/>
      </c>
      <c r="U28" s="185"/>
      <c r="V28" s="184"/>
      <c r="W28"/>
      <c r="X28" s="478"/>
      <c r="Y28" s="377"/>
      <c r="Z28" s="184"/>
      <c r="AA28"/>
      <c r="AB28"/>
      <c r="AC28" s="184"/>
      <c r="AD28" s="184"/>
      <c r="AE28" s="184"/>
      <c r="AF28" s="184"/>
      <c r="AG28" s="184"/>
      <c r="AH28" s="184"/>
      <c r="AI28" s="184"/>
      <c r="AJ28" s="184"/>
      <c r="AK28" s="181" t="str">
        <f t="shared" ca="1" si="17"/>
        <v>OLD</v>
      </c>
      <c r="AL28" s="162" t="str">
        <f>IF(D28=1,_xll.meLWOSwapCreateFromLegs(B28,AM28,BP28),"")</f>
        <v/>
      </c>
      <c r="AM28" s="162" t="str">
        <f>IF(D28=1,_xll.meLWOLegCreate(AN28,_xll.meUtilityLVBFromMultipleKeysValues($AN$5:$BN$5,AN28:BN28),FALSE),"")</f>
        <v/>
      </c>
      <c r="AN28" s="162" t="s">
        <v>382</v>
      </c>
      <c r="AO28" s="468">
        <f t="shared" si="18"/>
        <v>100000000</v>
      </c>
      <c r="AP28" s="373" t="str">
        <f t="shared" si="19"/>
        <v>Receive</v>
      </c>
      <c r="AQ28" s="186">
        <f ca="1">IF(E28="","",IF(OR(RIGHT(E28,1)="D",RIGHT(E28,1)="Y",RIGHT(E28,1)="M",RIGHT(E28,1)="W"),_xll.meDateFromTenor(SpotDate,E28,"MOD_FOLLOWING","TGT"),E28))</f>
        <v>43355</v>
      </c>
      <c r="AR28" s="186">
        <f ca="1">IF(F28="","",IF(OR(RIGHT(F28,1)="D",RIGHT(F28,1)="Y",RIGHT(F28,1)="M",RIGHT(F28,1)="W"),_xll.meDateFromTenor(AQ28,F28),F28))</f>
        <v>45181</v>
      </c>
      <c r="AS28" s="162" t="str">
        <f t="shared" si="0"/>
        <v>ANNUAL</v>
      </c>
      <c r="AT28" s="162" t="s">
        <v>94</v>
      </c>
      <c r="AU28" s="162" t="s">
        <v>102</v>
      </c>
      <c r="AV28" s="180">
        <f t="shared" si="1"/>
        <v>0</v>
      </c>
      <c r="BB28" s="162" t="str">
        <f t="shared" si="2"/>
        <v>30/360</v>
      </c>
      <c r="BE28" s="162" t="s">
        <v>127</v>
      </c>
      <c r="BF28" s="162" t="s">
        <v>113</v>
      </c>
      <c r="BG28" s="162" t="s">
        <v>127</v>
      </c>
      <c r="BH28" s="162" t="s">
        <v>113</v>
      </c>
      <c r="BI28" s="162" t="s">
        <v>393</v>
      </c>
      <c r="BK28" s="162" t="s">
        <v>379</v>
      </c>
      <c r="BN28" s="162" t="s">
        <v>380</v>
      </c>
      <c r="BP28" s="162" t="str">
        <f>IF(D28=1,_xll.meLWOLegCreate(BQ28,_xll.meUtilityLVBFromMultipleKeysValues($BQ$5:$CQ$5,BQ28:CQ28),FALSE),"")</f>
        <v/>
      </c>
      <c r="BQ28" s="162" t="s">
        <v>383</v>
      </c>
      <c r="BR28" s="187">
        <f t="shared" si="20"/>
        <v>100000000</v>
      </c>
      <c r="BS28" s="373" t="str">
        <f t="shared" si="21"/>
        <v>Pay</v>
      </c>
      <c r="BT28" s="186">
        <f ca="1">IF(I28="","",IF(OR(RIGHT(I28,1)="D",RIGHT(I28,1)="Y",RIGHT(I28,1)="M",RIGHT(I28,1)="W"),_xll.meDateFromTenor(SpotDate,I28,"MOD_FOLLOWING","TGT"),I28))</f>
        <v>43355</v>
      </c>
      <c r="BU28" s="186">
        <f ca="1">IF(J28="","",IF(OR(RIGHT(J28,1)="D",RIGHT(J28,1)="Y",RIGHT(J28,1)="M",RIGHT(J28,1)="W"),_xll.meDateFromTenor(BT28,J28),J28))</f>
        <v>45181</v>
      </c>
      <c r="BV28" s="162" t="str">
        <f t="shared" si="3"/>
        <v>Semi-Annual</v>
      </c>
      <c r="BW28" s="188" t="str">
        <f>IF(BV28="QUARTERLY",Curves!$AG$14,IF('Vanilla Pricer'!BV28="SEMI-ANNUAL",Curves!$AG$15,IF('Vanilla Pricer'!BV28="MONTHLY",Curves!$AG$16,IF('Vanilla Pricer'!BV28="12M",Curves!$AG$17))))</f>
        <v>EUR6M</v>
      </c>
      <c r="BX28" s="162" t="s">
        <v>94</v>
      </c>
      <c r="BY28" s="162" t="s">
        <v>102</v>
      </c>
      <c r="BZ28" s="162" t="s">
        <v>378</v>
      </c>
      <c r="CA28" s="162" t="s">
        <v>378</v>
      </c>
      <c r="CB28" s="200" t="str">
        <f t="shared" si="4"/>
        <v/>
      </c>
      <c r="CD28" s="181">
        <f t="shared" si="5"/>
        <v>0</v>
      </c>
      <c r="CE28" s="162" t="str">
        <f t="shared" si="6"/>
        <v>ACT/360</v>
      </c>
      <c r="CF28" s="162" t="s">
        <v>127</v>
      </c>
      <c r="CG28" s="162" t="s">
        <v>113</v>
      </c>
      <c r="CH28" s="162" t="s">
        <v>127</v>
      </c>
      <c r="CI28" s="162" t="s">
        <v>113</v>
      </c>
      <c r="CJ28" s="162" t="s">
        <v>127</v>
      </c>
      <c r="CK28" s="162" t="s">
        <v>113</v>
      </c>
      <c r="CL28" s="162" t="s">
        <v>393</v>
      </c>
      <c r="CM28" s="162" t="s">
        <v>379</v>
      </c>
      <c r="CN28" s="162" t="s">
        <v>379</v>
      </c>
      <c r="CQ28" s="162" t="s">
        <v>380</v>
      </c>
      <c r="CR28" s="162"/>
      <c r="CS28" s="162"/>
      <c r="CW28" s="201" t="str">
        <f t="shared" si="22"/>
        <v>Receive</v>
      </c>
      <c r="CX28" s="210">
        <f t="shared" si="23"/>
        <v>100000000</v>
      </c>
      <c r="CY28" s="209">
        <f t="shared" ca="1" si="24"/>
        <v>43355</v>
      </c>
      <c r="CZ28" s="208">
        <f t="shared" ca="1" si="25"/>
        <v>45181</v>
      </c>
      <c r="DA28" s="209" t="str">
        <f t="shared" si="7"/>
        <v>EURLIVE</v>
      </c>
      <c r="DB28" s="207" t="str">
        <f t="shared" si="26"/>
        <v>EUR6M</v>
      </c>
      <c r="DC28" s="207" t="s">
        <v>94</v>
      </c>
      <c r="DD28" s="214" t="str">
        <f t="shared" si="27"/>
        <v>ANNUAL</v>
      </c>
      <c r="DE28" s="214" t="str">
        <f t="shared" si="8"/>
        <v>30/360</v>
      </c>
      <c r="DF28" s="213" t="s">
        <v>127</v>
      </c>
      <c r="DG28" s="213" t="s">
        <v>113</v>
      </c>
      <c r="DH28" s="213" t="s">
        <v>127</v>
      </c>
      <c r="DI28" s="213" t="s">
        <v>113</v>
      </c>
      <c r="DJ28" s="220"/>
      <c r="DK28" s="220"/>
      <c r="DL28" s="201"/>
      <c r="DM28" s="205" t="s">
        <v>379</v>
      </c>
      <c r="DN28" s="219" t="s">
        <v>380</v>
      </c>
      <c r="DO28" s="214" t="str">
        <f t="shared" si="9"/>
        <v>Semi-Annual</v>
      </c>
      <c r="DP28" s="204">
        <f t="shared" si="10"/>
        <v>0</v>
      </c>
      <c r="DQ28" s="214" t="str">
        <f t="shared" si="11"/>
        <v>ACT/360</v>
      </c>
      <c r="DR28" s="213" t="s">
        <v>127</v>
      </c>
      <c r="DS28" s="213" t="s">
        <v>113</v>
      </c>
      <c r="DT28" s="213" t="s">
        <v>127</v>
      </c>
      <c r="DU28" s="213" t="s">
        <v>113</v>
      </c>
      <c r="DV28" s="213" t="s">
        <v>127</v>
      </c>
      <c r="DW28" s="213" t="s">
        <v>113</v>
      </c>
      <c r="DX28" s="220"/>
      <c r="DY28" s="220"/>
      <c r="DZ28" s="201"/>
      <c r="EA28" s="205" t="s">
        <v>379</v>
      </c>
      <c r="EB28" s="208"/>
      <c r="EC28" s="208" t="str">
        <f t="shared" si="12"/>
        <v>0D</v>
      </c>
      <c r="ED28" s="208">
        <f t="shared" si="13"/>
        <v>0</v>
      </c>
      <c r="EE28" s="203" t="str">
        <f t="shared" si="14"/>
        <v/>
      </c>
      <c r="EF28" s="215"/>
      <c r="EG28" s="205" t="s">
        <v>379</v>
      </c>
      <c r="EH28" s="219" t="s">
        <v>380</v>
      </c>
      <c r="EI28" s="206">
        <f t="shared" si="15"/>
        <v>0</v>
      </c>
      <c r="ET28" s="159">
        <v>23</v>
      </c>
      <c r="EU28" s="618">
        <v>0</v>
      </c>
      <c r="EV28" s="179">
        <v>0</v>
      </c>
      <c r="EW28" s="159" t="s">
        <v>379</v>
      </c>
      <c r="EX28" s="618" t="s">
        <v>16</v>
      </c>
      <c r="EY28" s="618" t="s">
        <v>117</v>
      </c>
      <c r="EZ28" s="179" t="s">
        <v>152</v>
      </c>
      <c r="FA28" s="618" t="s">
        <v>379</v>
      </c>
      <c r="FB28" s="618" t="str">
        <f t="shared" si="28"/>
        <v>5Y</v>
      </c>
      <c r="FC28" s="618" t="s">
        <v>190</v>
      </c>
      <c r="FD28" s="179" t="s">
        <v>115</v>
      </c>
      <c r="FE28" s="475">
        <v>100</v>
      </c>
      <c r="FF28" s="180"/>
      <c r="FG28" s="181">
        <v>0</v>
      </c>
      <c r="FH28" s="182" t="s">
        <v>399</v>
      </c>
    </row>
    <row r="29" spans="2:172">
      <c r="B29" s="159">
        <v>24</v>
      </c>
      <c r="C29" s="755">
        <v>0</v>
      </c>
      <c r="D29" s="179">
        <v>0</v>
      </c>
      <c r="E29" s="159" t="s">
        <v>379</v>
      </c>
      <c r="F29" s="755" t="s">
        <v>16</v>
      </c>
      <c r="G29" s="755" t="s">
        <v>117</v>
      </c>
      <c r="H29" s="179" t="s">
        <v>152</v>
      </c>
      <c r="I29" s="755" t="s">
        <v>379</v>
      </c>
      <c r="J29" s="755" t="str">
        <f t="shared" si="16"/>
        <v>5Y</v>
      </c>
      <c r="K29" s="755" t="s">
        <v>190</v>
      </c>
      <c r="L29" s="179" t="s">
        <v>115</v>
      </c>
      <c r="M29" s="475">
        <v>100</v>
      </c>
      <c r="N29" s="180"/>
      <c r="O29" s="181">
        <v>0</v>
      </c>
      <c r="P29" s="182" t="s">
        <v>399</v>
      </c>
      <c r="Q29" s="300" t="str">
        <f>IF(D29=1,IF(BT29=AK26,_xll.mirSwapStubRate(BT29,BU29,BV29,CE29,CF29,CG29,,,,,,,CQ29,P29,Curves!$AF$4:$AF$10,Curves!$AF$4:$AF$10,Curves!$AG$4:$AG$10,,,TRUE,TRUE),_xll.mirSwapStubRate(BT29,BU29,BV29,CE29,CF29,CG29,,,,,,,CQ29,P29,Curves!$AG$13:$AG$17,Curves!$AF$13:$AF$17,,,,TRUE,TRUE)),"")</f>
        <v/>
      </c>
      <c r="R29" s="301"/>
      <c r="S29" s="183" t="str">
        <f>IF(D29=1,_xll.meLWOSwapParRate(AL29,P29),"")</f>
        <v/>
      </c>
      <c r="T29" s="184" t="str">
        <f>IF(D29=1,_xll.meLWOSwapPV(AL29,P29),"")</f>
        <v/>
      </c>
      <c r="U29" s="185"/>
      <c r="V29" s="184"/>
      <c r="W29"/>
      <c r="X29" s="478"/>
      <c r="Y29" s="377"/>
      <c r="Z29" s="184"/>
      <c r="AA29"/>
      <c r="AB29"/>
      <c r="AC29" s="184"/>
      <c r="AD29" s="184"/>
      <c r="AE29" s="184"/>
      <c r="AF29" s="184"/>
      <c r="AG29" s="184"/>
      <c r="AH29" s="184"/>
      <c r="AI29" s="184"/>
      <c r="AJ29" s="184"/>
      <c r="AK29" s="181" t="str">
        <f t="shared" ca="1" si="17"/>
        <v>OLD</v>
      </c>
      <c r="AL29" s="162" t="str">
        <f>IF(D29=1,_xll.meLWOSwapCreateFromLegs(B29,AM29,BP29),"")</f>
        <v/>
      </c>
      <c r="AM29" s="162" t="str">
        <f>IF(D29=1,_xll.meLWOLegCreate(AN29,_xll.meUtilityLVBFromMultipleKeysValues($AN$5:$BN$5,AN29:BN29),FALSE),"")</f>
        <v/>
      </c>
      <c r="AN29" s="162" t="s">
        <v>382</v>
      </c>
      <c r="AO29" s="468">
        <f t="shared" si="18"/>
        <v>100000000</v>
      </c>
      <c r="AP29" s="373" t="str">
        <f t="shared" si="19"/>
        <v>Receive</v>
      </c>
      <c r="AQ29" s="186">
        <f ca="1">IF(E29="","",IF(OR(RIGHT(E29,1)="D",RIGHT(E29,1)="Y",RIGHT(E29,1)="M",RIGHT(E29,1)="W"),_xll.meDateFromTenor(SpotDate,E29,"MOD_FOLLOWING","TGT"),E29))</f>
        <v>43355</v>
      </c>
      <c r="AR29" s="186">
        <f ca="1">IF(F29="","",IF(OR(RIGHT(F29,1)="D",RIGHT(F29,1)="Y",RIGHT(F29,1)="M",RIGHT(F29,1)="W"),_xll.meDateFromTenor(AQ29,F29),F29))</f>
        <v>45181</v>
      </c>
      <c r="AS29" s="162" t="str">
        <f t="shared" si="0"/>
        <v>ANNUAL</v>
      </c>
      <c r="AT29" s="162" t="s">
        <v>94</v>
      </c>
      <c r="AU29" s="162" t="s">
        <v>102</v>
      </c>
      <c r="AV29" s="180">
        <f t="shared" si="1"/>
        <v>0</v>
      </c>
      <c r="BB29" s="162" t="str">
        <f t="shared" si="2"/>
        <v>30/360</v>
      </c>
      <c r="BE29" s="162" t="s">
        <v>127</v>
      </c>
      <c r="BF29" s="162" t="s">
        <v>113</v>
      </c>
      <c r="BG29" s="162" t="s">
        <v>127</v>
      </c>
      <c r="BH29" s="162" t="s">
        <v>113</v>
      </c>
      <c r="BI29" s="162" t="s">
        <v>393</v>
      </c>
      <c r="BK29" s="162" t="s">
        <v>379</v>
      </c>
      <c r="BN29" s="162" t="s">
        <v>380</v>
      </c>
      <c r="BP29" s="162" t="str">
        <f>IF(D29=1,_xll.meLWOLegCreate(BQ29,_xll.meUtilityLVBFromMultipleKeysValues($BQ$5:$CQ$5,BQ29:CQ29),FALSE),"")</f>
        <v/>
      </c>
      <c r="BQ29" s="162" t="s">
        <v>383</v>
      </c>
      <c r="BR29" s="187">
        <f t="shared" si="20"/>
        <v>100000000</v>
      </c>
      <c r="BS29" s="373" t="str">
        <f t="shared" si="21"/>
        <v>Pay</v>
      </c>
      <c r="BT29" s="186">
        <f ca="1">IF(I29="","",IF(OR(RIGHT(I29,1)="D",RIGHT(I29,1)="Y",RIGHT(I29,1)="M",RIGHT(I29,1)="W"),_xll.meDateFromTenor(SpotDate,I29,"MOD_FOLLOWING","TGT"),I29))</f>
        <v>43355</v>
      </c>
      <c r="BU29" s="186">
        <f ca="1">IF(J29="","",IF(OR(RIGHT(J29,1)="D",RIGHT(J29,1)="Y",RIGHT(J29,1)="M",RIGHT(J29,1)="W"),_xll.meDateFromTenor(BT29,J29),J29))</f>
        <v>45181</v>
      </c>
      <c r="BV29" s="162" t="str">
        <f t="shared" si="3"/>
        <v>Semi-Annual</v>
      </c>
      <c r="BW29" s="188" t="str">
        <f>IF(BV29="QUARTERLY",Curves!$AG$14,IF('Vanilla Pricer'!BV29="SEMI-ANNUAL",Curves!$AG$15,IF('Vanilla Pricer'!BV29="MONTHLY",Curves!$AG$16,IF('Vanilla Pricer'!BV29="12M",Curves!$AG$17))))</f>
        <v>EUR6M</v>
      </c>
      <c r="BX29" s="162" t="s">
        <v>94</v>
      </c>
      <c r="BY29" s="162" t="s">
        <v>102</v>
      </c>
      <c r="BZ29" s="162" t="s">
        <v>378</v>
      </c>
      <c r="CA29" s="162" t="s">
        <v>378</v>
      </c>
      <c r="CB29" s="200" t="str">
        <f t="shared" si="4"/>
        <v/>
      </c>
      <c r="CD29" s="181">
        <f t="shared" si="5"/>
        <v>0</v>
      </c>
      <c r="CE29" s="162" t="str">
        <f t="shared" si="6"/>
        <v>ACT/360</v>
      </c>
      <c r="CF29" s="162" t="s">
        <v>127</v>
      </c>
      <c r="CG29" s="162" t="s">
        <v>113</v>
      </c>
      <c r="CH29" s="162" t="s">
        <v>127</v>
      </c>
      <c r="CI29" s="162" t="s">
        <v>113</v>
      </c>
      <c r="CJ29" s="162" t="s">
        <v>127</v>
      </c>
      <c r="CK29" s="162" t="s">
        <v>113</v>
      </c>
      <c r="CL29" s="162" t="s">
        <v>393</v>
      </c>
      <c r="CM29" s="162" t="s">
        <v>379</v>
      </c>
      <c r="CN29" s="162" t="s">
        <v>379</v>
      </c>
      <c r="CQ29" s="162" t="s">
        <v>380</v>
      </c>
      <c r="CR29" s="162"/>
      <c r="CS29" s="162"/>
      <c r="CW29" s="201" t="str">
        <f t="shared" si="22"/>
        <v>Receive</v>
      </c>
      <c r="CX29" s="210">
        <f t="shared" si="23"/>
        <v>100000000</v>
      </c>
      <c r="CY29" s="209">
        <f t="shared" ca="1" si="24"/>
        <v>43355</v>
      </c>
      <c r="CZ29" s="208">
        <f t="shared" ca="1" si="25"/>
        <v>45181</v>
      </c>
      <c r="DA29" s="209" t="str">
        <f t="shared" si="7"/>
        <v>EURLIVE</v>
      </c>
      <c r="DB29" s="207" t="str">
        <f t="shared" si="26"/>
        <v>EUR6M</v>
      </c>
      <c r="DC29" s="207" t="s">
        <v>94</v>
      </c>
      <c r="DD29" s="214" t="str">
        <f t="shared" si="27"/>
        <v>ANNUAL</v>
      </c>
      <c r="DE29" s="214" t="str">
        <f t="shared" si="8"/>
        <v>30/360</v>
      </c>
      <c r="DF29" s="213" t="s">
        <v>127</v>
      </c>
      <c r="DG29" s="213" t="s">
        <v>113</v>
      </c>
      <c r="DH29" s="213" t="s">
        <v>127</v>
      </c>
      <c r="DI29" s="213" t="s">
        <v>113</v>
      </c>
      <c r="DJ29" s="220"/>
      <c r="DK29" s="220"/>
      <c r="DL29" s="201"/>
      <c r="DM29" s="205" t="s">
        <v>379</v>
      </c>
      <c r="DN29" s="219" t="s">
        <v>380</v>
      </c>
      <c r="DO29" s="214" t="str">
        <f t="shared" si="9"/>
        <v>Semi-Annual</v>
      </c>
      <c r="DP29" s="204">
        <f t="shared" si="10"/>
        <v>0</v>
      </c>
      <c r="DQ29" s="214" t="str">
        <f t="shared" si="11"/>
        <v>ACT/360</v>
      </c>
      <c r="DR29" s="213" t="s">
        <v>127</v>
      </c>
      <c r="DS29" s="213" t="s">
        <v>113</v>
      </c>
      <c r="DT29" s="213" t="s">
        <v>127</v>
      </c>
      <c r="DU29" s="213" t="s">
        <v>113</v>
      </c>
      <c r="DV29" s="213" t="s">
        <v>127</v>
      </c>
      <c r="DW29" s="213" t="s">
        <v>113</v>
      </c>
      <c r="DX29" s="220"/>
      <c r="DY29" s="220"/>
      <c r="DZ29" s="201"/>
      <c r="EA29" s="205" t="s">
        <v>379</v>
      </c>
      <c r="EB29" s="208"/>
      <c r="EC29" s="208" t="str">
        <f t="shared" si="12"/>
        <v>0D</v>
      </c>
      <c r="ED29" s="208">
        <f t="shared" si="13"/>
        <v>0</v>
      </c>
      <c r="EE29" s="203" t="str">
        <f t="shared" si="14"/>
        <v/>
      </c>
      <c r="EF29" s="215"/>
      <c r="EG29" s="205" t="s">
        <v>379</v>
      </c>
      <c r="EH29" s="219" t="s">
        <v>380</v>
      </c>
      <c r="EI29" s="206">
        <f t="shared" si="15"/>
        <v>0</v>
      </c>
      <c r="ET29" s="159">
        <v>24</v>
      </c>
      <c r="EU29" s="618">
        <v>0</v>
      </c>
      <c r="EV29" s="179">
        <v>0</v>
      </c>
      <c r="EW29" s="159" t="s">
        <v>379</v>
      </c>
      <c r="EX29" s="618" t="s">
        <v>16</v>
      </c>
      <c r="EY29" s="618" t="s">
        <v>117</v>
      </c>
      <c r="EZ29" s="179" t="s">
        <v>152</v>
      </c>
      <c r="FA29" s="618" t="s">
        <v>379</v>
      </c>
      <c r="FB29" s="618" t="str">
        <f t="shared" si="28"/>
        <v>5Y</v>
      </c>
      <c r="FC29" s="618" t="s">
        <v>190</v>
      </c>
      <c r="FD29" s="179" t="s">
        <v>115</v>
      </c>
      <c r="FE29" s="475">
        <v>100</v>
      </c>
      <c r="FF29" s="180"/>
      <c r="FG29" s="181">
        <v>0</v>
      </c>
      <c r="FH29" s="182" t="s">
        <v>399</v>
      </c>
    </row>
    <row r="30" spans="2:172">
      <c r="B30" s="159">
        <v>25</v>
      </c>
      <c r="C30" s="755">
        <v>0</v>
      </c>
      <c r="D30" s="179">
        <v>0</v>
      </c>
      <c r="E30" s="159" t="s">
        <v>379</v>
      </c>
      <c r="F30" s="755" t="s">
        <v>16</v>
      </c>
      <c r="G30" s="755" t="s">
        <v>117</v>
      </c>
      <c r="H30" s="179" t="s">
        <v>152</v>
      </c>
      <c r="I30" s="755" t="s">
        <v>379</v>
      </c>
      <c r="J30" s="755" t="str">
        <f t="shared" si="16"/>
        <v>5Y</v>
      </c>
      <c r="K30" s="755" t="s">
        <v>190</v>
      </c>
      <c r="L30" s="179" t="s">
        <v>115</v>
      </c>
      <c r="M30" s="475">
        <v>100</v>
      </c>
      <c r="N30" s="180"/>
      <c r="O30" s="181">
        <v>0</v>
      </c>
      <c r="P30" s="182" t="s">
        <v>399</v>
      </c>
      <c r="Q30" s="300" t="str">
        <f>IF(D30=1,IF(BT30=AK27,_xll.mirSwapStubRate(BT30,BU30,BV30,CE30,CF30,CG30,,,,,,,CQ30,P30,Curves!$AF$4:$AF$10,Curves!$AF$4:$AF$10,Curves!$AG$4:$AG$10,,,TRUE,TRUE),_xll.mirSwapStubRate(BT30,BU30,BV30,CE30,CF30,CG30,,,,,,,CQ30,P30,Curves!$AG$13:$AG$17,Curves!$AF$13:$AF$17,,,,TRUE,TRUE)),"")</f>
        <v/>
      </c>
      <c r="R30" s="301"/>
      <c r="S30" s="183" t="str">
        <f>IF(D30=1,_xll.meLWOSwapParRate(AL30,P30),"")</f>
        <v/>
      </c>
      <c r="T30" s="184" t="str">
        <f>IF(D30=1,_xll.meLWOSwapPV(AL30,P30),"")</f>
        <v/>
      </c>
      <c r="U30" s="185"/>
      <c r="V30" s="184"/>
      <c r="W30"/>
      <c r="X30" s="478"/>
      <c r="Y30" s="377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1" t="str">
        <f t="shared" ca="1" si="17"/>
        <v>OLD</v>
      </c>
      <c r="AL30" s="162" t="str">
        <f>IF(D30=1,_xll.meLWOSwapCreateFromLegs(B30,AM30,BP30),"")</f>
        <v/>
      </c>
      <c r="AM30" s="162" t="str">
        <f>IF(D30=1,_xll.meLWOLegCreate(AN30,_xll.meUtilityLVBFromMultipleKeysValues($AN$5:$BN$5,AN30:BN30),FALSE),"")</f>
        <v/>
      </c>
      <c r="AN30" s="162" t="s">
        <v>382</v>
      </c>
      <c r="AO30" s="468">
        <f t="shared" si="18"/>
        <v>100000000</v>
      </c>
      <c r="AP30" s="373" t="str">
        <f t="shared" si="19"/>
        <v>Receive</v>
      </c>
      <c r="AQ30" s="186">
        <f ca="1">IF(E30="","",IF(OR(RIGHT(E30,1)="D",RIGHT(E30,1)="Y",RIGHT(E30,1)="M",RIGHT(E30,1)="W"),_xll.meDateFromTenor(SpotDate,E30,"MOD_FOLLOWING","TGT"),E30))</f>
        <v>43355</v>
      </c>
      <c r="AR30" s="186">
        <f ca="1">IF(F30="","",IF(OR(RIGHT(F30,1)="D",RIGHT(F30,1)="Y",RIGHT(F30,1)="M",RIGHT(F30,1)="W"),_xll.meDateFromTenor(AQ30,F30),F30))</f>
        <v>45181</v>
      </c>
      <c r="AS30" s="162" t="str">
        <f t="shared" si="0"/>
        <v>ANNUAL</v>
      </c>
      <c r="AT30" s="162" t="s">
        <v>94</v>
      </c>
      <c r="AU30" s="162" t="s">
        <v>102</v>
      </c>
      <c r="AV30" s="180">
        <f t="shared" si="1"/>
        <v>0</v>
      </c>
      <c r="BB30" s="162" t="str">
        <f t="shared" si="2"/>
        <v>30/360</v>
      </c>
      <c r="BE30" s="162" t="s">
        <v>127</v>
      </c>
      <c r="BF30" s="162" t="s">
        <v>113</v>
      </c>
      <c r="BG30" s="162" t="s">
        <v>127</v>
      </c>
      <c r="BH30" s="162" t="s">
        <v>113</v>
      </c>
      <c r="BI30" s="162" t="s">
        <v>393</v>
      </c>
      <c r="BK30" s="162" t="s">
        <v>379</v>
      </c>
      <c r="BN30" s="162" t="s">
        <v>380</v>
      </c>
      <c r="BP30" s="162" t="str">
        <f>IF(D30=1,_xll.meLWOLegCreate(BQ30,_xll.meUtilityLVBFromMultipleKeysValues($BQ$5:$CQ$5,BQ30:CQ30),FALSE),"")</f>
        <v/>
      </c>
      <c r="BQ30" s="162" t="s">
        <v>383</v>
      </c>
      <c r="BR30" s="187">
        <f t="shared" si="20"/>
        <v>100000000</v>
      </c>
      <c r="BS30" s="373" t="str">
        <f t="shared" si="21"/>
        <v>Pay</v>
      </c>
      <c r="BT30" s="186">
        <f ca="1">IF(I30="","",IF(OR(RIGHT(I30,1)="D",RIGHT(I30,1)="Y",RIGHT(I30,1)="M",RIGHT(I30,1)="W"),_xll.meDateFromTenor(SpotDate,I30,"MOD_FOLLOWING","TGT"),I30))</f>
        <v>43355</v>
      </c>
      <c r="BU30" s="186">
        <f ca="1">IF(J30="","",IF(OR(RIGHT(J30,1)="D",RIGHT(J30,1)="Y",RIGHT(J30,1)="M",RIGHT(J30,1)="W"),_xll.meDateFromTenor(BT30,J30),J30))</f>
        <v>45181</v>
      </c>
      <c r="BV30" s="162" t="str">
        <f t="shared" si="3"/>
        <v>Semi-Annual</v>
      </c>
      <c r="BW30" s="188" t="str">
        <f>IF(BV30="QUARTERLY",Curves!$AG$14,IF('Vanilla Pricer'!BV30="SEMI-ANNUAL",Curves!$AG$15,IF('Vanilla Pricer'!BV30="MONTHLY",Curves!$AG$16,IF('Vanilla Pricer'!BV30="12M",Curves!$AG$17))))</f>
        <v>EUR6M</v>
      </c>
      <c r="BX30" s="162" t="s">
        <v>94</v>
      </c>
      <c r="BY30" s="162" t="s">
        <v>102</v>
      </c>
      <c r="BZ30" s="162" t="s">
        <v>378</v>
      </c>
      <c r="CA30" s="162" t="s">
        <v>378</v>
      </c>
      <c r="CB30" s="200" t="str">
        <f t="shared" si="4"/>
        <v/>
      </c>
      <c r="CD30" s="181">
        <f t="shared" si="5"/>
        <v>0</v>
      </c>
      <c r="CE30" s="162" t="str">
        <f t="shared" si="6"/>
        <v>ACT/360</v>
      </c>
      <c r="CF30" s="162" t="s">
        <v>127</v>
      </c>
      <c r="CG30" s="162" t="s">
        <v>113</v>
      </c>
      <c r="CH30" s="162" t="s">
        <v>127</v>
      </c>
      <c r="CI30" s="162" t="s">
        <v>113</v>
      </c>
      <c r="CJ30" s="162" t="s">
        <v>127</v>
      </c>
      <c r="CK30" s="162" t="s">
        <v>113</v>
      </c>
      <c r="CL30" s="162" t="s">
        <v>393</v>
      </c>
      <c r="CM30" s="162" t="s">
        <v>379</v>
      </c>
      <c r="CN30" s="162" t="s">
        <v>379</v>
      </c>
      <c r="CQ30" s="162" t="s">
        <v>380</v>
      </c>
      <c r="CR30" s="162"/>
      <c r="CS30" s="162"/>
      <c r="CW30" s="201" t="str">
        <f t="shared" si="22"/>
        <v>Receive</v>
      </c>
      <c r="CX30" s="210">
        <f t="shared" si="23"/>
        <v>100000000</v>
      </c>
      <c r="CY30" s="209">
        <f t="shared" ca="1" si="24"/>
        <v>43355</v>
      </c>
      <c r="CZ30" s="208">
        <f t="shared" ca="1" si="25"/>
        <v>45181</v>
      </c>
      <c r="DA30" s="209" t="str">
        <f t="shared" si="7"/>
        <v>EURLIVE</v>
      </c>
      <c r="DB30" s="207" t="str">
        <f t="shared" si="26"/>
        <v>EUR6M</v>
      </c>
      <c r="DC30" s="207" t="s">
        <v>94</v>
      </c>
      <c r="DD30" s="214" t="str">
        <f t="shared" si="27"/>
        <v>ANNUAL</v>
      </c>
      <c r="DE30" s="214" t="str">
        <f t="shared" si="8"/>
        <v>30/360</v>
      </c>
      <c r="DF30" s="213" t="s">
        <v>127</v>
      </c>
      <c r="DG30" s="213" t="s">
        <v>113</v>
      </c>
      <c r="DH30" s="213" t="s">
        <v>127</v>
      </c>
      <c r="DI30" s="213" t="s">
        <v>113</v>
      </c>
      <c r="DJ30" s="220"/>
      <c r="DK30" s="220"/>
      <c r="DL30" s="201"/>
      <c r="DM30" s="205" t="s">
        <v>379</v>
      </c>
      <c r="DN30" s="219" t="s">
        <v>380</v>
      </c>
      <c r="DO30" s="214" t="str">
        <f t="shared" si="9"/>
        <v>Semi-Annual</v>
      </c>
      <c r="DP30" s="204">
        <f t="shared" si="10"/>
        <v>0</v>
      </c>
      <c r="DQ30" s="214" t="str">
        <f t="shared" si="11"/>
        <v>ACT/360</v>
      </c>
      <c r="DR30" s="213" t="s">
        <v>127</v>
      </c>
      <c r="DS30" s="213" t="s">
        <v>113</v>
      </c>
      <c r="DT30" s="213" t="s">
        <v>127</v>
      </c>
      <c r="DU30" s="213" t="s">
        <v>113</v>
      </c>
      <c r="DV30" s="213" t="s">
        <v>127</v>
      </c>
      <c r="DW30" s="213" t="s">
        <v>113</v>
      </c>
      <c r="DX30" s="220"/>
      <c r="DY30" s="220"/>
      <c r="DZ30" s="201"/>
      <c r="EA30" s="205" t="s">
        <v>379</v>
      </c>
      <c r="EB30" s="208"/>
      <c r="EC30" s="208" t="str">
        <f t="shared" si="12"/>
        <v>0D</v>
      </c>
      <c r="ED30" s="208">
        <f t="shared" si="13"/>
        <v>0</v>
      </c>
      <c r="EE30" s="203" t="str">
        <f t="shared" si="14"/>
        <v/>
      </c>
      <c r="EF30" s="215"/>
      <c r="EG30" s="205" t="s">
        <v>379</v>
      </c>
      <c r="EH30" s="219" t="s">
        <v>380</v>
      </c>
      <c r="EI30" s="206">
        <f t="shared" si="15"/>
        <v>0</v>
      </c>
      <c r="ET30" s="159">
        <v>25</v>
      </c>
      <c r="EU30" s="618">
        <v>0</v>
      </c>
      <c r="EV30" s="179">
        <v>0</v>
      </c>
      <c r="EW30" s="159" t="s">
        <v>379</v>
      </c>
      <c r="EX30" s="618" t="s">
        <v>16</v>
      </c>
      <c r="EY30" s="618" t="s">
        <v>117</v>
      </c>
      <c r="EZ30" s="179" t="s">
        <v>152</v>
      </c>
      <c r="FA30" s="618" t="s">
        <v>379</v>
      </c>
      <c r="FB30" s="618" t="str">
        <f t="shared" si="28"/>
        <v>5Y</v>
      </c>
      <c r="FC30" s="618" t="s">
        <v>190</v>
      </c>
      <c r="FD30" s="179" t="s">
        <v>115</v>
      </c>
      <c r="FE30" s="475">
        <v>100</v>
      </c>
      <c r="FF30" s="180"/>
      <c r="FG30" s="181">
        <v>0</v>
      </c>
      <c r="FH30" s="182" t="s">
        <v>399</v>
      </c>
    </row>
    <row r="31" spans="2:172">
      <c r="B31" s="159">
        <v>26</v>
      </c>
      <c r="C31" s="755">
        <v>0</v>
      </c>
      <c r="D31" s="179">
        <v>0</v>
      </c>
      <c r="E31" s="159" t="s">
        <v>379</v>
      </c>
      <c r="F31" s="755" t="s">
        <v>16</v>
      </c>
      <c r="G31" s="755" t="s">
        <v>117</v>
      </c>
      <c r="H31" s="179" t="s">
        <v>152</v>
      </c>
      <c r="I31" s="755" t="s">
        <v>379</v>
      </c>
      <c r="J31" s="755" t="str">
        <f t="shared" si="16"/>
        <v>5Y</v>
      </c>
      <c r="K31" s="755" t="s">
        <v>190</v>
      </c>
      <c r="L31" s="179" t="s">
        <v>115</v>
      </c>
      <c r="M31" s="475">
        <v>100</v>
      </c>
      <c r="N31" s="180"/>
      <c r="O31" s="181">
        <v>0</v>
      </c>
      <c r="P31" s="182" t="s">
        <v>399</v>
      </c>
      <c r="Q31" s="300" t="str">
        <f>IF(D31=1,IF(BT31=AK28,_xll.mirSwapStubRate(BT31,BU31,BV31,CE31,CF31,CG31,,,,,,,CQ31,P31,Curves!$AF$4:$AF$10,Curves!$AF$4:$AF$10,Curves!$AG$4:$AG$10,,,TRUE,TRUE),_xll.mirSwapStubRate(BT31,BU31,BV31,CE31,CF31,CG31,,,,,,,CQ31,P31,Curves!$AG$13:$AG$17,Curves!$AF$13:$AF$17,,,,TRUE,TRUE)),"")</f>
        <v/>
      </c>
      <c r="R31" s="301"/>
      <c r="S31" s="183" t="str">
        <f>IF(D31=1,_xll.meLWOSwapParRate(AL31,P31),"")</f>
        <v/>
      </c>
      <c r="T31" s="184" t="str">
        <f>IF(D31=1,_xll.meLWOSwapPV(AL31,P31),"")</f>
        <v/>
      </c>
      <c r="U31" s="185"/>
      <c r="V31" s="184"/>
      <c r="W31"/>
      <c r="X31" s="478"/>
      <c r="Y31" s="377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1" t="str">
        <f t="shared" ca="1" si="17"/>
        <v>OLD</v>
      </c>
      <c r="AL31" s="162" t="str">
        <f>IF(D31=1,_xll.meLWOSwapCreateFromLegs(B31,AM31,BP31),"")</f>
        <v/>
      </c>
      <c r="AM31" s="162" t="str">
        <f>IF(D31=1,_xll.meLWOLegCreate(AN31,_xll.meUtilityLVBFromMultipleKeysValues($AN$5:$BN$5,AN31:BN31),FALSE),"")</f>
        <v/>
      </c>
      <c r="AN31" s="162" t="s">
        <v>382</v>
      </c>
      <c r="AO31" s="468">
        <f t="shared" si="18"/>
        <v>100000000</v>
      </c>
      <c r="AP31" s="373" t="str">
        <f t="shared" si="19"/>
        <v>Receive</v>
      </c>
      <c r="AQ31" s="186">
        <f ca="1">IF(E31="","",IF(OR(RIGHT(E31,1)="D",RIGHT(E31,1)="Y",RIGHT(E31,1)="M",RIGHT(E31,1)="W"),_xll.meDateFromTenor(SpotDate,E31,"MOD_FOLLOWING","TGT"),E31))</f>
        <v>43355</v>
      </c>
      <c r="AR31" s="186">
        <f ca="1">IF(F31="","",IF(OR(RIGHT(F31,1)="D",RIGHT(F31,1)="Y",RIGHT(F31,1)="M",RIGHT(F31,1)="W"),_xll.meDateFromTenor(AQ31,F31),F31))</f>
        <v>45181</v>
      </c>
      <c r="AS31" s="162" t="str">
        <f t="shared" si="0"/>
        <v>ANNUAL</v>
      </c>
      <c r="AT31" s="162" t="s">
        <v>94</v>
      </c>
      <c r="AU31" s="162" t="s">
        <v>102</v>
      </c>
      <c r="AV31" s="180">
        <f t="shared" si="1"/>
        <v>0</v>
      </c>
      <c r="BB31" s="162" t="str">
        <f t="shared" si="2"/>
        <v>30/360</v>
      </c>
      <c r="BE31" s="162" t="s">
        <v>127</v>
      </c>
      <c r="BF31" s="162" t="s">
        <v>113</v>
      </c>
      <c r="BG31" s="162" t="s">
        <v>127</v>
      </c>
      <c r="BH31" s="162" t="s">
        <v>113</v>
      </c>
      <c r="BI31" s="162" t="s">
        <v>393</v>
      </c>
      <c r="BK31" s="162" t="s">
        <v>379</v>
      </c>
      <c r="BN31" s="162" t="s">
        <v>380</v>
      </c>
      <c r="BP31" s="162" t="str">
        <f>IF(D31=1,_xll.meLWOLegCreate(BQ31,_xll.meUtilityLVBFromMultipleKeysValues($BQ$5:$CQ$5,BQ31:CQ31),FALSE),"")</f>
        <v/>
      </c>
      <c r="BQ31" s="162" t="s">
        <v>383</v>
      </c>
      <c r="BR31" s="187">
        <f t="shared" si="20"/>
        <v>100000000</v>
      </c>
      <c r="BS31" s="373" t="str">
        <f t="shared" si="21"/>
        <v>Pay</v>
      </c>
      <c r="BT31" s="186">
        <f ca="1">IF(I31="","",IF(OR(RIGHT(I31,1)="D",RIGHT(I31,1)="Y",RIGHT(I31,1)="M",RIGHT(I31,1)="W"),_xll.meDateFromTenor(SpotDate,I31,"MOD_FOLLOWING","TGT"),I31))</f>
        <v>43355</v>
      </c>
      <c r="BU31" s="186">
        <f ca="1">IF(J31="","",IF(OR(RIGHT(J31,1)="D",RIGHT(J31,1)="Y",RIGHT(J31,1)="M",RIGHT(J31,1)="W"),_xll.meDateFromTenor(BT31,J31),J31))</f>
        <v>45181</v>
      </c>
      <c r="BV31" s="162" t="str">
        <f t="shared" si="3"/>
        <v>Semi-Annual</v>
      </c>
      <c r="BW31" s="188" t="str">
        <f>IF(BV31="QUARTERLY",Curves!$AG$14,IF('Vanilla Pricer'!BV31="SEMI-ANNUAL",Curves!$AG$15,IF('Vanilla Pricer'!BV31="MONTHLY",Curves!$AG$16,IF('Vanilla Pricer'!BV31="12M",Curves!$AG$17))))</f>
        <v>EUR6M</v>
      </c>
      <c r="BX31" s="162" t="s">
        <v>94</v>
      </c>
      <c r="BY31" s="162" t="s">
        <v>102</v>
      </c>
      <c r="BZ31" s="162" t="s">
        <v>378</v>
      </c>
      <c r="CA31" s="162" t="s">
        <v>378</v>
      </c>
      <c r="CB31" s="200" t="str">
        <f t="shared" si="4"/>
        <v/>
      </c>
      <c r="CD31" s="181">
        <f t="shared" si="5"/>
        <v>0</v>
      </c>
      <c r="CE31" s="162" t="str">
        <f t="shared" si="6"/>
        <v>ACT/360</v>
      </c>
      <c r="CF31" s="162" t="s">
        <v>127</v>
      </c>
      <c r="CG31" s="162" t="s">
        <v>113</v>
      </c>
      <c r="CH31" s="162" t="s">
        <v>127</v>
      </c>
      <c r="CI31" s="162" t="s">
        <v>113</v>
      </c>
      <c r="CJ31" s="162" t="s">
        <v>127</v>
      </c>
      <c r="CK31" s="162" t="s">
        <v>113</v>
      </c>
      <c r="CL31" s="162" t="s">
        <v>393</v>
      </c>
      <c r="CM31" s="162" t="s">
        <v>379</v>
      </c>
      <c r="CN31" s="162" t="s">
        <v>379</v>
      </c>
      <c r="CQ31" s="162" t="s">
        <v>380</v>
      </c>
      <c r="CR31" s="162"/>
      <c r="CS31" s="162"/>
      <c r="CW31" s="201" t="str">
        <f t="shared" si="22"/>
        <v>Receive</v>
      </c>
      <c r="CX31" s="210">
        <f t="shared" si="23"/>
        <v>100000000</v>
      </c>
      <c r="CY31" s="209">
        <f t="shared" ca="1" si="24"/>
        <v>43355</v>
      </c>
      <c r="CZ31" s="208">
        <f t="shared" ca="1" si="25"/>
        <v>45181</v>
      </c>
      <c r="DA31" s="209" t="str">
        <f t="shared" si="7"/>
        <v>EURLIVE</v>
      </c>
      <c r="DB31" s="207" t="str">
        <f t="shared" si="26"/>
        <v>EUR6M</v>
      </c>
      <c r="DC31" s="207" t="s">
        <v>94</v>
      </c>
      <c r="DD31" s="214" t="str">
        <f t="shared" si="27"/>
        <v>ANNUAL</v>
      </c>
      <c r="DE31" s="214" t="str">
        <f t="shared" si="8"/>
        <v>30/360</v>
      </c>
      <c r="DF31" s="213" t="s">
        <v>127</v>
      </c>
      <c r="DG31" s="213" t="s">
        <v>113</v>
      </c>
      <c r="DH31" s="213" t="s">
        <v>127</v>
      </c>
      <c r="DI31" s="213" t="s">
        <v>113</v>
      </c>
      <c r="DJ31" s="220"/>
      <c r="DK31" s="220"/>
      <c r="DL31" s="201"/>
      <c r="DM31" s="205" t="s">
        <v>379</v>
      </c>
      <c r="DN31" s="219" t="s">
        <v>380</v>
      </c>
      <c r="DO31" s="214" t="str">
        <f t="shared" si="9"/>
        <v>Semi-Annual</v>
      </c>
      <c r="DP31" s="204">
        <f t="shared" si="10"/>
        <v>0</v>
      </c>
      <c r="DQ31" s="214" t="str">
        <f t="shared" si="11"/>
        <v>ACT/360</v>
      </c>
      <c r="DR31" s="213" t="s">
        <v>127</v>
      </c>
      <c r="DS31" s="213" t="s">
        <v>113</v>
      </c>
      <c r="DT31" s="213" t="s">
        <v>127</v>
      </c>
      <c r="DU31" s="213" t="s">
        <v>113</v>
      </c>
      <c r="DV31" s="213" t="s">
        <v>127</v>
      </c>
      <c r="DW31" s="213" t="s">
        <v>113</v>
      </c>
      <c r="DX31" s="220"/>
      <c r="DY31" s="220"/>
      <c r="DZ31" s="201"/>
      <c r="EA31" s="205" t="s">
        <v>379</v>
      </c>
      <c r="EB31" s="208"/>
      <c r="EC31" s="208" t="str">
        <f t="shared" si="12"/>
        <v>0D</v>
      </c>
      <c r="ED31" s="208">
        <f t="shared" si="13"/>
        <v>0</v>
      </c>
      <c r="EE31" s="203" t="str">
        <f t="shared" si="14"/>
        <v/>
      </c>
      <c r="EF31" s="215"/>
      <c r="EG31" s="205" t="s">
        <v>379</v>
      </c>
      <c r="EH31" s="219" t="s">
        <v>380</v>
      </c>
      <c r="EI31" s="206">
        <f t="shared" si="15"/>
        <v>0</v>
      </c>
      <c r="ET31" s="159">
        <v>26</v>
      </c>
      <c r="EU31" s="618">
        <v>0</v>
      </c>
      <c r="EV31" s="179">
        <v>0</v>
      </c>
      <c r="EW31" s="159" t="s">
        <v>379</v>
      </c>
      <c r="EX31" s="618" t="s">
        <v>16</v>
      </c>
      <c r="EY31" s="618" t="s">
        <v>117</v>
      </c>
      <c r="EZ31" s="179" t="s">
        <v>152</v>
      </c>
      <c r="FA31" s="618" t="s">
        <v>379</v>
      </c>
      <c r="FB31" s="618" t="str">
        <f t="shared" si="28"/>
        <v>5Y</v>
      </c>
      <c r="FC31" s="618" t="s">
        <v>190</v>
      </c>
      <c r="FD31" s="179" t="s">
        <v>115</v>
      </c>
      <c r="FE31" s="475">
        <v>100</v>
      </c>
      <c r="FF31" s="180"/>
      <c r="FG31" s="181">
        <v>0</v>
      </c>
      <c r="FH31" s="182" t="s">
        <v>399</v>
      </c>
    </row>
    <row r="32" spans="2:172">
      <c r="B32" s="159">
        <v>27</v>
      </c>
      <c r="C32" s="755">
        <v>0</v>
      </c>
      <c r="D32" s="179">
        <v>0</v>
      </c>
      <c r="E32" s="159" t="s">
        <v>379</v>
      </c>
      <c r="F32" s="755" t="s">
        <v>16</v>
      </c>
      <c r="G32" s="755" t="s">
        <v>117</v>
      </c>
      <c r="H32" s="179" t="s">
        <v>152</v>
      </c>
      <c r="I32" s="755" t="s">
        <v>379</v>
      </c>
      <c r="J32" s="755" t="str">
        <f t="shared" si="16"/>
        <v>5Y</v>
      </c>
      <c r="K32" s="755" t="s">
        <v>190</v>
      </c>
      <c r="L32" s="179" t="s">
        <v>115</v>
      </c>
      <c r="M32" s="475">
        <v>100</v>
      </c>
      <c r="N32" s="180"/>
      <c r="O32" s="181">
        <v>0</v>
      </c>
      <c r="P32" s="182" t="s">
        <v>399</v>
      </c>
      <c r="Q32" s="300" t="str">
        <f>IF(D32=1,IF(BT32=AK29,_xll.mirSwapStubRate(BT32,BU32,BV32,CE32,CF32,CG32,,,,,,,CQ32,P32,Curves!$AF$4:$AF$10,Curves!$AF$4:$AF$10,Curves!$AG$4:$AG$10,,,TRUE,TRUE),_xll.mirSwapStubRate(BT32,BU32,BV32,CE32,CF32,CG32,,,,,,,CQ32,P32,Curves!$AG$13:$AG$17,Curves!$AF$13:$AF$17,,,,TRUE,TRUE)),"")</f>
        <v/>
      </c>
      <c r="R32" s="301"/>
      <c r="S32" s="183" t="str">
        <f>IF(D32=1,_xll.meLWOSwapParRate(AL32,P32),"")</f>
        <v/>
      </c>
      <c r="T32" s="184" t="str">
        <f>IF(D32=1,_xll.meLWOSwapPV(AL32,P32),"")</f>
        <v/>
      </c>
      <c r="U32" s="185"/>
      <c r="V32" s="184"/>
      <c r="W32"/>
      <c r="X32" s="478"/>
      <c r="Y32" s="378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1" t="str">
        <f t="shared" ca="1" si="17"/>
        <v>OLD</v>
      </c>
      <c r="AL32" s="162" t="str">
        <f>IF(D32=1,_xll.meLWOSwapCreateFromLegs(B32,AM32,BP32),"")</f>
        <v/>
      </c>
      <c r="AM32" s="162" t="str">
        <f>IF(D32=1,_xll.meLWOLegCreate(AN32,_xll.meUtilityLVBFromMultipleKeysValues($AN$5:$BN$5,AN32:BN32),FALSE),"")</f>
        <v/>
      </c>
      <c r="AN32" s="162" t="s">
        <v>382</v>
      </c>
      <c r="AO32" s="468">
        <f t="shared" si="18"/>
        <v>100000000</v>
      </c>
      <c r="AP32" s="373" t="str">
        <f t="shared" si="19"/>
        <v>Receive</v>
      </c>
      <c r="AQ32" s="186">
        <f ca="1">IF(E32="","",IF(OR(RIGHT(E32,1)="D",RIGHT(E32,1)="Y",RIGHT(E32,1)="M",RIGHT(E32,1)="W"),_xll.meDateFromTenor(SpotDate,E32,"MOD_FOLLOWING","TGT"),E32))</f>
        <v>43355</v>
      </c>
      <c r="AR32" s="186">
        <f ca="1">IF(F32="","",IF(OR(RIGHT(F32,1)="D",RIGHT(F32,1)="Y",RIGHT(F32,1)="M",RIGHT(F32,1)="W"),_xll.meDateFromTenor(AQ32,F32),F32))</f>
        <v>45181</v>
      </c>
      <c r="AS32" s="162" t="str">
        <f t="shared" si="0"/>
        <v>ANNUAL</v>
      </c>
      <c r="AT32" s="162" t="s">
        <v>94</v>
      </c>
      <c r="AU32" s="162" t="s">
        <v>102</v>
      </c>
      <c r="AV32" s="180">
        <f t="shared" si="1"/>
        <v>0</v>
      </c>
      <c r="BB32" s="162" t="str">
        <f t="shared" si="2"/>
        <v>30/360</v>
      </c>
      <c r="BE32" s="162" t="s">
        <v>127</v>
      </c>
      <c r="BF32" s="162" t="s">
        <v>113</v>
      </c>
      <c r="BG32" s="162" t="s">
        <v>127</v>
      </c>
      <c r="BH32" s="162" t="s">
        <v>113</v>
      </c>
      <c r="BI32" s="162" t="s">
        <v>393</v>
      </c>
      <c r="BK32" s="162" t="s">
        <v>379</v>
      </c>
      <c r="BN32" s="162" t="s">
        <v>380</v>
      </c>
      <c r="BP32" s="162" t="str">
        <f>IF(D32=1,_xll.meLWOLegCreate(BQ32,_xll.meUtilityLVBFromMultipleKeysValues($BQ$5:$CQ$5,BQ32:CQ32),FALSE),"")</f>
        <v/>
      </c>
      <c r="BQ32" s="162" t="s">
        <v>383</v>
      </c>
      <c r="BR32" s="187">
        <f t="shared" si="20"/>
        <v>100000000</v>
      </c>
      <c r="BS32" s="373" t="str">
        <f t="shared" si="21"/>
        <v>Pay</v>
      </c>
      <c r="BT32" s="186">
        <f ca="1">IF(I32="","",IF(OR(RIGHT(I32,1)="D",RIGHT(I32,1)="Y",RIGHT(I32,1)="M",RIGHT(I32,1)="W"),_xll.meDateFromTenor(SpotDate,I32,"MOD_FOLLOWING","TGT"),I32))</f>
        <v>43355</v>
      </c>
      <c r="BU32" s="186">
        <f ca="1">IF(J32="","",IF(OR(RIGHT(J32,1)="D",RIGHT(J32,1)="Y",RIGHT(J32,1)="M",RIGHT(J32,1)="W"),_xll.meDateFromTenor(BT32,J32),J32))</f>
        <v>45181</v>
      </c>
      <c r="BV32" s="162" t="str">
        <f t="shared" si="3"/>
        <v>Semi-Annual</v>
      </c>
      <c r="BW32" s="188" t="str">
        <f>IF(BV32="QUARTERLY",Curves!$AG$14,IF('Vanilla Pricer'!BV32="SEMI-ANNUAL",Curves!$AG$15,IF('Vanilla Pricer'!BV32="MONTHLY",Curves!$AG$16,IF('Vanilla Pricer'!BV32="12M",Curves!$AG$17))))</f>
        <v>EUR6M</v>
      </c>
      <c r="BX32" s="162" t="s">
        <v>94</v>
      </c>
      <c r="BY32" s="162" t="s">
        <v>102</v>
      </c>
      <c r="BZ32" s="162" t="s">
        <v>378</v>
      </c>
      <c r="CA32" s="162" t="s">
        <v>378</v>
      </c>
      <c r="CB32" s="200" t="str">
        <f t="shared" si="4"/>
        <v/>
      </c>
      <c r="CD32" s="181">
        <f t="shared" si="5"/>
        <v>0</v>
      </c>
      <c r="CE32" s="162" t="str">
        <f t="shared" si="6"/>
        <v>ACT/360</v>
      </c>
      <c r="CF32" s="162" t="s">
        <v>127</v>
      </c>
      <c r="CG32" s="162" t="s">
        <v>113</v>
      </c>
      <c r="CH32" s="162" t="s">
        <v>127</v>
      </c>
      <c r="CI32" s="162" t="s">
        <v>113</v>
      </c>
      <c r="CJ32" s="162" t="s">
        <v>127</v>
      </c>
      <c r="CK32" s="162" t="s">
        <v>113</v>
      </c>
      <c r="CL32" s="162" t="s">
        <v>393</v>
      </c>
      <c r="CM32" s="162" t="s">
        <v>379</v>
      </c>
      <c r="CN32" s="162" t="s">
        <v>379</v>
      </c>
      <c r="CQ32" s="162" t="s">
        <v>380</v>
      </c>
      <c r="CR32" s="162"/>
      <c r="CS32" s="162"/>
      <c r="CW32" s="201" t="str">
        <f t="shared" si="22"/>
        <v>Receive</v>
      </c>
      <c r="CX32" s="210">
        <f t="shared" si="23"/>
        <v>100000000</v>
      </c>
      <c r="CY32" s="209">
        <f t="shared" ca="1" si="24"/>
        <v>43355</v>
      </c>
      <c r="CZ32" s="208">
        <f t="shared" ca="1" si="25"/>
        <v>45181</v>
      </c>
      <c r="DA32" s="209" t="str">
        <f t="shared" si="7"/>
        <v>EURLIVE</v>
      </c>
      <c r="DB32" s="207" t="str">
        <f t="shared" si="26"/>
        <v>EUR6M</v>
      </c>
      <c r="DC32" s="207" t="s">
        <v>94</v>
      </c>
      <c r="DD32" s="214" t="str">
        <f t="shared" si="27"/>
        <v>ANNUAL</v>
      </c>
      <c r="DE32" s="214" t="str">
        <f t="shared" si="8"/>
        <v>30/360</v>
      </c>
      <c r="DF32" s="213" t="s">
        <v>127</v>
      </c>
      <c r="DG32" s="213" t="s">
        <v>113</v>
      </c>
      <c r="DH32" s="213" t="s">
        <v>127</v>
      </c>
      <c r="DI32" s="213" t="s">
        <v>113</v>
      </c>
      <c r="DJ32" s="220"/>
      <c r="DK32" s="220"/>
      <c r="DL32" s="201"/>
      <c r="DM32" s="205" t="s">
        <v>379</v>
      </c>
      <c r="DN32" s="219" t="s">
        <v>380</v>
      </c>
      <c r="DO32" s="214" t="str">
        <f t="shared" si="9"/>
        <v>Semi-Annual</v>
      </c>
      <c r="DP32" s="204">
        <f t="shared" si="10"/>
        <v>0</v>
      </c>
      <c r="DQ32" s="214" t="str">
        <f t="shared" si="11"/>
        <v>ACT/360</v>
      </c>
      <c r="DR32" s="213" t="s">
        <v>127</v>
      </c>
      <c r="DS32" s="213" t="s">
        <v>113</v>
      </c>
      <c r="DT32" s="213" t="s">
        <v>127</v>
      </c>
      <c r="DU32" s="213" t="s">
        <v>113</v>
      </c>
      <c r="DV32" s="213" t="s">
        <v>127</v>
      </c>
      <c r="DW32" s="213" t="s">
        <v>113</v>
      </c>
      <c r="DX32" s="220"/>
      <c r="DY32" s="220"/>
      <c r="DZ32" s="201"/>
      <c r="EA32" s="205" t="s">
        <v>379</v>
      </c>
      <c r="EB32" s="208"/>
      <c r="EC32" s="208" t="str">
        <f t="shared" si="12"/>
        <v>0D</v>
      </c>
      <c r="ED32" s="208">
        <f t="shared" si="13"/>
        <v>0</v>
      </c>
      <c r="EE32" s="203" t="str">
        <f t="shared" si="14"/>
        <v/>
      </c>
      <c r="EF32" s="215"/>
      <c r="EG32" s="205" t="s">
        <v>379</v>
      </c>
      <c r="EH32" s="219" t="s">
        <v>380</v>
      </c>
      <c r="EI32" s="206">
        <f t="shared" si="15"/>
        <v>0</v>
      </c>
      <c r="ET32" s="159">
        <v>27</v>
      </c>
      <c r="EU32" s="618">
        <v>0</v>
      </c>
      <c r="EV32" s="179">
        <v>0</v>
      </c>
      <c r="EW32" s="159" t="s">
        <v>379</v>
      </c>
      <c r="EX32" s="618" t="s">
        <v>16</v>
      </c>
      <c r="EY32" s="618" t="s">
        <v>117</v>
      </c>
      <c r="EZ32" s="179" t="s">
        <v>152</v>
      </c>
      <c r="FA32" s="618" t="s">
        <v>379</v>
      </c>
      <c r="FB32" s="618" t="str">
        <f t="shared" si="28"/>
        <v>5Y</v>
      </c>
      <c r="FC32" s="618" t="s">
        <v>190</v>
      </c>
      <c r="FD32" s="179" t="s">
        <v>115</v>
      </c>
      <c r="FE32" s="475">
        <v>100</v>
      </c>
      <c r="FF32" s="180"/>
      <c r="FG32" s="181">
        <v>0</v>
      </c>
      <c r="FH32" s="182" t="s">
        <v>399</v>
      </c>
    </row>
    <row r="33" spans="2:164">
      <c r="B33" s="159">
        <v>28</v>
      </c>
      <c r="C33" s="755">
        <v>0</v>
      </c>
      <c r="D33" s="179">
        <v>0</v>
      </c>
      <c r="E33" s="159" t="s">
        <v>379</v>
      </c>
      <c r="F33" s="755" t="s">
        <v>16</v>
      </c>
      <c r="G33" s="755" t="s">
        <v>117</v>
      </c>
      <c r="H33" s="179" t="s">
        <v>152</v>
      </c>
      <c r="I33" s="755" t="s">
        <v>379</v>
      </c>
      <c r="J33" s="755" t="str">
        <f t="shared" si="16"/>
        <v>5Y</v>
      </c>
      <c r="K33" s="755" t="s">
        <v>190</v>
      </c>
      <c r="L33" s="179" t="s">
        <v>115</v>
      </c>
      <c r="M33" s="475">
        <v>100</v>
      </c>
      <c r="N33" s="180"/>
      <c r="O33" s="181">
        <v>0</v>
      </c>
      <c r="P33" s="182" t="s">
        <v>399</v>
      </c>
      <c r="Q33" s="300" t="str">
        <f>IF(D33=1,IF(BT33=AK30,_xll.mirSwapStubRate(BT33,BU33,BV33,CE33,CF33,CG33,,,,,,,CQ33,P33,Curves!$AF$4:$AF$10,Curves!$AF$4:$AF$10,Curves!$AG$4:$AG$10,,,TRUE,TRUE),_xll.mirSwapStubRate(BT33,BU33,BV33,CE33,CF33,CG33,,,,,,,CQ33,P33,Curves!$AG$13:$AG$17,Curves!$AF$13:$AF$17,,,,TRUE,TRUE)),"")</f>
        <v/>
      </c>
      <c r="R33" s="301"/>
      <c r="S33" s="183" t="str">
        <f>IF(D33=1,_xll.meLWOSwapParRate(AL33,P33),"")</f>
        <v/>
      </c>
      <c r="T33" s="184" t="str">
        <f>IF(D33=1,_xll.meLWOSwapPV(AL33,P33),"")</f>
        <v/>
      </c>
      <c r="U33" s="185"/>
      <c r="V33" s="184"/>
      <c r="W33"/>
      <c r="X33" s="478"/>
      <c r="Y33" s="378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1" t="str">
        <f t="shared" ca="1" si="17"/>
        <v>OLD</v>
      </c>
      <c r="AL33" s="162" t="str">
        <f>IF(D33=1,_xll.meLWOSwapCreateFromLegs(B33,AM33,BP33),"")</f>
        <v/>
      </c>
      <c r="AM33" s="162" t="str">
        <f>IF(D33=1,_xll.meLWOLegCreate(AN33,_xll.meUtilityLVBFromMultipleKeysValues($AN$5:$BN$5,AN33:BN33),FALSE),"")</f>
        <v/>
      </c>
      <c r="AN33" s="162" t="s">
        <v>382</v>
      </c>
      <c r="AO33" s="468">
        <f t="shared" si="18"/>
        <v>100000000</v>
      </c>
      <c r="AP33" s="373" t="str">
        <f t="shared" si="19"/>
        <v>Receive</v>
      </c>
      <c r="AQ33" s="186">
        <f ca="1">IF(E33="","",IF(OR(RIGHT(E33,1)="D",RIGHT(E33,1)="Y",RIGHT(E33,1)="M",RIGHT(E33,1)="W"),_xll.meDateFromTenor(SpotDate,E33,"MOD_FOLLOWING","TGT"),E33))</f>
        <v>43355</v>
      </c>
      <c r="AR33" s="186">
        <f ca="1">IF(F33="","",IF(OR(RIGHT(F33,1)="D",RIGHT(F33,1)="Y",RIGHT(F33,1)="M",RIGHT(F33,1)="W"),_xll.meDateFromTenor(AQ33,F33),F33))</f>
        <v>45181</v>
      </c>
      <c r="AS33" s="162" t="str">
        <f t="shared" si="0"/>
        <v>ANNUAL</v>
      </c>
      <c r="AT33" s="162" t="s">
        <v>94</v>
      </c>
      <c r="AU33" s="162" t="s">
        <v>102</v>
      </c>
      <c r="AV33" s="180">
        <f t="shared" si="1"/>
        <v>0</v>
      </c>
      <c r="BB33" s="162" t="str">
        <f t="shared" si="2"/>
        <v>30/360</v>
      </c>
      <c r="BE33" s="162" t="s">
        <v>127</v>
      </c>
      <c r="BF33" s="162" t="s">
        <v>113</v>
      </c>
      <c r="BG33" s="162" t="s">
        <v>127</v>
      </c>
      <c r="BH33" s="162" t="s">
        <v>113</v>
      </c>
      <c r="BI33" s="162" t="s">
        <v>393</v>
      </c>
      <c r="BK33" s="162" t="s">
        <v>379</v>
      </c>
      <c r="BN33" s="162" t="s">
        <v>380</v>
      </c>
      <c r="BP33" s="162" t="str">
        <f>IF(D33=1,_xll.meLWOLegCreate(BQ33,_xll.meUtilityLVBFromMultipleKeysValues($BQ$5:$CQ$5,BQ33:CQ33),FALSE),"")</f>
        <v/>
      </c>
      <c r="BQ33" s="162" t="s">
        <v>383</v>
      </c>
      <c r="BR33" s="187">
        <f t="shared" si="20"/>
        <v>100000000</v>
      </c>
      <c r="BS33" s="373" t="str">
        <f t="shared" si="21"/>
        <v>Pay</v>
      </c>
      <c r="BT33" s="186">
        <f ca="1">IF(I33="","",IF(OR(RIGHT(I33,1)="D",RIGHT(I33,1)="Y",RIGHT(I33,1)="M",RIGHT(I33,1)="W"),_xll.meDateFromTenor(SpotDate,I33,"MOD_FOLLOWING","TGT"),I33))</f>
        <v>43355</v>
      </c>
      <c r="BU33" s="186">
        <f ca="1">IF(J33="","",IF(OR(RIGHT(J33,1)="D",RIGHT(J33,1)="Y",RIGHT(J33,1)="M",RIGHT(J33,1)="W"),_xll.meDateFromTenor(BT33,J33),J33))</f>
        <v>45181</v>
      </c>
      <c r="BV33" s="162" t="str">
        <f t="shared" si="3"/>
        <v>Semi-Annual</v>
      </c>
      <c r="BW33" s="188" t="str">
        <f>IF(BV33="QUARTERLY",Curves!$AG$14,IF('Vanilla Pricer'!BV33="SEMI-ANNUAL",Curves!$AG$15,IF('Vanilla Pricer'!BV33="MONTHLY",Curves!$AG$16,IF('Vanilla Pricer'!BV33="12M",Curves!$AG$17))))</f>
        <v>EUR6M</v>
      </c>
      <c r="BX33" s="162" t="s">
        <v>94</v>
      </c>
      <c r="BY33" s="162" t="s">
        <v>102</v>
      </c>
      <c r="BZ33" s="162" t="s">
        <v>378</v>
      </c>
      <c r="CA33" s="162" t="s">
        <v>378</v>
      </c>
      <c r="CB33" s="200" t="str">
        <f t="shared" si="4"/>
        <v/>
      </c>
      <c r="CD33" s="181">
        <f t="shared" si="5"/>
        <v>0</v>
      </c>
      <c r="CE33" s="162" t="str">
        <f t="shared" si="6"/>
        <v>ACT/360</v>
      </c>
      <c r="CF33" s="162" t="s">
        <v>127</v>
      </c>
      <c r="CG33" s="162" t="s">
        <v>113</v>
      </c>
      <c r="CH33" s="162" t="s">
        <v>127</v>
      </c>
      <c r="CI33" s="162" t="s">
        <v>113</v>
      </c>
      <c r="CJ33" s="162" t="s">
        <v>127</v>
      </c>
      <c r="CK33" s="162" t="s">
        <v>113</v>
      </c>
      <c r="CL33" s="162" t="s">
        <v>393</v>
      </c>
      <c r="CM33" s="162" t="s">
        <v>379</v>
      </c>
      <c r="CN33" s="162" t="s">
        <v>379</v>
      </c>
      <c r="CQ33" s="162" t="s">
        <v>380</v>
      </c>
      <c r="CR33" s="162"/>
      <c r="CS33" s="162"/>
      <c r="CW33" s="201" t="str">
        <f t="shared" si="22"/>
        <v>Receive</v>
      </c>
      <c r="CX33" s="210">
        <f t="shared" si="23"/>
        <v>100000000</v>
      </c>
      <c r="CY33" s="209">
        <f t="shared" ca="1" si="24"/>
        <v>43355</v>
      </c>
      <c r="CZ33" s="208">
        <f t="shared" ca="1" si="25"/>
        <v>45181</v>
      </c>
      <c r="DA33" s="209" t="str">
        <f t="shared" si="7"/>
        <v>EURLIVE</v>
      </c>
      <c r="DB33" s="207" t="str">
        <f t="shared" si="26"/>
        <v>EUR6M</v>
      </c>
      <c r="DC33" s="207" t="s">
        <v>94</v>
      </c>
      <c r="DD33" s="214" t="str">
        <f t="shared" si="27"/>
        <v>ANNUAL</v>
      </c>
      <c r="DE33" s="214" t="str">
        <f t="shared" si="8"/>
        <v>30/360</v>
      </c>
      <c r="DF33" s="213" t="s">
        <v>127</v>
      </c>
      <c r="DG33" s="213" t="s">
        <v>113</v>
      </c>
      <c r="DH33" s="213" t="s">
        <v>127</v>
      </c>
      <c r="DI33" s="213" t="s">
        <v>113</v>
      </c>
      <c r="DJ33" s="220"/>
      <c r="DK33" s="220"/>
      <c r="DL33" s="201"/>
      <c r="DM33" s="205" t="s">
        <v>379</v>
      </c>
      <c r="DN33" s="219" t="s">
        <v>380</v>
      </c>
      <c r="DO33" s="214" t="str">
        <f t="shared" si="9"/>
        <v>Semi-Annual</v>
      </c>
      <c r="DP33" s="204">
        <f t="shared" si="10"/>
        <v>0</v>
      </c>
      <c r="DQ33" s="214" t="str">
        <f t="shared" si="11"/>
        <v>ACT/360</v>
      </c>
      <c r="DR33" s="213" t="s">
        <v>127</v>
      </c>
      <c r="DS33" s="213" t="s">
        <v>113</v>
      </c>
      <c r="DT33" s="213" t="s">
        <v>127</v>
      </c>
      <c r="DU33" s="213" t="s">
        <v>113</v>
      </c>
      <c r="DV33" s="213" t="s">
        <v>127</v>
      </c>
      <c r="DW33" s="213" t="s">
        <v>113</v>
      </c>
      <c r="DX33" s="220"/>
      <c r="DY33" s="220"/>
      <c r="DZ33" s="201"/>
      <c r="EA33" s="205" t="s">
        <v>379</v>
      </c>
      <c r="EB33" s="208"/>
      <c r="EC33" s="208" t="str">
        <f t="shared" si="12"/>
        <v>0D</v>
      </c>
      <c r="ED33" s="208">
        <f t="shared" si="13"/>
        <v>0</v>
      </c>
      <c r="EE33" s="203" t="str">
        <f t="shared" si="14"/>
        <v/>
      </c>
      <c r="EF33" s="215"/>
      <c r="EG33" s="205" t="s">
        <v>379</v>
      </c>
      <c r="EH33" s="219" t="s">
        <v>380</v>
      </c>
      <c r="EI33" s="206">
        <f t="shared" si="15"/>
        <v>0</v>
      </c>
      <c r="ET33" s="159">
        <v>28</v>
      </c>
      <c r="EU33" s="618">
        <v>0</v>
      </c>
      <c r="EV33" s="179">
        <v>0</v>
      </c>
      <c r="EW33" s="159" t="s">
        <v>379</v>
      </c>
      <c r="EX33" s="618" t="s">
        <v>16</v>
      </c>
      <c r="EY33" s="618" t="s">
        <v>117</v>
      </c>
      <c r="EZ33" s="179" t="s">
        <v>152</v>
      </c>
      <c r="FA33" s="618" t="s">
        <v>379</v>
      </c>
      <c r="FB33" s="618" t="str">
        <f t="shared" si="28"/>
        <v>5Y</v>
      </c>
      <c r="FC33" s="618" t="s">
        <v>190</v>
      </c>
      <c r="FD33" s="179" t="s">
        <v>115</v>
      </c>
      <c r="FE33" s="475">
        <v>100</v>
      </c>
      <c r="FF33" s="180"/>
      <c r="FG33" s="181">
        <v>0</v>
      </c>
      <c r="FH33" s="182" t="s">
        <v>399</v>
      </c>
    </row>
    <row r="34" spans="2:164">
      <c r="B34" s="159">
        <v>29</v>
      </c>
      <c r="C34" s="755">
        <v>0</v>
      </c>
      <c r="D34" s="179">
        <v>0</v>
      </c>
      <c r="E34" s="159" t="s">
        <v>379</v>
      </c>
      <c r="F34" s="755" t="s">
        <v>16</v>
      </c>
      <c r="G34" s="755" t="s">
        <v>117</v>
      </c>
      <c r="H34" s="179" t="s">
        <v>152</v>
      </c>
      <c r="I34" s="755" t="s">
        <v>379</v>
      </c>
      <c r="J34" s="755" t="str">
        <f t="shared" si="16"/>
        <v>5Y</v>
      </c>
      <c r="K34" s="755" t="s">
        <v>190</v>
      </c>
      <c r="L34" s="179" t="s">
        <v>115</v>
      </c>
      <c r="M34" s="475">
        <v>100</v>
      </c>
      <c r="N34" s="180"/>
      <c r="O34" s="181">
        <v>0</v>
      </c>
      <c r="P34" s="182" t="s">
        <v>399</v>
      </c>
      <c r="Q34" s="300" t="str">
        <f>IF(D34=1,IF(BT34=AK31,_xll.mirSwapStubRate(BT34,BU34,BV34,CE34,CF34,CG34,,,,,,,CQ34,P34,Curves!$AF$4:$AF$10,Curves!$AF$4:$AF$10,Curves!$AG$4:$AG$10,,,TRUE,TRUE),_xll.mirSwapStubRate(BT34,BU34,BV34,CE34,CF34,CG34,,,,,,,CQ34,P34,Curves!$AG$13:$AG$17,Curves!$AF$13:$AF$17,,,,TRUE,TRUE)),"")</f>
        <v/>
      </c>
      <c r="R34" s="301"/>
      <c r="S34" s="183" t="str">
        <f>IF(D34=1,_xll.meLWOSwapParRate(AL34,P34),"")</f>
        <v/>
      </c>
      <c r="T34" s="184" t="str">
        <f>IF(D34=1,_xll.meLWOSwapPV(AL34,P34),"")</f>
        <v/>
      </c>
      <c r="U34" s="185"/>
      <c r="V34" s="184"/>
      <c r="W34"/>
      <c r="X34" s="478"/>
      <c r="Y34" s="378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1" t="str">
        <f t="shared" ca="1" si="17"/>
        <v>OLD</v>
      </c>
      <c r="AL34" s="162" t="str">
        <f>IF(D34=1,_xll.meLWOSwapCreateFromLegs(B34,AM34,BP34),"")</f>
        <v/>
      </c>
      <c r="AM34" s="162" t="str">
        <f>IF(D34=1,_xll.meLWOLegCreate(AN34,_xll.meUtilityLVBFromMultipleKeysValues($AN$5:$BN$5,AN34:BN34),FALSE),"")</f>
        <v/>
      </c>
      <c r="AN34" s="162" t="s">
        <v>382</v>
      </c>
      <c r="AO34" s="468">
        <f t="shared" si="18"/>
        <v>100000000</v>
      </c>
      <c r="AP34" s="373" t="str">
        <f t="shared" si="19"/>
        <v>Receive</v>
      </c>
      <c r="AQ34" s="186">
        <f ca="1">IF(E34="","",IF(OR(RIGHT(E34,1)="D",RIGHT(E34,1)="Y",RIGHT(E34,1)="M",RIGHT(E34,1)="W"),_xll.meDateFromTenor(SpotDate,E34,"MOD_FOLLOWING","TGT"),E34))</f>
        <v>43355</v>
      </c>
      <c r="AR34" s="186">
        <f ca="1">IF(F34="","",IF(OR(RIGHT(F34,1)="D",RIGHT(F34,1)="Y",RIGHT(F34,1)="M",RIGHT(F34,1)="W"),_xll.meDateFromTenor(AQ34,F34),F34))</f>
        <v>45181</v>
      </c>
      <c r="AS34" s="162" t="str">
        <f t="shared" si="0"/>
        <v>ANNUAL</v>
      </c>
      <c r="AT34" s="162" t="s">
        <v>94</v>
      </c>
      <c r="AU34" s="162" t="s">
        <v>102</v>
      </c>
      <c r="AV34" s="180">
        <f t="shared" si="1"/>
        <v>0</v>
      </c>
      <c r="BB34" s="162" t="str">
        <f t="shared" si="2"/>
        <v>30/360</v>
      </c>
      <c r="BE34" s="162" t="s">
        <v>127</v>
      </c>
      <c r="BF34" s="162" t="s">
        <v>113</v>
      </c>
      <c r="BG34" s="162" t="s">
        <v>127</v>
      </c>
      <c r="BH34" s="162" t="s">
        <v>113</v>
      </c>
      <c r="BI34" s="162" t="s">
        <v>393</v>
      </c>
      <c r="BK34" s="162" t="s">
        <v>379</v>
      </c>
      <c r="BN34" s="162" t="s">
        <v>380</v>
      </c>
      <c r="BP34" s="162" t="str">
        <f>IF(D34=1,_xll.meLWOLegCreate(BQ34,_xll.meUtilityLVBFromMultipleKeysValues($BQ$5:$CQ$5,BQ34:CQ34),FALSE),"")</f>
        <v/>
      </c>
      <c r="BQ34" s="162" t="s">
        <v>383</v>
      </c>
      <c r="BR34" s="187">
        <f t="shared" si="20"/>
        <v>100000000</v>
      </c>
      <c r="BS34" s="373" t="str">
        <f t="shared" si="21"/>
        <v>Pay</v>
      </c>
      <c r="BT34" s="186">
        <f ca="1">IF(I34="","",IF(OR(RIGHT(I34,1)="D",RIGHT(I34,1)="Y",RIGHT(I34,1)="M",RIGHT(I34,1)="W"),_xll.meDateFromTenor(SpotDate,I34,"MOD_FOLLOWING","TGT"),I34))</f>
        <v>43355</v>
      </c>
      <c r="BU34" s="186">
        <f ca="1">IF(J34="","",IF(OR(RIGHT(J34,1)="D",RIGHT(J34,1)="Y",RIGHT(J34,1)="M",RIGHT(J34,1)="W"),_xll.meDateFromTenor(BT34,J34),J34))</f>
        <v>45181</v>
      </c>
      <c r="BV34" s="162" t="str">
        <f t="shared" si="3"/>
        <v>Semi-Annual</v>
      </c>
      <c r="BW34" s="188" t="str">
        <f>IF(BV34="QUARTERLY",Curves!$AG$14,IF('Vanilla Pricer'!BV34="SEMI-ANNUAL",Curves!$AG$15,IF('Vanilla Pricer'!BV34="MONTHLY",Curves!$AG$16,IF('Vanilla Pricer'!BV34="12M",Curves!$AG$17))))</f>
        <v>EUR6M</v>
      </c>
      <c r="BX34" s="162" t="s">
        <v>94</v>
      </c>
      <c r="BY34" s="162" t="s">
        <v>102</v>
      </c>
      <c r="BZ34" s="162" t="s">
        <v>378</v>
      </c>
      <c r="CA34" s="162" t="s">
        <v>378</v>
      </c>
      <c r="CB34" s="200" t="str">
        <f t="shared" si="4"/>
        <v/>
      </c>
      <c r="CD34" s="181">
        <f t="shared" si="5"/>
        <v>0</v>
      </c>
      <c r="CE34" s="162" t="str">
        <f t="shared" si="6"/>
        <v>ACT/360</v>
      </c>
      <c r="CF34" s="162" t="s">
        <v>127</v>
      </c>
      <c r="CG34" s="162" t="s">
        <v>113</v>
      </c>
      <c r="CH34" s="162" t="s">
        <v>127</v>
      </c>
      <c r="CI34" s="162" t="s">
        <v>113</v>
      </c>
      <c r="CJ34" s="162" t="s">
        <v>127</v>
      </c>
      <c r="CK34" s="162" t="s">
        <v>113</v>
      </c>
      <c r="CL34" s="162" t="s">
        <v>393</v>
      </c>
      <c r="CM34" s="162" t="s">
        <v>379</v>
      </c>
      <c r="CN34" s="162" t="s">
        <v>379</v>
      </c>
      <c r="CQ34" s="162" t="s">
        <v>380</v>
      </c>
      <c r="CR34" s="162"/>
      <c r="CS34" s="162"/>
      <c r="CW34" s="201" t="str">
        <f t="shared" si="22"/>
        <v>Receive</v>
      </c>
      <c r="CX34" s="210">
        <f t="shared" si="23"/>
        <v>100000000</v>
      </c>
      <c r="CY34" s="209">
        <f t="shared" ca="1" si="24"/>
        <v>43355</v>
      </c>
      <c r="CZ34" s="208">
        <f t="shared" ca="1" si="25"/>
        <v>45181</v>
      </c>
      <c r="DA34" s="209" t="str">
        <f t="shared" si="7"/>
        <v>EURLIVE</v>
      </c>
      <c r="DB34" s="207" t="str">
        <f t="shared" si="26"/>
        <v>EUR6M</v>
      </c>
      <c r="DC34" s="207" t="s">
        <v>94</v>
      </c>
      <c r="DD34" s="214" t="str">
        <f t="shared" si="27"/>
        <v>ANNUAL</v>
      </c>
      <c r="DE34" s="214" t="str">
        <f t="shared" si="8"/>
        <v>30/360</v>
      </c>
      <c r="DF34" s="213" t="s">
        <v>127</v>
      </c>
      <c r="DG34" s="213" t="s">
        <v>113</v>
      </c>
      <c r="DH34" s="213" t="s">
        <v>127</v>
      </c>
      <c r="DI34" s="213" t="s">
        <v>113</v>
      </c>
      <c r="DJ34" s="220"/>
      <c r="DK34" s="220"/>
      <c r="DL34" s="201"/>
      <c r="DM34" s="205" t="s">
        <v>379</v>
      </c>
      <c r="DN34" s="219" t="s">
        <v>380</v>
      </c>
      <c r="DO34" s="214" t="str">
        <f t="shared" si="9"/>
        <v>Semi-Annual</v>
      </c>
      <c r="DP34" s="204">
        <f t="shared" si="10"/>
        <v>0</v>
      </c>
      <c r="DQ34" s="214" t="str">
        <f t="shared" si="11"/>
        <v>ACT/360</v>
      </c>
      <c r="DR34" s="213" t="s">
        <v>127</v>
      </c>
      <c r="DS34" s="213" t="s">
        <v>113</v>
      </c>
      <c r="DT34" s="213" t="s">
        <v>127</v>
      </c>
      <c r="DU34" s="213" t="s">
        <v>113</v>
      </c>
      <c r="DV34" s="213" t="s">
        <v>127</v>
      </c>
      <c r="DW34" s="213" t="s">
        <v>113</v>
      </c>
      <c r="DX34" s="220"/>
      <c r="DY34" s="220"/>
      <c r="DZ34" s="201"/>
      <c r="EA34" s="205" t="s">
        <v>379</v>
      </c>
      <c r="EB34" s="208"/>
      <c r="EC34" s="208" t="str">
        <f t="shared" si="12"/>
        <v>0D</v>
      </c>
      <c r="ED34" s="208">
        <f t="shared" si="13"/>
        <v>0</v>
      </c>
      <c r="EE34" s="203" t="str">
        <f t="shared" si="14"/>
        <v/>
      </c>
      <c r="EF34" s="215"/>
      <c r="EG34" s="205" t="s">
        <v>379</v>
      </c>
      <c r="EH34" s="219" t="s">
        <v>380</v>
      </c>
      <c r="EI34" s="206">
        <f t="shared" si="15"/>
        <v>0</v>
      </c>
      <c r="ET34" s="159">
        <v>29</v>
      </c>
      <c r="EU34" s="618">
        <v>0</v>
      </c>
      <c r="EV34" s="179">
        <v>0</v>
      </c>
      <c r="EW34" s="159" t="s">
        <v>379</v>
      </c>
      <c r="EX34" s="618" t="s">
        <v>16</v>
      </c>
      <c r="EY34" s="618" t="s">
        <v>117</v>
      </c>
      <c r="EZ34" s="179" t="s">
        <v>152</v>
      </c>
      <c r="FA34" s="618" t="s">
        <v>379</v>
      </c>
      <c r="FB34" s="618" t="str">
        <f t="shared" si="28"/>
        <v>5Y</v>
      </c>
      <c r="FC34" s="618" t="s">
        <v>190</v>
      </c>
      <c r="FD34" s="179" t="s">
        <v>115</v>
      </c>
      <c r="FE34" s="475">
        <v>100</v>
      </c>
      <c r="FF34" s="180"/>
      <c r="FG34" s="181">
        <v>0</v>
      </c>
      <c r="FH34" s="182" t="s">
        <v>399</v>
      </c>
    </row>
    <row r="35" spans="2:164">
      <c r="B35" s="159">
        <v>30</v>
      </c>
      <c r="C35" s="755">
        <v>0</v>
      </c>
      <c r="D35" s="179">
        <v>0</v>
      </c>
      <c r="E35" s="159" t="s">
        <v>379</v>
      </c>
      <c r="F35" s="755" t="s">
        <v>16</v>
      </c>
      <c r="G35" s="755" t="s">
        <v>117</v>
      </c>
      <c r="H35" s="179" t="s">
        <v>152</v>
      </c>
      <c r="I35" s="755" t="s">
        <v>379</v>
      </c>
      <c r="J35" s="755" t="str">
        <f t="shared" si="16"/>
        <v>5Y</v>
      </c>
      <c r="K35" s="755" t="s">
        <v>190</v>
      </c>
      <c r="L35" s="179" t="s">
        <v>115</v>
      </c>
      <c r="M35" s="475">
        <v>100</v>
      </c>
      <c r="N35" s="180"/>
      <c r="O35" s="181">
        <v>0</v>
      </c>
      <c r="P35" s="182" t="s">
        <v>399</v>
      </c>
      <c r="Q35" s="300" t="str">
        <f>IF(D35=1,IF(BT35=AK32,_xll.mirSwapStubRate(BT35,BU35,BV35,CE35,CF35,CG35,,,,,,,CQ35,P35,Curves!$AF$4:$AF$10,Curves!$AF$4:$AF$10,Curves!$AG$4:$AG$10,,,TRUE,TRUE),_xll.mirSwapStubRate(BT35,BU35,BV35,CE35,CF35,CG35,,,,,,,CQ35,P35,Curves!$AG$13:$AG$17,Curves!$AF$13:$AF$17,,,,TRUE,TRUE)),"")</f>
        <v/>
      </c>
      <c r="R35" s="301"/>
      <c r="S35" s="183" t="str">
        <f>IF(D35=1,_xll.meLWOSwapParRate(AL35,P35),"")</f>
        <v/>
      </c>
      <c r="T35" s="184" t="str">
        <f>IF(D35=1,_xll.meLWOSwapPV(AL35,P35),"")</f>
        <v/>
      </c>
      <c r="U35" s="185"/>
      <c r="V35" s="184"/>
      <c r="W35"/>
      <c r="X35" s="478"/>
      <c r="Y35" s="378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1" t="str">
        <f t="shared" ca="1" si="17"/>
        <v>OLD</v>
      </c>
      <c r="AL35" s="162" t="str">
        <f>IF(D35=1,_xll.meLWOSwapCreateFromLegs(B35,AM35,BP35),"")</f>
        <v/>
      </c>
      <c r="AM35" s="162" t="str">
        <f>IF(D35=1,_xll.meLWOLegCreate(AN35,_xll.meUtilityLVBFromMultipleKeysValues($AN$5:$BN$5,AN35:BN35),FALSE),"")</f>
        <v/>
      </c>
      <c r="AN35" s="162" t="s">
        <v>382</v>
      </c>
      <c r="AO35" s="468">
        <f t="shared" si="18"/>
        <v>100000000</v>
      </c>
      <c r="AP35" s="373" t="str">
        <f t="shared" si="19"/>
        <v>Receive</v>
      </c>
      <c r="AQ35" s="186">
        <f ca="1">IF(E35="","",IF(OR(RIGHT(E35,1)="D",RIGHT(E35,1)="Y",RIGHT(E35,1)="M",RIGHT(E35,1)="W"),_xll.meDateFromTenor(SpotDate,E35,"MOD_FOLLOWING","TGT"),E35))</f>
        <v>43355</v>
      </c>
      <c r="AR35" s="186">
        <f ca="1">IF(F35="","",IF(OR(RIGHT(F35,1)="D",RIGHT(F35,1)="Y",RIGHT(F35,1)="M",RIGHT(F35,1)="W"),_xll.meDateFromTenor(AQ35,F35),F35))</f>
        <v>45181</v>
      </c>
      <c r="AS35" s="162" t="str">
        <f t="shared" si="0"/>
        <v>ANNUAL</v>
      </c>
      <c r="AT35" s="162" t="s">
        <v>94</v>
      </c>
      <c r="AU35" s="162" t="s">
        <v>102</v>
      </c>
      <c r="AV35" s="180">
        <f t="shared" si="1"/>
        <v>0</v>
      </c>
      <c r="BB35" s="162" t="str">
        <f t="shared" si="2"/>
        <v>30/360</v>
      </c>
      <c r="BE35" s="162" t="s">
        <v>127</v>
      </c>
      <c r="BF35" s="162" t="s">
        <v>113</v>
      </c>
      <c r="BG35" s="162" t="s">
        <v>127</v>
      </c>
      <c r="BH35" s="162" t="s">
        <v>113</v>
      </c>
      <c r="BI35" s="162" t="s">
        <v>393</v>
      </c>
      <c r="BK35" s="162" t="s">
        <v>379</v>
      </c>
      <c r="BN35" s="162" t="s">
        <v>380</v>
      </c>
      <c r="BP35" s="162" t="str">
        <f>IF(D35=1,_xll.meLWOLegCreate(BQ35,_xll.meUtilityLVBFromMultipleKeysValues($BQ$5:$CQ$5,BQ35:CQ35),FALSE),"")</f>
        <v/>
      </c>
      <c r="BQ35" s="162" t="s">
        <v>383</v>
      </c>
      <c r="BR35" s="187">
        <f t="shared" si="20"/>
        <v>100000000</v>
      </c>
      <c r="BS35" s="373" t="str">
        <f t="shared" si="21"/>
        <v>Pay</v>
      </c>
      <c r="BT35" s="186">
        <f ca="1">IF(I35="","",IF(OR(RIGHT(I35,1)="D",RIGHT(I35,1)="Y",RIGHT(I35,1)="M",RIGHT(I35,1)="W"),_xll.meDateFromTenor(SpotDate,I35,"MOD_FOLLOWING","TGT"),I35))</f>
        <v>43355</v>
      </c>
      <c r="BU35" s="186">
        <f ca="1">IF(J35="","",IF(OR(RIGHT(J35,1)="D",RIGHT(J35,1)="Y",RIGHT(J35,1)="M",RIGHT(J35,1)="W"),_xll.meDateFromTenor(BT35,J35),J35))</f>
        <v>45181</v>
      </c>
      <c r="BV35" s="162" t="str">
        <f t="shared" si="3"/>
        <v>Semi-Annual</v>
      </c>
      <c r="BW35" s="188" t="str">
        <f>IF(BV35="QUARTERLY",Curves!$AG$14,IF('Vanilla Pricer'!BV35="SEMI-ANNUAL",Curves!$AG$15,IF('Vanilla Pricer'!BV35="MONTHLY",Curves!$AG$16,IF('Vanilla Pricer'!BV35="12M",Curves!$AG$17))))</f>
        <v>EUR6M</v>
      </c>
      <c r="BX35" s="162" t="s">
        <v>94</v>
      </c>
      <c r="BY35" s="162" t="s">
        <v>102</v>
      </c>
      <c r="BZ35" s="162" t="s">
        <v>378</v>
      </c>
      <c r="CA35" s="162" t="s">
        <v>378</v>
      </c>
      <c r="CB35" s="200" t="str">
        <f t="shared" si="4"/>
        <v/>
      </c>
      <c r="CD35" s="181">
        <f t="shared" si="5"/>
        <v>0</v>
      </c>
      <c r="CE35" s="162" t="str">
        <f t="shared" si="6"/>
        <v>ACT/360</v>
      </c>
      <c r="CF35" s="162" t="s">
        <v>127</v>
      </c>
      <c r="CG35" s="162" t="s">
        <v>113</v>
      </c>
      <c r="CH35" s="162" t="s">
        <v>127</v>
      </c>
      <c r="CI35" s="162" t="s">
        <v>113</v>
      </c>
      <c r="CJ35" s="162" t="s">
        <v>127</v>
      </c>
      <c r="CK35" s="162" t="s">
        <v>113</v>
      </c>
      <c r="CL35" s="162" t="s">
        <v>393</v>
      </c>
      <c r="CM35" s="162" t="s">
        <v>379</v>
      </c>
      <c r="CN35" s="162" t="s">
        <v>379</v>
      </c>
      <c r="CQ35" s="162" t="s">
        <v>380</v>
      </c>
      <c r="CR35" s="162"/>
      <c r="CS35" s="162"/>
      <c r="CW35" s="201" t="str">
        <f t="shared" si="22"/>
        <v>Receive</v>
      </c>
      <c r="CX35" s="210">
        <f t="shared" si="23"/>
        <v>100000000</v>
      </c>
      <c r="CY35" s="209">
        <f t="shared" ca="1" si="24"/>
        <v>43355</v>
      </c>
      <c r="CZ35" s="208">
        <f t="shared" ca="1" si="25"/>
        <v>45181</v>
      </c>
      <c r="DA35" s="209" t="str">
        <f t="shared" si="7"/>
        <v>EURLIVE</v>
      </c>
      <c r="DB35" s="207" t="str">
        <f t="shared" si="26"/>
        <v>EUR6M</v>
      </c>
      <c r="DC35" s="207" t="s">
        <v>94</v>
      </c>
      <c r="DD35" s="214" t="str">
        <f t="shared" si="27"/>
        <v>ANNUAL</v>
      </c>
      <c r="DE35" s="214" t="str">
        <f t="shared" si="8"/>
        <v>30/360</v>
      </c>
      <c r="DF35" s="213" t="s">
        <v>127</v>
      </c>
      <c r="DG35" s="213" t="s">
        <v>113</v>
      </c>
      <c r="DH35" s="213" t="s">
        <v>127</v>
      </c>
      <c r="DI35" s="213" t="s">
        <v>113</v>
      </c>
      <c r="DJ35" s="220"/>
      <c r="DK35" s="220"/>
      <c r="DL35" s="201"/>
      <c r="DM35" s="205" t="s">
        <v>379</v>
      </c>
      <c r="DN35" s="219" t="s">
        <v>380</v>
      </c>
      <c r="DO35" s="214" t="str">
        <f t="shared" si="9"/>
        <v>Semi-Annual</v>
      </c>
      <c r="DP35" s="204">
        <f t="shared" si="10"/>
        <v>0</v>
      </c>
      <c r="DQ35" s="214" t="str">
        <f t="shared" si="11"/>
        <v>ACT/360</v>
      </c>
      <c r="DR35" s="213" t="s">
        <v>127</v>
      </c>
      <c r="DS35" s="213" t="s">
        <v>113</v>
      </c>
      <c r="DT35" s="213" t="s">
        <v>127</v>
      </c>
      <c r="DU35" s="213" t="s">
        <v>113</v>
      </c>
      <c r="DV35" s="213" t="s">
        <v>127</v>
      </c>
      <c r="DW35" s="213" t="s">
        <v>113</v>
      </c>
      <c r="DX35" s="220"/>
      <c r="DY35" s="220"/>
      <c r="DZ35" s="201"/>
      <c r="EA35" s="205" t="s">
        <v>379</v>
      </c>
      <c r="EB35" s="208"/>
      <c r="EC35" s="208" t="str">
        <f t="shared" si="12"/>
        <v>0D</v>
      </c>
      <c r="ED35" s="208">
        <f t="shared" si="13"/>
        <v>0</v>
      </c>
      <c r="EE35" s="203" t="str">
        <f t="shared" si="14"/>
        <v/>
      </c>
      <c r="EF35" s="215"/>
      <c r="EG35" s="205" t="s">
        <v>379</v>
      </c>
      <c r="EH35" s="219" t="s">
        <v>380</v>
      </c>
      <c r="EI35" s="206">
        <f t="shared" si="15"/>
        <v>0</v>
      </c>
      <c r="ET35" s="159">
        <v>30</v>
      </c>
      <c r="EU35" s="618">
        <v>0</v>
      </c>
      <c r="EV35" s="179">
        <v>0</v>
      </c>
      <c r="EW35" s="159" t="s">
        <v>379</v>
      </c>
      <c r="EX35" s="618" t="s">
        <v>16</v>
      </c>
      <c r="EY35" s="618" t="s">
        <v>117</v>
      </c>
      <c r="EZ35" s="179" t="s">
        <v>152</v>
      </c>
      <c r="FA35" s="618" t="s">
        <v>379</v>
      </c>
      <c r="FB35" s="618" t="str">
        <f t="shared" si="28"/>
        <v>5Y</v>
      </c>
      <c r="FC35" s="618" t="s">
        <v>190</v>
      </c>
      <c r="FD35" s="179" t="s">
        <v>115</v>
      </c>
      <c r="FE35" s="475">
        <v>100</v>
      </c>
      <c r="FF35" s="180"/>
      <c r="FG35" s="181">
        <v>0</v>
      </c>
      <c r="FH35" s="182" t="s">
        <v>399</v>
      </c>
    </row>
    <row r="36" spans="2:164">
      <c r="B36" s="159">
        <v>31</v>
      </c>
      <c r="C36" s="755">
        <v>0</v>
      </c>
      <c r="D36" s="179">
        <v>0</v>
      </c>
      <c r="E36" s="159" t="s">
        <v>379</v>
      </c>
      <c r="F36" s="755" t="s">
        <v>16</v>
      </c>
      <c r="G36" s="755" t="s">
        <v>117</v>
      </c>
      <c r="H36" s="179" t="s">
        <v>152</v>
      </c>
      <c r="I36" s="755" t="s">
        <v>379</v>
      </c>
      <c r="J36" s="755" t="str">
        <f t="shared" si="16"/>
        <v>5Y</v>
      </c>
      <c r="K36" s="755" t="s">
        <v>190</v>
      </c>
      <c r="L36" s="179" t="s">
        <v>115</v>
      </c>
      <c r="M36" s="475">
        <v>100</v>
      </c>
      <c r="N36" s="180"/>
      <c r="O36" s="181">
        <v>0</v>
      </c>
      <c r="P36" s="182" t="s">
        <v>399</v>
      </c>
      <c r="Q36" s="300" t="str">
        <f>IF(D36=1,IF(BT36=AK33,_xll.mirSwapStubRate(BT36,BU36,BV36,CE36,CF36,CG36,,,,,,,CQ36,P36,Curves!$AF$4:$AF$10,Curves!$AF$4:$AF$10,Curves!$AG$4:$AG$10,,,TRUE,TRUE),_xll.mirSwapStubRate(BT36,BU36,BV36,CE36,CF36,CG36,,,,,,,CQ36,P36,Curves!$AG$13:$AG$17,Curves!$AF$13:$AF$17,,,,TRUE,TRUE)),"")</f>
        <v/>
      </c>
      <c r="R36" s="301"/>
      <c r="S36" s="183" t="str">
        <f>IF(D36=1,_xll.meLWOSwapParRate(AL36,P36),"")</f>
        <v/>
      </c>
      <c r="T36" s="184" t="str">
        <f>IF(D36=1,_xll.meLWOSwapPV(AL36,P36),"")</f>
        <v/>
      </c>
      <c r="U36" s="185"/>
      <c r="V36" s="184"/>
      <c r="W36"/>
      <c r="X36" s="378"/>
      <c r="Y36" s="378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1" t="str">
        <f t="shared" ca="1" si="17"/>
        <v>OLD</v>
      </c>
      <c r="AL36" s="162" t="str">
        <f>IF(D36=1,_xll.meLWOSwapCreateFromLegs(B36,AM36,BP36),"")</f>
        <v/>
      </c>
      <c r="AM36" s="162" t="str">
        <f>IF(D36=1,_xll.meLWOLegCreate(AN36,_xll.meUtilityLVBFromMultipleKeysValues($AN$5:$BN$5,AN36:BN36),FALSE),"")</f>
        <v/>
      </c>
      <c r="AN36" s="162" t="s">
        <v>382</v>
      </c>
      <c r="AO36" s="468">
        <f t="shared" si="18"/>
        <v>100000000</v>
      </c>
      <c r="AP36" s="373" t="str">
        <f t="shared" si="19"/>
        <v>Receive</v>
      </c>
      <c r="AQ36" s="186">
        <f ca="1">IF(E36="","",IF(OR(RIGHT(E36,1)="D",RIGHT(E36,1)="Y",RIGHT(E36,1)="M",RIGHT(E36,1)="W"),_xll.meDateFromTenor(SpotDate,E36,"MOD_FOLLOWING","TGT"),E36))</f>
        <v>43355</v>
      </c>
      <c r="AR36" s="186">
        <f ca="1">IF(F36="","",IF(OR(RIGHT(F36,1)="D",RIGHT(F36,1)="Y",RIGHT(F36,1)="M",RIGHT(F36,1)="W"),_xll.meDateFromTenor(AQ36,F36),F36))</f>
        <v>45181</v>
      </c>
      <c r="AS36" s="162" t="str">
        <f t="shared" si="0"/>
        <v>ANNUAL</v>
      </c>
      <c r="AT36" s="162" t="s">
        <v>94</v>
      </c>
      <c r="AU36" s="162" t="s">
        <v>102</v>
      </c>
      <c r="AV36" s="180">
        <f t="shared" si="1"/>
        <v>0</v>
      </c>
      <c r="BB36" s="162" t="str">
        <f t="shared" si="2"/>
        <v>30/360</v>
      </c>
      <c r="BE36" s="162" t="s">
        <v>127</v>
      </c>
      <c r="BF36" s="162" t="s">
        <v>113</v>
      </c>
      <c r="BG36" s="162" t="s">
        <v>127</v>
      </c>
      <c r="BH36" s="162" t="s">
        <v>113</v>
      </c>
      <c r="BI36" s="162" t="s">
        <v>393</v>
      </c>
      <c r="BK36" s="162" t="s">
        <v>379</v>
      </c>
      <c r="BN36" s="162" t="s">
        <v>380</v>
      </c>
      <c r="BP36" s="162" t="str">
        <f>IF(D36=1,_xll.meLWOLegCreate(BQ36,_xll.meUtilityLVBFromMultipleKeysValues($BQ$5:$CQ$5,BQ36:CQ36),FALSE),"")</f>
        <v/>
      </c>
      <c r="BQ36" s="162" t="s">
        <v>383</v>
      </c>
      <c r="BR36" s="187">
        <f t="shared" si="20"/>
        <v>100000000</v>
      </c>
      <c r="BS36" s="373" t="str">
        <f t="shared" si="21"/>
        <v>Pay</v>
      </c>
      <c r="BT36" s="186">
        <f ca="1">IF(I36="","",IF(OR(RIGHT(I36,1)="D",RIGHT(I36,1)="Y",RIGHT(I36,1)="M",RIGHT(I36,1)="W"),_xll.meDateFromTenor(SpotDate,I36,"MOD_FOLLOWING","TGT"),I36))</f>
        <v>43355</v>
      </c>
      <c r="BU36" s="186">
        <f ca="1">IF(J36="","",IF(OR(RIGHT(J36,1)="D",RIGHT(J36,1)="Y",RIGHT(J36,1)="M",RIGHT(J36,1)="W"),_xll.meDateFromTenor(BT36,J36),J36))</f>
        <v>45181</v>
      </c>
      <c r="BV36" s="162" t="str">
        <f t="shared" si="3"/>
        <v>Semi-Annual</v>
      </c>
      <c r="BW36" s="188" t="str">
        <f>IF(BV36="QUARTERLY",Curves!$AG$14,IF('Vanilla Pricer'!BV36="SEMI-ANNUAL",Curves!$AG$15,IF('Vanilla Pricer'!BV36="MONTHLY",Curves!$AG$16,IF('Vanilla Pricer'!BV36="12M",Curves!$AG$17))))</f>
        <v>EUR6M</v>
      </c>
      <c r="BX36" s="162" t="s">
        <v>94</v>
      </c>
      <c r="BY36" s="162" t="s">
        <v>102</v>
      </c>
      <c r="BZ36" s="162" t="s">
        <v>378</v>
      </c>
      <c r="CA36" s="162" t="s">
        <v>378</v>
      </c>
      <c r="CB36" s="200" t="str">
        <f t="shared" si="4"/>
        <v/>
      </c>
      <c r="CD36" s="181">
        <f t="shared" si="5"/>
        <v>0</v>
      </c>
      <c r="CE36" s="162" t="str">
        <f t="shared" si="6"/>
        <v>ACT/360</v>
      </c>
      <c r="CF36" s="162" t="s">
        <v>127</v>
      </c>
      <c r="CG36" s="162" t="s">
        <v>113</v>
      </c>
      <c r="CH36" s="162" t="s">
        <v>127</v>
      </c>
      <c r="CI36" s="162" t="s">
        <v>113</v>
      </c>
      <c r="CJ36" s="162" t="s">
        <v>127</v>
      </c>
      <c r="CK36" s="162" t="s">
        <v>113</v>
      </c>
      <c r="CL36" s="162" t="s">
        <v>393</v>
      </c>
      <c r="CM36" s="162" t="s">
        <v>379</v>
      </c>
      <c r="CN36" s="162" t="s">
        <v>379</v>
      </c>
      <c r="CQ36" s="162" t="s">
        <v>380</v>
      </c>
      <c r="CR36" s="162"/>
      <c r="CS36" s="162"/>
      <c r="CW36" s="201" t="str">
        <f t="shared" si="22"/>
        <v>Receive</v>
      </c>
      <c r="CX36" s="210">
        <f t="shared" si="23"/>
        <v>100000000</v>
      </c>
      <c r="CY36" s="209">
        <f t="shared" ca="1" si="24"/>
        <v>43355</v>
      </c>
      <c r="CZ36" s="208">
        <f t="shared" ca="1" si="25"/>
        <v>45181</v>
      </c>
      <c r="DA36" s="209" t="str">
        <f t="shared" si="7"/>
        <v>EURLIVE</v>
      </c>
      <c r="DB36" s="207" t="str">
        <f t="shared" si="26"/>
        <v>EUR6M</v>
      </c>
      <c r="DC36" s="207" t="s">
        <v>94</v>
      </c>
      <c r="DD36" s="214" t="str">
        <f t="shared" si="27"/>
        <v>ANNUAL</v>
      </c>
      <c r="DE36" s="214" t="str">
        <f t="shared" si="8"/>
        <v>30/360</v>
      </c>
      <c r="DF36" s="213" t="s">
        <v>127</v>
      </c>
      <c r="DG36" s="213" t="s">
        <v>113</v>
      </c>
      <c r="DH36" s="213" t="s">
        <v>127</v>
      </c>
      <c r="DI36" s="213" t="s">
        <v>113</v>
      </c>
      <c r="DJ36" s="220"/>
      <c r="DK36" s="220"/>
      <c r="DL36" s="201"/>
      <c r="DM36" s="205" t="s">
        <v>379</v>
      </c>
      <c r="DN36" s="219" t="s">
        <v>380</v>
      </c>
      <c r="DO36" s="214" t="str">
        <f t="shared" si="9"/>
        <v>Semi-Annual</v>
      </c>
      <c r="DP36" s="204">
        <f t="shared" si="10"/>
        <v>0</v>
      </c>
      <c r="DQ36" s="214" t="str">
        <f t="shared" si="11"/>
        <v>ACT/360</v>
      </c>
      <c r="DR36" s="213" t="s">
        <v>127</v>
      </c>
      <c r="DS36" s="213" t="s">
        <v>113</v>
      </c>
      <c r="DT36" s="213" t="s">
        <v>127</v>
      </c>
      <c r="DU36" s="213" t="s">
        <v>113</v>
      </c>
      <c r="DV36" s="213" t="s">
        <v>127</v>
      </c>
      <c r="DW36" s="213" t="s">
        <v>113</v>
      </c>
      <c r="DX36" s="220"/>
      <c r="DY36" s="220"/>
      <c r="DZ36" s="201"/>
      <c r="EA36" s="205" t="s">
        <v>379</v>
      </c>
      <c r="EB36" s="208"/>
      <c r="EC36" s="208" t="str">
        <f t="shared" si="12"/>
        <v>0D</v>
      </c>
      <c r="ED36" s="208">
        <f t="shared" si="13"/>
        <v>0</v>
      </c>
      <c r="EE36" s="203" t="str">
        <f t="shared" si="14"/>
        <v/>
      </c>
      <c r="EF36" s="215"/>
      <c r="EG36" s="205" t="s">
        <v>379</v>
      </c>
      <c r="EH36" s="219" t="s">
        <v>380</v>
      </c>
      <c r="EI36" s="206">
        <f t="shared" si="15"/>
        <v>0</v>
      </c>
      <c r="ET36" s="159">
        <v>31</v>
      </c>
      <c r="EU36" s="618">
        <v>0</v>
      </c>
      <c r="EV36" s="179">
        <v>0</v>
      </c>
      <c r="EW36" s="159" t="s">
        <v>379</v>
      </c>
      <c r="EX36" s="618" t="s">
        <v>16</v>
      </c>
      <c r="EY36" s="618" t="s">
        <v>117</v>
      </c>
      <c r="EZ36" s="179" t="s">
        <v>152</v>
      </c>
      <c r="FA36" s="618" t="s">
        <v>379</v>
      </c>
      <c r="FB36" s="618" t="str">
        <f t="shared" si="28"/>
        <v>5Y</v>
      </c>
      <c r="FC36" s="618" t="s">
        <v>190</v>
      </c>
      <c r="FD36" s="179" t="s">
        <v>115</v>
      </c>
      <c r="FE36" s="475">
        <v>100</v>
      </c>
      <c r="FF36" s="180"/>
      <c r="FG36" s="181">
        <v>0</v>
      </c>
      <c r="FH36" s="182" t="s">
        <v>399</v>
      </c>
    </row>
    <row r="37" spans="2:164">
      <c r="B37" s="159">
        <v>32</v>
      </c>
      <c r="C37" s="755">
        <v>0</v>
      </c>
      <c r="D37" s="179">
        <v>0</v>
      </c>
      <c r="E37" s="159" t="s">
        <v>379</v>
      </c>
      <c r="F37" s="755" t="s">
        <v>16</v>
      </c>
      <c r="G37" s="755" t="s">
        <v>117</v>
      </c>
      <c r="H37" s="179" t="s">
        <v>152</v>
      </c>
      <c r="I37" s="755" t="s">
        <v>379</v>
      </c>
      <c r="J37" s="755" t="str">
        <f t="shared" si="16"/>
        <v>5Y</v>
      </c>
      <c r="K37" s="755" t="s">
        <v>190</v>
      </c>
      <c r="L37" s="179" t="s">
        <v>115</v>
      </c>
      <c r="M37" s="475">
        <v>100</v>
      </c>
      <c r="N37" s="180"/>
      <c r="O37" s="181">
        <v>0</v>
      </c>
      <c r="P37" s="182" t="s">
        <v>399</v>
      </c>
      <c r="Q37" s="300" t="str">
        <f>IF(D37=1,IF(BT37=AK34,_xll.mirSwapStubRate(BT37,BU37,BV37,CE37,CF37,CG37,,,,,,,CQ37,P37,Curves!$AF$4:$AF$10,Curves!$AF$4:$AF$10,Curves!$AG$4:$AG$10,,,TRUE,TRUE),_xll.mirSwapStubRate(BT37,BU37,BV37,CE37,CF37,CG37,,,,,,,CQ37,P37,Curves!$AG$13:$AG$17,Curves!$AF$13:$AF$17,,,,TRUE,TRUE)),"")</f>
        <v/>
      </c>
      <c r="R37" s="301"/>
      <c r="S37" s="183" t="str">
        <f>IF(D37=1,_xll.meLWOSwapParRate(AL37,P37),"")</f>
        <v/>
      </c>
      <c r="T37" s="184" t="str">
        <f>IF(D37=1,_xll.meLWOSwapPV(AL37,P37),"")</f>
        <v/>
      </c>
      <c r="U37" s="185"/>
      <c r="V37" s="184"/>
      <c r="W37"/>
      <c r="X37" s="378"/>
      <c r="Y37" s="378"/>
      <c r="Z37" s="184"/>
      <c r="AA37" s="184"/>
      <c r="AB37" s="184"/>
      <c r="AC37" s="184"/>
      <c r="AD37" s="184"/>
      <c r="AE37" s="184"/>
      <c r="AF37" s="184"/>
      <c r="AG37" s="184"/>
      <c r="AH37" s="184"/>
      <c r="AI37" s="184"/>
      <c r="AJ37" s="184"/>
      <c r="AK37" s="181" t="str">
        <f t="shared" ca="1" si="17"/>
        <v>OLD</v>
      </c>
      <c r="AL37" s="162" t="str">
        <f>IF(D37=1,_xll.meLWOSwapCreateFromLegs(B37,AM37,BP37),"")</f>
        <v/>
      </c>
      <c r="AM37" s="162" t="str">
        <f>IF(D37=1,_xll.meLWOLegCreate(AN37,_xll.meUtilityLVBFromMultipleKeysValues($AN$5:$BN$5,AN37:BN37),FALSE),"")</f>
        <v/>
      </c>
      <c r="AN37" s="162" t="s">
        <v>382</v>
      </c>
      <c r="AO37" s="468">
        <f t="shared" si="18"/>
        <v>100000000</v>
      </c>
      <c r="AP37" s="373" t="str">
        <f t="shared" si="19"/>
        <v>Receive</v>
      </c>
      <c r="AQ37" s="186">
        <f ca="1">IF(E37="","",IF(OR(RIGHT(E37,1)="D",RIGHT(E37,1)="Y",RIGHT(E37,1)="M",RIGHT(E37,1)="W"),_xll.meDateFromTenor(SpotDate,E37,"MOD_FOLLOWING","TGT"),E37))</f>
        <v>43355</v>
      </c>
      <c r="AR37" s="186">
        <f ca="1">IF(F37="","",IF(OR(RIGHT(F37,1)="D",RIGHT(F37,1)="Y",RIGHT(F37,1)="M",RIGHT(F37,1)="W"),_xll.meDateFromTenor(AQ37,F37),F37))</f>
        <v>45181</v>
      </c>
      <c r="AS37" s="162" t="str">
        <f t="shared" si="0"/>
        <v>ANNUAL</v>
      </c>
      <c r="AT37" s="162" t="s">
        <v>94</v>
      </c>
      <c r="AU37" s="162" t="s">
        <v>102</v>
      </c>
      <c r="AV37" s="180">
        <f t="shared" si="1"/>
        <v>0</v>
      </c>
      <c r="BB37" s="162" t="str">
        <f t="shared" si="2"/>
        <v>30/360</v>
      </c>
      <c r="BE37" s="162" t="s">
        <v>127</v>
      </c>
      <c r="BF37" s="162" t="s">
        <v>113</v>
      </c>
      <c r="BG37" s="162" t="s">
        <v>127</v>
      </c>
      <c r="BH37" s="162" t="s">
        <v>113</v>
      </c>
      <c r="BI37" s="162" t="s">
        <v>393</v>
      </c>
      <c r="BK37" s="162" t="s">
        <v>379</v>
      </c>
      <c r="BN37" s="162" t="s">
        <v>380</v>
      </c>
      <c r="BP37" s="162" t="str">
        <f>IF(D37=1,_xll.meLWOLegCreate(BQ37,_xll.meUtilityLVBFromMultipleKeysValues($BQ$5:$CQ$5,BQ37:CQ37),FALSE),"")</f>
        <v/>
      </c>
      <c r="BQ37" s="162" t="s">
        <v>383</v>
      </c>
      <c r="BR37" s="187">
        <f t="shared" si="20"/>
        <v>100000000</v>
      </c>
      <c r="BS37" s="373" t="str">
        <f t="shared" si="21"/>
        <v>Pay</v>
      </c>
      <c r="BT37" s="186">
        <f ca="1">IF(I37="","",IF(OR(RIGHT(I37,1)="D",RIGHT(I37,1)="Y",RIGHT(I37,1)="M",RIGHT(I37,1)="W"),_xll.meDateFromTenor(SpotDate,I37,"MOD_FOLLOWING","TGT"),I37))</f>
        <v>43355</v>
      </c>
      <c r="BU37" s="186">
        <f ca="1">IF(J37="","",IF(OR(RIGHT(J37,1)="D",RIGHT(J37,1)="Y",RIGHT(J37,1)="M",RIGHT(J37,1)="W"),_xll.meDateFromTenor(BT37,J37),J37))</f>
        <v>45181</v>
      </c>
      <c r="BV37" s="162" t="str">
        <f t="shared" si="3"/>
        <v>Semi-Annual</v>
      </c>
      <c r="BW37" s="188" t="str">
        <f>IF(BV37="QUARTERLY",Curves!$AG$14,IF('Vanilla Pricer'!BV37="SEMI-ANNUAL",Curves!$AG$15,IF('Vanilla Pricer'!BV37="MONTHLY",Curves!$AG$16,IF('Vanilla Pricer'!BV37="12M",Curves!$AG$17))))</f>
        <v>EUR6M</v>
      </c>
      <c r="BX37" s="162" t="s">
        <v>94</v>
      </c>
      <c r="BY37" s="162" t="s">
        <v>102</v>
      </c>
      <c r="BZ37" s="162" t="s">
        <v>378</v>
      </c>
      <c r="CA37" s="162" t="s">
        <v>378</v>
      </c>
      <c r="CB37" s="200" t="str">
        <f t="shared" si="4"/>
        <v/>
      </c>
      <c r="CD37" s="181">
        <f t="shared" si="5"/>
        <v>0</v>
      </c>
      <c r="CE37" s="162" t="str">
        <f t="shared" si="6"/>
        <v>ACT/360</v>
      </c>
      <c r="CF37" s="162" t="s">
        <v>127</v>
      </c>
      <c r="CG37" s="162" t="s">
        <v>113</v>
      </c>
      <c r="CH37" s="162" t="s">
        <v>127</v>
      </c>
      <c r="CI37" s="162" t="s">
        <v>113</v>
      </c>
      <c r="CJ37" s="162" t="s">
        <v>127</v>
      </c>
      <c r="CK37" s="162" t="s">
        <v>113</v>
      </c>
      <c r="CL37" s="162" t="s">
        <v>393</v>
      </c>
      <c r="CM37" s="162" t="s">
        <v>379</v>
      </c>
      <c r="CN37" s="162" t="s">
        <v>379</v>
      </c>
      <c r="CQ37" s="162" t="s">
        <v>380</v>
      </c>
      <c r="CR37" s="162"/>
      <c r="CS37" s="162"/>
      <c r="CW37" s="201" t="str">
        <f t="shared" si="22"/>
        <v>Receive</v>
      </c>
      <c r="CX37" s="210">
        <f t="shared" si="23"/>
        <v>100000000</v>
      </c>
      <c r="CY37" s="209">
        <f t="shared" ca="1" si="24"/>
        <v>43355</v>
      </c>
      <c r="CZ37" s="208">
        <f t="shared" ca="1" si="25"/>
        <v>45181</v>
      </c>
      <c r="DA37" s="209" t="str">
        <f t="shared" si="7"/>
        <v>EURLIVE</v>
      </c>
      <c r="DB37" s="207" t="str">
        <f t="shared" si="26"/>
        <v>EUR6M</v>
      </c>
      <c r="DC37" s="207" t="s">
        <v>94</v>
      </c>
      <c r="DD37" s="214" t="str">
        <f t="shared" si="27"/>
        <v>ANNUAL</v>
      </c>
      <c r="DE37" s="214" t="str">
        <f t="shared" si="8"/>
        <v>30/360</v>
      </c>
      <c r="DF37" s="213" t="s">
        <v>127</v>
      </c>
      <c r="DG37" s="213" t="s">
        <v>113</v>
      </c>
      <c r="DH37" s="213" t="s">
        <v>127</v>
      </c>
      <c r="DI37" s="213" t="s">
        <v>113</v>
      </c>
      <c r="DJ37" s="220"/>
      <c r="DK37" s="220"/>
      <c r="DL37" s="201"/>
      <c r="DM37" s="205" t="s">
        <v>379</v>
      </c>
      <c r="DN37" s="219" t="s">
        <v>380</v>
      </c>
      <c r="DO37" s="214" t="str">
        <f t="shared" si="9"/>
        <v>Semi-Annual</v>
      </c>
      <c r="DP37" s="204">
        <f t="shared" si="10"/>
        <v>0</v>
      </c>
      <c r="DQ37" s="214" t="str">
        <f t="shared" si="11"/>
        <v>ACT/360</v>
      </c>
      <c r="DR37" s="213" t="s">
        <v>127</v>
      </c>
      <c r="DS37" s="213" t="s">
        <v>113</v>
      </c>
      <c r="DT37" s="213" t="s">
        <v>127</v>
      </c>
      <c r="DU37" s="213" t="s">
        <v>113</v>
      </c>
      <c r="DV37" s="213" t="s">
        <v>127</v>
      </c>
      <c r="DW37" s="213" t="s">
        <v>113</v>
      </c>
      <c r="DX37" s="220"/>
      <c r="DY37" s="220"/>
      <c r="DZ37" s="201"/>
      <c r="EA37" s="205" t="s">
        <v>379</v>
      </c>
      <c r="EB37" s="208"/>
      <c r="EC37" s="208" t="str">
        <f t="shared" si="12"/>
        <v>0D</v>
      </c>
      <c r="ED37" s="208">
        <f t="shared" si="13"/>
        <v>0</v>
      </c>
      <c r="EE37" s="203" t="str">
        <f t="shared" si="14"/>
        <v/>
      </c>
      <c r="EF37" s="215"/>
      <c r="EG37" s="205" t="s">
        <v>379</v>
      </c>
      <c r="EH37" s="219" t="s">
        <v>380</v>
      </c>
      <c r="EI37" s="206">
        <f t="shared" si="15"/>
        <v>0</v>
      </c>
      <c r="ET37" s="159">
        <v>32</v>
      </c>
      <c r="EU37" s="618">
        <v>0</v>
      </c>
      <c r="EV37" s="179">
        <v>0</v>
      </c>
      <c r="EW37" s="159" t="s">
        <v>379</v>
      </c>
      <c r="EX37" s="618" t="s">
        <v>16</v>
      </c>
      <c r="EY37" s="618" t="s">
        <v>117</v>
      </c>
      <c r="EZ37" s="179" t="s">
        <v>152</v>
      </c>
      <c r="FA37" s="618" t="s">
        <v>379</v>
      </c>
      <c r="FB37" s="618" t="str">
        <f t="shared" si="28"/>
        <v>5Y</v>
      </c>
      <c r="FC37" s="618" t="s">
        <v>190</v>
      </c>
      <c r="FD37" s="179" t="s">
        <v>115</v>
      </c>
      <c r="FE37" s="475">
        <v>100</v>
      </c>
      <c r="FF37" s="180"/>
      <c r="FG37" s="181">
        <v>0</v>
      </c>
      <c r="FH37" s="182" t="s">
        <v>399</v>
      </c>
    </row>
    <row r="38" spans="2:164" ht="15" customHeight="1">
      <c r="B38" s="159">
        <v>33</v>
      </c>
      <c r="C38" s="755">
        <v>0</v>
      </c>
      <c r="D38" s="179">
        <v>0</v>
      </c>
      <c r="E38" s="159" t="s">
        <v>379</v>
      </c>
      <c r="F38" s="755" t="s">
        <v>16</v>
      </c>
      <c r="G38" s="755" t="s">
        <v>117</v>
      </c>
      <c r="H38" s="179" t="s">
        <v>152</v>
      </c>
      <c r="I38" s="755" t="s">
        <v>379</v>
      </c>
      <c r="J38" s="755" t="str">
        <f t="shared" si="16"/>
        <v>5Y</v>
      </c>
      <c r="K38" s="755" t="s">
        <v>190</v>
      </c>
      <c r="L38" s="179" t="s">
        <v>115</v>
      </c>
      <c r="M38" s="475">
        <v>100</v>
      </c>
      <c r="N38" s="180"/>
      <c r="O38" s="181">
        <v>0</v>
      </c>
      <c r="P38" s="182" t="s">
        <v>399</v>
      </c>
      <c r="Q38" s="300" t="str">
        <f>IF(D38=1,IF(BT38=AK35,_xll.mirSwapStubRate(BT38,BU38,BV38,CE38,CF38,CG38,,,,,,,CQ38,P38,Curves!$AF$4:$AF$10,Curves!$AF$4:$AF$10,Curves!$AG$4:$AG$10,,,TRUE,TRUE),_xll.mirSwapStubRate(BT38,BU38,BV38,CE38,CF38,CG38,,,,,,,CQ38,P38,Curves!$AG$13:$AG$17,Curves!$AF$13:$AF$17,,,,TRUE,TRUE)),"")</f>
        <v/>
      </c>
      <c r="R38" s="301"/>
      <c r="S38" s="183" t="str">
        <f>IF(D38=1,_xll.meLWOSwapParRate(AL38,P38),"")</f>
        <v/>
      </c>
      <c r="T38" s="184" t="str">
        <f>IF(D38=1,_xll.meLWOSwapPV(AL38,P38),"")</f>
        <v/>
      </c>
      <c r="U38" s="185"/>
      <c r="V38" s="184"/>
      <c r="W38"/>
      <c r="X38" s="477"/>
      <c r="Y38" s="378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1" t="str">
        <f t="shared" ca="1" si="17"/>
        <v>OLD</v>
      </c>
      <c r="AL38" s="162" t="str">
        <f>IF(D38=1,_xll.meLWOSwapCreateFromLegs(B38,AM38,BP38),"")</f>
        <v/>
      </c>
      <c r="AM38" s="162" t="str">
        <f>IF(D38=1,_xll.meLWOLegCreate(AN38,_xll.meUtilityLVBFromMultipleKeysValues($AN$5:$BN$5,AN38:BN38),FALSE),"")</f>
        <v/>
      </c>
      <c r="AN38" s="162" t="s">
        <v>382</v>
      </c>
      <c r="AO38" s="468">
        <f t="shared" si="18"/>
        <v>100000000</v>
      </c>
      <c r="AP38" s="373" t="str">
        <f t="shared" si="19"/>
        <v>Receive</v>
      </c>
      <c r="AQ38" s="186">
        <f ca="1">IF(E38="","",IF(OR(RIGHT(E38,1)="D",RIGHT(E38,1)="Y",RIGHT(E38,1)="M",RIGHT(E38,1)="W"),_xll.meDateFromTenor(SpotDate,E38,"MOD_FOLLOWING","TGT"),E38))</f>
        <v>43355</v>
      </c>
      <c r="AR38" s="186">
        <f ca="1">IF(F38="","",IF(OR(RIGHT(F38,1)="D",RIGHT(F38,1)="Y",RIGHT(F38,1)="M",RIGHT(F38,1)="W"),_xll.meDateFromTenor(AQ38,F38),F38))</f>
        <v>45181</v>
      </c>
      <c r="AS38" s="162" t="str">
        <f t="shared" ref="AS38:AS69" si="29">IF(G38="","",G38)</f>
        <v>ANNUAL</v>
      </c>
      <c r="AT38" s="162" t="s">
        <v>94</v>
      </c>
      <c r="AU38" s="162" t="s">
        <v>102</v>
      </c>
      <c r="AV38" s="180">
        <f t="shared" ref="AV38:AV69" si="30">N38</f>
        <v>0</v>
      </c>
      <c r="BB38" s="162" t="str">
        <f t="shared" ref="BB38:BB69" si="31">IF(H38="","",H38)</f>
        <v>30/360</v>
      </c>
      <c r="BE38" s="162" t="s">
        <v>127</v>
      </c>
      <c r="BF38" s="162" t="s">
        <v>113</v>
      </c>
      <c r="BG38" s="162" t="s">
        <v>127</v>
      </c>
      <c r="BH38" s="162" t="s">
        <v>113</v>
      </c>
      <c r="BI38" s="162" t="s">
        <v>393</v>
      </c>
      <c r="BK38" s="162" t="s">
        <v>379</v>
      </c>
      <c r="BN38" s="162" t="s">
        <v>380</v>
      </c>
      <c r="BP38" s="162" t="str">
        <f>IF(D38=1,_xll.meLWOLegCreate(BQ38,_xll.meUtilityLVBFromMultipleKeysValues($BQ$5:$CQ$5,BQ38:CQ38),FALSE),"")</f>
        <v/>
      </c>
      <c r="BQ38" s="162" t="s">
        <v>383</v>
      </c>
      <c r="BR38" s="187">
        <f t="shared" si="20"/>
        <v>100000000</v>
      </c>
      <c r="BS38" s="373" t="str">
        <f t="shared" si="21"/>
        <v>Pay</v>
      </c>
      <c r="BT38" s="186">
        <f ca="1">IF(I38="","",IF(OR(RIGHT(I38,1)="D",RIGHT(I38,1)="Y",RIGHT(I38,1)="M",RIGHT(I38,1)="W"),_xll.meDateFromTenor(SpotDate,I38,"MOD_FOLLOWING","TGT"),I38))</f>
        <v>43355</v>
      </c>
      <c r="BU38" s="186">
        <f ca="1">IF(J38="","",IF(OR(RIGHT(J38,1)="D",RIGHT(J38,1)="Y",RIGHT(J38,1)="M",RIGHT(J38,1)="W"),_xll.meDateFromTenor(BT38,J38),J38))</f>
        <v>45181</v>
      </c>
      <c r="BV38" s="162" t="str">
        <f t="shared" ref="BV38:BV69" si="32">IF(K38="","",K38)</f>
        <v>Semi-Annual</v>
      </c>
      <c r="BW38" s="188" t="str">
        <f>IF(BV38="QUARTERLY",Curves!$AG$14,IF('Vanilla Pricer'!BV38="SEMI-ANNUAL",Curves!$AG$15,IF('Vanilla Pricer'!BV38="MONTHLY",Curves!$AG$16,IF('Vanilla Pricer'!BV38="12M",Curves!$AG$17))))</f>
        <v>EUR6M</v>
      </c>
      <c r="BX38" s="162" t="s">
        <v>94</v>
      </c>
      <c r="BY38" s="162" t="s">
        <v>102</v>
      </c>
      <c r="BZ38" s="162" t="s">
        <v>378</v>
      </c>
      <c r="CA38" s="162" t="s">
        <v>378</v>
      </c>
      <c r="CB38" s="200" t="str">
        <f t="shared" ref="CB38:CB69" si="33">IF(R38="",Q38,R38)</f>
        <v/>
      </c>
      <c r="CD38" s="181">
        <f t="shared" ref="CD38:CD69" si="34">O38</f>
        <v>0</v>
      </c>
      <c r="CE38" s="162" t="str">
        <f t="shared" ref="CE38:CE69" si="35">IF(L38="","",L38)</f>
        <v>ACT/360</v>
      </c>
      <c r="CF38" s="162" t="s">
        <v>127</v>
      </c>
      <c r="CG38" s="162" t="s">
        <v>113</v>
      </c>
      <c r="CH38" s="162" t="s">
        <v>127</v>
      </c>
      <c r="CI38" s="162" t="s">
        <v>113</v>
      </c>
      <c r="CJ38" s="162" t="s">
        <v>127</v>
      </c>
      <c r="CK38" s="162" t="s">
        <v>113</v>
      </c>
      <c r="CL38" s="162" t="s">
        <v>393</v>
      </c>
      <c r="CM38" s="162" t="s">
        <v>379</v>
      </c>
      <c r="CN38" s="162" t="s">
        <v>379</v>
      </c>
      <c r="CQ38" s="162" t="s">
        <v>380</v>
      </c>
      <c r="CR38" s="162"/>
      <c r="CS38" s="162"/>
      <c r="CW38" s="201" t="str">
        <f t="shared" si="22"/>
        <v>Receive</v>
      </c>
      <c r="CX38" s="210">
        <f t="shared" si="23"/>
        <v>100000000</v>
      </c>
      <c r="CY38" s="209">
        <f t="shared" ca="1" si="24"/>
        <v>43355</v>
      </c>
      <c r="CZ38" s="208">
        <f t="shared" ca="1" si="25"/>
        <v>45181</v>
      </c>
      <c r="DA38" s="209" t="str">
        <f t="shared" ref="DA38:DA69" si="36">P38</f>
        <v>EURLIVE</v>
      </c>
      <c r="DB38" s="207" t="str">
        <f t="shared" si="26"/>
        <v>EUR6M</v>
      </c>
      <c r="DC38" s="207" t="s">
        <v>94</v>
      </c>
      <c r="DD38" s="214" t="str">
        <f t="shared" si="27"/>
        <v>ANNUAL</v>
      </c>
      <c r="DE38" s="214" t="str">
        <f t="shared" ref="DE38:DE69" si="37">BB38</f>
        <v>30/360</v>
      </c>
      <c r="DF38" s="213" t="s">
        <v>127</v>
      </c>
      <c r="DG38" s="213" t="s">
        <v>113</v>
      </c>
      <c r="DH38" s="213" t="s">
        <v>127</v>
      </c>
      <c r="DI38" s="213" t="s">
        <v>113</v>
      </c>
      <c r="DJ38" s="220"/>
      <c r="DK38" s="220"/>
      <c r="DL38" s="201"/>
      <c r="DM38" s="205" t="s">
        <v>379</v>
      </c>
      <c r="DN38" s="219" t="s">
        <v>380</v>
      </c>
      <c r="DO38" s="214" t="str">
        <f t="shared" ref="DO38:DO69" si="38">BV38</f>
        <v>Semi-Annual</v>
      </c>
      <c r="DP38" s="204">
        <f t="shared" ref="DP38:DP69" si="39">CD38</f>
        <v>0</v>
      </c>
      <c r="DQ38" s="214" t="str">
        <f t="shared" ref="DQ38:DQ69" si="40">CE38</f>
        <v>ACT/360</v>
      </c>
      <c r="DR38" s="213" t="s">
        <v>127</v>
      </c>
      <c r="DS38" s="213" t="s">
        <v>113</v>
      </c>
      <c r="DT38" s="213" t="s">
        <v>127</v>
      </c>
      <c r="DU38" s="213" t="s">
        <v>113</v>
      </c>
      <c r="DV38" s="213" t="s">
        <v>127</v>
      </c>
      <c r="DW38" s="213" t="s">
        <v>113</v>
      </c>
      <c r="DX38" s="220"/>
      <c r="DY38" s="220"/>
      <c r="DZ38" s="201"/>
      <c r="EA38" s="205" t="s">
        <v>379</v>
      </c>
      <c r="EB38" s="208"/>
      <c r="EC38" s="208" t="str">
        <f t="shared" ref="EC38:EC69" si="41">CN39</f>
        <v>0D</v>
      </c>
      <c r="ED38" s="208">
        <f t="shared" ref="ED38:ED69" si="42">CO39</f>
        <v>0</v>
      </c>
      <c r="EE38" s="203" t="str">
        <f t="shared" ref="EE38:EE69" si="43">CB38</f>
        <v/>
      </c>
      <c r="EF38" s="215"/>
      <c r="EG38" s="205" t="s">
        <v>379</v>
      </c>
      <c r="EH38" s="219" t="s">
        <v>380</v>
      </c>
      <c r="EI38" s="206">
        <f t="shared" ref="EI38:EI69" si="44">AV38</f>
        <v>0</v>
      </c>
      <c r="ET38" s="159">
        <v>33</v>
      </c>
      <c r="EU38" s="618">
        <v>0</v>
      </c>
      <c r="EV38" s="179">
        <v>0</v>
      </c>
      <c r="EW38" s="159" t="s">
        <v>379</v>
      </c>
      <c r="EX38" s="618" t="s">
        <v>16</v>
      </c>
      <c r="EY38" s="618" t="s">
        <v>117</v>
      </c>
      <c r="EZ38" s="179" t="s">
        <v>152</v>
      </c>
      <c r="FA38" s="618" t="s">
        <v>379</v>
      </c>
      <c r="FB38" s="618" t="str">
        <f t="shared" si="28"/>
        <v>5Y</v>
      </c>
      <c r="FC38" s="618" t="s">
        <v>190</v>
      </c>
      <c r="FD38" s="179" t="s">
        <v>115</v>
      </c>
      <c r="FE38" s="475">
        <v>100</v>
      </c>
      <c r="FF38" s="180"/>
      <c r="FG38" s="181">
        <v>0</v>
      </c>
      <c r="FH38" s="182" t="s">
        <v>399</v>
      </c>
    </row>
    <row r="39" spans="2:164">
      <c r="B39" s="159">
        <v>34</v>
      </c>
      <c r="C39" s="755">
        <v>0</v>
      </c>
      <c r="D39" s="179">
        <v>0</v>
      </c>
      <c r="E39" s="159" t="s">
        <v>379</v>
      </c>
      <c r="F39" s="755" t="s">
        <v>16</v>
      </c>
      <c r="G39" s="755" t="s">
        <v>117</v>
      </c>
      <c r="H39" s="179" t="s">
        <v>152</v>
      </c>
      <c r="I39" s="755" t="s">
        <v>379</v>
      </c>
      <c r="J39" s="755" t="str">
        <f t="shared" si="16"/>
        <v>5Y</v>
      </c>
      <c r="K39" s="755" t="s">
        <v>190</v>
      </c>
      <c r="L39" s="179" t="s">
        <v>115</v>
      </c>
      <c r="M39" s="475">
        <v>100</v>
      </c>
      <c r="N39" s="180"/>
      <c r="O39" s="181">
        <v>0</v>
      </c>
      <c r="P39" s="182" t="s">
        <v>399</v>
      </c>
      <c r="Q39" s="300" t="str">
        <f>IF(D39=1,IF(BT39=AK36,_xll.mirSwapStubRate(BT39,BU39,BV39,CE39,CF39,CG39,,,,,,,CQ39,P39,Curves!$AF$4:$AF$10,Curves!$AF$4:$AF$10,Curves!$AG$4:$AG$10,,,TRUE,TRUE),_xll.mirSwapStubRate(BT39,BU39,BV39,CE39,CF39,CG39,,,,,,,CQ39,P39,Curves!$AG$13:$AG$17,Curves!$AF$13:$AF$17,,,,TRUE,TRUE)),"")</f>
        <v/>
      </c>
      <c r="R39" s="301"/>
      <c r="S39" s="183" t="str">
        <f>IF(D39=1,_xll.meLWOSwapParRate(AL39,P39),"")</f>
        <v/>
      </c>
      <c r="T39" s="184" t="str">
        <f>IF(D39=1,_xll.meLWOSwapPV(AL39,P39),"")</f>
        <v/>
      </c>
      <c r="U39" s="185"/>
      <c r="V39" s="184"/>
      <c r="W39"/>
      <c r="X39" s="477"/>
      <c r="Y39" s="378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1" t="str">
        <f t="shared" ca="1" si="17"/>
        <v>OLD</v>
      </c>
      <c r="AL39" s="162" t="str">
        <f>IF(D39=1,_xll.meLWOSwapCreateFromLegs(B39,AM39,BP39),"")</f>
        <v/>
      </c>
      <c r="AM39" s="162" t="str">
        <f>IF(D39=1,_xll.meLWOLegCreate(AN39,_xll.meUtilityLVBFromMultipleKeysValues($AN$5:$BN$5,AN39:BN39),FALSE),"")</f>
        <v/>
      </c>
      <c r="AN39" s="162" t="s">
        <v>382</v>
      </c>
      <c r="AO39" s="468">
        <f t="shared" si="18"/>
        <v>100000000</v>
      </c>
      <c r="AP39" s="373" t="str">
        <f t="shared" si="19"/>
        <v>Receive</v>
      </c>
      <c r="AQ39" s="186">
        <f ca="1">IF(E39="","",IF(OR(RIGHT(E39,1)="D",RIGHT(E39,1)="Y",RIGHT(E39,1)="M",RIGHT(E39,1)="W"),_xll.meDateFromTenor(SpotDate,E39,"MOD_FOLLOWING","TGT"),E39))</f>
        <v>43355</v>
      </c>
      <c r="AR39" s="186">
        <f ca="1">IF(F39="","",IF(OR(RIGHT(F39,1)="D",RIGHT(F39,1)="Y",RIGHT(F39,1)="M",RIGHT(F39,1)="W"),_xll.meDateFromTenor(AQ39,F39),F39))</f>
        <v>45181</v>
      </c>
      <c r="AS39" s="162" t="str">
        <f t="shared" si="29"/>
        <v>ANNUAL</v>
      </c>
      <c r="AT39" s="162" t="s">
        <v>94</v>
      </c>
      <c r="AU39" s="162" t="s">
        <v>102</v>
      </c>
      <c r="AV39" s="180">
        <f t="shared" si="30"/>
        <v>0</v>
      </c>
      <c r="BB39" s="162" t="str">
        <f t="shared" si="31"/>
        <v>30/360</v>
      </c>
      <c r="BE39" s="162" t="s">
        <v>127</v>
      </c>
      <c r="BF39" s="162" t="s">
        <v>113</v>
      </c>
      <c r="BG39" s="162" t="s">
        <v>127</v>
      </c>
      <c r="BH39" s="162" t="s">
        <v>113</v>
      </c>
      <c r="BI39" s="162" t="s">
        <v>393</v>
      </c>
      <c r="BK39" s="162" t="s">
        <v>379</v>
      </c>
      <c r="BN39" s="162" t="s">
        <v>380</v>
      </c>
      <c r="BP39" s="162" t="str">
        <f>IF(D39=1,_xll.meLWOLegCreate(BQ39,_xll.meUtilityLVBFromMultipleKeysValues($BQ$5:$CQ$5,BQ39:CQ39),FALSE),"")</f>
        <v/>
      </c>
      <c r="BQ39" s="162" t="s">
        <v>383</v>
      </c>
      <c r="BR39" s="187">
        <f t="shared" si="20"/>
        <v>100000000</v>
      </c>
      <c r="BS39" s="373" t="str">
        <f t="shared" si="21"/>
        <v>Pay</v>
      </c>
      <c r="BT39" s="186">
        <f ca="1">IF(I39="","",IF(OR(RIGHT(I39,1)="D",RIGHT(I39,1)="Y",RIGHT(I39,1)="M",RIGHT(I39,1)="W"),_xll.meDateFromTenor(SpotDate,I39,"MOD_FOLLOWING","TGT"),I39))</f>
        <v>43355</v>
      </c>
      <c r="BU39" s="186">
        <f ca="1">IF(J39="","",IF(OR(RIGHT(J39,1)="D",RIGHT(J39,1)="Y",RIGHT(J39,1)="M",RIGHT(J39,1)="W"),_xll.meDateFromTenor(BT39,J39),J39))</f>
        <v>45181</v>
      </c>
      <c r="BV39" s="162" t="str">
        <f t="shared" si="32"/>
        <v>Semi-Annual</v>
      </c>
      <c r="BW39" s="188" t="str">
        <f>IF(BV39="QUARTERLY",Curves!$AG$14,IF('Vanilla Pricer'!BV39="SEMI-ANNUAL",Curves!$AG$15,IF('Vanilla Pricer'!BV39="MONTHLY",Curves!$AG$16,IF('Vanilla Pricer'!BV39="12M",Curves!$AG$17))))</f>
        <v>EUR6M</v>
      </c>
      <c r="BX39" s="162" t="s">
        <v>94</v>
      </c>
      <c r="BY39" s="162" t="s">
        <v>102</v>
      </c>
      <c r="BZ39" s="162" t="s">
        <v>378</v>
      </c>
      <c r="CA39" s="162" t="s">
        <v>378</v>
      </c>
      <c r="CB39" s="200" t="str">
        <f t="shared" si="33"/>
        <v/>
      </c>
      <c r="CD39" s="181">
        <f t="shared" si="34"/>
        <v>0</v>
      </c>
      <c r="CE39" s="162" t="str">
        <f t="shared" si="35"/>
        <v>ACT/360</v>
      </c>
      <c r="CF39" s="162" t="s">
        <v>127</v>
      </c>
      <c r="CG39" s="162" t="s">
        <v>113</v>
      </c>
      <c r="CH39" s="162" t="s">
        <v>127</v>
      </c>
      <c r="CI39" s="162" t="s">
        <v>113</v>
      </c>
      <c r="CJ39" s="162" t="s">
        <v>127</v>
      </c>
      <c r="CK39" s="162" t="s">
        <v>113</v>
      </c>
      <c r="CL39" s="162" t="s">
        <v>393</v>
      </c>
      <c r="CM39" s="162" t="s">
        <v>379</v>
      </c>
      <c r="CN39" s="162" t="s">
        <v>379</v>
      </c>
      <c r="CQ39" s="162" t="s">
        <v>380</v>
      </c>
      <c r="CR39" s="162"/>
      <c r="CS39" s="162"/>
      <c r="CW39" s="201" t="str">
        <f t="shared" si="22"/>
        <v>Receive</v>
      </c>
      <c r="CX39" s="210">
        <f t="shared" si="23"/>
        <v>100000000</v>
      </c>
      <c r="CY39" s="209">
        <f t="shared" ca="1" si="24"/>
        <v>43355</v>
      </c>
      <c r="CZ39" s="208">
        <f t="shared" ca="1" si="25"/>
        <v>45181</v>
      </c>
      <c r="DA39" s="209" t="str">
        <f t="shared" si="36"/>
        <v>EURLIVE</v>
      </c>
      <c r="DB39" s="207" t="str">
        <f t="shared" si="26"/>
        <v>EUR6M</v>
      </c>
      <c r="DC39" s="207" t="s">
        <v>94</v>
      </c>
      <c r="DD39" s="214" t="str">
        <f t="shared" si="27"/>
        <v>ANNUAL</v>
      </c>
      <c r="DE39" s="214" t="str">
        <f t="shared" si="37"/>
        <v>30/360</v>
      </c>
      <c r="DF39" s="213" t="s">
        <v>127</v>
      </c>
      <c r="DG39" s="213" t="s">
        <v>113</v>
      </c>
      <c r="DH39" s="213" t="s">
        <v>127</v>
      </c>
      <c r="DI39" s="213" t="s">
        <v>113</v>
      </c>
      <c r="DJ39" s="220"/>
      <c r="DK39" s="220"/>
      <c r="DL39" s="201"/>
      <c r="DM39" s="205" t="s">
        <v>379</v>
      </c>
      <c r="DN39" s="219" t="s">
        <v>380</v>
      </c>
      <c r="DO39" s="214" t="str">
        <f t="shared" si="38"/>
        <v>Semi-Annual</v>
      </c>
      <c r="DP39" s="204">
        <f t="shared" si="39"/>
        <v>0</v>
      </c>
      <c r="DQ39" s="214" t="str">
        <f t="shared" si="40"/>
        <v>ACT/360</v>
      </c>
      <c r="DR39" s="213" t="s">
        <v>127</v>
      </c>
      <c r="DS39" s="213" t="s">
        <v>113</v>
      </c>
      <c r="DT39" s="213" t="s">
        <v>127</v>
      </c>
      <c r="DU39" s="213" t="s">
        <v>113</v>
      </c>
      <c r="DV39" s="213" t="s">
        <v>127</v>
      </c>
      <c r="DW39" s="213" t="s">
        <v>113</v>
      </c>
      <c r="DX39" s="220"/>
      <c r="DY39" s="220"/>
      <c r="DZ39" s="201"/>
      <c r="EA39" s="205" t="s">
        <v>379</v>
      </c>
      <c r="EB39" s="208"/>
      <c r="EC39" s="208" t="str">
        <f t="shared" si="41"/>
        <v>0D</v>
      </c>
      <c r="ED39" s="208">
        <f t="shared" si="42"/>
        <v>0</v>
      </c>
      <c r="EE39" s="203" t="str">
        <f t="shared" si="43"/>
        <v/>
      </c>
      <c r="EF39" s="215"/>
      <c r="EG39" s="205" t="s">
        <v>379</v>
      </c>
      <c r="EH39" s="219" t="s">
        <v>380</v>
      </c>
      <c r="EI39" s="206">
        <f t="shared" si="44"/>
        <v>0</v>
      </c>
      <c r="ET39" s="159">
        <v>34</v>
      </c>
      <c r="EU39" s="618">
        <v>0</v>
      </c>
      <c r="EV39" s="179">
        <v>0</v>
      </c>
      <c r="EW39" s="159" t="s">
        <v>379</v>
      </c>
      <c r="EX39" s="618" t="s">
        <v>16</v>
      </c>
      <c r="EY39" s="618" t="s">
        <v>117</v>
      </c>
      <c r="EZ39" s="179" t="s">
        <v>152</v>
      </c>
      <c r="FA39" s="618" t="s">
        <v>379</v>
      </c>
      <c r="FB39" s="618" t="str">
        <f t="shared" si="28"/>
        <v>5Y</v>
      </c>
      <c r="FC39" s="618" t="s">
        <v>190</v>
      </c>
      <c r="FD39" s="179" t="s">
        <v>115</v>
      </c>
      <c r="FE39" s="475">
        <v>100</v>
      </c>
      <c r="FF39" s="180"/>
      <c r="FG39" s="181">
        <v>0</v>
      </c>
      <c r="FH39" s="182" t="s">
        <v>399</v>
      </c>
    </row>
    <row r="40" spans="2:164">
      <c r="B40" s="159">
        <v>35</v>
      </c>
      <c r="C40" s="755">
        <v>0</v>
      </c>
      <c r="D40" s="179">
        <v>0</v>
      </c>
      <c r="E40" s="159" t="s">
        <v>379</v>
      </c>
      <c r="F40" s="755" t="s">
        <v>16</v>
      </c>
      <c r="G40" s="755" t="s">
        <v>117</v>
      </c>
      <c r="H40" s="179" t="s">
        <v>152</v>
      </c>
      <c r="I40" s="755" t="s">
        <v>379</v>
      </c>
      <c r="J40" s="755" t="str">
        <f t="shared" si="16"/>
        <v>5Y</v>
      </c>
      <c r="K40" s="755" t="s">
        <v>190</v>
      </c>
      <c r="L40" s="179" t="s">
        <v>115</v>
      </c>
      <c r="M40" s="475">
        <v>100</v>
      </c>
      <c r="N40" s="180"/>
      <c r="O40" s="181">
        <v>0</v>
      </c>
      <c r="P40" s="182" t="s">
        <v>399</v>
      </c>
      <c r="Q40" s="300" t="str">
        <f>IF(D40=1,IF(BT40=AK37,_xll.mirSwapStubRate(BT40,BU40,BV40,CE40,CF40,CG40,,,,,,,CQ40,P40,Curves!$AF$4:$AF$10,Curves!$AF$4:$AF$10,Curves!$AG$4:$AG$10,,,TRUE,TRUE),_xll.mirSwapStubRate(BT40,BU40,BV40,CE40,CF40,CG40,,,,,,,CQ40,P40,Curves!$AG$13:$AG$17,Curves!$AF$13:$AF$17,,,,TRUE,TRUE)),"")</f>
        <v/>
      </c>
      <c r="R40" s="301"/>
      <c r="S40" s="183" t="str">
        <f>IF(D40=1,_xll.meLWOSwapParRate(AL40,P40),"")</f>
        <v/>
      </c>
      <c r="T40" s="184" t="str">
        <f>IF(D40=1,_xll.meLWOSwapPV(AL40,P40),"")</f>
        <v/>
      </c>
      <c r="U40" s="185"/>
      <c r="V40" s="184"/>
      <c r="W40"/>
      <c r="X40" s="477"/>
      <c r="Y40" s="378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1" t="str">
        <f t="shared" ca="1" si="17"/>
        <v>OLD</v>
      </c>
      <c r="AL40" s="162" t="str">
        <f>IF(D40=1,_xll.meLWOSwapCreateFromLegs(B40,AM40,BP40),"")</f>
        <v/>
      </c>
      <c r="AM40" s="162" t="str">
        <f>IF(D40=1,_xll.meLWOLegCreate(AN40,_xll.meUtilityLVBFromMultipleKeysValues($AN$5:$BN$5,AN40:BN40),FALSE),"")</f>
        <v/>
      </c>
      <c r="AN40" s="162" t="s">
        <v>382</v>
      </c>
      <c r="AO40" s="468">
        <f t="shared" si="18"/>
        <v>100000000</v>
      </c>
      <c r="AP40" s="373" t="str">
        <f t="shared" si="19"/>
        <v>Receive</v>
      </c>
      <c r="AQ40" s="186">
        <f ca="1">IF(E40="","",IF(OR(RIGHT(E40,1)="D",RIGHT(E40,1)="Y",RIGHT(E40,1)="M",RIGHT(E40,1)="W"),_xll.meDateFromTenor(SpotDate,E40,"MOD_FOLLOWING","TGT"),E40))</f>
        <v>43355</v>
      </c>
      <c r="AR40" s="186">
        <f ca="1">IF(F40="","",IF(OR(RIGHT(F40,1)="D",RIGHT(F40,1)="Y",RIGHT(F40,1)="M",RIGHT(F40,1)="W"),_xll.meDateFromTenor(AQ40,F40),F40))</f>
        <v>45181</v>
      </c>
      <c r="AS40" s="162" t="str">
        <f t="shared" si="29"/>
        <v>ANNUAL</v>
      </c>
      <c r="AT40" s="162" t="s">
        <v>94</v>
      </c>
      <c r="AU40" s="162" t="s">
        <v>102</v>
      </c>
      <c r="AV40" s="180">
        <f t="shared" si="30"/>
        <v>0</v>
      </c>
      <c r="BB40" s="162" t="str">
        <f t="shared" si="31"/>
        <v>30/360</v>
      </c>
      <c r="BE40" s="162" t="s">
        <v>127</v>
      </c>
      <c r="BF40" s="162" t="s">
        <v>113</v>
      </c>
      <c r="BG40" s="162" t="s">
        <v>127</v>
      </c>
      <c r="BH40" s="162" t="s">
        <v>113</v>
      </c>
      <c r="BI40" s="162" t="s">
        <v>393</v>
      </c>
      <c r="BK40" s="162" t="s">
        <v>379</v>
      </c>
      <c r="BN40" s="162" t="s">
        <v>380</v>
      </c>
      <c r="BP40" s="162" t="str">
        <f>IF(D40=1,_xll.meLWOLegCreate(BQ40,_xll.meUtilityLVBFromMultipleKeysValues($BQ$5:$CQ$5,BQ40:CQ40),FALSE),"")</f>
        <v/>
      </c>
      <c r="BQ40" s="162" t="s">
        <v>383</v>
      </c>
      <c r="BR40" s="187">
        <f t="shared" si="20"/>
        <v>100000000</v>
      </c>
      <c r="BS40" s="373" t="str">
        <f t="shared" si="21"/>
        <v>Pay</v>
      </c>
      <c r="BT40" s="186">
        <f ca="1">IF(I40="","",IF(OR(RIGHT(I40,1)="D",RIGHT(I40,1)="Y",RIGHT(I40,1)="M",RIGHT(I40,1)="W"),_xll.meDateFromTenor(SpotDate,I40,"MOD_FOLLOWING","TGT"),I40))</f>
        <v>43355</v>
      </c>
      <c r="BU40" s="186">
        <f ca="1">IF(J40="","",IF(OR(RIGHT(J40,1)="D",RIGHT(J40,1)="Y",RIGHT(J40,1)="M",RIGHT(J40,1)="W"),_xll.meDateFromTenor(BT40,J40),J40))</f>
        <v>45181</v>
      </c>
      <c r="BV40" s="162" t="str">
        <f t="shared" si="32"/>
        <v>Semi-Annual</v>
      </c>
      <c r="BW40" s="188" t="str">
        <f>IF(BV40="QUARTERLY",Curves!$AG$14,IF('Vanilla Pricer'!BV40="SEMI-ANNUAL",Curves!$AG$15,IF('Vanilla Pricer'!BV40="MONTHLY",Curves!$AG$16,IF('Vanilla Pricer'!BV40="12M",Curves!$AG$17))))</f>
        <v>EUR6M</v>
      </c>
      <c r="BX40" s="162" t="s">
        <v>94</v>
      </c>
      <c r="BY40" s="162" t="s">
        <v>102</v>
      </c>
      <c r="BZ40" s="162" t="s">
        <v>378</v>
      </c>
      <c r="CA40" s="162" t="s">
        <v>378</v>
      </c>
      <c r="CB40" s="200" t="str">
        <f t="shared" si="33"/>
        <v/>
      </c>
      <c r="CD40" s="181">
        <f t="shared" si="34"/>
        <v>0</v>
      </c>
      <c r="CE40" s="162" t="str">
        <f t="shared" si="35"/>
        <v>ACT/360</v>
      </c>
      <c r="CF40" s="162" t="s">
        <v>127</v>
      </c>
      <c r="CG40" s="162" t="s">
        <v>113</v>
      </c>
      <c r="CH40" s="162" t="s">
        <v>127</v>
      </c>
      <c r="CI40" s="162" t="s">
        <v>113</v>
      </c>
      <c r="CJ40" s="162" t="s">
        <v>127</v>
      </c>
      <c r="CK40" s="162" t="s">
        <v>113</v>
      </c>
      <c r="CL40" s="162" t="s">
        <v>393</v>
      </c>
      <c r="CM40" s="162" t="s">
        <v>379</v>
      </c>
      <c r="CN40" s="162" t="s">
        <v>379</v>
      </c>
      <c r="CQ40" s="162" t="s">
        <v>380</v>
      </c>
      <c r="CR40" s="162"/>
      <c r="CS40" s="162"/>
      <c r="CW40" s="201" t="str">
        <f t="shared" si="22"/>
        <v>Receive</v>
      </c>
      <c r="CX40" s="210">
        <f t="shared" si="23"/>
        <v>100000000</v>
      </c>
      <c r="CY40" s="209">
        <f t="shared" ca="1" si="24"/>
        <v>43355</v>
      </c>
      <c r="CZ40" s="208">
        <f t="shared" ca="1" si="25"/>
        <v>45181</v>
      </c>
      <c r="DA40" s="209" t="str">
        <f t="shared" si="36"/>
        <v>EURLIVE</v>
      </c>
      <c r="DB40" s="207" t="str">
        <f t="shared" si="26"/>
        <v>EUR6M</v>
      </c>
      <c r="DC40" s="207" t="s">
        <v>94</v>
      </c>
      <c r="DD40" s="214" t="str">
        <f t="shared" si="27"/>
        <v>ANNUAL</v>
      </c>
      <c r="DE40" s="214" t="str">
        <f t="shared" si="37"/>
        <v>30/360</v>
      </c>
      <c r="DF40" s="213" t="s">
        <v>127</v>
      </c>
      <c r="DG40" s="213" t="s">
        <v>113</v>
      </c>
      <c r="DH40" s="213" t="s">
        <v>127</v>
      </c>
      <c r="DI40" s="213" t="s">
        <v>113</v>
      </c>
      <c r="DJ40" s="220"/>
      <c r="DK40" s="220"/>
      <c r="DL40" s="201"/>
      <c r="DM40" s="205" t="s">
        <v>379</v>
      </c>
      <c r="DN40" s="219" t="s">
        <v>380</v>
      </c>
      <c r="DO40" s="214" t="str">
        <f t="shared" si="38"/>
        <v>Semi-Annual</v>
      </c>
      <c r="DP40" s="204">
        <f t="shared" si="39"/>
        <v>0</v>
      </c>
      <c r="DQ40" s="214" t="str">
        <f t="shared" si="40"/>
        <v>ACT/360</v>
      </c>
      <c r="DR40" s="213" t="s">
        <v>127</v>
      </c>
      <c r="DS40" s="213" t="s">
        <v>113</v>
      </c>
      <c r="DT40" s="213" t="s">
        <v>127</v>
      </c>
      <c r="DU40" s="213" t="s">
        <v>113</v>
      </c>
      <c r="DV40" s="213" t="s">
        <v>127</v>
      </c>
      <c r="DW40" s="213" t="s">
        <v>113</v>
      </c>
      <c r="DX40" s="220"/>
      <c r="DY40" s="220"/>
      <c r="DZ40" s="201"/>
      <c r="EA40" s="205" t="s">
        <v>379</v>
      </c>
      <c r="EB40" s="208"/>
      <c r="EC40" s="208" t="str">
        <f t="shared" si="41"/>
        <v>0D</v>
      </c>
      <c r="ED40" s="208">
        <f t="shared" si="42"/>
        <v>0</v>
      </c>
      <c r="EE40" s="203" t="str">
        <f t="shared" si="43"/>
        <v/>
      </c>
      <c r="EF40" s="215"/>
      <c r="EG40" s="205" t="s">
        <v>379</v>
      </c>
      <c r="EH40" s="219" t="s">
        <v>380</v>
      </c>
      <c r="EI40" s="206">
        <f t="shared" si="44"/>
        <v>0</v>
      </c>
      <c r="ET40" s="159">
        <v>35</v>
      </c>
      <c r="EU40" s="618">
        <v>0</v>
      </c>
      <c r="EV40" s="179">
        <v>0</v>
      </c>
      <c r="EW40" s="159" t="s">
        <v>379</v>
      </c>
      <c r="EX40" s="618" t="s">
        <v>16</v>
      </c>
      <c r="EY40" s="618" t="s">
        <v>117</v>
      </c>
      <c r="EZ40" s="179" t="s">
        <v>152</v>
      </c>
      <c r="FA40" s="618" t="s">
        <v>379</v>
      </c>
      <c r="FB40" s="618" t="str">
        <f t="shared" si="28"/>
        <v>5Y</v>
      </c>
      <c r="FC40" s="618" t="s">
        <v>190</v>
      </c>
      <c r="FD40" s="179" t="s">
        <v>115</v>
      </c>
      <c r="FE40" s="475">
        <v>100</v>
      </c>
      <c r="FF40" s="180"/>
      <c r="FG40" s="181">
        <v>0</v>
      </c>
      <c r="FH40" s="182" t="s">
        <v>399</v>
      </c>
    </row>
    <row r="41" spans="2:164">
      <c r="B41" s="159">
        <v>36</v>
      </c>
      <c r="C41" s="755">
        <v>0</v>
      </c>
      <c r="D41" s="179">
        <v>0</v>
      </c>
      <c r="E41" s="159" t="s">
        <v>379</v>
      </c>
      <c r="F41" s="755" t="s">
        <v>16</v>
      </c>
      <c r="G41" s="755" t="s">
        <v>117</v>
      </c>
      <c r="H41" s="179" t="s">
        <v>152</v>
      </c>
      <c r="I41" s="755" t="s">
        <v>379</v>
      </c>
      <c r="J41" s="755" t="str">
        <f t="shared" si="16"/>
        <v>5Y</v>
      </c>
      <c r="K41" s="755" t="s">
        <v>190</v>
      </c>
      <c r="L41" s="179" t="s">
        <v>115</v>
      </c>
      <c r="M41" s="475">
        <v>100</v>
      </c>
      <c r="N41" s="180"/>
      <c r="O41" s="181">
        <v>0</v>
      </c>
      <c r="P41" s="182" t="s">
        <v>399</v>
      </c>
      <c r="Q41" s="300" t="str">
        <f>IF(D41=1,IF(BT41=AK38,_xll.mirSwapStubRate(BT41,BU41,BV41,CE41,CF41,CG41,,,,,,,CQ41,P41,Curves!$AF$4:$AF$10,Curves!$AF$4:$AF$10,Curves!$AG$4:$AG$10,,,TRUE,TRUE),_xll.mirSwapStubRate(BT41,BU41,BV41,CE41,CF41,CG41,,,,,,,CQ41,P41,Curves!$AG$13:$AG$17,Curves!$AF$13:$AF$17,,,,TRUE,TRUE)),"")</f>
        <v/>
      </c>
      <c r="R41" s="301"/>
      <c r="S41" s="183" t="str">
        <f>IF(D41=1,_xll.meLWOSwapParRate(AL41,P41),"")</f>
        <v/>
      </c>
      <c r="T41" s="184" t="str">
        <f>IF(D41=1,_xll.meLWOSwapPV(AL41,P41),"")</f>
        <v/>
      </c>
      <c r="U41" s="185"/>
      <c r="V41" s="184"/>
      <c r="W41"/>
      <c r="X41" s="477"/>
      <c r="Y41" s="378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1" t="str">
        <f t="shared" ca="1" si="17"/>
        <v>OLD</v>
      </c>
      <c r="AL41" s="162" t="str">
        <f>IF(D41=1,_xll.meLWOSwapCreateFromLegs(B41,AM41,BP41),"")</f>
        <v/>
      </c>
      <c r="AM41" s="162" t="str">
        <f>IF(D41=1,_xll.meLWOLegCreate(AN41,_xll.meUtilityLVBFromMultipleKeysValues($AN$5:$BN$5,AN41:BN41),FALSE),"")</f>
        <v/>
      </c>
      <c r="AN41" s="162" t="s">
        <v>382</v>
      </c>
      <c r="AO41" s="468">
        <f t="shared" si="18"/>
        <v>100000000</v>
      </c>
      <c r="AP41" s="373" t="str">
        <f t="shared" si="19"/>
        <v>Receive</v>
      </c>
      <c r="AQ41" s="186">
        <f ca="1">IF(E41="","",IF(OR(RIGHT(E41,1)="D",RIGHT(E41,1)="Y",RIGHT(E41,1)="M",RIGHT(E41,1)="W"),_xll.meDateFromTenor(SpotDate,E41,"MOD_FOLLOWING","TGT"),E41))</f>
        <v>43355</v>
      </c>
      <c r="AR41" s="186">
        <f ca="1">IF(F41="","",IF(OR(RIGHT(F41,1)="D",RIGHT(F41,1)="Y",RIGHT(F41,1)="M",RIGHT(F41,1)="W"),_xll.meDateFromTenor(AQ41,F41),F41))</f>
        <v>45181</v>
      </c>
      <c r="AS41" s="162" t="str">
        <f t="shared" si="29"/>
        <v>ANNUAL</v>
      </c>
      <c r="AT41" s="162" t="s">
        <v>94</v>
      </c>
      <c r="AU41" s="162" t="s">
        <v>102</v>
      </c>
      <c r="AV41" s="180">
        <f t="shared" si="30"/>
        <v>0</v>
      </c>
      <c r="BB41" s="162" t="str">
        <f t="shared" si="31"/>
        <v>30/360</v>
      </c>
      <c r="BE41" s="162" t="s">
        <v>127</v>
      </c>
      <c r="BF41" s="162" t="s">
        <v>113</v>
      </c>
      <c r="BG41" s="162" t="s">
        <v>127</v>
      </c>
      <c r="BH41" s="162" t="s">
        <v>113</v>
      </c>
      <c r="BI41" s="162" t="s">
        <v>393</v>
      </c>
      <c r="BK41" s="162" t="s">
        <v>379</v>
      </c>
      <c r="BN41" s="162" t="s">
        <v>380</v>
      </c>
      <c r="BP41" s="162" t="str">
        <f>IF(D41=1,_xll.meLWOLegCreate(BQ41,_xll.meUtilityLVBFromMultipleKeysValues($BQ$5:$CQ$5,BQ41:CQ41),FALSE),"")</f>
        <v/>
      </c>
      <c r="BQ41" s="162" t="s">
        <v>383</v>
      </c>
      <c r="BR41" s="187">
        <f t="shared" si="20"/>
        <v>100000000</v>
      </c>
      <c r="BS41" s="373" t="str">
        <f t="shared" si="21"/>
        <v>Pay</v>
      </c>
      <c r="BT41" s="186">
        <f ca="1">IF(I41="","",IF(OR(RIGHT(I41,1)="D",RIGHT(I41,1)="Y",RIGHT(I41,1)="M",RIGHT(I41,1)="W"),_xll.meDateFromTenor(SpotDate,I41,"MOD_FOLLOWING","TGT"),I41))</f>
        <v>43355</v>
      </c>
      <c r="BU41" s="186">
        <f ca="1">IF(J41="","",IF(OR(RIGHT(J41,1)="D",RIGHT(J41,1)="Y",RIGHT(J41,1)="M",RIGHT(J41,1)="W"),_xll.meDateFromTenor(BT41,J41),J41))</f>
        <v>45181</v>
      </c>
      <c r="BV41" s="162" t="str">
        <f t="shared" si="32"/>
        <v>Semi-Annual</v>
      </c>
      <c r="BW41" s="188" t="str">
        <f>IF(BV41="QUARTERLY",Curves!$AG$14,IF('Vanilla Pricer'!BV41="SEMI-ANNUAL",Curves!$AG$15,IF('Vanilla Pricer'!BV41="MONTHLY",Curves!$AG$16,IF('Vanilla Pricer'!BV41="12M",Curves!$AG$17))))</f>
        <v>EUR6M</v>
      </c>
      <c r="BX41" s="162" t="s">
        <v>94</v>
      </c>
      <c r="BY41" s="162" t="s">
        <v>102</v>
      </c>
      <c r="BZ41" s="162" t="s">
        <v>378</v>
      </c>
      <c r="CA41" s="162" t="s">
        <v>378</v>
      </c>
      <c r="CB41" s="200" t="str">
        <f t="shared" si="33"/>
        <v/>
      </c>
      <c r="CD41" s="181">
        <f t="shared" si="34"/>
        <v>0</v>
      </c>
      <c r="CE41" s="162" t="str">
        <f t="shared" si="35"/>
        <v>ACT/360</v>
      </c>
      <c r="CF41" s="162" t="s">
        <v>127</v>
      </c>
      <c r="CG41" s="162" t="s">
        <v>113</v>
      </c>
      <c r="CH41" s="162" t="s">
        <v>127</v>
      </c>
      <c r="CI41" s="162" t="s">
        <v>113</v>
      </c>
      <c r="CJ41" s="162" t="s">
        <v>127</v>
      </c>
      <c r="CK41" s="162" t="s">
        <v>113</v>
      </c>
      <c r="CL41" s="162" t="s">
        <v>393</v>
      </c>
      <c r="CM41" s="162" t="s">
        <v>379</v>
      </c>
      <c r="CN41" s="162" t="s">
        <v>379</v>
      </c>
      <c r="CQ41" s="162" t="s">
        <v>380</v>
      </c>
      <c r="CR41" s="162"/>
      <c r="CS41" s="162"/>
      <c r="CW41" s="201" t="str">
        <f t="shared" si="22"/>
        <v>Receive</v>
      </c>
      <c r="CX41" s="210">
        <f t="shared" si="23"/>
        <v>100000000</v>
      </c>
      <c r="CY41" s="209">
        <f t="shared" ca="1" si="24"/>
        <v>43355</v>
      </c>
      <c r="CZ41" s="208">
        <f t="shared" ca="1" si="25"/>
        <v>45181</v>
      </c>
      <c r="DA41" s="209" t="str">
        <f t="shared" si="36"/>
        <v>EURLIVE</v>
      </c>
      <c r="DB41" s="207" t="str">
        <f t="shared" si="26"/>
        <v>EUR6M</v>
      </c>
      <c r="DC41" s="207" t="s">
        <v>94</v>
      </c>
      <c r="DD41" s="214" t="str">
        <f t="shared" si="27"/>
        <v>ANNUAL</v>
      </c>
      <c r="DE41" s="214" t="str">
        <f t="shared" si="37"/>
        <v>30/360</v>
      </c>
      <c r="DF41" s="213" t="s">
        <v>127</v>
      </c>
      <c r="DG41" s="213" t="s">
        <v>113</v>
      </c>
      <c r="DH41" s="213" t="s">
        <v>127</v>
      </c>
      <c r="DI41" s="213" t="s">
        <v>113</v>
      </c>
      <c r="DJ41" s="220"/>
      <c r="DK41" s="220"/>
      <c r="DL41" s="201"/>
      <c r="DM41" s="205" t="s">
        <v>379</v>
      </c>
      <c r="DN41" s="219" t="s">
        <v>380</v>
      </c>
      <c r="DO41" s="214" t="str">
        <f t="shared" si="38"/>
        <v>Semi-Annual</v>
      </c>
      <c r="DP41" s="204">
        <f t="shared" si="39"/>
        <v>0</v>
      </c>
      <c r="DQ41" s="214" t="str">
        <f t="shared" si="40"/>
        <v>ACT/360</v>
      </c>
      <c r="DR41" s="213" t="s">
        <v>127</v>
      </c>
      <c r="DS41" s="213" t="s">
        <v>113</v>
      </c>
      <c r="DT41" s="213" t="s">
        <v>127</v>
      </c>
      <c r="DU41" s="213" t="s">
        <v>113</v>
      </c>
      <c r="DV41" s="213" t="s">
        <v>127</v>
      </c>
      <c r="DW41" s="213" t="s">
        <v>113</v>
      </c>
      <c r="DX41" s="220"/>
      <c r="DY41" s="220"/>
      <c r="DZ41" s="201"/>
      <c r="EA41" s="205" t="s">
        <v>379</v>
      </c>
      <c r="EB41" s="208"/>
      <c r="EC41" s="208" t="str">
        <f t="shared" si="41"/>
        <v>0D</v>
      </c>
      <c r="ED41" s="208">
        <f t="shared" si="42"/>
        <v>0</v>
      </c>
      <c r="EE41" s="203" t="str">
        <f t="shared" si="43"/>
        <v/>
      </c>
      <c r="EF41" s="215"/>
      <c r="EG41" s="205" t="s">
        <v>379</v>
      </c>
      <c r="EH41" s="219" t="s">
        <v>380</v>
      </c>
      <c r="EI41" s="206">
        <f t="shared" si="44"/>
        <v>0</v>
      </c>
      <c r="ET41" s="159">
        <v>36</v>
      </c>
      <c r="EU41" s="618">
        <v>0</v>
      </c>
      <c r="EV41" s="179">
        <v>0</v>
      </c>
      <c r="EW41" s="159" t="s">
        <v>379</v>
      </c>
      <c r="EX41" s="618" t="s">
        <v>16</v>
      </c>
      <c r="EY41" s="618" t="s">
        <v>117</v>
      </c>
      <c r="EZ41" s="179" t="s">
        <v>152</v>
      </c>
      <c r="FA41" s="618" t="s">
        <v>379</v>
      </c>
      <c r="FB41" s="618" t="str">
        <f t="shared" si="28"/>
        <v>5Y</v>
      </c>
      <c r="FC41" s="618" t="s">
        <v>190</v>
      </c>
      <c r="FD41" s="179" t="s">
        <v>115</v>
      </c>
      <c r="FE41" s="475">
        <v>100</v>
      </c>
      <c r="FF41" s="180"/>
      <c r="FG41" s="181">
        <v>0</v>
      </c>
      <c r="FH41" s="182" t="s">
        <v>399</v>
      </c>
    </row>
    <row r="42" spans="2:164">
      <c r="B42" s="159">
        <v>37</v>
      </c>
      <c r="C42" s="755">
        <v>0</v>
      </c>
      <c r="D42" s="179">
        <v>0</v>
      </c>
      <c r="E42" s="159" t="s">
        <v>379</v>
      </c>
      <c r="F42" s="755" t="s">
        <v>16</v>
      </c>
      <c r="G42" s="755" t="s">
        <v>117</v>
      </c>
      <c r="H42" s="179" t="s">
        <v>152</v>
      </c>
      <c r="I42" s="755" t="s">
        <v>379</v>
      </c>
      <c r="J42" s="755" t="str">
        <f t="shared" si="16"/>
        <v>5Y</v>
      </c>
      <c r="K42" s="755" t="s">
        <v>190</v>
      </c>
      <c r="L42" s="179" t="s">
        <v>115</v>
      </c>
      <c r="M42" s="475">
        <v>100</v>
      </c>
      <c r="N42" s="180"/>
      <c r="O42" s="181">
        <v>0</v>
      </c>
      <c r="P42" s="182" t="s">
        <v>399</v>
      </c>
      <c r="Q42" s="300" t="str">
        <f>IF(D42=1,IF(BT42=AK39,_xll.mirSwapStubRate(BT42,BU42,BV42,CE42,CF42,CG42,,,,,,,CQ42,P42,Curves!$AF$4:$AF$10,Curves!$AF$4:$AF$10,Curves!$AG$4:$AG$10,,,TRUE,TRUE),_xll.mirSwapStubRate(BT42,BU42,BV42,CE42,CF42,CG42,,,,,,,CQ42,P42,Curves!$AG$13:$AG$17,Curves!$AF$13:$AF$17,,,,TRUE,TRUE)),"")</f>
        <v/>
      </c>
      <c r="R42" s="301"/>
      <c r="S42" s="183" t="str">
        <f>IF(D42=1,_xll.meLWOSwapParRate(AL42,P42),"")</f>
        <v/>
      </c>
      <c r="T42" s="184" t="str">
        <f>IF(D42=1,_xll.meLWOSwapPV(AL42,P42),"")</f>
        <v/>
      </c>
      <c r="U42" s="185"/>
      <c r="V42" s="184"/>
      <c r="W42"/>
      <c r="X42" s="477"/>
      <c r="Y42" s="378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1" t="str">
        <f t="shared" ca="1" si="17"/>
        <v>OLD</v>
      </c>
      <c r="AL42" s="162" t="str">
        <f>IF(D42=1,_xll.meLWOSwapCreateFromLegs(B42,AM42,BP42),"")</f>
        <v/>
      </c>
      <c r="AM42" s="162" t="str">
        <f>IF(D42=1,_xll.meLWOLegCreate(AN42,_xll.meUtilityLVBFromMultipleKeysValues($AN$5:$BN$5,AN42:BN42),FALSE),"")</f>
        <v/>
      </c>
      <c r="AN42" s="162" t="s">
        <v>382</v>
      </c>
      <c r="AO42" s="468">
        <f t="shared" si="18"/>
        <v>100000000</v>
      </c>
      <c r="AP42" s="373" t="str">
        <f t="shared" si="19"/>
        <v>Receive</v>
      </c>
      <c r="AQ42" s="186">
        <f ca="1">IF(E42="","",IF(OR(RIGHT(E42,1)="D",RIGHT(E42,1)="Y",RIGHT(E42,1)="M",RIGHT(E42,1)="W"),_xll.meDateFromTenor(SpotDate,E42,"MOD_FOLLOWING","TGT"),E42))</f>
        <v>43355</v>
      </c>
      <c r="AR42" s="186">
        <f ca="1">IF(F42="","",IF(OR(RIGHT(F42,1)="D",RIGHT(F42,1)="Y",RIGHT(F42,1)="M",RIGHT(F42,1)="W"),_xll.meDateFromTenor(AQ42,F42),F42))</f>
        <v>45181</v>
      </c>
      <c r="AS42" s="162" t="str">
        <f t="shared" si="29"/>
        <v>ANNUAL</v>
      </c>
      <c r="AT42" s="162" t="s">
        <v>94</v>
      </c>
      <c r="AU42" s="162" t="s">
        <v>102</v>
      </c>
      <c r="AV42" s="180">
        <f t="shared" si="30"/>
        <v>0</v>
      </c>
      <c r="BB42" s="162" t="str">
        <f t="shared" si="31"/>
        <v>30/360</v>
      </c>
      <c r="BE42" s="162" t="s">
        <v>127</v>
      </c>
      <c r="BF42" s="162" t="s">
        <v>113</v>
      </c>
      <c r="BG42" s="162" t="s">
        <v>127</v>
      </c>
      <c r="BH42" s="162" t="s">
        <v>113</v>
      </c>
      <c r="BI42" s="162" t="s">
        <v>393</v>
      </c>
      <c r="BK42" s="162" t="s">
        <v>379</v>
      </c>
      <c r="BN42" s="162" t="s">
        <v>380</v>
      </c>
      <c r="BP42" s="162" t="str">
        <f>IF(D42=1,_xll.meLWOLegCreate(BQ42,_xll.meUtilityLVBFromMultipleKeysValues($BQ$5:$CQ$5,BQ42:CQ42),FALSE),"")</f>
        <v/>
      </c>
      <c r="BQ42" s="162" t="s">
        <v>383</v>
      </c>
      <c r="BR42" s="187">
        <f t="shared" si="20"/>
        <v>100000000</v>
      </c>
      <c r="BS42" s="373" t="str">
        <f t="shared" si="21"/>
        <v>Pay</v>
      </c>
      <c r="BT42" s="186">
        <f ca="1">IF(I42="","",IF(OR(RIGHT(I42,1)="D",RIGHT(I42,1)="Y",RIGHT(I42,1)="M",RIGHT(I42,1)="W"),_xll.meDateFromTenor(SpotDate,I42,"MOD_FOLLOWING","TGT"),I42))</f>
        <v>43355</v>
      </c>
      <c r="BU42" s="186">
        <f ca="1">IF(J42="","",IF(OR(RIGHT(J42,1)="D",RIGHT(J42,1)="Y",RIGHT(J42,1)="M",RIGHT(J42,1)="W"),_xll.meDateFromTenor(BT42,J42),J42))</f>
        <v>45181</v>
      </c>
      <c r="BV42" s="162" t="str">
        <f t="shared" si="32"/>
        <v>Semi-Annual</v>
      </c>
      <c r="BW42" s="188" t="str">
        <f>IF(BV42="QUARTERLY",Curves!$AG$14,IF('Vanilla Pricer'!BV42="SEMI-ANNUAL",Curves!$AG$15,IF('Vanilla Pricer'!BV42="MONTHLY",Curves!$AG$16,IF('Vanilla Pricer'!BV42="12M",Curves!$AG$17))))</f>
        <v>EUR6M</v>
      </c>
      <c r="BX42" s="162" t="s">
        <v>94</v>
      </c>
      <c r="BY42" s="162" t="s">
        <v>102</v>
      </c>
      <c r="BZ42" s="162" t="s">
        <v>378</v>
      </c>
      <c r="CA42" s="162" t="s">
        <v>378</v>
      </c>
      <c r="CB42" s="200" t="str">
        <f t="shared" si="33"/>
        <v/>
      </c>
      <c r="CD42" s="181">
        <f t="shared" si="34"/>
        <v>0</v>
      </c>
      <c r="CE42" s="162" t="str">
        <f t="shared" si="35"/>
        <v>ACT/360</v>
      </c>
      <c r="CF42" s="162" t="s">
        <v>127</v>
      </c>
      <c r="CG42" s="162" t="s">
        <v>113</v>
      </c>
      <c r="CH42" s="162" t="s">
        <v>127</v>
      </c>
      <c r="CI42" s="162" t="s">
        <v>113</v>
      </c>
      <c r="CJ42" s="162" t="s">
        <v>127</v>
      </c>
      <c r="CK42" s="162" t="s">
        <v>113</v>
      </c>
      <c r="CL42" s="162" t="s">
        <v>393</v>
      </c>
      <c r="CM42" s="162" t="s">
        <v>379</v>
      </c>
      <c r="CN42" s="162" t="s">
        <v>379</v>
      </c>
      <c r="CQ42" s="162" t="s">
        <v>380</v>
      </c>
      <c r="CR42" s="162"/>
      <c r="CS42" s="162"/>
      <c r="CW42" s="201" t="str">
        <f t="shared" si="22"/>
        <v>Receive</v>
      </c>
      <c r="CX42" s="210">
        <f t="shared" si="23"/>
        <v>100000000</v>
      </c>
      <c r="CY42" s="209">
        <f t="shared" ca="1" si="24"/>
        <v>43355</v>
      </c>
      <c r="CZ42" s="208">
        <f t="shared" ca="1" si="25"/>
        <v>45181</v>
      </c>
      <c r="DA42" s="209" t="str">
        <f t="shared" si="36"/>
        <v>EURLIVE</v>
      </c>
      <c r="DB42" s="207" t="str">
        <f t="shared" si="26"/>
        <v>EUR6M</v>
      </c>
      <c r="DC42" s="207" t="s">
        <v>94</v>
      </c>
      <c r="DD42" s="214" t="str">
        <f t="shared" si="27"/>
        <v>ANNUAL</v>
      </c>
      <c r="DE42" s="214" t="str">
        <f t="shared" si="37"/>
        <v>30/360</v>
      </c>
      <c r="DF42" s="213" t="s">
        <v>127</v>
      </c>
      <c r="DG42" s="213" t="s">
        <v>113</v>
      </c>
      <c r="DH42" s="213" t="s">
        <v>127</v>
      </c>
      <c r="DI42" s="213" t="s">
        <v>113</v>
      </c>
      <c r="DJ42" s="220"/>
      <c r="DK42" s="220"/>
      <c r="DL42" s="201"/>
      <c r="DM42" s="205" t="s">
        <v>379</v>
      </c>
      <c r="DN42" s="219" t="s">
        <v>380</v>
      </c>
      <c r="DO42" s="214" t="str">
        <f t="shared" si="38"/>
        <v>Semi-Annual</v>
      </c>
      <c r="DP42" s="204">
        <f t="shared" si="39"/>
        <v>0</v>
      </c>
      <c r="DQ42" s="214" t="str">
        <f t="shared" si="40"/>
        <v>ACT/360</v>
      </c>
      <c r="DR42" s="213" t="s">
        <v>127</v>
      </c>
      <c r="DS42" s="213" t="s">
        <v>113</v>
      </c>
      <c r="DT42" s="213" t="s">
        <v>127</v>
      </c>
      <c r="DU42" s="213" t="s">
        <v>113</v>
      </c>
      <c r="DV42" s="213" t="s">
        <v>127</v>
      </c>
      <c r="DW42" s="213" t="s">
        <v>113</v>
      </c>
      <c r="DX42" s="220"/>
      <c r="DY42" s="220"/>
      <c r="DZ42" s="201"/>
      <c r="EA42" s="205" t="s">
        <v>379</v>
      </c>
      <c r="EB42" s="208"/>
      <c r="EC42" s="208" t="str">
        <f t="shared" si="41"/>
        <v>0D</v>
      </c>
      <c r="ED42" s="208">
        <f t="shared" si="42"/>
        <v>0</v>
      </c>
      <c r="EE42" s="203" t="str">
        <f t="shared" si="43"/>
        <v/>
      </c>
      <c r="EF42" s="215"/>
      <c r="EG42" s="205" t="s">
        <v>379</v>
      </c>
      <c r="EH42" s="219" t="s">
        <v>380</v>
      </c>
      <c r="EI42" s="206">
        <f t="shared" si="44"/>
        <v>0</v>
      </c>
      <c r="ET42" s="159">
        <v>37</v>
      </c>
      <c r="EU42" s="618">
        <v>0</v>
      </c>
      <c r="EV42" s="179">
        <v>0</v>
      </c>
      <c r="EW42" s="159" t="s">
        <v>379</v>
      </c>
      <c r="EX42" s="618" t="s">
        <v>16</v>
      </c>
      <c r="EY42" s="618" t="s">
        <v>117</v>
      </c>
      <c r="EZ42" s="179" t="s">
        <v>152</v>
      </c>
      <c r="FA42" s="618" t="s">
        <v>379</v>
      </c>
      <c r="FB42" s="618" t="str">
        <f t="shared" si="28"/>
        <v>5Y</v>
      </c>
      <c r="FC42" s="618" t="s">
        <v>190</v>
      </c>
      <c r="FD42" s="179" t="s">
        <v>115</v>
      </c>
      <c r="FE42" s="475">
        <v>100</v>
      </c>
      <c r="FF42" s="180"/>
      <c r="FG42" s="181">
        <v>0</v>
      </c>
      <c r="FH42" s="182" t="s">
        <v>399</v>
      </c>
    </row>
    <row r="43" spans="2:164">
      <c r="B43" s="159">
        <v>38</v>
      </c>
      <c r="C43" s="755">
        <v>0</v>
      </c>
      <c r="D43" s="179">
        <v>0</v>
      </c>
      <c r="E43" s="159" t="s">
        <v>379</v>
      </c>
      <c r="F43" s="755" t="s">
        <v>16</v>
      </c>
      <c r="G43" s="755" t="s">
        <v>117</v>
      </c>
      <c r="H43" s="179" t="s">
        <v>152</v>
      </c>
      <c r="I43" s="755" t="s">
        <v>379</v>
      </c>
      <c r="J43" s="755" t="str">
        <f t="shared" si="16"/>
        <v>5Y</v>
      </c>
      <c r="K43" s="755" t="s">
        <v>190</v>
      </c>
      <c r="L43" s="179" t="s">
        <v>115</v>
      </c>
      <c r="M43" s="475">
        <v>100</v>
      </c>
      <c r="N43" s="180"/>
      <c r="O43" s="181">
        <v>0</v>
      </c>
      <c r="P43" s="182" t="s">
        <v>399</v>
      </c>
      <c r="Q43" s="300" t="str">
        <f>IF(D43=1,IF(BT43=AK40,_xll.mirSwapStubRate(BT43,BU43,BV43,CE43,CF43,CG43,,,,,,,CQ43,P43,Curves!$AF$4:$AF$10,Curves!$AF$4:$AF$10,Curves!$AG$4:$AG$10,,,TRUE,TRUE),_xll.mirSwapStubRate(BT43,BU43,BV43,CE43,CF43,CG43,,,,,,,CQ43,P43,Curves!$AG$13:$AG$17,Curves!$AF$13:$AF$17,,,,TRUE,TRUE)),"")</f>
        <v/>
      </c>
      <c r="R43" s="301"/>
      <c r="S43" s="183" t="str">
        <f>IF(D43=1,_xll.meLWOSwapParRate(AL43,P43),"")</f>
        <v/>
      </c>
      <c r="T43" s="184" t="str">
        <f>IF(D43=1,_xll.meLWOSwapPV(AL43,P43),"")</f>
        <v/>
      </c>
      <c r="U43" s="185"/>
      <c r="V43" s="184"/>
      <c r="W43"/>
      <c r="X43" s="378"/>
      <c r="Y43" s="378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1" t="str">
        <f t="shared" ca="1" si="17"/>
        <v>OLD</v>
      </c>
      <c r="AL43" s="162" t="str">
        <f>IF(D43=1,_xll.meLWOSwapCreateFromLegs(B43,AM43,BP43),"")</f>
        <v/>
      </c>
      <c r="AM43" s="162" t="str">
        <f>IF(D43=1,_xll.meLWOLegCreate(AN43,_xll.meUtilityLVBFromMultipleKeysValues($AN$5:$BN$5,AN43:BN43),FALSE),"")</f>
        <v/>
      </c>
      <c r="AN43" s="162" t="s">
        <v>382</v>
      </c>
      <c r="AO43" s="468">
        <f t="shared" si="18"/>
        <v>100000000</v>
      </c>
      <c r="AP43" s="373" t="str">
        <f t="shared" si="19"/>
        <v>Receive</v>
      </c>
      <c r="AQ43" s="186">
        <f ca="1">IF(E43="","",IF(OR(RIGHT(E43,1)="D",RIGHT(E43,1)="Y",RIGHT(E43,1)="M",RIGHT(E43,1)="W"),_xll.meDateFromTenor(SpotDate,E43,"MOD_FOLLOWING","TGT"),E43))</f>
        <v>43355</v>
      </c>
      <c r="AR43" s="186">
        <f ca="1">IF(F43="","",IF(OR(RIGHT(F43,1)="D",RIGHT(F43,1)="Y",RIGHT(F43,1)="M",RIGHT(F43,1)="W"),_xll.meDateFromTenor(AQ43,F43),F43))</f>
        <v>45181</v>
      </c>
      <c r="AS43" s="162" t="str">
        <f t="shared" si="29"/>
        <v>ANNUAL</v>
      </c>
      <c r="AT43" s="162" t="s">
        <v>94</v>
      </c>
      <c r="AU43" s="162" t="s">
        <v>102</v>
      </c>
      <c r="AV43" s="180">
        <f t="shared" si="30"/>
        <v>0</v>
      </c>
      <c r="BB43" s="162" t="str">
        <f t="shared" si="31"/>
        <v>30/360</v>
      </c>
      <c r="BE43" s="162" t="s">
        <v>127</v>
      </c>
      <c r="BF43" s="162" t="s">
        <v>113</v>
      </c>
      <c r="BG43" s="162" t="s">
        <v>127</v>
      </c>
      <c r="BH43" s="162" t="s">
        <v>113</v>
      </c>
      <c r="BI43" s="162" t="s">
        <v>393</v>
      </c>
      <c r="BK43" s="162" t="s">
        <v>379</v>
      </c>
      <c r="BN43" s="162" t="s">
        <v>380</v>
      </c>
      <c r="BP43" s="162" t="str">
        <f>IF(D43=1,_xll.meLWOLegCreate(BQ43,_xll.meUtilityLVBFromMultipleKeysValues($BQ$5:$CQ$5,BQ43:CQ43),FALSE),"")</f>
        <v/>
      </c>
      <c r="BQ43" s="162" t="s">
        <v>383</v>
      </c>
      <c r="BR43" s="187">
        <f t="shared" si="20"/>
        <v>100000000</v>
      </c>
      <c r="BS43" s="373" t="str">
        <f t="shared" si="21"/>
        <v>Pay</v>
      </c>
      <c r="BT43" s="186">
        <f ca="1">IF(I43="","",IF(OR(RIGHT(I43,1)="D",RIGHT(I43,1)="Y",RIGHT(I43,1)="M",RIGHT(I43,1)="W"),_xll.meDateFromTenor(SpotDate,I43,"MOD_FOLLOWING","TGT"),I43))</f>
        <v>43355</v>
      </c>
      <c r="BU43" s="186">
        <f ca="1">IF(J43="","",IF(OR(RIGHT(J43,1)="D",RIGHT(J43,1)="Y",RIGHT(J43,1)="M",RIGHT(J43,1)="W"),_xll.meDateFromTenor(BT43,J43),J43))</f>
        <v>45181</v>
      </c>
      <c r="BV43" s="162" t="str">
        <f t="shared" si="32"/>
        <v>Semi-Annual</v>
      </c>
      <c r="BW43" s="188" t="str">
        <f>IF(BV43="QUARTERLY",Curves!$AG$14,IF('Vanilla Pricer'!BV43="SEMI-ANNUAL",Curves!$AG$15,IF('Vanilla Pricer'!BV43="MONTHLY",Curves!$AG$16,IF('Vanilla Pricer'!BV43="12M",Curves!$AG$17))))</f>
        <v>EUR6M</v>
      </c>
      <c r="BX43" s="162" t="s">
        <v>94</v>
      </c>
      <c r="BY43" s="162" t="s">
        <v>102</v>
      </c>
      <c r="BZ43" s="162" t="s">
        <v>378</v>
      </c>
      <c r="CA43" s="162" t="s">
        <v>378</v>
      </c>
      <c r="CB43" s="200" t="str">
        <f t="shared" si="33"/>
        <v/>
      </c>
      <c r="CD43" s="181">
        <f t="shared" si="34"/>
        <v>0</v>
      </c>
      <c r="CE43" s="162" t="str">
        <f t="shared" si="35"/>
        <v>ACT/360</v>
      </c>
      <c r="CF43" s="162" t="s">
        <v>127</v>
      </c>
      <c r="CG43" s="162" t="s">
        <v>113</v>
      </c>
      <c r="CH43" s="162" t="s">
        <v>127</v>
      </c>
      <c r="CI43" s="162" t="s">
        <v>113</v>
      </c>
      <c r="CJ43" s="162" t="s">
        <v>127</v>
      </c>
      <c r="CK43" s="162" t="s">
        <v>113</v>
      </c>
      <c r="CL43" s="162" t="s">
        <v>393</v>
      </c>
      <c r="CM43" s="162" t="s">
        <v>379</v>
      </c>
      <c r="CN43" s="162" t="s">
        <v>379</v>
      </c>
      <c r="CQ43" s="162" t="s">
        <v>380</v>
      </c>
      <c r="CR43" s="162"/>
      <c r="CS43" s="162"/>
      <c r="CW43" s="201" t="str">
        <f t="shared" si="22"/>
        <v>Receive</v>
      </c>
      <c r="CX43" s="210">
        <f t="shared" si="23"/>
        <v>100000000</v>
      </c>
      <c r="CY43" s="209">
        <f t="shared" ca="1" si="24"/>
        <v>43355</v>
      </c>
      <c r="CZ43" s="208">
        <f t="shared" ca="1" si="25"/>
        <v>45181</v>
      </c>
      <c r="DA43" s="209" t="str">
        <f t="shared" si="36"/>
        <v>EURLIVE</v>
      </c>
      <c r="DB43" s="207" t="str">
        <f t="shared" si="26"/>
        <v>EUR6M</v>
      </c>
      <c r="DC43" s="207" t="s">
        <v>94</v>
      </c>
      <c r="DD43" s="214" t="str">
        <f t="shared" si="27"/>
        <v>ANNUAL</v>
      </c>
      <c r="DE43" s="214" t="str">
        <f t="shared" si="37"/>
        <v>30/360</v>
      </c>
      <c r="DF43" s="213" t="s">
        <v>127</v>
      </c>
      <c r="DG43" s="213" t="s">
        <v>113</v>
      </c>
      <c r="DH43" s="213" t="s">
        <v>127</v>
      </c>
      <c r="DI43" s="213" t="s">
        <v>113</v>
      </c>
      <c r="DJ43" s="220"/>
      <c r="DK43" s="220"/>
      <c r="DL43" s="201"/>
      <c r="DM43" s="205" t="s">
        <v>379</v>
      </c>
      <c r="DN43" s="219" t="s">
        <v>380</v>
      </c>
      <c r="DO43" s="214" t="str">
        <f t="shared" si="38"/>
        <v>Semi-Annual</v>
      </c>
      <c r="DP43" s="204">
        <f t="shared" si="39"/>
        <v>0</v>
      </c>
      <c r="DQ43" s="214" t="str">
        <f t="shared" si="40"/>
        <v>ACT/360</v>
      </c>
      <c r="DR43" s="213" t="s">
        <v>127</v>
      </c>
      <c r="DS43" s="213" t="s">
        <v>113</v>
      </c>
      <c r="DT43" s="213" t="s">
        <v>127</v>
      </c>
      <c r="DU43" s="213" t="s">
        <v>113</v>
      </c>
      <c r="DV43" s="213" t="s">
        <v>127</v>
      </c>
      <c r="DW43" s="213" t="s">
        <v>113</v>
      </c>
      <c r="DX43" s="220"/>
      <c r="DY43" s="220"/>
      <c r="DZ43" s="201"/>
      <c r="EA43" s="205" t="s">
        <v>379</v>
      </c>
      <c r="EB43" s="208"/>
      <c r="EC43" s="208" t="str">
        <f t="shared" si="41"/>
        <v>0D</v>
      </c>
      <c r="ED43" s="208">
        <f t="shared" si="42"/>
        <v>0</v>
      </c>
      <c r="EE43" s="203" t="str">
        <f t="shared" si="43"/>
        <v/>
      </c>
      <c r="EF43" s="215"/>
      <c r="EG43" s="205" t="s">
        <v>379</v>
      </c>
      <c r="EH43" s="219" t="s">
        <v>380</v>
      </c>
      <c r="EI43" s="206">
        <f t="shared" si="44"/>
        <v>0</v>
      </c>
      <c r="ET43" s="159">
        <v>38</v>
      </c>
      <c r="EU43" s="618">
        <v>0</v>
      </c>
      <c r="EV43" s="179">
        <v>0</v>
      </c>
      <c r="EW43" s="159" t="s">
        <v>379</v>
      </c>
      <c r="EX43" s="618" t="s">
        <v>16</v>
      </c>
      <c r="EY43" s="618" t="s">
        <v>117</v>
      </c>
      <c r="EZ43" s="179" t="s">
        <v>152</v>
      </c>
      <c r="FA43" s="618" t="s">
        <v>379</v>
      </c>
      <c r="FB43" s="618" t="str">
        <f t="shared" si="28"/>
        <v>5Y</v>
      </c>
      <c r="FC43" s="618" t="s">
        <v>190</v>
      </c>
      <c r="FD43" s="179" t="s">
        <v>115</v>
      </c>
      <c r="FE43" s="475">
        <v>100</v>
      </c>
      <c r="FF43" s="180"/>
      <c r="FG43" s="181">
        <v>0</v>
      </c>
      <c r="FH43" s="182" t="s">
        <v>399</v>
      </c>
    </row>
    <row r="44" spans="2:164">
      <c r="B44" s="159">
        <v>39</v>
      </c>
      <c r="C44" s="755">
        <v>0</v>
      </c>
      <c r="D44" s="179">
        <v>0</v>
      </c>
      <c r="E44" s="159" t="s">
        <v>379</v>
      </c>
      <c r="F44" s="755" t="s">
        <v>16</v>
      </c>
      <c r="G44" s="755" t="s">
        <v>117</v>
      </c>
      <c r="H44" s="179" t="s">
        <v>152</v>
      </c>
      <c r="I44" s="755" t="s">
        <v>379</v>
      </c>
      <c r="J44" s="755" t="str">
        <f t="shared" si="16"/>
        <v>5Y</v>
      </c>
      <c r="K44" s="755" t="s">
        <v>190</v>
      </c>
      <c r="L44" s="179" t="s">
        <v>115</v>
      </c>
      <c r="M44" s="475">
        <v>100</v>
      </c>
      <c r="N44" s="180"/>
      <c r="O44" s="181">
        <v>0</v>
      </c>
      <c r="P44" s="182" t="s">
        <v>399</v>
      </c>
      <c r="Q44" s="300" t="str">
        <f>IF(D44=1,IF(BT44=AK41,_xll.mirSwapStubRate(BT44,BU44,BV44,CE44,CF44,CG44,,,,,,,CQ44,P44,Curves!$AF$4:$AF$10,Curves!$AF$4:$AF$10,Curves!$AG$4:$AG$10,,,TRUE,TRUE),_xll.mirSwapStubRate(BT44,BU44,BV44,CE44,CF44,CG44,,,,,,,CQ44,P44,Curves!$AG$13:$AG$17,Curves!$AF$13:$AF$17,,,,TRUE,TRUE)),"")</f>
        <v/>
      </c>
      <c r="R44" s="301"/>
      <c r="S44" s="183" t="str">
        <f>IF(D44=1,_xll.meLWOSwapParRate(AL44,P44),"")</f>
        <v/>
      </c>
      <c r="T44" s="184" t="str">
        <f>IF(D44=1,_xll.meLWOSwapPV(AL44,P44),"")</f>
        <v/>
      </c>
      <c r="U44" s="185"/>
      <c r="V44" s="184"/>
      <c r="W44"/>
      <c r="X44" s="378"/>
      <c r="Y44" s="378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1" t="str">
        <f t="shared" ca="1" si="17"/>
        <v>OLD</v>
      </c>
      <c r="AL44" s="162" t="str">
        <f>IF(D44=1,_xll.meLWOSwapCreateFromLegs(B44,AM44,BP44),"")</f>
        <v/>
      </c>
      <c r="AM44" s="162" t="str">
        <f>IF(D44=1,_xll.meLWOLegCreate(AN44,_xll.meUtilityLVBFromMultipleKeysValues($AN$5:$BN$5,AN44:BN44),FALSE),"")</f>
        <v/>
      </c>
      <c r="AN44" s="162" t="s">
        <v>382</v>
      </c>
      <c r="AO44" s="468">
        <f t="shared" si="18"/>
        <v>100000000</v>
      </c>
      <c r="AP44" s="373" t="str">
        <f t="shared" si="19"/>
        <v>Receive</v>
      </c>
      <c r="AQ44" s="186">
        <f ca="1">IF(E44="","",IF(OR(RIGHT(E44,1)="D",RIGHT(E44,1)="Y",RIGHT(E44,1)="M",RIGHT(E44,1)="W"),_xll.meDateFromTenor(SpotDate,E44,"MOD_FOLLOWING","TGT"),E44))</f>
        <v>43355</v>
      </c>
      <c r="AR44" s="186">
        <f ca="1">IF(F44="","",IF(OR(RIGHT(F44,1)="D",RIGHT(F44,1)="Y",RIGHT(F44,1)="M",RIGHT(F44,1)="W"),_xll.meDateFromTenor(AQ44,F44),F44))</f>
        <v>45181</v>
      </c>
      <c r="AS44" s="162" t="str">
        <f t="shared" si="29"/>
        <v>ANNUAL</v>
      </c>
      <c r="AT44" s="162" t="s">
        <v>94</v>
      </c>
      <c r="AU44" s="162" t="s">
        <v>102</v>
      </c>
      <c r="AV44" s="180">
        <f t="shared" si="30"/>
        <v>0</v>
      </c>
      <c r="BB44" s="162" t="str">
        <f t="shared" si="31"/>
        <v>30/360</v>
      </c>
      <c r="BE44" s="162" t="s">
        <v>127</v>
      </c>
      <c r="BF44" s="162" t="s">
        <v>113</v>
      </c>
      <c r="BG44" s="162" t="s">
        <v>127</v>
      </c>
      <c r="BH44" s="162" t="s">
        <v>113</v>
      </c>
      <c r="BI44" s="162" t="s">
        <v>393</v>
      </c>
      <c r="BK44" s="162" t="s">
        <v>379</v>
      </c>
      <c r="BN44" s="162" t="s">
        <v>380</v>
      </c>
      <c r="BP44" s="162" t="str">
        <f>IF(D44=1,_xll.meLWOLegCreate(BQ44,_xll.meUtilityLVBFromMultipleKeysValues($BQ$5:$CQ$5,BQ44:CQ44),FALSE),"")</f>
        <v/>
      </c>
      <c r="BQ44" s="162" t="s">
        <v>383</v>
      </c>
      <c r="BR44" s="187">
        <f t="shared" si="20"/>
        <v>100000000</v>
      </c>
      <c r="BS44" s="373" t="str">
        <f t="shared" si="21"/>
        <v>Pay</v>
      </c>
      <c r="BT44" s="186">
        <f ca="1">IF(I44="","",IF(OR(RIGHT(I44,1)="D",RIGHT(I44,1)="Y",RIGHT(I44,1)="M",RIGHT(I44,1)="W"),_xll.meDateFromTenor(SpotDate,I44,"MOD_FOLLOWING","TGT"),I44))</f>
        <v>43355</v>
      </c>
      <c r="BU44" s="186">
        <f ca="1">IF(J44="","",IF(OR(RIGHT(J44,1)="D",RIGHT(J44,1)="Y",RIGHT(J44,1)="M",RIGHT(J44,1)="W"),_xll.meDateFromTenor(BT44,J44),J44))</f>
        <v>45181</v>
      </c>
      <c r="BV44" s="162" t="str">
        <f t="shared" si="32"/>
        <v>Semi-Annual</v>
      </c>
      <c r="BW44" s="188" t="str">
        <f>IF(BV44="QUARTERLY",Curves!$AG$14,IF('Vanilla Pricer'!BV44="SEMI-ANNUAL",Curves!$AG$15,IF('Vanilla Pricer'!BV44="MONTHLY",Curves!$AG$16,IF('Vanilla Pricer'!BV44="12M",Curves!$AG$17))))</f>
        <v>EUR6M</v>
      </c>
      <c r="BX44" s="162" t="s">
        <v>94</v>
      </c>
      <c r="BY44" s="162" t="s">
        <v>102</v>
      </c>
      <c r="BZ44" s="162" t="s">
        <v>378</v>
      </c>
      <c r="CA44" s="162" t="s">
        <v>378</v>
      </c>
      <c r="CB44" s="200" t="str">
        <f t="shared" si="33"/>
        <v/>
      </c>
      <c r="CD44" s="181">
        <f t="shared" si="34"/>
        <v>0</v>
      </c>
      <c r="CE44" s="162" t="str">
        <f t="shared" si="35"/>
        <v>ACT/360</v>
      </c>
      <c r="CF44" s="162" t="s">
        <v>127</v>
      </c>
      <c r="CG44" s="162" t="s">
        <v>113</v>
      </c>
      <c r="CH44" s="162" t="s">
        <v>127</v>
      </c>
      <c r="CI44" s="162" t="s">
        <v>113</v>
      </c>
      <c r="CJ44" s="162" t="s">
        <v>127</v>
      </c>
      <c r="CK44" s="162" t="s">
        <v>113</v>
      </c>
      <c r="CL44" s="162" t="s">
        <v>393</v>
      </c>
      <c r="CM44" s="162" t="s">
        <v>379</v>
      </c>
      <c r="CN44" s="162" t="s">
        <v>379</v>
      </c>
      <c r="CQ44" s="162" t="s">
        <v>380</v>
      </c>
      <c r="CR44" s="162"/>
      <c r="CS44" s="162"/>
      <c r="CW44" s="201" t="str">
        <f t="shared" si="22"/>
        <v>Receive</v>
      </c>
      <c r="CX44" s="210">
        <f t="shared" si="23"/>
        <v>100000000</v>
      </c>
      <c r="CY44" s="209">
        <f t="shared" ca="1" si="24"/>
        <v>43355</v>
      </c>
      <c r="CZ44" s="208">
        <f t="shared" ca="1" si="25"/>
        <v>45181</v>
      </c>
      <c r="DA44" s="209" t="str">
        <f t="shared" si="36"/>
        <v>EURLIVE</v>
      </c>
      <c r="DB44" s="207" t="str">
        <f t="shared" si="26"/>
        <v>EUR6M</v>
      </c>
      <c r="DC44" s="207" t="s">
        <v>94</v>
      </c>
      <c r="DD44" s="214" t="str">
        <f t="shared" si="27"/>
        <v>ANNUAL</v>
      </c>
      <c r="DE44" s="214" t="str">
        <f t="shared" si="37"/>
        <v>30/360</v>
      </c>
      <c r="DF44" s="213" t="s">
        <v>127</v>
      </c>
      <c r="DG44" s="213" t="s">
        <v>113</v>
      </c>
      <c r="DH44" s="213" t="s">
        <v>127</v>
      </c>
      <c r="DI44" s="213" t="s">
        <v>113</v>
      </c>
      <c r="DJ44" s="220"/>
      <c r="DK44" s="220"/>
      <c r="DL44" s="201"/>
      <c r="DM44" s="205" t="s">
        <v>379</v>
      </c>
      <c r="DN44" s="219" t="s">
        <v>380</v>
      </c>
      <c r="DO44" s="214" t="str">
        <f t="shared" si="38"/>
        <v>Semi-Annual</v>
      </c>
      <c r="DP44" s="204">
        <f t="shared" si="39"/>
        <v>0</v>
      </c>
      <c r="DQ44" s="214" t="str">
        <f t="shared" si="40"/>
        <v>ACT/360</v>
      </c>
      <c r="DR44" s="213" t="s">
        <v>127</v>
      </c>
      <c r="DS44" s="213" t="s">
        <v>113</v>
      </c>
      <c r="DT44" s="213" t="s">
        <v>127</v>
      </c>
      <c r="DU44" s="213" t="s">
        <v>113</v>
      </c>
      <c r="DV44" s="213" t="s">
        <v>127</v>
      </c>
      <c r="DW44" s="213" t="s">
        <v>113</v>
      </c>
      <c r="DX44" s="220"/>
      <c r="DY44" s="220"/>
      <c r="DZ44" s="201"/>
      <c r="EA44" s="205" t="s">
        <v>379</v>
      </c>
      <c r="EB44" s="208"/>
      <c r="EC44" s="208" t="str">
        <f t="shared" si="41"/>
        <v>0D</v>
      </c>
      <c r="ED44" s="208">
        <f t="shared" si="42"/>
        <v>0</v>
      </c>
      <c r="EE44" s="203" t="str">
        <f t="shared" si="43"/>
        <v/>
      </c>
      <c r="EF44" s="215"/>
      <c r="EG44" s="205" t="s">
        <v>379</v>
      </c>
      <c r="EH44" s="219" t="s">
        <v>380</v>
      </c>
      <c r="EI44" s="206">
        <f t="shared" si="44"/>
        <v>0</v>
      </c>
      <c r="ET44" s="159">
        <v>39</v>
      </c>
      <c r="EU44" s="618">
        <v>0</v>
      </c>
      <c r="EV44" s="179">
        <v>0</v>
      </c>
      <c r="EW44" s="159" t="s">
        <v>379</v>
      </c>
      <c r="EX44" s="618" t="s">
        <v>16</v>
      </c>
      <c r="EY44" s="618" t="s">
        <v>117</v>
      </c>
      <c r="EZ44" s="179" t="s">
        <v>152</v>
      </c>
      <c r="FA44" s="618" t="s">
        <v>379</v>
      </c>
      <c r="FB44" s="618" t="str">
        <f t="shared" si="28"/>
        <v>5Y</v>
      </c>
      <c r="FC44" s="618" t="s">
        <v>190</v>
      </c>
      <c r="FD44" s="179" t="s">
        <v>115</v>
      </c>
      <c r="FE44" s="475">
        <v>100</v>
      </c>
      <c r="FF44" s="180"/>
      <c r="FG44" s="181">
        <v>0</v>
      </c>
      <c r="FH44" s="182" t="s">
        <v>399</v>
      </c>
    </row>
    <row r="45" spans="2:164" ht="15" customHeight="1">
      <c r="B45" s="159">
        <v>40</v>
      </c>
      <c r="C45" s="755">
        <v>0</v>
      </c>
      <c r="D45" s="179">
        <v>0</v>
      </c>
      <c r="E45" s="159" t="s">
        <v>379</v>
      </c>
      <c r="F45" s="755" t="s">
        <v>16</v>
      </c>
      <c r="G45" s="755" t="s">
        <v>117</v>
      </c>
      <c r="H45" s="179" t="s">
        <v>152</v>
      </c>
      <c r="I45" s="755" t="s">
        <v>379</v>
      </c>
      <c r="J45" s="755" t="str">
        <f t="shared" si="16"/>
        <v>5Y</v>
      </c>
      <c r="K45" s="755" t="s">
        <v>190</v>
      </c>
      <c r="L45" s="179" t="s">
        <v>115</v>
      </c>
      <c r="M45" s="475">
        <v>100</v>
      </c>
      <c r="N45" s="180"/>
      <c r="O45" s="181">
        <v>0</v>
      </c>
      <c r="P45" s="182" t="s">
        <v>399</v>
      </c>
      <c r="Q45" s="300" t="str">
        <f>IF(D45=1,IF(BT45=AK42,_xll.mirSwapStubRate(BT45,BU45,BV45,CE45,CF45,CG45,,,,,,,CQ45,P45,Curves!$AF$4:$AF$10,Curves!$AF$4:$AF$10,Curves!$AG$4:$AG$10,,,TRUE,TRUE),_xll.mirSwapStubRate(BT45,BU45,BV45,CE45,CF45,CG45,,,,,,,CQ45,P45,Curves!$AG$13:$AG$17,Curves!$AF$13:$AF$17,,,,TRUE,TRUE)),"")</f>
        <v/>
      </c>
      <c r="R45" s="301"/>
      <c r="S45" s="183" t="str">
        <f>IF(D45=1,_xll.meLWOSwapParRate(AL45,P45),"")</f>
        <v/>
      </c>
      <c r="T45" s="184" t="str">
        <f>IF(D45=1,_xll.meLWOSwapPV(AL45,P45),"")</f>
        <v/>
      </c>
      <c r="U45" s="185"/>
      <c r="V45" s="184"/>
      <c r="W45"/>
      <c r="X45" s="477"/>
      <c r="Y45" s="477"/>
      <c r="Z45" s="184"/>
      <c r="AA45" s="184"/>
      <c r="AB45" s="184"/>
      <c r="AC45" s="184"/>
      <c r="AD45" s="184"/>
      <c r="AE45" s="184"/>
      <c r="AF45" s="184"/>
      <c r="AG45" s="184"/>
      <c r="AH45" s="184"/>
      <c r="AI45" s="184"/>
      <c r="AJ45" s="184"/>
      <c r="AK45" s="181" t="str">
        <f t="shared" ca="1" si="17"/>
        <v>OLD</v>
      </c>
      <c r="AL45" s="162" t="str">
        <f>IF(D45=1,_xll.meLWOSwapCreateFromLegs(B45,AM45,BP45),"")</f>
        <v/>
      </c>
      <c r="AM45" s="162" t="str">
        <f>IF(D45=1,_xll.meLWOLegCreate(AN45,_xll.meUtilityLVBFromMultipleKeysValues($AN$5:$BN$5,AN45:BN45),FALSE),"")</f>
        <v/>
      </c>
      <c r="AN45" s="162" t="s">
        <v>382</v>
      </c>
      <c r="AO45" s="468">
        <f t="shared" si="18"/>
        <v>100000000</v>
      </c>
      <c r="AP45" s="373" t="str">
        <f t="shared" si="19"/>
        <v>Receive</v>
      </c>
      <c r="AQ45" s="186">
        <f ca="1">IF(E45="","",IF(OR(RIGHT(E45,1)="D",RIGHT(E45,1)="Y",RIGHT(E45,1)="M",RIGHT(E45,1)="W"),_xll.meDateFromTenor(SpotDate,E45,"MOD_FOLLOWING","TGT"),E45))</f>
        <v>43355</v>
      </c>
      <c r="AR45" s="186">
        <f ca="1">IF(F45="","",IF(OR(RIGHT(F45,1)="D",RIGHT(F45,1)="Y",RIGHT(F45,1)="M",RIGHT(F45,1)="W"),_xll.meDateFromTenor(AQ45,F45),F45))</f>
        <v>45181</v>
      </c>
      <c r="AS45" s="162" t="str">
        <f t="shared" si="29"/>
        <v>ANNUAL</v>
      </c>
      <c r="AT45" s="162" t="s">
        <v>94</v>
      </c>
      <c r="AU45" s="162" t="s">
        <v>102</v>
      </c>
      <c r="AV45" s="180">
        <f t="shared" si="30"/>
        <v>0</v>
      </c>
      <c r="BB45" s="162" t="str">
        <f t="shared" si="31"/>
        <v>30/360</v>
      </c>
      <c r="BE45" s="162" t="s">
        <v>127</v>
      </c>
      <c r="BF45" s="162" t="s">
        <v>113</v>
      </c>
      <c r="BG45" s="162" t="s">
        <v>127</v>
      </c>
      <c r="BH45" s="162" t="s">
        <v>113</v>
      </c>
      <c r="BI45" s="162" t="s">
        <v>393</v>
      </c>
      <c r="BK45" s="162" t="s">
        <v>379</v>
      </c>
      <c r="BN45" s="162" t="s">
        <v>380</v>
      </c>
      <c r="BP45" s="162" t="str">
        <f>IF(D45=1,_xll.meLWOLegCreate(BQ45,_xll.meUtilityLVBFromMultipleKeysValues($BQ$5:$CQ$5,BQ45:CQ45),FALSE),"")</f>
        <v/>
      </c>
      <c r="BQ45" s="162" t="s">
        <v>383</v>
      </c>
      <c r="BR45" s="187">
        <f t="shared" si="20"/>
        <v>100000000</v>
      </c>
      <c r="BS45" s="373" t="str">
        <f t="shared" si="21"/>
        <v>Pay</v>
      </c>
      <c r="BT45" s="186">
        <f ca="1">IF(I45="","",IF(OR(RIGHT(I45,1)="D",RIGHT(I45,1)="Y",RIGHT(I45,1)="M",RIGHT(I45,1)="W"),_xll.meDateFromTenor(SpotDate,I45,"MOD_FOLLOWING","TGT"),I45))</f>
        <v>43355</v>
      </c>
      <c r="BU45" s="186">
        <f ca="1">IF(J45="","",IF(OR(RIGHT(J45,1)="D",RIGHT(J45,1)="Y",RIGHT(J45,1)="M",RIGHT(J45,1)="W"),_xll.meDateFromTenor(BT45,J45),J45))</f>
        <v>45181</v>
      </c>
      <c r="BV45" s="162" t="str">
        <f t="shared" si="32"/>
        <v>Semi-Annual</v>
      </c>
      <c r="BW45" s="188" t="str">
        <f>IF(BV45="QUARTERLY",Curves!$AG$14,IF('Vanilla Pricer'!BV45="SEMI-ANNUAL",Curves!$AG$15,IF('Vanilla Pricer'!BV45="MONTHLY",Curves!$AG$16,IF('Vanilla Pricer'!BV45="12M",Curves!$AG$17))))</f>
        <v>EUR6M</v>
      </c>
      <c r="BX45" s="162" t="s">
        <v>94</v>
      </c>
      <c r="BY45" s="162" t="s">
        <v>102</v>
      </c>
      <c r="BZ45" s="162" t="s">
        <v>378</v>
      </c>
      <c r="CA45" s="162" t="s">
        <v>378</v>
      </c>
      <c r="CB45" s="200" t="str">
        <f t="shared" si="33"/>
        <v/>
      </c>
      <c r="CD45" s="181">
        <f t="shared" si="34"/>
        <v>0</v>
      </c>
      <c r="CE45" s="162" t="str">
        <f t="shared" si="35"/>
        <v>ACT/360</v>
      </c>
      <c r="CF45" s="162" t="s">
        <v>127</v>
      </c>
      <c r="CG45" s="162" t="s">
        <v>113</v>
      </c>
      <c r="CH45" s="162" t="s">
        <v>127</v>
      </c>
      <c r="CI45" s="162" t="s">
        <v>113</v>
      </c>
      <c r="CJ45" s="162" t="s">
        <v>127</v>
      </c>
      <c r="CK45" s="162" t="s">
        <v>113</v>
      </c>
      <c r="CL45" s="162" t="s">
        <v>393</v>
      </c>
      <c r="CM45" s="162" t="s">
        <v>379</v>
      </c>
      <c r="CN45" s="162" t="s">
        <v>379</v>
      </c>
      <c r="CQ45" s="162" t="s">
        <v>380</v>
      </c>
      <c r="CR45" s="162"/>
      <c r="CS45" s="162"/>
      <c r="CW45" s="201" t="str">
        <f t="shared" si="22"/>
        <v>Receive</v>
      </c>
      <c r="CX45" s="210">
        <f t="shared" si="23"/>
        <v>100000000</v>
      </c>
      <c r="CY45" s="209">
        <f t="shared" ca="1" si="24"/>
        <v>43355</v>
      </c>
      <c r="CZ45" s="208">
        <f t="shared" ca="1" si="25"/>
        <v>45181</v>
      </c>
      <c r="DA45" s="209" t="str">
        <f t="shared" si="36"/>
        <v>EURLIVE</v>
      </c>
      <c r="DB45" s="207" t="str">
        <f t="shared" si="26"/>
        <v>EUR6M</v>
      </c>
      <c r="DC45" s="207" t="s">
        <v>94</v>
      </c>
      <c r="DD45" s="214" t="str">
        <f t="shared" si="27"/>
        <v>ANNUAL</v>
      </c>
      <c r="DE45" s="214" t="str">
        <f t="shared" si="37"/>
        <v>30/360</v>
      </c>
      <c r="DF45" s="213" t="s">
        <v>127</v>
      </c>
      <c r="DG45" s="213" t="s">
        <v>113</v>
      </c>
      <c r="DH45" s="213" t="s">
        <v>127</v>
      </c>
      <c r="DI45" s="213" t="s">
        <v>113</v>
      </c>
      <c r="DJ45" s="220"/>
      <c r="DK45" s="220"/>
      <c r="DL45" s="201"/>
      <c r="DM45" s="205" t="s">
        <v>379</v>
      </c>
      <c r="DN45" s="219" t="s">
        <v>380</v>
      </c>
      <c r="DO45" s="214" t="str">
        <f t="shared" si="38"/>
        <v>Semi-Annual</v>
      </c>
      <c r="DP45" s="204">
        <f t="shared" si="39"/>
        <v>0</v>
      </c>
      <c r="DQ45" s="214" t="str">
        <f t="shared" si="40"/>
        <v>ACT/360</v>
      </c>
      <c r="DR45" s="213" t="s">
        <v>127</v>
      </c>
      <c r="DS45" s="213" t="s">
        <v>113</v>
      </c>
      <c r="DT45" s="213" t="s">
        <v>127</v>
      </c>
      <c r="DU45" s="213" t="s">
        <v>113</v>
      </c>
      <c r="DV45" s="213" t="s">
        <v>127</v>
      </c>
      <c r="DW45" s="213" t="s">
        <v>113</v>
      </c>
      <c r="DX45" s="220"/>
      <c r="DY45" s="220"/>
      <c r="DZ45" s="201"/>
      <c r="EA45" s="205" t="s">
        <v>379</v>
      </c>
      <c r="EB45" s="208"/>
      <c r="EC45" s="208" t="str">
        <f t="shared" si="41"/>
        <v>0D</v>
      </c>
      <c r="ED45" s="208">
        <f t="shared" si="42"/>
        <v>0</v>
      </c>
      <c r="EE45" s="203" t="str">
        <f t="shared" si="43"/>
        <v/>
      </c>
      <c r="EF45" s="215"/>
      <c r="EG45" s="205" t="s">
        <v>379</v>
      </c>
      <c r="EH45" s="219" t="s">
        <v>380</v>
      </c>
      <c r="EI45" s="206">
        <f t="shared" si="44"/>
        <v>0</v>
      </c>
      <c r="ET45" s="159">
        <v>40</v>
      </c>
      <c r="EU45" s="618">
        <v>0</v>
      </c>
      <c r="EV45" s="179">
        <v>0</v>
      </c>
      <c r="EW45" s="159" t="s">
        <v>379</v>
      </c>
      <c r="EX45" s="618" t="s">
        <v>16</v>
      </c>
      <c r="EY45" s="618" t="s">
        <v>117</v>
      </c>
      <c r="EZ45" s="179" t="s">
        <v>152</v>
      </c>
      <c r="FA45" s="618" t="s">
        <v>379</v>
      </c>
      <c r="FB45" s="618" t="str">
        <f t="shared" si="28"/>
        <v>5Y</v>
      </c>
      <c r="FC45" s="618" t="s">
        <v>190</v>
      </c>
      <c r="FD45" s="179" t="s">
        <v>115</v>
      </c>
      <c r="FE45" s="475">
        <v>100</v>
      </c>
      <c r="FF45" s="180"/>
      <c r="FG45" s="181">
        <v>0</v>
      </c>
      <c r="FH45" s="182" t="s">
        <v>399</v>
      </c>
    </row>
    <row r="46" spans="2:164">
      <c r="B46" s="159">
        <v>41</v>
      </c>
      <c r="C46" s="755">
        <v>0</v>
      </c>
      <c r="D46" s="179">
        <v>0</v>
      </c>
      <c r="E46" s="159" t="s">
        <v>379</v>
      </c>
      <c r="F46" s="755" t="s">
        <v>16</v>
      </c>
      <c r="G46" s="755" t="s">
        <v>117</v>
      </c>
      <c r="H46" s="179" t="s">
        <v>152</v>
      </c>
      <c r="I46" s="755" t="s">
        <v>379</v>
      </c>
      <c r="J46" s="755" t="str">
        <f t="shared" si="16"/>
        <v>5Y</v>
      </c>
      <c r="K46" s="755" t="s">
        <v>190</v>
      </c>
      <c r="L46" s="179" t="s">
        <v>115</v>
      </c>
      <c r="M46" s="475">
        <v>100</v>
      </c>
      <c r="N46" s="180"/>
      <c r="O46" s="181">
        <v>0</v>
      </c>
      <c r="P46" s="182" t="s">
        <v>399</v>
      </c>
      <c r="Q46" s="300" t="str">
        <f>IF(D46=1,IF(BT46=AK43,_xll.mirSwapStubRate(BT46,BU46,BV46,CE46,CF46,CG46,,,,,,,CQ46,P46,Curves!$AF$4:$AF$10,Curves!$AF$4:$AF$10,Curves!$AG$4:$AG$10,,,TRUE,TRUE),_xll.mirSwapStubRate(BT46,BU46,BV46,CE46,CF46,CG46,,,,,,,CQ46,P46,Curves!$AG$13:$AG$17,Curves!$AF$13:$AF$17,,,,TRUE,TRUE)),"")</f>
        <v/>
      </c>
      <c r="R46" s="301"/>
      <c r="S46" s="183" t="str">
        <f>IF(D46=1,_xll.meLWOSwapParRate(AL46,P46),"")</f>
        <v/>
      </c>
      <c r="T46" s="184" t="str">
        <f>IF(D46=1,_xll.meLWOSwapPV(AL46,P46),"")</f>
        <v/>
      </c>
      <c r="U46" s="185"/>
      <c r="V46" s="184"/>
      <c r="W46"/>
      <c r="X46" s="477"/>
      <c r="Y46" s="477"/>
      <c r="Z46" s="184"/>
      <c r="AA46" s="184"/>
      <c r="AB46" s="184"/>
      <c r="AC46" s="184"/>
      <c r="AD46" s="184"/>
      <c r="AE46" s="184"/>
      <c r="AF46" s="184"/>
      <c r="AG46" s="184"/>
      <c r="AH46" s="184"/>
      <c r="AI46" s="184"/>
      <c r="AJ46" s="184"/>
      <c r="AK46" s="181" t="str">
        <f t="shared" ca="1" si="17"/>
        <v>OLD</v>
      </c>
      <c r="AL46" s="162" t="str">
        <f>IF(D46=1,_xll.meLWOSwapCreateFromLegs(B46,AM46,BP46),"")</f>
        <v/>
      </c>
      <c r="AM46" s="162" t="str">
        <f>IF(D46=1,_xll.meLWOLegCreate(AN46,_xll.meUtilityLVBFromMultipleKeysValues($AN$5:$BN$5,AN46:BN46),FALSE),"")</f>
        <v/>
      </c>
      <c r="AN46" s="162" t="s">
        <v>382</v>
      </c>
      <c r="AO46" s="468">
        <f t="shared" si="18"/>
        <v>100000000</v>
      </c>
      <c r="AP46" s="373" t="str">
        <f t="shared" si="19"/>
        <v>Receive</v>
      </c>
      <c r="AQ46" s="186">
        <f ca="1">IF(E46="","",IF(OR(RIGHT(E46,1)="D",RIGHT(E46,1)="Y",RIGHT(E46,1)="M",RIGHT(E46,1)="W"),_xll.meDateFromTenor(SpotDate,E46,"MOD_FOLLOWING","TGT"),E46))</f>
        <v>43355</v>
      </c>
      <c r="AR46" s="186">
        <f ca="1">IF(F46="","",IF(OR(RIGHT(F46,1)="D",RIGHT(F46,1)="Y",RIGHT(F46,1)="M",RIGHT(F46,1)="W"),_xll.meDateFromTenor(AQ46,F46),F46))</f>
        <v>45181</v>
      </c>
      <c r="AS46" s="162" t="str">
        <f t="shared" si="29"/>
        <v>ANNUAL</v>
      </c>
      <c r="AT46" s="162" t="s">
        <v>94</v>
      </c>
      <c r="AU46" s="162" t="s">
        <v>102</v>
      </c>
      <c r="AV46" s="180">
        <f t="shared" si="30"/>
        <v>0</v>
      </c>
      <c r="BB46" s="162" t="str">
        <f t="shared" si="31"/>
        <v>30/360</v>
      </c>
      <c r="BE46" s="162" t="s">
        <v>127</v>
      </c>
      <c r="BF46" s="162" t="s">
        <v>113</v>
      </c>
      <c r="BG46" s="162" t="s">
        <v>127</v>
      </c>
      <c r="BH46" s="162" t="s">
        <v>113</v>
      </c>
      <c r="BI46" s="162" t="s">
        <v>393</v>
      </c>
      <c r="BK46" s="162" t="s">
        <v>379</v>
      </c>
      <c r="BN46" s="162" t="s">
        <v>380</v>
      </c>
      <c r="BP46" s="162" t="str">
        <f>IF(D46=1,_xll.meLWOLegCreate(BQ46,_xll.meUtilityLVBFromMultipleKeysValues($BQ$5:$CQ$5,BQ46:CQ46),FALSE),"")</f>
        <v/>
      </c>
      <c r="BQ46" s="162" t="s">
        <v>383</v>
      </c>
      <c r="BR46" s="187">
        <f t="shared" si="20"/>
        <v>100000000</v>
      </c>
      <c r="BS46" s="373" t="str">
        <f t="shared" si="21"/>
        <v>Pay</v>
      </c>
      <c r="BT46" s="186">
        <f ca="1">IF(I46="","",IF(OR(RIGHT(I46,1)="D",RIGHT(I46,1)="Y",RIGHT(I46,1)="M",RIGHT(I46,1)="W"),_xll.meDateFromTenor(SpotDate,I46,"MOD_FOLLOWING","TGT"),I46))</f>
        <v>43355</v>
      </c>
      <c r="BU46" s="186">
        <f ca="1">IF(J46="","",IF(OR(RIGHT(J46,1)="D",RIGHT(J46,1)="Y",RIGHT(J46,1)="M",RIGHT(J46,1)="W"),_xll.meDateFromTenor(BT46,J46),J46))</f>
        <v>45181</v>
      </c>
      <c r="BV46" s="162" t="str">
        <f t="shared" si="32"/>
        <v>Semi-Annual</v>
      </c>
      <c r="BW46" s="188" t="str">
        <f>IF(BV46="QUARTERLY",Curves!$AG$14,IF('Vanilla Pricer'!BV46="SEMI-ANNUAL",Curves!$AG$15,IF('Vanilla Pricer'!BV46="MONTHLY",Curves!$AG$16,IF('Vanilla Pricer'!BV46="12M",Curves!$AG$17))))</f>
        <v>EUR6M</v>
      </c>
      <c r="BX46" s="162" t="s">
        <v>94</v>
      </c>
      <c r="BY46" s="162" t="s">
        <v>102</v>
      </c>
      <c r="BZ46" s="162" t="s">
        <v>378</v>
      </c>
      <c r="CA46" s="162" t="s">
        <v>378</v>
      </c>
      <c r="CB46" s="200" t="str">
        <f t="shared" si="33"/>
        <v/>
      </c>
      <c r="CD46" s="181">
        <f t="shared" si="34"/>
        <v>0</v>
      </c>
      <c r="CE46" s="162" t="str">
        <f t="shared" si="35"/>
        <v>ACT/360</v>
      </c>
      <c r="CF46" s="162" t="s">
        <v>127</v>
      </c>
      <c r="CG46" s="162" t="s">
        <v>113</v>
      </c>
      <c r="CH46" s="162" t="s">
        <v>127</v>
      </c>
      <c r="CI46" s="162" t="s">
        <v>113</v>
      </c>
      <c r="CJ46" s="162" t="s">
        <v>127</v>
      </c>
      <c r="CK46" s="162" t="s">
        <v>113</v>
      </c>
      <c r="CL46" s="162" t="s">
        <v>393</v>
      </c>
      <c r="CM46" s="162" t="s">
        <v>379</v>
      </c>
      <c r="CN46" s="162" t="s">
        <v>379</v>
      </c>
      <c r="CQ46" s="162" t="s">
        <v>380</v>
      </c>
      <c r="CR46" s="162"/>
      <c r="CS46" s="162"/>
      <c r="CW46" s="201" t="str">
        <f t="shared" si="22"/>
        <v>Receive</v>
      </c>
      <c r="CX46" s="210">
        <f t="shared" si="23"/>
        <v>100000000</v>
      </c>
      <c r="CY46" s="209">
        <f t="shared" ca="1" si="24"/>
        <v>43355</v>
      </c>
      <c r="CZ46" s="208">
        <f t="shared" ca="1" si="25"/>
        <v>45181</v>
      </c>
      <c r="DA46" s="209" t="str">
        <f t="shared" si="36"/>
        <v>EURLIVE</v>
      </c>
      <c r="DB46" s="207" t="str">
        <f t="shared" si="26"/>
        <v>EUR6M</v>
      </c>
      <c r="DC46" s="207" t="s">
        <v>94</v>
      </c>
      <c r="DD46" s="214" t="str">
        <f t="shared" si="27"/>
        <v>ANNUAL</v>
      </c>
      <c r="DE46" s="214" t="str">
        <f t="shared" si="37"/>
        <v>30/360</v>
      </c>
      <c r="DF46" s="213" t="s">
        <v>127</v>
      </c>
      <c r="DG46" s="213" t="s">
        <v>113</v>
      </c>
      <c r="DH46" s="213" t="s">
        <v>127</v>
      </c>
      <c r="DI46" s="213" t="s">
        <v>113</v>
      </c>
      <c r="DJ46" s="220"/>
      <c r="DK46" s="220"/>
      <c r="DL46" s="201"/>
      <c r="DM46" s="205" t="s">
        <v>379</v>
      </c>
      <c r="DN46" s="219" t="s">
        <v>380</v>
      </c>
      <c r="DO46" s="214" t="str">
        <f t="shared" si="38"/>
        <v>Semi-Annual</v>
      </c>
      <c r="DP46" s="204">
        <f t="shared" si="39"/>
        <v>0</v>
      </c>
      <c r="DQ46" s="214" t="str">
        <f t="shared" si="40"/>
        <v>ACT/360</v>
      </c>
      <c r="DR46" s="213" t="s">
        <v>127</v>
      </c>
      <c r="DS46" s="213" t="s">
        <v>113</v>
      </c>
      <c r="DT46" s="213" t="s">
        <v>127</v>
      </c>
      <c r="DU46" s="213" t="s">
        <v>113</v>
      </c>
      <c r="DV46" s="213" t="s">
        <v>127</v>
      </c>
      <c r="DW46" s="213" t="s">
        <v>113</v>
      </c>
      <c r="DX46" s="220"/>
      <c r="DY46" s="220"/>
      <c r="DZ46" s="201"/>
      <c r="EA46" s="205" t="s">
        <v>379</v>
      </c>
      <c r="EB46" s="208"/>
      <c r="EC46" s="208" t="str">
        <f t="shared" si="41"/>
        <v>0D</v>
      </c>
      <c r="ED46" s="208">
        <f t="shared" si="42"/>
        <v>0</v>
      </c>
      <c r="EE46" s="203" t="str">
        <f t="shared" si="43"/>
        <v/>
      </c>
      <c r="EF46" s="215"/>
      <c r="EG46" s="205" t="s">
        <v>379</v>
      </c>
      <c r="EH46" s="219" t="s">
        <v>380</v>
      </c>
      <c r="EI46" s="206">
        <f t="shared" si="44"/>
        <v>0</v>
      </c>
      <c r="ET46" s="159">
        <v>41</v>
      </c>
      <c r="EU46" s="618">
        <v>0</v>
      </c>
      <c r="EV46" s="179">
        <v>0</v>
      </c>
      <c r="EW46" s="159" t="s">
        <v>379</v>
      </c>
      <c r="EX46" s="618" t="s">
        <v>16</v>
      </c>
      <c r="EY46" s="618" t="s">
        <v>117</v>
      </c>
      <c r="EZ46" s="179" t="s">
        <v>152</v>
      </c>
      <c r="FA46" s="618" t="s">
        <v>379</v>
      </c>
      <c r="FB46" s="618" t="str">
        <f t="shared" si="28"/>
        <v>5Y</v>
      </c>
      <c r="FC46" s="618" t="s">
        <v>190</v>
      </c>
      <c r="FD46" s="179" t="s">
        <v>115</v>
      </c>
      <c r="FE46" s="475">
        <v>100</v>
      </c>
      <c r="FF46" s="180"/>
      <c r="FG46" s="181">
        <v>0</v>
      </c>
      <c r="FH46" s="182" t="s">
        <v>399</v>
      </c>
    </row>
    <row r="47" spans="2:164">
      <c r="B47" s="159">
        <v>42</v>
      </c>
      <c r="C47" s="755">
        <v>0</v>
      </c>
      <c r="D47" s="179">
        <v>0</v>
      </c>
      <c r="E47" s="159" t="s">
        <v>379</v>
      </c>
      <c r="F47" s="755" t="s">
        <v>16</v>
      </c>
      <c r="G47" s="755" t="s">
        <v>117</v>
      </c>
      <c r="H47" s="179" t="s">
        <v>152</v>
      </c>
      <c r="I47" s="755" t="s">
        <v>379</v>
      </c>
      <c r="J47" s="755" t="str">
        <f t="shared" si="16"/>
        <v>5Y</v>
      </c>
      <c r="K47" s="755" t="s">
        <v>190</v>
      </c>
      <c r="L47" s="179" t="s">
        <v>115</v>
      </c>
      <c r="M47" s="475">
        <v>100</v>
      </c>
      <c r="N47" s="180"/>
      <c r="O47" s="181">
        <v>0</v>
      </c>
      <c r="P47" s="182" t="s">
        <v>399</v>
      </c>
      <c r="Q47" s="300" t="str">
        <f>IF(D47=1,IF(BT47=AK44,_xll.mirSwapStubRate(BT47,BU47,BV47,CE47,CF47,CG47,,,,,,,CQ47,P47,Curves!$AF$4:$AF$10,Curves!$AF$4:$AF$10,Curves!$AG$4:$AG$10,,,TRUE,TRUE),_xll.mirSwapStubRate(BT47,BU47,BV47,CE47,CF47,CG47,,,,,,,CQ47,P47,Curves!$AG$13:$AG$17,Curves!$AF$13:$AF$17,,,,TRUE,TRUE)),"")</f>
        <v/>
      </c>
      <c r="R47" s="301"/>
      <c r="S47" s="183" t="str">
        <f>IF(D47=1,_xll.meLWOSwapParRate(AL47,P47),"")</f>
        <v/>
      </c>
      <c r="T47" s="184" t="str">
        <f>IF(D47=1,_xll.meLWOSwapPV(AL47,P47),"")</f>
        <v/>
      </c>
      <c r="U47" s="185"/>
      <c r="V47" s="184"/>
      <c r="W47"/>
      <c r="X47" s="477"/>
      <c r="Y47" s="477"/>
      <c r="Z47" s="184"/>
      <c r="AA47" s="184"/>
      <c r="AB47" s="184"/>
      <c r="AC47" s="184"/>
      <c r="AD47" s="184"/>
      <c r="AE47" s="184"/>
      <c r="AF47" s="184"/>
      <c r="AG47" s="184"/>
      <c r="AH47" s="184"/>
      <c r="AI47" s="184"/>
      <c r="AJ47" s="184"/>
      <c r="AK47" s="181" t="str">
        <f t="shared" ca="1" si="17"/>
        <v>OLD</v>
      </c>
      <c r="AL47" s="162" t="str">
        <f>IF(D47=1,_xll.meLWOSwapCreateFromLegs(B47,AM47,BP47),"")</f>
        <v/>
      </c>
      <c r="AM47" s="162" t="str">
        <f>IF(D47=1,_xll.meLWOLegCreate(AN47,_xll.meUtilityLVBFromMultipleKeysValues($AN$5:$BN$5,AN47:BN47),FALSE),"")</f>
        <v/>
      </c>
      <c r="AN47" s="162" t="s">
        <v>382</v>
      </c>
      <c r="AO47" s="468">
        <f t="shared" si="18"/>
        <v>100000000</v>
      </c>
      <c r="AP47" s="373" t="str">
        <f t="shared" si="19"/>
        <v>Receive</v>
      </c>
      <c r="AQ47" s="186">
        <f ca="1">IF(E47="","",IF(OR(RIGHT(E47,1)="D",RIGHT(E47,1)="Y",RIGHT(E47,1)="M",RIGHT(E47,1)="W"),_xll.meDateFromTenor(SpotDate,E47,"MOD_FOLLOWING","TGT"),E47))</f>
        <v>43355</v>
      </c>
      <c r="AR47" s="186">
        <f ca="1">IF(F47="","",IF(OR(RIGHT(F47,1)="D",RIGHT(F47,1)="Y",RIGHT(F47,1)="M",RIGHT(F47,1)="W"),_xll.meDateFromTenor(AQ47,F47),F47))</f>
        <v>45181</v>
      </c>
      <c r="AS47" s="162" t="str">
        <f t="shared" si="29"/>
        <v>ANNUAL</v>
      </c>
      <c r="AT47" s="162" t="s">
        <v>94</v>
      </c>
      <c r="AU47" s="162" t="s">
        <v>102</v>
      </c>
      <c r="AV47" s="180">
        <f t="shared" si="30"/>
        <v>0</v>
      </c>
      <c r="BB47" s="162" t="str">
        <f t="shared" si="31"/>
        <v>30/360</v>
      </c>
      <c r="BE47" s="162" t="s">
        <v>127</v>
      </c>
      <c r="BF47" s="162" t="s">
        <v>113</v>
      </c>
      <c r="BG47" s="162" t="s">
        <v>127</v>
      </c>
      <c r="BH47" s="162" t="s">
        <v>113</v>
      </c>
      <c r="BI47" s="162" t="s">
        <v>393</v>
      </c>
      <c r="BK47" s="162" t="s">
        <v>379</v>
      </c>
      <c r="BN47" s="162" t="s">
        <v>380</v>
      </c>
      <c r="BP47" s="162" t="str">
        <f>IF(D47=1,_xll.meLWOLegCreate(BQ47,_xll.meUtilityLVBFromMultipleKeysValues($BQ$5:$CQ$5,BQ47:CQ47),FALSE),"")</f>
        <v/>
      </c>
      <c r="BQ47" s="162" t="s">
        <v>383</v>
      </c>
      <c r="BR47" s="187">
        <f t="shared" si="20"/>
        <v>100000000</v>
      </c>
      <c r="BS47" s="373" t="str">
        <f t="shared" si="21"/>
        <v>Pay</v>
      </c>
      <c r="BT47" s="186">
        <f ca="1">IF(I47="","",IF(OR(RIGHT(I47,1)="D",RIGHT(I47,1)="Y",RIGHT(I47,1)="M",RIGHT(I47,1)="W"),_xll.meDateFromTenor(SpotDate,I47,"MOD_FOLLOWING","TGT"),I47))</f>
        <v>43355</v>
      </c>
      <c r="BU47" s="186">
        <f ca="1">IF(J47="","",IF(OR(RIGHT(J47,1)="D",RIGHT(J47,1)="Y",RIGHT(J47,1)="M",RIGHT(J47,1)="W"),_xll.meDateFromTenor(BT47,J47),J47))</f>
        <v>45181</v>
      </c>
      <c r="BV47" s="162" t="str">
        <f t="shared" si="32"/>
        <v>Semi-Annual</v>
      </c>
      <c r="BW47" s="188" t="str">
        <f>IF(BV47="QUARTERLY",Curves!$AG$14,IF('Vanilla Pricer'!BV47="SEMI-ANNUAL",Curves!$AG$15,IF('Vanilla Pricer'!BV47="MONTHLY",Curves!$AG$16,IF('Vanilla Pricer'!BV47="12M",Curves!$AG$17))))</f>
        <v>EUR6M</v>
      </c>
      <c r="BX47" s="162" t="s">
        <v>94</v>
      </c>
      <c r="BY47" s="162" t="s">
        <v>102</v>
      </c>
      <c r="BZ47" s="162" t="s">
        <v>378</v>
      </c>
      <c r="CA47" s="162" t="s">
        <v>378</v>
      </c>
      <c r="CB47" s="200" t="str">
        <f t="shared" si="33"/>
        <v/>
      </c>
      <c r="CD47" s="181">
        <f t="shared" si="34"/>
        <v>0</v>
      </c>
      <c r="CE47" s="162" t="str">
        <f t="shared" si="35"/>
        <v>ACT/360</v>
      </c>
      <c r="CF47" s="162" t="s">
        <v>127</v>
      </c>
      <c r="CG47" s="162" t="s">
        <v>113</v>
      </c>
      <c r="CH47" s="162" t="s">
        <v>127</v>
      </c>
      <c r="CI47" s="162" t="s">
        <v>113</v>
      </c>
      <c r="CJ47" s="162" t="s">
        <v>127</v>
      </c>
      <c r="CK47" s="162" t="s">
        <v>113</v>
      </c>
      <c r="CL47" s="162" t="s">
        <v>393</v>
      </c>
      <c r="CM47" s="162" t="s">
        <v>379</v>
      </c>
      <c r="CN47" s="162" t="s">
        <v>379</v>
      </c>
      <c r="CQ47" s="162" t="s">
        <v>380</v>
      </c>
      <c r="CR47" s="162"/>
      <c r="CS47" s="162"/>
      <c r="CW47" s="201" t="str">
        <f t="shared" si="22"/>
        <v>Receive</v>
      </c>
      <c r="CX47" s="210">
        <f t="shared" si="23"/>
        <v>100000000</v>
      </c>
      <c r="CY47" s="209">
        <f t="shared" ca="1" si="24"/>
        <v>43355</v>
      </c>
      <c r="CZ47" s="208">
        <f t="shared" ca="1" si="25"/>
        <v>45181</v>
      </c>
      <c r="DA47" s="209" t="str">
        <f t="shared" si="36"/>
        <v>EURLIVE</v>
      </c>
      <c r="DB47" s="207" t="str">
        <f t="shared" si="26"/>
        <v>EUR6M</v>
      </c>
      <c r="DC47" s="207" t="s">
        <v>94</v>
      </c>
      <c r="DD47" s="214" t="str">
        <f t="shared" si="27"/>
        <v>ANNUAL</v>
      </c>
      <c r="DE47" s="214" t="str">
        <f t="shared" si="37"/>
        <v>30/360</v>
      </c>
      <c r="DF47" s="213" t="s">
        <v>127</v>
      </c>
      <c r="DG47" s="213" t="s">
        <v>113</v>
      </c>
      <c r="DH47" s="213" t="s">
        <v>127</v>
      </c>
      <c r="DI47" s="213" t="s">
        <v>113</v>
      </c>
      <c r="DJ47" s="220"/>
      <c r="DK47" s="220"/>
      <c r="DL47" s="201"/>
      <c r="DM47" s="205" t="s">
        <v>379</v>
      </c>
      <c r="DN47" s="219" t="s">
        <v>380</v>
      </c>
      <c r="DO47" s="214" t="str">
        <f t="shared" si="38"/>
        <v>Semi-Annual</v>
      </c>
      <c r="DP47" s="204">
        <f t="shared" si="39"/>
        <v>0</v>
      </c>
      <c r="DQ47" s="214" t="str">
        <f t="shared" si="40"/>
        <v>ACT/360</v>
      </c>
      <c r="DR47" s="213" t="s">
        <v>127</v>
      </c>
      <c r="DS47" s="213" t="s">
        <v>113</v>
      </c>
      <c r="DT47" s="213" t="s">
        <v>127</v>
      </c>
      <c r="DU47" s="213" t="s">
        <v>113</v>
      </c>
      <c r="DV47" s="213" t="s">
        <v>127</v>
      </c>
      <c r="DW47" s="213" t="s">
        <v>113</v>
      </c>
      <c r="DX47" s="220"/>
      <c r="DY47" s="220"/>
      <c r="DZ47" s="201"/>
      <c r="EA47" s="205" t="s">
        <v>379</v>
      </c>
      <c r="EB47" s="208"/>
      <c r="EC47" s="208" t="str">
        <f t="shared" si="41"/>
        <v>0D</v>
      </c>
      <c r="ED47" s="208">
        <f t="shared" si="42"/>
        <v>0</v>
      </c>
      <c r="EE47" s="203" t="str">
        <f t="shared" si="43"/>
        <v/>
      </c>
      <c r="EF47" s="215"/>
      <c r="EG47" s="205" t="s">
        <v>379</v>
      </c>
      <c r="EH47" s="219" t="s">
        <v>380</v>
      </c>
      <c r="EI47" s="206">
        <f t="shared" si="44"/>
        <v>0</v>
      </c>
      <c r="ET47" s="159">
        <v>42</v>
      </c>
      <c r="EU47" s="618">
        <v>0</v>
      </c>
      <c r="EV47" s="179">
        <v>0</v>
      </c>
      <c r="EW47" s="159" t="s">
        <v>379</v>
      </c>
      <c r="EX47" s="618" t="s">
        <v>16</v>
      </c>
      <c r="EY47" s="618" t="s">
        <v>117</v>
      </c>
      <c r="EZ47" s="179" t="s">
        <v>152</v>
      </c>
      <c r="FA47" s="618" t="s">
        <v>379</v>
      </c>
      <c r="FB47" s="618" t="str">
        <f t="shared" si="28"/>
        <v>5Y</v>
      </c>
      <c r="FC47" s="618" t="s">
        <v>190</v>
      </c>
      <c r="FD47" s="179" t="s">
        <v>115</v>
      </c>
      <c r="FE47" s="475">
        <v>100</v>
      </c>
      <c r="FF47" s="180"/>
      <c r="FG47" s="181">
        <v>0</v>
      </c>
      <c r="FH47" s="182" t="s">
        <v>399</v>
      </c>
    </row>
    <row r="48" spans="2:164">
      <c r="B48" s="159">
        <v>43</v>
      </c>
      <c r="C48" s="755">
        <v>0</v>
      </c>
      <c r="D48" s="179">
        <v>0</v>
      </c>
      <c r="E48" s="159" t="s">
        <v>379</v>
      </c>
      <c r="F48" s="755" t="s">
        <v>16</v>
      </c>
      <c r="G48" s="755" t="s">
        <v>117</v>
      </c>
      <c r="H48" s="179" t="s">
        <v>152</v>
      </c>
      <c r="I48" s="755" t="s">
        <v>379</v>
      </c>
      <c r="J48" s="755" t="str">
        <f t="shared" si="16"/>
        <v>5Y</v>
      </c>
      <c r="K48" s="755" t="s">
        <v>190</v>
      </c>
      <c r="L48" s="179" t="s">
        <v>115</v>
      </c>
      <c r="M48" s="475">
        <v>100</v>
      </c>
      <c r="N48" s="180"/>
      <c r="O48" s="181">
        <v>0</v>
      </c>
      <c r="P48" s="182" t="s">
        <v>399</v>
      </c>
      <c r="Q48" s="300" t="str">
        <f>IF(D48=1,IF(BT48=AK45,_xll.mirSwapStubRate(BT48,BU48,BV48,CE48,CF48,CG48,,,,,,,CQ48,P48,Curves!$AF$4:$AF$10,Curves!$AF$4:$AF$10,Curves!$AG$4:$AG$10,,,TRUE,TRUE),_xll.mirSwapStubRate(BT48,BU48,BV48,CE48,CF48,CG48,,,,,,,CQ48,P48,Curves!$AG$13:$AG$17,Curves!$AF$13:$AF$17,,,,TRUE,TRUE)),"")</f>
        <v/>
      </c>
      <c r="R48" s="301"/>
      <c r="S48" s="183" t="str">
        <f>IF(D48=1,_xll.meLWOSwapParRate(AL48,P48),"")</f>
        <v/>
      </c>
      <c r="T48" s="184" t="str">
        <f>IF(D48=1,_xll.meLWOSwapPV(AL48,P48),"")</f>
        <v/>
      </c>
      <c r="U48" s="185"/>
      <c r="V48" s="184"/>
      <c r="W48"/>
      <c r="X48" s="477"/>
      <c r="Y48" s="477"/>
      <c r="Z48" s="184"/>
      <c r="AA48" s="184"/>
      <c r="AB48" s="184"/>
      <c r="AC48" s="184"/>
      <c r="AD48" s="184"/>
      <c r="AE48" s="184"/>
      <c r="AF48" s="184"/>
      <c r="AG48" s="184"/>
      <c r="AH48" s="184"/>
      <c r="AI48" s="184"/>
      <c r="AJ48" s="184"/>
      <c r="AK48" s="181" t="str">
        <f t="shared" ca="1" si="17"/>
        <v>OLD</v>
      </c>
      <c r="AL48" s="162" t="str">
        <f>IF(D48=1,_xll.meLWOSwapCreateFromLegs(B48,AM48,BP48),"")</f>
        <v/>
      </c>
      <c r="AM48" s="162" t="str">
        <f>IF(D48=1,_xll.meLWOLegCreate(AN48,_xll.meUtilityLVBFromMultipleKeysValues($AN$5:$BN$5,AN48:BN48),FALSE),"")</f>
        <v/>
      </c>
      <c r="AN48" s="162" t="s">
        <v>382</v>
      </c>
      <c r="AO48" s="468">
        <f t="shared" si="18"/>
        <v>100000000</v>
      </c>
      <c r="AP48" s="373" t="str">
        <f t="shared" si="19"/>
        <v>Receive</v>
      </c>
      <c r="AQ48" s="186">
        <f ca="1">IF(E48="","",IF(OR(RIGHT(E48,1)="D",RIGHT(E48,1)="Y",RIGHT(E48,1)="M",RIGHT(E48,1)="W"),_xll.meDateFromTenor(SpotDate,E48,"MOD_FOLLOWING","TGT"),E48))</f>
        <v>43355</v>
      </c>
      <c r="AR48" s="186">
        <f ca="1">IF(F48="","",IF(OR(RIGHT(F48,1)="D",RIGHT(F48,1)="Y",RIGHT(F48,1)="M",RIGHT(F48,1)="W"),_xll.meDateFromTenor(AQ48,F48),F48))</f>
        <v>45181</v>
      </c>
      <c r="AS48" s="162" t="str">
        <f t="shared" si="29"/>
        <v>ANNUAL</v>
      </c>
      <c r="AT48" s="162" t="s">
        <v>94</v>
      </c>
      <c r="AU48" s="162" t="s">
        <v>102</v>
      </c>
      <c r="AV48" s="180">
        <f t="shared" si="30"/>
        <v>0</v>
      </c>
      <c r="BB48" s="162" t="str">
        <f t="shared" si="31"/>
        <v>30/360</v>
      </c>
      <c r="BE48" s="162" t="s">
        <v>127</v>
      </c>
      <c r="BF48" s="162" t="s">
        <v>113</v>
      </c>
      <c r="BG48" s="162" t="s">
        <v>127</v>
      </c>
      <c r="BH48" s="162" t="s">
        <v>113</v>
      </c>
      <c r="BI48" s="162" t="s">
        <v>393</v>
      </c>
      <c r="BK48" s="162" t="s">
        <v>379</v>
      </c>
      <c r="BN48" s="162" t="s">
        <v>380</v>
      </c>
      <c r="BP48" s="162" t="str">
        <f>IF(D48=1,_xll.meLWOLegCreate(BQ48,_xll.meUtilityLVBFromMultipleKeysValues($BQ$5:$CQ$5,BQ48:CQ48),FALSE),"")</f>
        <v/>
      </c>
      <c r="BQ48" s="162" t="s">
        <v>383</v>
      </c>
      <c r="BR48" s="187">
        <f t="shared" si="20"/>
        <v>100000000</v>
      </c>
      <c r="BS48" s="373" t="str">
        <f t="shared" si="21"/>
        <v>Pay</v>
      </c>
      <c r="BT48" s="186">
        <f ca="1">IF(I48="","",IF(OR(RIGHT(I48,1)="D",RIGHT(I48,1)="Y",RIGHT(I48,1)="M",RIGHT(I48,1)="W"),_xll.meDateFromTenor(SpotDate,I48,"MOD_FOLLOWING","TGT"),I48))</f>
        <v>43355</v>
      </c>
      <c r="BU48" s="186">
        <f ca="1">IF(J48="","",IF(OR(RIGHT(J48,1)="D",RIGHT(J48,1)="Y",RIGHT(J48,1)="M",RIGHT(J48,1)="W"),_xll.meDateFromTenor(BT48,J48),J48))</f>
        <v>45181</v>
      </c>
      <c r="BV48" s="162" t="str">
        <f t="shared" si="32"/>
        <v>Semi-Annual</v>
      </c>
      <c r="BW48" s="188" t="str">
        <f>IF(BV48="QUARTERLY",Curves!$AG$14,IF('Vanilla Pricer'!BV48="SEMI-ANNUAL",Curves!$AG$15,IF('Vanilla Pricer'!BV48="MONTHLY",Curves!$AG$16,IF('Vanilla Pricer'!BV48="12M",Curves!$AG$17))))</f>
        <v>EUR6M</v>
      </c>
      <c r="BX48" s="162" t="s">
        <v>94</v>
      </c>
      <c r="BY48" s="162" t="s">
        <v>102</v>
      </c>
      <c r="BZ48" s="162" t="s">
        <v>378</v>
      </c>
      <c r="CA48" s="162" t="s">
        <v>378</v>
      </c>
      <c r="CB48" s="200" t="str">
        <f t="shared" si="33"/>
        <v/>
      </c>
      <c r="CD48" s="181">
        <f t="shared" si="34"/>
        <v>0</v>
      </c>
      <c r="CE48" s="162" t="str">
        <f t="shared" si="35"/>
        <v>ACT/360</v>
      </c>
      <c r="CF48" s="162" t="s">
        <v>127</v>
      </c>
      <c r="CG48" s="162" t="s">
        <v>113</v>
      </c>
      <c r="CH48" s="162" t="s">
        <v>127</v>
      </c>
      <c r="CI48" s="162" t="s">
        <v>113</v>
      </c>
      <c r="CJ48" s="162" t="s">
        <v>127</v>
      </c>
      <c r="CK48" s="162" t="s">
        <v>113</v>
      </c>
      <c r="CL48" s="162" t="s">
        <v>393</v>
      </c>
      <c r="CM48" s="162" t="s">
        <v>379</v>
      </c>
      <c r="CN48" s="162" t="s">
        <v>379</v>
      </c>
      <c r="CQ48" s="162" t="s">
        <v>380</v>
      </c>
      <c r="CR48" s="162"/>
      <c r="CS48" s="162"/>
      <c r="CW48" s="201" t="str">
        <f t="shared" si="22"/>
        <v>Receive</v>
      </c>
      <c r="CX48" s="210">
        <f t="shared" si="23"/>
        <v>100000000</v>
      </c>
      <c r="CY48" s="209">
        <f t="shared" ca="1" si="24"/>
        <v>43355</v>
      </c>
      <c r="CZ48" s="208">
        <f t="shared" ca="1" si="25"/>
        <v>45181</v>
      </c>
      <c r="DA48" s="209" t="str">
        <f t="shared" si="36"/>
        <v>EURLIVE</v>
      </c>
      <c r="DB48" s="207" t="str">
        <f t="shared" si="26"/>
        <v>EUR6M</v>
      </c>
      <c r="DC48" s="207" t="s">
        <v>94</v>
      </c>
      <c r="DD48" s="214" t="str">
        <f t="shared" si="27"/>
        <v>ANNUAL</v>
      </c>
      <c r="DE48" s="214" t="str">
        <f t="shared" si="37"/>
        <v>30/360</v>
      </c>
      <c r="DF48" s="213" t="s">
        <v>127</v>
      </c>
      <c r="DG48" s="213" t="s">
        <v>113</v>
      </c>
      <c r="DH48" s="213" t="s">
        <v>127</v>
      </c>
      <c r="DI48" s="213" t="s">
        <v>113</v>
      </c>
      <c r="DJ48" s="220"/>
      <c r="DK48" s="220"/>
      <c r="DL48" s="201"/>
      <c r="DM48" s="205" t="s">
        <v>379</v>
      </c>
      <c r="DN48" s="219" t="s">
        <v>380</v>
      </c>
      <c r="DO48" s="214" t="str">
        <f t="shared" si="38"/>
        <v>Semi-Annual</v>
      </c>
      <c r="DP48" s="204">
        <f t="shared" si="39"/>
        <v>0</v>
      </c>
      <c r="DQ48" s="214" t="str">
        <f t="shared" si="40"/>
        <v>ACT/360</v>
      </c>
      <c r="DR48" s="213" t="s">
        <v>127</v>
      </c>
      <c r="DS48" s="213" t="s">
        <v>113</v>
      </c>
      <c r="DT48" s="213" t="s">
        <v>127</v>
      </c>
      <c r="DU48" s="213" t="s">
        <v>113</v>
      </c>
      <c r="DV48" s="213" t="s">
        <v>127</v>
      </c>
      <c r="DW48" s="213" t="s">
        <v>113</v>
      </c>
      <c r="DX48" s="220"/>
      <c r="DY48" s="220"/>
      <c r="DZ48" s="201"/>
      <c r="EA48" s="205" t="s">
        <v>379</v>
      </c>
      <c r="EB48" s="208"/>
      <c r="EC48" s="208" t="str">
        <f t="shared" si="41"/>
        <v>0D</v>
      </c>
      <c r="ED48" s="208">
        <f t="shared" si="42"/>
        <v>0</v>
      </c>
      <c r="EE48" s="203" t="str">
        <f t="shared" si="43"/>
        <v/>
      </c>
      <c r="EF48" s="215"/>
      <c r="EG48" s="205" t="s">
        <v>379</v>
      </c>
      <c r="EH48" s="219" t="s">
        <v>380</v>
      </c>
      <c r="EI48" s="206">
        <f t="shared" si="44"/>
        <v>0</v>
      </c>
      <c r="ET48" s="159">
        <v>43</v>
      </c>
      <c r="EU48" s="618">
        <v>0</v>
      </c>
      <c r="EV48" s="179">
        <v>0</v>
      </c>
      <c r="EW48" s="159" t="s">
        <v>379</v>
      </c>
      <c r="EX48" s="618" t="s">
        <v>16</v>
      </c>
      <c r="EY48" s="618" t="s">
        <v>117</v>
      </c>
      <c r="EZ48" s="179" t="s">
        <v>152</v>
      </c>
      <c r="FA48" s="618" t="s">
        <v>379</v>
      </c>
      <c r="FB48" s="618" t="str">
        <f t="shared" si="28"/>
        <v>5Y</v>
      </c>
      <c r="FC48" s="618" t="s">
        <v>190</v>
      </c>
      <c r="FD48" s="179" t="s">
        <v>115</v>
      </c>
      <c r="FE48" s="475">
        <v>100</v>
      </c>
      <c r="FF48" s="180"/>
      <c r="FG48" s="181">
        <v>0</v>
      </c>
      <c r="FH48" s="182" t="s">
        <v>399</v>
      </c>
    </row>
    <row r="49" spans="2:164">
      <c r="B49" s="159">
        <v>44</v>
      </c>
      <c r="C49" s="755">
        <v>0</v>
      </c>
      <c r="D49" s="179">
        <v>0</v>
      </c>
      <c r="E49" s="159" t="s">
        <v>379</v>
      </c>
      <c r="F49" s="755" t="s">
        <v>16</v>
      </c>
      <c r="G49" s="755" t="s">
        <v>117</v>
      </c>
      <c r="H49" s="179" t="s">
        <v>152</v>
      </c>
      <c r="I49" s="755" t="s">
        <v>379</v>
      </c>
      <c r="J49" s="755" t="str">
        <f t="shared" si="16"/>
        <v>5Y</v>
      </c>
      <c r="K49" s="755" t="s">
        <v>190</v>
      </c>
      <c r="L49" s="179" t="s">
        <v>115</v>
      </c>
      <c r="M49" s="475">
        <v>100</v>
      </c>
      <c r="N49" s="180"/>
      <c r="O49" s="181">
        <v>0</v>
      </c>
      <c r="P49" s="182" t="s">
        <v>399</v>
      </c>
      <c r="Q49" s="300" t="str">
        <f>IF(D49=1,IF(BT49=AK46,_xll.mirSwapStubRate(BT49,BU49,BV49,CE49,CF49,CG49,,,,,,,CQ49,P49,Curves!$AF$4:$AF$10,Curves!$AF$4:$AF$10,Curves!$AG$4:$AG$10,,,TRUE,TRUE),_xll.mirSwapStubRate(BT49,BU49,BV49,CE49,CF49,CG49,,,,,,,CQ49,P49,Curves!$AG$13:$AG$17,Curves!$AF$13:$AF$17,,,,TRUE,TRUE)),"")</f>
        <v/>
      </c>
      <c r="R49" s="301"/>
      <c r="S49" s="183" t="str">
        <f>IF(D49=1,_xll.meLWOSwapParRate(AL49,P49),"")</f>
        <v/>
      </c>
      <c r="T49" s="184" t="str">
        <f>IF(D49=1,_xll.meLWOSwapPV(AL49,P49),"")</f>
        <v/>
      </c>
      <c r="U49" s="185"/>
      <c r="V49" s="184"/>
      <c r="W49"/>
      <c r="X49" s="477"/>
      <c r="Y49" s="477"/>
      <c r="Z49" s="184"/>
      <c r="AA49" s="184"/>
      <c r="AB49" s="184"/>
      <c r="AC49" s="184"/>
      <c r="AD49" s="184"/>
      <c r="AE49" s="184"/>
      <c r="AF49" s="184"/>
      <c r="AG49" s="184"/>
      <c r="AH49" s="184"/>
      <c r="AI49" s="184"/>
      <c r="AJ49" s="184"/>
      <c r="AK49" s="181" t="str">
        <f t="shared" ca="1" si="17"/>
        <v>OLD</v>
      </c>
      <c r="AL49" s="162" t="str">
        <f>IF(D49=1,_xll.meLWOSwapCreateFromLegs(B49,AM49,BP49),"")</f>
        <v/>
      </c>
      <c r="AM49" s="162" t="str">
        <f>IF(D49=1,_xll.meLWOLegCreate(AN49,_xll.meUtilityLVBFromMultipleKeysValues($AN$5:$BN$5,AN49:BN49),FALSE),"")</f>
        <v/>
      </c>
      <c r="AN49" s="162" t="s">
        <v>382</v>
      </c>
      <c r="AO49" s="468">
        <f t="shared" si="18"/>
        <v>100000000</v>
      </c>
      <c r="AP49" s="373" t="str">
        <f t="shared" si="19"/>
        <v>Receive</v>
      </c>
      <c r="AQ49" s="186">
        <f ca="1">IF(E49="","",IF(OR(RIGHT(E49,1)="D",RIGHT(E49,1)="Y",RIGHT(E49,1)="M",RIGHT(E49,1)="W"),_xll.meDateFromTenor(SpotDate,E49,"MOD_FOLLOWING","TGT"),E49))</f>
        <v>43355</v>
      </c>
      <c r="AR49" s="186">
        <f ca="1">IF(F49="","",IF(OR(RIGHT(F49,1)="D",RIGHT(F49,1)="Y",RIGHT(F49,1)="M",RIGHT(F49,1)="W"),_xll.meDateFromTenor(AQ49,F49),F49))</f>
        <v>45181</v>
      </c>
      <c r="AS49" s="162" t="str">
        <f t="shared" si="29"/>
        <v>ANNUAL</v>
      </c>
      <c r="AT49" s="162" t="s">
        <v>94</v>
      </c>
      <c r="AU49" s="162" t="s">
        <v>102</v>
      </c>
      <c r="AV49" s="180">
        <f t="shared" si="30"/>
        <v>0</v>
      </c>
      <c r="BB49" s="162" t="str">
        <f t="shared" si="31"/>
        <v>30/360</v>
      </c>
      <c r="BE49" s="162" t="s">
        <v>127</v>
      </c>
      <c r="BF49" s="162" t="s">
        <v>113</v>
      </c>
      <c r="BG49" s="162" t="s">
        <v>127</v>
      </c>
      <c r="BH49" s="162" t="s">
        <v>113</v>
      </c>
      <c r="BI49" s="162" t="s">
        <v>393</v>
      </c>
      <c r="BK49" s="162" t="s">
        <v>379</v>
      </c>
      <c r="BN49" s="162" t="s">
        <v>380</v>
      </c>
      <c r="BP49" s="162" t="str">
        <f>IF(D49=1,_xll.meLWOLegCreate(BQ49,_xll.meUtilityLVBFromMultipleKeysValues($BQ$5:$CQ$5,BQ49:CQ49),FALSE),"")</f>
        <v/>
      </c>
      <c r="BQ49" s="162" t="s">
        <v>383</v>
      </c>
      <c r="BR49" s="187">
        <f t="shared" si="20"/>
        <v>100000000</v>
      </c>
      <c r="BS49" s="373" t="str">
        <f t="shared" si="21"/>
        <v>Pay</v>
      </c>
      <c r="BT49" s="186">
        <f ca="1">IF(I49="","",IF(OR(RIGHT(I49,1)="D",RIGHT(I49,1)="Y",RIGHT(I49,1)="M",RIGHT(I49,1)="W"),_xll.meDateFromTenor(SpotDate,I49,"MOD_FOLLOWING","TGT"),I49))</f>
        <v>43355</v>
      </c>
      <c r="BU49" s="186">
        <f ca="1">IF(J49="","",IF(OR(RIGHT(J49,1)="D",RIGHT(J49,1)="Y",RIGHT(J49,1)="M",RIGHT(J49,1)="W"),_xll.meDateFromTenor(BT49,J49),J49))</f>
        <v>45181</v>
      </c>
      <c r="BV49" s="162" t="str">
        <f t="shared" si="32"/>
        <v>Semi-Annual</v>
      </c>
      <c r="BW49" s="188" t="str">
        <f>IF(BV49="QUARTERLY",Curves!$AG$14,IF('Vanilla Pricer'!BV49="SEMI-ANNUAL",Curves!$AG$15,IF('Vanilla Pricer'!BV49="MONTHLY",Curves!$AG$16,IF('Vanilla Pricer'!BV49="12M",Curves!$AG$17))))</f>
        <v>EUR6M</v>
      </c>
      <c r="BX49" s="162" t="s">
        <v>94</v>
      </c>
      <c r="BY49" s="162" t="s">
        <v>102</v>
      </c>
      <c r="BZ49" s="162" t="s">
        <v>378</v>
      </c>
      <c r="CA49" s="162" t="s">
        <v>378</v>
      </c>
      <c r="CB49" s="200" t="str">
        <f t="shared" si="33"/>
        <v/>
      </c>
      <c r="CD49" s="181">
        <f t="shared" si="34"/>
        <v>0</v>
      </c>
      <c r="CE49" s="162" t="str">
        <f t="shared" si="35"/>
        <v>ACT/360</v>
      </c>
      <c r="CF49" s="162" t="s">
        <v>127</v>
      </c>
      <c r="CG49" s="162" t="s">
        <v>113</v>
      </c>
      <c r="CH49" s="162" t="s">
        <v>127</v>
      </c>
      <c r="CI49" s="162" t="s">
        <v>113</v>
      </c>
      <c r="CJ49" s="162" t="s">
        <v>127</v>
      </c>
      <c r="CK49" s="162" t="s">
        <v>113</v>
      </c>
      <c r="CL49" s="162" t="s">
        <v>393</v>
      </c>
      <c r="CM49" s="162" t="s">
        <v>379</v>
      </c>
      <c r="CN49" s="162" t="s">
        <v>379</v>
      </c>
      <c r="CQ49" s="162" t="s">
        <v>380</v>
      </c>
      <c r="CR49" s="162"/>
      <c r="CS49" s="162"/>
      <c r="CW49" s="201" t="str">
        <f t="shared" si="22"/>
        <v>Receive</v>
      </c>
      <c r="CX49" s="210">
        <f t="shared" si="23"/>
        <v>100000000</v>
      </c>
      <c r="CY49" s="209">
        <f t="shared" ca="1" si="24"/>
        <v>43355</v>
      </c>
      <c r="CZ49" s="208">
        <f t="shared" ca="1" si="25"/>
        <v>45181</v>
      </c>
      <c r="DA49" s="209" t="str">
        <f t="shared" si="36"/>
        <v>EURLIVE</v>
      </c>
      <c r="DB49" s="207" t="str">
        <f t="shared" si="26"/>
        <v>EUR6M</v>
      </c>
      <c r="DC49" s="207" t="s">
        <v>94</v>
      </c>
      <c r="DD49" s="214" t="str">
        <f t="shared" si="27"/>
        <v>ANNUAL</v>
      </c>
      <c r="DE49" s="214" t="str">
        <f t="shared" si="37"/>
        <v>30/360</v>
      </c>
      <c r="DF49" s="213" t="s">
        <v>127</v>
      </c>
      <c r="DG49" s="213" t="s">
        <v>113</v>
      </c>
      <c r="DH49" s="213" t="s">
        <v>127</v>
      </c>
      <c r="DI49" s="213" t="s">
        <v>113</v>
      </c>
      <c r="DJ49" s="220"/>
      <c r="DK49" s="220"/>
      <c r="DL49" s="201"/>
      <c r="DM49" s="205" t="s">
        <v>379</v>
      </c>
      <c r="DN49" s="219" t="s">
        <v>380</v>
      </c>
      <c r="DO49" s="214" t="str">
        <f t="shared" si="38"/>
        <v>Semi-Annual</v>
      </c>
      <c r="DP49" s="204">
        <f t="shared" si="39"/>
        <v>0</v>
      </c>
      <c r="DQ49" s="214" t="str">
        <f t="shared" si="40"/>
        <v>ACT/360</v>
      </c>
      <c r="DR49" s="213" t="s">
        <v>127</v>
      </c>
      <c r="DS49" s="213" t="s">
        <v>113</v>
      </c>
      <c r="DT49" s="213" t="s">
        <v>127</v>
      </c>
      <c r="DU49" s="213" t="s">
        <v>113</v>
      </c>
      <c r="DV49" s="213" t="s">
        <v>127</v>
      </c>
      <c r="DW49" s="213" t="s">
        <v>113</v>
      </c>
      <c r="DX49" s="220"/>
      <c r="DY49" s="220"/>
      <c r="DZ49" s="201"/>
      <c r="EA49" s="205" t="s">
        <v>379</v>
      </c>
      <c r="EB49" s="208"/>
      <c r="EC49" s="208" t="str">
        <f t="shared" si="41"/>
        <v>0D</v>
      </c>
      <c r="ED49" s="208">
        <f t="shared" si="42"/>
        <v>0</v>
      </c>
      <c r="EE49" s="203" t="str">
        <f t="shared" si="43"/>
        <v/>
      </c>
      <c r="EF49" s="215"/>
      <c r="EG49" s="205" t="s">
        <v>379</v>
      </c>
      <c r="EH49" s="219" t="s">
        <v>380</v>
      </c>
      <c r="EI49" s="206">
        <f t="shared" si="44"/>
        <v>0</v>
      </c>
      <c r="ET49" s="159">
        <v>44</v>
      </c>
      <c r="EU49" s="618">
        <v>0</v>
      </c>
      <c r="EV49" s="179">
        <v>0</v>
      </c>
      <c r="EW49" s="159" t="s">
        <v>379</v>
      </c>
      <c r="EX49" s="618" t="s">
        <v>16</v>
      </c>
      <c r="EY49" s="618" t="s">
        <v>117</v>
      </c>
      <c r="EZ49" s="179" t="s">
        <v>152</v>
      </c>
      <c r="FA49" s="618" t="s">
        <v>379</v>
      </c>
      <c r="FB49" s="618" t="str">
        <f t="shared" si="28"/>
        <v>5Y</v>
      </c>
      <c r="FC49" s="618" t="s">
        <v>190</v>
      </c>
      <c r="FD49" s="179" t="s">
        <v>115</v>
      </c>
      <c r="FE49" s="475">
        <v>100</v>
      </c>
      <c r="FF49" s="180"/>
      <c r="FG49" s="181">
        <v>0</v>
      </c>
      <c r="FH49" s="182" t="s">
        <v>399</v>
      </c>
    </row>
    <row r="50" spans="2:164">
      <c r="B50" s="159">
        <v>45</v>
      </c>
      <c r="C50" s="755">
        <v>0</v>
      </c>
      <c r="D50" s="179">
        <v>0</v>
      </c>
      <c r="E50" s="159" t="s">
        <v>379</v>
      </c>
      <c r="F50" s="755" t="s">
        <v>16</v>
      </c>
      <c r="G50" s="755" t="s">
        <v>117</v>
      </c>
      <c r="H50" s="179" t="s">
        <v>152</v>
      </c>
      <c r="I50" s="755" t="s">
        <v>379</v>
      </c>
      <c r="J50" s="755" t="str">
        <f t="shared" si="16"/>
        <v>5Y</v>
      </c>
      <c r="K50" s="755" t="s">
        <v>190</v>
      </c>
      <c r="L50" s="179" t="s">
        <v>115</v>
      </c>
      <c r="M50" s="475">
        <v>100</v>
      </c>
      <c r="N50" s="180"/>
      <c r="O50" s="181">
        <v>0</v>
      </c>
      <c r="P50" s="182" t="s">
        <v>399</v>
      </c>
      <c r="Q50" s="300" t="str">
        <f>IF(D50=1,IF(BT50=AK47,_xll.mirSwapStubRate(BT50,BU50,BV50,CE50,CF50,CG50,,,,,,,CQ50,P50,Curves!$AF$4:$AF$10,Curves!$AF$4:$AF$10,Curves!$AG$4:$AG$10,,,TRUE,TRUE),_xll.mirSwapStubRate(BT50,BU50,BV50,CE50,CF50,CG50,,,,,,,CQ50,P50,Curves!$AG$13:$AG$17,Curves!$AF$13:$AF$17,,,,TRUE,TRUE)),"")</f>
        <v/>
      </c>
      <c r="R50" s="301"/>
      <c r="S50" s="183" t="str">
        <f>IF(D50=1,_xll.meLWOSwapParRate(AL50,P50),"")</f>
        <v/>
      </c>
      <c r="T50" s="184" t="str">
        <f>IF(D50=1,_xll.meLWOSwapPV(AL50,P50),"")</f>
        <v/>
      </c>
      <c r="U50" s="185"/>
      <c r="V50" s="184"/>
      <c r="W50"/>
      <c r="X50" s="477"/>
      <c r="Y50" s="477"/>
      <c r="Z50" s="184"/>
      <c r="AA50" s="184"/>
      <c r="AB50" s="184"/>
      <c r="AC50" s="184"/>
      <c r="AD50" s="184"/>
      <c r="AE50" s="184"/>
      <c r="AF50" s="184"/>
      <c r="AG50" s="184"/>
      <c r="AH50" s="184"/>
      <c r="AI50" s="184"/>
      <c r="AJ50" s="184"/>
      <c r="AK50" s="181" t="str">
        <f t="shared" ca="1" si="17"/>
        <v>OLD</v>
      </c>
      <c r="AL50" s="162" t="str">
        <f>IF(D50=1,_xll.meLWOSwapCreateFromLegs(B50,AM50,BP50),"")</f>
        <v/>
      </c>
      <c r="AM50" s="162" t="str">
        <f>IF(D50=1,_xll.meLWOLegCreate(AN50,_xll.meUtilityLVBFromMultipleKeysValues($AN$5:$BN$5,AN50:BN50),FALSE),"")</f>
        <v/>
      </c>
      <c r="AN50" s="162" t="s">
        <v>382</v>
      </c>
      <c r="AO50" s="468">
        <f t="shared" si="18"/>
        <v>100000000</v>
      </c>
      <c r="AP50" s="373" t="str">
        <f t="shared" si="19"/>
        <v>Receive</v>
      </c>
      <c r="AQ50" s="186">
        <f ca="1">IF(E50="","",IF(OR(RIGHT(E50,1)="D",RIGHT(E50,1)="Y",RIGHT(E50,1)="M",RIGHT(E50,1)="W"),_xll.meDateFromTenor(SpotDate,E50,"MOD_FOLLOWING","TGT"),E50))</f>
        <v>43355</v>
      </c>
      <c r="AR50" s="186">
        <f ca="1">IF(F50="","",IF(OR(RIGHT(F50,1)="D",RIGHT(F50,1)="Y",RIGHT(F50,1)="M",RIGHT(F50,1)="W"),_xll.meDateFromTenor(AQ50,F50),F50))</f>
        <v>45181</v>
      </c>
      <c r="AS50" s="162" t="str">
        <f t="shared" si="29"/>
        <v>ANNUAL</v>
      </c>
      <c r="AT50" s="162" t="s">
        <v>94</v>
      </c>
      <c r="AU50" s="162" t="s">
        <v>102</v>
      </c>
      <c r="AV50" s="180">
        <f t="shared" si="30"/>
        <v>0</v>
      </c>
      <c r="BB50" s="162" t="str">
        <f t="shared" si="31"/>
        <v>30/360</v>
      </c>
      <c r="BE50" s="162" t="s">
        <v>127</v>
      </c>
      <c r="BF50" s="162" t="s">
        <v>113</v>
      </c>
      <c r="BG50" s="162" t="s">
        <v>127</v>
      </c>
      <c r="BH50" s="162" t="s">
        <v>113</v>
      </c>
      <c r="BI50" s="162" t="s">
        <v>393</v>
      </c>
      <c r="BK50" s="162" t="s">
        <v>379</v>
      </c>
      <c r="BN50" s="162" t="s">
        <v>380</v>
      </c>
      <c r="BP50" s="162" t="str">
        <f>IF(D50=1,_xll.meLWOLegCreate(BQ50,_xll.meUtilityLVBFromMultipleKeysValues($BQ$5:$CQ$5,BQ50:CQ50),FALSE),"")</f>
        <v/>
      </c>
      <c r="BQ50" s="162" t="s">
        <v>383</v>
      </c>
      <c r="BR50" s="187">
        <f t="shared" si="20"/>
        <v>100000000</v>
      </c>
      <c r="BS50" s="373" t="str">
        <f t="shared" si="21"/>
        <v>Pay</v>
      </c>
      <c r="BT50" s="186">
        <f ca="1">IF(I50="","",IF(OR(RIGHT(I50,1)="D",RIGHT(I50,1)="Y",RIGHT(I50,1)="M",RIGHT(I50,1)="W"),_xll.meDateFromTenor(SpotDate,I50,"MOD_FOLLOWING","TGT"),I50))</f>
        <v>43355</v>
      </c>
      <c r="BU50" s="186">
        <f ca="1">IF(J50="","",IF(OR(RIGHT(J50,1)="D",RIGHT(J50,1)="Y",RIGHT(J50,1)="M",RIGHT(J50,1)="W"),_xll.meDateFromTenor(BT50,J50),J50))</f>
        <v>45181</v>
      </c>
      <c r="BV50" s="162" t="str">
        <f t="shared" si="32"/>
        <v>Semi-Annual</v>
      </c>
      <c r="BW50" s="188" t="str">
        <f>IF(BV50="QUARTERLY",Curves!$AG$14,IF('Vanilla Pricer'!BV50="SEMI-ANNUAL",Curves!$AG$15,IF('Vanilla Pricer'!BV50="MONTHLY",Curves!$AG$16,IF('Vanilla Pricer'!BV50="12M",Curves!$AG$17))))</f>
        <v>EUR6M</v>
      </c>
      <c r="BX50" s="162" t="s">
        <v>94</v>
      </c>
      <c r="BY50" s="162" t="s">
        <v>102</v>
      </c>
      <c r="BZ50" s="162" t="s">
        <v>378</v>
      </c>
      <c r="CA50" s="162" t="s">
        <v>378</v>
      </c>
      <c r="CB50" s="200" t="str">
        <f t="shared" si="33"/>
        <v/>
      </c>
      <c r="CD50" s="181">
        <f t="shared" si="34"/>
        <v>0</v>
      </c>
      <c r="CE50" s="162" t="str">
        <f t="shared" si="35"/>
        <v>ACT/360</v>
      </c>
      <c r="CF50" s="162" t="s">
        <v>127</v>
      </c>
      <c r="CG50" s="162" t="s">
        <v>113</v>
      </c>
      <c r="CH50" s="162" t="s">
        <v>127</v>
      </c>
      <c r="CI50" s="162" t="s">
        <v>113</v>
      </c>
      <c r="CJ50" s="162" t="s">
        <v>127</v>
      </c>
      <c r="CK50" s="162" t="s">
        <v>113</v>
      </c>
      <c r="CL50" s="162" t="s">
        <v>393</v>
      </c>
      <c r="CM50" s="162" t="s">
        <v>379</v>
      </c>
      <c r="CN50" s="162" t="s">
        <v>379</v>
      </c>
      <c r="CQ50" s="162" t="s">
        <v>380</v>
      </c>
      <c r="CR50" s="162"/>
      <c r="CS50" s="162"/>
      <c r="CW50" s="201" t="str">
        <f t="shared" si="22"/>
        <v>Receive</v>
      </c>
      <c r="CX50" s="210">
        <f t="shared" si="23"/>
        <v>100000000</v>
      </c>
      <c r="CY50" s="209">
        <f t="shared" ca="1" si="24"/>
        <v>43355</v>
      </c>
      <c r="CZ50" s="208">
        <f t="shared" ca="1" si="25"/>
        <v>45181</v>
      </c>
      <c r="DA50" s="209" t="str">
        <f t="shared" si="36"/>
        <v>EURLIVE</v>
      </c>
      <c r="DB50" s="207" t="str">
        <f t="shared" si="26"/>
        <v>EUR6M</v>
      </c>
      <c r="DC50" s="207" t="s">
        <v>94</v>
      </c>
      <c r="DD50" s="214" t="str">
        <f t="shared" si="27"/>
        <v>ANNUAL</v>
      </c>
      <c r="DE50" s="214" t="str">
        <f t="shared" si="37"/>
        <v>30/360</v>
      </c>
      <c r="DF50" s="213" t="s">
        <v>127</v>
      </c>
      <c r="DG50" s="213" t="s">
        <v>113</v>
      </c>
      <c r="DH50" s="213" t="s">
        <v>127</v>
      </c>
      <c r="DI50" s="213" t="s">
        <v>113</v>
      </c>
      <c r="DJ50" s="220"/>
      <c r="DK50" s="220"/>
      <c r="DL50" s="201"/>
      <c r="DM50" s="205" t="s">
        <v>379</v>
      </c>
      <c r="DN50" s="219" t="s">
        <v>380</v>
      </c>
      <c r="DO50" s="214" t="str">
        <f t="shared" si="38"/>
        <v>Semi-Annual</v>
      </c>
      <c r="DP50" s="204">
        <f t="shared" si="39"/>
        <v>0</v>
      </c>
      <c r="DQ50" s="214" t="str">
        <f t="shared" si="40"/>
        <v>ACT/360</v>
      </c>
      <c r="DR50" s="213" t="s">
        <v>127</v>
      </c>
      <c r="DS50" s="213" t="s">
        <v>113</v>
      </c>
      <c r="DT50" s="213" t="s">
        <v>127</v>
      </c>
      <c r="DU50" s="213" t="s">
        <v>113</v>
      </c>
      <c r="DV50" s="213" t="s">
        <v>127</v>
      </c>
      <c r="DW50" s="213" t="s">
        <v>113</v>
      </c>
      <c r="DX50" s="220"/>
      <c r="DY50" s="220"/>
      <c r="DZ50" s="201"/>
      <c r="EA50" s="205" t="s">
        <v>379</v>
      </c>
      <c r="EB50" s="208"/>
      <c r="EC50" s="208" t="str">
        <f t="shared" si="41"/>
        <v>0D</v>
      </c>
      <c r="ED50" s="208">
        <f t="shared" si="42"/>
        <v>0</v>
      </c>
      <c r="EE50" s="203" t="str">
        <f t="shared" si="43"/>
        <v/>
      </c>
      <c r="EF50" s="215"/>
      <c r="EG50" s="205" t="s">
        <v>379</v>
      </c>
      <c r="EH50" s="219" t="s">
        <v>380</v>
      </c>
      <c r="EI50" s="206">
        <f t="shared" si="44"/>
        <v>0</v>
      </c>
      <c r="ET50" s="159">
        <v>45</v>
      </c>
      <c r="EU50" s="618">
        <v>0</v>
      </c>
      <c r="EV50" s="179">
        <v>0</v>
      </c>
      <c r="EW50" s="159" t="s">
        <v>379</v>
      </c>
      <c r="EX50" s="618" t="s">
        <v>16</v>
      </c>
      <c r="EY50" s="618" t="s">
        <v>117</v>
      </c>
      <c r="EZ50" s="179" t="s">
        <v>152</v>
      </c>
      <c r="FA50" s="618" t="s">
        <v>379</v>
      </c>
      <c r="FB50" s="618" t="str">
        <f t="shared" si="28"/>
        <v>5Y</v>
      </c>
      <c r="FC50" s="618" t="s">
        <v>190</v>
      </c>
      <c r="FD50" s="179" t="s">
        <v>115</v>
      </c>
      <c r="FE50" s="475">
        <v>100</v>
      </c>
      <c r="FF50" s="180"/>
      <c r="FG50" s="181">
        <v>0</v>
      </c>
      <c r="FH50" s="182" t="s">
        <v>399</v>
      </c>
    </row>
    <row r="51" spans="2:164">
      <c r="B51" s="159">
        <v>46</v>
      </c>
      <c r="C51" s="755">
        <v>0</v>
      </c>
      <c r="D51" s="179">
        <v>0</v>
      </c>
      <c r="E51" s="159" t="s">
        <v>379</v>
      </c>
      <c r="F51" s="755" t="s">
        <v>16</v>
      </c>
      <c r="G51" s="755" t="s">
        <v>117</v>
      </c>
      <c r="H51" s="179" t="s">
        <v>152</v>
      </c>
      <c r="I51" s="755" t="s">
        <v>379</v>
      </c>
      <c r="J51" s="755" t="str">
        <f t="shared" si="16"/>
        <v>5Y</v>
      </c>
      <c r="K51" s="755" t="s">
        <v>190</v>
      </c>
      <c r="L51" s="179" t="s">
        <v>115</v>
      </c>
      <c r="M51" s="475">
        <v>100</v>
      </c>
      <c r="N51" s="180"/>
      <c r="O51" s="181">
        <v>0</v>
      </c>
      <c r="P51" s="182" t="s">
        <v>399</v>
      </c>
      <c r="Q51" s="300" t="str">
        <f>IF(D51=1,IF(BT51=AK48,_xll.mirSwapStubRate(BT51,BU51,BV51,CE51,CF51,CG51,,,,,,,CQ51,P51,Curves!$AF$4:$AF$10,Curves!$AF$4:$AF$10,Curves!$AG$4:$AG$10,,,TRUE,TRUE),_xll.mirSwapStubRate(BT51,BU51,BV51,CE51,CF51,CG51,,,,,,,CQ51,P51,Curves!$AG$13:$AG$17,Curves!$AF$13:$AF$17,,,,TRUE,TRUE)),"")</f>
        <v/>
      </c>
      <c r="R51" s="301"/>
      <c r="S51" s="183" t="str">
        <f>IF(D51=1,_xll.meLWOSwapParRate(AL51,P51),"")</f>
        <v/>
      </c>
      <c r="T51" s="184" t="str">
        <f>IF(D51=1,_xll.meLWOSwapPV(AL51,P51),"")</f>
        <v/>
      </c>
      <c r="U51" s="185"/>
      <c r="V51" s="184"/>
      <c r="W51"/>
      <c r="X51" s="477"/>
      <c r="Y51" s="477"/>
      <c r="Z51" s="184"/>
      <c r="AA51" s="184"/>
      <c r="AB51" s="184"/>
      <c r="AC51" s="184"/>
      <c r="AD51" s="184"/>
      <c r="AE51" s="184"/>
      <c r="AF51" s="184"/>
      <c r="AG51" s="184"/>
      <c r="AH51" s="184"/>
      <c r="AI51" s="184"/>
      <c r="AJ51" s="184"/>
      <c r="AK51" s="181" t="str">
        <f t="shared" ca="1" si="17"/>
        <v>OLD</v>
      </c>
      <c r="AL51" s="162" t="str">
        <f>IF(D51=1,_xll.meLWOSwapCreateFromLegs(B51,AM51,BP51),"")</f>
        <v/>
      </c>
      <c r="AM51" s="162" t="str">
        <f>IF(D51=1,_xll.meLWOLegCreate(AN51,_xll.meUtilityLVBFromMultipleKeysValues($AN$5:$BN$5,AN51:BN51),FALSE),"")</f>
        <v/>
      </c>
      <c r="AN51" s="162" t="s">
        <v>382</v>
      </c>
      <c r="AO51" s="468">
        <f t="shared" si="18"/>
        <v>100000000</v>
      </c>
      <c r="AP51" s="373" t="str">
        <f t="shared" si="19"/>
        <v>Receive</v>
      </c>
      <c r="AQ51" s="186">
        <f ca="1">IF(E51="","",IF(OR(RIGHT(E51,1)="D",RIGHT(E51,1)="Y",RIGHT(E51,1)="M",RIGHT(E51,1)="W"),_xll.meDateFromTenor(SpotDate,E51,"MOD_FOLLOWING","TGT"),E51))</f>
        <v>43355</v>
      </c>
      <c r="AR51" s="186">
        <f ca="1">IF(F51="","",IF(OR(RIGHT(F51,1)="D",RIGHT(F51,1)="Y",RIGHT(F51,1)="M",RIGHT(F51,1)="W"),_xll.meDateFromTenor(AQ51,F51),F51))</f>
        <v>45181</v>
      </c>
      <c r="AS51" s="162" t="str">
        <f t="shared" si="29"/>
        <v>ANNUAL</v>
      </c>
      <c r="AT51" s="162" t="s">
        <v>94</v>
      </c>
      <c r="AU51" s="162" t="s">
        <v>102</v>
      </c>
      <c r="AV51" s="180">
        <f t="shared" si="30"/>
        <v>0</v>
      </c>
      <c r="BB51" s="162" t="str">
        <f t="shared" si="31"/>
        <v>30/360</v>
      </c>
      <c r="BE51" s="162" t="s">
        <v>127</v>
      </c>
      <c r="BF51" s="162" t="s">
        <v>113</v>
      </c>
      <c r="BG51" s="162" t="s">
        <v>127</v>
      </c>
      <c r="BH51" s="162" t="s">
        <v>113</v>
      </c>
      <c r="BI51" s="162" t="s">
        <v>393</v>
      </c>
      <c r="BK51" s="162" t="s">
        <v>379</v>
      </c>
      <c r="BN51" s="162" t="s">
        <v>380</v>
      </c>
      <c r="BP51" s="162" t="str">
        <f>IF(D51=1,_xll.meLWOLegCreate(BQ51,_xll.meUtilityLVBFromMultipleKeysValues($BQ$5:$CQ$5,BQ51:CQ51),FALSE),"")</f>
        <v/>
      </c>
      <c r="BQ51" s="162" t="s">
        <v>383</v>
      </c>
      <c r="BR51" s="187">
        <f t="shared" si="20"/>
        <v>100000000</v>
      </c>
      <c r="BS51" s="373" t="str">
        <f t="shared" si="21"/>
        <v>Pay</v>
      </c>
      <c r="BT51" s="186">
        <f ca="1">IF(I51="","",IF(OR(RIGHT(I51,1)="D",RIGHT(I51,1)="Y",RIGHT(I51,1)="M",RIGHT(I51,1)="W"),_xll.meDateFromTenor(SpotDate,I51,"MOD_FOLLOWING","TGT"),I51))</f>
        <v>43355</v>
      </c>
      <c r="BU51" s="186">
        <f ca="1">IF(J51="","",IF(OR(RIGHT(J51,1)="D",RIGHT(J51,1)="Y",RIGHT(J51,1)="M",RIGHT(J51,1)="W"),_xll.meDateFromTenor(BT51,J51),J51))</f>
        <v>45181</v>
      </c>
      <c r="BV51" s="162" t="str">
        <f t="shared" si="32"/>
        <v>Semi-Annual</v>
      </c>
      <c r="BW51" s="188" t="str">
        <f>IF(BV51="QUARTERLY",Curves!$AG$14,IF('Vanilla Pricer'!BV51="SEMI-ANNUAL",Curves!$AG$15,IF('Vanilla Pricer'!BV51="MONTHLY",Curves!$AG$16,IF('Vanilla Pricer'!BV51="12M",Curves!$AG$17))))</f>
        <v>EUR6M</v>
      </c>
      <c r="BX51" s="162" t="s">
        <v>94</v>
      </c>
      <c r="BY51" s="162" t="s">
        <v>102</v>
      </c>
      <c r="BZ51" s="162" t="s">
        <v>378</v>
      </c>
      <c r="CA51" s="162" t="s">
        <v>378</v>
      </c>
      <c r="CB51" s="200" t="str">
        <f t="shared" si="33"/>
        <v/>
      </c>
      <c r="CD51" s="181">
        <f t="shared" si="34"/>
        <v>0</v>
      </c>
      <c r="CE51" s="162" t="str">
        <f t="shared" si="35"/>
        <v>ACT/360</v>
      </c>
      <c r="CF51" s="162" t="s">
        <v>127</v>
      </c>
      <c r="CG51" s="162" t="s">
        <v>113</v>
      </c>
      <c r="CH51" s="162" t="s">
        <v>127</v>
      </c>
      <c r="CI51" s="162" t="s">
        <v>113</v>
      </c>
      <c r="CJ51" s="162" t="s">
        <v>127</v>
      </c>
      <c r="CK51" s="162" t="s">
        <v>113</v>
      </c>
      <c r="CL51" s="162" t="s">
        <v>393</v>
      </c>
      <c r="CM51" s="162" t="s">
        <v>379</v>
      </c>
      <c r="CN51" s="162" t="s">
        <v>379</v>
      </c>
      <c r="CQ51" s="162" t="s">
        <v>380</v>
      </c>
      <c r="CR51" s="162"/>
      <c r="CS51" s="162"/>
      <c r="CW51" s="201" t="str">
        <f t="shared" si="22"/>
        <v>Receive</v>
      </c>
      <c r="CX51" s="210">
        <f t="shared" si="23"/>
        <v>100000000</v>
      </c>
      <c r="CY51" s="209">
        <f t="shared" ca="1" si="24"/>
        <v>43355</v>
      </c>
      <c r="CZ51" s="208">
        <f t="shared" ca="1" si="25"/>
        <v>45181</v>
      </c>
      <c r="DA51" s="209" t="str">
        <f t="shared" si="36"/>
        <v>EURLIVE</v>
      </c>
      <c r="DB51" s="207" t="str">
        <f t="shared" si="26"/>
        <v>EUR6M</v>
      </c>
      <c r="DC51" s="207" t="s">
        <v>94</v>
      </c>
      <c r="DD51" s="214" t="str">
        <f t="shared" si="27"/>
        <v>ANNUAL</v>
      </c>
      <c r="DE51" s="214" t="str">
        <f t="shared" si="37"/>
        <v>30/360</v>
      </c>
      <c r="DF51" s="213" t="s">
        <v>127</v>
      </c>
      <c r="DG51" s="213" t="s">
        <v>113</v>
      </c>
      <c r="DH51" s="213" t="s">
        <v>127</v>
      </c>
      <c r="DI51" s="213" t="s">
        <v>113</v>
      </c>
      <c r="DJ51" s="220"/>
      <c r="DK51" s="220"/>
      <c r="DL51" s="201"/>
      <c r="DM51" s="205" t="s">
        <v>379</v>
      </c>
      <c r="DN51" s="219" t="s">
        <v>380</v>
      </c>
      <c r="DO51" s="214" t="str">
        <f t="shared" si="38"/>
        <v>Semi-Annual</v>
      </c>
      <c r="DP51" s="204">
        <f t="shared" si="39"/>
        <v>0</v>
      </c>
      <c r="DQ51" s="214" t="str">
        <f t="shared" si="40"/>
        <v>ACT/360</v>
      </c>
      <c r="DR51" s="213" t="s">
        <v>127</v>
      </c>
      <c r="DS51" s="213" t="s">
        <v>113</v>
      </c>
      <c r="DT51" s="213" t="s">
        <v>127</v>
      </c>
      <c r="DU51" s="213" t="s">
        <v>113</v>
      </c>
      <c r="DV51" s="213" t="s">
        <v>127</v>
      </c>
      <c r="DW51" s="213" t="s">
        <v>113</v>
      </c>
      <c r="DX51" s="220"/>
      <c r="DY51" s="220"/>
      <c r="DZ51" s="201"/>
      <c r="EA51" s="205" t="s">
        <v>379</v>
      </c>
      <c r="EB51" s="208"/>
      <c r="EC51" s="208" t="str">
        <f t="shared" si="41"/>
        <v>0D</v>
      </c>
      <c r="ED51" s="208">
        <f t="shared" si="42"/>
        <v>0</v>
      </c>
      <c r="EE51" s="203" t="str">
        <f t="shared" si="43"/>
        <v/>
      </c>
      <c r="EF51" s="215"/>
      <c r="EG51" s="205" t="s">
        <v>379</v>
      </c>
      <c r="EH51" s="219" t="s">
        <v>380</v>
      </c>
      <c r="EI51" s="206">
        <f t="shared" si="44"/>
        <v>0</v>
      </c>
      <c r="ET51" s="159">
        <v>46</v>
      </c>
      <c r="EU51" s="618">
        <v>0</v>
      </c>
      <c r="EV51" s="179">
        <v>0</v>
      </c>
      <c r="EW51" s="159" t="s">
        <v>379</v>
      </c>
      <c r="EX51" s="618" t="s">
        <v>16</v>
      </c>
      <c r="EY51" s="618" t="s">
        <v>117</v>
      </c>
      <c r="EZ51" s="179" t="s">
        <v>152</v>
      </c>
      <c r="FA51" s="618" t="s">
        <v>379</v>
      </c>
      <c r="FB51" s="618" t="str">
        <f t="shared" si="28"/>
        <v>5Y</v>
      </c>
      <c r="FC51" s="618" t="s">
        <v>190</v>
      </c>
      <c r="FD51" s="179" t="s">
        <v>115</v>
      </c>
      <c r="FE51" s="475">
        <v>100</v>
      </c>
      <c r="FF51" s="180"/>
      <c r="FG51" s="181">
        <v>0</v>
      </c>
      <c r="FH51" s="182" t="s">
        <v>399</v>
      </c>
    </row>
    <row r="52" spans="2:164">
      <c r="B52" s="159">
        <v>47</v>
      </c>
      <c r="C52" s="755">
        <v>0</v>
      </c>
      <c r="D52" s="179">
        <v>0</v>
      </c>
      <c r="E52" s="159" t="s">
        <v>379</v>
      </c>
      <c r="F52" s="755" t="s">
        <v>16</v>
      </c>
      <c r="G52" s="755" t="s">
        <v>117</v>
      </c>
      <c r="H52" s="179" t="s">
        <v>152</v>
      </c>
      <c r="I52" s="755" t="s">
        <v>379</v>
      </c>
      <c r="J52" s="755" t="str">
        <f t="shared" si="16"/>
        <v>5Y</v>
      </c>
      <c r="K52" s="755" t="s">
        <v>190</v>
      </c>
      <c r="L52" s="179" t="s">
        <v>115</v>
      </c>
      <c r="M52" s="475">
        <v>100</v>
      </c>
      <c r="N52" s="180"/>
      <c r="O52" s="181">
        <v>0</v>
      </c>
      <c r="P52" s="182" t="s">
        <v>399</v>
      </c>
      <c r="Q52" s="300" t="str">
        <f>IF(D52=1,IF(BT52=AK49,_xll.mirSwapStubRate(BT52,BU52,BV52,CE52,CF52,CG52,,,,,,,CQ52,P52,Curves!$AF$4:$AF$10,Curves!$AF$4:$AF$10,Curves!$AG$4:$AG$10,,,TRUE,TRUE),_xll.mirSwapStubRate(BT52,BU52,BV52,CE52,CF52,CG52,,,,,,,CQ52,P52,Curves!$AG$13:$AG$17,Curves!$AF$13:$AF$17,,,,TRUE,TRUE)),"")</f>
        <v/>
      </c>
      <c r="R52" s="301"/>
      <c r="S52" s="183" t="str">
        <f>IF(D52=1,_xll.meLWOSwapParRate(AL52,P52),"")</f>
        <v/>
      </c>
      <c r="T52" s="184" t="str">
        <f>IF(D52=1,_xll.meLWOSwapPV(AL52,P52),"")</f>
        <v/>
      </c>
      <c r="U52" s="185"/>
      <c r="V52" s="184"/>
      <c r="W52" s="477"/>
      <c r="X52" s="477"/>
      <c r="Y52" s="477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1" t="str">
        <f t="shared" ca="1" si="17"/>
        <v>OLD</v>
      </c>
      <c r="AL52" s="162" t="str">
        <f>IF(D52=1,_xll.meLWOSwapCreateFromLegs(B52,AM52,BP52),"")</f>
        <v/>
      </c>
      <c r="AM52" s="162" t="str">
        <f>IF(D52=1,_xll.meLWOLegCreate(AN52,_xll.meUtilityLVBFromMultipleKeysValues($AN$5:$BN$5,AN52:BN52),FALSE),"")</f>
        <v/>
      </c>
      <c r="AN52" s="162" t="s">
        <v>382</v>
      </c>
      <c r="AO52" s="468">
        <f t="shared" si="18"/>
        <v>100000000</v>
      </c>
      <c r="AP52" s="373" t="str">
        <f t="shared" si="19"/>
        <v>Receive</v>
      </c>
      <c r="AQ52" s="186">
        <f ca="1">IF(E52="","",IF(OR(RIGHT(E52,1)="D",RIGHT(E52,1)="Y",RIGHT(E52,1)="M",RIGHT(E52,1)="W"),_xll.meDateFromTenor(SpotDate,E52,"MOD_FOLLOWING","TGT"),E52))</f>
        <v>43355</v>
      </c>
      <c r="AR52" s="186">
        <f ca="1">IF(F52="","",IF(OR(RIGHT(F52,1)="D",RIGHT(F52,1)="Y",RIGHT(F52,1)="M",RIGHT(F52,1)="W"),_xll.meDateFromTenor(AQ52,F52),F52))</f>
        <v>45181</v>
      </c>
      <c r="AS52" s="162" t="str">
        <f t="shared" si="29"/>
        <v>ANNUAL</v>
      </c>
      <c r="AT52" s="162" t="s">
        <v>94</v>
      </c>
      <c r="AU52" s="162" t="s">
        <v>102</v>
      </c>
      <c r="AV52" s="180">
        <f t="shared" si="30"/>
        <v>0</v>
      </c>
      <c r="BB52" s="162" t="str">
        <f t="shared" si="31"/>
        <v>30/360</v>
      </c>
      <c r="BE52" s="162" t="s">
        <v>127</v>
      </c>
      <c r="BF52" s="162" t="s">
        <v>113</v>
      </c>
      <c r="BG52" s="162" t="s">
        <v>127</v>
      </c>
      <c r="BH52" s="162" t="s">
        <v>113</v>
      </c>
      <c r="BI52" s="162" t="s">
        <v>393</v>
      </c>
      <c r="BK52" s="162" t="s">
        <v>379</v>
      </c>
      <c r="BN52" s="162" t="s">
        <v>380</v>
      </c>
      <c r="BP52" s="162" t="str">
        <f>IF(D52=1,_xll.meLWOLegCreate(BQ52,_xll.meUtilityLVBFromMultipleKeysValues($BQ$5:$CQ$5,BQ52:CQ52),FALSE),"")</f>
        <v/>
      </c>
      <c r="BQ52" s="162" t="s">
        <v>383</v>
      </c>
      <c r="BR52" s="187">
        <f t="shared" si="20"/>
        <v>100000000</v>
      </c>
      <c r="BS52" s="373" t="str">
        <f t="shared" si="21"/>
        <v>Pay</v>
      </c>
      <c r="BT52" s="186">
        <f ca="1">IF(I52="","",IF(OR(RIGHT(I52,1)="D",RIGHT(I52,1)="Y",RIGHT(I52,1)="M",RIGHT(I52,1)="W"),_xll.meDateFromTenor(SpotDate,I52,"MOD_FOLLOWING","TGT"),I52))</f>
        <v>43355</v>
      </c>
      <c r="BU52" s="186">
        <f ca="1">IF(J52="","",IF(OR(RIGHT(J52,1)="D",RIGHT(J52,1)="Y",RIGHT(J52,1)="M",RIGHT(J52,1)="W"),_xll.meDateFromTenor(BT52,J52),J52))</f>
        <v>45181</v>
      </c>
      <c r="BV52" s="162" t="str">
        <f t="shared" si="32"/>
        <v>Semi-Annual</v>
      </c>
      <c r="BW52" s="188" t="str">
        <f>IF(BV52="QUARTERLY",Curves!$AG$14,IF('Vanilla Pricer'!BV52="SEMI-ANNUAL",Curves!$AG$15,IF('Vanilla Pricer'!BV52="MONTHLY",Curves!$AG$16,IF('Vanilla Pricer'!BV52="12M",Curves!$AG$17))))</f>
        <v>EUR6M</v>
      </c>
      <c r="BX52" s="162" t="s">
        <v>94</v>
      </c>
      <c r="BY52" s="162" t="s">
        <v>102</v>
      </c>
      <c r="BZ52" s="162" t="s">
        <v>378</v>
      </c>
      <c r="CA52" s="162" t="s">
        <v>378</v>
      </c>
      <c r="CB52" s="200" t="str">
        <f t="shared" si="33"/>
        <v/>
      </c>
      <c r="CD52" s="181">
        <f t="shared" si="34"/>
        <v>0</v>
      </c>
      <c r="CE52" s="162" t="str">
        <f t="shared" si="35"/>
        <v>ACT/360</v>
      </c>
      <c r="CF52" s="162" t="s">
        <v>127</v>
      </c>
      <c r="CG52" s="162" t="s">
        <v>113</v>
      </c>
      <c r="CH52" s="162" t="s">
        <v>127</v>
      </c>
      <c r="CI52" s="162" t="s">
        <v>113</v>
      </c>
      <c r="CJ52" s="162" t="s">
        <v>127</v>
      </c>
      <c r="CK52" s="162" t="s">
        <v>113</v>
      </c>
      <c r="CL52" s="162" t="s">
        <v>393</v>
      </c>
      <c r="CM52" s="162" t="s">
        <v>379</v>
      </c>
      <c r="CN52" s="162" t="s">
        <v>379</v>
      </c>
      <c r="CQ52" s="162" t="s">
        <v>380</v>
      </c>
      <c r="CR52" s="162"/>
      <c r="CS52" s="162"/>
      <c r="CW52" s="201" t="str">
        <f t="shared" si="22"/>
        <v>Receive</v>
      </c>
      <c r="CX52" s="210">
        <f t="shared" si="23"/>
        <v>100000000</v>
      </c>
      <c r="CY52" s="209">
        <f t="shared" ca="1" si="24"/>
        <v>43355</v>
      </c>
      <c r="CZ52" s="208">
        <f t="shared" ca="1" si="25"/>
        <v>45181</v>
      </c>
      <c r="DA52" s="209" t="str">
        <f t="shared" si="36"/>
        <v>EURLIVE</v>
      </c>
      <c r="DB52" s="207" t="str">
        <f t="shared" si="26"/>
        <v>EUR6M</v>
      </c>
      <c r="DC52" s="207" t="s">
        <v>94</v>
      </c>
      <c r="DD52" s="214" t="str">
        <f t="shared" si="27"/>
        <v>ANNUAL</v>
      </c>
      <c r="DE52" s="214" t="str">
        <f t="shared" si="37"/>
        <v>30/360</v>
      </c>
      <c r="DF52" s="213" t="s">
        <v>127</v>
      </c>
      <c r="DG52" s="213" t="s">
        <v>113</v>
      </c>
      <c r="DH52" s="213" t="s">
        <v>127</v>
      </c>
      <c r="DI52" s="213" t="s">
        <v>113</v>
      </c>
      <c r="DJ52" s="220"/>
      <c r="DK52" s="220"/>
      <c r="DL52" s="201"/>
      <c r="DM52" s="205" t="s">
        <v>379</v>
      </c>
      <c r="DN52" s="219" t="s">
        <v>380</v>
      </c>
      <c r="DO52" s="214" t="str">
        <f t="shared" si="38"/>
        <v>Semi-Annual</v>
      </c>
      <c r="DP52" s="204">
        <f t="shared" si="39"/>
        <v>0</v>
      </c>
      <c r="DQ52" s="214" t="str">
        <f t="shared" si="40"/>
        <v>ACT/360</v>
      </c>
      <c r="DR52" s="213" t="s">
        <v>127</v>
      </c>
      <c r="DS52" s="213" t="s">
        <v>113</v>
      </c>
      <c r="DT52" s="213" t="s">
        <v>127</v>
      </c>
      <c r="DU52" s="213" t="s">
        <v>113</v>
      </c>
      <c r="DV52" s="213" t="s">
        <v>127</v>
      </c>
      <c r="DW52" s="213" t="s">
        <v>113</v>
      </c>
      <c r="DX52" s="220"/>
      <c r="DY52" s="220"/>
      <c r="DZ52" s="201"/>
      <c r="EA52" s="205" t="s">
        <v>379</v>
      </c>
      <c r="EB52" s="208"/>
      <c r="EC52" s="208" t="str">
        <f t="shared" si="41"/>
        <v>0D</v>
      </c>
      <c r="ED52" s="208">
        <f t="shared" si="42"/>
        <v>0</v>
      </c>
      <c r="EE52" s="203" t="str">
        <f t="shared" si="43"/>
        <v/>
      </c>
      <c r="EF52" s="215"/>
      <c r="EG52" s="205" t="s">
        <v>379</v>
      </c>
      <c r="EH52" s="219" t="s">
        <v>380</v>
      </c>
      <c r="EI52" s="206">
        <f t="shared" si="44"/>
        <v>0</v>
      </c>
      <c r="ET52" s="159">
        <v>47</v>
      </c>
      <c r="EU52" s="618">
        <v>0</v>
      </c>
      <c r="EV52" s="179">
        <v>0</v>
      </c>
      <c r="EW52" s="159" t="s">
        <v>379</v>
      </c>
      <c r="EX52" s="618" t="s">
        <v>16</v>
      </c>
      <c r="EY52" s="618" t="s">
        <v>117</v>
      </c>
      <c r="EZ52" s="179" t="s">
        <v>152</v>
      </c>
      <c r="FA52" s="618" t="s">
        <v>379</v>
      </c>
      <c r="FB52" s="618" t="str">
        <f t="shared" si="28"/>
        <v>5Y</v>
      </c>
      <c r="FC52" s="618" t="s">
        <v>190</v>
      </c>
      <c r="FD52" s="179" t="s">
        <v>115</v>
      </c>
      <c r="FE52" s="475">
        <v>100</v>
      </c>
      <c r="FF52" s="180"/>
      <c r="FG52" s="181">
        <v>0</v>
      </c>
      <c r="FH52" s="182" t="s">
        <v>399</v>
      </c>
    </row>
    <row r="53" spans="2:164">
      <c r="B53" s="159">
        <v>48</v>
      </c>
      <c r="C53" s="755">
        <v>0</v>
      </c>
      <c r="D53" s="179">
        <v>0</v>
      </c>
      <c r="E53" s="159" t="s">
        <v>379</v>
      </c>
      <c r="F53" s="755" t="s">
        <v>16</v>
      </c>
      <c r="G53" s="755" t="s">
        <v>117</v>
      </c>
      <c r="H53" s="179" t="s">
        <v>152</v>
      </c>
      <c r="I53" s="755" t="s">
        <v>379</v>
      </c>
      <c r="J53" s="755" t="str">
        <f t="shared" si="16"/>
        <v>5Y</v>
      </c>
      <c r="K53" s="755" t="s">
        <v>190</v>
      </c>
      <c r="L53" s="179" t="s">
        <v>115</v>
      </c>
      <c r="M53" s="475">
        <v>100</v>
      </c>
      <c r="N53" s="180"/>
      <c r="O53" s="181">
        <v>0</v>
      </c>
      <c r="P53" s="182" t="s">
        <v>399</v>
      </c>
      <c r="Q53" s="300" t="str">
        <f>IF(D53=1,IF(BT53=AK50,_xll.mirSwapStubRate(BT53,BU53,BV53,CE53,CF53,CG53,,,,,,,CQ53,P53,Curves!$AF$4:$AF$10,Curves!$AF$4:$AF$10,Curves!$AG$4:$AG$10,,,TRUE,TRUE),_xll.mirSwapStubRate(BT53,BU53,BV53,CE53,CF53,CG53,,,,,,,CQ53,P53,Curves!$AG$13:$AG$17,Curves!$AF$13:$AF$17,,,,TRUE,TRUE)),"")</f>
        <v/>
      </c>
      <c r="R53" s="301"/>
      <c r="S53" s="183" t="str">
        <f>IF(D53=1,_xll.meLWOSwapParRate(AL53,P53),"")</f>
        <v/>
      </c>
      <c r="T53" s="184" t="str">
        <f>IF(D53=1,_xll.meLWOSwapPV(AL53,P53),"")</f>
        <v/>
      </c>
      <c r="U53" s="185"/>
      <c r="V53" s="184"/>
      <c r="W53" s="477"/>
      <c r="X53" s="477"/>
      <c r="Y53" s="477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1" t="str">
        <f t="shared" ca="1" si="17"/>
        <v>OLD</v>
      </c>
      <c r="AL53" s="162" t="str">
        <f>IF(D53=1,_xll.meLWOSwapCreateFromLegs(B53,AM53,BP53),"")</f>
        <v/>
      </c>
      <c r="AM53" s="162" t="str">
        <f>IF(D53=1,_xll.meLWOLegCreate(AN53,_xll.meUtilityLVBFromMultipleKeysValues($AN$5:$BN$5,AN53:BN53),FALSE),"")</f>
        <v/>
      </c>
      <c r="AN53" s="162" t="s">
        <v>382</v>
      </c>
      <c r="AO53" s="468">
        <f t="shared" si="18"/>
        <v>100000000</v>
      </c>
      <c r="AP53" s="373" t="str">
        <f t="shared" si="19"/>
        <v>Receive</v>
      </c>
      <c r="AQ53" s="186">
        <f ca="1">IF(E53="","",IF(OR(RIGHT(E53,1)="D",RIGHT(E53,1)="Y",RIGHT(E53,1)="M",RIGHT(E53,1)="W"),_xll.meDateFromTenor(SpotDate,E53,"MOD_FOLLOWING","TGT"),E53))</f>
        <v>43355</v>
      </c>
      <c r="AR53" s="186">
        <f ca="1">IF(F53="","",IF(OR(RIGHT(F53,1)="D",RIGHT(F53,1)="Y",RIGHT(F53,1)="M",RIGHT(F53,1)="W"),_xll.meDateFromTenor(AQ53,F53),F53))</f>
        <v>45181</v>
      </c>
      <c r="AS53" s="162" t="str">
        <f t="shared" si="29"/>
        <v>ANNUAL</v>
      </c>
      <c r="AT53" s="162" t="s">
        <v>94</v>
      </c>
      <c r="AU53" s="162" t="s">
        <v>102</v>
      </c>
      <c r="AV53" s="180">
        <f t="shared" si="30"/>
        <v>0</v>
      </c>
      <c r="BB53" s="162" t="str">
        <f t="shared" si="31"/>
        <v>30/360</v>
      </c>
      <c r="BE53" s="162" t="s">
        <v>127</v>
      </c>
      <c r="BF53" s="162" t="s">
        <v>113</v>
      </c>
      <c r="BG53" s="162" t="s">
        <v>127</v>
      </c>
      <c r="BH53" s="162" t="s">
        <v>113</v>
      </c>
      <c r="BI53" s="162" t="s">
        <v>393</v>
      </c>
      <c r="BK53" s="162" t="s">
        <v>379</v>
      </c>
      <c r="BN53" s="162" t="s">
        <v>380</v>
      </c>
      <c r="BP53" s="162" t="str">
        <f>IF(D53=1,_xll.meLWOLegCreate(BQ53,_xll.meUtilityLVBFromMultipleKeysValues($BQ$5:$CQ$5,BQ53:CQ53),FALSE),"")</f>
        <v/>
      </c>
      <c r="BQ53" s="162" t="s">
        <v>383</v>
      </c>
      <c r="BR53" s="187">
        <f t="shared" si="20"/>
        <v>100000000</v>
      </c>
      <c r="BS53" s="373" t="str">
        <f t="shared" si="21"/>
        <v>Pay</v>
      </c>
      <c r="BT53" s="186">
        <f ca="1">IF(I53="","",IF(OR(RIGHT(I53,1)="D",RIGHT(I53,1)="Y",RIGHT(I53,1)="M",RIGHT(I53,1)="W"),_xll.meDateFromTenor(SpotDate,I53,"MOD_FOLLOWING","TGT"),I53))</f>
        <v>43355</v>
      </c>
      <c r="BU53" s="186">
        <f ca="1">IF(J53="","",IF(OR(RIGHT(J53,1)="D",RIGHT(J53,1)="Y",RIGHT(J53,1)="M",RIGHT(J53,1)="W"),_xll.meDateFromTenor(BT53,J53),J53))</f>
        <v>45181</v>
      </c>
      <c r="BV53" s="162" t="str">
        <f t="shared" si="32"/>
        <v>Semi-Annual</v>
      </c>
      <c r="BW53" s="188" t="str">
        <f>IF(BV53="QUARTERLY",Curves!$AG$14,IF('Vanilla Pricer'!BV53="SEMI-ANNUAL",Curves!$AG$15,IF('Vanilla Pricer'!BV53="MONTHLY",Curves!$AG$16,IF('Vanilla Pricer'!BV53="12M",Curves!$AG$17))))</f>
        <v>EUR6M</v>
      </c>
      <c r="BX53" s="162" t="s">
        <v>94</v>
      </c>
      <c r="BY53" s="162" t="s">
        <v>102</v>
      </c>
      <c r="BZ53" s="162" t="s">
        <v>378</v>
      </c>
      <c r="CA53" s="162" t="s">
        <v>378</v>
      </c>
      <c r="CB53" s="200" t="str">
        <f t="shared" si="33"/>
        <v/>
      </c>
      <c r="CD53" s="181">
        <f t="shared" si="34"/>
        <v>0</v>
      </c>
      <c r="CE53" s="162" t="str">
        <f t="shared" si="35"/>
        <v>ACT/360</v>
      </c>
      <c r="CF53" s="162" t="s">
        <v>127</v>
      </c>
      <c r="CG53" s="162" t="s">
        <v>113</v>
      </c>
      <c r="CH53" s="162" t="s">
        <v>127</v>
      </c>
      <c r="CI53" s="162" t="s">
        <v>113</v>
      </c>
      <c r="CJ53" s="162" t="s">
        <v>127</v>
      </c>
      <c r="CK53" s="162" t="s">
        <v>113</v>
      </c>
      <c r="CL53" s="162" t="s">
        <v>393</v>
      </c>
      <c r="CM53" s="162" t="s">
        <v>379</v>
      </c>
      <c r="CN53" s="162" t="s">
        <v>379</v>
      </c>
      <c r="CQ53" s="162" t="s">
        <v>380</v>
      </c>
      <c r="CR53" s="162"/>
      <c r="CS53" s="162"/>
      <c r="CW53" s="201" t="str">
        <f t="shared" si="22"/>
        <v>Receive</v>
      </c>
      <c r="CX53" s="210">
        <f t="shared" si="23"/>
        <v>100000000</v>
      </c>
      <c r="CY53" s="209">
        <f t="shared" ca="1" si="24"/>
        <v>43355</v>
      </c>
      <c r="CZ53" s="208">
        <f t="shared" ca="1" si="25"/>
        <v>45181</v>
      </c>
      <c r="DA53" s="209" t="str">
        <f t="shared" si="36"/>
        <v>EURLIVE</v>
      </c>
      <c r="DB53" s="207" t="str">
        <f t="shared" si="26"/>
        <v>EUR6M</v>
      </c>
      <c r="DC53" s="207" t="s">
        <v>94</v>
      </c>
      <c r="DD53" s="214" t="str">
        <f t="shared" si="27"/>
        <v>ANNUAL</v>
      </c>
      <c r="DE53" s="214" t="str">
        <f t="shared" si="37"/>
        <v>30/360</v>
      </c>
      <c r="DF53" s="213" t="s">
        <v>127</v>
      </c>
      <c r="DG53" s="213" t="s">
        <v>113</v>
      </c>
      <c r="DH53" s="213" t="s">
        <v>127</v>
      </c>
      <c r="DI53" s="213" t="s">
        <v>113</v>
      </c>
      <c r="DJ53" s="220"/>
      <c r="DK53" s="220"/>
      <c r="DL53" s="201"/>
      <c r="DM53" s="205" t="s">
        <v>379</v>
      </c>
      <c r="DN53" s="219" t="s">
        <v>380</v>
      </c>
      <c r="DO53" s="214" t="str">
        <f t="shared" si="38"/>
        <v>Semi-Annual</v>
      </c>
      <c r="DP53" s="204">
        <f t="shared" si="39"/>
        <v>0</v>
      </c>
      <c r="DQ53" s="214" t="str">
        <f t="shared" si="40"/>
        <v>ACT/360</v>
      </c>
      <c r="DR53" s="213" t="s">
        <v>127</v>
      </c>
      <c r="DS53" s="213" t="s">
        <v>113</v>
      </c>
      <c r="DT53" s="213" t="s">
        <v>127</v>
      </c>
      <c r="DU53" s="213" t="s">
        <v>113</v>
      </c>
      <c r="DV53" s="213" t="s">
        <v>127</v>
      </c>
      <c r="DW53" s="213" t="s">
        <v>113</v>
      </c>
      <c r="DX53" s="220"/>
      <c r="DY53" s="220"/>
      <c r="DZ53" s="201"/>
      <c r="EA53" s="205" t="s">
        <v>379</v>
      </c>
      <c r="EB53" s="208"/>
      <c r="EC53" s="208" t="str">
        <f t="shared" si="41"/>
        <v>0D</v>
      </c>
      <c r="ED53" s="208">
        <f t="shared" si="42"/>
        <v>0</v>
      </c>
      <c r="EE53" s="203" t="str">
        <f t="shared" si="43"/>
        <v/>
      </c>
      <c r="EF53" s="215"/>
      <c r="EG53" s="205" t="s">
        <v>379</v>
      </c>
      <c r="EH53" s="219" t="s">
        <v>380</v>
      </c>
      <c r="EI53" s="206">
        <f t="shared" si="44"/>
        <v>0</v>
      </c>
      <c r="ET53" s="159">
        <v>48</v>
      </c>
      <c r="EU53" s="618">
        <v>0</v>
      </c>
      <c r="EV53" s="179">
        <v>0</v>
      </c>
      <c r="EW53" s="159" t="s">
        <v>379</v>
      </c>
      <c r="EX53" s="618" t="s">
        <v>16</v>
      </c>
      <c r="EY53" s="618" t="s">
        <v>117</v>
      </c>
      <c r="EZ53" s="179" t="s">
        <v>152</v>
      </c>
      <c r="FA53" s="618" t="s">
        <v>379</v>
      </c>
      <c r="FB53" s="618" t="str">
        <f t="shared" si="28"/>
        <v>5Y</v>
      </c>
      <c r="FC53" s="618" t="s">
        <v>190</v>
      </c>
      <c r="FD53" s="179" t="s">
        <v>115</v>
      </c>
      <c r="FE53" s="475">
        <v>100</v>
      </c>
      <c r="FF53" s="180"/>
      <c r="FG53" s="181">
        <v>0</v>
      </c>
      <c r="FH53" s="182" t="s">
        <v>399</v>
      </c>
    </row>
    <row r="54" spans="2:164">
      <c r="B54" s="159">
        <v>49</v>
      </c>
      <c r="C54" s="755">
        <v>0</v>
      </c>
      <c r="D54" s="179">
        <v>0</v>
      </c>
      <c r="E54" s="159" t="s">
        <v>379</v>
      </c>
      <c r="F54" s="755" t="s">
        <v>16</v>
      </c>
      <c r="G54" s="755" t="s">
        <v>117</v>
      </c>
      <c r="H54" s="179" t="s">
        <v>152</v>
      </c>
      <c r="I54" s="755" t="s">
        <v>379</v>
      </c>
      <c r="J54" s="755" t="str">
        <f t="shared" si="16"/>
        <v>5Y</v>
      </c>
      <c r="K54" s="755" t="s">
        <v>190</v>
      </c>
      <c r="L54" s="179" t="s">
        <v>115</v>
      </c>
      <c r="M54" s="475">
        <v>100</v>
      </c>
      <c r="N54" s="180"/>
      <c r="O54" s="181">
        <v>0</v>
      </c>
      <c r="P54" s="182" t="s">
        <v>399</v>
      </c>
      <c r="Q54" s="300" t="str">
        <f>IF(D54=1,IF(BT54=AK51,_xll.mirSwapStubRate(BT54,BU54,BV54,CE54,CF54,CG54,,,,,,,CQ54,P54,Curves!$AF$4:$AF$10,Curves!$AF$4:$AF$10,Curves!$AG$4:$AG$10,,,TRUE,TRUE),_xll.mirSwapStubRate(BT54,BU54,BV54,CE54,CF54,CG54,,,,,,,CQ54,P54,Curves!$AG$13:$AG$17,Curves!$AF$13:$AF$17,,,,TRUE,TRUE)),"")</f>
        <v/>
      </c>
      <c r="R54" s="301"/>
      <c r="S54" s="183" t="str">
        <f>IF(D54=1,_xll.meLWOSwapParRate(AL54,P54),"")</f>
        <v/>
      </c>
      <c r="T54" s="184" t="str">
        <f>IF(D54=1,_xll.meLWOSwapPV(AL54,P54),"")</f>
        <v/>
      </c>
      <c r="U54" s="185"/>
      <c r="V54" s="184"/>
      <c r="W54" s="184"/>
      <c r="X54" s="184"/>
      <c r="Y54" s="184"/>
      <c r="Z54" s="184"/>
      <c r="AA54" s="184"/>
      <c r="AB54" s="184"/>
      <c r="AC54" s="184"/>
      <c r="AD54" s="184"/>
      <c r="AE54" s="184"/>
      <c r="AF54" s="184"/>
      <c r="AG54" s="184"/>
      <c r="AH54" s="184"/>
      <c r="AI54" s="184"/>
      <c r="AJ54" s="184"/>
      <c r="AK54" s="181" t="str">
        <f t="shared" ca="1" si="17"/>
        <v>OLD</v>
      </c>
      <c r="AL54" s="162" t="str">
        <f>IF(D54=1,_xll.meLWOSwapCreateFromLegs(B54,AM54,BP54),"")</f>
        <v/>
      </c>
      <c r="AM54" s="162" t="str">
        <f>IF(D54=1,_xll.meLWOLegCreate(AN54,_xll.meUtilityLVBFromMultipleKeysValues($AN$5:$BN$5,AN54:BN54),FALSE),"")</f>
        <v/>
      </c>
      <c r="AN54" s="162" t="s">
        <v>382</v>
      </c>
      <c r="AO54" s="468">
        <f t="shared" si="18"/>
        <v>100000000</v>
      </c>
      <c r="AP54" s="373" t="str">
        <f t="shared" si="19"/>
        <v>Receive</v>
      </c>
      <c r="AQ54" s="186">
        <f ca="1">IF(E54="","",IF(OR(RIGHT(E54,1)="D",RIGHT(E54,1)="Y",RIGHT(E54,1)="M",RIGHT(E54,1)="W"),_xll.meDateFromTenor(SpotDate,E54,"MOD_FOLLOWING","TGT"),E54))</f>
        <v>43355</v>
      </c>
      <c r="AR54" s="186">
        <f ca="1">IF(F54="","",IF(OR(RIGHT(F54,1)="D",RIGHT(F54,1)="Y",RIGHT(F54,1)="M",RIGHT(F54,1)="W"),_xll.meDateFromTenor(AQ54,F54),F54))</f>
        <v>45181</v>
      </c>
      <c r="AS54" s="162" t="str">
        <f t="shared" si="29"/>
        <v>ANNUAL</v>
      </c>
      <c r="AT54" s="162" t="s">
        <v>94</v>
      </c>
      <c r="AU54" s="162" t="s">
        <v>102</v>
      </c>
      <c r="AV54" s="180">
        <f t="shared" si="30"/>
        <v>0</v>
      </c>
      <c r="BB54" s="162" t="str">
        <f t="shared" si="31"/>
        <v>30/360</v>
      </c>
      <c r="BE54" s="162" t="s">
        <v>127</v>
      </c>
      <c r="BF54" s="162" t="s">
        <v>113</v>
      </c>
      <c r="BG54" s="162" t="s">
        <v>127</v>
      </c>
      <c r="BH54" s="162" t="s">
        <v>113</v>
      </c>
      <c r="BI54" s="162" t="s">
        <v>393</v>
      </c>
      <c r="BK54" s="162" t="s">
        <v>379</v>
      </c>
      <c r="BN54" s="162" t="s">
        <v>380</v>
      </c>
      <c r="BP54" s="162" t="str">
        <f>IF(D54=1,_xll.meLWOLegCreate(BQ54,_xll.meUtilityLVBFromMultipleKeysValues($BQ$5:$CQ$5,BQ54:CQ54),FALSE),"")</f>
        <v/>
      </c>
      <c r="BQ54" s="162" t="s">
        <v>383</v>
      </c>
      <c r="BR54" s="187">
        <f t="shared" si="20"/>
        <v>100000000</v>
      </c>
      <c r="BS54" s="373" t="str">
        <f t="shared" si="21"/>
        <v>Pay</v>
      </c>
      <c r="BT54" s="186">
        <f ca="1">IF(I54="","",IF(OR(RIGHT(I54,1)="D",RIGHT(I54,1)="Y",RIGHT(I54,1)="M",RIGHT(I54,1)="W"),_xll.meDateFromTenor(SpotDate,I54,"MOD_FOLLOWING","TGT"),I54))</f>
        <v>43355</v>
      </c>
      <c r="BU54" s="186">
        <f ca="1">IF(J54="","",IF(OR(RIGHT(J54,1)="D",RIGHT(J54,1)="Y",RIGHT(J54,1)="M",RIGHT(J54,1)="W"),_xll.meDateFromTenor(BT54,J54),J54))</f>
        <v>45181</v>
      </c>
      <c r="BV54" s="162" t="str">
        <f t="shared" si="32"/>
        <v>Semi-Annual</v>
      </c>
      <c r="BW54" s="188" t="str">
        <f>IF(BV54="QUARTERLY",Curves!$AG$14,IF('Vanilla Pricer'!BV54="SEMI-ANNUAL",Curves!$AG$15,IF('Vanilla Pricer'!BV54="MONTHLY",Curves!$AG$16,IF('Vanilla Pricer'!BV54="12M",Curves!$AG$17))))</f>
        <v>EUR6M</v>
      </c>
      <c r="BX54" s="162" t="s">
        <v>94</v>
      </c>
      <c r="BY54" s="162" t="s">
        <v>102</v>
      </c>
      <c r="BZ54" s="162" t="s">
        <v>378</v>
      </c>
      <c r="CA54" s="162" t="s">
        <v>378</v>
      </c>
      <c r="CB54" s="200" t="str">
        <f t="shared" si="33"/>
        <v/>
      </c>
      <c r="CD54" s="181">
        <f t="shared" si="34"/>
        <v>0</v>
      </c>
      <c r="CE54" s="162" t="str">
        <f t="shared" si="35"/>
        <v>ACT/360</v>
      </c>
      <c r="CF54" s="162" t="s">
        <v>127</v>
      </c>
      <c r="CG54" s="162" t="s">
        <v>113</v>
      </c>
      <c r="CH54" s="162" t="s">
        <v>127</v>
      </c>
      <c r="CI54" s="162" t="s">
        <v>113</v>
      </c>
      <c r="CJ54" s="162" t="s">
        <v>127</v>
      </c>
      <c r="CK54" s="162" t="s">
        <v>113</v>
      </c>
      <c r="CL54" s="162" t="s">
        <v>393</v>
      </c>
      <c r="CM54" s="162" t="s">
        <v>379</v>
      </c>
      <c r="CN54" s="162" t="s">
        <v>379</v>
      </c>
      <c r="CQ54" s="162" t="s">
        <v>380</v>
      </c>
      <c r="CR54" s="162"/>
      <c r="CS54" s="162"/>
      <c r="CW54" s="201" t="str">
        <f t="shared" si="22"/>
        <v>Receive</v>
      </c>
      <c r="CX54" s="210">
        <f t="shared" si="23"/>
        <v>100000000</v>
      </c>
      <c r="CY54" s="209">
        <f t="shared" ca="1" si="24"/>
        <v>43355</v>
      </c>
      <c r="CZ54" s="208">
        <f t="shared" ca="1" si="25"/>
        <v>45181</v>
      </c>
      <c r="DA54" s="209" t="str">
        <f t="shared" si="36"/>
        <v>EURLIVE</v>
      </c>
      <c r="DB54" s="207" t="str">
        <f t="shared" si="26"/>
        <v>EUR6M</v>
      </c>
      <c r="DC54" s="207" t="s">
        <v>94</v>
      </c>
      <c r="DD54" s="214" t="str">
        <f t="shared" si="27"/>
        <v>ANNUAL</v>
      </c>
      <c r="DE54" s="214" t="str">
        <f t="shared" si="37"/>
        <v>30/360</v>
      </c>
      <c r="DF54" s="213" t="s">
        <v>127</v>
      </c>
      <c r="DG54" s="213" t="s">
        <v>113</v>
      </c>
      <c r="DH54" s="213" t="s">
        <v>127</v>
      </c>
      <c r="DI54" s="213" t="s">
        <v>113</v>
      </c>
      <c r="DJ54" s="220"/>
      <c r="DK54" s="220"/>
      <c r="DL54" s="201"/>
      <c r="DM54" s="205" t="s">
        <v>379</v>
      </c>
      <c r="DN54" s="219" t="s">
        <v>380</v>
      </c>
      <c r="DO54" s="214" t="str">
        <f t="shared" si="38"/>
        <v>Semi-Annual</v>
      </c>
      <c r="DP54" s="204">
        <f t="shared" si="39"/>
        <v>0</v>
      </c>
      <c r="DQ54" s="214" t="str">
        <f t="shared" si="40"/>
        <v>ACT/360</v>
      </c>
      <c r="DR54" s="213" t="s">
        <v>127</v>
      </c>
      <c r="DS54" s="213" t="s">
        <v>113</v>
      </c>
      <c r="DT54" s="213" t="s">
        <v>127</v>
      </c>
      <c r="DU54" s="213" t="s">
        <v>113</v>
      </c>
      <c r="DV54" s="213" t="s">
        <v>127</v>
      </c>
      <c r="DW54" s="213" t="s">
        <v>113</v>
      </c>
      <c r="DX54" s="220"/>
      <c r="DY54" s="220"/>
      <c r="DZ54" s="201"/>
      <c r="EA54" s="205" t="s">
        <v>379</v>
      </c>
      <c r="EB54" s="208"/>
      <c r="EC54" s="208" t="str">
        <f t="shared" si="41"/>
        <v>0D</v>
      </c>
      <c r="ED54" s="208">
        <f t="shared" si="42"/>
        <v>0</v>
      </c>
      <c r="EE54" s="203" t="str">
        <f t="shared" si="43"/>
        <v/>
      </c>
      <c r="EF54" s="215"/>
      <c r="EG54" s="205" t="s">
        <v>379</v>
      </c>
      <c r="EH54" s="219" t="s">
        <v>380</v>
      </c>
      <c r="EI54" s="206">
        <f t="shared" si="44"/>
        <v>0</v>
      </c>
      <c r="ET54" s="159">
        <v>49</v>
      </c>
      <c r="EU54" s="618">
        <v>0</v>
      </c>
      <c r="EV54" s="179">
        <v>0</v>
      </c>
      <c r="EW54" s="159" t="s">
        <v>379</v>
      </c>
      <c r="EX54" s="618" t="s">
        <v>16</v>
      </c>
      <c r="EY54" s="618" t="s">
        <v>117</v>
      </c>
      <c r="EZ54" s="179" t="s">
        <v>152</v>
      </c>
      <c r="FA54" s="618" t="s">
        <v>379</v>
      </c>
      <c r="FB54" s="618" t="str">
        <f t="shared" si="28"/>
        <v>5Y</v>
      </c>
      <c r="FC54" s="618" t="s">
        <v>190</v>
      </c>
      <c r="FD54" s="179" t="s">
        <v>115</v>
      </c>
      <c r="FE54" s="475">
        <v>100</v>
      </c>
      <c r="FF54" s="180"/>
      <c r="FG54" s="181">
        <v>0</v>
      </c>
      <c r="FH54" s="182" t="s">
        <v>399</v>
      </c>
    </row>
    <row r="55" spans="2:164">
      <c r="B55" s="159">
        <v>50</v>
      </c>
      <c r="C55" s="755">
        <v>0</v>
      </c>
      <c r="D55" s="179">
        <v>0</v>
      </c>
      <c r="E55" s="159" t="s">
        <v>379</v>
      </c>
      <c r="F55" s="755" t="s">
        <v>16</v>
      </c>
      <c r="G55" s="755" t="s">
        <v>117</v>
      </c>
      <c r="H55" s="179" t="s">
        <v>152</v>
      </c>
      <c r="I55" s="755" t="s">
        <v>379</v>
      </c>
      <c r="J55" s="755" t="str">
        <f t="shared" si="16"/>
        <v>5Y</v>
      </c>
      <c r="K55" s="755" t="s">
        <v>190</v>
      </c>
      <c r="L55" s="179" t="s">
        <v>115</v>
      </c>
      <c r="M55" s="475">
        <v>100</v>
      </c>
      <c r="N55" s="180"/>
      <c r="O55" s="181">
        <v>0</v>
      </c>
      <c r="P55" s="182" t="s">
        <v>399</v>
      </c>
      <c r="Q55" s="300" t="str">
        <f>IF(D55=1,IF(BT55=AK52,_xll.mirSwapStubRate(BT55,BU55,BV55,CE55,CF55,CG55,,,,,,,CQ55,P55,Curves!$AF$4:$AF$10,Curves!$AF$4:$AF$10,Curves!$AG$4:$AG$10,,,TRUE,TRUE),_xll.mirSwapStubRate(BT55,BU55,BV55,CE55,CF55,CG55,,,,,,,CQ55,P55,Curves!$AG$13:$AG$17,Curves!$AF$13:$AF$17,,,,TRUE,TRUE)),"")</f>
        <v/>
      </c>
      <c r="R55" s="301"/>
      <c r="S55" s="183" t="str">
        <f>IF(D55=1,_xll.meLWOSwapParRate(AL55,P55),"")</f>
        <v/>
      </c>
      <c r="T55" s="184" t="str">
        <f>IF(D55=1,_xll.meLWOSwapPV(AL55,P55),"")</f>
        <v/>
      </c>
      <c r="U55" s="185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  <c r="AI55" s="184"/>
      <c r="AJ55" s="184"/>
      <c r="AK55" s="181" t="str">
        <f t="shared" ca="1" si="17"/>
        <v>OLD</v>
      </c>
      <c r="AL55" s="162" t="str">
        <f>IF(D55=1,_xll.meLWOSwapCreateFromLegs(B55,AM55,BP55),"")</f>
        <v/>
      </c>
      <c r="AM55" s="162" t="str">
        <f>IF(D55=1,_xll.meLWOLegCreate(AN55,_xll.meUtilityLVBFromMultipleKeysValues($AN$5:$BN$5,AN55:BN55),FALSE),"")</f>
        <v/>
      </c>
      <c r="AN55" s="162" t="s">
        <v>382</v>
      </c>
      <c r="AO55" s="468">
        <f t="shared" si="18"/>
        <v>100000000</v>
      </c>
      <c r="AP55" s="373" t="str">
        <f t="shared" si="19"/>
        <v>Receive</v>
      </c>
      <c r="AQ55" s="186">
        <f ca="1">IF(E55="","",IF(OR(RIGHT(E55,1)="D",RIGHT(E55,1)="Y",RIGHT(E55,1)="M",RIGHT(E55,1)="W"),_xll.meDateFromTenor(SpotDate,E55,"MOD_FOLLOWING","TGT"),E55))</f>
        <v>43355</v>
      </c>
      <c r="AR55" s="186">
        <f ca="1">IF(F55="","",IF(OR(RIGHT(F55,1)="D",RIGHT(F55,1)="Y",RIGHT(F55,1)="M",RIGHT(F55,1)="W"),_xll.meDateFromTenor(AQ55,F55),F55))</f>
        <v>45181</v>
      </c>
      <c r="AS55" s="162" t="str">
        <f t="shared" si="29"/>
        <v>ANNUAL</v>
      </c>
      <c r="AT55" s="162" t="s">
        <v>94</v>
      </c>
      <c r="AU55" s="162" t="s">
        <v>102</v>
      </c>
      <c r="AV55" s="180">
        <f t="shared" si="30"/>
        <v>0</v>
      </c>
      <c r="BB55" s="162" t="str">
        <f t="shared" si="31"/>
        <v>30/360</v>
      </c>
      <c r="BE55" s="162" t="s">
        <v>127</v>
      </c>
      <c r="BF55" s="162" t="s">
        <v>113</v>
      </c>
      <c r="BG55" s="162" t="s">
        <v>127</v>
      </c>
      <c r="BH55" s="162" t="s">
        <v>113</v>
      </c>
      <c r="BI55" s="162" t="s">
        <v>393</v>
      </c>
      <c r="BK55" s="162" t="s">
        <v>379</v>
      </c>
      <c r="BN55" s="162" t="s">
        <v>380</v>
      </c>
      <c r="BP55" s="162" t="str">
        <f>IF(D55=1,_xll.meLWOLegCreate(BQ55,_xll.meUtilityLVBFromMultipleKeysValues($BQ$5:$CQ$5,BQ55:CQ55),FALSE),"")</f>
        <v/>
      </c>
      <c r="BQ55" s="162" t="s">
        <v>383</v>
      </c>
      <c r="BR55" s="187">
        <f t="shared" si="20"/>
        <v>100000000</v>
      </c>
      <c r="BS55" s="373" t="str">
        <f t="shared" si="21"/>
        <v>Pay</v>
      </c>
      <c r="BT55" s="186">
        <f ca="1">IF(I55="","",IF(OR(RIGHT(I55,1)="D",RIGHT(I55,1)="Y",RIGHT(I55,1)="M",RIGHT(I55,1)="W"),_xll.meDateFromTenor(SpotDate,I55,"MOD_FOLLOWING","TGT"),I55))</f>
        <v>43355</v>
      </c>
      <c r="BU55" s="186">
        <f ca="1">IF(J55="","",IF(OR(RIGHT(J55,1)="D",RIGHT(J55,1)="Y",RIGHT(J55,1)="M",RIGHT(J55,1)="W"),_xll.meDateFromTenor(BT55,J55),J55))</f>
        <v>45181</v>
      </c>
      <c r="BV55" s="162" t="str">
        <f t="shared" si="32"/>
        <v>Semi-Annual</v>
      </c>
      <c r="BW55" s="188" t="str">
        <f>IF(BV55="QUARTERLY",Curves!$AG$14,IF('Vanilla Pricer'!BV55="SEMI-ANNUAL",Curves!$AG$15,IF('Vanilla Pricer'!BV55="MONTHLY",Curves!$AG$16,IF('Vanilla Pricer'!BV55="12M",Curves!$AG$17))))</f>
        <v>EUR6M</v>
      </c>
      <c r="BX55" s="162" t="s">
        <v>94</v>
      </c>
      <c r="BY55" s="162" t="s">
        <v>102</v>
      </c>
      <c r="BZ55" s="162" t="s">
        <v>378</v>
      </c>
      <c r="CA55" s="162" t="s">
        <v>378</v>
      </c>
      <c r="CB55" s="200" t="str">
        <f t="shared" si="33"/>
        <v/>
      </c>
      <c r="CD55" s="181">
        <f t="shared" si="34"/>
        <v>0</v>
      </c>
      <c r="CE55" s="162" t="str">
        <f t="shared" si="35"/>
        <v>ACT/360</v>
      </c>
      <c r="CF55" s="162" t="s">
        <v>127</v>
      </c>
      <c r="CG55" s="162" t="s">
        <v>113</v>
      </c>
      <c r="CH55" s="162" t="s">
        <v>127</v>
      </c>
      <c r="CI55" s="162" t="s">
        <v>113</v>
      </c>
      <c r="CJ55" s="162" t="s">
        <v>127</v>
      </c>
      <c r="CK55" s="162" t="s">
        <v>113</v>
      </c>
      <c r="CL55" s="162" t="s">
        <v>393</v>
      </c>
      <c r="CM55" s="162" t="s">
        <v>379</v>
      </c>
      <c r="CN55" s="162" t="s">
        <v>379</v>
      </c>
      <c r="CQ55" s="162" t="s">
        <v>380</v>
      </c>
      <c r="CR55" s="162"/>
      <c r="CS55" s="162"/>
      <c r="CW55" s="201" t="str">
        <f t="shared" si="22"/>
        <v>Receive</v>
      </c>
      <c r="CX55" s="210">
        <f t="shared" si="23"/>
        <v>100000000</v>
      </c>
      <c r="CY55" s="209">
        <f t="shared" ca="1" si="24"/>
        <v>43355</v>
      </c>
      <c r="CZ55" s="208">
        <f t="shared" ca="1" si="25"/>
        <v>45181</v>
      </c>
      <c r="DA55" s="209" t="str">
        <f t="shared" si="36"/>
        <v>EURLIVE</v>
      </c>
      <c r="DB55" s="207" t="str">
        <f t="shared" si="26"/>
        <v>EUR6M</v>
      </c>
      <c r="DC55" s="207" t="s">
        <v>94</v>
      </c>
      <c r="DD55" s="214" t="str">
        <f t="shared" si="27"/>
        <v>ANNUAL</v>
      </c>
      <c r="DE55" s="214" t="str">
        <f t="shared" si="37"/>
        <v>30/360</v>
      </c>
      <c r="DF55" s="213" t="s">
        <v>127</v>
      </c>
      <c r="DG55" s="213" t="s">
        <v>113</v>
      </c>
      <c r="DH55" s="213" t="s">
        <v>127</v>
      </c>
      <c r="DI55" s="213" t="s">
        <v>113</v>
      </c>
      <c r="DJ55" s="220"/>
      <c r="DK55" s="220"/>
      <c r="DL55" s="201"/>
      <c r="DM55" s="205" t="s">
        <v>379</v>
      </c>
      <c r="DN55" s="219" t="s">
        <v>380</v>
      </c>
      <c r="DO55" s="214" t="str">
        <f t="shared" si="38"/>
        <v>Semi-Annual</v>
      </c>
      <c r="DP55" s="204">
        <f t="shared" si="39"/>
        <v>0</v>
      </c>
      <c r="DQ55" s="214" t="str">
        <f t="shared" si="40"/>
        <v>ACT/360</v>
      </c>
      <c r="DR55" s="213" t="s">
        <v>127</v>
      </c>
      <c r="DS55" s="213" t="s">
        <v>113</v>
      </c>
      <c r="DT55" s="213" t="s">
        <v>127</v>
      </c>
      <c r="DU55" s="213" t="s">
        <v>113</v>
      </c>
      <c r="DV55" s="213" t="s">
        <v>127</v>
      </c>
      <c r="DW55" s="213" t="s">
        <v>113</v>
      </c>
      <c r="DX55" s="220"/>
      <c r="DY55" s="220"/>
      <c r="DZ55" s="201"/>
      <c r="EA55" s="205" t="s">
        <v>379</v>
      </c>
      <c r="EB55" s="208"/>
      <c r="EC55" s="208" t="str">
        <f t="shared" si="41"/>
        <v>0D</v>
      </c>
      <c r="ED55" s="208">
        <f t="shared" si="42"/>
        <v>0</v>
      </c>
      <c r="EE55" s="203" t="str">
        <f t="shared" si="43"/>
        <v/>
      </c>
      <c r="EF55" s="215"/>
      <c r="EG55" s="205" t="s">
        <v>379</v>
      </c>
      <c r="EH55" s="219" t="s">
        <v>380</v>
      </c>
      <c r="EI55" s="206">
        <f t="shared" si="44"/>
        <v>0</v>
      </c>
      <c r="ET55" s="159">
        <v>50</v>
      </c>
      <c r="EU55" s="618">
        <v>0</v>
      </c>
      <c r="EV55" s="179">
        <v>0</v>
      </c>
      <c r="EW55" s="159" t="s">
        <v>379</v>
      </c>
      <c r="EX55" s="618" t="s">
        <v>16</v>
      </c>
      <c r="EY55" s="618" t="s">
        <v>117</v>
      </c>
      <c r="EZ55" s="179" t="s">
        <v>152</v>
      </c>
      <c r="FA55" s="618" t="s">
        <v>379</v>
      </c>
      <c r="FB55" s="618" t="str">
        <f t="shared" si="28"/>
        <v>5Y</v>
      </c>
      <c r="FC55" s="618" t="s">
        <v>190</v>
      </c>
      <c r="FD55" s="179" t="s">
        <v>115</v>
      </c>
      <c r="FE55" s="475">
        <v>100</v>
      </c>
      <c r="FF55" s="180"/>
      <c r="FG55" s="181">
        <v>0</v>
      </c>
      <c r="FH55" s="182" t="s">
        <v>399</v>
      </c>
    </row>
    <row r="56" spans="2:164">
      <c r="B56" s="159">
        <v>51</v>
      </c>
      <c r="C56" s="755">
        <v>0</v>
      </c>
      <c r="D56" s="179">
        <v>0</v>
      </c>
      <c r="E56" s="159" t="s">
        <v>379</v>
      </c>
      <c r="F56" s="755" t="s">
        <v>16</v>
      </c>
      <c r="G56" s="755" t="s">
        <v>117</v>
      </c>
      <c r="H56" s="179" t="s">
        <v>152</v>
      </c>
      <c r="I56" s="755" t="s">
        <v>379</v>
      </c>
      <c r="J56" s="755" t="str">
        <f t="shared" si="16"/>
        <v>5Y</v>
      </c>
      <c r="K56" s="755" t="s">
        <v>190</v>
      </c>
      <c r="L56" s="179" t="s">
        <v>115</v>
      </c>
      <c r="M56" s="475">
        <v>100</v>
      </c>
      <c r="N56" s="180"/>
      <c r="O56" s="181">
        <v>0</v>
      </c>
      <c r="P56" s="182" t="s">
        <v>399</v>
      </c>
      <c r="Q56" s="300" t="str">
        <f>IF(D56=1,IF(BT56=AK53,_xll.mirSwapStubRate(BT56,BU56,BV56,CE56,CF56,CG56,,,,,,,CQ56,P56,Curves!$AF$4:$AF$10,Curves!$AF$4:$AF$10,Curves!$AG$4:$AG$10,,,TRUE,TRUE),_xll.mirSwapStubRate(BT56,BU56,BV56,CE56,CF56,CG56,,,,,,,CQ56,P56,Curves!$AG$13:$AG$17,Curves!$AF$13:$AF$17,,,,TRUE,TRUE)),"")</f>
        <v/>
      </c>
      <c r="R56" s="301"/>
      <c r="S56" s="183" t="str">
        <f>IF(D56=1,_xll.meLWOSwapParRate(AL56,P56),"")</f>
        <v/>
      </c>
      <c r="T56" s="184" t="str">
        <f>IF(D56=1,_xll.meLWOSwapPV(AL56,P56),"")</f>
        <v/>
      </c>
      <c r="U56" s="185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1" t="str">
        <f t="shared" ca="1" si="17"/>
        <v>OLD</v>
      </c>
      <c r="AL56" s="162" t="str">
        <f>IF(D56=1,_xll.meLWOSwapCreateFromLegs(B56,AM56,BP56),"")</f>
        <v/>
      </c>
      <c r="AM56" s="162" t="str">
        <f>IF(D56=1,_xll.meLWOLegCreate(AN56,_xll.meUtilityLVBFromMultipleKeysValues($AN$5:$BN$5,AN56:BN56),FALSE),"")</f>
        <v/>
      </c>
      <c r="AN56" s="162" t="s">
        <v>382</v>
      </c>
      <c r="AO56" s="468">
        <f t="shared" si="18"/>
        <v>100000000</v>
      </c>
      <c r="AP56" s="373" t="str">
        <f t="shared" si="19"/>
        <v>Receive</v>
      </c>
      <c r="AQ56" s="186">
        <f ca="1">IF(E56="","",IF(OR(RIGHT(E56,1)="D",RIGHT(E56,1)="Y",RIGHT(E56,1)="M",RIGHT(E56,1)="W"),_xll.meDateFromTenor(SpotDate,E56,"MOD_FOLLOWING","TGT"),E56))</f>
        <v>43355</v>
      </c>
      <c r="AR56" s="186">
        <f ca="1">IF(F56="","",IF(OR(RIGHT(F56,1)="D",RIGHT(F56,1)="Y",RIGHT(F56,1)="M",RIGHT(F56,1)="W"),_xll.meDateFromTenor(AQ56,F56),F56))</f>
        <v>45181</v>
      </c>
      <c r="AS56" s="162" t="str">
        <f t="shared" si="29"/>
        <v>ANNUAL</v>
      </c>
      <c r="AT56" s="162" t="s">
        <v>94</v>
      </c>
      <c r="AU56" s="162" t="s">
        <v>102</v>
      </c>
      <c r="AV56" s="180">
        <f t="shared" si="30"/>
        <v>0</v>
      </c>
      <c r="BB56" s="162" t="str">
        <f t="shared" si="31"/>
        <v>30/360</v>
      </c>
      <c r="BE56" s="162" t="s">
        <v>127</v>
      </c>
      <c r="BF56" s="162" t="s">
        <v>113</v>
      </c>
      <c r="BG56" s="162" t="s">
        <v>127</v>
      </c>
      <c r="BH56" s="162" t="s">
        <v>113</v>
      </c>
      <c r="BI56" s="162" t="s">
        <v>393</v>
      </c>
      <c r="BK56" s="162" t="s">
        <v>379</v>
      </c>
      <c r="BN56" s="162" t="s">
        <v>380</v>
      </c>
      <c r="BP56" s="162" t="str">
        <f>IF(D56=1,_xll.meLWOLegCreate(BQ56,_xll.meUtilityLVBFromMultipleKeysValues($BQ$5:$CQ$5,BQ56:CQ56),FALSE),"")</f>
        <v/>
      </c>
      <c r="BQ56" s="162" t="s">
        <v>383</v>
      </c>
      <c r="BR56" s="187">
        <f t="shared" si="20"/>
        <v>100000000</v>
      </c>
      <c r="BS56" s="373" t="str">
        <f t="shared" si="21"/>
        <v>Pay</v>
      </c>
      <c r="BT56" s="186">
        <f ca="1">IF(I56="","",IF(OR(RIGHT(I56,1)="D",RIGHT(I56,1)="Y",RIGHT(I56,1)="M",RIGHT(I56,1)="W"),_xll.meDateFromTenor(SpotDate,I56,"MOD_FOLLOWING","TGT"),I56))</f>
        <v>43355</v>
      </c>
      <c r="BU56" s="186">
        <f ca="1">IF(J56="","",IF(OR(RIGHT(J56,1)="D",RIGHT(J56,1)="Y",RIGHT(J56,1)="M",RIGHT(J56,1)="W"),_xll.meDateFromTenor(BT56,J56),J56))</f>
        <v>45181</v>
      </c>
      <c r="BV56" s="162" t="str">
        <f t="shared" si="32"/>
        <v>Semi-Annual</v>
      </c>
      <c r="BW56" s="188" t="str">
        <f>IF(BV56="QUARTERLY",Curves!$AG$14,IF('Vanilla Pricer'!BV56="SEMI-ANNUAL",Curves!$AG$15,IF('Vanilla Pricer'!BV56="MONTHLY",Curves!$AG$16,IF('Vanilla Pricer'!BV56="12M",Curves!$AG$17))))</f>
        <v>EUR6M</v>
      </c>
      <c r="BX56" s="162" t="s">
        <v>94</v>
      </c>
      <c r="BY56" s="162" t="s">
        <v>102</v>
      </c>
      <c r="BZ56" s="162" t="s">
        <v>378</v>
      </c>
      <c r="CA56" s="162" t="s">
        <v>378</v>
      </c>
      <c r="CB56" s="200" t="str">
        <f t="shared" si="33"/>
        <v/>
      </c>
      <c r="CD56" s="181">
        <f t="shared" si="34"/>
        <v>0</v>
      </c>
      <c r="CE56" s="162" t="str">
        <f t="shared" si="35"/>
        <v>ACT/360</v>
      </c>
      <c r="CF56" s="162" t="s">
        <v>127</v>
      </c>
      <c r="CG56" s="162" t="s">
        <v>113</v>
      </c>
      <c r="CH56" s="162" t="s">
        <v>127</v>
      </c>
      <c r="CI56" s="162" t="s">
        <v>113</v>
      </c>
      <c r="CJ56" s="162" t="s">
        <v>127</v>
      </c>
      <c r="CK56" s="162" t="s">
        <v>113</v>
      </c>
      <c r="CL56" s="162" t="s">
        <v>393</v>
      </c>
      <c r="CM56" s="162" t="s">
        <v>379</v>
      </c>
      <c r="CN56" s="162" t="s">
        <v>379</v>
      </c>
      <c r="CQ56" s="162" t="s">
        <v>380</v>
      </c>
      <c r="CR56" s="162"/>
      <c r="CS56" s="162"/>
      <c r="CW56" s="201" t="str">
        <f t="shared" si="22"/>
        <v>Receive</v>
      </c>
      <c r="CX56" s="210">
        <f t="shared" si="23"/>
        <v>100000000</v>
      </c>
      <c r="CY56" s="209">
        <f t="shared" ca="1" si="24"/>
        <v>43355</v>
      </c>
      <c r="CZ56" s="208">
        <f t="shared" ca="1" si="25"/>
        <v>45181</v>
      </c>
      <c r="DA56" s="209" t="str">
        <f t="shared" si="36"/>
        <v>EURLIVE</v>
      </c>
      <c r="DB56" s="207" t="str">
        <f t="shared" si="26"/>
        <v>EUR6M</v>
      </c>
      <c r="DC56" s="207" t="s">
        <v>94</v>
      </c>
      <c r="DD56" s="214" t="str">
        <f t="shared" si="27"/>
        <v>ANNUAL</v>
      </c>
      <c r="DE56" s="214" t="str">
        <f t="shared" si="37"/>
        <v>30/360</v>
      </c>
      <c r="DF56" s="213" t="s">
        <v>127</v>
      </c>
      <c r="DG56" s="213" t="s">
        <v>113</v>
      </c>
      <c r="DH56" s="213" t="s">
        <v>127</v>
      </c>
      <c r="DI56" s="213" t="s">
        <v>113</v>
      </c>
      <c r="DJ56" s="220"/>
      <c r="DK56" s="220"/>
      <c r="DL56" s="201"/>
      <c r="DM56" s="205" t="s">
        <v>379</v>
      </c>
      <c r="DN56" s="219" t="s">
        <v>380</v>
      </c>
      <c r="DO56" s="214" t="str">
        <f t="shared" si="38"/>
        <v>Semi-Annual</v>
      </c>
      <c r="DP56" s="204">
        <f t="shared" si="39"/>
        <v>0</v>
      </c>
      <c r="DQ56" s="214" t="str">
        <f t="shared" si="40"/>
        <v>ACT/360</v>
      </c>
      <c r="DR56" s="213" t="s">
        <v>127</v>
      </c>
      <c r="DS56" s="213" t="s">
        <v>113</v>
      </c>
      <c r="DT56" s="213" t="s">
        <v>127</v>
      </c>
      <c r="DU56" s="213" t="s">
        <v>113</v>
      </c>
      <c r="DV56" s="213" t="s">
        <v>127</v>
      </c>
      <c r="DW56" s="213" t="s">
        <v>113</v>
      </c>
      <c r="DX56" s="220"/>
      <c r="DY56" s="220"/>
      <c r="DZ56" s="201"/>
      <c r="EA56" s="205" t="s">
        <v>379</v>
      </c>
      <c r="EB56" s="208"/>
      <c r="EC56" s="208" t="str">
        <f t="shared" si="41"/>
        <v>0D</v>
      </c>
      <c r="ED56" s="208">
        <f t="shared" si="42"/>
        <v>0</v>
      </c>
      <c r="EE56" s="203" t="str">
        <f t="shared" si="43"/>
        <v/>
      </c>
      <c r="EF56" s="215"/>
      <c r="EG56" s="205" t="s">
        <v>379</v>
      </c>
      <c r="EH56" s="219" t="s">
        <v>380</v>
      </c>
      <c r="EI56" s="206">
        <f t="shared" si="44"/>
        <v>0</v>
      </c>
      <c r="ET56" s="159">
        <v>51</v>
      </c>
      <c r="EU56" s="618">
        <v>0</v>
      </c>
      <c r="EV56" s="179">
        <v>0</v>
      </c>
      <c r="EW56" s="159" t="s">
        <v>379</v>
      </c>
      <c r="EX56" s="618" t="s">
        <v>16</v>
      </c>
      <c r="EY56" s="618" t="s">
        <v>117</v>
      </c>
      <c r="EZ56" s="179" t="s">
        <v>152</v>
      </c>
      <c r="FA56" s="618" t="s">
        <v>379</v>
      </c>
      <c r="FB56" s="618" t="str">
        <f t="shared" si="28"/>
        <v>5Y</v>
      </c>
      <c r="FC56" s="618" t="s">
        <v>190</v>
      </c>
      <c r="FD56" s="179" t="s">
        <v>115</v>
      </c>
      <c r="FE56" s="475">
        <v>100</v>
      </c>
      <c r="FF56" s="180"/>
      <c r="FG56" s="181">
        <v>0</v>
      </c>
      <c r="FH56" s="182" t="s">
        <v>399</v>
      </c>
    </row>
    <row r="57" spans="2:164">
      <c r="B57" s="159">
        <v>52</v>
      </c>
      <c r="C57" s="755">
        <v>0</v>
      </c>
      <c r="D57" s="179">
        <v>0</v>
      </c>
      <c r="E57" s="159" t="s">
        <v>379</v>
      </c>
      <c r="F57" s="755" t="s">
        <v>16</v>
      </c>
      <c r="G57" s="755" t="s">
        <v>117</v>
      </c>
      <c r="H57" s="179" t="s">
        <v>152</v>
      </c>
      <c r="I57" s="755" t="s">
        <v>379</v>
      </c>
      <c r="J57" s="755" t="str">
        <f t="shared" si="16"/>
        <v>5Y</v>
      </c>
      <c r="K57" s="755" t="s">
        <v>190</v>
      </c>
      <c r="L57" s="179" t="s">
        <v>115</v>
      </c>
      <c r="M57" s="475">
        <v>100</v>
      </c>
      <c r="N57" s="180"/>
      <c r="O57" s="181">
        <v>0</v>
      </c>
      <c r="P57" s="182" t="s">
        <v>399</v>
      </c>
      <c r="Q57" s="300" t="str">
        <f>IF(D57=1,IF(BT57=AK54,_xll.mirSwapStubRate(BT57,BU57,BV57,CE57,CF57,CG57,,,,,,,CQ57,P57,Curves!$AF$4:$AF$10,Curves!$AF$4:$AF$10,Curves!$AG$4:$AG$10,,,TRUE,TRUE),_xll.mirSwapStubRate(BT57,BU57,BV57,CE57,CF57,CG57,,,,,,,CQ57,P57,Curves!$AG$13:$AG$17,Curves!$AF$13:$AF$17,,,,TRUE,TRUE)),"")</f>
        <v/>
      </c>
      <c r="R57" s="301"/>
      <c r="S57" s="183" t="str">
        <f>IF(D57=1,_xll.meLWOSwapParRate(AL57,P57),"")</f>
        <v/>
      </c>
      <c r="T57" s="184" t="str">
        <f>IF(D57=1,_xll.meLWOSwapPV(AL57,P57),"")</f>
        <v/>
      </c>
      <c r="U57" s="185"/>
      <c r="V57" s="184"/>
      <c r="W57" s="184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  <c r="AI57" s="184"/>
      <c r="AJ57" s="184"/>
      <c r="AK57" s="181" t="str">
        <f t="shared" ca="1" si="17"/>
        <v>OLD</v>
      </c>
      <c r="AL57" s="162" t="str">
        <f>IF(D57=1,_xll.meLWOSwapCreateFromLegs(B57,AM57,BP57),"")</f>
        <v/>
      </c>
      <c r="AM57" s="162" t="str">
        <f>IF(D57=1,_xll.meLWOLegCreate(AN57,_xll.meUtilityLVBFromMultipleKeysValues($AN$5:$BN$5,AN57:BN57),FALSE),"")</f>
        <v/>
      </c>
      <c r="AN57" s="162" t="s">
        <v>382</v>
      </c>
      <c r="AO57" s="468">
        <f t="shared" si="18"/>
        <v>100000000</v>
      </c>
      <c r="AP57" s="373" t="str">
        <f t="shared" si="19"/>
        <v>Receive</v>
      </c>
      <c r="AQ57" s="186">
        <f ca="1">IF(E57="","",IF(OR(RIGHT(E57,1)="D",RIGHT(E57,1)="Y",RIGHT(E57,1)="M",RIGHT(E57,1)="W"),_xll.meDateFromTenor(SpotDate,E57,"MOD_FOLLOWING","TGT"),E57))</f>
        <v>43355</v>
      </c>
      <c r="AR57" s="186">
        <f ca="1">IF(F57="","",IF(OR(RIGHT(F57,1)="D",RIGHT(F57,1)="Y",RIGHT(F57,1)="M",RIGHT(F57,1)="W"),_xll.meDateFromTenor(AQ57,F57),F57))</f>
        <v>45181</v>
      </c>
      <c r="AS57" s="162" t="str">
        <f t="shared" si="29"/>
        <v>ANNUAL</v>
      </c>
      <c r="AT57" s="162" t="s">
        <v>94</v>
      </c>
      <c r="AU57" s="162" t="s">
        <v>102</v>
      </c>
      <c r="AV57" s="180">
        <f t="shared" si="30"/>
        <v>0</v>
      </c>
      <c r="BB57" s="162" t="str">
        <f t="shared" si="31"/>
        <v>30/360</v>
      </c>
      <c r="BE57" s="162" t="s">
        <v>127</v>
      </c>
      <c r="BF57" s="162" t="s">
        <v>113</v>
      </c>
      <c r="BG57" s="162" t="s">
        <v>127</v>
      </c>
      <c r="BH57" s="162" t="s">
        <v>113</v>
      </c>
      <c r="BI57" s="162" t="s">
        <v>393</v>
      </c>
      <c r="BK57" s="162" t="s">
        <v>379</v>
      </c>
      <c r="BN57" s="162" t="s">
        <v>380</v>
      </c>
      <c r="BP57" s="162" t="str">
        <f>IF(D57=1,_xll.meLWOLegCreate(BQ57,_xll.meUtilityLVBFromMultipleKeysValues($BQ$5:$CQ$5,BQ57:CQ57),FALSE),"")</f>
        <v/>
      </c>
      <c r="BQ57" s="162" t="s">
        <v>383</v>
      </c>
      <c r="BR57" s="187">
        <f t="shared" si="20"/>
        <v>100000000</v>
      </c>
      <c r="BS57" s="373" t="str">
        <f t="shared" si="21"/>
        <v>Pay</v>
      </c>
      <c r="BT57" s="186">
        <f ca="1">IF(I57="","",IF(OR(RIGHT(I57,1)="D",RIGHT(I57,1)="Y",RIGHT(I57,1)="M",RIGHT(I57,1)="W"),_xll.meDateFromTenor(SpotDate,I57,"MOD_FOLLOWING","TGT"),I57))</f>
        <v>43355</v>
      </c>
      <c r="BU57" s="186">
        <f ca="1">IF(J57="","",IF(OR(RIGHT(J57,1)="D",RIGHT(J57,1)="Y",RIGHT(J57,1)="M",RIGHT(J57,1)="W"),_xll.meDateFromTenor(BT57,J57),J57))</f>
        <v>45181</v>
      </c>
      <c r="BV57" s="162" t="str">
        <f t="shared" si="32"/>
        <v>Semi-Annual</v>
      </c>
      <c r="BW57" s="188" t="str">
        <f>IF(BV57="QUARTERLY",Curves!$AG$14,IF('Vanilla Pricer'!BV57="SEMI-ANNUAL",Curves!$AG$15,IF('Vanilla Pricer'!BV57="MONTHLY",Curves!$AG$16,IF('Vanilla Pricer'!BV57="12M",Curves!$AG$17))))</f>
        <v>EUR6M</v>
      </c>
      <c r="BX57" s="162" t="s">
        <v>94</v>
      </c>
      <c r="BY57" s="162" t="s">
        <v>102</v>
      </c>
      <c r="BZ57" s="162" t="s">
        <v>378</v>
      </c>
      <c r="CA57" s="162" t="s">
        <v>378</v>
      </c>
      <c r="CB57" s="200" t="str">
        <f t="shared" si="33"/>
        <v/>
      </c>
      <c r="CD57" s="181">
        <f t="shared" si="34"/>
        <v>0</v>
      </c>
      <c r="CE57" s="162" t="str">
        <f t="shared" si="35"/>
        <v>ACT/360</v>
      </c>
      <c r="CF57" s="162" t="s">
        <v>127</v>
      </c>
      <c r="CG57" s="162" t="s">
        <v>113</v>
      </c>
      <c r="CH57" s="162" t="s">
        <v>127</v>
      </c>
      <c r="CI57" s="162" t="s">
        <v>113</v>
      </c>
      <c r="CJ57" s="162" t="s">
        <v>127</v>
      </c>
      <c r="CK57" s="162" t="s">
        <v>113</v>
      </c>
      <c r="CL57" s="162" t="s">
        <v>393</v>
      </c>
      <c r="CM57" s="162" t="s">
        <v>379</v>
      </c>
      <c r="CN57" s="162" t="s">
        <v>379</v>
      </c>
      <c r="CQ57" s="162" t="s">
        <v>380</v>
      </c>
      <c r="CR57" s="162"/>
      <c r="CS57" s="162"/>
      <c r="CW57" s="201" t="str">
        <f t="shared" si="22"/>
        <v>Receive</v>
      </c>
      <c r="CX57" s="210">
        <f t="shared" si="23"/>
        <v>100000000</v>
      </c>
      <c r="CY57" s="209">
        <f t="shared" ca="1" si="24"/>
        <v>43355</v>
      </c>
      <c r="CZ57" s="208">
        <f t="shared" ca="1" si="25"/>
        <v>45181</v>
      </c>
      <c r="DA57" s="209" t="str">
        <f t="shared" si="36"/>
        <v>EURLIVE</v>
      </c>
      <c r="DB57" s="207" t="str">
        <f t="shared" si="26"/>
        <v>EUR6M</v>
      </c>
      <c r="DC57" s="207" t="s">
        <v>94</v>
      </c>
      <c r="DD57" s="214" t="str">
        <f t="shared" si="27"/>
        <v>ANNUAL</v>
      </c>
      <c r="DE57" s="214" t="str">
        <f t="shared" si="37"/>
        <v>30/360</v>
      </c>
      <c r="DF57" s="213" t="s">
        <v>127</v>
      </c>
      <c r="DG57" s="213" t="s">
        <v>113</v>
      </c>
      <c r="DH57" s="213" t="s">
        <v>127</v>
      </c>
      <c r="DI57" s="213" t="s">
        <v>113</v>
      </c>
      <c r="DJ57" s="220"/>
      <c r="DK57" s="220"/>
      <c r="DL57" s="201"/>
      <c r="DM57" s="205" t="s">
        <v>379</v>
      </c>
      <c r="DN57" s="219" t="s">
        <v>380</v>
      </c>
      <c r="DO57" s="214" t="str">
        <f t="shared" si="38"/>
        <v>Semi-Annual</v>
      </c>
      <c r="DP57" s="204">
        <f t="shared" si="39"/>
        <v>0</v>
      </c>
      <c r="DQ57" s="214" t="str">
        <f t="shared" si="40"/>
        <v>ACT/360</v>
      </c>
      <c r="DR57" s="213" t="s">
        <v>127</v>
      </c>
      <c r="DS57" s="213" t="s">
        <v>113</v>
      </c>
      <c r="DT57" s="213" t="s">
        <v>127</v>
      </c>
      <c r="DU57" s="213" t="s">
        <v>113</v>
      </c>
      <c r="DV57" s="213" t="s">
        <v>127</v>
      </c>
      <c r="DW57" s="213" t="s">
        <v>113</v>
      </c>
      <c r="DX57" s="220"/>
      <c r="DY57" s="220"/>
      <c r="DZ57" s="201"/>
      <c r="EA57" s="205" t="s">
        <v>379</v>
      </c>
      <c r="EB57" s="208"/>
      <c r="EC57" s="208" t="str">
        <f t="shared" si="41"/>
        <v>0D</v>
      </c>
      <c r="ED57" s="208">
        <f t="shared" si="42"/>
        <v>0</v>
      </c>
      <c r="EE57" s="203" t="str">
        <f t="shared" si="43"/>
        <v/>
      </c>
      <c r="EF57" s="215"/>
      <c r="EG57" s="205" t="s">
        <v>379</v>
      </c>
      <c r="EH57" s="219" t="s">
        <v>380</v>
      </c>
      <c r="EI57" s="206">
        <f t="shared" si="44"/>
        <v>0</v>
      </c>
      <c r="ET57" s="159">
        <v>52</v>
      </c>
      <c r="EU57" s="618">
        <v>0</v>
      </c>
      <c r="EV57" s="179">
        <v>0</v>
      </c>
      <c r="EW57" s="159" t="s">
        <v>379</v>
      </c>
      <c r="EX57" s="618" t="s">
        <v>16</v>
      </c>
      <c r="EY57" s="618" t="s">
        <v>117</v>
      </c>
      <c r="EZ57" s="179" t="s">
        <v>152</v>
      </c>
      <c r="FA57" s="618" t="s">
        <v>379</v>
      </c>
      <c r="FB57" s="618" t="str">
        <f t="shared" si="28"/>
        <v>5Y</v>
      </c>
      <c r="FC57" s="618" t="s">
        <v>190</v>
      </c>
      <c r="FD57" s="179" t="s">
        <v>115</v>
      </c>
      <c r="FE57" s="475">
        <v>100</v>
      </c>
      <c r="FF57" s="180"/>
      <c r="FG57" s="181">
        <v>0</v>
      </c>
      <c r="FH57" s="182" t="s">
        <v>399</v>
      </c>
    </row>
    <row r="58" spans="2:164">
      <c r="B58" s="159">
        <v>53</v>
      </c>
      <c r="C58" s="755">
        <v>0</v>
      </c>
      <c r="D58" s="179">
        <v>0</v>
      </c>
      <c r="E58" s="159" t="s">
        <v>379</v>
      </c>
      <c r="F58" s="755" t="s">
        <v>16</v>
      </c>
      <c r="G58" s="755" t="s">
        <v>117</v>
      </c>
      <c r="H58" s="179" t="s">
        <v>152</v>
      </c>
      <c r="I58" s="755" t="s">
        <v>379</v>
      </c>
      <c r="J58" s="755" t="str">
        <f t="shared" si="16"/>
        <v>5Y</v>
      </c>
      <c r="K58" s="755" t="s">
        <v>190</v>
      </c>
      <c r="L58" s="179" t="s">
        <v>115</v>
      </c>
      <c r="M58" s="475">
        <v>100</v>
      </c>
      <c r="N58" s="180"/>
      <c r="O58" s="181">
        <v>0</v>
      </c>
      <c r="P58" s="182" t="s">
        <v>399</v>
      </c>
      <c r="Q58" s="300" t="str">
        <f>IF(D58=1,IF(BT58=AK55,_xll.mirSwapStubRate(BT58,BU58,BV58,CE58,CF58,CG58,,,,,,,CQ58,P58,Curves!$AF$4:$AF$10,Curves!$AF$4:$AF$10,Curves!$AG$4:$AG$10,,,TRUE,TRUE),_xll.mirSwapStubRate(BT58,BU58,BV58,CE58,CF58,CG58,,,,,,,CQ58,P58,Curves!$AG$13:$AG$17,Curves!$AF$13:$AF$17,,,,TRUE,TRUE)),"")</f>
        <v/>
      </c>
      <c r="R58" s="301"/>
      <c r="S58" s="183" t="str">
        <f>IF(D58=1,_xll.meLWOSwapParRate(AL58,P58),"")</f>
        <v/>
      </c>
      <c r="T58" s="184" t="str">
        <f>IF(D58=1,_xll.meLWOSwapPV(AL58,P58),"")</f>
        <v/>
      </c>
      <c r="U58" s="185"/>
      <c r="V58" s="184"/>
      <c r="W58" s="184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  <c r="AI58" s="184"/>
      <c r="AJ58" s="184"/>
      <c r="AK58" s="181" t="str">
        <f t="shared" ca="1" si="17"/>
        <v>OLD</v>
      </c>
      <c r="AL58" s="162" t="str">
        <f>IF(D58=1,_xll.meLWOSwapCreateFromLegs(B58,AM58,BP58),"")</f>
        <v/>
      </c>
      <c r="AM58" s="162" t="str">
        <f>IF(D58=1,_xll.meLWOLegCreate(AN58,_xll.meUtilityLVBFromMultipleKeysValues($AN$5:$BN$5,AN58:BN58),FALSE),"")</f>
        <v/>
      </c>
      <c r="AN58" s="162" t="s">
        <v>382</v>
      </c>
      <c r="AO58" s="468">
        <f t="shared" si="18"/>
        <v>100000000</v>
      </c>
      <c r="AP58" s="373" t="str">
        <f t="shared" si="19"/>
        <v>Receive</v>
      </c>
      <c r="AQ58" s="186">
        <f ca="1">IF(E58="","",IF(OR(RIGHT(E58,1)="D",RIGHT(E58,1)="Y",RIGHT(E58,1)="M",RIGHT(E58,1)="W"),_xll.meDateFromTenor(SpotDate,E58,"MOD_FOLLOWING","TGT"),E58))</f>
        <v>43355</v>
      </c>
      <c r="AR58" s="186">
        <f ca="1">IF(F58="","",IF(OR(RIGHT(F58,1)="D",RIGHT(F58,1)="Y",RIGHT(F58,1)="M",RIGHT(F58,1)="W"),_xll.meDateFromTenor(AQ58,F58),F58))</f>
        <v>45181</v>
      </c>
      <c r="AS58" s="162" t="str">
        <f t="shared" si="29"/>
        <v>ANNUAL</v>
      </c>
      <c r="AT58" s="162" t="s">
        <v>94</v>
      </c>
      <c r="AU58" s="162" t="s">
        <v>102</v>
      </c>
      <c r="AV58" s="180">
        <f t="shared" si="30"/>
        <v>0</v>
      </c>
      <c r="BB58" s="162" t="str">
        <f t="shared" si="31"/>
        <v>30/360</v>
      </c>
      <c r="BE58" s="162" t="s">
        <v>127</v>
      </c>
      <c r="BF58" s="162" t="s">
        <v>113</v>
      </c>
      <c r="BG58" s="162" t="s">
        <v>127</v>
      </c>
      <c r="BH58" s="162" t="s">
        <v>113</v>
      </c>
      <c r="BI58" s="162" t="s">
        <v>393</v>
      </c>
      <c r="BK58" s="162" t="s">
        <v>379</v>
      </c>
      <c r="BN58" s="162" t="s">
        <v>380</v>
      </c>
      <c r="BP58" s="162" t="str">
        <f>IF(D58=1,_xll.meLWOLegCreate(BQ58,_xll.meUtilityLVBFromMultipleKeysValues($BQ$5:$CQ$5,BQ58:CQ58),FALSE),"")</f>
        <v/>
      </c>
      <c r="BQ58" s="162" t="s">
        <v>383</v>
      </c>
      <c r="BR58" s="187">
        <f t="shared" si="20"/>
        <v>100000000</v>
      </c>
      <c r="BS58" s="373" t="str">
        <f t="shared" si="21"/>
        <v>Pay</v>
      </c>
      <c r="BT58" s="186">
        <f ca="1">IF(I58="","",IF(OR(RIGHT(I58,1)="D",RIGHT(I58,1)="Y",RIGHT(I58,1)="M",RIGHT(I58,1)="W"),_xll.meDateFromTenor(SpotDate,I58,"MOD_FOLLOWING","TGT"),I58))</f>
        <v>43355</v>
      </c>
      <c r="BU58" s="186">
        <f ca="1">IF(J58="","",IF(OR(RIGHT(J58,1)="D",RIGHT(J58,1)="Y",RIGHT(J58,1)="M",RIGHT(J58,1)="W"),_xll.meDateFromTenor(BT58,J58),J58))</f>
        <v>45181</v>
      </c>
      <c r="BV58" s="162" t="str">
        <f t="shared" si="32"/>
        <v>Semi-Annual</v>
      </c>
      <c r="BW58" s="188" t="str">
        <f>IF(BV58="QUARTERLY",Curves!$AG$14,IF('Vanilla Pricer'!BV58="SEMI-ANNUAL",Curves!$AG$15,IF('Vanilla Pricer'!BV58="MONTHLY",Curves!$AG$16,IF('Vanilla Pricer'!BV58="12M",Curves!$AG$17))))</f>
        <v>EUR6M</v>
      </c>
      <c r="BX58" s="162" t="s">
        <v>94</v>
      </c>
      <c r="BY58" s="162" t="s">
        <v>102</v>
      </c>
      <c r="BZ58" s="162" t="s">
        <v>378</v>
      </c>
      <c r="CA58" s="162" t="s">
        <v>378</v>
      </c>
      <c r="CB58" s="200" t="str">
        <f t="shared" si="33"/>
        <v/>
      </c>
      <c r="CD58" s="181">
        <f t="shared" si="34"/>
        <v>0</v>
      </c>
      <c r="CE58" s="162" t="str">
        <f t="shared" si="35"/>
        <v>ACT/360</v>
      </c>
      <c r="CF58" s="162" t="s">
        <v>127</v>
      </c>
      <c r="CG58" s="162" t="s">
        <v>113</v>
      </c>
      <c r="CH58" s="162" t="s">
        <v>127</v>
      </c>
      <c r="CI58" s="162" t="s">
        <v>113</v>
      </c>
      <c r="CJ58" s="162" t="s">
        <v>127</v>
      </c>
      <c r="CK58" s="162" t="s">
        <v>113</v>
      </c>
      <c r="CL58" s="162" t="s">
        <v>393</v>
      </c>
      <c r="CM58" s="162" t="s">
        <v>379</v>
      </c>
      <c r="CN58" s="162" t="s">
        <v>379</v>
      </c>
      <c r="CQ58" s="162" t="s">
        <v>380</v>
      </c>
      <c r="CR58" s="162"/>
      <c r="CS58" s="162"/>
      <c r="CW58" s="201" t="str">
        <f t="shared" si="22"/>
        <v>Receive</v>
      </c>
      <c r="CX58" s="210">
        <f t="shared" si="23"/>
        <v>100000000</v>
      </c>
      <c r="CY58" s="209">
        <f t="shared" ca="1" si="24"/>
        <v>43355</v>
      </c>
      <c r="CZ58" s="208">
        <f t="shared" ca="1" si="25"/>
        <v>45181</v>
      </c>
      <c r="DA58" s="209" t="str">
        <f t="shared" si="36"/>
        <v>EURLIVE</v>
      </c>
      <c r="DB58" s="207" t="str">
        <f t="shared" si="26"/>
        <v>EUR6M</v>
      </c>
      <c r="DC58" s="207" t="s">
        <v>94</v>
      </c>
      <c r="DD58" s="214" t="str">
        <f t="shared" si="27"/>
        <v>ANNUAL</v>
      </c>
      <c r="DE58" s="214" t="str">
        <f t="shared" si="37"/>
        <v>30/360</v>
      </c>
      <c r="DF58" s="213" t="s">
        <v>127</v>
      </c>
      <c r="DG58" s="213" t="s">
        <v>113</v>
      </c>
      <c r="DH58" s="213" t="s">
        <v>127</v>
      </c>
      <c r="DI58" s="213" t="s">
        <v>113</v>
      </c>
      <c r="DJ58" s="220"/>
      <c r="DK58" s="220"/>
      <c r="DL58" s="201"/>
      <c r="DM58" s="205" t="s">
        <v>379</v>
      </c>
      <c r="DN58" s="219" t="s">
        <v>380</v>
      </c>
      <c r="DO58" s="214" t="str">
        <f t="shared" si="38"/>
        <v>Semi-Annual</v>
      </c>
      <c r="DP58" s="204">
        <f t="shared" si="39"/>
        <v>0</v>
      </c>
      <c r="DQ58" s="214" t="str">
        <f t="shared" si="40"/>
        <v>ACT/360</v>
      </c>
      <c r="DR58" s="213" t="s">
        <v>127</v>
      </c>
      <c r="DS58" s="213" t="s">
        <v>113</v>
      </c>
      <c r="DT58" s="213" t="s">
        <v>127</v>
      </c>
      <c r="DU58" s="213" t="s">
        <v>113</v>
      </c>
      <c r="DV58" s="213" t="s">
        <v>127</v>
      </c>
      <c r="DW58" s="213" t="s">
        <v>113</v>
      </c>
      <c r="DX58" s="220"/>
      <c r="DY58" s="220"/>
      <c r="DZ58" s="201"/>
      <c r="EA58" s="205" t="s">
        <v>379</v>
      </c>
      <c r="EB58" s="208"/>
      <c r="EC58" s="208" t="str">
        <f t="shared" si="41"/>
        <v>0D</v>
      </c>
      <c r="ED58" s="208">
        <f t="shared" si="42"/>
        <v>0</v>
      </c>
      <c r="EE58" s="203" t="str">
        <f t="shared" si="43"/>
        <v/>
      </c>
      <c r="EF58" s="215"/>
      <c r="EG58" s="205" t="s">
        <v>379</v>
      </c>
      <c r="EH58" s="219" t="s">
        <v>380</v>
      </c>
      <c r="EI58" s="206">
        <f t="shared" si="44"/>
        <v>0</v>
      </c>
      <c r="ET58" s="159">
        <v>53</v>
      </c>
      <c r="EU58" s="618">
        <v>0</v>
      </c>
      <c r="EV58" s="179">
        <v>0</v>
      </c>
      <c r="EW58" s="159" t="s">
        <v>379</v>
      </c>
      <c r="EX58" s="618" t="s">
        <v>16</v>
      </c>
      <c r="EY58" s="618" t="s">
        <v>117</v>
      </c>
      <c r="EZ58" s="179" t="s">
        <v>152</v>
      </c>
      <c r="FA58" s="618" t="s">
        <v>379</v>
      </c>
      <c r="FB58" s="618" t="str">
        <f t="shared" si="28"/>
        <v>5Y</v>
      </c>
      <c r="FC58" s="618" t="s">
        <v>190</v>
      </c>
      <c r="FD58" s="179" t="s">
        <v>115</v>
      </c>
      <c r="FE58" s="475">
        <v>100</v>
      </c>
      <c r="FF58" s="180"/>
      <c r="FG58" s="181">
        <v>0</v>
      </c>
      <c r="FH58" s="182" t="s">
        <v>399</v>
      </c>
    </row>
    <row r="59" spans="2:164">
      <c r="B59" s="159">
        <v>54</v>
      </c>
      <c r="C59" s="755">
        <v>0</v>
      </c>
      <c r="D59" s="179">
        <v>0</v>
      </c>
      <c r="E59" s="159" t="s">
        <v>379</v>
      </c>
      <c r="F59" s="755" t="s">
        <v>16</v>
      </c>
      <c r="G59" s="755" t="s">
        <v>117</v>
      </c>
      <c r="H59" s="179" t="s">
        <v>152</v>
      </c>
      <c r="I59" s="755" t="s">
        <v>379</v>
      </c>
      <c r="J59" s="755" t="str">
        <f t="shared" si="16"/>
        <v>5Y</v>
      </c>
      <c r="K59" s="755" t="s">
        <v>190</v>
      </c>
      <c r="L59" s="179" t="s">
        <v>115</v>
      </c>
      <c r="M59" s="475">
        <v>100</v>
      </c>
      <c r="N59" s="180"/>
      <c r="O59" s="181">
        <v>0</v>
      </c>
      <c r="P59" s="182" t="s">
        <v>399</v>
      </c>
      <c r="Q59" s="300" t="str">
        <f>IF(D59=1,IF(BT59=AK56,_xll.mirSwapStubRate(BT59,BU59,BV59,CE59,CF59,CG59,,,,,,,CQ59,P59,Curves!$AF$4:$AF$10,Curves!$AF$4:$AF$10,Curves!$AG$4:$AG$10,,,TRUE,TRUE),_xll.mirSwapStubRate(BT59,BU59,BV59,CE59,CF59,CG59,,,,,,,CQ59,P59,Curves!$AG$13:$AG$17,Curves!$AF$13:$AF$17,,,,TRUE,TRUE)),"")</f>
        <v/>
      </c>
      <c r="R59" s="301"/>
      <c r="S59" s="183" t="str">
        <f>IF(D59=1,_xll.meLWOSwapParRate(AL59,P59),"")</f>
        <v/>
      </c>
      <c r="T59" s="184" t="str">
        <f>IF(D59=1,_xll.meLWOSwapPV(AL59,P59),"")</f>
        <v/>
      </c>
      <c r="U59" s="185"/>
      <c r="V59" s="184"/>
      <c r="W59" s="184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  <c r="AI59" s="184"/>
      <c r="AJ59" s="184"/>
      <c r="AK59" s="181" t="str">
        <f t="shared" ca="1" si="17"/>
        <v>OLD</v>
      </c>
      <c r="AL59" s="162" t="str">
        <f>IF(D59=1,_xll.meLWOSwapCreateFromLegs(B59,AM59,BP59),"")</f>
        <v/>
      </c>
      <c r="AM59" s="162" t="str">
        <f>IF(D59=1,_xll.meLWOLegCreate(AN59,_xll.meUtilityLVBFromMultipleKeysValues($AN$5:$BN$5,AN59:BN59),FALSE),"")</f>
        <v/>
      </c>
      <c r="AN59" s="162" t="s">
        <v>382</v>
      </c>
      <c r="AO59" s="468">
        <f t="shared" si="18"/>
        <v>100000000</v>
      </c>
      <c r="AP59" s="373" t="str">
        <f t="shared" si="19"/>
        <v>Receive</v>
      </c>
      <c r="AQ59" s="186">
        <f ca="1">IF(E59="","",IF(OR(RIGHT(E59,1)="D",RIGHT(E59,1)="Y",RIGHT(E59,1)="M",RIGHT(E59,1)="W"),_xll.meDateFromTenor(SpotDate,E59,"MOD_FOLLOWING","TGT"),E59))</f>
        <v>43355</v>
      </c>
      <c r="AR59" s="186">
        <f ca="1">IF(F59="","",IF(OR(RIGHT(F59,1)="D",RIGHT(F59,1)="Y",RIGHT(F59,1)="M",RIGHT(F59,1)="W"),_xll.meDateFromTenor(AQ59,F59),F59))</f>
        <v>45181</v>
      </c>
      <c r="AS59" s="162" t="str">
        <f t="shared" si="29"/>
        <v>ANNUAL</v>
      </c>
      <c r="AT59" s="162" t="s">
        <v>94</v>
      </c>
      <c r="AU59" s="162" t="s">
        <v>102</v>
      </c>
      <c r="AV59" s="180">
        <f t="shared" si="30"/>
        <v>0</v>
      </c>
      <c r="BB59" s="162" t="str">
        <f t="shared" si="31"/>
        <v>30/360</v>
      </c>
      <c r="BE59" s="162" t="s">
        <v>127</v>
      </c>
      <c r="BF59" s="162" t="s">
        <v>113</v>
      </c>
      <c r="BG59" s="162" t="s">
        <v>127</v>
      </c>
      <c r="BH59" s="162" t="s">
        <v>113</v>
      </c>
      <c r="BI59" s="162" t="s">
        <v>393</v>
      </c>
      <c r="BK59" s="162" t="s">
        <v>379</v>
      </c>
      <c r="BN59" s="162" t="s">
        <v>380</v>
      </c>
      <c r="BP59" s="162" t="str">
        <f>IF(D59=1,_xll.meLWOLegCreate(BQ59,_xll.meUtilityLVBFromMultipleKeysValues($BQ$5:$CQ$5,BQ59:CQ59),FALSE),"")</f>
        <v/>
      </c>
      <c r="BQ59" s="162" t="s">
        <v>383</v>
      </c>
      <c r="BR59" s="187">
        <f t="shared" si="20"/>
        <v>100000000</v>
      </c>
      <c r="BS59" s="373" t="str">
        <f t="shared" si="21"/>
        <v>Pay</v>
      </c>
      <c r="BT59" s="186">
        <f ca="1">IF(I59="","",IF(OR(RIGHT(I59,1)="D",RIGHT(I59,1)="Y",RIGHT(I59,1)="M",RIGHT(I59,1)="W"),_xll.meDateFromTenor(SpotDate,I59,"MOD_FOLLOWING","TGT"),I59))</f>
        <v>43355</v>
      </c>
      <c r="BU59" s="186">
        <f ca="1">IF(J59="","",IF(OR(RIGHT(J59,1)="D",RIGHT(J59,1)="Y",RIGHT(J59,1)="M",RIGHT(J59,1)="W"),_xll.meDateFromTenor(BT59,J59),J59))</f>
        <v>45181</v>
      </c>
      <c r="BV59" s="162" t="str">
        <f t="shared" si="32"/>
        <v>Semi-Annual</v>
      </c>
      <c r="BW59" s="188" t="str">
        <f>IF(BV59="QUARTERLY",Curves!$AG$14,IF('Vanilla Pricer'!BV59="SEMI-ANNUAL",Curves!$AG$15,IF('Vanilla Pricer'!BV59="MONTHLY",Curves!$AG$16,IF('Vanilla Pricer'!BV59="12M",Curves!$AG$17))))</f>
        <v>EUR6M</v>
      </c>
      <c r="BX59" s="162" t="s">
        <v>94</v>
      </c>
      <c r="BY59" s="162" t="s">
        <v>102</v>
      </c>
      <c r="BZ59" s="162" t="s">
        <v>378</v>
      </c>
      <c r="CA59" s="162" t="s">
        <v>378</v>
      </c>
      <c r="CB59" s="200" t="str">
        <f t="shared" si="33"/>
        <v/>
      </c>
      <c r="CD59" s="181">
        <f t="shared" si="34"/>
        <v>0</v>
      </c>
      <c r="CE59" s="162" t="str">
        <f t="shared" si="35"/>
        <v>ACT/360</v>
      </c>
      <c r="CF59" s="162" t="s">
        <v>127</v>
      </c>
      <c r="CG59" s="162" t="s">
        <v>113</v>
      </c>
      <c r="CH59" s="162" t="s">
        <v>127</v>
      </c>
      <c r="CI59" s="162" t="s">
        <v>113</v>
      </c>
      <c r="CJ59" s="162" t="s">
        <v>127</v>
      </c>
      <c r="CK59" s="162" t="s">
        <v>113</v>
      </c>
      <c r="CL59" s="162" t="s">
        <v>393</v>
      </c>
      <c r="CM59" s="162" t="s">
        <v>379</v>
      </c>
      <c r="CN59" s="162" t="s">
        <v>379</v>
      </c>
      <c r="CQ59" s="162" t="s">
        <v>380</v>
      </c>
      <c r="CR59" s="162"/>
      <c r="CS59" s="162"/>
      <c r="CW59" s="201" t="str">
        <f t="shared" si="22"/>
        <v>Receive</v>
      </c>
      <c r="CX59" s="210">
        <f t="shared" si="23"/>
        <v>100000000</v>
      </c>
      <c r="CY59" s="209">
        <f t="shared" ca="1" si="24"/>
        <v>43355</v>
      </c>
      <c r="CZ59" s="208">
        <f t="shared" ca="1" si="25"/>
        <v>45181</v>
      </c>
      <c r="DA59" s="209" t="str">
        <f t="shared" si="36"/>
        <v>EURLIVE</v>
      </c>
      <c r="DB59" s="207" t="str">
        <f t="shared" si="26"/>
        <v>EUR6M</v>
      </c>
      <c r="DC59" s="207" t="s">
        <v>94</v>
      </c>
      <c r="DD59" s="214" t="str">
        <f t="shared" si="27"/>
        <v>ANNUAL</v>
      </c>
      <c r="DE59" s="214" t="str">
        <f t="shared" si="37"/>
        <v>30/360</v>
      </c>
      <c r="DF59" s="213" t="s">
        <v>127</v>
      </c>
      <c r="DG59" s="213" t="s">
        <v>113</v>
      </c>
      <c r="DH59" s="213" t="s">
        <v>127</v>
      </c>
      <c r="DI59" s="213" t="s">
        <v>113</v>
      </c>
      <c r="DJ59" s="220"/>
      <c r="DK59" s="220"/>
      <c r="DL59" s="201"/>
      <c r="DM59" s="205" t="s">
        <v>379</v>
      </c>
      <c r="DN59" s="219" t="s">
        <v>380</v>
      </c>
      <c r="DO59" s="214" t="str">
        <f t="shared" si="38"/>
        <v>Semi-Annual</v>
      </c>
      <c r="DP59" s="204">
        <f t="shared" si="39"/>
        <v>0</v>
      </c>
      <c r="DQ59" s="214" t="str">
        <f t="shared" si="40"/>
        <v>ACT/360</v>
      </c>
      <c r="DR59" s="213" t="s">
        <v>127</v>
      </c>
      <c r="DS59" s="213" t="s">
        <v>113</v>
      </c>
      <c r="DT59" s="213" t="s">
        <v>127</v>
      </c>
      <c r="DU59" s="213" t="s">
        <v>113</v>
      </c>
      <c r="DV59" s="213" t="s">
        <v>127</v>
      </c>
      <c r="DW59" s="213" t="s">
        <v>113</v>
      </c>
      <c r="DX59" s="220"/>
      <c r="DY59" s="220"/>
      <c r="DZ59" s="201"/>
      <c r="EA59" s="205" t="s">
        <v>379</v>
      </c>
      <c r="EB59" s="208"/>
      <c r="EC59" s="208" t="str">
        <f t="shared" si="41"/>
        <v>0D</v>
      </c>
      <c r="ED59" s="208">
        <f t="shared" si="42"/>
        <v>0</v>
      </c>
      <c r="EE59" s="203" t="str">
        <f t="shared" si="43"/>
        <v/>
      </c>
      <c r="EF59" s="215"/>
      <c r="EG59" s="205" t="s">
        <v>379</v>
      </c>
      <c r="EH59" s="219" t="s">
        <v>380</v>
      </c>
      <c r="EI59" s="206">
        <f t="shared" si="44"/>
        <v>0</v>
      </c>
      <c r="ET59" s="159">
        <v>54</v>
      </c>
      <c r="EU59" s="618">
        <v>0</v>
      </c>
      <c r="EV59" s="179">
        <v>0</v>
      </c>
      <c r="EW59" s="159" t="s">
        <v>379</v>
      </c>
      <c r="EX59" s="618" t="s">
        <v>16</v>
      </c>
      <c r="EY59" s="618" t="s">
        <v>117</v>
      </c>
      <c r="EZ59" s="179" t="s">
        <v>152</v>
      </c>
      <c r="FA59" s="618" t="s">
        <v>379</v>
      </c>
      <c r="FB59" s="618" t="str">
        <f t="shared" si="28"/>
        <v>5Y</v>
      </c>
      <c r="FC59" s="618" t="s">
        <v>190</v>
      </c>
      <c r="FD59" s="179" t="s">
        <v>115</v>
      </c>
      <c r="FE59" s="475">
        <v>100</v>
      </c>
      <c r="FF59" s="180"/>
      <c r="FG59" s="181">
        <v>0</v>
      </c>
      <c r="FH59" s="182" t="s">
        <v>399</v>
      </c>
    </row>
    <row r="60" spans="2:164">
      <c r="B60" s="159">
        <v>55</v>
      </c>
      <c r="C60" s="755">
        <v>0</v>
      </c>
      <c r="D60" s="179">
        <v>0</v>
      </c>
      <c r="E60" s="159" t="s">
        <v>379</v>
      </c>
      <c r="F60" s="755" t="s">
        <v>16</v>
      </c>
      <c r="G60" s="755" t="s">
        <v>117</v>
      </c>
      <c r="H60" s="179" t="s">
        <v>152</v>
      </c>
      <c r="I60" s="755" t="s">
        <v>379</v>
      </c>
      <c r="J60" s="755" t="str">
        <f t="shared" si="16"/>
        <v>5Y</v>
      </c>
      <c r="K60" s="755" t="s">
        <v>190</v>
      </c>
      <c r="L60" s="179" t="s">
        <v>115</v>
      </c>
      <c r="M60" s="475">
        <v>100</v>
      </c>
      <c r="N60" s="180"/>
      <c r="O60" s="181">
        <v>0</v>
      </c>
      <c r="P60" s="182" t="s">
        <v>399</v>
      </c>
      <c r="Q60" s="300" t="str">
        <f>IF(D60=1,IF(BT60=AK57,_xll.mirSwapStubRate(BT60,BU60,BV60,CE60,CF60,CG60,,,,,,,CQ60,P60,Curves!$AF$4:$AF$10,Curves!$AF$4:$AF$10,Curves!$AG$4:$AG$10,,,TRUE,TRUE),_xll.mirSwapStubRate(BT60,BU60,BV60,CE60,CF60,CG60,,,,,,,CQ60,P60,Curves!$AG$13:$AG$17,Curves!$AF$13:$AF$17,,,,TRUE,TRUE)),"")</f>
        <v/>
      </c>
      <c r="R60" s="301"/>
      <c r="S60" s="183" t="str">
        <f>IF(D60=1,_xll.meLWOSwapParRate(AL60,P60),"")</f>
        <v/>
      </c>
      <c r="T60" s="184" t="str">
        <f>IF(D60=1,_xll.meLWOSwapPV(AL60,P60),"")</f>
        <v/>
      </c>
      <c r="U60" s="185"/>
      <c r="V60" s="184"/>
      <c r="W60" s="184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4"/>
      <c r="AI60" s="184"/>
      <c r="AJ60" s="184"/>
      <c r="AK60" s="181" t="str">
        <f t="shared" ca="1" si="17"/>
        <v>OLD</v>
      </c>
      <c r="AL60" s="162" t="str">
        <f>IF(D60=1,_xll.meLWOSwapCreateFromLegs(B60,AM60,BP60),"")</f>
        <v/>
      </c>
      <c r="AM60" s="162" t="str">
        <f>IF(D60=1,_xll.meLWOLegCreate(AN60,_xll.meUtilityLVBFromMultipleKeysValues($AN$5:$BN$5,AN60:BN60),FALSE),"")</f>
        <v/>
      </c>
      <c r="AN60" s="162" t="s">
        <v>382</v>
      </c>
      <c r="AO60" s="468">
        <f t="shared" si="18"/>
        <v>100000000</v>
      </c>
      <c r="AP60" s="373" t="str">
        <f t="shared" si="19"/>
        <v>Receive</v>
      </c>
      <c r="AQ60" s="186">
        <f ca="1">IF(E60="","",IF(OR(RIGHT(E60,1)="D",RIGHT(E60,1)="Y",RIGHT(E60,1)="M",RIGHT(E60,1)="W"),_xll.meDateFromTenor(SpotDate,E60,"MOD_FOLLOWING","TGT"),E60))</f>
        <v>43355</v>
      </c>
      <c r="AR60" s="186">
        <f ca="1">IF(F60="","",IF(OR(RIGHT(F60,1)="D",RIGHT(F60,1)="Y",RIGHT(F60,1)="M",RIGHT(F60,1)="W"),_xll.meDateFromTenor(AQ60,F60),F60))</f>
        <v>45181</v>
      </c>
      <c r="AS60" s="162" t="str">
        <f t="shared" si="29"/>
        <v>ANNUAL</v>
      </c>
      <c r="AT60" s="162" t="s">
        <v>94</v>
      </c>
      <c r="AU60" s="162" t="s">
        <v>102</v>
      </c>
      <c r="AV60" s="180">
        <f t="shared" si="30"/>
        <v>0</v>
      </c>
      <c r="BB60" s="162" t="str">
        <f t="shared" si="31"/>
        <v>30/360</v>
      </c>
      <c r="BE60" s="162" t="s">
        <v>127</v>
      </c>
      <c r="BF60" s="162" t="s">
        <v>113</v>
      </c>
      <c r="BG60" s="162" t="s">
        <v>127</v>
      </c>
      <c r="BH60" s="162" t="s">
        <v>113</v>
      </c>
      <c r="BI60" s="162" t="s">
        <v>393</v>
      </c>
      <c r="BK60" s="162" t="s">
        <v>379</v>
      </c>
      <c r="BN60" s="162" t="s">
        <v>380</v>
      </c>
      <c r="BP60" s="162" t="str">
        <f>IF(D60=1,_xll.meLWOLegCreate(BQ60,_xll.meUtilityLVBFromMultipleKeysValues($BQ$5:$CQ$5,BQ60:CQ60),FALSE),"")</f>
        <v/>
      </c>
      <c r="BQ60" s="162" t="s">
        <v>383</v>
      </c>
      <c r="BR60" s="187">
        <f t="shared" si="20"/>
        <v>100000000</v>
      </c>
      <c r="BS60" s="373" t="str">
        <f t="shared" si="21"/>
        <v>Pay</v>
      </c>
      <c r="BT60" s="186">
        <f ca="1">IF(I60="","",IF(OR(RIGHT(I60,1)="D",RIGHT(I60,1)="Y",RIGHT(I60,1)="M",RIGHT(I60,1)="W"),_xll.meDateFromTenor(SpotDate,I60,"MOD_FOLLOWING","TGT"),I60))</f>
        <v>43355</v>
      </c>
      <c r="BU60" s="186">
        <f ca="1">IF(J60="","",IF(OR(RIGHT(J60,1)="D",RIGHT(J60,1)="Y",RIGHT(J60,1)="M",RIGHT(J60,1)="W"),_xll.meDateFromTenor(BT60,J60),J60))</f>
        <v>45181</v>
      </c>
      <c r="BV60" s="162" t="str">
        <f t="shared" si="32"/>
        <v>Semi-Annual</v>
      </c>
      <c r="BW60" s="188" t="str">
        <f>IF(BV60="QUARTERLY",Curves!$AG$14,IF('Vanilla Pricer'!BV60="SEMI-ANNUAL",Curves!$AG$15,IF('Vanilla Pricer'!BV60="MONTHLY",Curves!$AG$16,IF('Vanilla Pricer'!BV60="12M",Curves!$AG$17))))</f>
        <v>EUR6M</v>
      </c>
      <c r="BX60" s="162" t="s">
        <v>94</v>
      </c>
      <c r="BY60" s="162" t="s">
        <v>102</v>
      </c>
      <c r="BZ60" s="162" t="s">
        <v>378</v>
      </c>
      <c r="CA60" s="162" t="s">
        <v>378</v>
      </c>
      <c r="CB60" s="200" t="str">
        <f t="shared" si="33"/>
        <v/>
      </c>
      <c r="CD60" s="181">
        <f t="shared" si="34"/>
        <v>0</v>
      </c>
      <c r="CE60" s="162" t="str">
        <f t="shared" si="35"/>
        <v>ACT/360</v>
      </c>
      <c r="CF60" s="162" t="s">
        <v>127</v>
      </c>
      <c r="CG60" s="162" t="s">
        <v>113</v>
      </c>
      <c r="CH60" s="162" t="s">
        <v>127</v>
      </c>
      <c r="CI60" s="162" t="s">
        <v>113</v>
      </c>
      <c r="CJ60" s="162" t="s">
        <v>127</v>
      </c>
      <c r="CK60" s="162" t="s">
        <v>113</v>
      </c>
      <c r="CL60" s="162" t="s">
        <v>393</v>
      </c>
      <c r="CM60" s="162" t="s">
        <v>379</v>
      </c>
      <c r="CN60" s="162" t="s">
        <v>379</v>
      </c>
      <c r="CQ60" s="162" t="s">
        <v>380</v>
      </c>
      <c r="CR60" s="162"/>
      <c r="CS60" s="162"/>
      <c r="CW60" s="201" t="str">
        <f t="shared" si="22"/>
        <v>Receive</v>
      </c>
      <c r="CX60" s="210">
        <f t="shared" si="23"/>
        <v>100000000</v>
      </c>
      <c r="CY60" s="209">
        <f t="shared" ca="1" si="24"/>
        <v>43355</v>
      </c>
      <c r="CZ60" s="208">
        <f t="shared" ca="1" si="25"/>
        <v>45181</v>
      </c>
      <c r="DA60" s="209" t="str">
        <f t="shared" si="36"/>
        <v>EURLIVE</v>
      </c>
      <c r="DB60" s="207" t="str">
        <f t="shared" si="26"/>
        <v>EUR6M</v>
      </c>
      <c r="DC60" s="207" t="s">
        <v>94</v>
      </c>
      <c r="DD60" s="214" t="str">
        <f t="shared" si="27"/>
        <v>ANNUAL</v>
      </c>
      <c r="DE60" s="214" t="str">
        <f t="shared" si="37"/>
        <v>30/360</v>
      </c>
      <c r="DF60" s="213" t="s">
        <v>127</v>
      </c>
      <c r="DG60" s="213" t="s">
        <v>113</v>
      </c>
      <c r="DH60" s="213" t="s">
        <v>127</v>
      </c>
      <c r="DI60" s="213" t="s">
        <v>113</v>
      </c>
      <c r="DJ60" s="220"/>
      <c r="DK60" s="220"/>
      <c r="DL60" s="201"/>
      <c r="DM60" s="205" t="s">
        <v>379</v>
      </c>
      <c r="DN60" s="219" t="s">
        <v>380</v>
      </c>
      <c r="DO60" s="214" t="str">
        <f t="shared" si="38"/>
        <v>Semi-Annual</v>
      </c>
      <c r="DP60" s="204">
        <f t="shared" si="39"/>
        <v>0</v>
      </c>
      <c r="DQ60" s="214" t="str">
        <f t="shared" si="40"/>
        <v>ACT/360</v>
      </c>
      <c r="DR60" s="213" t="s">
        <v>127</v>
      </c>
      <c r="DS60" s="213" t="s">
        <v>113</v>
      </c>
      <c r="DT60" s="213" t="s">
        <v>127</v>
      </c>
      <c r="DU60" s="213" t="s">
        <v>113</v>
      </c>
      <c r="DV60" s="213" t="s">
        <v>127</v>
      </c>
      <c r="DW60" s="213" t="s">
        <v>113</v>
      </c>
      <c r="DX60" s="220"/>
      <c r="DY60" s="220"/>
      <c r="DZ60" s="201"/>
      <c r="EA60" s="205" t="s">
        <v>379</v>
      </c>
      <c r="EB60" s="208"/>
      <c r="EC60" s="208" t="str">
        <f t="shared" si="41"/>
        <v>0D</v>
      </c>
      <c r="ED60" s="208">
        <f t="shared" si="42"/>
        <v>0</v>
      </c>
      <c r="EE60" s="203" t="str">
        <f t="shared" si="43"/>
        <v/>
      </c>
      <c r="EF60" s="215"/>
      <c r="EG60" s="205" t="s">
        <v>379</v>
      </c>
      <c r="EH60" s="219" t="s">
        <v>380</v>
      </c>
      <c r="EI60" s="206">
        <f t="shared" si="44"/>
        <v>0</v>
      </c>
      <c r="ET60" s="159">
        <v>55</v>
      </c>
      <c r="EU60" s="618">
        <v>0</v>
      </c>
      <c r="EV60" s="179">
        <v>0</v>
      </c>
      <c r="EW60" s="159" t="s">
        <v>379</v>
      </c>
      <c r="EX60" s="618" t="s">
        <v>16</v>
      </c>
      <c r="EY60" s="618" t="s">
        <v>117</v>
      </c>
      <c r="EZ60" s="179" t="s">
        <v>152</v>
      </c>
      <c r="FA60" s="618" t="s">
        <v>379</v>
      </c>
      <c r="FB60" s="618" t="str">
        <f t="shared" si="28"/>
        <v>5Y</v>
      </c>
      <c r="FC60" s="618" t="s">
        <v>190</v>
      </c>
      <c r="FD60" s="179" t="s">
        <v>115</v>
      </c>
      <c r="FE60" s="475">
        <v>100</v>
      </c>
      <c r="FF60" s="180"/>
      <c r="FG60" s="181">
        <v>0</v>
      </c>
      <c r="FH60" s="182" t="s">
        <v>399</v>
      </c>
    </row>
    <row r="61" spans="2:164">
      <c r="B61" s="159">
        <v>56</v>
      </c>
      <c r="C61" s="755">
        <v>0</v>
      </c>
      <c r="D61" s="179">
        <v>0</v>
      </c>
      <c r="E61" s="159" t="s">
        <v>379</v>
      </c>
      <c r="F61" s="755" t="s">
        <v>16</v>
      </c>
      <c r="G61" s="755" t="s">
        <v>117</v>
      </c>
      <c r="H61" s="179" t="s">
        <v>152</v>
      </c>
      <c r="I61" s="755" t="s">
        <v>379</v>
      </c>
      <c r="J61" s="755" t="str">
        <f t="shared" si="16"/>
        <v>5Y</v>
      </c>
      <c r="K61" s="755" t="s">
        <v>190</v>
      </c>
      <c r="L61" s="179" t="s">
        <v>115</v>
      </c>
      <c r="M61" s="475">
        <v>100</v>
      </c>
      <c r="N61" s="180"/>
      <c r="O61" s="181">
        <v>0</v>
      </c>
      <c r="P61" s="182" t="s">
        <v>399</v>
      </c>
      <c r="Q61" s="300" t="str">
        <f>IF(D61=1,IF(BT61=AK58,_xll.mirSwapStubRate(BT61,BU61,BV61,CE61,CF61,CG61,,,,,,,CQ61,P61,Curves!$AF$4:$AF$10,Curves!$AF$4:$AF$10,Curves!$AG$4:$AG$10,,,TRUE,TRUE),_xll.mirSwapStubRate(BT61,BU61,BV61,CE61,CF61,CG61,,,,,,,CQ61,P61,Curves!$AG$13:$AG$17,Curves!$AF$13:$AF$17,,,,TRUE,TRUE)),"")</f>
        <v/>
      </c>
      <c r="R61" s="301"/>
      <c r="S61" s="183" t="str">
        <f>IF(D61=1,_xll.meLWOSwapParRate(AL61,P61),"")</f>
        <v/>
      </c>
      <c r="T61" s="184" t="str">
        <f>IF(D61=1,_xll.meLWOSwapPV(AL61,P61),"")</f>
        <v/>
      </c>
      <c r="U61" s="185"/>
      <c r="V61" s="184"/>
      <c r="W61" s="184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  <c r="AI61" s="184"/>
      <c r="AJ61" s="184"/>
      <c r="AK61" s="181" t="str">
        <f t="shared" ca="1" si="17"/>
        <v>OLD</v>
      </c>
      <c r="AL61" s="162" t="str">
        <f>IF(D61=1,_xll.meLWOSwapCreateFromLegs(B61,AM61,BP61),"")</f>
        <v/>
      </c>
      <c r="AM61" s="162" t="str">
        <f>IF(D61=1,_xll.meLWOLegCreate(AN61,_xll.meUtilityLVBFromMultipleKeysValues($AN$5:$BN$5,AN61:BN61),FALSE),"")</f>
        <v/>
      </c>
      <c r="AN61" s="162" t="s">
        <v>382</v>
      </c>
      <c r="AO61" s="468">
        <f t="shared" si="18"/>
        <v>100000000</v>
      </c>
      <c r="AP61" s="373" t="str">
        <f t="shared" si="19"/>
        <v>Receive</v>
      </c>
      <c r="AQ61" s="186">
        <f ca="1">IF(E61="","",IF(OR(RIGHT(E61,1)="D",RIGHT(E61,1)="Y",RIGHT(E61,1)="M",RIGHT(E61,1)="W"),_xll.meDateFromTenor(SpotDate,E61,"MOD_FOLLOWING","TGT"),E61))</f>
        <v>43355</v>
      </c>
      <c r="AR61" s="186">
        <f ca="1">IF(F61="","",IF(OR(RIGHT(F61,1)="D",RIGHT(F61,1)="Y",RIGHT(F61,1)="M",RIGHT(F61,1)="W"),_xll.meDateFromTenor(AQ61,F61),F61))</f>
        <v>45181</v>
      </c>
      <c r="AS61" s="162" t="str">
        <f t="shared" si="29"/>
        <v>ANNUAL</v>
      </c>
      <c r="AT61" s="162" t="s">
        <v>94</v>
      </c>
      <c r="AU61" s="162" t="s">
        <v>102</v>
      </c>
      <c r="AV61" s="180">
        <f t="shared" si="30"/>
        <v>0</v>
      </c>
      <c r="BB61" s="162" t="str">
        <f t="shared" si="31"/>
        <v>30/360</v>
      </c>
      <c r="BE61" s="162" t="s">
        <v>127</v>
      </c>
      <c r="BF61" s="162" t="s">
        <v>113</v>
      </c>
      <c r="BG61" s="162" t="s">
        <v>127</v>
      </c>
      <c r="BH61" s="162" t="s">
        <v>113</v>
      </c>
      <c r="BI61" s="162" t="s">
        <v>393</v>
      </c>
      <c r="BK61" s="162" t="s">
        <v>379</v>
      </c>
      <c r="BN61" s="162" t="s">
        <v>380</v>
      </c>
      <c r="BP61" s="162" t="str">
        <f>IF(D61=1,_xll.meLWOLegCreate(BQ61,_xll.meUtilityLVBFromMultipleKeysValues($BQ$5:$CQ$5,BQ61:CQ61),FALSE),"")</f>
        <v/>
      </c>
      <c r="BQ61" s="162" t="s">
        <v>383</v>
      </c>
      <c r="BR61" s="187">
        <f t="shared" si="20"/>
        <v>100000000</v>
      </c>
      <c r="BS61" s="373" t="str">
        <f t="shared" si="21"/>
        <v>Pay</v>
      </c>
      <c r="BT61" s="186">
        <f ca="1">IF(I61="","",IF(OR(RIGHT(I61,1)="D",RIGHT(I61,1)="Y",RIGHT(I61,1)="M",RIGHT(I61,1)="W"),_xll.meDateFromTenor(SpotDate,I61,"MOD_FOLLOWING","TGT"),I61))</f>
        <v>43355</v>
      </c>
      <c r="BU61" s="186">
        <f ca="1">IF(J61="","",IF(OR(RIGHT(J61,1)="D",RIGHT(J61,1)="Y",RIGHT(J61,1)="M",RIGHT(J61,1)="W"),_xll.meDateFromTenor(BT61,J61),J61))</f>
        <v>45181</v>
      </c>
      <c r="BV61" s="162" t="str">
        <f t="shared" si="32"/>
        <v>Semi-Annual</v>
      </c>
      <c r="BW61" s="188" t="str">
        <f>IF(BV61="QUARTERLY",Curves!$AG$14,IF('Vanilla Pricer'!BV61="SEMI-ANNUAL",Curves!$AG$15,IF('Vanilla Pricer'!BV61="MONTHLY",Curves!$AG$16,IF('Vanilla Pricer'!BV61="12M",Curves!$AG$17))))</f>
        <v>EUR6M</v>
      </c>
      <c r="BX61" s="162" t="s">
        <v>94</v>
      </c>
      <c r="BY61" s="162" t="s">
        <v>102</v>
      </c>
      <c r="BZ61" s="162" t="s">
        <v>378</v>
      </c>
      <c r="CA61" s="162" t="s">
        <v>378</v>
      </c>
      <c r="CB61" s="200" t="str">
        <f t="shared" si="33"/>
        <v/>
      </c>
      <c r="CD61" s="181">
        <f t="shared" si="34"/>
        <v>0</v>
      </c>
      <c r="CE61" s="162" t="str">
        <f t="shared" si="35"/>
        <v>ACT/360</v>
      </c>
      <c r="CF61" s="162" t="s">
        <v>127</v>
      </c>
      <c r="CG61" s="162" t="s">
        <v>113</v>
      </c>
      <c r="CH61" s="162" t="s">
        <v>127</v>
      </c>
      <c r="CI61" s="162" t="s">
        <v>113</v>
      </c>
      <c r="CJ61" s="162" t="s">
        <v>127</v>
      </c>
      <c r="CK61" s="162" t="s">
        <v>113</v>
      </c>
      <c r="CL61" s="162" t="s">
        <v>393</v>
      </c>
      <c r="CM61" s="162" t="s">
        <v>379</v>
      </c>
      <c r="CN61" s="162" t="s">
        <v>379</v>
      </c>
      <c r="CQ61" s="162" t="s">
        <v>380</v>
      </c>
      <c r="CR61" s="162"/>
      <c r="CS61" s="162"/>
      <c r="CW61" s="201" t="str">
        <f t="shared" si="22"/>
        <v>Receive</v>
      </c>
      <c r="CX61" s="210">
        <f t="shared" si="23"/>
        <v>100000000</v>
      </c>
      <c r="CY61" s="209">
        <f t="shared" ca="1" si="24"/>
        <v>43355</v>
      </c>
      <c r="CZ61" s="208">
        <f t="shared" ca="1" si="25"/>
        <v>45181</v>
      </c>
      <c r="DA61" s="209" t="str">
        <f t="shared" si="36"/>
        <v>EURLIVE</v>
      </c>
      <c r="DB61" s="207" t="str">
        <f t="shared" si="26"/>
        <v>EUR6M</v>
      </c>
      <c r="DC61" s="207" t="s">
        <v>94</v>
      </c>
      <c r="DD61" s="214" t="str">
        <f t="shared" si="27"/>
        <v>ANNUAL</v>
      </c>
      <c r="DE61" s="214" t="str">
        <f t="shared" si="37"/>
        <v>30/360</v>
      </c>
      <c r="DF61" s="213" t="s">
        <v>127</v>
      </c>
      <c r="DG61" s="213" t="s">
        <v>113</v>
      </c>
      <c r="DH61" s="213" t="s">
        <v>127</v>
      </c>
      <c r="DI61" s="213" t="s">
        <v>113</v>
      </c>
      <c r="DJ61" s="220"/>
      <c r="DK61" s="220"/>
      <c r="DL61" s="201"/>
      <c r="DM61" s="205" t="s">
        <v>379</v>
      </c>
      <c r="DN61" s="219" t="s">
        <v>380</v>
      </c>
      <c r="DO61" s="214" t="str">
        <f t="shared" si="38"/>
        <v>Semi-Annual</v>
      </c>
      <c r="DP61" s="204">
        <f t="shared" si="39"/>
        <v>0</v>
      </c>
      <c r="DQ61" s="214" t="str">
        <f t="shared" si="40"/>
        <v>ACT/360</v>
      </c>
      <c r="DR61" s="213" t="s">
        <v>127</v>
      </c>
      <c r="DS61" s="213" t="s">
        <v>113</v>
      </c>
      <c r="DT61" s="213" t="s">
        <v>127</v>
      </c>
      <c r="DU61" s="213" t="s">
        <v>113</v>
      </c>
      <c r="DV61" s="213" t="s">
        <v>127</v>
      </c>
      <c r="DW61" s="213" t="s">
        <v>113</v>
      </c>
      <c r="DX61" s="220"/>
      <c r="DY61" s="220"/>
      <c r="DZ61" s="201"/>
      <c r="EA61" s="205" t="s">
        <v>379</v>
      </c>
      <c r="EB61" s="208"/>
      <c r="EC61" s="208" t="str">
        <f t="shared" si="41"/>
        <v>0D</v>
      </c>
      <c r="ED61" s="208">
        <f t="shared" si="42"/>
        <v>0</v>
      </c>
      <c r="EE61" s="203" t="str">
        <f t="shared" si="43"/>
        <v/>
      </c>
      <c r="EF61" s="215"/>
      <c r="EG61" s="205" t="s">
        <v>379</v>
      </c>
      <c r="EH61" s="219" t="s">
        <v>380</v>
      </c>
      <c r="EI61" s="206">
        <f t="shared" si="44"/>
        <v>0</v>
      </c>
      <c r="ET61" s="159">
        <v>56</v>
      </c>
      <c r="EU61" s="618">
        <v>0</v>
      </c>
      <c r="EV61" s="179">
        <v>0</v>
      </c>
      <c r="EW61" s="159" t="s">
        <v>379</v>
      </c>
      <c r="EX61" s="618" t="s">
        <v>16</v>
      </c>
      <c r="EY61" s="618" t="s">
        <v>117</v>
      </c>
      <c r="EZ61" s="179" t="s">
        <v>152</v>
      </c>
      <c r="FA61" s="618" t="s">
        <v>379</v>
      </c>
      <c r="FB61" s="618" t="str">
        <f t="shared" si="28"/>
        <v>5Y</v>
      </c>
      <c r="FC61" s="618" t="s">
        <v>190</v>
      </c>
      <c r="FD61" s="179" t="s">
        <v>115</v>
      </c>
      <c r="FE61" s="475">
        <v>100</v>
      </c>
      <c r="FF61" s="180"/>
      <c r="FG61" s="181">
        <v>0</v>
      </c>
      <c r="FH61" s="182" t="s">
        <v>399</v>
      </c>
    </row>
    <row r="62" spans="2:164">
      <c r="B62" s="159">
        <v>57</v>
      </c>
      <c r="C62" s="755">
        <v>0</v>
      </c>
      <c r="D62" s="179">
        <v>0</v>
      </c>
      <c r="E62" s="159" t="s">
        <v>379</v>
      </c>
      <c r="F62" s="755" t="s">
        <v>16</v>
      </c>
      <c r="G62" s="755" t="s">
        <v>117</v>
      </c>
      <c r="H62" s="179" t="s">
        <v>152</v>
      </c>
      <c r="I62" s="755" t="s">
        <v>379</v>
      </c>
      <c r="J62" s="755" t="str">
        <f t="shared" si="16"/>
        <v>5Y</v>
      </c>
      <c r="K62" s="755" t="s">
        <v>190</v>
      </c>
      <c r="L62" s="179" t="s">
        <v>115</v>
      </c>
      <c r="M62" s="475">
        <v>100</v>
      </c>
      <c r="N62" s="180"/>
      <c r="O62" s="181">
        <v>0</v>
      </c>
      <c r="P62" s="182" t="s">
        <v>399</v>
      </c>
      <c r="Q62" s="300" t="str">
        <f>IF(D62=1,IF(BT62=AK59,_xll.mirSwapStubRate(BT62,BU62,BV62,CE62,CF62,CG62,,,,,,,CQ62,P62,Curves!$AF$4:$AF$10,Curves!$AF$4:$AF$10,Curves!$AG$4:$AG$10,,,TRUE,TRUE),_xll.mirSwapStubRate(BT62,BU62,BV62,CE62,CF62,CG62,,,,,,,CQ62,P62,Curves!$AG$13:$AG$17,Curves!$AF$13:$AF$17,,,,TRUE,TRUE)),"")</f>
        <v/>
      </c>
      <c r="R62" s="301"/>
      <c r="S62" s="183" t="str">
        <f>IF(D62=1,_xll.meLWOSwapParRate(AL62,P62),"")</f>
        <v/>
      </c>
      <c r="T62" s="184" t="str">
        <f>IF(D62=1,_xll.meLWOSwapPV(AL62,P62),"")</f>
        <v/>
      </c>
      <c r="U62" s="185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1" t="str">
        <f t="shared" ca="1" si="17"/>
        <v>OLD</v>
      </c>
      <c r="AL62" s="162" t="str">
        <f>IF(D62=1,_xll.meLWOSwapCreateFromLegs(B62,AM62,BP62),"")</f>
        <v/>
      </c>
      <c r="AM62" s="162" t="str">
        <f>IF(D62=1,_xll.meLWOLegCreate(AN62,_xll.meUtilityLVBFromMultipleKeysValues($AN$5:$BN$5,AN62:BN62),FALSE),"")</f>
        <v/>
      </c>
      <c r="AN62" s="162" t="s">
        <v>382</v>
      </c>
      <c r="AO62" s="468">
        <f t="shared" si="18"/>
        <v>100000000</v>
      </c>
      <c r="AP62" s="373" t="str">
        <f t="shared" si="19"/>
        <v>Receive</v>
      </c>
      <c r="AQ62" s="186">
        <f ca="1">IF(E62="","",IF(OR(RIGHT(E62,1)="D",RIGHT(E62,1)="Y",RIGHT(E62,1)="M",RIGHT(E62,1)="W"),_xll.meDateFromTenor(SpotDate,E62,"MOD_FOLLOWING","TGT"),E62))</f>
        <v>43355</v>
      </c>
      <c r="AR62" s="186">
        <f ca="1">IF(F62="","",IF(OR(RIGHT(F62,1)="D",RIGHT(F62,1)="Y",RIGHT(F62,1)="M",RIGHT(F62,1)="W"),_xll.meDateFromTenor(AQ62,F62),F62))</f>
        <v>45181</v>
      </c>
      <c r="AS62" s="162" t="str">
        <f t="shared" si="29"/>
        <v>ANNUAL</v>
      </c>
      <c r="AT62" s="162" t="s">
        <v>94</v>
      </c>
      <c r="AU62" s="162" t="s">
        <v>102</v>
      </c>
      <c r="AV62" s="180">
        <f t="shared" si="30"/>
        <v>0</v>
      </c>
      <c r="BB62" s="162" t="str">
        <f t="shared" si="31"/>
        <v>30/360</v>
      </c>
      <c r="BE62" s="162" t="s">
        <v>127</v>
      </c>
      <c r="BF62" s="162" t="s">
        <v>113</v>
      </c>
      <c r="BG62" s="162" t="s">
        <v>127</v>
      </c>
      <c r="BH62" s="162" t="s">
        <v>113</v>
      </c>
      <c r="BI62" s="162" t="s">
        <v>393</v>
      </c>
      <c r="BK62" s="162" t="s">
        <v>379</v>
      </c>
      <c r="BN62" s="162" t="s">
        <v>380</v>
      </c>
      <c r="BP62" s="162" t="str">
        <f>IF(D62=1,_xll.meLWOLegCreate(BQ62,_xll.meUtilityLVBFromMultipleKeysValues($BQ$5:$CQ$5,BQ62:CQ62),FALSE),"")</f>
        <v/>
      </c>
      <c r="BQ62" s="162" t="s">
        <v>383</v>
      </c>
      <c r="BR62" s="187">
        <f t="shared" si="20"/>
        <v>100000000</v>
      </c>
      <c r="BS62" s="373" t="str">
        <f t="shared" si="21"/>
        <v>Pay</v>
      </c>
      <c r="BT62" s="186">
        <f ca="1">IF(I62="","",IF(OR(RIGHT(I62,1)="D",RIGHT(I62,1)="Y",RIGHT(I62,1)="M",RIGHT(I62,1)="W"),_xll.meDateFromTenor(SpotDate,I62,"MOD_FOLLOWING","TGT"),I62))</f>
        <v>43355</v>
      </c>
      <c r="BU62" s="186">
        <f ca="1">IF(J62="","",IF(OR(RIGHT(J62,1)="D",RIGHT(J62,1)="Y",RIGHT(J62,1)="M",RIGHT(J62,1)="W"),_xll.meDateFromTenor(BT62,J62),J62))</f>
        <v>45181</v>
      </c>
      <c r="BV62" s="162" t="str">
        <f t="shared" si="32"/>
        <v>Semi-Annual</v>
      </c>
      <c r="BW62" s="188" t="str">
        <f>IF(BV62="QUARTERLY",Curves!$AG$14,IF('Vanilla Pricer'!BV62="SEMI-ANNUAL",Curves!$AG$15,IF('Vanilla Pricer'!BV62="MONTHLY",Curves!$AG$16,IF('Vanilla Pricer'!BV62="12M",Curves!$AG$17))))</f>
        <v>EUR6M</v>
      </c>
      <c r="BX62" s="162" t="s">
        <v>94</v>
      </c>
      <c r="BY62" s="162" t="s">
        <v>102</v>
      </c>
      <c r="BZ62" s="162" t="s">
        <v>378</v>
      </c>
      <c r="CA62" s="162" t="s">
        <v>378</v>
      </c>
      <c r="CB62" s="200" t="str">
        <f t="shared" si="33"/>
        <v/>
      </c>
      <c r="CD62" s="181">
        <f t="shared" si="34"/>
        <v>0</v>
      </c>
      <c r="CE62" s="162" t="str">
        <f t="shared" si="35"/>
        <v>ACT/360</v>
      </c>
      <c r="CF62" s="162" t="s">
        <v>127</v>
      </c>
      <c r="CG62" s="162" t="s">
        <v>113</v>
      </c>
      <c r="CH62" s="162" t="s">
        <v>127</v>
      </c>
      <c r="CI62" s="162" t="s">
        <v>113</v>
      </c>
      <c r="CJ62" s="162" t="s">
        <v>127</v>
      </c>
      <c r="CK62" s="162" t="s">
        <v>113</v>
      </c>
      <c r="CL62" s="162" t="s">
        <v>393</v>
      </c>
      <c r="CM62" s="162" t="s">
        <v>379</v>
      </c>
      <c r="CN62" s="162" t="s">
        <v>379</v>
      </c>
      <c r="CQ62" s="162" t="s">
        <v>380</v>
      </c>
      <c r="CR62" s="162"/>
      <c r="CS62" s="162"/>
      <c r="CW62" s="201" t="str">
        <f t="shared" si="22"/>
        <v>Receive</v>
      </c>
      <c r="CX62" s="210">
        <f t="shared" si="23"/>
        <v>100000000</v>
      </c>
      <c r="CY62" s="209">
        <f t="shared" ca="1" si="24"/>
        <v>43355</v>
      </c>
      <c r="CZ62" s="208">
        <f t="shared" ca="1" si="25"/>
        <v>45181</v>
      </c>
      <c r="DA62" s="209" t="str">
        <f t="shared" si="36"/>
        <v>EURLIVE</v>
      </c>
      <c r="DB62" s="207" t="str">
        <f t="shared" si="26"/>
        <v>EUR6M</v>
      </c>
      <c r="DC62" s="207" t="s">
        <v>94</v>
      </c>
      <c r="DD62" s="214" t="str">
        <f t="shared" si="27"/>
        <v>ANNUAL</v>
      </c>
      <c r="DE62" s="214" t="str">
        <f t="shared" si="37"/>
        <v>30/360</v>
      </c>
      <c r="DF62" s="213" t="s">
        <v>127</v>
      </c>
      <c r="DG62" s="213" t="s">
        <v>113</v>
      </c>
      <c r="DH62" s="213" t="s">
        <v>127</v>
      </c>
      <c r="DI62" s="213" t="s">
        <v>113</v>
      </c>
      <c r="DJ62" s="220"/>
      <c r="DK62" s="220"/>
      <c r="DL62" s="201"/>
      <c r="DM62" s="205" t="s">
        <v>379</v>
      </c>
      <c r="DN62" s="219" t="s">
        <v>380</v>
      </c>
      <c r="DO62" s="214" t="str">
        <f t="shared" si="38"/>
        <v>Semi-Annual</v>
      </c>
      <c r="DP62" s="204">
        <f t="shared" si="39"/>
        <v>0</v>
      </c>
      <c r="DQ62" s="214" t="str">
        <f t="shared" si="40"/>
        <v>ACT/360</v>
      </c>
      <c r="DR62" s="213" t="s">
        <v>127</v>
      </c>
      <c r="DS62" s="213" t="s">
        <v>113</v>
      </c>
      <c r="DT62" s="213" t="s">
        <v>127</v>
      </c>
      <c r="DU62" s="213" t="s">
        <v>113</v>
      </c>
      <c r="DV62" s="213" t="s">
        <v>127</v>
      </c>
      <c r="DW62" s="213" t="s">
        <v>113</v>
      </c>
      <c r="DX62" s="220"/>
      <c r="DY62" s="220"/>
      <c r="DZ62" s="201"/>
      <c r="EA62" s="205" t="s">
        <v>379</v>
      </c>
      <c r="EB62" s="208"/>
      <c r="EC62" s="208" t="str">
        <f t="shared" si="41"/>
        <v>0D</v>
      </c>
      <c r="ED62" s="208">
        <f t="shared" si="42"/>
        <v>0</v>
      </c>
      <c r="EE62" s="203" t="str">
        <f t="shared" si="43"/>
        <v/>
      </c>
      <c r="EF62" s="215"/>
      <c r="EG62" s="205" t="s">
        <v>379</v>
      </c>
      <c r="EH62" s="219" t="s">
        <v>380</v>
      </c>
      <c r="EI62" s="206">
        <f t="shared" si="44"/>
        <v>0</v>
      </c>
      <c r="ET62" s="159">
        <v>57</v>
      </c>
      <c r="EU62" s="618">
        <v>0</v>
      </c>
      <c r="EV62" s="179">
        <v>0</v>
      </c>
      <c r="EW62" s="159" t="s">
        <v>379</v>
      </c>
      <c r="EX62" s="618" t="s">
        <v>16</v>
      </c>
      <c r="EY62" s="618" t="s">
        <v>117</v>
      </c>
      <c r="EZ62" s="179" t="s">
        <v>152</v>
      </c>
      <c r="FA62" s="618" t="s">
        <v>379</v>
      </c>
      <c r="FB62" s="618" t="str">
        <f t="shared" si="28"/>
        <v>5Y</v>
      </c>
      <c r="FC62" s="618" t="s">
        <v>190</v>
      </c>
      <c r="FD62" s="179" t="s">
        <v>115</v>
      </c>
      <c r="FE62" s="475">
        <v>100</v>
      </c>
      <c r="FF62" s="180"/>
      <c r="FG62" s="181">
        <v>0</v>
      </c>
      <c r="FH62" s="182" t="s">
        <v>399</v>
      </c>
    </row>
    <row r="63" spans="2:164">
      <c r="B63" s="159">
        <v>58</v>
      </c>
      <c r="C63" s="755">
        <v>0</v>
      </c>
      <c r="D63" s="179">
        <v>0</v>
      </c>
      <c r="E63" s="159" t="s">
        <v>379</v>
      </c>
      <c r="F63" s="755" t="s">
        <v>16</v>
      </c>
      <c r="G63" s="755" t="s">
        <v>117</v>
      </c>
      <c r="H63" s="179" t="s">
        <v>152</v>
      </c>
      <c r="I63" s="755" t="s">
        <v>379</v>
      </c>
      <c r="J63" s="755" t="str">
        <f t="shared" si="16"/>
        <v>5Y</v>
      </c>
      <c r="K63" s="755" t="s">
        <v>190</v>
      </c>
      <c r="L63" s="179" t="s">
        <v>115</v>
      </c>
      <c r="M63" s="475">
        <v>100</v>
      </c>
      <c r="N63" s="180"/>
      <c r="O63" s="181">
        <v>0</v>
      </c>
      <c r="P63" s="182" t="s">
        <v>399</v>
      </c>
      <c r="Q63" s="300" t="str">
        <f>IF(D63=1,IF(BT63=AK60,_xll.mirSwapStubRate(BT63,BU63,BV63,CE63,CF63,CG63,,,,,,,CQ63,P63,Curves!$AF$4:$AF$10,Curves!$AF$4:$AF$10,Curves!$AG$4:$AG$10,,,TRUE,TRUE),_xll.mirSwapStubRate(BT63,BU63,BV63,CE63,CF63,CG63,,,,,,,CQ63,P63,Curves!$AG$13:$AG$17,Curves!$AF$13:$AF$17,,,,TRUE,TRUE)),"")</f>
        <v/>
      </c>
      <c r="R63" s="301"/>
      <c r="S63" s="183" t="str">
        <f>IF(D63=1,_xll.meLWOSwapParRate(AL63,P63),"")</f>
        <v/>
      </c>
      <c r="T63" s="184" t="str">
        <f>IF(D63=1,_xll.meLWOSwapPV(AL63,P63),"")</f>
        <v/>
      </c>
      <c r="U63" s="185"/>
      <c r="V63" s="184"/>
      <c r="W63" s="184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  <c r="AI63" s="184"/>
      <c r="AJ63" s="184"/>
      <c r="AK63" s="181" t="str">
        <f t="shared" ca="1" si="17"/>
        <v>OLD</v>
      </c>
      <c r="AL63" s="162" t="str">
        <f>IF(D63=1,_xll.meLWOSwapCreateFromLegs(B63,AM63,BP63),"")</f>
        <v/>
      </c>
      <c r="AM63" s="162" t="str">
        <f>IF(D63=1,_xll.meLWOLegCreate(AN63,_xll.meUtilityLVBFromMultipleKeysValues($AN$5:$BN$5,AN63:BN63),FALSE),"")</f>
        <v/>
      </c>
      <c r="AN63" s="162" t="s">
        <v>382</v>
      </c>
      <c r="AO63" s="468">
        <f t="shared" si="18"/>
        <v>100000000</v>
      </c>
      <c r="AP63" s="373" t="str">
        <f t="shared" si="19"/>
        <v>Receive</v>
      </c>
      <c r="AQ63" s="186">
        <f ca="1">IF(E63="","",IF(OR(RIGHT(E63,1)="D",RIGHT(E63,1)="Y",RIGHT(E63,1)="M",RIGHT(E63,1)="W"),_xll.meDateFromTenor(SpotDate,E63,"MOD_FOLLOWING","TGT"),E63))</f>
        <v>43355</v>
      </c>
      <c r="AR63" s="186">
        <f ca="1">IF(F63="","",IF(OR(RIGHT(F63,1)="D",RIGHT(F63,1)="Y",RIGHT(F63,1)="M",RIGHT(F63,1)="W"),_xll.meDateFromTenor(AQ63,F63),F63))</f>
        <v>45181</v>
      </c>
      <c r="AS63" s="162" t="str">
        <f t="shared" si="29"/>
        <v>ANNUAL</v>
      </c>
      <c r="AT63" s="162" t="s">
        <v>94</v>
      </c>
      <c r="AU63" s="162" t="s">
        <v>102</v>
      </c>
      <c r="AV63" s="180">
        <f t="shared" si="30"/>
        <v>0</v>
      </c>
      <c r="BB63" s="162" t="str">
        <f t="shared" si="31"/>
        <v>30/360</v>
      </c>
      <c r="BE63" s="162" t="s">
        <v>127</v>
      </c>
      <c r="BF63" s="162" t="s">
        <v>113</v>
      </c>
      <c r="BG63" s="162" t="s">
        <v>127</v>
      </c>
      <c r="BH63" s="162" t="s">
        <v>113</v>
      </c>
      <c r="BI63" s="162" t="s">
        <v>393</v>
      </c>
      <c r="BK63" s="162" t="s">
        <v>379</v>
      </c>
      <c r="BN63" s="162" t="s">
        <v>380</v>
      </c>
      <c r="BP63" s="162" t="str">
        <f>IF(D63=1,_xll.meLWOLegCreate(BQ63,_xll.meUtilityLVBFromMultipleKeysValues($BQ$5:$CQ$5,BQ63:CQ63),FALSE),"")</f>
        <v/>
      </c>
      <c r="BQ63" s="162" t="s">
        <v>383</v>
      </c>
      <c r="BR63" s="187">
        <f t="shared" si="20"/>
        <v>100000000</v>
      </c>
      <c r="BS63" s="373" t="str">
        <f t="shared" si="21"/>
        <v>Pay</v>
      </c>
      <c r="BT63" s="186">
        <f ca="1">IF(I63="","",IF(OR(RIGHT(I63,1)="D",RIGHT(I63,1)="Y",RIGHT(I63,1)="M",RIGHT(I63,1)="W"),_xll.meDateFromTenor(SpotDate,I63,"MOD_FOLLOWING","TGT"),I63))</f>
        <v>43355</v>
      </c>
      <c r="BU63" s="186">
        <f ca="1">IF(J63="","",IF(OR(RIGHT(J63,1)="D",RIGHT(J63,1)="Y",RIGHT(J63,1)="M",RIGHT(J63,1)="W"),_xll.meDateFromTenor(BT63,J63),J63))</f>
        <v>45181</v>
      </c>
      <c r="BV63" s="162" t="str">
        <f t="shared" si="32"/>
        <v>Semi-Annual</v>
      </c>
      <c r="BW63" s="188" t="str">
        <f>IF(BV63="QUARTERLY",Curves!$AG$14,IF('Vanilla Pricer'!BV63="SEMI-ANNUAL",Curves!$AG$15,IF('Vanilla Pricer'!BV63="MONTHLY",Curves!$AG$16,IF('Vanilla Pricer'!BV63="12M",Curves!$AG$17))))</f>
        <v>EUR6M</v>
      </c>
      <c r="BX63" s="162" t="s">
        <v>94</v>
      </c>
      <c r="BY63" s="162" t="s">
        <v>102</v>
      </c>
      <c r="BZ63" s="162" t="s">
        <v>378</v>
      </c>
      <c r="CA63" s="162" t="s">
        <v>378</v>
      </c>
      <c r="CB63" s="200" t="str">
        <f t="shared" si="33"/>
        <v/>
      </c>
      <c r="CD63" s="181">
        <f t="shared" si="34"/>
        <v>0</v>
      </c>
      <c r="CE63" s="162" t="str">
        <f t="shared" si="35"/>
        <v>ACT/360</v>
      </c>
      <c r="CF63" s="162" t="s">
        <v>127</v>
      </c>
      <c r="CG63" s="162" t="s">
        <v>113</v>
      </c>
      <c r="CH63" s="162" t="s">
        <v>127</v>
      </c>
      <c r="CI63" s="162" t="s">
        <v>113</v>
      </c>
      <c r="CJ63" s="162" t="s">
        <v>127</v>
      </c>
      <c r="CK63" s="162" t="s">
        <v>113</v>
      </c>
      <c r="CL63" s="162" t="s">
        <v>393</v>
      </c>
      <c r="CM63" s="162" t="s">
        <v>379</v>
      </c>
      <c r="CN63" s="162" t="s">
        <v>379</v>
      </c>
      <c r="CQ63" s="162" t="s">
        <v>380</v>
      </c>
      <c r="CR63" s="162"/>
      <c r="CS63" s="162"/>
      <c r="CW63" s="201" t="str">
        <f t="shared" si="22"/>
        <v>Receive</v>
      </c>
      <c r="CX63" s="210">
        <f t="shared" si="23"/>
        <v>100000000</v>
      </c>
      <c r="CY63" s="209">
        <f t="shared" ca="1" si="24"/>
        <v>43355</v>
      </c>
      <c r="CZ63" s="208">
        <f t="shared" ca="1" si="25"/>
        <v>45181</v>
      </c>
      <c r="DA63" s="209" t="str">
        <f t="shared" si="36"/>
        <v>EURLIVE</v>
      </c>
      <c r="DB63" s="207" t="str">
        <f t="shared" si="26"/>
        <v>EUR6M</v>
      </c>
      <c r="DC63" s="207" t="s">
        <v>94</v>
      </c>
      <c r="DD63" s="214" t="str">
        <f t="shared" si="27"/>
        <v>ANNUAL</v>
      </c>
      <c r="DE63" s="214" t="str">
        <f t="shared" si="37"/>
        <v>30/360</v>
      </c>
      <c r="DF63" s="213" t="s">
        <v>127</v>
      </c>
      <c r="DG63" s="213" t="s">
        <v>113</v>
      </c>
      <c r="DH63" s="213" t="s">
        <v>127</v>
      </c>
      <c r="DI63" s="213" t="s">
        <v>113</v>
      </c>
      <c r="DJ63" s="220"/>
      <c r="DK63" s="220"/>
      <c r="DL63" s="201"/>
      <c r="DM63" s="205" t="s">
        <v>379</v>
      </c>
      <c r="DN63" s="219" t="s">
        <v>380</v>
      </c>
      <c r="DO63" s="214" t="str">
        <f t="shared" si="38"/>
        <v>Semi-Annual</v>
      </c>
      <c r="DP63" s="204">
        <f t="shared" si="39"/>
        <v>0</v>
      </c>
      <c r="DQ63" s="214" t="str">
        <f t="shared" si="40"/>
        <v>ACT/360</v>
      </c>
      <c r="DR63" s="213" t="s">
        <v>127</v>
      </c>
      <c r="DS63" s="213" t="s">
        <v>113</v>
      </c>
      <c r="DT63" s="213" t="s">
        <v>127</v>
      </c>
      <c r="DU63" s="213" t="s">
        <v>113</v>
      </c>
      <c r="DV63" s="213" t="s">
        <v>127</v>
      </c>
      <c r="DW63" s="213" t="s">
        <v>113</v>
      </c>
      <c r="DX63" s="220"/>
      <c r="DY63" s="220"/>
      <c r="DZ63" s="201"/>
      <c r="EA63" s="205" t="s">
        <v>379</v>
      </c>
      <c r="EB63" s="208"/>
      <c r="EC63" s="208" t="str">
        <f t="shared" si="41"/>
        <v>0D</v>
      </c>
      <c r="ED63" s="208">
        <f t="shared" si="42"/>
        <v>0</v>
      </c>
      <c r="EE63" s="203" t="str">
        <f t="shared" si="43"/>
        <v/>
      </c>
      <c r="EF63" s="215"/>
      <c r="EG63" s="205" t="s">
        <v>379</v>
      </c>
      <c r="EH63" s="219" t="s">
        <v>380</v>
      </c>
      <c r="EI63" s="206">
        <f t="shared" si="44"/>
        <v>0</v>
      </c>
      <c r="ET63" s="159">
        <v>58</v>
      </c>
      <c r="EU63" s="618">
        <v>0</v>
      </c>
      <c r="EV63" s="179">
        <v>0</v>
      </c>
      <c r="EW63" s="159" t="s">
        <v>379</v>
      </c>
      <c r="EX63" s="618" t="s">
        <v>16</v>
      </c>
      <c r="EY63" s="618" t="s">
        <v>117</v>
      </c>
      <c r="EZ63" s="179" t="s">
        <v>152</v>
      </c>
      <c r="FA63" s="618" t="s">
        <v>379</v>
      </c>
      <c r="FB63" s="618" t="str">
        <f t="shared" si="28"/>
        <v>5Y</v>
      </c>
      <c r="FC63" s="618" t="s">
        <v>190</v>
      </c>
      <c r="FD63" s="179" t="s">
        <v>115</v>
      </c>
      <c r="FE63" s="475">
        <v>100</v>
      </c>
      <c r="FF63" s="180"/>
      <c r="FG63" s="181">
        <v>0</v>
      </c>
      <c r="FH63" s="182" t="s">
        <v>399</v>
      </c>
    </row>
    <row r="64" spans="2:164">
      <c r="B64" s="159">
        <v>59</v>
      </c>
      <c r="C64" s="755">
        <v>0</v>
      </c>
      <c r="D64" s="179">
        <v>0</v>
      </c>
      <c r="E64" s="159" t="s">
        <v>379</v>
      </c>
      <c r="F64" s="755" t="s">
        <v>16</v>
      </c>
      <c r="G64" s="755" t="s">
        <v>117</v>
      </c>
      <c r="H64" s="179" t="s">
        <v>152</v>
      </c>
      <c r="I64" s="755" t="s">
        <v>379</v>
      </c>
      <c r="J64" s="755" t="str">
        <f t="shared" si="16"/>
        <v>5Y</v>
      </c>
      <c r="K64" s="755" t="s">
        <v>190</v>
      </c>
      <c r="L64" s="179" t="s">
        <v>115</v>
      </c>
      <c r="M64" s="475">
        <v>100</v>
      </c>
      <c r="N64" s="180"/>
      <c r="O64" s="181">
        <v>0</v>
      </c>
      <c r="P64" s="182" t="s">
        <v>399</v>
      </c>
      <c r="Q64" s="300" t="str">
        <f>IF(D64=1,IF(BT64=AK61,_xll.mirSwapStubRate(BT64,BU64,BV64,CE64,CF64,CG64,,,,,,,CQ64,P64,Curves!$AF$4:$AF$10,Curves!$AF$4:$AF$10,Curves!$AG$4:$AG$10,,,TRUE,TRUE),_xll.mirSwapStubRate(BT64,BU64,BV64,CE64,CF64,CG64,,,,,,,CQ64,P64,Curves!$AG$13:$AG$17,Curves!$AF$13:$AF$17,,,,TRUE,TRUE)),"")</f>
        <v/>
      </c>
      <c r="R64" s="301"/>
      <c r="S64" s="183" t="str">
        <f>IF(D64=1,_xll.meLWOSwapParRate(AL64,P64),"")</f>
        <v/>
      </c>
      <c r="T64" s="184" t="str">
        <f>IF(D64=1,_xll.meLWOSwapPV(AL64,P64),"")</f>
        <v/>
      </c>
      <c r="U64" s="185"/>
      <c r="V64" s="184"/>
      <c r="W64" s="184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  <c r="AI64" s="184"/>
      <c r="AJ64" s="184"/>
      <c r="AK64" s="181" t="str">
        <f t="shared" ca="1" si="17"/>
        <v>OLD</v>
      </c>
      <c r="AL64" s="162" t="str">
        <f>IF(D64=1,_xll.meLWOSwapCreateFromLegs(B64,AM64,BP64),"")</f>
        <v/>
      </c>
      <c r="AM64" s="162" t="str">
        <f>IF(D64=1,_xll.meLWOLegCreate(AN64,_xll.meUtilityLVBFromMultipleKeysValues($AN$5:$BN$5,AN64:BN64),FALSE),"")</f>
        <v/>
      </c>
      <c r="AN64" s="162" t="s">
        <v>382</v>
      </c>
      <c r="AO64" s="468">
        <f t="shared" si="18"/>
        <v>100000000</v>
      </c>
      <c r="AP64" s="373" t="str">
        <f t="shared" si="19"/>
        <v>Receive</v>
      </c>
      <c r="AQ64" s="186">
        <f ca="1">IF(E64="","",IF(OR(RIGHT(E64,1)="D",RIGHT(E64,1)="Y",RIGHT(E64,1)="M",RIGHT(E64,1)="W"),_xll.meDateFromTenor(SpotDate,E64,"MOD_FOLLOWING","TGT"),E64))</f>
        <v>43355</v>
      </c>
      <c r="AR64" s="186">
        <f ca="1">IF(F64="","",IF(OR(RIGHT(F64,1)="D",RIGHT(F64,1)="Y",RIGHT(F64,1)="M",RIGHT(F64,1)="W"),_xll.meDateFromTenor(AQ64,F64),F64))</f>
        <v>45181</v>
      </c>
      <c r="AS64" s="162" t="str">
        <f t="shared" si="29"/>
        <v>ANNUAL</v>
      </c>
      <c r="AT64" s="162" t="s">
        <v>94</v>
      </c>
      <c r="AU64" s="162" t="s">
        <v>102</v>
      </c>
      <c r="AV64" s="180">
        <f t="shared" si="30"/>
        <v>0</v>
      </c>
      <c r="BB64" s="162" t="str">
        <f t="shared" si="31"/>
        <v>30/360</v>
      </c>
      <c r="BE64" s="162" t="s">
        <v>127</v>
      </c>
      <c r="BF64" s="162" t="s">
        <v>113</v>
      </c>
      <c r="BG64" s="162" t="s">
        <v>127</v>
      </c>
      <c r="BH64" s="162" t="s">
        <v>113</v>
      </c>
      <c r="BI64" s="162" t="s">
        <v>393</v>
      </c>
      <c r="BK64" s="162" t="s">
        <v>379</v>
      </c>
      <c r="BN64" s="162" t="s">
        <v>380</v>
      </c>
      <c r="BP64" s="162" t="str">
        <f>IF(D64=1,_xll.meLWOLegCreate(BQ64,_xll.meUtilityLVBFromMultipleKeysValues($BQ$5:$CQ$5,BQ64:CQ64),FALSE),"")</f>
        <v/>
      </c>
      <c r="BQ64" s="162" t="s">
        <v>383</v>
      </c>
      <c r="BR64" s="187">
        <f t="shared" si="20"/>
        <v>100000000</v>
      </c>
      <c r="BS64" s="373" t="str">
        <f t="shared" si="21"/>
        <v>Pay</v>
      </c>
      <c r="BT64" s="186">
        <f ca="1">IF(I64="","",IF(OR(RIGHT(I64,1)="D",RIGHT(I64,1)="Y",RIGHT(I64,1)="M",RIGHT(I64,1)="W"),_xll.meDateFromTenor(SpotDate,I64,"MOD_FOLLOWING","TGT"),I64))</f>
        <v>43355</v>
      </c>
      <c r="BU64" s="186">
        <f ca="1">IF(J64="","",IF(OR(RIGHT(J64,1)="D",RIGHT(J64,1)="Y",RIGHT(J64,1)="M",RIGHT(J64,1)="W"),_xll.meDateFromTenor(BT64,J64),J64))</f>
        <v>45181</v>
      </c>
      <c r="BV64" s="162" t="str">
        <f t="shared" si="32"/>
        <v>Semi-Annual</v>
      </c>
      <c r="BW64" s="188" t="str">
        <f>IF(BV64="QUARTERLY",Curves!$AG$14,IF('Vanilla Pricer'!BV64="SEMI-ANNUAL",Curves!$AG$15,IF('Vanilla Pricer'!BV64="MONTHLY",Curves!$AG$16,IF('Vanilla Pricer'!BV64="12M",Curves!$AG$17))))</f>
        <v>EUR6M</v>
      </c>
      <c r="BX64" s="162" t="s">
        <v>94</v>
      </c>
      <c r="BY64" s="162" t="s">
        <v>102</v>
      </c>
      <c r="BZ64" s="162" t="s">
        <v>378</v>
      </c>
      <c r="CA64" s="162" t="s">
        <v>378</v>
      </c>
      <c r="CB64" s="200" t="str">
        <f t="shared" si="33"/>
        <v/>
      </c>
      <c r="CD64" s="181">
        <f t="shared" si="34"/>
        <v>0</v>
      </c>
      <c r="CE64" s="162" t="str">
        <f t="shared" si="35"/>
        <v>ACT/360</v>
      </c>
      <c r="CF64" s="162" t="s">
        <v>127</v>
      </c>
      <c r="CG64" s="162" t="s">
        <v>113</v>
      </c>
      <c r="CH64" s="162" t="s">
        <v>127</v>
      </c>
      <c r="CI64" s="162" t="s">
        <v>113</v>
      </c>
      <c r="CJ64" s="162" t="s">
        <v>127</v>
      </c>
      <c r="CK64" s="162" t="s">
        <v>113</v>
      </c>
      <c r="CL64" s="162" t="s">
        <v>393</v>
      </c>
      <c r="CM64" s="162" t="s">
        <v>379</v>
      </c>
      <c r="CN64" s="162" t="s">
        <v>379</v>
      </c>
      <c r="CQ64" s="162" t="s">
        <v>380</v>
      </c>
      <c r="CR64" s="162"/>
      <c r="CS64" s="162"/>
      <c r="CW64" s="201" t="str">
        <f t="shared" si="22"/>
        <v>Receive</v>
      </c>
      <c r="CX64" s="210">
        <f t="shared" si="23"/>
        <v>100000000</v>
      </c>
      <c r="CY64" s="209">
        <f t="shared" ca="1" si="24"/>
        <v>43355</v>
      </c>
      <c r="CZ64" s="208">
        <f t="shared" ca="1" si="25"/>
        <v>45181</v>
      </c>
      <c r="DA64" s="209" t="str">
        <f t="shared" si="36"/>
        <v>EURLIVE</v>
      </c>
      <c r="DB64" s="207" t="str">
        <f t="shared" si="26"/>
        <v>EUR6M</v>
      </c>
      <c r="DC64" s="207" t="s">
        <v>94</v>
      </c>
      <c r="DD64" s="214" t="str">
        <f t="shared" si="27"/>
        <v>ANNUAL</v>
      </c>
      <c r="DE64" s="214" t="str">
        <f t="shared" si="37"/>
        <v>30/360</v>
      </c>
      <c r="DF64" s="213" t="s">
        <v>127</v>
      </c>
      <c r="DG64" s="213" t="s">
        <v>113</v>
      </c>
      <c r="DH64" s="213" t="s">
        <v>127</v>
      </c>
      <c r="DI64" s="213" t="s">
        <v>113</v>
      </c>
      <c r="DJ64" s="220"/>
      <c r="DK64" s="220"/>
      <c r="DL64" s="201"/>
      <c r="DM64" s="205" t="s">
        <v>379</v>
      </c>
      <c r="DN64" s="219" t="s">
        <v>380</v>
      </c>
      <c r="DO64" s="214" t="str">
        <f t="shared" si="38"/>
        <v>Semi-Annual</v>
      </c>
      <c r="DP64" s="204">
        <f t="shared" si="39"/>
        <v>0</v>
      </c>
      <c r="DQ64" s="214" t="str">
        <f t="shared" si="40"/>
        <v>ACT/360</v>
      </c>
      <c r="DR64" s="213" t="s">
        <v>127</v>
      </c>
      <c r="DS64" s="213" t="s">
        <v>113</v>
      </c>
      <c r="DT64" s="213" t="s">
        <v>127</v>
      </c>
      <c r="DU64" s="213" t="s">
        <v>113</v>
      </c>
      <c r="DV64" s="213" t="s">
        <v>127</v>
      </c>
      <c r="DW64" s="213" t="s">
        <v>113</v>
      </c>
      <c r="DX64" s="220"/>
      <c r="DY64" s="220"/>
      <c r="DZ64" s="201"/>
      <c r="EA64" s="205" t="s">
        <v>379</v>
      </c>
      <c r="EB64" s="208"/>
      <c r="EC64" s="208" t="str">
        <f t="shared" si="41"/>
        <v>0D</v>
      </c>
      <c r="ED64" s="208">
        <f t="shared" si="42"/>
        <v>0</v>
      </c>
      <c r="EE64" s="203" t="str">
        <f t="shared" si="43"/>
        <v/>
      </c>
      <c r="EF64" s="215"/>
      <c r="EG64" s="205" t="s">
        <v>379</v>
      </c>
      <c r="EH64" s="219" t="s">
        <v>380</v>
      </c>
      <c r="EI64" s="206">
        <f t="shared" si="44"/>
        <v>0</v>
      </c>
      <c r="ET64" s="159">
        <v>59</v>
      </c>
      <c r="EU64" s="618">
        <v>0</v>
      </c>
      <c r="EV64" s="179">
        <v>0</v>
      </c>
      <c r="EW64" s="159" t="s">
        <v>379</v>
      </c>
      <c r="EX64" s="618" t="s">
        <v>16</v>
      </c>
      <c r="EY64" s="618" t="s">
        <v>117</v>
      </c>
      <c r="EZ64" s="179" t="s">
        <v>152</v>
      </c>
      <c r="FA64" s="618" t="s">
        <v>379</v>
      </c>
      <c r="FB64" s="618" t="str">
        <f t="shared" si="28"/>
        <v>5Y</v>
      </c>
      <c r="FC64" s="618" t="s">
        <v>190</v>
      </c>
      <c r="FD64" s="179" t="s">
        <v>115</v>
      </c>
      <c r="FE64" s="475">
        <v>100</v>
      </c>
      <c r="FF64" s="180"/>
      <c r="FG64" s="181">
        <v>0</v>
      </c>
      <c r="FH64" s="182" t="s">
        <v>399</v>
      </c>
    </row>
    <row r="65" spans="2:164">
      <c r="B65" s="159">
        <v>60</v>
      </c>
      <c r="C65" s="755">
        <v>0</v>
      </c>
      <c r="D65" s="179">
        <v>0</v>
      </c>
      <c r="E65" s="159" t="s">
        <v>379</v>
      </c>
      <c r="F65" s="755" t="s">
        <v>16</v>
      </c>
      <c r="G65" s="755" t="s">
        <v>117</v>
      </c>
      <c r="H65" s="179" t="s">
        <v>152</v>
      </c>
      <c r="I65" s="755" t="s">
        <v>379</v>
      </c>
      <c r="J65" s="755" t="str">
        <f t="shared" si="16"/>
        <v>5Y</v>
      </c>
      <c r="K65" s="755" t="s">
        <v>190</v>
      </c>
      <c r="L65" s="179" t="s">
        <v>115</v>
      </c>
      <c r="M65" s="475">
        <v>100</v>
      </c>
      <c r="N65" s="180"/>
      <c r="O65" s="181">
        <v>0</v>
      </c>
      <c r="P65" s="182" t="s">
        <v>399</v>
      </c>
      <c r="Q65" s="300" t="str">
        <f>IF(D65=1,IF(BT65=AK62,_xll.mirSwapStubRate(BT65,BU65,BV65,CE65,CF65,CG65,,,,,,,CQ65,P65,Curves!$AF$4:$AF$10,Curves!$AF$4:$AF$10,Curves!$AG$4:$AG$10,,,TRUE,TRUE),_xll.mirSwapStubRate(BT65,BU65,BV65,CE65,CF65,CG65,,,,,,,CQ65,P65,Curves!$AG$13:$AG$17,Curves!$AF$13:$AF$17,,,,TRUE,TRUE)),"")</f>
        <v/>
      </c>
      <c r="R65" s="301"/>
      <c r="S65" s="183" t="str">
        <f>IF(D65=1,_xll.meLWOSwapParRate(AL65,P65),"")</f>
        <v/>
      </c>
      <c r="T65" s="184" t="str">
        <f>IF(D65=1,_xll.meLWOSwapPV(AL65,P65),"")</f>
        <v/>
      </c>
      <c r="U65" s="185"/>
      <c r="V65" s="184"/>
      <c r="W65" s="184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4"/>
      <c r="AJ65" s="184"/>
      <c r="AK65" s="181" t="str">
        <f t="shared" ca="1" si="17"/>
        <v>OLD</v>
      </c>
      <c r="AL65" s="162" t="str">
        <f>IF(D65=1,_xll.meLWOSwapCreateFromLegs(B65,AM65,BP65),"")</f>
        <v/>
      </c>
      <c r="AM65" s="162" t="str">
        <f>IF(D65=1,_xll.meLWOLegCreate(AN65,_xll.meUtilityLVBFromMultipleKeysValues($AN$5:$BN$5,AN65:BN65),FALSE),"")</f>
        <v/>
      </c>
      <c r="AN65" s="162" t="s">
        <v>382</v>
      </c>
      <c r="AO65" s="468">
        <f t="shared" si="18"/>
        <v>100000000</v>
      </c>
      <c r="AP65" s="373" t="str">
        <f t="shared" si="19"/>
        <v>Receive</v>
      </c>
      <c r="AQ65" s="186">
        <f ca="1">IF(E65="","",IF(OR(RIGHT(E65,1)="D",RIGHT(E65,1)="Y",RIGHT(E65,1)="M",RIGHT(E65,1)="W"),_xll.meDateFromTenor(SpotDate,E65,"MOD_FOLLOWING","TGT"),E65))</f>
        <v>43355</v>
      </c>
      <c r="AR65" s="186">
        <f ca="1">IF(F65="","",IF(OR(RIGHT(F65,1)="D",RIGHT(F65,1)="Y",RIGHT(F65,1)="M",RIGHT(F65,1)="W"),_xll.meDateFromTenor(AQ65,F65),F65))</f>
        <v>45181</v>
      </c>
      <c r="AS65" s="162" t="str">
        <f t="shared" si="29"/>
        <v>ANNUAL</v>
      </c>
      <c r="AT65" s="162" t="s">
        <v>94</v>
      </c>
      <c r="AU65" s="162" t="s">
        <v>102</v>
      </c>
      <c r="AV65" s="180">
        <f t="shared" si="30"/>
        <v>0</v>
      </c>
      <c r="BB65" s="162" t="str">
        <f t="shared" si="31"/>
        <v>30/360</v>
      </c>
      <c r="BE65" s="162" t="s">
        <v>127</v>
      </c>
      <c r="BF65" s="162" t="s">
        <v>113</v>
      </c>
      <c r="BG65" s="162" t="s">
        <v>127</v>
      </c>
      <c r="BH65" s="162" t="s">
        <v>113</v>
      </c>
      <c r="BI65" s="162" t="s">
        <v>393</v>
      </c>
      <c r="BK65" s="162" t="s">
        <v>379</v>
      </c>
      <c r="BN65" s="162" t="s">
        <v>380</v>
      </c>
      <c r="BP65" s="162" t="str">
        <f>IF(D65=1,_xll.meLWOLegCreate(BQ65,_xll.meUtilityLVBFromMultipleKeysValues($BQ$5:$CQ$5,BQ65:CQ65),FALSE),"")</f>
        <v/>
      </c>
      <c r="BQ65" s="162" t="s">
        <v>383</v>
      </c>
      <c r="BR65" s="187">
        <f t="shared" si="20"/>
        <v>100000000</v>
      </c>
      <c r="BS65" s="373" t="str">
        <f t="shared" si="21"/>
        <v>Pay</v>
      </c>
      <c r="BT65" s="186">
        <f ca="1">IF(I65="","",IF(OR(RIGHT(I65,1)="D",RIGHT(I65,1)="Y",RIGHT(I65,1)="M",RIGHT(I65,1)="W"),_xll.meDateFromTenor(SpotDate,I65,"MOD_FOLLOWING","TGT"),I65))</f>
        <v>43355</v>
      </c>
      <c r="BU65" s="186">
        <f ca="1">IF(J65="","",IF(OR(RIGHT(J65,1)="D",RIGHT(J65,1)="Y",RIGHT(J65,1)="M",RIGHT(J65,1)="W"),_xll.meDateFromTenor(BT65,J65),J65))</f>
        <v>45181</v>
      </c>
      <c r="BV65" s="162" t="str">
        <f t="shared" si="32"/>
        <v>Semi-Annual</v>
      </c>
      <c r="BW65" s="188" t="str">
        <f>IF(BV65="QUARTERLY",Curves!$AG$14,IF('Vanilla Pricer'!BV65="SEMI-ANNUAL",Curves!$AG$15,IF('Vanilla Pricer'!BV65="MONTHLY",Curves!$AG$16,IF('Vanilla Pricer'!BV65="12M",Curves!$AG$17))))</f>
        <v>EUR6M</v>
      </c>
      <c r="BX65" s="162" t="s">
        <v>94</v>
      </c>
      <c r="BY65" s="162" t="s">
        <v>102</v>
      </c>
      <c r="BZ65" s="162" t="s">
        <v>378</v>
      </c>
      <c r="CA65" s="162" t="s">
        <v>378</v>
      </c>
      <c r="CB65" s="200" t="str">
        <f t="shared" si="33"/>
        <v/>
      </c>
      <c r="CD65" s="181">
        <f t="shared" si="34"/>
        <v>0</v>
      </c>
      <c r="CE65" s="162" t="str">
        <f t="shared" si="35"/>
        <v>ACT/360</v>
      </c>
      <c r="CF65" s="162" t="s">
        <v>127</v>
      </c>
      <c r="CG65" s="162" t="s">
        <v>113</v>
      </c>
      <c r="CH65" s="162" t="s">
        <v>127</v>
      </c>
      <c r="CI65" s="162" t="s">
        <v>113</v>
      </c>
      <c r="CJ65" s="162" t="s">
        <v>127</v>
      </c>
      <c r="CK65" s="162" t="s">
        <v>113</v>
      </c>
      <c r="CL65" s="162" t="s">
        <v>393</v>
      </c>
      <c r="CM65" s="162" t="s">
        <v>379</v>
      </c>
      <c r="CN65" s="162" t="s">
        <v>379</v>
      </c>
      <c r="CQ65" s="162" t="s">
        <v>380</v>
      </c>
      <c r="CR65" s="162"/>
      <c r="CS65" s="162"/>
      <c r="CW65" s="201" t="str">
        <f t="shared" si="22"/>
        <v>Receive</v>
      </c>
      <c r="CX65" s="210">
        <f t="shared" si="23"/>
        <v>100000000</v>
      </c>
      <c r="CY65" s="209">
        <f t="shared" ca="1" si="24"/>
        <v>43355</v>
      </c>
      <c r="CZ65" s="208">
        <f t="shared" ca="1" si="25"/>
        <v>45181</v>
      </c>
      <c r="DA65" s="209" t="str">
        <f t="shared" si="36"/>
        <v>EURLIVE</v>
      </c>
      <c r="DB65" s="207" t="str">
        <f t="shared" si="26"/>
        <v>EUR6M</v>
      </c>
      <c r="DC65" s="207" t="s">
        <v>94</v>
      </c>
      <c r="DD65" s="214" t="str">
        <f t="shared" si="27"/>
        <v>ANNUAL</v>
      </c>
      <c r="DE65" s="214" t="str">
        <f t="shared" si="37"/>
        <v>30/360</v>
      </c>
      <c r="DF65" s="213" t="s">
        <v>127</v>
      </c>
      <c r="DG65" s="213" t="s">
        <v>113</v>
      </c>
      <c r="DH65" s="213" t="s">
        <v>127</v>
      </c>
      <c r="DI65" s="213" t="s">
        <v>113</v>
      </c>
      <c r="DJ65" s="220"/>
      <c r="DK65" s="220"/>
      <c r="DL65" s="201"/>
      <c r="DM65" s="205" t="s">
        <v>379</v>
      </c>
      <c r="DN65" s="219" t="s">
        <v>380</v>
      </c>
      <c r="DO65" s="214" t="str">
        <f t="shared" si="38"/>
        <v>Semi-Annual</v>
      </c>
      <c r="DP65" s="204">
        <f t="shared" si="39"/>
        <v>0</v>
      </c>
      <c r="DQ65" s="214" t="str">
        <f t="shared" si="40"/>
        <v>ACT/360</v>
      </c>
      <c r="DR65" s="213" t="s">
        <v>127</v>
      </c>
      <c r="DS65" s="213" t="s">
        <v>113</v>
      </c>
      <c r="DT65" s="213" t="s">
        <v>127</v>
      </c>
      <c r="DU65" s="213" t="s">
        <v>113</v>
      </c>
      <c r="DV65" s="213" t="s">
        <v>127</v>
      </c>
      <c r="DW65" s="213" t="s">
        <v>113</v>
      </c>
      <c r="DX65" s="220"/>
      <c r="DY65" s="220"/>
      <c r="DZ65" s="201"/>
      <c r="EA65" s="205" t="s">
        <v>379</v>
      </c>
      <c r="EB65" s="208"/>
      <c r="EC65" s="208" t="str">
        <f t="shared" si="41"/>
        <v>0D</v>
      </c>
      <c r="ED65" s="208">
        <f t="shared" si="42"/>
        <v>0</v>
      </c>
      <c r="EE65" s="203" t="str">
        <f t="shared" si="43"/>
        <v/>
      </c>
      <c r="EF65" s="215"/>
      <c r="EG65" s="205" t="s">
        <v>379</v>
      </c>
      <c r="EH65" s="219" t="s">
        <v>380</v>
      </c>
      <c r="EI65" s="206">
        <f t="shared" si="44"/>
        <v>0</v>
      </c>
      <c r="ET65" s="159">
        <v>60</v>
      </c>
      <c r="EU65" s="618">
        <v>0</v>
      </c>
      <c r="EV65" s="179">
        <v>0</v>
      </c>
      <c r="EW65" s="159" t="s">
        <v>379</v>
      </c>
      <c r="EX65" s="618" t="s">
        <v>16</v>
      </c>
      <c r="EY65" s="618" t="s">
        <v>117</v>
      </c>
      <c r="EZ65" s="179" t="s">
        <v>152</v>
      </c>
      <c r="FA65" s="618" t="s">
        <v>379</v>
      </c>
      <c r="FB65" s="618" t="str">
        <f t="shared" si="28"/>
        <v>5Y</v>
      </c>
      <c r="FC65" s="618" t="s">
        <v>190</v>
      </c>
      <c r="FD65" s="179" t="s">
        <v>115</v>
      </c>
      <c r="FE65" s="475">
        <v>100</v>
      </c>
      <c r="FF65" s="180"/>
      <c r="FG65" s="181">
        <v>0</v>
      </c>
      <c r="FH65" s="182" t="s">
        <v>399</v>
      </c>
    </row>
    <row r="66" spans="2:164">
      <c r="B66" s="159">
        <v>61</v>
      </c>
      <c r="C66" s="755">
        <v>0</v>
      </c>
      <c r="D66" s="179">
        <v>0</v>
      </c>
      <c r="E66" s="159" t="s">
        <v>379</v>
      </c>
      <c r="F66" s="755" t="s">
        <v>16</v>
      </c>
      <c r="G66" s="755" t="s">
        <v>117</v>
      </c>
      <c r="H66" s="179" t="s">
        <v>152</v>
      </c>
      <c r="I66" s="755" t="s">
        <v>379</v>
      </c>
      <c r="J66" s="755" t="str">
        <f t="shared" si="16"/>
        <v>5Y</v>
      </c>
      <c r="K66" s="755" t="s">
        <v>190</v>
      </c>
      <c r="L66" s="179" t="s">
        <v>115</v>
      </c>
      <c r="M66" s="475">
        <v>100</v>
      </c>
      <c r="N66" s="180"/>
      <c r="O66" s="181">
        <v>0</v>
      </c>
      <c r="P66" s="182" t="s">
        <v>399</v>
      </c>
      <c r="Q66" s="300" t="str">
        <f>IF(D66=1,IF(BT66=AK63,_xll.mirSwapStubRate(BT66,BU66,BV66,CE66,CF66,CG66,,,,,,,CQ66,P66,Curves!$AF$4:$AF$10,Curves!$AF$4:$AF$10,Curves!$AG$4:$AG$10,,,TRUE,TRUE),_xll.mirSwapStubRate(BT66,BU66,BV66,CE66,CF66,CG66,,,,,,,CQ66,P66,Curves!$AG$13:$AG$17,Curves!$AF$13:$AF$17,,,,TRUE,TRUE)),"")</f>
        <v/>
      </c>
      <c r="R66" s="301"/>
      <c r="S66" s="183" t="str">
        <f>IF(D66=1,_xll.meLWOSwapParRate(AL66,P66),"")</f>
        <v/>
      </c>
      <c r="T66" s="184" t="str">
        <f>IF(D66=1,_xll.meLWOSwapPV(AL66,P66),"")</f>
        <v/>
      </c>
      <c r="U66" s="185"/>
      <c r="V66" s="184"/>
      <c r="W66" s="184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4"/>
      <c r="AJ66" s="184"/>
      <c r="AK66" s="181" t="str">
        <f t="shared" ca="1" si="17"/>
        <v>OLD</v>
      </c>
      <c r="AL66" s="162" t="str">
        <f>IF(D66=1,_xll.meLWOSwapCreateFromLegs(B66,AM66,BP66),"")</f>
        <v/>
      </c>
      <c r="AM66" s="162" t="str">
        <f>IF(D66=1,_xll.meLWOLegCreate(AN66,_xll.meUtilityLVBFromMultipleKeysValues($AN$5:$BN$5,AN66:BN66),FALSE),"")</f>
        <v/>
      </c>
      <c r="AN66" s="162" t="s">
        <v>382</v>
      </c>
      <c r="AO66" s="468">
        <f t="shared" si="18"/>
        <v>100000000</v>
      </c>
      <c r="AP66" s="373" t="str">
        <f t="shared" si="19"/>
        <v>Receive</v>
      </c>
      <c r="AQ66" s="186">
        <f ca="1">IF(E66="","",IF(OR(RIGHT(E66,1)="D",RIGHT(E66,1)="Y",RIGHT(E66,1)="M",RIGHT(E66,1)="W"),_xll.meDateFromTenor(SpotDate,E66,"MOD_FOLLOWING","TGT"),E66))</f>
        <v>43355</v>
      </c>
      <c r="AR66" s="186">
        <f ca="1">IF(F66="","",IF(OR(RIGHT(F66,1)="D",RIGHT(F66,1)="Y",RIGHT(F66,1)="M",RIGHT(F66,1)="W"),_xll.meDateFromTenor(AQ66,F66),F66))</f>
        <v>45181</v>
      </c>
      <c r="AS66" s="162" t="str">
        <f t="shared" si="29"/>
        <v>ANNUAL</v>
      </c>
      <c r="AT66" s="162" t="s">
        <v>94</v>
      </c>
      <c r="AU66" s="162" t="s">
        <v>102</v>
      </c>
      <c r="AV66" s="180">
        <f t="shared" si="30"/>
        <v>0</v>
      </c>
      <c r="BB66" s="162" t="str">
        <f t="shared" si="31"/>
        <v>30/360</v>
      </c>
      <c r="BE66" s="162" t="s">
        <v>127</v>
      </c>
      <c r="BF66" s="162" t="s">
        <v>113</v>
      </c>
      <c r="BG66" s="162" t="s">
        <v>127</v>
      </c>
      <c r="BH66" s="162" t="s">
        <v>113</v>
      </c>
      <c r="BI66" s="162" t="s">
        <v>393</v>
      </c>
      <c r="BK66" s="162" t="s">
        <v>379</v>
      </c>
      <c r="BN66" s="162" t="s">
        <v>380</v>
      </c>
      <c r="BP66" s="162" t="str">
        <f>IF(D66=1,_xll.meLWOLegCreate(BQ66,_xll.meUtilityLVBFromMultipleKeysValues($BQ$5:$CQ$5,BQ66:CQ66),FALSE),"")</f>
        <v/>
      </c>
      <c r="BQ66" s="162" t="s">
        <v>383</v>
      </c>
      <c r="BR66" s="187">
        <f t="shared" si="20"/>
        <v>100000000</v>
      </c>
      <c r="BS66" s="373" t="str">
        <f t="shared" si="21"/>
        <v>Pay</v>
      </c>
      <c r="BT66" s="186">
        <f ca="1">IF(I66="","",IF(OR(RIGHT(I66,1)="D",RIGHT(I66,1)="Y",RIGHT(I66,1)="M",RIGHT(I66,1)="W"),_xll.meDateFromTenor(SpotDate,I66,"MOD_FOLLOWING","TGT"),I66))</f>
        <v>43355</v>
      </c>
      <c r="BU66" s="186">
        <f ca="1">IF(J66="","",IF(OR(RIGHT(J66,1)="D",RIGHT(J66,1)="Y",RIGHT(J66,1)="M",RIGHT(J66,1)="W"),_xll.meDateFromTenor(BT66,J66),J66))</f>
        <v>45181</v>
      </c>
      <c r="BV66" s="162" t="str">
        <f t="shared" si="32"/>
        <v>Semi-Annual</v>
      </c>
      <c r="BW66" s="188" t="str">
        <f>IF(BV66="QUARTERLY",Curves!$AG$14,IF('Vanilla Pricer'!BV66="SEMI-ANNUAL",Curves!$AG$15,IF('Vanilla Pricer'!BV66="MONTHLY",Curves!$AG$16,IF('Vanilla Pricer'!BV66="12M",Curves!$AG$17))))</f>
        <v>EUR6M</v>
      </c>
      <c r="BX66" s="162" t="s">
        <v>94</v>
      </c>
      <c r="BY66" s="162" t="s">
        <v>102</v>
      </c>
      <c r="BZ66" s="162" t="s">
        <v>378</v>
      </c>
      <c r="CA66" s="162" t="s">
        <v>378</v>
      </c>
      <c r="CB66" s="200" t="str">
        <f t="shared" si="33"/>
        <v/>
      </c>
      <c r="CD66" s="181">
        <f t="shared" si="34"/>
        <v>0</v>
      </c>
      <c r="CE66" s="162" t="str">
        <f t="shared" si="35"/>
        <v>ACT/360</v>
      </c>
      <c r="CF66" s="162" t="s">
        <v>127</v>
      </c>
      <c r="CG66" s="162" t="s">
        <v>113</v>
      </c>
      <c r="CH66" s="162" t="s">
        <v>127</v>
      </c>
      <c r="CI66" s="162" t="s">
        <v>113</v>
      </c>
      <c r="CJ66" s="162" t="s">
        <v>127</v>
      </c>
      <c r="CK66" s="162" t="s">
        <v>113</v>
      </c>
      <c r="CL66" s="162" t="s">
        <v>393</v>
      </c>
      <c r="CM66" s="162" t="s">
        <v>379</v>
      </c>
      <c r="CN66" s="162" t="s">
        <v>379</v>
      </c>
      <c r="CQ66" s="162" t="s">
        <v>380</v>
      </c>
      <c r="CR66" s="162"/>
      <c r="CS66" s="162"/>
      <c r="CW66" s="201" t="str">
        <f t="shared" si="22"/>
        <v>Receive</v>
      </c>
      <c r="CX66" s="210">
        <f t="shared" si="23"/>
        <v>100000000</v>
      </c>
      <c r="CY66" s="209">
        <f t="shared" ca="1" si="24"/>
        <v>43355</v>
      </c>
      <c r="CZ66" s="208">
        <f t="shared" ca="1" si="25"/>
        <v>45181</v>
      </c>
      <c r="DA66" s="209" t="str">
        <f t="shared" si="36"/>
        <v>EURLIVE</v>
      </c>
      <c r="DB66" s="207" t="str">
        <f t="shared" si="26"/>
        <v>EUR6M</v>
      </c>
      <c r="DC66" s="207" t="s">
        <v>94</v>
      </c>
      <c r="DD66" s="214" t="str">
        <f t="shared" si="27"/>
        <v>ANNUAL</v>
      </c>
      <c r="DE66" s="214" t="str">
        <f t="shared" si="37"/>
        <v>30/360</v>
      </c>
      <c r="DF66" s="213" t="s">
        <v>127</v>
      </c>
      <c r="DG66" s="213" t="s">
        <v>113</v>
      </c>
      <c r="DH66" s="213" t="s">
        <v>127</v>
      </c>
      <c r="DI66" s="213" t="s">
        <v>113</v>
      </c>
      <c r="DJ66" s="220"/>
      <c r="DK66" s="220"/>
      <c r="DL66" s="201"/>
      <c r="DM66" s="205" t="s">
        <v>379</v>
      </c>
      <c r="DN66" s="219" t="s">
        <v>380</v>
      </c>
      <c r="DO66" s="214" t="str">
        <f t="shared" si="38"/>
        <v>Semi-Annual</v>
      </c>
      <c r="DP66" s="204">
        <f t="shared" si="39"/>
        <v>0</v>
      </c>
      <c r="DQ66" s="214" t="str">
        <f t="shared" si="40"/>
        <v>ACT/360</v>
      </c>
      <c r="DR66" s="213" t="s">
        <v>127</v>
      </c>
      <c r="DS66" s="213" t="s">
        <v>113</v>
      </c>
      <c r="DT66" s="213" t="s">
        <v>127</v>
      </c>
      <c r="DU66" s="213" t="s">
        <v>113</v>
      </c>
      <c r="DV66" s="213" t="s">
        <v>127</v>
      </c>
      <c r="DW66" s="213" t="s">
        <v>113</v>
      </c>
      <c r="DX66" s="220"/>
      <c r="DY66" s="220"/>
      <c r="DZ66" s="201"/>
      <c r="EA66" s="205" t="s">
        <v>379</v>
      </c>
      <c r="EB66" s="208"/>
      <c r="EC66" s="208" t="str">
        <f t="shared" si="41"/>
        <v>0D</v>
      </c>
      <c r="ED66" s="208">
        <f t="shared" si="42"/>
        <v>0</v>
      </c>
      <c r="EE66" s="203" t="str">
        <f t="shared" si="43"/>
        <v/>
      </c>
      <c r="EF66" s="215"/>
      <c r="EG66" s="205" t="s">
        <v>379</v>
      </c>
      <c r="EH66" s="219" t="s">
        <v>380</v>
      </c>
      <c r="EI66" s="206">
        <f t="shared" si="44"/>
        <v>0</v>
      </c>
      <c r="ET66" s="159">
        <v>61</v>
      </c>
      <c r="EU66" s="618">
        <v>0</v>
      </c>
      <c r="EV66" s="179">
        <v>0</v>
      </c>
      <c r="EW66" s="159" t="s">
        <v>379</v>
      </c>
      <c r="EX66" s="618" t="s">
        <v>16</v>
      </c>
      <c r="EY66" s="618" t="s">
        <v>117</v>
      </c>
      <c r="EZ66" s="179" t="s">
        <v>152</v>
      </c>
      <c r="FA66" s="618" t="s">
        <v>379</v>
      </c>
      <c r="FB66" s="618" t="str">
        <f t="shared" si="28"/>
        <v>5Y</v>
      </c>
      <c r="FC66" s="618" t="s">
        <v>190</v>
      </c>
      <c r="FD66" s="179" t="s">
        <v>115</v>
      </c>
      <c r="FE66" s="475">
        <v>100</v>
      </c>
      <c r="FF66" s="180"/>
      <c r="FG66" s="181">
        <v>0</v>
      </c>
      <c r="FH66" s="182" t="s">
        <v>399</v>
      </c>
    </row>
    <row r="67" spans="2:164">
      <c r="B67" s="159">
        <v>62</v>
      </c>
      <c r="C67" s="755">
        <v>0</v>
      </c>
      <c r="D67" s="179">
        <v>0</v>
      </c>
      <c r="E67" s="159" t="s">
        <v>379</v>
      </c>
      <c r="F67" s="755" t="s">
        <v>16</v>
      </c>
      <c r="G67" s="755" t="s">
        <v>117</v>
      </c>
      <c r="H67" s="179" t="s">
        <v>152</v>
      </c>
      <c r="I67" s="755" t="s">
        <v>379</v>
      </c>
      <c r="J67" s="755" t="str">
        <f t="shared" si="16"/>
        <v>5Y</v>
      </c>
      <c r="K67" s="755" t="s">
        <v>190</v>
      </c>
      <c r="L67" s="179" t="s">
        <v>115</v>
      </c>
      <c r="M67" s="475">
        <v>100</v>
      </c>
      <c r="N67" s="180"/>
      <c r="O67" s="181">
        <v>0</v>
      </c>
      <c r="P67" s="182" t="s">
        <v>399</v>
      </c>
      <c r="Q67" s="300" t="str">
        <f>IF(D67=1,IF(BT67=AK64,_xll.mirSwapStubRate(BT67,BU67,BV67,CE67,CF67,CG67,,,,,,,CQ67,P67,Curves!$AF$4:$AF$10,Curves!$AF$4:$AF$10,Curves!$AG$4:$AG$10,,,TRUE,TRUE),_xll.mirSwapStubRate(BT67,BU67,BV67,CE67,CF67,CG67,,,,,,,CQ67,P67,Curves!$AG$13:$AG$17,Curves!$AF$13:$AF$17,,,,TRUE,TRUE)),"")</f>
        <v/>
      </c>
      <c r="R67" s="301"/>
      <c r="S67" s="183" t="str">
        <f>IF(D67=1,_xll.meLWOSwapParRate(AL67,P67),"")</f>
        <v/>
      </c>
      <c r="T67" s="184" t="str">
        <f>IF(D67=1,_xll.meLWOSwapPV(AL67,P67),"")</f>
        <v/>
      </c>
      <c r="U67" s="185"/>
      <c r="V67" s="184"/>
      <c r="W67" s="184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84"/>
      <c r="AJ67" s="184"/>
      <c r="AK67" s="181" t="str">
        <f t="shared" ca="1" si="17"/>
        <v>OLD</v>
      </c>
      <c r="AL67" s="162" t="str">
        <f>IF(D67=1,_xll.meLWOSwapCreateFromLegs(B67,AM67,BP67),"")</f>
        <v/>
      </c>
      <c r="AM67" s="162" t="str">
        <f>IF(D67=1,_xll.meLWOLegCreate(AN67,_xll.meUtilityLVBFromMultipleKeysValues($AN$5:$BN$5,AN67:BN67),FALSE),"")</f>
        <v/>
      </c>
      <c r="AN67" s="162" t="s">
        <v>382</v>
      </c>
      <c r="AO67" s="468">
        <f t="shared" si="18"/>
        <v>100000000</v>
      </c>
      <c r="AP67" s="373" t="str">
        <f t="shared" si="19"/>
        <v>Receive</v>
      </c>
      <c r="AQ67" s="186">
        <f ca="1">IF(E67="","",IF(OR(RIGHT(E67,1)="D",RIGHT(E67,1)="Y",RIGHT(E67,1)="M",RIGHT(E67,1)="W"),_xll.meDateFromTenor(SpotDate,E67,"MOD_FOLLOWING","TGT"),E67))</f>
        <v>43355</v>
      </c>
      <c r="AR67" s="186">
        <f ca="1">IF(F67="","",IF(OR(RIGHT(F67,1)="D",RIGHT(F67,1)="Y",RIGHT(F67,1)="M",RIGHT(F67,1)="W"),_xll.meDateFromTenor(AQ67,F67),F67))</f>
        <v>45181</v>
      </c>
      <c r="AS67" s="162" t="str">
        <f t="shared" si="29"/>
        <v>ANNUAL</v>
      </c>
      <c r="AT67" s="162" t="s">
        <v>94</v>
      </c>
      <c r="AU67" s="162" t="s">
        <v>102</v>
      </c>
      <c r="AV67" s="180">
        <f t="shared" si="30"/>
        <v>0</v>
      </c>
      <c r="BB67" s="162" t="str">
        <f t="shared" si="31"/>
        <v>30/360</v>
      </c>
      <c r="BE67" s="162" t="s">
        <v>127</v>
      </c>
      <c r="BF67" s="162" t="s">
        <v>113</v>
      </c>
      <c r="BG67" s="162" t="s">
        <v>127</v>
      </c>
      <c r="BH67" s="162" t="s">
        <v>113</v>
      </c>
      <c r="BI67" s="162" t="s">
        <v>393</v>
      </c>
      <c r="BK67" s="162" t="s">
        <v>379</v>
      </c>
      <c r="BN67" s="162" t="s">
        <v>380</v>
      </c>
      <c r="BP67" s="162" t="str">
        <f>IF(D67=1,_xll.meLWOLegCreate(BQ67,_xll.meUtilityLVBFromMultipleKeysValues($BQ$5:$CQ$5,BQ67:CQ67),FALSE),"")</f>
        <v/>
      </c>
      <c r="BQ67" s="162" t="s">
        <v>383</v>
      </c>
      <c r="BR67" s="187">
        <f t="shared" si="20"/>
        <v>100000000</v>
      </c>
      <c r="BS67" s="373" t="str">
        <f t="shared" si="21"/>
        <v>Pay</v>
      </c>
      <c r="BT67" s="186">
        <f ca="1">IF(I67="","",IF(OR(RIGHT(I67,1)="D",RIGHT(I67,1)="Y",RIGHT(I67,1)="M",RIGHT(I67,1)="W"),_xll.meDateFromTenor(SpotDate,I67,"MOD_FOLLOWING","TGT"),I67))</f>
        <v>43355</v>
      </c>
      <c r="BU67" s="186">
        <f ca="1">IF(J67="","",IF(OR(RIGHT(J67,1)="D",RIGHT(J67,1)="Y",RIGHT(J67,1)="M",RIGHT(J67,1)="W"),_xll.meDateFromTenor(BT67,J67),J67))</f>
        <v>45181</v>
      </c>
      <c r="BV67" s="162" t="str">
        <f t="shared" si="32"/>
        <v>Semi-Annual</v>
      </c>
      <c r="BW67" s="188" t="str">
        <f>IF(BV67="QUARTERLY",Curves!$AG$14,IF('Vanilla Pricer'!BV67="SEMI-ANNUAL",Curves!$AG$15,IF('Vanilla Pricer'!BV67="MONTHLY",Curves!$AG$16,IF('Vanilla Pricer'!BV67="12M",Curves!$AG$17))))</f>
        <v>EUR6M</v>
      </c>
      <c r="BX67" s="162" t="s">
        <v>94</v>
      </c>
      <c r="BY67" s="162" t="s">
        <v>102</v>
      </c>
      <c r="BZ67" s="162" t="s">
        <v>378</v>
      </c>
      <c r="CA67" s="162" t="s">
        <v>378</v>
      </c>
      <c r="CB67" s="200" t="str">
        <f t="shared" si="33"/>
        <v/>
      </c>
      <c r="CD67" s="181">
        <f t="shared" si="34"/>
        <v>0</v>
      </c>
      <c r="CE67" s="162" t="str">
        <f t="shared" si="35"/>
        <v>ACT/360</v>
      </c>
      <c r="CF67" s="162" t="s">
        <v>127</v>
      </c>
      <c r="CG67" s="162" t="s">
        <v>113</v>
      </c>
      <c r="CH67" s="162" t="s">
        <v>127</v>
      </c>
      <c r="CI67" s="162" t="s">
        <v>113</v>
      </c>
      <c r="CJ67" s="162" t="s">
        <v>127</v>
      </c>
      <c r="CK67" s="162" t="s">
        <v>113</v>
      </c>
      <c r="CL67" s="162" t="s">
        <v>393</v>
      </c>
      <c r="CM67" s="162" t="s">
        <v>379</v>
      </c>
      <c r="CN67" s="162" t="s">
        <v>379</v>
      </c>
      <c r="CQ67" s="162" t="s">
        <v>380</v>
      </c>
      <c r="CR67" s="162"/>
      <c r="CS67" s="162"/>
      <c r="CW67" s="201" t="str">
        <f t="shared" si="22"/>
        <v>Receive</v>
      </c>
      <c r="CX67" s="210">
        <f t="shared" si="23"/>
        <v>100000000</v>
      </c>
      <c r="CY67" s="209">
        <f t="shared" ca="1" si="24"/>
        <v>43355</v>
      </c>
      <c r="CZ67" s="208">
        <f t="shared" ca="1" si="25"/>
        <v>45181</v>
      </c>
      <c r="DA67" s="209" t="str">
        <f t="shared" si="36"/>
        <v>EURLIVE</v>
      </c>
      <c r="DB67" s="207" t="str">
        <f t="shared" si="26"/>
        <v>EUR6M</v>
      </c>
      <c r="DC67" s="207" t="s">
        <v>94</v>
      </c>
      <c r="DD67" s="214" t="str">
        <f t="shared" si="27"/>
        <v>ANNUAL</v>
      </c>
      <c r="DE67" s="214" t="str">
        <f t="shared" si="37"/>
        <v>30/360</v>
      </c>
      <c r="DF67" s="213" t="s">
        <v>127</v>
      </c>
      <c r="DG67" s="213" t="s">
        <v>113</v>
      </c>
      <c r="DH67" s="213" t="s">
        <v>127</v>
      </c>
      <c r="DI67" s="213" t="s">
        <v>113</v>
      </c>
      <c r="DJ67" s="220"/>
      <c r="DK67" s="220"/>
      <c r="DL67" s="201"/>
      <c r="DM67" s="205" t="s">
        <v>379</v>
      </c>
      <c r="DN67" s="219" t="s">
        <v>380</v>
      </c>
      <c r="DO67" s="214" t="str">
        <f t="shared" si="38"/>
        <v>Semi-Annual</v>
      </c>
      <c r="DP67" s="204">
        <f t="shared" si="39"/>
        <v>0</v>
      </c>
      <c r="DQ67" s="214" t="str">
        <f t="shared" si="40"/>
        <v>ACT/360</v>
      </c>
      <c r="DR67" s="213" t="s">
        <v>127</v>
      </c>
      <c r="DS67" s="213" t="s">
        <v>113</v>
      </c>
      <c r="DT67" s="213" t="s">
        <v>127</v>
      </c>
      <c r="DU67" s="213" t="s">
        <v>113</v>
      </c>
      <c r="DV67" s="213" t="s">
        <v>127</v>
      </c>
      <c r="DW67" s="213" t="s">
        <v>113</v>
      </c>
      <c r="DX67" s="220"/>
      <c r="DY67" s="220"/>
      <c r="DZ67" s="201"/>
      <c r="EA67" s="205" t="s">
        <v>379</v>
      </c>
      <c r="EB67" s="208"/>
      <c r="EC67" s="208" t="str">
        <f t="shared" si="41"/>
        <v>0D</v>
      </c>
      <c r="ED67" s="208">
        <f t="shared" si="42"/>
        <v>0</v>
      </c>
      <c r="EE67" s="203" t="str">
        <f t="shared" si="43"/>
        <v/>
      </c>
      <c r="EF67" s="215"/>
      <c r="EG67" s="205" t="s">
        <v>379</v>
      </c>
      <c r="EH67" s="219" t="s">
        <v>380</v>
      </c>
      <c r="EI67" s="206">
        <f t="shared" si="44"/>
        <v>0</v>
      </c>
      <c r="ET67" s="159">
        <v>62</v>
      </c>
      <c r="EU67" s="618">
        <v>0</v>
      </c>
      <c r="EV67" s="179">
        <v>0</v>
      </c>
      <c r="EW67" s="159" t="s">
        <v>379</v>
      </c>
      <c r="EX67" s="618" t="s">
        <v>16</v>
      </c>
      <c r="EY67" s="618" t="s">
        <v>117</v>
      </c>
      <c r="EZ67" s="179" t="s">
        <v>152</v>
      </c>
      <c r="FA67" s="618" t="s">
        <v>379</v>
      </c>
      <c r="FB67" s="618" t="str">
        <f t="shared" si="28"/>
        <v>5Y</v>
      </c>
      <c r="FC67" s="618" t="s">
        <v>190</v>
      </c>
      <c r="FD67" s="179" t="s">
        <v>115</v>
      </c>
      <c r="FE67" s="475">
        <v>100</v>
      </c>
      <c r="FF67" s="180"/>
      <c r="FG67" s="181">
        <v>0</v>
      </c>
      <c r="FH67" s="182" t="s">
        <v>399</v>
      </c>
    </row>
    <row r="68" spans="2:164">
      <c r="B68" s="159">
        <v>63</v>
      </c>
      <c r="C68" s="755">
        <v>0</v>
      </c>
      <c r="D68" s="179">
        <v>0</v>
      </c>
      <c r="E68" s="159" t="s">
        <v>379</v>
      </c>
      <c r="F68" s="755" t="s">
        <v>16</v>
      </c>
      <c r="G68" s="755" t="s">
        <v>117</v>
      </c>
      <c r="H68" s="179" t="s">
        <v>152</v>
      </c>
      <c r="I68" s="755" t="s">
        <v>379</v>
      </c>
      <c r="J68" s="755" t="str">
        <f t="shared" si="16"/>
        <v>5Y</v>
      </c>
      <c r="K68" s="755" t="s">
        <v>190</v>
      </c>
      <c r="L68" s="179" t="s">
        <v>115</v>
      </c>
      <c r="M68" s="475">
        <v>100</v>
      </c>
      <c r="N68" s="180"/>
      <c r="O68" s="181">
        <v>0</v>
      </c>
      <c r="P68" s="182" t="s">
        <v>399</v>
      </c>
      <c r="Q68" s="300" t="str">
        <f>IF(D68=1,IF(BT68=AK65,_xll.mirSwapStubRate(BT68,BU68,BV68,CE68,CF68,CG68,,,,,,,CQ68,P68,Curves!$AF$4:$AF$10,Curves!$AF$4:$AF$10,Curves!$AG$4:$AG$10,,,TRUE,TRUE),_xll.mirSwapStubRate(BT68,BU68,BV68,CE68,CF68,CG68,,,,,,,CQ68,P68,Curves!$AG$13:$AG$17,Curves!$AF$13:$AF$17,,,,TRUE,TRUE)),"")</f>
        <v/>
      </c>
      <c r="R68" s="301"/>
      <c r="S68" s="183" t="str">
        <f>IF(D68=1,_xll.meLWOSwapParRate(AL68,P68),"")</f>
        <v/>
      </c>
      <c r="T68" s="184" t="str">
        <f>IF(D68=1,_xll.meLWOSwapPV(AL68,P68),"")</f>
        <v/>
      </c>
      <c r="U68" s="185"/>
      <c r="V68" s="184"/>
      <c r="W68" s="184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  <c r="AI68" s="184"/>
      <c r="AJ68" s="184"/>
      <c r="AK68" s="181" t="str">
        <f t="shared" ca="1" si="17"/>
        <v>OLD</v>
      </c>
      <c r="AL68" s="162" t="str">
        <f>IF(D68=1,_xll.meLWOSwapCreateFromLegs(B68,AM68,BP68),"")</f>
        <v/>
      </c>
      <c r="AM68" s="162" t="str">
        <f>IF(D68=1,_xll.meLWOLegCreate(AN68,_xll.meUtilityLVBFromMultipleKeysValues($AN$5:$BN$5,AN68:BN68),FALSE),"")</f>
        <v/>
      </c>
      <c r="AN68" s="162" t="s">
        <v>382</v>
      </c>
      <c r="AO68" s="468">
        <f t="shared" si="18"/>
        <v>100000000</v>
      </c>
      <c r="AP68" s="373" t="str">
        <f t="shared" si="19"/>
        <v>Receive</v>
      </c>
      <c r="AQ68" s="186">
        <f ca="1">IF(E68="","",IF(OR(RIGHT(E68,1)="D",RIGHT(E68,1)="Y",RIGHT(E68,1)="M",RIGHT(E68,1)="W"),_xll.meDateFromTenor(SpotDate,E68,"MOD_FOLLOWING","TGT"),E68))</f>
        <v>43355</v>
      </c>
      <c r="AR68" s="186">
        <f ca="1">IF(F68="","",IF(OR(RIGHT(F68,1)="D",RIGHT(F68,1)="Y",RIGHT(F68,1)="M",RIGHT(F68,1)="W"),_xll.meDateFromTenor(AQ68,F68),F68))</f>
        <v>45181</v>
      </c>
      <c r="AS68" s="162" t="str">
        <f t="shared" si="29"/>
        <v>ANNUAL</v>
      </c>
      <c r="AT68" s="162" t="s">
        <v>94</v>
      </c>
      <c r="AU68" s="162" t="s">
        <v>102</v>
      </c>
      <c r="AV68" s="180">
        <f t="shared" si="30"/>
        <v>0</v>
      </c>
      <c r="BB68" s="162" t="str">
        <f t="shared" si="31"/>
        <v>30/360</v>
      </c>
      <c r="BE68" s="162" t="s">
        <v>127</v>
      </c>
      <c r="BF68" s="162" t="s">
        <v>113</v>
      </c>
      <c r="BG68" s="162" t="s">
        <v>127</v>
      </c>
      <c r="BH68" s="162" t="s">
        <v>113</v>
      </c>
      <c r="BI68" s="162" t="s">
        <v>393</v>
      </c>
      <c r="BK68" s="162" t="s">
        <v>379</v>
      </c>
      <c r="BN68" s="162" t="s">
        <v>380</v>
      </c>
      <c r="BP68" s="162" t="str">
        <f>IF(D68=1,_xll.meLWOLegCreate(BQ68,_xll.meUtilityLVBFromMultipleKeysValues($BQ$5:$CQ$5,BQ68:CQ68),FALSE),"")</f>
        <v/>
      </c>
      <c r="BQ68" s="162" t="s">
        <v>383</v>
      </c>
      <c r="BR68" s="187">
        <f t="shared" si="20"/>
        <v>100000000</v>
      </c>
      <c r="BS68" s="373" t="str">
        <f t="shared" si="21"/>
        <v>Pay</v>
      </c>
      <c r="BT68" s="186">
        <f ca="1">IF(I68="","",IF(OR(RIGHT(I68,1)="D",RIGHT(I68,1)="Y",RIGHT(I68,1)="M",RIGHT(I68,1)="W"),_xll.meDateFromTenor(SpotDate,I68,"MOD_FOLLOWING","TGT"),I68))</f>
        <v>43355</v>
      </c>
      <c r="BU68" s="186">
        <f ca="1">IF(J68="","",IF(OR(RIGHT(J68,1)="D",RIGHT(J68,1)="Y",RIGHT(J68,1)="M",RIGHT(J68,1)="W"),_xll.meDateFromTenor(BT68,J68),J68))</f>
        <v>45181</v>
      </c>
      <c r="BV68" s="162" t="str">
        <f t="shared" si="32"/>
        <v>Semi-Annual</v>
      </c>
      <c r="BW68" s="188" t="str">
        <f>IF(BV68="QUARTERLY",Curves!$AG$14,IF('Vanilla Pricer'!BV68="SEMI-ANNUAL",Curves!$AG$15,IF('Vanilla Pricer'!BV68="MONTHLY",Curves!$AG$16,IF('Vanilla Pricer'!BV68="12M",Curves!$AG$17))))</f>
        <v>EUR6M</v>
      </c>
      <c r="BX68" s="162" t="s">
        <v>94</v>
      </c>
      <c r="BY68" s="162" t="s">
        <v>102</v>
      </c>
      <c r="BZ68" s="162" t="s">
        <v>378</v>
      </c>
      <c r="CA68" s="162" t="s">
        <v>378</v>
      </c>
      <c r="CB68" s="200" t="str">
        <f t="shared" si="33"/>
        <v/>
      </c>
      <c r="CD68" s="181">
        <f t="shared" si="34"/>
        <v>0</v>
      </c>
      <c r="CE68" s="162" t="str">
        <f t="shared" si="35"/>
        <v>ACT/360</v>
      </c>
      <c r="CF68" s="162" t="s">
        <v>127</v>
      </c>
      <c r="CG68" s="162" t="s">
        <v>113</v>
      </c>
      <c r="CH68" s="162" t="s">
        <v>127</v>
      </c>
      <c r="CI68" s="162" t="s">
        <v>113</v>
      </c>
      <c r="CJ68" s="162" t="s">
        <v>127</v>
      </c>
      <c r="CK68" s="162" t="s">
        <v>113</v>
      </c>
      <c r="CL68" s="162" t="s">
        <v>393</v>
      </c>
      <c r="CM68" s="162" t="s">
        <v>379</v>
      </c>
      <c r="CN68" s="162" t="s">
        <v>379</v>
      </c>
      <c r="CQ68" s="162" t="s">
        <v>380</v>
      </c>
      <c r="CR68" s="162"/>
      <c r="CS68" s="162"/>
      <c r="CW68" s="201" t="str">
        <f t="shared" si="22"/>
        <v>Receive</v>
      </c>
      <c r="CX68" s="210">
        <f t="shared" si="23"/>
        <v>100000000</v>
      </c>
      <c r="CY68" s="209">
        <f t="shared" ca="1" si="24"/>
        <v>43355</v>
      </c>
      <c r="CZ68" s="208">
        <f t="shared" ca="1" si="25"/>
        <v>45181</v>
      </c>
      <c r="DA68" s="209" t="str">
        <f t="shared" si="36"/>
        <v>EURLIVE</v>
      </c>
      <c r="DB68" s="207" t="str">
        <f t="shared" si="26"/>
        <v>EUR6M</v>
      </c>
      <c r="DC68" s="207" t="s">
        <v>94</v>
      </c>
      <c r="DD68" s="214" t="str">
        <f t="shared" si="27"/>
        <v>ANNUAL</v>
      </c>
      <c r="DE68" s="214" t="str">
        <f t="shared" si="37"/>
        <v>30/360</v>
      </c>
      <c r="DF68" s="213" t="s">
        <v>127</v>
      </c>
      <c r="DG68" s="213" t="s">
        <v>113</v>
      </c>
      <c r="DH68" s="213" t="s">
        <v>127</v>
      </c>
      <c r="DI68" s="213" t="s">
        <v>113</v>
      </c>
      <c r="DJ68" s="220"/>
      <c r="DK68" s="220"/>
      <c r="DL68" s="201"/>
      <c r="DM68" s="205" t="s">
        <v>379</v>
      </c>
      <c r="DN68" s="219" t="s">
        <v>380</v>
      </c>
      <c r="DO68" s="214" t="str">
        <f t="shared" si="38"/>
        <v>Semi-Annual</v>
      </c>
      <c r="DP68" s="204">
        <f t="shared" si="39"/>
        <v>0</v>
      </c>
      <c r="DQ68" s="214" t="str">
        <f t="shared" si="40"/>
        <v>ACT/360</v>
      </c>
      <c r="DR68" s="213" t="s">
        <v>127</v>
      </c>
      <c r="DS68" s="213" t="s">
        <v>113</v>
      </c>
      <c r="DT68" s="213" t="s">
        <v>127</v>
      </c>
      <c r="DU68" s="213" t="s">
        <v>113</v>
      </c>
      <c r="DV68" s="213" t="s">
        <v>127</v>
      </c>
      <c r="DW68" s="213" t="s">
        <v>113</v>
      </c>
      <c r="DX68" s="220"/>
      <c r="DY68" s="220"/>
      <c r="DZ68" s="201"/>
      <c r="EA68" s="205" t="s">
        <v>379</v>
      </c>
      <c r="EB68" s="208"/>
      <c r="EC68" s="208" t="str">
        <f t="shared" si="41"/>
        <v>0D</v>
      </c>
      <c r="ED68" s="208">
        <f t="shared" si="42"/>
        <v>0</v>
      </c>
      <c r="EE68" s="203" t="str">
        <f t="shared" si="43"/>
        <v/>
      </c>
      <c r="EF68" s="215"/>
      <c r="EG68" s="205" t="s">
        <v>379</v>
      </c>
      <c r="EH68" s="219" t="s">
        <v>380</v>
      </c>
      <c r="EI68" s="206">
        <f t="shared" si="44"/>
        <v>0</v>
      </c>
      <c r="ET68" s="159">
        <v>63</v>
      </c>
      <c r="EU68" s="618">
        <v>0</v>
      </c>
      <c r="EV68" s="179">
        <v>0</v>
      </c>
      <c r="EW68" s="159" t="s">
        <v>379</v>
      </c>
      <c r="EX68" s="618" t="s">
        <v>16</v>
      </c>
      <c r="EY68" s="618" t="s">
        <v>117</v>
      </c>
      <c r="EZ68" s="179" t="s">
        <v>152</v>
      </c>
      <c r="FA68" s="618" t="s">
        <v>379</v>
      </c>
      <c r="FB68" s="618" t="str">
        <f t="shared" si="28"/>
        <v>5Y</v>
      </c>
      <c r="FC68" s="618" t="s">
        <v>190</v>
      </c>
      <c r="FD68" s="179" t="s">
        <v>115</v>
      </c>
      <c r="FE68" s="475">
        <v>100</v>
      </c>
      <c r="FF68" s="180"/>
      <c r="FG68" s="181">
        <v>0</v>
      </c>
      <c r="FH68" s="182" t="s">
        <v>399</v>
      </c>
    </row>
    <row r="69" spans="2:164">
      <c r="B69" s="159">
        <v>64</v>
      </c>
      <c r="C69" s="755">
        <v>0</v>
      </c>
      <c r="D69" s="179">
        <v>0</v>
      </c>
      <c r="E69" s="159" t="s">
        <v>379</v>
      </c>
      <c r="F69" s="755" t="s">
        <v>16</v>
      </c>
      <c r="G69" s="755" t="s">
        <v>117</v>
      </c>
      <c r="H69" s="179" t="s">
        <v>152</v>
      </c>
      <c r="I69" s="755" t="s">
        <v>379</v>
      </c>
      <c r="J69" s="755" t="str">
        <f t="shared" si="16"/>
        <v>5Y</v>
      </c>
      <c r="K69" s="755" t="s">
        <v>190</v>
      </c>
      <c r="L69" s="179" t="s">
        <v>115</v>
      </c>
      <c r="M69" s="475">
        <v>100</v>
      </c>
      <c r="N69" s="180"/>
      <c r="O69" s="181">
        <v>0</v>
      </c>
      <c r="P69" s="182" t="s">
        <v>399</v>
      </c>
      <c r="Q69" s="300" t="str">
        <f>IF(D69=1,IF(BT69=AK66,_xll.mirSwapStubRate(BT69,BU69,BV69,CE69,CF69,CG69,,,,,,,CQ69,P69,Curves!$AF$4:$AF$10,Curves!$AF$4:$AF$10,Curves!$AG$4:$AG$10,,,TRUE,TRUE),_xll.mirSwapStubRate(BT69,BU69,BV69,CE69,CF69,CG69,,,,,,,CQ69,P69,Curves!$AG$13:$AG$17,Curves!$AF$13:$AF$17,,,,TRUE,TRUE)),"")</f>
        <v/>
      </c>
      <c r="R69" s="301"/>
      <c r="S69" s="183" t="str">
        <f>IF(D69=1,_xll.meLWOSwapParRate(AL69,P69),"")</f>
        <v/>
      </c>
      <c r="T69" s="184" t="str">
        <f>IF(D69=1,_xll.meLWOSwapPV(AL69,P69),"")</f>
        <v/>
      </c>
      <c r="U69" s="185"/>
      <c r="V69" s="184"/>
      <c r="W69" s="184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  <c r="AI69" s="184"/>
      <c r="AJ69" s="184"/>
      <c r="AK69" s="181" t="str">
        <f t="shared" ca="1" si="17"/>
        <v>OLD</v>
      </c>
      <c r="AL69" s="162" t="str">
        <f>IF(D69=1,_xll.meLWOSwapCreateFromLegs(B69,AM69,BP69),"")</f>
        <v/>
      </c>
      <c r="AM69" s="162" t="str">
        <f>IF(D69=1,_xll.meLWOLegCreate(AN69,_xll.meUtilityLVBFromMultipleKeysValues($AN$5:$BN$5,AN69:BN69),FALSE),"")</f>
        <v/>
      </c>
      <c r="AN69" s="162" t="s">
        <v>382</v>
      </c>
      <c r="AO69" s="468">
        <f t="shared" si="18"/>
        <v>100000000</v>
      </c>
      <c r="AP69" s="373" t="str">
        <f t="shared" si="19"/>
        <v>Receive</v>
      </c>
      <c r="AQ69" s="186">
        <f ca="1">IF(E69="","",IF(OR(RIGHT(E69,1)="D",RIGHT(E69,1)="Y",RIGHT(E69,1)="M",RIGHT(E69,1)="W"),_xll.meDateFromTenor(SpotDate,E69,"MOD_FOLLOWING","TGT"),E69))</f>
        <v>43355</v>
      </c>
      <c r="AR69" s="186">
        <f ca="1">IF(F69="","",IF(OR(RIGHT(F69,1)="D",RIGHT(F69,1)="Y",RIGHT(F69,1)="M",RIGHT(F69,1)="W"),_xll.meDateFromTenor(AQ69,F69),F69))</f>
        <v>45181</v>
      </c>
      <c r="AS69" s="162" t="str">
        <f t="shared" si="29"/>
        <v>ANNUAL</v>
      </c>
      <c r="AT69" s="162" t="s">
        <v>94</v>
      </c>
      <c r="AU69" s="162" t="s">
        <v>102</v>
      </c>
      <c r="AV69" s="180">
        <f t="shared" si="30"/>
        <v>0</v>
      </c>
      <c r="BB69" s="162" t="str">
        <f t="shared" si="31"/>
        <v>30/360</v>
      </c>
      <c r="BE69" s="162" t="s">
        <v>127</v>
      </c>
      <c r="BF69" s="162" t="s">
        <v>113</v>
      </c>
      <c r="BG69" s="162" t="s">
        <v>127</v>
      </c>
      <c r="BH69" s="162" t="s">
        <v>113</v>
      </c>
      <c r="BI69" s="162" t="s">
        <v>393</v>
      </c>
      <c r="BK69" s="162" t="s">
        <v>379</v>
      </c>
      <c r="BN69" s="162" t="s">
        <v>380</v>
      </c>
      <c r="BP69" s="162" t="str">
        <f>IF(D69=1,_xll.meLWOLegCreate(BQ69,_xll.meUtilityLVBFromMultipleKeysValues($BQ$5:$CQ$5,BQ69:CQ69),FALSE),"")</f>
        <v/>
      </c>
      <c r="BQ69" s="162" t="s">
        <v>383</v>
      </c>
      <c r="BR69" s="187">
        <f t="shared" si="20"/>
        <v>100000000</v>
      </c>
      <c r="BS69" s="373" t="str">
        <f t="shared" si="21"/>
        <v>Pay</v>
      </c>
      <c r="BT69" s="186">
        <f ca="1">IF(I69="","",IF(OR(RIGHT(I69,1)="D",RIGHT(I69,1)="Y",RIGHT(I69,1)="M",RIGHT(I69,1)="W"),_xll.meDateFromTenor(SpotDate,I69,"MOD_FOLLOWING","TGT"),I69))</f>
        <v>43355</v>
      </c>
      <c r="BU69" s="186">
        <f ca="1">IF(J69="","",IF(OR(RIGHT(J69,1)="D",RIGHT(J69,1)="Y",RIGHT(J69,1)="M",RIGHT(J69,1)="W"),_xll.meDateFromTenor(BT69,J69),J69))</f>
        <v>45181</v>
      </c>
      <c r="BV69" s="162" t="str">
        <f t="shared" si="32"/>
        <v>Semi-Annual</v>
      </c>
      <c r="BW69" s="188" t="str">
        <f>IF(BV69="QUARTERLY",Curves!$AG$14,IF('Vanilla Pricer'!BV69="SEMI-ANNUAL",Curves!$AG$15,IF('Vanilla Pricer'!BV69="MONTHLY",Curves!$AG$16,IF('Vanilla Pricer'!BV69="12M",Curves!$AG$17))))</f>
        <v>EUR6M</v>
      </c>
      <c r="BX69" s="162" t="s">
        <v>94</v>
      </c>
      <c r="BY69" s="162" t="s">
        <v>102</v>
      </c>
      <c r="BZ69" s="162" t="s">
        <v>378</v>
      </c>
      <c r="CA69" s="162" t="s">
        <v>378</v>
      </c>
      <c r="CB69" s="200" t="str">
        <f t="shared" si="33"/>
        <v/>
      </c>
      <c r="CD69" s="181">
        <f t="shared" si="34"/>
        <v>0</v>
      </c>
      <c r="CE69" s="162" t="str">
        <f t="shared" si="35"/>
        <v>ACT/360</v>
      </c>
      <c r="CF69" s="162" t="s">
        <v>127</v>
      </c>
      <c r="CG69" s="162" t="s">
        <v>113</v>
      </c>
      <c r="CH69" s="162" t="s">
        <v>127</v>
      </c>
      <c r="CI69" s="162" t="s">
        <v>113</v>
      </c>
      <c r="CJ69" s="162" t="s">
        <v>127</v>
      </c>
      <c r="CK69" s="162" t="s">
        <v>113</v>
      </c>
      <c r="CL69" s="162" t="s">
        <v>393</v>
      </c>
      <c r="CM69" s="162" t="s">
        <v>379</v>
      </c>
      <c r="CN69" s="162" t="s">
        <v>379</v>
      </c>
      <c r="CQ69" s="162" t="s">
        <v>380</v>
      </c>
      <c r="CR69" s="162"/>
      <c r="CS69" s="162"/>
      <c r="CW69" s="201" t="str">
        <f t="shared" si="22"/>
        <v>Receive</v>
      </c>
      <c r="CX69" s="210">
        <f t="shared" si="23"/>
        <v>100000000</v>
      </c>
      <c r="CY69" s="209">
        <f t="shared" ca="1" si="24"/>
        <v>43355</v>
      </c>
      <c r="CZ69" s="208">
        <f t="shared" ca="1" si="25"/>
        <v>45181</v>
      </c>
      <c r="DA69" s="209" t="str">
        <f t="shared" si="36"/>
        <v>EURLIVE</v>
      </c>
      <c r="DB69" s="207" t="str">
        <f t="shared" si="26"/>
        <v>EUR6M</v>
      </c>
      <c r="DC69" s="207" t="s">
        <v>94</v>
      </c>
      <c r="DD69" s="214" t="str">
        <f t="shared" si="27"/>
        <v>ANNUAL</v>
      </c>
      <c r="DE69" s="214" t="str">
        <f t="shared" si="37"/>
        <v>30/360</v>
      </c>
      <c r="DF69" s="213" t="s">
        <v>127</v>
      </c>
      <c r="DG69" s="213" t="s">
        <v>113</v>
      </c>
      <c r="DH69" s="213" t="s">
        <v>127</v>
      </c>
      <c r="DI69" s="213" t="s">
        <v>113</v>
      </c>
      <c r="DJ69" s="220"/>
      <c r="DK69" s="220"/>
      <c r="DL69" s="201"/>
      <c r="DM69" s="205" t="s">
        <v>379</v>
      </c>
      <c r="DN69" s="219" t="s">
        <v>380</v>
      </c>
      <c r="DO69" s="214" t="str">
        <f t="shared" si="38"/>
        <v>Semi-Annual</v>
      </c>
      <c r="DP69" s="204">
        <f t="shared" si="39"/>
        <v>0</v>
      </c>
      <c r="DQ69" s="214" t="str">
        <f t="shared" si="40"/>
        <v>ACT/360</v>
      </c>
      <c r="DR69" s="213" t="s">
        <v>127</v>
      </c>
      <c r="DS69" s="213" t="s">
        <v>113</v>
      </c>
      <c r="DT69" s="213" t="s">
        <v>127</v>
      </c>
      <c r="DU69" s="213" t="s">
        <v>113</v>
      </c>
      <c r="DV69" s="213" t="s">
        <v>127</v>
      </c>
      <c r="DW69" s="213" t="s">
        <v>113</v>
      </c>
      <c r="DX69" s="220"/>
      <c r="DY69" s="220"/>
      <c r="DZ69" s="201"/>
      <c r="EA69" s="205" t="s">
        <v>379</v>
      </c>
      <c r="EB69" s="208"/>
      <c r="EC69" s="208" t="str">
        <f t="shared" si="41"/>
        <v>0D</v>
      </c>
      <c r="ED69" s="208">
        <f t="shared" si="42"/>
        <v>0</v>
      </c>
      <c r="EE69" s="203" t="str">
        <f t="shared" si="43"/>
        <v/>
      </c>
      <c r="EF69" s="215"/>
      <c r="EG69" s="205" t="s">
        <v>379</v>
      </c>
      <c r="EH69" s="219" t="s">
        <v>380</v>
      </c>
      <c r="EI69" s="206">
        <f t="shared" si="44"/>
        <v>0</v>
      </c>
      <c r="ET69" s="159">
        <v>64</v>
      </c>
      <c r="EU69" s="618">
        <v>0</v>
      </c>
      <c r="EV69" s="179">
        <v>0</v>
      </c>
      <c r="EW69" s="159" t="s">
        <v>379</v>
      </c>
      <c r="EX69" s="618" t="s">
        <v>16</v>
      </c>
      <c r="EY69" s="618" t="s">
        <v>117</v>
      </c>
      <c r="EZ69" s="179" t="s">
        <v>152</v>
      </c>
      <c r="FA69" s="618" t="s">
        <v>379</v>
      </c>
      <c r="FB69" s="618" t="str">
        <f t="shared" si="28"/>
        <v>5Y</v>
      </c>
      <c r="FC69" s="618" t="s">
        <v>190</v>
      </c>
      <c r="FD69" s="179" t="s">
        <v>115</v>
      </c>
      <c r="FE69" s="475">
        <v>100</v>
      </c>
      <c r="FF69" s="180"/>
      <c r="FG69" s="181">
        <v>0</v>
      </c>
      <c r="FH69" s="182" t="s">
        <v>399</v>
      </c>
    </row>
    <row r="70" spans="2:164">
      <c r="B70" s="159">
        <v>65</v>
      </c>
      <c r="C70" s="755">
        <v>0</v>
      </c>
      <c r="D70" s="179">
        <v>0</v>
      </c>
      <c r="E70" s="159" t="s">
        <v>379</v>
      </c>
      <c r="F70" s="755" t="s">
        <v>16</v>
      </c>
      <c r="G70" s="755" t="s">
        <v>117</v>
      </c>
      <c r="H70" s="179" t="s">
        <v>152</v>
      </c>
      <c r="I70" s="755" t="s">
        <v>379</v>
      </c>
      <c r="J70" s="755" t="str">
        <f t="shared" si="16"/>
        <v>5Y</v>
      </c>
      <c r="K70" s="755" t="s">
        <v>190</v>
      </c>
      <c r="L70" s="179" t="s">
        <v>115</v>
      </c>
      <c r="M70" s="475">
        <v>100</v>
      </c>
      <c r="N70" s="180"/>
      <c r="O70" s="181">
        <v>0</v>
      </c>
      <c r="P70" s="182" t="s">
        <v>399</v>
      </c>
      <c r="Q70" s="300" t="str">
        <f>IF(D70=1,IF(BT70=AK67,_xll.mirSwapStubRate(BT70,BU70,BV70,CE70,CF70,CG70,,,,,,,CQ70,P70,Curves!$AF$4:$AF$10,Curves!$AF$4:$AF$10,Curves!$AG$4:$AG$10,,,TRUE,TRUE),_xll.mirSwapStubRate(BT70,BU70,BV70,CE70,CF70,CG70,,,,,,,CQ70,P70,Curves!$AG$13:$AG$17,Curves!$AF$13:$AF$17,,,,TRUE,TRUE)),"")</f>
        <v/>
      </c>
      <c r="R70" s="301"/>
      <c r="S70" s="183" t="str">
        <f>IF(D70=1,_xll.meLWOSwapParRate(AL70,P70),"")</f>
        <v/>
      </c>
      <c r="T70" s="184" t="str">
        <f>IF(D70=1,_xll.meLWOSwapPV(AL70,P70),"")</f>
        <v/>
      </c>
      <c r="U70" s="185"/>
      <c r="V70" s="184"/>
      <c r="W70" s="184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  <c r="AI70" s="184"/>
      <c r="AJ70" s="184"/>
      <c r="AK70" s="181" t="str">
        <f t="shared" ca="1" si="17"/>
        <v>OLD</v>
      </c>
      <c r="AL70" s="162" t="str">
        <f>IF(D70=1,_xll.meLWOSwapCreateFromLegs(B70,AM70,BP70),"")</f>
        <v/>
      </c>
      <c r="AM70" s="162" t="str">
        <f>IF(D70=1,_xll.meLWOLegCreate(AN70,_xll.meUtilityLVBFromMultipleKeysValues($AN$5:$BN$5,AN70:BN70),FALSE),"")</f>
        <v/>
      </c>
      <c r="AN70" s="162" t="s">
        <v>382</v>
      </c>
      <c r="AO70" s="468">
        <f t="shared" si="18"/>
        <v>100000000</v>
      </c>
      <c r="AP70" s="373" t="str">
        <f t="shared" si="19"/>
        <v>Receive</v>
      </c>
      <c r="AQ70" s="186">
        <f ca="1">IF(E70="","",IF(OR(RIGHT(E70,1)="D",RIGHT(E70,1)="Y",RIGHT(E70,1)="M",RIGHT(E70,1)="W"),_xll.meDateFromTenor(SpotDate,E70,"MOD_FOLLOWING","TGT"),E70))</f>
        <v>43355</v>
      </c>
      <c r="AR70" s="186">
        <f ca="1">IF(F70="","",IF(OR(RIGHT(F70,1)="D",RIGHT(F70,1)="Y",RIGHT(F70,1)="M",RIGHT(F70,1)="W"),_xll.meDateFromTenor(AQ70,F70),F70))</f>
        <v>45181</v>
      </c>
      <c r="AS70" s="162" t="str">
        <f t="shared" ref="AS70:AS105" si="45">IF(G70="","",G70)</f>
        <v>ANNUAL</v>
      </c>
      <c r="AT70" s="162" t="s">
        <v>94</v>
      </c>
      <c r="AU70" s="162" t="s">
        <v>102</v>
      </c>
      <c r="AV70" s="180">
        <f t="shared" ref="AV70:AV105" si="46">N70</f>
        <v>0</v>
      </c>
      <c r="BB70" s="162" t="str">
        <f t="shared" ref="BB70:BB105" si="47">IF(H70="","",H70)</f>
        <v>30/360</v>
      </c>
      <c r="BE70" s="162" t="s">
        <v>127</v>
      </c>
      <c r="BF70" s="162" t="s">
        <v>113</v>
      </c>
      <c r="BG70" s="162" t="s">
        <v>127</v>
      </c>
      <c r="BH70" s="162" t="s">
        <v>113</v>
      </c>
      <c r="BI70" s="162" t="s">
        <v>393</v>
      </c>
      <c r="BK70" s="162" t="s">
        <v>379</v>
      </c>
      <c r="BN70" s="162" t="s">
        <v>380</v>
      </c>
      <c r="BP70" s="162" t="str">
        <f>IF(D70=1,_xll.meLWOLegCreate(BQ70,_xll.meUtilityLVBFromMultipleKeysValues($BQ$5:$CQ$5,BQ70:CQ70),FALSE),"")</f>
        <v/>
      </c>
      <c r="BQ70" s="162" t="s">
        <v>383</v>
      </c>
      <c r="BR70" s="187">
        <f t="shared" si="20"/>
        <v>100000000</v>
      </c>
      <c r="BS70" s="373" t="str">
        <f t="shared" si="21"/>
        <v>Pay</v>
      </c>
      <c r="BT70" s="186">
        <f ca="1">IF(I70="","",IF(OR(RIGHT(I70,1)="D",RIGHT(I70,1)="Y",RIGHT(I70,1)="M",RIGHT(I70,1)="W"),_xll.meDateFromTenor(SpotDate,I70,"MOD_FOLLOWING","TGT"),I70))</f>
        <v>43355</v>
      </c>
      <c r="BU70" s="186">
        <f ca="1">IF(J70="","",IF(OR(RIGHT(J70,1)="D",RIGHT(J70,1)="Y",RIGHT(J70,1)="M",RIGHT(J70,1)="W"),_xll.meDateFromTenor(BT70,J70),J70))</f>
        <v>45181</v>
      </c>
      <c r="BV70" s="162" t="str">
        <f t="shared" ref="BV70:BV105" si="48">IF(K70="","",K70)</f>
        <v>Semi-Annual</v>
      </c>
      <c r="BW70" s="188" t="str">
        <f>IF(BV70="QUARTERLY",Curves!$AG$14,IF('Vanilla Pricer'!BV70="SEMI-ANNUAL",Curves!$AG$15,IF('Vanilla Pricer'!BV70="MONTHLY",Curves!$AG$16,IF('Vanilla Pricer'!BV70="12M",Curves!$AG$17))))</f>
        <v>EUR6M</v>
      </c>
      <c r="BX70" s="162" t="s">
        <v>94</v>
      </c>
      <c r="BY70" s="162" t="s">
        <v>102</v>
      </c>
      <c r="BZ70" s="162" t="s">
        <v>378</v>
      </c>
      <c r="CA70" s="162" t="s">
        <v>378</v>
      </c>
      <c r="CB70" s="200" t="str">
        <f t="shared" ref="CB70:CB105" si="49">IF(R70="",Q70,R70)</f>
        <v/>
      </c>
      <c r="CD70" s="181">
        <f t="shared" ref="CD70:CD105" si="50">O70</f>
        <v>0</v>
      </c>
      <c r="CE70" s="162" t="str">
        <f t="shared" ref="CE70:CE105" si="51">IF(L70="","",L70)</f>
        <v>ACT/360</v>
      </c>
      <c r="CF70" s="162" t="s">
        <v>127</v>
      </c>
      <c r="CG70" s="162" t="s">
        <v>113</v>
      </c>
      <c r="CH70" s="162" t="s">
        <v>127</v>
      </c>
      <c r="CI70" s="162" t="s">
        <v>113</v>
      </c>
      <c r="CJ70" s="162" t="s">
        <v>127</v>
      </c>
      <c r="CK70" s="162" t="s">
        <v>113</v>
      </c>
      <c r="CL70" s="162" t="s">
        <v>393</v>
      </c>
      <c r="CM70" s="162" t="s">
        <v>379</v>
      </c>
      <c r="CN70" s="162" t="s">
        <v>379</v>
      </c>
      <c r="CQ70" s="162" t="s">
        <v>380</v>
      </c>
      <c r="CR70" s="162"/>
      <c r="CS70" s="162"/>
      <c r="CW70" s="201" t="str">
        <f t="shared" si="22"/>
        <v>Receive</v>
      </c>
      <c r="CX70" s="210">
        <f t="shared" si="23"/>
        <v>100000000</v>
      </c>
      <c r="CY70" s="209">
        <f t="shared" ca="1" si="24"/>
        <v>43355</v>
      </c>
      <c r="CZ70" s="208">
        <f t="shared" ca="1" si="25"/>
        <v>45181</v>
      </c>
      <c r="DA70" s="209" t="str">
        <f t="shared" ref="DA70:DA105" si="52">P70</f>
        <v>EURLIVE</v>
      </c>
      <c r="DB70" s="207" t="str">
        <f t="shared" si="26"/>
        <v>EUR6M</v>
      </c>
      <c r="DC70" s="207" t="s">
        <v>94</v>
      </c>
      <c r="DD70" s="214" t="str">
        <f t="shared" si="27"/>
        <v>ANNUAL</v>
      </c>
      <c r="DE70" s="214" t="str">
        <f t="shared" ref="DE70:DE105" si="53">BB70</f>
        <v>30/360</v>
      </c>
      <c r="DF70" s="213" t="s">
        <v>127</v>
      </c>
      <c r="DG70" s="213" t="s">
        <v>113</v>
      </c>
      <c r="DH70" s="213" t="s">
        <v>127</v>
      </c>
      <c r="DI70" s="213" t="s">
        <v>113</v>
      </c>
      <c r="DJ70" s="220"/>
      <c r="DK70" s="220"/>
      <c r="DL70" s="201"/>
      <c r="DM70" s="205" t="s">
        <v>379</v>
      </c>
      <c r="DN70" s="219" t="s">
        <v>380</v>
      </c>
      <c r="DO70" s="214" t="str">
        <f t="shared" ref="DO70:DO105" si="54">BV70</f>
        <v>Semi-Annual</v>
      </c>
      <c r="DP70" s="204">
        <f t="shared" ref="DP70:DP105" si="55">CD70</f>
        <v>0</v>
      </c>
      <c r="DQ70" s="214" t="str">
        <f t="shared" ref="DQ70:DQ105" si="56">CE70</f>
        <v>ACT/360</v>
      </c>
      <c r="DR70" s="213" t="s">
        <v>127</v>
      </c>
      <c r="DS70" s="213" t="s">
        <v>113</v>
      </c>
      <c r="DT70" s="213" t="s">
        <v>127</v>
      </c>
      <c r="DU70" s="213" t="s">
        <v>113</v>
      </c>
      <c r="DV70" s="213" t="s">
        <v>127</v>
      </c>
      <c r="DW70" s="213" t="s">
        <v>113</v>
      </c>
      <c r="DX70" s="220"/>
      <c r="DY70" s="220"/>
      <c r="DZ70" s="201"/>
      <c r="EA70" s="205" t="s">
        <v>379</v>
      </c>
      <c r="EB70" s="208"/>
      <c r="EC70" s="208" t="str">
        <f t="shared" ref="EC70:EC105" si="57">CN71</f>
        <v>0D</v>
      </c>
      <c r="ED70" s="208">
        <f t="shared" ref="ED70:ED105" si="58">CO71</f>
        <v>0</v>
      </c>
      <c r="EE70" s="203" t="str">
        <f t="shared" ref="EE70:EE105" si="59">CB70</f>
        <v/>
      </c>
      <c r="EF70" s="215"/>
      <c r="EG70" s="205" t="s">
        <v>379</v>
      </c>
      <c r="EH70" s="219" t="s">
        <v>380</v>
      </c>
      <c r="EI70" s="206">
        <f t="shared" ref="EI70:EI105" si="60">AV70</f>
        <v>0</v>
      </c>
      <c r="ET70" s="159">
        <v>65</v>
      </c>
      <c r="EU70" s="618">
        <v>0</v>
      </c>
      <c r="EV70" s="179">
        <v>0</v>
      </c>
      <c r="EW70" s="159" t="s">
        <v>379</v>
      </c>
      <c r="EX70" s="618" t="s">
        <v>16</v>
      </c>
      <c r="EY70" s="618" t="s">
        <v>117</v>
      </c>
      <c r="EZ70" s="179" t="s">
        <v>152</v>
      </c>
      <c r="FA70" s="618" t="s">
        <v>379</v>
      </c>
      <c r="FB70" s="618" t="str">
        <f t="shared" si="28"/>
        <v>5Y</v>
      </c>
      <c r="FC70" s="618" t="s">
        <v>190</v>
      </c>
      <c r="FD70" s="179" t="s">
        <v>115</v>
      </c>
      <c r="FE70" s="475">
        <v>100</v>
      </c>
      <c r="FF70" s="180"/>
      <c r="FG70" s="181">
        <v>0</v>
      </c>
      <c r="FH70" s="182" t="s">
        <v>399</v>
      </c>
    </row>
    <row r="71" spans="2:164">
      <c r="B71" s="159">
        <v>66</v>
      </c>
      <c r="C71" s="755">
        <v>0</v>
      </c>
      <c r="D71" s="179">
        <v>0</v>
      </c>
      <c r="E71" s="159" t="s">
        <v>379</v>
      </c>
      <c r="F71" s="755" t="s">
        <v>16</v>
      </c>
      <c r="G71" s="755" t="s">
        <v>117</v>
      </c>
      <c r="H71" s="179" t="s">
        <v>152</v>
      </c>
      <c r="I71" s="755" t="s">
        <v>379</v>
      </c>
      <c r="J71" s="755" t="str">
        <f t="shared" ref="J71:J105" si="61">F71</f>
        <v>5Y</v>
      </c>
      <c r="K71" s="755" t="s">
        <v>190</v>
      </c>
      <c r="L71" s="179" t="s">
        <v>115</v>
      </c>
      <c r="M71" s="475">
        <v>100</v>
      </c>
      <c r="N71" s="180"/>
      <c r="O71" s="181">
        <v>0</v>
      </c>
      <c r="P71" s="182" t="s">
        <v>399</v>
      </c>
      <c r="Q71" s="300" t="str">
        <f>IF(D71=1,IF(BT71=AK68,_xll.mirSwapStubRate(BT71,BU71,BV71,CE71,CF71,CG71,,,,,,,CQ71,P71,Curves!$AF$4:$AF$10,Curves!$AF$4:$AF$10,Curves!$AG$4:$AG$10,,,TRUE,TRUE),_xll.mirSwapStubRate(BT71,BU71,BV71,CE71,CF71,CG71,,,,,,,CQ71,P71,Curves!$AG$13:$AG$17,Curves!$AF$13:$AF$17,,,,TRUE,TRUE)),"")</f>
        <v/>
      </c>
      <c r="R71" s="301"/>
      <c r="S71" s="183" t="str">
        <f>IF(D71=1,_xll.meLWOSwapParRate(AL71,P71),"")</f>
        <v/>
      </c>
      <c r="T71" s="184" t="str">
        <f>IF(D71=1,_xll.meLWOSwapPV(AL71,P71),"")</f>
        <v/>
      </c>
      <c r="U71" s="185"/>
      <c r="V71" s="184"/>
      <c r="W71" s="184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4"/>
      <c r="AI71" s="184"/>
      <c r="AJ71" s="184"/>
      <c r="AK71" s="181" t="str">
        <f t="shared" ref="AK71:AK105" ca="1" si="62">IF(AND(AQ71=BT71,AR71=BU71),"OLD","NEW")</f>
        <v>OLD</v>
      </c>
      <c r="AL71" s="162" t="str">
        <f>IF(D71=1,_xll.meLWOSwapCreateFromLegs(B71,AM71,BP71),"")</f>
        <v/>
      </c>
      <c r="AM71" s="162" t="str">
        <f>IF(D71=1,_xll.meLWOLegCreate(AN71,_xll.meUtilityLVBFromMultipleKeysValues($AN$5:$BN$5,AN71:BN71),FALSE),"")</f>
        <v/>
      </c>
      <c r="AN71" s="162" t="s">
        <v>382</v>
      </c>
      <c r="AO71" s="468">
        <f t="shared" ref="AO71:AO105" si="63">M71*1000000</f>
        <v>100000000</v>
      </c>
      <c r="AP71" s="373" t="str">
        <f t="shared" ref="AP71:AP105" si="64">IF(M71&gt;0,"Receive","Pay")</f>
        <v>Receive</v>
      </c>
      <c r="AQ71" s="186">
        <f ca="1">IF(E71="","",IF(OR(RIGHT(E71,1)="D",RIGHT(E71,1)="Y",RIGHT(E71,1)="M",RIGHT(E71,1)="W"),_xll.meDateFromTenor(SpotDate,E71,"MOD_FOLLOWING","TGT"),E71))</f>
        <v>43355</v>
      </c>
      <c r="AR71" s="186">
        <f ca="1">IF(F71="","",IF(OR(RIGHT(F71,1)="D",RIGHT(F71,1)="Y",RIGHT(F71,1)="M",RIGHT(F71,1)="W"),_xll.meDateFromTenor(AQ71,F71),F71))</f>
        <v>45181</v>
      </c>
      <c r="AS71" s="162" t="str">
        <f t="shared" si="45"/>
        <v>ANNUAL</v>
      </c>
      <c r="AT71" s="162" t="s">
        <v>94</v>
      </c>
      <c r="AU71" s="162" t="s">
        <v>102</v>
      </c>
      <c r="AV71" s="180">
        <f t="shared" si="46"/>
        <v>0</v>
      </c>
      <c r="BB71" s="162" t="str">
        <f t="shared" si="47"/>
        <v>30/360</v>
      </c>
      <c r="BE71" s="162" t="s">
        <v>127</v>
      </c>
      <c r="BF71" s="162" t="s">
        <v>113</v>
      </c>
      <c r="BG71" s="162" t="s">
        <v>127</v>
      </c>
      <c r="BH71" s="162" t="s">
        <v>113</v>
      </c>
      <c r="BI71" s="162" t="s">
        <v>393</v>
      </c>
      <c r="BK71" s="162" t="s">
        <v>379</v>
      </c>
      <c r="BN71" s="162" t="s">
        <v>380</v>
      </c>
      <c r="BP71" s="162" t="str">
        <f>IF(D71=1,_xll.meLWOLegCreate(BQ71,_xll.meUtilityLVBFromMultipleKeysValues($BQ$5:$CQ$5,BQ71:CQ71),FALSE),"")</f>
        <v/>
      </c>
      <c r="BQ71" s="162" t="s">
        <v>383</v>
      </c>
      <c r="BR71" s="187">
        <f t="shared" ref="BR71:BR105" si="65">M71*1000000</f>
        <v>100000000</v>
      </c>
      <c r="BS71" s="373" t="str">
        <f t="shared" ref="BS71:BS105" si="66">IF(M71&gt;0,"Pay","Receive")</f>
        <v>Pay</v>
      </c>
      <c r="BT71" s="186">
        <f ca="1">IF(I71="","",IF(OR(RIGHT(I71,1)="D",RIGHT(I71,1)="Y",RIGHT(I71,1)="M",RIGHT(I71,1)="W"),_xll.meDateFromTenor(SpotDate,I71,"MOD_FOLLOWING","TGT"),I71))</f>
        <v>43355</v>
      </c>
      <c r="BU71" s="186">
        <f ca="1">IF(J71="","",IF(OR(RIGHT(J71,1)="D",RIGHT(J71,1)="Y",RIGHT(J71,1)="M",RIGHT(J71,1)="W"),_xll.meDateFromTenor(BT71,J71),J71))</f>
        <v>45181</v>
      </c>
      <c r="BV71" s="162" t="str">
        <f t="shared" si="48"/>
        <v>Semi-Annual</v>
      </c>
      <c r="BW71" s="188" t="str">
        <f>IF(BV71="QUARTERLY",Curves!$AG$14,IF('Vanilla Pricer'!BV71="SEMI-ANNUAL",Curves!$AG$15,IF('Vanilla Pricer'!BV71="MONTHLY",Curves!$AG$16,IF('Vanilla Pricer'!BV71="12M",Curves!$AG$17))))</f>
        <v>EUR6M</v>
      </c>
      <c r="BX71" s="162" t="s">
        <v>94</v>
      </c>
      <c r="BY71" s="162" t="s">
        <v>102</v>
      </c>
      <c r="BZ71" s="162" t="s">
        <v>378</v>
      </c>
      <c r="CA71" s="162" t="s">
        <v>378</v>
      </c>
      <c r="CB71" s="200" t="str">
        <f t="shared" si="49"/>
        <v/>
      </c>
      <c r="CD71" s="181">
        <f t="shared" si="50"/>
        <v>0</v>
      </c>
      <c r="CE71" s="162" t="str">
        <f t="shared" si="51"/>
        <v>ACT/360</v>
      </c>
      <c r="CF71" s="162" t="s">
        <v>127</v>
      </c>
      <c r="CG71" s="162" t="s">
        <v>113</v>
      </c>
      <c r="CH71" s="162" t="s">
        <v>127</v>
      </c>
      <c r="CI71" s="162" t="s">
        <v>113</v>
      </c>
      <c r="CJ71" s="162" t="s">
        <v>127</v>
      </c>
      <c r="CK71" s="162" t="s">
        <v>113</v>
      </c>
      <c r="CL71" s="162" t="s">
        <v>393</v>
      </c>
      <c r="CM71" s="162" t="s">
        <v>379</v>
      </c>
      <c r="CN71" s="162" t="s">
        <v>379</v>
      </c>
      <c r="CQ71" s="162" t="s">
        <v>380</v>
      </c>
      <c r="CR71" s="162"/>
      <c r="CS71" s="162"/>
      <c r="CW71" s="201" t="str">
        <f t="shared" ref="CW71:CW105" si="67">AP71</f>
        <v>Receive</v>
      </c>
      <c r="CX71" s="210">
        <f t="shared" ref="CX71:CX105" si="68">BR71</f>
        <v>100000000</v>
      </c>
      <c r="CY71" s="209">
        <f t="shared" ref="CY71:CY105" ca="1" si="69">AQ71</f>
        <v>43355</v>
      </c>
      <c r="CZ71" s="208">
        <f t="shared" ref="CZ71:CZ105" ca="1" si="70">AR71</f>
        <v>45181</v>
      </c>
      <c r="DA71" s="209" t="str">
        <f t="shared" si="52"/>
        <v>EURLIVE</v>
      </c>
      <c r="DB71" s="207" t="str">
        <f t="shared" ref="DB71:DB105" si="71">BW71</f>
        <v>EUR6M</v>
      </c>
      <c r="DC71" s="207" t="s">
        <v>94</v>
      </c>
      <c r="DD71" s="214" t="str">
        <f t="shared" ref="DD71:DD105" si="72">AS71</f>
        <v>ANNUAL</v>
      </c>
      <c r="DE71" s="214" t="str">
        <f t="shared" si="53"/>
        <v>30/360</v>
      </c>
      <c r="DF71" s="213" t="s">
        <v>127</v>
      </c>
      <c r="DG71" s="213" t="s">
        <v>113</v>
      </c>
      <c r="DH71" s="213" t="s">
        <v>127</v>
      </c>
      <c r="DI71" s="213" t="s">
        <v>113</v>
      </c>
      <c r="DJ71" s="220"/>
      <c r="DK71" s="220"/>
      <c r="DL71" s="201"/>
      <c r="DM71" s="205" t="s">
        <v>379</v>
      </c>
      <c r="DN71" s="219" t="s">
        <v>380</v>
      </c>
      <c r="DO71" s="214" t="str">
        <f t="shared" si="54"/>
        <v>Semi-Annual</v>
      </c>
      <c r="DP71" s="204">
        <f t="shared" si="55"/>
        <v>0</v>
      </c>
      <c r="DQ71" s="214" t="str">
        <f t="shared" si="56"/>
        <v>ACT/360</v>
      </c>
      <c r="DR71" s="213" t="s">
        <v>127</v>
      </c>
      <c r="DS71" s="213" t="s">
        <v>113</v>
      </c>
      <c r="DT71" s="213" t="s">
        <v>127</v>
      </c>
      <c r="DU71" s="213" t="s">
        <v>113</v>
      </c>
      <c r="DV71" s="213" t="s">
        <v>127</v>
      </c>
      <c r="DW71" s="213" t="s">
        <v>113</v>
      </c>
      <c r="DX71" s="220"/>
      <c r="DY71" s="220"/>
      <c r="DZ71" s="201"/>
      <c r="EA71" s="205" t="s">
        <v>379</v>
      </c>
      <c r="EB71" s="208"/>
      <c r="EC71" s="208" t="str">
        <f t="shared" si="57"/>
        <v>0D</v>
      </c>
      <c r="ED71" s="208">
        <f t="shared" si="58"/>
        <v>0</v>
      </c>
      <c r="EE71" s="203" t="str">
        <f t="shared" si="59"/>
        <v/>
      </c>
      <c r="EF71" s="215"/>
      <c r="EG71" s="205" t="s">
        <v>379</v>
      </c>
      <c r="EH71" s="219" t="s">
        <v>380</v>
      </c>
      <c r="EI71" s="206">
        <f t="shared" si="60"/>
        <v>0</v>
      </c>
      <c r="ET71" s="159">
        <v>66</v>
      </c>
      <c r="EU71" s="618">
        <v>0</v>
      </c>
      <c r="EV71" s="179">
        <v>0</v>
      </c>
      <c r="EW71" s="159" t="s">
        <v>379</v>
      </c>
      <c r="EX71" s="618" t="s">
        <v>16</v>
      </c>
      <c r="EY71" s="618" t="s">
        <v>117</v>
      </c>
      <c r="EZ71" s="179" t="s">
        <v>152</v>
      </c>
      <c r="FA71" s="618" t="s">
        <v>379</v>
      </c>
      <c r="FB71" s="618" t="str">
        <f t="shared" ref="FB71:FB105" si="73">EX71</f>
        <v>5Y</v>
      </c>
      <c r="FC71" s="618" t="s">
        <v>190</v>
      </c>
      <c r="FD71" s="179" t="s">
        <v>115</v>
      </c>
      <c r="FE71" s="475">
        <v>100</v>
      </c>
      <c r="FF71" s="180"/>
      <c r="FG71" s="181">
        <v>0</v>
      </c>
      <c r="FH71" s="182" t="s">
        <v>399</v>
      </c>
    </row>
    <row r="72" spans="2:164">
      <c r="B72" s="159">
        <v>67</v>
      </c>
      <c r="C72" s="755">
        <v>0</v>
      </c>
      <c r="D72" s="179">
        <v>0</v>
      </c>
      <c r="E72" s="159" t="s">
        <v>379</v>
      </c>
      <c r="F72" s="755" t="s">
        <v>16</v>
      </c>
      <c r="G72" s="755" t="s">
        <v>117</v>
      </c>
      <c r="H72" s="179" t="s">
        <v>152</v>
      </c>
      <c r="I72" s="755" t="s">
        <v>379</v>
      </c>
      <c r="J72" s="755" t="str">
        <f t="shared" si="61"/>
        <v>5Y</v>
      </c>
      <c r="K72" s="755" t="s">
        <v>190</v>
      </c>
      <c r="L72" s="179" t="s">
        <v>115</v>
      </c>
      <c r="M72" s="475">
        <v>100</v>
      </c>
      <c r="N72" s="180"/>
      <c r="O72" s="181">
        <v>0</v>
      </c>
      <c r="P72" s="182" t="s">
        <v>399</v>
      </c>
      <c r="Q72" s="300" t="str">
        <f>IF(D72=1,IF(BT72=AK69,_xll.mirSwapStubRate(BT72,BU72,BV72,CE72,CF72,CG72,,,,,,,CQ72,P72,Curves!$AF$4:$AF$10,Curves!$AF$4:$AF$10,Curves!$AG$4:$AG$10,,,TRUE,TRUE),_xll.mirSwapStubRate(BT72,BU72,BV72,CE72,CF72,CG72,,,,,,,CQ72,P72,Curves!$AG$13:$AG$17,Curves!$AF$13:$AF$17,,,,TRUE,TRUE)),"")</f>
        <v/>
      </c>
      <c r="R72" s="301"/>
      <c r="S72" s="183" t="str">
        <f>IF(D72=1,_xll.meLWOSwapParRate(AL72,P72),"")</f>
        <v/>
      </c>
      <c r="T72" s="184" t="str">
        <f>IF(D72=1,_xll.meLWOSwapPV(AL72,P72),"")</f>
        <v/>
      </c>
      <c r="U72" s="185"/>
      <c r="V72" s="184"/>
      <c r="W72" s="184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  <c r="AI72" s="184"/>
      <c r="AJ72" s="184"/>
      <c r="AK72" s="181" t="str">
        <f t="shared" ca="1" si="62"/>
        <v>OLD</v>
      </c>
      <c r="AL72" s="162" t="str">
        <f>IF(D72=1,_xll.meLWOSwapCreateFromLegs(B72,AM72,BP72),"")</f>
        <v/>
      </c>
      <c r="AM72" s="162" t="str">
        <f>IF(D72=1,_xll.meLWOLegCreate(AN72,_xll.meUtilityLVBFromMultipleKeysValues($AN$5:$BN$5,AN72:BN72),FALSE),"")</f>
        <v/>
      </c>
      <c r="AN72" s="162" t="s">
        <v>382</v>
      </c>
      <c r="AO72" s="468">
        <f t="shared" si="63"/>
        <v>100000000</v>
      </c>
      <c r="AP72" s="373" t="str">
        <f t="shared" si="64"/>
        <v>Receive</v>
      </c>
      <c r="AQ72" s="186">
        <f ca="1">IF(E72="","",IF(OR(RIGHT(E72,1)="D",RIGHT(E72,1)="Y",RIGHT(E72,1)="M",RIGHT(E72,1)="W"),_xll.meDateFromTenor(SpotDate,E72,"MOD_FOLLOWING","TGT"),E72))</f>
        <v>43355</v>
      </c>
      <c r="AR72" s="186">
        <f ca="1">IF(F72="","",IF(OR(RIGHT(F72,1)="D",RIGHT(F72,1)="Y",RIGHT(F72,1)="M",RIGHT(F72,1)="W"),_xll.meDateFromTenor(AQ72,F72),F72))</f>
        <v>45181</v>
      </c>
      <c r="AS72" s="162" t="str">
        <f t="shared" si="45"/>
        <v>ANNUAL</v>
      </c>
      <c r="AT72" s="162" t="s">
        <v>94</v>
      </c>
      <c r="AU72" s="162" t="s">
        <v>102</v>
      </c>
      <c r="AV72" s="180">
        <f t="shared" si="46"/>
        <v>0</v>
      </c>
      <c r="BB72" s="162" t="str">
        <f t="shared" si="47"/>
        <v>30/360</v>
      </c>
      <c r="BE72" s="162" t="s">
        <v>127</v>
      </c>
      <c r="BF72" s="162" t="s">
        <v>113</v>
      </c>
      <c r="BG72" s="162" t="s">
        <v>127</v>
      </c>
      <c r="BH72" s="162" t="s">
        <v>113</v>
      </c>
      <c r="BI72" s="162" t="s">
        <v>393</v>
      </c>
      <c r="BK72" s="162" t="s">
        <v>379</v>
      </c>
      <c r="BN72" s="162" t="s">
        <v>380</v>
      </c>
      <c r="BP72" s="162" t="str">
        <f>IF(D72=1,_xll.meLWOLegCreate(BQ72,_xll.meUtilityLVBFromMultipleKeysValues($BQ$5:$CQ$5,BQ72:CQ72),FALSE),"")</f>
        <v/>
      </c>
      <c r="BQ72" s="162" t="s">
        <v>383</v>
      </c>
      <c r="BR72" s="187">
        <f t="shared" si="65"/>
        <v>100000000</v>
      </c>
      <c r="BS72" s="373" t="str">
        <f t="shared" si="66"/>
        <v>Pay</v>
      </c>
      <c r="BT72" s="186">
        <f ca="1">IF(I72="","",IF(OR(RIGHT(I72,1)="D",RIGHT(I72,1)="Y",RIGHT(I72,1)="M",RIGHT(I72,1)="W"),_xll.meDateFromTenor(SpotDate,I72,"MOD_FOLLOWING","TGT"),I72))</f>
        <v>43355</v>
      </c>
      <c r="BU72" s="186">
        <f ca="1">IF(J72="","",IF(OR(RIGHT(J72,1)="D",RIGHT(J72,1)="Y",RIGHT(J72,1)="M",RIGHT(J72,1)="W"),_xll.meDateFromTenor(BT72,J72),J72))</f>
        <v>45181</v>
      </c>
      <c r="BV72" s="162" t="str">
        <f t="shared" si="48"/>
        <v>Semi-Annual</v>
      </c>
      <c r="BW72" s="188" t="str">
        <f>IF(BV72="QUARTERLY",Curves!$AG$14,IF('Vanilla Pricer'!BV72="SEMI-ANNUAL",Curves!$AG$15,IF('Vanilla Pricer'!BV72="MONTHLY",Curves!$AG$16,IF('Vanilla Pricer'!BV72="12M",Curves!$AG$17))))</f>
        <v>EUR6M</v>
      </c>
      <c r="BX72" s="162" t="s">
        <v>94</v>
      </c>
      <c r="BY72" s="162" t="s">
        <v>102</v>
      </c>
      <c r="BZ72" s="162" t="s">
        <v>378</v>
      </c>
      <c r="CA72" s="162" t="s">
        <v>378</v>
      </c>
      <c r="CB72" s="200" t="str">
        <f t="shared" si="49"/>
        <v/>
      </c>
      <c r="CD72" s="181">
        <f t="shared" si="50"/>
        <v>0</v>
      </c>
      <c r="CE72" s="162" t="str">
        <f t="shared" si="51"/>
        <v>ACT/360</v>
      </c>
      <c r="CF72" s="162" t="s">
        <v>127</v>
      </c>
      <c r="CG72" s="162" t="s">
        <v>113</v>
      </c>
      <c r="CH72" s="162" t="s">
        <v>127</v>
      </c>
      <c r="CI72" s="162" t="s">
        <v>113</v>
      </c>
      <c r="CJ72" s="162" t="s">
        <v>127</v>
      </c>
      <c r="CK72" s="162" t="s">
        <v>113</v>
      </c>
      <c r="CL72" s="162" t="s">
        <v>393</v>
      </c>
      <c r="CM72" s="162" t="s">
        <v>379</v>
      </c>
      <c r="CN72" s="162" t="s">
        <v>379</v>
      </c>
      <c r="CQ72" s="162" t="s">
        <v>380</v>
      </c>
      <c r="CR72" s="162"/>
      <c r="CS72" s="162"/>
      <c r="CW72" s="201" t="str">
        <f t="shared" si="67"/>
        <v>Receive</v>
      </c>
      <c r="CX72" s="210">
        <f t="shared" si="68"/>
        <v>100000000</v>
      </c>
      <c r="CY72" s="209">
        <f t="shared" ca="1" si="69"/>
        <v>43355</v>
      </c>
      <c r="CZ72" s="208">
        <f t="shared" ca="1" si="70"/>
        <v>45181</v>
      </c>
      <c r="DA72" s="209" t="str">
        <f t="shared" si="52"/>
        <v>EURLIVE</v>
      </c>
      <c r="DB72" s="207" t="str">
        <f t="shared" si="71"/>
        <v>EUR6M</v>
      </c>
      <c r="DC72" s="207" t="s">
        <v>94</v>
      </c>
      <c r="DD72" s="214" t="str">
        <f t="shared" si="72"/>
        <v>ANNUAL</v>
      </c>
      <c r="DE72" s="214" t="str">
        <f t="shared" si="53"/>
        <v>30/360</v>
      </c>
      <c r="DF72" s="213" t="s">
        <v>127</v>
      </c>
      <c r="DG72" s="213" t="s">
        <v>113</v>
      </c>
      <c r="DH72" s="213" t="s">
        <v>127</v>
      </c>
      <c r="DI72" s="213" t="s">
        <v>113</v>
      </c>
      <c r="DJ72" s="220"/>
      <c r="DK72" s="220"/>
      <c r="DL72" s="201"/>
      <c r="DM72" s="205" t="s">
        <v>379</v>
      </c>
      <c r="DN72" s="219" t="s">
        <v>380</v>
      </c>
      <c r="DO72" s="214" t="str">
        <f t="shared" si="54"/>
        <v>Semi-Annual</v>
      </c>
      <c r="DP72" s="204">
        <f t="shared" si="55"/>
        <v>0</v>
      </c>
      <c r="DQ72" s="214" t="str">
        <f t="shared" si="56"/>
        <v>ACT/360</v>
      </c>
      <c r="DR72" s="213" t="s">
        <v>127</v>
      </c>
      <c r="DS72" s="213" t="s">
        <v>113</v>
      </c>
      <c r="DT72" s="213" t="s">
        <v>127</v>
      </c>
      <c r="DU72" s="213" t="s">
        <v>113</v>
      </c>
      <c r="DV72" s="213" t="s">
        <v>127</v>
      </c>
      <c r="DW72" s="213" t="s">
        <v>113</v>
      </c>
      <c r="DX72" s="220"/>
      <c r="DY72" s="220"/>
      <c r="DZ72" s="201"/>
      <c r="EA72" s="205" t="s">
        <v>379</v>
      </c>
      <c r="EB72" s="208"/>
      <c r="EC72" s="208" t="str">
        <f t="shared" si="57"/>
        <v>0D</v>
      </c>
      <c r="ED72" s="208">
        <f t="shared" si="58"/>
        <v>0</v>
      </c>
      <c r="EE72" s="203" t="str">
        <f t="shared" si="59"/>
        <v/>
      </c>
      <c r="EF72" s="215"/>
      <c r="EG72" s="205" t="s">
        <v>379</v>
      </c>
      <c r="EH72" s="219" t="s">
        <v>380</v>
      </c>
      <c r="EI72" s="206">
        <f t="shared" si="60"/>
        <v>0</v>
      </c>
      <c r="ET72" s="159">
        <v>67</v>
      </c>
      <c r="EU72" s="618">
        <v>0</v>
      </c>
      <c r="EV72" s="179">
        <v>0</v>
      </c>
      <c r="EW72" s="159" t="s">
        <v>379</v>
      </c>
      <c r="EX72" s="618" t="s">
        <v>16</v>
      </c>
      <c r="EY72" s="618" t="s">
        <v>117</v>
      </c>
      <c r="EZ72" s="179" t="s">
        <v>152</v>
      </c>
      <c r="FA72" s="618" t="s">
        <v>379</v>
      </c>
      <c r="FB72" s="618" t="str">
        <f t="shared" si="73"/>
        <v>5Y</v>
      </c>
      <c r="FC72" s="618" t="s">
        <v>190</v>
      </c>
      <c r="FD72" s="179" t="s">
        <v>115</v>
      </c>
      <c r="FE72" s="475">
        <v>100</v>
      </c>
      <c r="FF72" s="180"/>
      <c r="FG72" s="181">
        <v>0</v>
      </c>
      <c r="FH72" s="182" t="s">
        <v>399</v>
      </c>
    </row>
    <row r="73" spans="2:164">
      <c r="B73" s="159">
        <v>68</v>
      </c>
      <c r="C73" s="755">
        <v>0</v>
      </c>
      <c r="D73" s="179">
        <v>0</v>
      </c>
      <c r="E73" s="159" t="s">
        <v>379</v>
      </c>
      <c r="F73" s="755" t="s">
        <v>16</v>
      </c>
      <c r="G73" s="755" t="s">
        <v>117</v>
      </c>
      <c r="H73" s="179" t="s">
        <v>152</v>
      </c>
      <c r="I73" s="755" t="s">
        <v>379</v>
      </c>
      <c r="J73" s="755" t="str">
        <f t="shared" si="61"/>
        <v>5Y</v>
      </c>
      <c r="K73" s="755" t="s">
        <v>190</v>
      </c>
      <c r="L73" s="179" t="s">
        <v>115</v>
      </c>
      <c r="M73" s="475">
        <v>100</v>
      </c>
      <c r="N73" s="180"/>
      <c r="O73" s="181">
        <v>0</v>
      </c>
      <c r="P73" s="182" t="s">
        <v>399</v>
      </c>
      <c r="Q73" s="300" t="str">
        <f>IF(D73=1,IF(BT73=AK70,_xll.mirSwapStubRate(BT73,BU73,BV73,CE73,CF73,CG73,,,,,,,CQ73,P73,Curves!$AF$4:$AF$10,Curves!$AF$4:$AF$10,Curves!$AG$4:$AG$10,,,TRUE,TRUE),_xll.mirSwapStubRate(BT73,BU73,BV73,CE73,CF73,CG73,,,,,,,CQ73,P73,Curves!$AG$13:$AG$17,Curves!$AF$13:$AF$17,,,,TRUE,TRUE)),"")</f>
        <v/>
      </c>
      <c r="R73" s="301"/>
      <c r="S73" s="183" t="str">
        <f>IF(D73=1,_xll.meLWOSwapParRate(AL73,P73),"")</f>
        <v/>
      </c>
      <c r="T73" s="184" t="str">
        <f>IF(D73=1,_xll.meLWOSwapPV(AL73,P73),"")</f>
        <v/>
      </c>
      <c r="U73" s="185"/>
      <c r="V73" s="184"/>
      <c r="W73" s="184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  <c r="AI73" s="184"/>
      <c r="AJ73" s="184"/>
      <c r="AK73" s="181" t="str">
        <f t="shared" ca="1" si="62"/>
        <v>OLD</v>
      </c>
      <c r="AL73" s="162" t="str">
        <f>IF(D73=1,_xll.meLWOSwapCreateFromLegs(B73,AM73,BP73),"")</f>
        <v/>
      </c>
      <c r="AM73" s="162" t="str">
        <f>IF(D73=1,_xll.meLWOLegCreate(AN73,_xll.meUtilityLVBFromMultipleKeysValues($AN$5:$BN$5,AN73:BN73),FALSE),"")</f>
        <v/>
      </c>
      <c r="AN73" s="162" t="s">
        <v>382</v>
      </c>
      <c r="AO73" s="468">
        <f t="shared" si="63"/>
        <v>100000000</v>
      </c>
      <c r="AP73" s="373" t="str">
        <f t="shared" si="64"/>
        <v>Receive</v>
      </c>
      <c r="AQ73" s="186">
        <f ca="1">IF(E73="","",IF(OR(RIGHT(E73,1)="D",RIGHT(E73,1)="Y",RIGHT(E73,1)="M",RIGHT(E73,1)="W"),_xll.meDateFromTenor(SpotDate,E73,"MOD_FOLLOWING","TGT"),E73))</f>
        <v>43355</v>
      </c>
      <c r="AR73" s="186">
        <f ca="1">IF(F73="","",IF(OR(RIGHT(F73,1)="D",RIGHT(F73,1)="Y",RIGHT(F73,1)="M",RIGHT(F73,1)="W"),_xll.meDateFromTenor(AQ73,F73),F73))</f>
        <v>45181</v>
      </c>
      <c r="AS73" s="162" t="str">
        <f t="shared" si="45"/>
        <v>ANNUAL</v>
      </c>
      <c r="AT73" s="162" t="s">
        <v>94</v>
      </c>
      <c r="AU73" s="162" t="s">
        <v>102</v>
      </c>
      <c r="AV73" s="180">
        <f t="shared" si="46"/>
        <v>0</v>
      </c>
      <c r="BB73" s="162" t="str">
        <f t="shared" si="47"/>
        <v>30/360</v>
      </c>
      <c r="BE73" s="162" t="s">
        <v>127</v>
      </c>
      <c r="BF73" s="162" t="s">
        <v>113</v>
      </c>
      <c r="BG73" s="162" t="s">
        <v>127</v>
      </c>
      <c r="BH73" s="162" t="s">
        <v>113</v>
      </c>
      <c r="BI73" s="162" t="s">
        <v>393</v>
      </c>
      <c r="BK73" s="162" t="s">
        <v>379</v>
      </c>
      <c r="BN73" s="162" t="s">
        <v>380</v>
      </c>
      <c r="BP73" s="162" t="str">
        <f>IF(D73=1,_xll.meLWOLegCreate(BQ73,_xll.meUtilityLVBFromMultipleKeysValues($BQ$5:$CQ$5,BQ73:CQ73),FALSE),"")</f>
        <v/>
      </c>
      <c r="BQ73" s="162" t="s">
        <v>383</v>
      </c>
      <c r="BR73" s="187">
        <f t="shared" si="65"/>
        <v>100000000</v>
      </c>
      <c r="BS73" s="373" t="str">
        <f t="shared" si="66"/>
        <v>Pay</v>
      </c>
      <c r="BT73" s="186">
        <f ca="1">IF(I73="","",IF(OR(RIGHT(I73,1)="D",RIGHT(I73,1)="Y",RIGHT(I73,1)="M",RIGHT(I73,1)="W"),_xll.meDateFromTenor(SpotDate,I73,"MOD_FOLLOWING","TGT"),I73))</f>
        <v>43355</v>
      </c>
      <c r="BU73" s="186">
        <f ca="1">IF(J73="","",IF(OR(RIGHT(J73,1)="D",RIGHT(J73,1)="Y",RIGHT(J73,1)="M",RIGHT(J73,1)="W"),_xll.meDateFromTenor(BT73,J73),J73))</f>
        <v>45181</v>
      </c>
      <c r="BV73" s="162" t="str">
        <f t="shared" si="48"/>
        <v>Semi-Annual</v>
      </c>
      <c r="BW73" s="188" t="str">
        <f>IF(BV73="QUARTERLY",Curves!$AG$14,IF('Vanilla Pricer'!BV73="SEMI-ANNUAL",Curves!$AG$15,IF('Vanilla Pricer'!BV73="MONTHLY",Curves!$AG$16,IF('Vanilla Pricer'!BV73="12M",Curves!$AG$17))))</f>
        <v>EUR6M</v>
      </c>
      <c r="BX73" s="162" t="s">
        <v>94</v>
      </c>
      <c r="BY73" s="162" t="s">
        <v>102</v>
      </c>
      <c r="BZ73" s="162" t="s">
        <v>378</v>
      </c>
      <c r="CA73" s="162" t="s">
        <v>378</v>
      </c>
      <c r="CB73" s="200" t="str">
        <f t="shared" si="49"/>
        <v/>
      </c>
      <c r="CD73" s="181">
        <f t="shared" si="50"/>
        <v>0</v>
      </c>
      <c r="CE73" s="162" t="str">
        <f t="shared" si="51"/>
        <v>ACT/360</v>
      </c>
      <c r="CF73" s="162" t="s">
        <v>127</v>
      </c>
      <c r="CG73" s="162" t="s">
        <v>113</v>
      </c>
      <c r="CH73" s="162" t="s">
        <v>127</v>
      </c>
      <c r="CI73" s="162" t="s">
        <v>113</v>
      </c>
      <c r="CJ73" s="162" t="s">
        <v>127</v>
      </c>
      <c r="CK73" s="162" t="s">
        <v>113</v>
      </c>
      <c r="CL73" s="162" t="s">
        <v>393</v>
      </c>
      <c r="CM73" s="162" t="s">
        <v>379</v>
      </c>
      <c r="CN73" s="162" t="s">
        <v>379</v>
      </c>
      <c r="CQ73" s="162" t="s">
        <v>380</v>
      </c>
      <c r="CR73" s="162"/>
      <c r="CS73" s="162"/>
      <c r="CW73" s="201" t="str">
        <f t="shared" si="67"/>
        <v>Receive</v>
      </c>
      <c r="CX73" s="210">
        <f t="shared" si="68"/>
        <v>100000000</v>
      </c>
      <c r="CY73" s="209">
        <f t="shared" ca="1" si="69"/>
        <v>43355</v>
      </c>
      <c r="CZ73" s="208">
        <f t="shared" ca="1" si="70"/>
        <v>45181</v>
      </c>
      <c r="DA73" s="209" t="str">
        <f t="shared" si="52"/>
        <v>EURLIVE</v>
      </c>
      <c r="DB73" s="207" t="str">
        <f t="shared" si="71"/>
        <v>EUR6M</v>
      </c>
      <c r="DC73" s="207" t="s">
        <v>94</v>
      </c>
      <c r="DD73" s="214" t="str">
        <f t="shared" si="72"/>
        <v>ANNUAL</v>
      </c>
      <c r="DE73" s="214" t="str">
        <f t="shared" si="53"/>
        <v>30/360</v>
      </c>
      <c r="DF73" s="213" t="s">
        <v>127</v>
      </c>
      <c r="DG73" s="213" t="s">
        <v>113</v>
      </c>
      <c r="DH73" s="213" t="s">
        <v>127</v>
      </c>
      <c r="DI73" s="213" t="s">
        <v>113</v>
      </c>
      <c r="DJ73" s="220"/>
      <c r="DK73" s="220"/>
      <c r="DL73" s="201"/>
      <c r="DM73" s="205" t="s">
        <v>379</v>
      </c>
      <c r="DN73" s="219" t="s">
        <v>380</v>
      </c>
      <c r="DO73" s="214" t="str">
        <f t="shared" si="54"/>
        <v>Semi-Annual</v>
      </c>
      <c r="DP73" s="204">
        <f t="shared" si="55"/>
        <v>0</v>
      </c>
      <c r="DQ73" s="214" t="str">
        <f t="shared" si="56"/>
        <v>ACT/360</v>
      </c>
      <c r="DR73" s="213" t="s">
        <v>127</v>
      </c>
      <c r="DS73" s="213" t="s">
        <v>113</v>
      </c>
      <c r="DT73" s="213" t="s">
        <v>127</v>
      </c>
      <c r="DU73" s="213" t="s">
        <v>113</v>
      </c>
      <c r="DV73" s="213" t="s">
        <v>127</v>
      </c>
      <c r="DW73" s="213" t="s">
        <v>113</v>
      </c>
      <c r="DX73" s="220"/>
      <c r="DY73" s="220"/>
      <c r="DZ73" s="201"/>
      <c r="EA73" s="205" t="s">
        <v>379</v>
      </c>
      <c r="EB73" s="208"/>
      <c r="EC73" s="208" t="str">
        <f t="shared" si="57"/>
        <v>0D</v>
      </c>
      <c r="ED73" s="208">
        <f t="shared" si="58"/>
        <v>0</v>
      </c>
      <c r="EE73" s="203" t="str">
        <f t="shared" si="59"/>
        <v/>
      </c>
      <c r="EF73" s="215"/>
      <c r="EG73" s="205" t="s">
        <v>379</v>
      </c>
      <c r="EH73" s="219" t="s">
        <v>380</v>
      </c>
      <c r="EI73" s="206">
        <f t="shared" si="60"/>
        <v>0</v>
      </c>
      <c r="ET73" s="159">
        <v>68</v>
      </c>
      <c r="EU73" s="618">
        <v>0</v>
      </c>
      <c r="EV73" s="179">
        <v>0</v>
      </c>
      <c r="EW73" s="159" t="s">
        <v>379</v>
      </c>
      <c r="EX73" s="618" t="s">
        <v>16</v>
      </c>
      <c r="EY73" s="618" t="s">
        <v>117</v>
      </c>
      <c r="EZ73" s="179" t="s">
        <v>152</v>
      </c>
      <c r="FA73" s="618" t="s">
        <v>379</v>
      </c>
      <c r="FB73" s="618" t="str">
        <f t="shared" si="73"/>
        <v>5Y</v>
      </c>
      <c r="FC73" s="618" t="s">
        <v>190</v>
      </c>
      <c r="FD73" s="179" t="s">
        <v>115</v>
      </c>
      <c r="FE73" s="475">
        <v>100</v>
      </c>
      <c r="FF73" s="180"/>
      <c r="FG73" s="181">
        <v>0</v>
      </c>
      <c r="FH73" s="182" t="s">
        <v>399</v>
      </c>
    </row>
    <row r="74" spans="2:164">
      <c r="B74" s="159">
        <v>69</v>
      </c>
      <c r="C74" s="755">
        <v>0</v>
      </c>
      <c r="D74" s="179">
        <v>0</v>
      </c>
      <c r="E74" s="159" t="s">
        <v>379</v>
      </c>
      <c r="F74" s="755" t="s">
        <v>16</v>
      </c>
      <c r="G74" s="755" t="s">
        <v>117</v>
      </c>
      <c r="H74" s="179" t="s">
        <v>152</v>
      </c>
      <c r="I74" s="755" t="s">
        <v>379</v>
      </c>
      <c r="J74" s="755" t="str">
        <f t="shared" si="61"/>
        <v>5Y</v>
      </c>
      <c r="K74" s="755" t="s">
        <v>190</v>
      </c>
      <c r="L74" s="179" t="s">
        <v>115</v>
      </c>
      <c r="M74" s="475">
        <v>100</v>
      </c>
      <c r="N74" s="180"/>
      <c r="O74" s="181">
        <v>0</v>
      </c>
      <c r="P74" s="182" t="s">
        <v>399</v>
      </c>
      <c r="Q74" s="300" t="str">
        <f>IF(D74=1,IF(BT74=AK71,_xll.mirSwapStubRate(BT74,BU74,BV74,CE74,CF74,CG74,,,,,,,CQ74,P74,Curves!$AF$4:$AF$10,Curves!$AF$4:$AF$10,Curves!$AG$4:$AG$10,,,TRUE,TRUE),_xll.mirSwapStubRate(BT74,BU74,BV74,CE74,CF74,CG74,,,,,,,CQ74,P74,Curves!$AG$13:$AG$17,Curves!$AF$13:$AF$17,,,,TRUE,TRUE)),"")</f>
        <v/>
      </c>
      <c r="R74" s="301"/>
      <c r="S74" s="183" t="str">
        <f>IF(D74=1,_xll.meLWOSwapParRate(AL74,P74),"")</f>
        <v/>
      </c>
      <c r="T74" s="184" t="str">
        <f>IF(D74=1,_xll.meLWOSwapPV(AL74,P74),"")</f>
        <v/>
      </c>
      <c r="U74" s="185"/>
      <c r="V74" s="184"/>
      <c r="W74" s="184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184"/>
      <c r="AJ74" s="184"/>
      <c r="AK74" s="181" t="str">
        <f t="shared" ca="1" si="62"/>
        <v>OLD</v>
      </c>
      <c r="AL74" s="162" t="str">
        <f>IF(D74=1,_xll.meLWOSwapCreateFromLegs(B74,AM74,BP74),"")</f>
        <v/>
      </c>
      <c r="AM74" s="162" t="str">
        <f>IF(D74=1,_xll.meLWOLegCreate(AN74,_xll.meUtilityLVBFromMultipleKeysValues($AN$5:$BN$5,AN74:BN74),FALSE),"")</f>
        <v/>
      </c>
      <c r="AN74" s="162" t="s">
        <v>382</v>
      </c>
      <c r="AO74" s="468">
        <f t="shared" si="63"/>
        <v>100000000</v>
      </c>
      <c r="AP74" s="373" t="str">
        <f t="shared" si="64"/>
        <v>Receive</v>
      </c>
      <c r="AQ74" s="186">
        <f ca="1">IF(E74="","",IF(OR(RIGHT(E74,1)="D",RIGHT(E74,1)="Y",RIGHT(E74,1)="M",RIGHT(E74,1)="W"),_xll.meDateFromTenor(SpotDate,E74,"MOD_FOLLOWING","TGT"),E74))</f>
        <v>43355</v>
      </c>
      <c r="AR74" s="186">
        <f ca="1">IF(F74="","",IF(OR(RIGHT(F74,1)="D",RIGHT(F74,1)="Y",RIGHT(F74,1)="M",RIGHT(F74,1)="W"),_xll.meDateFromTenor(AQ74,F74),F74))</f>
        <v>45181</v>
      </c>
      <c r="AS74" s="162" t="str">
        <f t="shared" si="45"/>
        <v>ANNUAL</v>
      </c>
      <c r="AT74" s="162" t="s">
        <v>94</v>
      </c>
      <c r="AU74" s="162" t="s">
        <v>102</v>
      </c>
      <c r="AV74" s="180">
        <f t="shared" si="46"/>
        <v>0</v>
      </c>
      <c r="BB74" s="162" t="str">
        <f t="shared" si="47"/>
        <v>30/360</v>
      </c>
      <c r="BE74" s="162" t="s">
        <v>127</v>
      </c>
      <c r="BF74" s="162" t="s">
        <v>113</v>
      </c>
      <c r="BG74" s="162" t="s">
        <v>127</v>
      </c>
      <c r="BH74" s="162" t="s">
        <v>113</v>
      </c>
      <c r="BI74" s="162" t="s">
        <v>393</v>
      </c>
      <c r="BK74" s="162" t="s">
        <v>379</v>
      </c>
      <c r="BN74" s="162" t="s">
        <v>380</v>
      </c>
      <c r="BP74" s="162" t="str">
        <f>IF(D74=1,_xll.meLWOLegCreate(BQ74,_xll.meUtilityLVBFromMultipleKeysValues($BQ$5:$CQ$5,BQ74:CQ74),FALSE),"")</f>
        <v/>
      </c>
      <c r="BQ74" s="162" t="s">
        <v>383</v>
      </c>
      <c r="BR74" s="187">
        <f t="shared" si="65"/>
        <v>100000000</v>
      </c>
      <c r="BS74" s="373" t="str">
        <f t="shared" si="66"/>
        <v>Pay</v>
      </c>
      <c r="BT74" s="186">
        <f ca="1">IF(I74="","",IF(OR(RIGHT(I74,1)="D",RIGHT(I74,1)="Y",RIGHT(I74,1)="M",RIGHT(I74,1)="W"),_xll.meDateFromTenor(SpotDate,I74,"MOD_FOLLOWING","TGT"),I74))</f>
        <v>43355</v>
      </c>
      <c r="BU74" s="186">
        <f ca="1">IF(J74="","",IF(OR(RIGHT(J74,1)="D",RIGHT(J74,1)="Y",RIGHT(J74,1)="M",RIGHT(J74,1)="W"),_xll.meDateFromTenor(BT74,J74),J74))</f>
        <v>45181</v>
      </c>
      <c r="BV74" s="162" t="str">
        <f t="shared" si="48"/>
        <v>Semi-Annual</v>
      </c>
      <c r="BW74" s="188" t="str">
        <f>IF(BV74="QUARTERLY",Curves!$AG$14,IF('Vanilla Pricer'!BV74="SEMI-ANNUAL",Curves!$AG$15,IF('Vanilla Pricer'!BV74="MONTHLY",Curves!$AG$16,IF('Vanilla Pricer'!BV74="12M",Curves!$AG$17))))</f>
        <v>EUR6M</v>
      </c>
      <c r="BX74" s="162" t="s">
        <v>94</v>
      </c>
      <c r="BY74" s="162" t="s">
        <v>102</v>
      </c>
      <c r="BZ74" s="162" t="s">
        <v>378</v>
      </c>
      <c r="CA74" s="162" t="s">
        <v>378</v>
      </c>
      <c r="CB74" s="200" t="str">
        <f t="shared" si="49"/>
        <v/>
      </c>
      <c r="CD74" s="181">
        <f t="shared" si="50"/>
        <v>0</v>
      </c>
      <c r="CE74" s="162" t="str">
        <f t="shared" si="51"/>
        <v>ACT/360</v>
      </c>
      <c r="CF74" s="162" t="s">
        <v>127</v>
      </c>
      <c r="CG74" s="162" t="s">
        <v>113</v>
      </c>
      <c r="CH74" s="162" t="s">
        <v>127</v>
      </c>
      <c r="CI74" s="162" t="s">
        <v>113</v>
      </c>
      <c r="CJ74" s="162" t="s">
        <v>127</v>
      </c>
      <c r="CK74" s="162" t="s">
        <v>113</v>
      </c>
      <c r="CL74" s="162" t="s">
        <v>393</v>
      </c>
      <c r="CM74" s="162" t="s">
        <v>379</v>
      </c>
      <c r="CN74" s="162" t="s">
        <v>379</v>
      </c>
      <c r="CQ74" s="162" t="s">
        <v>380</v>
      </c>
      <c r="CR74" s="162"/>
      <c r="CS74" s="162"/>
      <c r="CW74" s="201" t="str">
        <f t="shared" si="67"/>
        <v>Receive</v>
      </c>
      <c r="CX74" s="210">
        <f t="shared" si="68"/>
        <v>100000000</v>
      </c>
      <c r="CY74" s="209">
        <f t="shared" ca="1" si="69"/>
        <v>43355</v>
      </c>
      <c r="CZ74" s="208">
        <f t="shared" ca="1" si="70"/>
        <v>45181</v>
      </c>
      <c r="DA74" s="209" t="str">
        <f t="shared" si="52"/>
        <v>EURLIVE</v>
      </c>
      <c r="DB74" s="207" t="str">
        <f t="shared" si="71"/>
        <v>EUR6M</v>
      </c>
      <c r="DC74" s="207" t="s">
        <v>94</v>
      </c>
      <c r="DD74" s="214" t="str">
        <f t="shared" si="72"/>
        <v>ANNUAL</v>
      </c>
      <c r="DE74" s="214" t="str">
        <f t="shared" si="53"/>
        <v>30/360</v>
      </c>
      <c r="DF74" s="213" t="s">
        <v>127</v>
      </c>
      <c r="DG74" s="213" t="s">
        <v>113</v>
      </c>
      <c r="DH74" s="213" t="s">
        <v>127</v>
      </c>
      <c r="DI74" s="213" t="s">
        <v>113</v>
      </c>
      <c r="DJ74" s="220"/>
      <c r="DK74" s="220"/>
      <c r="DL74" s="201"/>
      <c r="DM74" s="205" t="s">
        <v>379</v>
      </c>
      <c r="DN74" s="219" t="s">
        <v>380</v>
      </c>
      <c r="DO74" s="214" t="str">
        <f t="shared" si="54"/>
        <v>Semi-Annual</v>
      </c>
      <c r="DP74" s="204">
        <f t="shared" si="55"/>
        <v>0</v>
      </c>
      <c r="DQ74" s="214" t="str">
        <f t="shared" si="56"/>
        <v>ACT/360</v>
      </c>
      <c r="DR74" s="213" t="s">
        <v>127</v>
      </c>
      <c r="DS74" s="213" t="s">
        <v>113</v>
      </c>
      <c r="DT74" s="213" t="s">
        <v>127</v>
      </c>
      <c r="DU74" s="213" t="s">
        <v>113</v>
      </c>
      <c r="DV74" s="213" t="s">
        <v>127</v>
      </c>
      <c r="DW74" s="213" t="s">
        <v>113</v>
      </c>
      <c r="DX74" s="220"/>
      <c r="DY74" s="220"/>
      <c r="DZ74" s="201"/>
      <c r="EA74" s="205" t="s">
        <v>379</v>
      </c>
      <c r="EB74" s="208"/>
      <c r="EC74" s="208" t="str">
        <f t="shared" si="57"/>
        <v>0D</v>
      </c>
      <c r="ED74" s="208">
        <f t="shared" si="58"/>
        <v>0</v>
      </c>
      <c r="EE74" s="203" t="str">
        <f t="shared" si="59"/>
        <v/>
      </c>
      <c r="EF74" s="215"/>
      <c r="EG74" s="205" t="s">
        <v>379</v>
      </c>
      <c r="EH74" s="219" t="s">
        <v>380</v>
      </c>
      <c r="EI74" s="206">
        <f t="shared" si="60"/>
        <v>0</v>
      </c>
      <c r="ET74" s="159">
        <v>69</v>
      </c>
      <c r="EU74" s="618">
        <v>0</v>
      </c>
      <c r="EV74" s="179">
        <v>0</v>
      </c>
      <c r="EW74" s="159" t="s">
        <v>379</v>
      </c>
      <c r="EX74" s="618" t="s">
        <v>16</v>
      </c>
      <c r="EY74" s="618" t="s">
        <v>117</v>
      </c>
      <c r="EZ74" s="179" t="s">
        <v>152</v>
      </c>
      <c r="FA74" s="618" t="s">
        <v>379</v>
      </c>
      <c r="FB74" s="618" t="str">
        <f t="shared" si="73"/>
        <v>5Y</v>
      </c>
      <c r="FC74" s="618" t="s">
        <v>190</v>
      </c>
      <c r="FD74" s="179" t="s">
        <v>115</v>
      </c>
      <c r="FE74" s="475">
        <v>100</v>
      </c>
      <c r="FF74" s="180"/>
      <c r="FG74" s="181">
        <v>0</v>
      </c>
      <c r="FH74" s="182" t="s">
        <v>399</v>
      </c>
    </row>
    <row r="75" spans="2:164">
      <c r="B75" s="159">
        <v>70</v>
      </c>
      <c r="C75" s="755">
        <v>0</v>
      </c>
      <c r="D75" s="179">
        <v>0</v>
      </c>
      <c r="E75" s="159" t="s">
        <v>379</v>
      </c>
      <c r="F75" s="755" t="s">
        <v>16</v>
      </c>
      <c r="G75" s="755" t="s">
        <v>117</v>
      </c>
      <c r="H75" s="179" t="s">
        <v>152</v>
      </c>
      <c r="I75" s="755" t="s">
        <v>379</v>
      </c>
      <c r="J75" s="755" t="str">
        <f t="shared" si="61"/>
        <v>5Y</v>
      </c>
      <c r="K75" s="755" t="s">
        <v>190</v>
      </c>
      <c r="L75" s="179" t="s">
        <v>115</v>
      </c>
      <c r="M75" s="475">
        <v>100</v>
      </c>
      <c r="N75" s="180"/>
      <c r="O75" s="181">
        <v>0</v>
      </c>
      <c r="P75" s="182" t="s">
        <v>399</v>
      </c>
      <c r="Q75" s="300" t="str">
        <f>IF(D75=1,IF(BT75=AK72,_xll.mirSwapStubRate(BT75,BU75,BV75,CE75,CF75,CG75,,,,,,,CQ75,P75,Curves!$AF$4:$AF$10,Curves!$AF$4:$AF$10,Curves!$AG$4:$AG$10,,,TRUE,TRUE),_xll.mirSwapStubRate(BT75,BU75,BV75,CE75,CF75,CG75,,,,,,,CQ75,P75,Curves!$AG$13:$AG$17,Curves!$AF$13:$AF$17,,,,TRUE,TRUE)),"")</f>
        <v/>
      </c>
      <c r="R75" s="301"/>
      <c r="S75" s="183" t="str">
        <f>IF(D75=1,_xll.meLWOSwapParRate(AL75,P75),"")</f>
        <v/>
      </c>
      <c r="T75" s="184" t="str">
        <f>IF(D75=1,_xll.meLWOSwapPV(AL75,P75),"")</f>
        <v/>
      </c>
      <c r="U75" s="185"/>
      <c r="V75" s="184"/>
      <c r="W75" s="184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84"/>
      <c r="AJ75" s="184"/>
      <c r="AK75" s="181" t="str">
        <f t="shared" ca="1" si="62"/>
        <v>OLD</v>
      </c>
      <c r="AL75" s="162" t="str">
        <f>IF(D75=1,_xll.meLWOSwapCreateFromLegs(B75,AM75,BP75),"")</f>
        <v/>
      </c>
      <c r="AM75" s="162" t="str">
        <f>IF(D75=1,_xll.meLWOLegCreate(AN75,_xll.meUtilityLVBFromMultipleKeysValues($AN$5:$BN$5,AN75:BN75),FALSE),"")</f>
        <v/>
      </c>
      <c r="AN75" s="162" t="s">
        <v>382</v>
      </c>
      <c r="AO75" s="468">
        <f t="shared" si="63"/>
        <v>100000000</v>
      </c>
      <c r="AP75" s="373" t="str">
        <f t="shared" si="64"/>
        <v>Receive</v>
      </c>
      <c r="AQ75" s="186">
        <f ca="1">IF(E75="","",IF(OR(RIGHT(E75,1)="D",RIGHT(E75,1)="Y",RIGHT(E75,1)="M",RIGHT(E75,1)="W"),_xll.meDateFromTenor(SpotDate,E75,"MOD_FOLLOWING","TGT"),E75))</f>
        <v>43355</v>
      </c>
      <c r="AR75" s="186">
        <f ca="1">IF(F75="","",IF(OR(RIGHT(F75,1)="D",RIGHT(F75,1)="Y",RIGHT(F75,1)="M",RIGHT(F75,1)="W"),_xll.meDateFromTenor(AQ75,F75),F75))</f>
        <v>45181</v>
      </c>
      <c r="AS75" s="162" t="str">
        <f t="shared" si="45"/>
        <v>ANNUAL</v>
      </c>
      <c r="AT75" s="162" t="s">
        <v>94</v>
      </c>
      <c r="AU75" s="162" t="s">
        <v>102</v>
      </c>
      <c r="AV75" s="180">
        <f t="shared" si="46"/>
        <v>0</v>
      </c>
      <c r="BB75" s="162" t="str">
        <f t="shared" si="47"/>
        <v>30/360</v>
      </c>
      <c r="BE75" s="162" t="s">
        <v>127</v>
      </c>
      <c r="BF75" s="162" t="s">
        <v>113</v>
      </c>
      <c r="BG75" s="162" t="s">
        <v>127</v>
      </c>
      <c r="BH75" s="162" t="s">
        <v>113</v>
      </c>
      <c r="BI75" s="162" t="s">
        <v>393</v>
      </c>
      <c r="BK75" s="162" t="s">
        <v>379</v>
      </c>
      <c r="BN75" s="162" t="s">
        <v>380</v>
      </c>
      <c r="BP75" s="162" t="str">
        <f>IF(D75=1,_xll.meLWOLegCreate(BQ75,_xll.meUtilityLVBFromMultipleKeysValues($BQ$5:$CQ$5,BQ75:CQ75),FALSE),"")</f>
        <v/>
      </c>
      <c r="BQ75" s="162" t="s">
        <v>383</v>
      </c>
      <c r="BR75" s="187">
        <f t="shared" si="65"/>
        <v>100000000</v>
      </c>
      <c r="BS75" s="373" t="str">
        <f t="shared" si="66"/>
        <v>Pay</v>
      </c>
      <c r="BT75" s="186">
        <f ca="1">IF(I75="","",IF(OR(RIGHT(I75,1)="D",RIGHT(I75,1)="Y",RIGHT(I75,1)="M",RIGHT(I75,1)="W"),_xll.meDateFromTenor(SpotDate,I75,"MOD_FOLLOWING","TGT"),I75))</f>
        <v>43355</v>
      </c>
      <c r="BU75" s="186">
        <f ca="1">IF(J75="","",IF(OR(RIGHT(J75,1)="D",RIGHT(J75,1)="Y",RIGHT(J75,1)="M",RIGHT(J75,1)="W"),_xll.meDateFromTenor(BT75,J75),J75))</f>
        <v>45181</v>
      </c>
      <c r="BV75" s="162" t="str">
        <f t="shared" si="48"/>
        <v>Semi-Annual</v>
      </c>
      <c r="BW75" s="188" t="str">
        <f>IF(BV75="QUARTERLY",Curves!$AG$14,IF('Vanilla Pricer'!BV75="SEMI-ANNUAL",Curves!$AG$15,IF('Vanilla Pricer'!BV75="MONTHLY",Curves!$AG$16,IF('Vanilla Pricer'!BV75="12M",Curves!$AG$17))))</f>
        <v>EUR6M</v>
      </c>
      <c r="BX75" s="162" t="s">
        <v>94</v>
      </c>
      <c r="BY75" s="162" t="s">
        <v>102</v>
      </c>
      <c r="BZ75" s="162" t="s">
        <v>378</v>
      </c>
      <c r="CA75" s="162" t="s">
        <v>378</v>
      </c>
      <c r="CB75" s="200" t="str">
        <f t="shared" si="49"/>
        <v/>
      </c>
      <c r="CD75" s="181">
        <f t="shared" si="50"/>
        <v>0</v>
      </c>
      <c r="CE75" s="162" t="str">
        <f t="shared" si="51"/>
        <v>ACT/360</v>
      </c>
      <c r="CF75" s="162" t="s">
        <v>127</v>
      </c>
      <c r="CG75" s="162" t="s">
        <v>113</v>
      </c>
      <c r="CH75" s="162" t="s">
        <v>127</v>
      </c>
      <c r="CI75" s="162" t="s">
        <v>113</v>
      </c>
      <c r="CJ75" s="162" t="s">
        <v>127</v>
      </c>
      <c r="CK75" s="162" t="s">
        <v>113</v>
      </c>
      <c r="CL75" s="162" t="s">
        <v>393</v>
      </c>
      <c r="CM75" s="162" t="s">
        <v>379</v>
      </c>
      <c r="CN75" s="162" t="s">
        <v>379</v>
      </c>
      <c r="CQ75" s="162" t="s">
        <v>380</v>
      </c>
      <c r="CR75" s="162"/>
      <c r="CS75" s="162"/>
      <c r="CW75" s="201" t="str">
        <f t="shared" si="67"/>
        <v>Receive</v>
      </c>
      <c r="CX75" s="210">
        <f t="shared" si="68"/>
        <v>100000000</v>
      </c>
      <c r="CY75" s="209">
        <f t="shared" ca="1" si="69"/>
        <v>43355</v>
      </c>
      <c r="CZ75" s="208">
        <f t="shared" ca="1" si="70"/>
        <v>45181</v>
      </c>
      <c r="DA75" s="209" t="str">
        <f t="shared" si="52"/>
        <v>EURLIVE</v>
      </c>
      <c r="DB75" s="207" t="str">
        <f t="shared" si="71"/>
        <v>EUR6M</v>
      </c>
      <c r="DC75" s="207" t="s">
        <v>94</v>
      </c>
      <c r="DD75" s="214" t="str">
        <f t="shared" si="72"/>
        <v>ANNUAL</v>
      </c>
      <c r="DE75" s="214" t="str">
        <f t="shared" si="53"/>
        <v>30/360</v>
      </c>
      <c r="DF75" s="213" t="s">
        <v>127</v>
      </c>
      <c r="DG75" s="213" t="s">
        <v>113</v>
      </c>
      <c r="DH75" s="213" t="s">
        <v>127</v>
      </c>
      <c r="DI75" s="213" t="s">
        <v>113</v>
      </c>
      <c r="DJ75" s="220"/>
      <c r="DK75" s="220"/>
      <c r="DL75" s="201"/>
      <c r="DM75" s="205" t="s">
        <v>379</v>
      </c>
      <c r="DN75" s="219" t="s">
        <v>380</v>
      </c>
      <c r="DO75" s="214" t="str">
        <f t="shared" si="54"/>
        <v>Semi-Annual</v>
      </c>
      <c r="DP75" s="204">
        <f t="shared" si="55"/>
        <v>0</v>
      </c>
      <c r="DQ75" s="214" t="str">
        <f t="shared" si="56"/>
        <v>ACT/360</v>
      </c>
      <c r="DR75" s="213" t="s">
        <v>127</v>
      </c>
      <c r="DS75" s="213" t="s">
        <v>113</v>
      </c>
      <c r="DT75" s="213" t="s">
        <v>127</v>
      </c>
      <c r="DU75" s="213" t="s">
        <v>113</v>
      </c>
      <c r="DV75" s="213" t="s">
        <v>127</v>
      </c>
      <c r="DW75" s="213" t="s">
        <v>113</v>
      </c>
      <c r="DX75" s="220"/>
      <c r="DY75" s="220"/>
      <c r="DZ75" s="201"/>
      <c r="EA75" s="205" t="s">
        <v>379</v>
      </c>
      <c r="EB75" s="208"/>
      <c r="EC75" s="208" t="str">
        <f t="shared" si="57"/>
        <v>0D</v>
      </c>
      <c r="ED75" s="208">
        <f t="shared" si="58"/>
        <v>0</v>
      </c>
      <c r="EE75" s="203" t="str">
        <f t="shared" si="59"/>
        <v/>
      </c>
      <c r="EF75" s="215"/>
      <c r="EG75" s="205" t="s">
        <v>379</v>
      </c>
      <c r="EH75" s="219" t="s">
        <v>380</v>
      </c>
      <c r="EI75" s="206">
        <f t="shared" si="60"/>
        <v>0</v>
      </c>
      <c r="ET75" s="159">
        <v>70</v>
      </c>
      <c r="EU75" s="618">
        <v>0</v>
      </c>
      <c r="EV75" s="179">
        <v>0</v>
      </c>
      <c r="EW75" s="159" t="s">
        <v>379</v>
      </c>
      <c r="EX75" s="618" t="s">
        <v>16</v>
      </c>
      <c r="EY75" s="618" t="s">
        <v>117</v>
      </c>
      <c r="EZ75" s="179" t="s">
        <v>152</v>
      </c>
      <c r="FA75" s="618" t="s">
        <v>379</v>
      </c>
      <c r="FB75" s="618" t="str">
        <f t="shared" si="73"/>
        <v>5Y</v>
      </c>
      <c r="FC75" s="618" t="s">
        <v>190</v>
      </c>
      <c r="FD75" s="179" t="s">
        <v>115</v>
      </c>
      <c r="FE75" s="475">
        <v>100</v>
      </c>
      <c r="FF75" s="180"/>
      <c r="FG75" s="181">
        <v>0</v>
      </c>
      <c r="FH75" s="182" t="s">
        <v>399</v>
      </c>
    </row>
    <row r="76" spans="2:164">
      <c r="B76" s="159">
        <v>71</v>
      </c>
      <c r="C76" s="755">
        <v>0</v>
      </c>
      <c r="D76" s="179">
        <v>0</v>
      </c>
      <c r="E76" s="159" t="s">
        <v>379</v>
      </c>
      <c r="F76" s="755" t="s">
        <v>16</v>
      </c>
      <c r="G76" s="755" t="s">
        <v>117</v>
      </c>
      <c r="H76" s="179" t="s">
        <v>152</v>
      </c>
      <c r="I76" s="755" t="s">
        <v>379</v>
      </c>
      <c r="J76" s="755" t="str">
        <f t="shared" si="61"/>
        <v>5Y</v>
      </c>
      <c r="K76" s="755" t="s">
        <v>190</v>
      </c>
      <c r="L76" s="179" t="s">
        <v>115</v>
      </c>
      <c r="M76" s="475">
        <v>100</v>
      </c>
      <c r="N76" s="180"/>
      <c r="O76" s="181">
        <v>0</v>
      </c>
      <c r="P76" s="182" t="s">
        <v>399</v>
      </c>
      <c r="Q76" s="300" t="str">
        <f>IF(D76=1,IF(BT76=AK73,_xll.mirSwapStubRate(BT76,BU76,BV76,CE76,CF76,CG76,,,,,,,CQ76,P76,Curves!$AF$4:$AF$10,Curves!$AF$4:$AF$10,Curves!$AG$4:$AG$10,,,TRUE,TRUE),_xll.mirSwapStubRate(BT76,BU76,BV76,CE76,CF76,CG76,,,,,,,CQ76,P76,Curves!$AG$13:$AG$17,Curves!$AF$13:$AF$17,,,,TRUE,TRUE)),"")</f>
        <v/>
      </c>
      <c r="R76" s="301"/>
      <c r="S76" s="183" t="str">
        <f>IF(D76=1,_xll.meLWOSwapParRate(AL76,P76),"")</f>
        <v/>
      </c>
      <c r="T76" s="184" t="str">
        <f>IF(D76=1,_xll.meLWOSwapPV(AL76,P76),"")</f>
        <v/>
      </c>
      <c r="U76" s="185"/>
      <c r="V76" s="184"/>
      <c r="W76" s="184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184"/>
      <c r="AJ76" s="184"/>
      <c r="AK76" s="181" t="str">
        <f t="shared" ca="1" si="62"/>
        <v>OLD</v>
      </c>
      <c r="AL76" s="162" t="str">
        <f>IF(D76=1,_xll.meLWOSwapCreateFromLegs(B76,AM76,BP76),"")</f>
        <v/>
      </c>
      <c r="AM76" s="162" t="str">
        <f>IF(D76=1,_xll.meLWOLegCreate(AN76,_xll.meUtilityLVBFromMultipleKeysValues($AN$5:$BN$5,AN76:BN76),FALSE),"")</f>
        <v/>
      </c>
      <c r="AN76" s="162" t="s">
        <v>382</v>
      </c>
      <c r="AO76" s="468">
        <f t="shared" si="63"/>
        <v>100000000</v>
      </c>
      <c r="AP76" s="373" t="str">
        <f t="shared" si="64"/>
        <v>Receive</v>
      </c>
      <c r="AQ76" s="186">
        <f ca="1">IF(E76="","",IF(OR(RIGHT(E76,1)="D",RIGHT(E76,1)="Y",RIGHT(E76,1)="M",RIGHT(E76,1)="W"),_xll.meDateFromTenor(SpotDate,E76,"MOD_FOLLOWING","TGT"),E76))</f>
        <v>43355</v>
      </c>
      <c r="AR76" s="186">
        <f ca="1">IF(F76="","",IF(OR(RIGHT(F76,1)="D",RIGHT(F76,1)="Y",RIGHT(F76,1)="M",RIGHT(F76,1)="W"),_xll.meDateFromTenor(AQ76,F76),F76))</f>
        <v>45181</v>
      </c>
      <c r="AS76" s="162" t="str">
        <f t="shared" si="45"/>
        <v>ANNUAL</v>
      </c>
      <c r="AT76" s="162" t="s">
        <v>94</v>
      </c>
      <c r="AU76" s="162" t="s">
        <v>102</v>
      </c>
      <c r="AV76" s="180">
        <f t="shared" si="46"/>
        <v>0</v>
      </c>
      <c r="BB76" s="162" t="str">
        <f t="shared" si="47"/>
        <v>30/360</v>
      </c>
      <c r="BE76" s="162" t="s">
        <v>127</v>
      </c>
      <c r="BF76" s="162" t="s">
        <v>113</v>
      </c>
      <c r="BG76" s="162" t="s">
        <v>127</v>
      </c>
      <c r="BH76" s="162" t="s">
        <v>113</v>
      </c>
      <c r="BI76" s="162" t="s">
        <v>393</v>
      </c>
      <c r="BK76" s="162" t="s">
        <v>379</v>
      </c>
      <c r="BN76" s="162" t="s">
        <v>380</v>
      </c>
      <c r="BP76" s="162" t="str">
        <f>IF(D76=1,_xll.meLWOLegCreate(BQ76,_xll.meUtilityLVBFromMultipleKeysValues($BQ$5:$CQ$5,BQ76:CQ76),FALSE),"")</f>
        <v/>
      </c>
      <c r="BQ76" s="162" t="s">
        <v>383</v>
      </c>
      <c r="BR76" s="187">
        <f t="shared" si="65"/>
        <v>100000000</v>
      </c>
      <c r="BS76" s="373" t="str">
        <f t="shared" si="66"/>
        <v>Pay</v>
      </c>
      <c r="BT76" s="186">
        <f ca="1">IF(I76="","",IF(OR(RIGHT(I76,1)="D",RIGHT(I76,1)="Y",RIGHT(I76,1)="M",RIGHT(I76,1)="W"),_xll.meDateFromTenor(SpotDate,I76,"MOD_FOLLOWING","TGT"),I76))</f>
        <v>43355</v>
      </c>
      <c r="BU76" s="186">
        <f ca="1">IF(J76="","",IF(OR(RIGHT(J76,1)="D",RIGHT(J76,1)="Y",RIGHT(J76,1)="M",RIGHT(J76,1)="W"),_xll.meDateFromTenor(BT76,J76),J76))</f>
        <v>45181</v>
      </c>
      <c r="BV76" s="162" t="str">
        <f t="shared" si="48"/>
        <v>Semi-Annual</v>
      </c>
      <c r="BW76" s="188" t="str">
        <f>IF(BV76="QUARTERLY",Curves!$AG$14,IF('Vanilla Pricer'!BV76="SEMI-ANNUAL",Curves!$AG$15,IF('Vanilla Pricer'!BV76="MONTHLY",Curves!$AG$16,IF('Vanilla Pricer'!BV76="12M",Curves!$AG$17))))</f>
        <v>EUR6M</v>
      </c>
      <c r="BX76" s="162" t="s">
        <v>94</v>
      </c>
      <c r="BY76" s="162" t="s">
        <v>102</v>
      </c>
      <c r="BZ76" s="162" t="s">
        <v>378</v>
      </c>
      <c r="CA76" s="162" t="s">
        <v>378</v>
      </c>
      <c r="CB76" s="200" t="str">
        <f t="shared" si="49"/>
        <v/>
      </c>
      <c r="CD76" s="181">
        <f t="shared" si="50"/>
        <v>0</v>
      </c>
      <c r="CE76" s="162" t="str">
        <f t="shared" si="51"/>
        <v>ACT/360</v>
      </c>
      <c r="CF76" s="162" t="s">
        <v>127</v>
      </c>
      <c r="CG76" s="162" t="s">
        <v>113</v>
      </c>
      <c r="CH76" s="162" t="s">
        <v>127</v>
      </c>
      <c r="CI76" s="162" t="s">
        <v>113</v>
      </c>
      <c r="CJ76" s="162" t="s">
        <v>127</v>
      </c>
      <c r="CK76" s="162" t="s">
        <v>113</v>
      </c>
      <c r="CL76" s="162" t="s">
        <v>393</v>
      </c>
      <c r="CM76" s="162" t="s">
        <v>379</v>
      </c>
      <c r="CN76" s="162" t="s">
        <v>379</v>
      </c>
      <c r="CQ76" s="162" t="s">
        <v>380</v>
      </c>
      <c r="CR76" s="162"/>
      <c r="CS76" s="162"/>
      <c r="CW76" s="201" t="str">
        <f t="shared" si="67"/>
        <v>Receive</v>
      </c>
      <c r="CX76" s="210">
        <f t="shared" si="68"/>
        <v>100000000</v>
      </c>
      <c r="CY76" s="209">
        <f t="shared" ca="1" si="69"/>
        <v>43355</v>
      </c>
      <c r="CZ76" s="208">
        <f t="shared" ca="1" si="70"/>
        <v>45181</v>
      </c>
      <c r="DA76" s="209" t="str">
        <f t="shared" si="52"/>
        <v>EURLIVE</v>
      </c>
      <c r="DB76" s="207" t="str">
        <f t="shared" si="71"/>
        <v>EUR6M</v>
      </c>
      <c r="DC76" s="207" t="s">
        <v>94</v>
      </c>
      <c r="DD76" s="214" t="str">
        <f t="shared" si="72"/>
        <v>ANNUAL</v>
      </c>
      <c r="DE76" s="214" t="str">
        <f t="shared" si="53"/>
        <v>30/360</v>
      </c>
      <c r="DF76" s="213" t="s">
        <v>127</v>
      </c>
      <c r="DG76" s="213" t="s">
        <v>113</v>
      </c>
      <c r="DH76" s="213" t="s">
        <v>127</v>
      </c>
      <c r="DI76" s="213" t="s">
        <v>113</v>
      </c>
      <c r="DJ76" s="220"/>
      <c r="DK76" s="220"/>
      <c r="DL76" s="201"/>
      <c r="DM76" s="205" t="s">
        <v>379</v>
      </c>
      <c r="DN76" s="219" t="s">
        <v>380</v>
      </c>
      <c r="DO76" s="214" t="str">
        <f t="shared" si="54"/>
        <v>Semi-Annual</v>
      </c>
      <c r="DP76" s="204">
        <f t="shared" si="55"/>
        <v>0</v>
      </c>
      <c r="DQ76" s="214" t="str">
        <f t="shared" si="56"/>
        <v>ACT/360</v>
      </c>
      <c r="DR76" s="213" t="s">
        <v>127</v>
      </c>
      <c r="DS76" s="213" t="s">
        <v>113</v>
      </c>
      <c r="DT76" s="213" t="s">
        <v>127</v>
      </c>
      <c r="DU76" s="213" t="s">
        <v>113</v>
      </c>
      <c r="DV76" s="213" t="s">
        <v>127</v>
      </c>
      <c r="DW76" s="213" t="s">
        <v>113</v>
      </c>
      <c r="DX76" s="220"/>
      <c r="DY76" s="220"/>
      <c r="DZ76" s="201"/>
      <c r="EA76" s="205" t="s">
        <v>379</v>
      </c>
      <c r="EB76" s="208"/>
      <c r="EC76" s="208" t="str">
        <f t="shared" si="57"/>
        <v>0D</v>
      </c>
      <c r="ED76" s="208">
        <f t="shared" si="58"/>
        <v>0</v>
      </c>
      <c r="EE76" s="203" t="str">
        <f t="shared" si="59"/>
        <v/>
      </c>
      <c r="EF76" s="215"/>
      <c r="EG76" s="205" t="s">
        <v>379</v>
      </c>
      <c r="EH76" s="219" t="s">
        <v>380</v>
      </c>
      <c r="EI76" s="206">
        <f t="shared" si="60"/>
        <v>0</v>
      </c>
      <c r="ET76" s="159">
        <v>71</v>
      </c>
      <c r="EU76" s="618">
        <v>0</v>
      </c>
      <c r="EV76" s="179">
        <v>0</v>
      </c>
      <c r="EW76" s="159" t="s">
        <v>379</v>
      </c>
      <c r="EX76" s="618" t="s">
        <v>16</v>
      </c>
      <c r="EY76" s="618" t="s">
        <v>117</v>
      </c>
      <c r="EZ76" s="179" t="s">
        <v>152</v>
      </c>
      <c r="FA76" s="618" t="s">
        <v>379</v>
      </c>
      <c r="FB76" s="618" t="str">
        <f t="shared" si="73"/>
        <v>5Y</v>
      </c>
      <c r="FC76" s="618" t="s">
        <v>190</v>
      </c>
      <c r="FD76" s="179" t="s">
        <v>115</v>
      </c>
      <c r="FE76" s="475">
        <v>100</v>
      </c>
      <c r="FF76" s="180"/>
      <c r="FG76" s="181">
        <v>0</v>
      </c>
      <c r="FH76" s="182" t="s">
        <v>399</v>
      </c>
    </row>
    <row r="77" spans="2:164">
      <c r="B77" s="159">
        <v>72</v>
      </c>
      <c r="C77" s="755">
        <v>0</v>
      </c>
      <c r="D77" s="179">
        <v>0</v>
      </c>
      <c r="E77" s="159" t="s">
        <v>379</v>
      </c>
      <c r="F77" s="755" t="s">
        <v>16</v>
      </c>
      <c r="G77" s="755" t="s">
        <v>117</v>
      </c>
      <c r="H77" s="179" t="s">
        <v>152</v>
      </c>
      <c r="I77" s="755" t="s">
        <v>379</v>
      </c>
      <c r="J77" s="755" t="str">
        <f t="shared" si="61"/>
        <v>5Y</v>
      </c>
      <c r="K77" s="755" t="s">
        <v>190</v>
      </c>
      <c r="L77" s="179" t="s">
        <v>115</v>
      </c>
      <c r="M77" s="475">
        <v>100</v>
      </c>
      <c r="N77" s="180"/>
      <c r="O77" s="181">
        <v>0</v>
      </c>
      <c r="P77" s="182" t="s">
        <v>399</v>
      </c>
      <c r="Q77" s="300" t="str">
        <f>IF(D77=1,IF(BT77=AK74,_xll.mirSwapStubRate(BT77,BU77,BV77,CE77,CF77,CG77,,,,,,,CQ77,P77,Curves!$AF$4:$AF$10,Curves!$AF$4:$AF$10,Curves!$AG$4:$AG$10,,,TRUE,TRUE),_xll.mirSwapStubRate(BT77,BU77,BV77,CE77,CF77,CG77,,,,,,,CQ77,P77,Curves!$AG$13:$AG$17,Curves!$AF$13:$AF$17,,,,TRUE,TRUE)),"")</f>
        <v/>
      </c>
      <c r="R77" s="301"/>
      <c r="S77" s="183" t="str">
        <f>IF(D77=1,_xll.meLWOSwapParRate(AL77,P77),"")</f>
        <v/>
      </c>
      <c r="T77" s="184" t="str">
        <f>IF(D77=1,_xll.meLWOSwapPV(AL77,P77),"")</f>
        <v/>
      </c>
      <c r="U77" s="185"/>
      <c r="V77" s="184"/>
      <c r="W77" s="184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84"/>
      <c r="AJ77" s="184"/>
      <c r="AK77" s="181" t="str">
        <f t="shared" ca="1" si="62"/>
        <v>OLD</v>
      </c>
      <c r="AL77" s="162" t="str">
        <f>IF(D77=1,_xll.meLWOSwapCreateFromLegs(B77,AM77,BP77),"")</f>
        <v/>
      </c>
      <c r="AM77" s="162" t="str">
        <f>IF(D77=1,_xll.meLWOLegCreate(AN77,_xll.meUtilityLVBFromMultipleKeysValues($AN$5:$BN$5,AN77:BN77),FALSE),"")</f>
        <v/>
      </c>
      <c r="AN77" s="162" t="s">
        <v>382</v>
      </c>
      <c r="AO77" s="468">
        <f t="shared" si="63"/>
        <v>100000000</v>
      </c>
      <c r="AP77" s="373" t="str">
        <f t="shared" si="64"/>
        <v>Receive</v>
      </c>
      <c r="AQ77" s="186">
        <f ca="1">IF(E77="","",IF(OR(RIGHT(E77,1)="D",RIGHT(E77,1)="Y",RIGHT(E77,1)="M",RIGHT(E77,1)="W"),_xll.meDateFromTenor(SpotDate,E77,"MOD_FOLLOWING","TGT"),E77))</f>
        <v>43355</v>
      </c>
      <c r="AR77" s="186">
        <f ca="1">IF(F77="","",IF(OR(RIGHT(F77,1)="D",RIGHT(F77,1)="Y",RIGHT(F77,1)="M",RIGHT(F77,1)="W"),_xll.meDateFromTenor(AQ77,F77),F77))</f>
        <v>45181</v>
      </c>
      <c r="AS77" s="162" t="str">
        <f t="shared" si="45"/>
        <v>ANNUAL</v>
      </c>
      <c r="AT77" s="162" t="s">
        <v>94</v>
      </c>
      <c r="AU77" s="162" t="s">
        <v>102</v>
      </c>
      <c r="AV77" s="180">
        <f t="shared" si="46"/>
        <v>0</v>
      </c>
      <c r="BB77" s="162" t="str">
        <f t="shared" si="47"/>
        <v>30/360</v>
      </c>
      <c r="BE77" s="162" t="s">
        <v>127</v>
      </c>
      <c r="BF77" s="162" t="s">
        <v>113</v>
      </c>
      <c r="BG77" s="162" t="s">
        <v>127</v>
      </c>
      <c r="BH77" s="162" t="s">
        <v>113</v>
      </c>
      <c r="BI77" s="162" t="s">
        <v>393</v>
      </c>
      <c r="BK77" s="162" t="s">
        <v>379</v>
      </c>
      <c r="BN77" s="162" t="s">
        <v>380</v>
      </c>
      <c r="BP77" s="162" t="str">
        <f>IF(D77=1,_xll.meLWOLegCreate(BQ77,_xll.meUtilityLVBFromMultipleKeysValues($BQ$5:$CQ$5,BQ77:CQ77),FALSE),"")</f>
        <v/>
      </c>
      <c r="BQ77" s="162" t="s">
        <v>383</v>
      </c>
      <c r="BR77" s="187">
        <f t="shared" si="65"/>
        <v>100000000</v>
      </c>
      <c r="BS77" s="373" t="str">
        <f t="shared" si="66"/>
        <v>Pay</v>
      </c>
      <c r="BT77" s="186">
        <f ca="1">IF(I77="","",IF(OR(RIGHT(I77,1)="D",RIGHT(I77,1)="Y",RIGHT(I77,1)="M",RIGHT(I77,1)="W"),_xll.meDateFromTenor(SpotDate,I77,"MOD_FOLLOWING","TGT"),I77))</f>
        <v>43355</v>
      </c>
      <c r="BU77" s="186">
        <f ca="1">IF(J77="","",IF(OR(RIGHT(J77,1)="D",RIGHT(J77,1)="Y",RIGHT(J77,1)="M",RIGHT(J77,1)="W"),_xll.meDateFromTenor(BT77,J77),J77))</f>
        <v>45181</v>
      </c>
      <c r="BV77" s="162" t="str">
        <f t="shared" si="48"/>
        <v>Semi-Annual</v>
      </c>
      <c r="BW77" s="188" t="str">
        <f>IF(BV77="QUARTERLY",Curves!$AG$14,IF('Vanilla Pricer'!BV77="SEMI-ANNUAL",Curves!$AG$15,IF('Vanilla Pricer'!BV77="MONTHLY",Curves!$AG$16,IF('Vanilla Pricer'!BV77="12M",Curves!$AG$17))))</f>
        <v>EUR6M</v>
      </c>
      <c r="BX77" s="162" t="s">
        <v>94</v>
      </c>
      <c r="BY77" s="162" t="s">
        <v>102</v>
      </c>
      <c r="BZ77" s="162" t="s">
        <v>378</v>
      </c>
      <c r="CA77" s="162" t="s">
        <v>378</v>
      </c>
      <c r="CB77" s="200" t="str">
        <f t="shared" si="49"/>
        <v/>
      </c>
      <c r="CD77" s="181">
        <f t="shared" si="50"/>
        <v>0</v>
      </c>
      <c r="CE77" s="162" t="str">
        <f t="shared" si="51"/>
        <v>ACT/360</v>
      </c>
      <c r="CF77" s="162" t="s">
        <v>127</v>
      </c>
      <c r="CG77" s="162" t="s">
        <v>113</v>
      </c>
      <c r="CH77" s="162" t="s">
        <v>127</v>
      </c>
      <c r="CI77" s="162" t="s">
        <v>113</v>
      </c>
      <c r="CJ77" s="162" t="s">
        <v>127</v>
      </c>
      <c r="CK77" s="162" t="s">
        <v>113</v>
      </c>
      <c r="CL77" s="162" t="s">
        <v>393</v>
      </c>
      <c r="CM77" s="162" t="s">
        <v>379</v>
      </c>
      <c r="CN77" s="162" t="s">
        <v>379</v>
      </c>
      <c r="CQ77" s="162" t="s">
        <v>380</v>
      </c>
      <c r="CR77" s="162"/>
      <c r="CS77" s="162"/>
      <c r="CW77" s="201" t="str">
        <f t="shared" si="67"/>
        <v>Receive</v>
      </c>
      <c r="CX77" s="210">
        <f t="shared" si="68"/>
        <v>100000000</v>
      </c>
      <c r="CY77" s="209">
        <f t="shared" ca="1" si="69"/>
        <v>43355</v>
      </c>
      <c r="CZ77" s="208">
        <f t="shared" ca="1" si="70"/>
        <v>45181</v>
      </c>
      <c r="DA77" s="209" t="str">
        <f t="shared" si="52"/>
        <v>EURLIVE</v>
      </c>
      <c r="DB77" s="207" t="str">
        <f t="shared" si="71"/>
        <v>EUR6M</v>
      </c>
      <c r="DC77" s="207" t="s">
        <v>94</v>
      </c>
      <c r="DD77" s="214" t="str">
        <f t="shared" si="72"/>
        <v>ANNUAL</v>
      </c>
      <c r="DE77" s="214" t="str">
        <f t="shared" si="53"/>
        <v>30/360</v>
      </c>
      <c r="DF77" s="213" t="s">
        <v>127</v>
      </c>
      <c r="DG77" s="213" t="s">
        <v>113</v>
      </c>
      <c r="DH77" s="213" t="s">
        <v>127</v>
      </c>
      <c r="DI77" s="213" t="s">
        <v>113</v>
      </c>
      <c r="DJ77" s="220"/>
      <c r="DK77" s="220"/>
      <c r="DL77" s="201"/>
      <c r="DM77" s="205" t="s">
        <v>379</v>
      </c>
      <c r="DN77" s="219" t="s">
        <v>380</v>
      </c>
      <c r="DO77" s="214" t="str">
        <f t="shared" si="54"/>
        <v>Semi-Annual</v>
      </c>
      <c r="DP77" s="204">
        <f t="shared" si="55"/>
        <v>0</v>
      </c>
      <c r="DQ77" s="214" t="str">
        <f t="shared" si="56"/>
        <v>ACT/360</v>
      </c>
      <c r="DR77" s="213" t="s">
        <v>127</v>
      </c>
      <c r="DS77" s="213" t="s">
        <v>113</v>
      </c>
      <c r="DT77" s="213" t="s">
        <v>127</v>
      </c>
      <c r="DU77" s="213" t="s">
        <v>113</v>
      </c>
      <c r="DV77" s="213" t="s">
        <v>127</v>
      </c>
      <c r="DW77" s="213" t="s">
        <v>113</v>
      </c>
      <c r="DX77" s="220"/>
      <c r="DY77" s="220"/>
      <c r="DZ77" s="201"/>
      <c r="EA77" s="205" t="s">
        <v>379</v>
      </c>
      <c r="EB77" s="208"/>
      <c r="EC77" s="208" t="str">
        <f t="shared" si="57"/>
        <v>0D</v>
      </c>
      <c r="ED77" s="208">
        <f t="shared" si="58"/>
        <v>0</v>
      </c>
      <c r="EE77" s="203" t="str">
        <f t="shared" si="59"/>
        <v/>
      </c>
      <c r="EF77" s="215"/>
      <c r="EG77" s="205" t="s">
        <v>379</v>
      </c>
      <c r="EH77" s="219" t="s">
        <v>380</v>
      </c>
      <c r="EI77" s="206">
        <f t="shared" si="60"/>
        <v>0</v>
      </c>
      <c r="ET77" s="159">
        <v>72</v>
      </c>
      <c r="EU77" s="618">
        <v>0</v>
      </c>
      <c r="EV77" s="179">
        <v>0</v>
      </c>
      <c r="EW77" s="159" t="s">
        <v>379</v>
      </c>
      <c r="EX77" s="618" t="s">
        <v>16</v>
      </c>
      <c r="EY77" s="618" t="s">
        <v>117</v>
      </c>
      <c r="EZ77" s="179" t="s">
        <v>152</v>
      </c>
      <c r="FA77" s="618" t="s">
        <v>379</v>
      </c>
      <c r="FB77" s="618" t="str">
        <f t="shared" si="73"/>
        <v>5Y</v>
      </c>
      <c r="FC77" s="618" t="s">
        <v>190</v>
      </c>
      <c r="FD77" s="179" t="s">
        <v>115</v>
      </c>
      <c r="FE77" s="475">
        <v>100</v>
      </c>
      <c r="FF77" s="180"/>
      <c r="FG77" s="181">
        <v>0</v>
      </c>
      <c r="FH77" s="182" t="s">
        <v>399</v>
      </c>
    </row>
    <row r="78" spans="2:164">
      <c r="B78" s="159">
        <v>73</v>
      </c>
      <c r="C78" s="755">
        <v>0</v>
      </c>
      <c r="D78" s="179">
        <v>0</v>
      </c>
      <c r="E78" s="159" t="s">
        <v>379</v>
      </c>
      <c r="F78" s="755" t="s">
        <v>16</v>
      </c>
      <c r="G78" s="755" t="s">
        <v>117</v>
      </c>
      <c r="H78" s="179" t="s">
        <v>152</v>
      </c>
      <c r="I78" s="755" t="s">
        <v>379</v>
      </c>
      <c r="J78" s="755" t="str">
        <f t="shared" si="61"/>
        <v>5Y</v>
      </c>
      <c r="K78" s="755" t="s">
        <v>190</v>
      </c>
      <c r="L78" s="179" t="s">
        <v>115</v>
      </c>
      <c r="M78" s="475">
        <v>100</v>
      </c>
      <c r="N78" s="180"/>
      <c r="O78" s="181">
        <v>0</v>
      </c>
      <c r="P78" s="182" t="s">
        <v>399</v>
      </c>
      <c r="Q78" s="300" t="str">
        <f>IF(D78=1,IF(BT78=AK75,_xll.mirSwapStubRate(BT78,BU78,BV78,CE78,CF78,CG78,,,,,,,CQ78,P78,Curves!$AF$4:$AF$10,Curves!$AF$4:$AF$10,Curves!$AG$4:$AG$10,,,TRUE,TRUE),_xll.mirSwapStubRate(BT78,BU78,BV78,CE78,CF78,CG78,,,,,,,CQ78,P78,Curves!$AG$13:$AG$17,Curves!$AF$13:$AF$17,,,,TRUE,TRUE)),"")</f>
        <v/>
      </c>
      <c r="R78" s="301"/>
      <c r="S78" s="183" t="str">
        <f>IF(D78=1,_xll.meLWOSwapParRate(AL78,P78),"")</f>
        <v/>
      </c>
      <c r="T78" s="184" t="str">
        <f>IF(D78=1,_xll.meLWOSwapPV(AL78,P78),"")</f>
        <v/>
      </c>
      <c r="U78" s="185"/>
      <c r="V78" s="184"/>
      <c r="W78" s="184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84"/>
      <c r="AJ78" s="184"/>
      <c r="AK78" s="181" t="str">
        <f t="shared" ca="1" si="62"/>
        <v>OLD</v>
      </c>
      <c r="AL78" s="162" t="str">
        <f>IF(D78=1,_xll.meLWOSwapCreateFromLegs(B78,AM78,BP78),"")</f>
        <v/>
      </c>
      <c r="AM78" s="162" t="str">
        <f>IF(D78=1,_xll.meLWOLegCreate(AN78,_xll.meUtilityLVBFromMultipleKeysValues($AN$5:$BN$5,AN78:BN78),FALSE),"")</f>
        <v/>
      </c>
      <c r="AN78" s="162" t="s">
        <v>382</v>
      </c>
      <c r="AO78" s="468">
        <f t="shared" si="63"/>
        <v>100000000</v>
      </c>
      <c r="AP78" s="373" t="str">
        <f t="shared" si="64"/>
        <v>Receive</v>
      </c>
      <c r="AQ78" s="186">
        <f ca="1">IF(E78="","",IF(OR(RIGHT(E78,1)="D",RIGHT(E78,1)="Y",RIGHT(E78,1)="M",RIGHT(E78,1)="W"),_xll.meDateFromTenor(SpotDate,E78,"MOD_FOLLOWING","TGT"),E78))</f>
        <v>43355</v>
      </c>
      <c r="AR78" s="186">
        <f ca="1">IF(F78="","",IF(OR(RIGHT(F78,1)="D",RIGHT(F78,1)="Y",RIGHT(F78,1)="M",RIGHT(F78,1)="W"),_xll.meDateFromTenor(AQ78,F78),F78))</f>
        <v>45181</v>
      </c>
      <c r="AS78" s="162" t="str">
        <f t="shared" si="45"/>
        <v>ANNUAL</v>
      </c>
      <c r="AT78" s="162" t="s">
        <v>94</v>
      </c>
      <c r="AU78" s="162" t="s">
        <v>102</v>
      </c>
      <c r="AV78" s="180">
        <f t="shared" si="46"/>
        <v>0</v>
      </c>
      <c r="BB78" s="162" t="str">
        <f t="shared" si="47"/>
        <v>30/360</v>
      </c>
      <c r="BE78" s="162" t="s">
        <v>127</v>
      </c>
      <c r="BF78" s="162" t="s">
        <v>113</v>
      </c>
      <c r="BG78" s="162" t="s">
        <v>127</v>
      </c>
      <c r="BH78" s="162" t="s">
        <v>113</v>
      </c>
      <c r="BI78" s="162" t="s">
        <v>393</v>
      </c>
      <c r="BK78" s="162" t="s">
        <v>379</v>
      </c>
      <c r="BN78" s="162" t="s">
        <v>380</v>
      </c>
      <c r="BP78" s="162" t="str">
        <f>IF(D78=1,_xll.meLWOLegCreate(BQ78,_xll.meUtilityLVBFromMultipleKeysValues($BQ$5:$CQ$5,BQ78:CQ78),FALSE),"")</f>
        <v/>
      </c>
      <c r="BQ78" s="162" t="s">
        <v>383</v>
      </c>
      <c r="BR78" s="187">
        <f t="shared" si="65"/>
        <v>100000000</v>
      </c>
      <c r="BS78" s="373" t="str">
        <f t="shared" si="66"/>
        <v>Pay</v>
      </c>
      <c r="BT78" s="186">
        <f ca="1">IF(I78="","",IF(OR(RIGHT(I78,1)="D",RIGHT(I78,1)="Y",RIGHT(I78,1)="M",RIGHT(I78,1)="W"),_xll.meDateFromTenor(SpotDate,I78,"MOD_FOLLOWING","TGT"),I78))</f>
        <v>43355</v>
      </c>
      <c r="BU78" s="186">
        <f ca="1">IF(J78="","",IF(OR(RIGHT(J78,1)="D",RIGHT(J78,1)="Y",RIGHT(J78,1)="M",RIGHT(J78,1)="W"),_xll.meDateFromTenor(BT78,J78),J78))</f>
        <v>45181</v>
      </c>
      <c r="BV78" s="162" t="str">
        <f t="shared" si="48"/>
        <v>Semi-Annual</v>
      </c>
      <c r="BW78" s="188" t="str">
        <f>IF(BV78="QUARTERLY",Curves!$AG$14,IF('Vanilla Pricer'!BV78="SEMI-ANNUAL",Curves!$AG$15,IF('Vanilla Pricer'!BV78="MONTHLY",Curves!$AG$16,IF('Vanilla Pricer'!BV78="12M",Curves!$AG$17))))</f>
        <v>EUR6M</v>
      </c>
      <c r="BX78" s="162" t="s">
        <v>94</v>
      </c>
      <c r="BY78" s="162" t="s">
        <v>102</v>
      </c>
      <c r="BZ78" s="162" t="s">
        <v>378</v>
      </c>
      <c r="CA78" s="162" t="s">
        <v>378</v>
      </c>
      <c r="CB78" s="200" t="str">
        <f t="shared" si="49"/>
        <v/>
      </c>
      <c r="CD78" s="181">
        <f t="shared" si="50"/>
        <v>0</v>
      </c>
      <c r="CE78" s="162" t="str">
        <f t="shared" si="51"/>
        <v>ACT/360</v>
      </c>
      <c r="CF78" s="162" t="s">
        <v>127</v>
      </c>
      <c r="CG78" s="162" t="s">
        <v>113</v>
      </c>
      <c r="CH78" s="162" t="s">
        <v>127</v>
      </c>
      <c r="CI78" s="162" t="s">
        <v>113</v>
      </c>
      <c r="CJ78" s="162" t="s">
        <v>127</v>
      </c>
      <c r="CK78" s="162" t="s">
        <v>113</v>
      </c>
      <c r="CL78" s="162" t="s">
        <v>393</v>
      </c>
      <c r="CM78" s="162" t="s">
        <v>379</v>
      </c>
      <c r="CN78" s="162" t="s">
        <v>379</v>
      </c>
      <c r="CQ78" s="162" t="s">
        <v>380</v>
      </c>
      <c r="CR78" s="162"/>
      <c r="CS78" s="162"/>
      <c r="CW78" s="201" t="str">
        <f t="shared" si="67"/>
        <v>Receive</v>
      </c>
      <c r="CX78" s="210">
        <f t="shared" si="68"/>
        <v>100000000</v>
      </c>
      <c r="CY78" s="209">
        <f t="shared" ca="1" si="69"/>
        <v>43355</v>
      </c>
      <c r="CZ78" s="208">
        <f t="shared" ca="1" si="70"/>
        <v>45181</v>
      </c>
      <c r="DA78" s="209" t="str">
        <f t="shared" si="52"/>
        <v>EURLIVE</v>
      </c>
      <c r="DB78" s="207" t="str">
        <f t="shared" si="71"/>
        <v>EUR6M</v>
      </c>
      <c r="DC78" s="207" t="s">
        <v>94</v>
      </c>
      <c r="DD78" s="214" t="str">
        <f t="shared" si="72"/>
        <v>ANNUAL</v>
      </c>
      <c r="DE78" s="214" t="str">
        <f t="shared" si="53"/>
        <v>30/360</v>
      </c>
      <c r="DF78" s="213" t="s">
        <v>127</v>
      </c>
      <c r="DG78" s="213" t="s">
        <v>113</v>
      </c>
      <c r="DH78" s="213" t="s">
        <v>127</v>
      </c>
      <c r="DI78" s="213" t="s">
        <v>113</v>
      </c>
      <c r="DJ78" s="220"/>
      <c r="DK78" s="220"/>
      <c r="DL78" s="201"/>
      <c r="DM78" s="205" t="s">
        <v>379</v>
      </c>
      <c r="DN78" s="219" t="s">
        <v>380</v>
      </c>
      <c r="DO78" s="214" t="str">
        <f t="shared" si="54"/>
        <v>Semi-Annual</v>
      </c>
      <c r="DP78" s="204">
        <f t="shared" si="55"/>
        <v>0</v>
      </c>
      <c r="DQ78" s="214" t="str">
        <f t="shared" si="56"/>
        <v>ACT/360</v>
      </c>
      <c r="DR78" s="213" t="s">
        <v>127</v>
      </c>
      <c r="DS78" s="213" t="s">
        <v>113</v>
      </c>
      <c r="DT78" s="213" t="s">
        <v>127</v>
      </c>
      <c r="DU78" s="213" t="s">
        <v>113</v>
      </c>
      <c r="DV78" s="213" t="s">
        <v>127</v>
      </c>
      <c r="DW78" s="213" t="s">
        <v>113</v>
      </c>
      <c r="DX78" s="220"/>
      <c r="DY78" s="220"/>
      <c r="DZ78" s="201"/>
      <c r="EA78" s="205" t="s">
        <v>379</v>
      </c>
      <c r="EB78" s="208"/>
      <c r="EC78" s="208" t="str">
        <f t="shared" si="57"/>
        <v>0D</v>
      </c>
      <c r="ED78" s="208">
        <f t="shared" si="58"/>
        <v>0</v>
      </c>
      <c r="EE78" s="203" t="str">
        <f t="shared" si="59"/>
        <v/>
      </c>
      <c r="EF78" s="215"/>
      <c r="EG78" s="205" t="s">
        <v>379</v>
      </c>
      <c r="EH78" s="219" t="s">
        <v>380</v>
      </c>
      <c r="EI78" s="206">
        <f t="shared" si="60"/>
        <v>0</v>
      </c>
      <c r="ET78" s="159">
        <v>73</v>
      </c>
      <c r="EU78" s="618">
        <v>0</v>
      </c>
      <c r="EV78" s="179">
        <v>0</v>
      </c>
      <c r="EW78" s="159" t="s">
        <v>379</v>
      </c>
      <c r="EX78" s="618" t="s">
        <v>16</v>
      </c>
      <c r="EY78" s="618" t="s">
        <v>117</v>
      </c>
      <c r="EZ78" s="179" t="s">
        <v>152</v>
      </c>
      <c r="FA78" s="618" t="s">
        <v>379</v>
      </c>
      <c r="FB78" s="618" t="str">
        <f t="shared" si="73"/>
        <v>5Y</v>
      </c>
      <c r="FC78" s="618" t="s">
        <v>190</v>
      </c>
      <c r="FD78" s="179" t="s">
        <v>115</v>
      </c>
      <c r="FE78" s="475">
        <v>100</v>
      </c>
      <c r="FF78" s="180"/>
      <c r="FG78" s="181">
        <v>0</v>
      </c>
      <c r="FH78" s="182" t="s">
        <v>399</v>
      </c>
    </row>
    <row r="79" spans="2:164">
      <c r="B79" s="159">
        <v>74</v>
      </c>
      <c r="C79" s="755">
        <v>0</v>
      </c>
      <c r="D79" s="179">
        <v>0</v>
      </c>
      <c r="E79" s="159" t="s">
        <v>379</v>
      </c>
      <c r="F79" s="755" t="s">
        <v>16</v>
      </c>
      <c r="G79" s="755" t="s">
        <v>117</v>
      </c>
      <c r="H79" s="179" t="s">
        <v>152</v>
      </c>
      <c r="I79" s="755" t="s">
        <v>379</v>
      </c>
      <c r="J79" s="755" t="str">
        <f t="shared" si="61"/>
        <v>5Y</v>
      </c>
      <c r="K79" s="755" t="s">
        <v>190</v>
      </c>
      <c r="L79" s="179" t="s">
        <v>115</v>
      </c>
      <c r="M79" s="475">
        <v>100</v>
      </c>
      <c r="N79" s="180"/>
      <c r="O79" s="181">
        <v>0</v>
      </c>
      <c r="P79" s="182" t="s">
        <v>399</v>
      </c>
      <c r="Q79" s="300" t="str">
        <f>IF(D79=1,IF(BT79=AK76,_xll.mirSwapStubRate(BT79,BU79,BV79,CE79,CF79,CG79,,,,,,,CQ79,P79,Curves!$AF$4:$AF$10,Curves!$AF$4:$AF$10,Curves!$AG$4:$AG$10,,,TRUE,TRUE),_xll.mirSwapStubRate(BT79,BU79,BV79,CE79,CF79,CG79,,,,,,,CQ79,P79,Curves!$AG$13:$AG$17,Curves!$AF$13:$AF$17,,,,TRUE,TRUE)),"")</f>
        <v/>
      </c>
      <c r="R79" s="301"/>
      <c r="S79" s="183" t="str">
        <f>IF(D79=1,_xll.meLWOSwapParRate(AL79,P79),"")</f>
        <v/>
      </c>
      <c r="T79" s="184" t="str">
        <f>IF(D79=1,_xll.meLWOSwapPV(AL79,P79),"")</f>
        <v/>
      </c>
      <c r="U79" s="185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84"/>
      <c r="AJ79" s="184"/>
      <c r="AK79" s="181" t="str">
        <f t="shared" ca="1" si="62"/>
        <v>OLD</v>
      </c>
      <c r="AL79" s="162" t="str">
        <f>IF(D79=1,_xll.meLWOSwapCreateFromLegs(B79,AM79,BP79),"")</f>
        <v/>
      </c>
      <c r="AM79" s="162" t="str">
        <f>IF(D79=1,_xll.meLWOLegCreate(AN79,_xll.meUtilityLVBFromMultipleKeysValues($AN$5:$BN$5,AN79:BN79),FALSE),"")</f>
        <v/>
      </c>
      <c r="AN79" s="162" t="s">
        <v>382</v>
      </c>
      <c r="AO79" s="468">
        <f t="shared" si="63"/>
        <v>100000000</v>
      </c>
      <c r="AP79" s="373" t="str">
        <f t="shared" si="64"/>
        <v>Receive</v>
      </c>
      <c r="AQ79" s="186">
        <f ca="1">IF(E79="","",IF(OR(RIGHT(E79,1)="D",RIGHT(E79,1)="Y",RIGHT(E79,1)="M",RIGHT(E79,1)="W"),_xll.meDateFromTenor(SpotDate,E79,"MOD_FOLLOWING","TGT"),E79))</f>
        <v>43355</v>
      </c>
      <c r="AR79" s="186">
        <f ca="1">IF(F79="","",IF(OR(RIGHT(F79,1)="D",RIGHT(F79,1)="Y",RIGHT(F79,1)="M",RIGHT(F79,1)="W"),_xll.meDateFromTenor(AQ79,F79),F79))</f>
        <v>45181</v>
      </c>
      <c r="AS79" s="162" t="str">
        <f t="shared" si="45"/>
        <v>ANNUAL</v>
      </c>
      <c r="AT79" s="162" t="s">
        <v>94</v>
      </c>
      <c r="AU79" s="162" t="s">
        <v>102</v>
      </c>
      <c r="AV79" s="180">
        <f t="shared" si="46"/>
        <v>0</v>
      </c>
      <c r="BB79" s="162" t="str">
        <f t="shared" si="47"/>
        <v>30/360</v>
      </c>
      <c r="BE79" s="162" t="s">
        <v>127</v>
      </c>
      <c r="BF79" s="162" t="s">
        <v>113</v>
      </c>
      <c r="BG79" s="162" t="s">
        <v>127</v>
      </c>
      <c r="BH79" s="162" t="s">
        <v>113</v>
      </c>
      <c r="BI79" s="162" t="s">
        <v>393</v>
      </c>
      <c r="BK79" s="162" t="s">
        <v>379</v>
      </c>
      <c r="BN79" s="162" t="s">
        <v>380</v>
      </c>
      <c r="BP79" s="162" t="str">
        <f>IF(D79=1,_xll.meLWOLegCreate(BQ79,_xll.meUtilityLVBFromMultipleKeysValues($BQ$5:$CQ$5,BQ79:CQ79),FALSE),"")</f>
        <v/>
      </c>
      <c r="BQ79" s="162" t="s">
        <v>383</v>
      </c>
      <c r="BR79" s="187">
        <f t="shared" si="65"/>
        <v>100000000</v>
      </c>
      <c r="BS79" s="373" t="str">
        <f t="shared" si="66"/>
        <v>Pay</v>
      </c>
      <c r="BT79" s="186">
        <f ca="1">IF(I79="","",IF(OR(RIGHT(I79,1)="D",RIGHT(I79,1)="Y",RIGHT(I79,1)="M",RIGHT(I79,1)="W"),_xll.meDateFromTenor(SpotDate,I79,"MOD_FOLLOWING","TGT"),I79))</f>
        <v>43355</v>
      </c>
      <c r="BU79" s="186">
        <f ca="1">IF(J79="","",IF(OR(RIGHT(J79,1)="D",RIGHT(J79,1)="Y",RIGHT(J79,1)="M",RIGHT(J79,1)="W"),_xll.meDateFromTenor(BT79,J79),J79))</f>
        <v>45181</v>
      </c>
      <c r="BV79" s="162" t="str">
        <f t="shared" si="48"/>
        <v>Semi-Annual</v>
      </c>
      <c r="BW79" s="188" t="str">
        <f>IF(BV79="QUARTERLY",Curves!$AG$14,IF('Vanilla Pricer'!BV79="SEMI-ANNUAL",Curves!$AG$15,IF('Vanilla Pricer'!BV79="MONTHLY",Curves!$AG$16,IF('Vanilla Pricer'!BV79="12M",Curves!$AG$17))))</f>
        <v>EUR6M</v>
      </c>
      <c r="BX79" s="162" t="s">
        <v>94</v>
      </c>
      <c r="BY79" s="162" t="s">
        <v>102</v>
      </c>
      <c r="BZ79" s="162" t="s">
        <v>378</v>
      </c>
      <c r="CA79" s="162" t="s">
        <v>378</v>
      </c>
      <c r="CB79" s="200" t="str">
        <f t="shared" si="49"/>
        <v/>
      </c>
      <c r="CD79" s="181">
        <f t="shared" si="50"/>
        <v>0</v>
      </c>
      <c r="CE79" s="162" t="str">
        <f t="shared" si="51"/>
        <v>ACT/360</v>
      </c>
      <c r="CF79" s="162" t="s">
        <v>127</v>
      </c>
      <c r="CG79" s="162" t="s">
        <v>113</v>
      </c>
      <c r="CH79" s="162" t="s">
        <v>127</v>
      </c>
      <c r="CI79" s="162" t="s">
        <v>113</v>
      </c>
      <c r="CJ79" s="162" t="s">
        <v>127</v>
      </c>
      <c r="CK79" s="162" t="s">
        <v>113</v>
      </c>
      <c r="CL79" s="162" t="s">
        <v>393</v>
      </c>
      <c r="CM79" s="162" t="s">
        <v>379</v>
      </c>
      <c r="CN79" s="162" t="s">
        <v>379</v>
      </c>
      <c r="CQ79" s="162" t="s">
        <v>380</v>
      </c>
      <c r="CR79" s="162"/>
      <c r="CS79" s="162"/>
      <c r="CW79" s="201" t="str">
        <f t="shared" si="67"/>
        <v>Receive</v>
      </c>
      <c r="CX79" s="210">
        <f t="shared" si="68"/>
        <v>100000000</v>
      </c>
      <c r="CY79" s="209">
        <f t="shared" ca="1" si="69"/>
        <v>43355</v>
      </c>
      <c r="CZ79" s="208">
        <f t="shared" ca="1" si="70"/>
        <v>45181</v>
      </c>
      <c r="DA79" s="209" t="str">
        <f t="shared" si="52"/>
        <v>EURLIVE</v>
      </c>
      <c r="DB79" s="207" t="str">
        <f t="shared" si="71"/>
        <v>EUR6M</v>
      </c>
      <c r="DC79" s="207" t="s">
        <v>94</v>
      </c>
      <c r="DD79" s="214" t="str">
        <f t="shared" si="72"/>
        <v>ANNUAL</v>
      </c>
      <c r="DE79" s="214" t="str">
        <f t="shared" si="53"/>
        <v>30/360</v>
      </c>
      <c r="DF79" s="213" t="s">
        <v>127</v>
      </c>
      <c r="DG79" s="213" t="s">
        <v>113</v>
      </c>
      <c r="DH79" s="213" t="s">
        <v>127</v>
      </c>
      <c r="DI79" s="213" t="s">
        <v>113</v>
      </c>
      <c r="DJ79" s="220"/>
      <c r="DK79" s="220"/>
      <c r="DL79" s="201"/>
      <c r="DM79" s="205" t="s">
        <v>379</v>
      </c>
      <c r="DN79" s="219" t="s">
        <v>380</v>
      </c>
      <c r="DO79" s="214" t="str">
        <f t="shared" si="54"/>
        <v>Semi-Annual</v>
      </c>
      <c r="DP79" s="204">
        <f t="shared" si="55"/>
        <v>0</v>
      </c>
      <c r="DQ79" s="214" t="str">
        <f t="shared" si="56"/>
        <v>ACT/360</v>
      </c>
      <c r="DR79" s="213" t="s">
        <v>127</v>
      </c>
      <c r="DS79" s="213" t="s">
        <v>113</v>
      </c>
      <c r="DT79" s="213" t="s">
        <v>127</v>
      </c>
      <c r="DU79" s="213" t="s">
        <v>113</v>
      </c>
      <c r="DV79" s="213" t="s">
        <v>127</v>
      </c>
      <c r="DW79" s="213" t="s">
        <v>113</v>
      </c>
      <c r="DX79" s="220"/>
      <c r="DY79" s="220"/>
      <c r="DZ79" s="201"/>
      <c r="EA79" s="205" t="s">
        <v>379</v>
      </c>
      <c r="EB79" s="208"/>
      <c r="EC79" s="208" t="str">
        <f t="shared" si="57"/>
        <v>0D</v>
      </c>
      <c r="ED79" s="208">
        <f t="shared" si="58"/>
        <v>0</v>
      </c>
      <c r="EE79" s="203" t="str">
        <f t="shared" si="59"/>
        <v/>
      </c>
      <c r="EF79" s="215"/>
      <c r="EG79" s="205" t="s">
        <v>379</v>
      </c>
      <c r="EH79" s="219" t="s">
        <v>380</v>
      </c>
      <c r="EI79" s="206">
        <f t="shared" si="60"/>
        <v>0</v>
      </c>
      <c r="ET79" s="159">
        <v>74</v>
      </c>
      <c r="EU79" s="618">
        <v>0</v>
      </c>
      <c r="EV79" s="179">
        <v>0</v>
      </c>
      <c r="EW79" s="159" t="s">
        <v>379</v>
      </c>
      <c r="EX79" s="618" t="s">
        <v>16</v>
      </c>
      <c r="EY79" s="618" t="s">
        <v>117</v>
      </c>
      <c r="EZ79" s="179" t="s">
        <v>152</v>
      </c>
      <c r="FA79" s="618" t="s">
        <v>379</v>
      </c>
      <c r="FB79" s="618" t="str">
        <f t="shared" si="73"/>
        <v>5Y</v>
      </c>
      <c r="FC79" s="618" t="s">
        <v>190</v>
      </c>
      <c r="FD79" s="179" t="s">
        <v>115</v>
      </c>
      <c r="FE79" s="475">
        <v>100</v>
      </c>
      <c r="FF79" s="180"/>
      <c r="FG79" s="181">
        <v>0</v>
      </c>
      <c r="FH79" s="182" t="s">
        <v>399</v>
      </c>
    </row>
    <row r="80" spans="2:164">
      <c r="B80" s="159">
        <v>75</v>
      </c>
      <c r="C80" s="755">
        <v>0</v>
      </c>
      <c r="D80" s="179">
        <v>0</v>
      </c>
      <c r="E80" s="159" t="s">
        <v>379</v>
      </c>
      <c r="F80" s="755" t="s">
        <v>16</v>
      </c>
      <c r="G80" s="755" t="s">
        <v>117</v>
      </c>
      <c r="H80" s="179" t="s">
        <v>152</v>
      </c>
      <c r="I80" s="755" t="s">
        <v>379</v>
      </c>
      <c r="J80" s="755" t="str">
        <f t="shared" si="61"/>
        <v>5Y</v>
      </c>
      <c r="K80" s="755" t="s">
        <v>190</v>
      </c>
      <c r="L80" s="179" t="s">
        <v>115</v>
      </c>
      <c r="M80" s="475">
        <v>100</v>
      </c>
      <c r="N80" s="180"/>
      <c r="O80" s="181">
        <v>0</v>
      </c>
      <c r="P80" s="182" t="s">
        <v>399</v>
      </c>
      <c r="Q80" s="300" t="str">
        <f>IF(D80=1,IF(BT80=AK77,_xll.mirSwapStubRate(BT80,BU80,BV80,CE80,CF80,CG80,,,,,,,CQ80,P80,Curves!$AF$4:$AF$10,Curves!$AF$4:$AF$10,Curves!$AG$4:$AG$10,,,TRUE,TRUE),_xll.mirSwapStubRate(BT80,BU80,BV80,CE80,CF80,CG80,,,,,,,CQ80,P80,Curves!$AG$13:$AG$17,Curves!$AF$13:$AF$17,,,,TRUE,TRUE)),"")</f>
        <v/>
      </c>
      <c r="R80" s="301"/>
      <c r="S80" s="183" t="str">
        <f>IF(D80=1,_xll.meLWOSwapParRate(AL80,P80),"")</f>
        <v/>
      </c>
      <c r="T80" s="184" t="str">
        <f>IF(D80=1,_xll.meLWOSwapPV(AL80,P80),"")</f>
        <v/>
      </c>
      <c r="U80" s="185"/>
      <c r="V80" s="184"/>
      <c r="W80" s="184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84"/>
      <c r="AJ80" s="184"/>
      <c r="AK80" s="181" t="str">
        <f t="shared" ca="1" si="62"/>
        <v>OLD</v>
      </c>
      <c r="AL80" s="162" t="str">
        <f>IF(D80=1,_xll.meLWOSwapCreateFromLegs(B80,AM80,BP80),"")</f>
        <v/>
      </c>
      <c r="AM80" s="162" t="str">
        <f>IF(D80=1,_xll.meLWOLegCreate(AN80,_xll.meUtilityLVBFromMultipleKeysValues($AN$5:$BN$5,AN80:BN80),FALSE),"")</f>
        <v/>
      </c>
      <c r="AN80" s="162" t="s">
        <v>382</v>
      </c>
      <c r="AO80" s="468">
        <f t="shared" si="63"/>
        <v>100000000</v>
      </c>
      <c r="AP80" s="373" t="str">
        <f t="shared" si="64"/>
        <v>Receive</v>
      </c>
      <c r="AQ80" s="186">
        <f ca="1">IF(E80="","",IF(OR(RIGHT(E80,1)="D",RIGHT(E80,1)="Y",RIGHT(E80,1)="M",RIGHT(E80,1)="W"),_xll.meDateFromTenor(SpotDate,E80,"MOD_FOLLOWING","TGT"),E80))</f>
        <v>43355</v>
      </c>
      <c r="AR80" s="186">
        <f ca="1">IF(F80="","",IF(OR(RIGHT(F80,1)="D",RIGHT(F80,1)="Y",RIGHT(F80,1)="M",RIGHT(F80,1)="W"),_xll.meDateFromTenor(AQ80,F80),F80))</f>
        <v>45181</v>
      </c>
      <c r="AS80" s="162" t="str">
        <f t="shared" si="45"/>
        <v>ANNUAL</v>
      </c>
      <c r="AT80" s="162" t="s">
        <v>94</v>
      </c>
      <c r="AU80" s="162" t="s">
        <v>102</v>
      </c>
      <c r="AV80" s="180">
        <f t="shared" si="46"/>
        <v>0</v>
      </c>
      <c r="BB80" s="162" t="str">
        <f t="shared" si="47"/>
        <v>30/360</v>
      </c>
      <c r="BE80" s="162" t="s">
        <v>127</v>
      </c>
      <c r="BF80" s="162" t="s">
        <v>113</v>
      </c>
      <c r="BG80" s="162" t="s">
        <v>127</v>
      </c>
      <c r="BH80" s="162" t="s">
        <v>113</v>
      </c>
      <c r="BI80" s="162" t="s">
        <v>393</v>
      </c>
      <c r="BK80" s="162" t="s">
        <v>379</v>
      </c>
      <c r="BN80" s="162" t="s">
        <v>380</v>
      </c>
      <c r="BP80" s="162" t="str">
        <f>IF(D80=1,_xll.meLWOLegCreate(BQ80,_xll.meUtilityLVBFromMultipleKeysValues($BQ$5:$CQ$5,BQ80:CQ80),FALSE),"")</f>
        <v/>
      </c>
      <c r="BQ80" s="162" t="s">
        <v>383</v>
      </c>
      <c r="BR80" s="187">
        <f t="shared" si="65"/>
        <v>100000000</v>
      </c>
      <c r="BS80" s="373" t="str">
        <f t="shared" si="66"/>
        <v>Pay</v>
      </c>
      <c r="BT80" s="186">
        <f ca="1">IF(I80="","",IF(OR(RIGHT(I80,1)="D",RIGHT(I80,1)="Y",RIGHT(I80,1)="M",RIGHT(I80,1)="W"),_xll.meDateFromTenor(SpotDate,I80,"MOD_FOLLOWING","TGT"),I80))</f>
        <v>43355</v>
      </c>
      <c r="BU80" s="186">
        <f ca="1">IF(J80="","",IF(OR(RIGHT(J80,1)="D",RIGHT(J80,1)="Y",RIGHT(J80,1)="M",RIGHT(J80,1)="W"),_xll.meDateFromTenor(BT80,J80),J80))</f>
        <v>45181</v>
      </c>
      <c r="BV80" s="162" t="str">
        <f t="shared" si="48"/>
        <v>Semi-Annual</v>
      </c>
      <c r="BW80" s="188" t="str">
        <f>IF(BV80="QUARTERLY",Curves!$AG$14,IF('Vanilla Pricer'!BV80="SEMI-ANNUAL",Curves!$AG$15,IF('Vanilla Pricer'!BV80="MONTHLY",Curves!$AG$16,IF('Vanilla Pricer'!BV80="12M",Curves!$AG$17))))</f>
        <v>EUR6M</v>
      </c>
      <c r="BX80" s="162" t="s">
        <v>94</v>
      </c>
      <c r="BY80" s="162" t="s">
        <v>102</v>
      </c>
      <c r="BZ80" s="162" t="s">
        <v>378</v>
      </c>
      <c r="CA80" s="162" t="s">
        <v>378</v>
      </c>
      <c r="CB80" s="200" t="str">
        <f t="shared" si="49"/>
        <v/>
      </c>
      <c r="CD80" s="181">
        <f t="shared" si="50"/>
        <v>0</v>
      </c>
      <c r="CE80" s="162" t="str">
        <f t="shared" si="51"/>
        <v>ACT/360</v>
      </c>
      <c r="CF80" s="162" t="s">
        <v>127</v>
      </c>
      <c r="CG80" s="162" t="s">
        <v>113</v>
      </c>
      <c r="CH80" s="162" t="s">
        <v>127</v>
      </c>
      <c r="CI80" s="162" t="s">
        <v>113</v>
      </c>
      <c r="CJ80" s="162" t="s">
        <v>127</v>
      </c>
      <c r="CK80" s="162" t="s">
        <v>113</v>
      </c>
      <c r="CL80" s="162" t="s">
        <v>393</v>
      </c>
      <c r="CM80" s="162" t="s">
        <v>379</v>
      </c>
      <c r="CN80" s="162" t="s">
        <v>379</v>
      </c>
      <c r="CQ80" s="162" t="s">
        <v>380</v>
      </c>
      <c r="CR80" s="162"/>
      <c r="CS80" s="162"/>
      <c r="CW80" s="201" t="str">
        <f t="shared" si="67"/>
        <v>Receive</v>
      </c>
      <c r="CX80" s="210">
        <f t="shared" si="68"/>
        <v>100000000</v>
      </c>
      <c r="CY80" s="209">
        <f t="shared" ca="1" si="69"/>
        <v>43355</v>
      </c>
      <c r="CZ80" s="208">
        <f t="shared" ca="1" si="70"/>
        <v>45181</v>
      </c>
      <c r="DA80" s="209" t="str">
        <f t="shared" si="52"/>
        <v>EURLIVE</v>
      </c>
      <c r="DB80" s="207" t="str">
        <f t="shared" si="71"/>
        <v>EUR6M</v>
      </c>
      <c r="DC80" s="207" t="s">
        <v>94</v>
      </c>
      <c r="DD80" s="214" t="str">
        <f t="shared" si="72"/>
        <v>ANNUAL</v>
      </c>
      <c r="DE80" s="214" t="str">
        <f t="shared" si="53"/>
        <v>30/360</v>
      </c>
      <c r="DF80" s="213" t="s">
        <v>127</v>
      </c>
      <c r="DG80" s="213" t="s">
        <v>113</v>
      </c>
      <c r="DH80" s="213" t="s">
        <v>127</v>
      </c>
      <c r="DI80" s="213" t="s">
        <v>113</v>
      </c>
      <c r="DJ80" s="220"/>
      <c r="DK80" s="220"/>
      <c r="DL80" s="201"/>
      <c r="DM80" s="205" t="s">
        <v>379</v>
      </c>
      <c r="DN80" s="219" t="s">
        <v>380</v>
      </c>
      <c r="DO80" s="214" t="str">
        <f t="shared" si="54"/>
        <v>Semi-Annual</v>
      </c>
      <c r="DP80" s="204">
        <f t="shared" si="55"/>
        <v>0</v>
      </c>
      <c r="DQ80" s="214" t="str">
        <f t="shared" si="56"/>
        <v>ACT/360</v>
      </c>
      <c r="DR80" s="213" t="s">
        <v>127</v>
      </c>
      <c r="DS80" s="213" t="s">
        <v>113</v>
      </c>
      <c r="DT80" s="213" t="s">
        <v>127</v>
      </c>
      <c r="DU80" s="213" t="s">
        <v>113</v>
      </c>
      <c r="DV80" s="213" t="s">
        <v>127</v>
      </c>
      <c r="DW80" s="213" t="s">
        <v>113</v>
      </c>
      <c r="DX80" s="220"/>
      <c r="DY80" s="220"/>
      <c r="DZ80" s="201"/>
      <c r="EA80" s="205" t="s">
        <v>379</v>
      </c>
      <c r="EB80" s="208"/>
      <c r="EC80" s="208" t="str">
        <f t="shared" si="57"/>
        <v>0D</v>
      </c>
      <c r="ED80" s="208">
        <f t="shared" si="58"/>
        <v>0</v>
      </c>
      <c r="EE80" s="203" t="str">
        <f t="shared" si="59"/>
        <v/>
      </c>
      <c r="EF80" s="215"/>
      <c r="EG80" s="205" t="s">
        <v>379</v>
      </c>
      <c r="EH80" s="219" t="s">
        <v>380</v>
      </c>
      <c r="EI80" s="206">
        <f t="shared" si="60"/>
        <v>0</v>
      </c>
      <c r="ET80" s="159">
        <v>75</v>
      </c>
      <c r="EU80" s="618">
        <v>0</v>
      </c>
      <c r="EV80" s="179">
        <v>0</v>
      </c>
      <c r="EW80" s="159" t="s">
        <v>379</v>
      </c>
      <c r="EX80" s="618" t="s">
        <v>16</v>
      </c>
      <c r="EY80" s="618" t="s">
        <v>117</v>
      </c>
      <c r="EZ80" s="179" t="s">
        <v>152</v>
      </c>
      <c r="FA80" s="618" t="s">
        <v>379</v>
      </c>
      <c r="FB80" s="618" t="str">
        <f t="shared" si="73"/>
        <v>5Y</v>
      </c>
      <c r="FC80" s="618" t="s">
        <v>190</v>
      </c>
      <c r="FD80" s="179" t="s">
        <v>115</v>
      </c>
      <c r="FE80" s="475">
        <v>100</v>
      </c>
      <c r="FF80" s="180"/>
      <c r="FG80" s="181">
        <v>0</v>
      </c>
      <c r="FH80" s="182" t="s">
        <v>399</v>
      </c>
    </row>
    <row r="81" spans="2:164">
      <c r="B81" s="159">
        <v>76</v>
      </c>
      <c r="C81" s="755">
        <v>0</v>
      </c>
      <c r="D81" s="179">
        <v>0</v>
      </c>
      <c r="E81" s="159" t="s">
        <v>379</v>
      </c>
      <c r="F81" s="755" t="s">
        <v>16</v>
      </c>
      <c r="G81" s="755" t="s">
        <v>117</v>
      </c>
      <c r="H81" s="179" t="s">
        <v>152</v>
      </c>
      <c r="I81" s="755" t="s">
        <v>379</v>
      </c>
      <c r="J81" s="755" t="str">
        <f t="shared" si="61"/>
        <v>5Y</v>
      </c>
      <c r="K81" s="755" t="s">
        <v>190</v>
      </c>
      <c r="L81" s="179" t="s">
        <v>115</v>
      </c>
      <c r="M81" s="475">
        <v>100</v>
      </c>
      <c r="N81" s="180"/>
      <c r="O81" s="181">
        <v>0</v>
      </c>
      <c r="P81" s="182" t="s">
        <v>399</v>
      </c>
      <c r="Q81" s="300" t="str">
        <f>IF(D81=1,IF(BT81=AK78,_xll.mirSwapStubRate(BT81,BU81,BV81,CE81,CF81,CG81,,,,,,,CQ81,P81,Curves!$AF$4:$AF$10,Curves!$AF$4:$AF$10,Curves!$AG$4:$AG$10,,,TRUE,TRUE),_xll.mirSwapStubRate(BT81,BU81,BV81,CE81,CF81,CG81,,,,,,,CQ81,P81,Curves!$AG$13:$AG$17,Curves!$AF$13:$AF$17,,,,TRUE,TRUE)),"")</f>
        <v/>
      </c>
      <c r="R81" s="301"/>
      <c r="S81" s="183" t="str">
        <f>IF(D81=1,_xll.meLWOSwapParRate(AL81,P81),"")</f>
        <v/>
      </c>
      <c r="T81" s="184" t="str">
        <f>IF(D81=1,_xll.meLWOSwapPV(AL81,P81),"")</f>
        <v/>
      </c>
      <c r="U81" s="185"/>
      <c r="V81" s="184"/>
      <c r="W81" s="184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184"/>
      <c r="AJ81" s="184"/>
      <c r="AK81" s="181" t="str">
        <f t="shared" ca="1" si="62"/>
        <v>OLD</v>
      </c>
      <c r="AL81" s="162" t="str">
        <f>IF(D81=1,_xll.meLWOSwapCreateFromLegs(B81,AM81,BP81),"")</f>
        <v/>
      </c>
      <c r="AM81" s="162" t="str">
        <f>IF(D81=1,_xll.meLWOLegCreate(AN81,_xll.meUtilityLVBFromMultipleKeysValues($AN$5:$BN$5,AN81:BN81),FALSE),"")</f>
        <v/>
      </c>
      <c r="AN81" s="162" t="s">
        <v>382</v>
      </c>
      <c r="AO81" s="468">
        <f t="shared" si="63"/>
        <v>100000000</v>
      </c>
      <c r="AP81" s="373" t="str">
        <f t="shared" si="64"/>
        <v>Receive</v>
      </c>
      <c r="AQ81" s="186">
        <f ca="1">IF(E81="","",IF(OR(RIGHT(E81,1)="D",RIGHT(E81,1)="Y",RIGHT(E81,1)="M",RIGHT(E81,1)="W"),_xll.meDateFromTenor(SpotDate,E81,"MOD_FOLLOWING","TGT"),E81))</f>
        <v>43355</v>
      </c>
      <c r="AR81" s="186">
        <f ca="1">IF(F81="","",IF(OR(RIGHT(F81,1)="D",RIGHT(F81,1)="Y",RIGHT(F81,1)="M",RIGHT(F81,1)="W"),_xll.meDateFromTenor(AQ81,F81),F81))</f>
        <v>45181</v>
      </c>
      <c r="AS81" s="162" t="str">
        <f t="shared" si="45"/>
        <v>ANNUAL</v>
      </c>
      <c r="AT81" s="162" t="s">
        <v>94</v>
      </c>
      <c r="AU81" s="162" t="s">
        <v>102</v>
      </c>
      <c r="AV81" s="180">
        <f t="shared" si="46"/>
        <v>0</v>
      </c>
      <c r="BB81" s="162" t="str">
        <f t="shared" si="47"/>
        <v>30/360</v>
      </c>
      <c r="BE81" s="162" t="s">
        <v>127</v>
      </c>
      <c r="BF81" s="162" t="s">
        <v>113</v>
      </c>
      <c r="BG81" s="162" t="s">
        <v>127</v>
      </c>
      <c r="BH81" s="162" t="s">
        <v>113</v>
      </c>
      <c r="BI81" s="162" t="s">
        <v>393</v>
      </c>
      <c r="BK81" s="162" t="s">
        <v>379</v>
      </c>
      <c r="BN81" s="162" t="s">
        <v>380</v>
      </c>
      <c r="BP81" s="162" t="str">
        <f>IF(D81=1,_xll.meLWOLegCreate(BQ81,_xll.meUtilityLVBFromMultipleKeysValues($BQ$5:$CQ$5,BQ81:CQ81),FALSE),"")</f>
        <v/>
      </c>
      <c r="BQ81" s="162" t="s">
        <v>383</v>
      </c>
      <c r="BR81" s="187">
        <f t="shared" si="65"/>
        <v>100000000</v>
      </c>
      <c r="BS81" s="373" t="str">
        <f t="shared" si="66"/>
        <v>Pay</v>
      </c>
      <c r="BT81" s="186">
        <f ca="1">IF(I81="","",IF(OR(RIGHT(I81,1)="D",RIGHT(I81,1)="Y",RIGHT(I81,1)="M",RIGHT(I81,1)="W"),_xll.meDateFromTenor(SpotDate,I81,"MOD_FOLLOWING","TGT"),I81))</f>
        <v>43355</v>
      </c>
      <c r="BU81" s="186">
        <f ca="1">IF(J81="","",IF(OR(RIGHT(J81,1)="D",RIGHT(J81,1)="Y",RIGHT(J81,1)="M",RIGHT(J81,1)="W"),_xll.meDateFromTenor(BT81,J81),J81))</f>
        <v>45181</v>
      </c>
      <c r="BV81" s="162" t="str">
        <f t="shared" si="48"/>
        <v>Semi-Annual</v>
      </c>
      <c r="BW81" s="188" t="str">
        <f>IF(BV81="QUARTERLY",Curves!$AG$14,IF('Vanilla Pricer'!BV81="SEMI-ANNUAL",Curves!$AG$15,IF('Vanilla Pricer'!BV81="MONTHLY",Curves!$AG$16,IF('Vanilla Pricer'!BV81="12M",Curves!$AG$17))))</f>
        <v>EUR6M</v>
      </c>
      <c r="BX81" s="162" t="s">
        <v>94</v>
      </c>
      <c r="BY81" s="162" t="s">
        <v>102</v>
      </c>
      <c r="BZ81" s="162" t="s">
        <v>378</v>
      </c>
      <c r="CA81" s="162" t="s">
        <v>378</v>
      </c>
      <c r="CB81" s="200" t="str">
        <f t="shared" si="49"/>
        <v/>
      </c>
      <c r="CD81" s="181">
        <f t="shared" si="50"/>
        <v>0</v>
      </c>
      <c r="CE81" s="162" t="str">
        <f t="shared" si="51"/>
        <v>ACT/360</v>
      </c>
      <c r="CF81" s="162" t="s">
        <v>127</v>
      </c>
      <c r="CG81" s="162" t="s">
        <v>113</v>
      </c>
      <c r="CH81" s="162" t="s">
        <v>127</v>
      </c>
      <c r="CI81" s="162" t="s">
        <v>113</v>
      </c>
      <c r="CJ81" s="162" t="s">
        <v>127</v>
      </c>
      <c r="CK81" s="162" t="s">
        <v>113</v>
      </c>
      <c r="CL81" s="162" t="s">
        <v>393</v>
      </c>
      <c r="CM81" s="162" t="s">
        <v>379</v>
      </c>
      <c r="CN81" s="162" t="s">
        <v>379</v>
      </c>
      <c r="CQ81" s="162" t="s">
        <v>380</v>
      </c>
      <c r="CR81" s="162"/>
      <c r="CS81" s="162"/>
      <c r="CW81" s="201" t="str">
        <f t="shared" si="67"/>
        <v>Receive</v>
      </c>
      <c r="CX81" s="210">
        <f t="shared" si="68"/>
        <v>100000000</v>
      </c>
      <c r="CY81" s="209">
        <f t="shared" ca="1" si="69"/>
        <v>43355</v>
      </c>
      <c r="CZ81" s="208">
        <f t="shared" ca="1" si="70"/>
        <v>45181</v>
      </c>
      <c r="DA81" s="209" t="str">
        <f t="shared" si="52"/>
        <v>EURLIVE</v>
      </c>
      <c r="DB81" s="207" t="str">
        <f t="shared" si="71"/>
        <v>EUR6M</v>
      </c>
      <c r="DC81" s="207" t="s">
        <v>94</v>
      </c>
      <c r="DD81" s="214" t="str">
        <f t="shared" si="72"/>
        <v>ANNUAL</v>
      </c>
      <c r="DE81" s="214" t="str">
        <f t="shared" si="53"/>
        <v>30/360</v>
      </c>
      <c r="DF81" s="213" t="s">
        <v>127</v>
      </c>
      <c r="DG81" s="213" t="s">
        <v>113</v>
      </c>
      <c r="DH81" s="213" t="s">
        <v>127</v>
      </c>
      <c r="DI81" s="213" t="s">
        <v>113</v>
      </c>
      <c r="DJ81" s="220"/>
      <c r="DK81" s="220"/>
      <c r="DL81" s="201"/>
      <c r="DM81" s="205" t="s">
        <v>379</v>
      </c>
      <c r="DN81" s="219" t="s">
        <v>380</v>
      </c>
      <c r="DO81" s="214" t="str">
        <f t="shared" si="54"/>
        <v>Semi-Annual</v>
      </c>
      <c r="DP81" s="204">
        <f t="shared" si="55"/>
        <v>0</v>
      </c>
      <c r="DQ81" s="214" t="str">
        <f t="shared" si="56"/>
        <v>ACT/360</v>
      </c>
      <c r="DR81" s="213" t="s">
        <v>127</v>
      </c>
      <c r="DS81" s="213" t="s">
        <v>113</v>
      </c>
      <c r="DT81" s="213" t="s">
        <v>127</v>
      </c>
      <c r="DU81" s="213" t="s">
        <v>113</v>
      </c>
      <c r="DV81" s="213" t="s">
        <v>127</v>
      </c>
      <c r="DW81" s="213" t="s">
        <v>113</v>
      </c>
      <c r="DX81" s="220"/>
      <c r="DY81" s="220"/>
      <c r="DZ81" s="201"/>
      <c r="EA81" s="205" t="s">
        <v>379</v>
      </c>
      <c r="EB81" s="208"/>
      <c r="EC81" s="208" t="str">
        <f t="shared" si="57"/>
        <v>0D</v>
      </c>
      <c r="ED81" s="208">
        <f t="shared" si="58"/>
        <v>0</v>
      </c>
      <c r="EE81" s="203" t="str">
        <f t="shared" si="59"/>
        <v/>
      </c>
      <c r="EF81" s="215"/>
      <c r="EG81" s="205" t="s">
        <v>379</v>
      </c>
      <c r="EH81" s="219" t="s">
        <v>380</v>
      </c>
      <c r="EI81" s="206">
        <f t="shared" si="60"/>
        <v>0</v>
      </c>
      <c r="ET81" s="159">
        <v>76</v>
      </c>
      <c r="EU81" s="618">
        <v>0</v>
      </c>
      <c r="EV81" s="179">
        <v>0</v>
      </c>
      <c r="EW81" s="159" t="s">
        <v>379</v>
      </c>
      <c r="EX81" s="618" t="s">
        <v>16</v>
      </c>
      <c r="EY81" s="618" t="s">
        <v>117</v>
      </c>
      <c r="EZ81" s="179" t="s">
        <v>152</v>
      </c>
      <c r="FA81" s="618" t="s">
        <v>379</v>
      </c>
      <c r="FB81" s="618" t="str">
        <f t="shared" si="73"/>
        <v>5Y</v>
      </c>
      <c r="FC81" s="618" t="s">
        <v>190</v>
      </c>
      <c r="FD81" s="179" t="s">
        <v>115</v>
      </c>
      <c r="FE81" s="475">
        <v>100</v>
      </c>
      <c r="FF81" s="180"/>
      <c r="FG81" s="181">
        <v>0</v>
      </c>
      <c r="FH81" s="182" t="s">
        <v>399</v>
      </c>
    </row>
    <row r="82" spans="2:164">
      <c r="B82" s="159">
        <v>77</v>
      </c>
      <c r="C82" s="755">
        <v>0</v>
      </c>
      <c r="D82" s="179">
        <v>0</v>
      </c>
      <c r="E82" s="159" t="s">
        <v>379</v>
      </c>
      <c r="F82" s="755" t="s">
        <v>16</v>
      </c>
      <c r="G82" s="755" t="s">
        <v>117</v>
      </c>
      <c r="H82" s="179" t="s">
        <v>152</v>
      </c>
      <c r="I82" s="755" t="s">
        <v>379</v>
      </c>
      <c r="J82" s="755" t="str">
        <f t="shared" si="61"/>
        <v>5Y</v>
      </c>
      <c r="K82" s="755" t="s">
        <v>190</v>
      </c>
      <c r="L82" s="179" t="s">
        <v>115</v>
      </c>
      <c r="M82" s="475">
        <v>100</v>
      </c>
      <c r="N82" s="180"/>
      <c r="O82" s="181">
        <v>0</v>
      </c>
      <c r="P82" s="182" t="s">
        <v>399</v>
      </c>
      <c r="Q82" s="300" t="str">
        <f>IF(D82=1,IF(BT82=AK79,_xll.mirSwapStubRate(BT82,BU82,BV82,CE82,CF82,CG82,,,,,,,CQ82,P82,Curves!$AF$4:$AF$10,Curves!$AF$4:$AF$10,Curves!$AG$4:$AG$10,,,TRUE,TRUE),_xll.mirSwapStubRate(BT82,BU82,BV82,CE82,CF82,CG82,,,,,,,CQ82,P82,Curves!$AG$13:$AG$17,Curves!$AF$13:$AF$17,,,,TRUE,TRUE)),"")</f>
        <v/>
      </c>
      <c r="R82" s="301"/>
      <c r="S82" s="183" t="str">
        <f>IF(D82=1,_xll.meLWOSwapParRate(AL82,P82),"")</f>
        <v/>
      </c>
      <c r="T82" s="184" t="str">
        <f>IF(D82=1,_xll.meLWOSwapPV(AL82,P82),"")</f>
        <v/>
      </c>
      <c r="U82" s="185"/>
      <c r="V82" s="184"/>
      <c r="W82" s="184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84"/>
      <c r="AJ82" s="184"/>
      <c r="AK82" s="181" t="str">
        <f t="shared" ca="1" si="62"/>
        <v>OLD</v>
      </c>
      <c r="AL82" s="162" t="str">
        <f>IF(D82=1,_xll.meLWOSwapCreateFromLegs(B82,AM82,BP82),"")</f>
        <v/>
      </c>
      <c r="AM82" s="162" t="str">
        <f>IF(D82=1,_xll.meLWOLegCreate(AN82,_xll.meUtilityLVBFromMultipleKeysValues($AN$5:$BN$5,AN82:BN82),FALSE),"")</f>
        <v/>
      </c>
      <c r="AN82" s="162" t="s">
        <v>382</v>
      </c>
      <c r="AO82" s="468">
        <f t="shared" si="63"/>
        <v>100000000</v>
      </c>
      <c r="AP82" s="373" t="str">
        <f t="shared" si="64"/>
        <v>Receive</v>
      </c>
      <c r="AQ82" s="186">
        <f ca="1">IF(E82="","",IF(OR(RIGHT(E82,1)="D",RIGHT(E82,1)="Y",RIGHT(E82,1)="M",RIGHT(E82,1)="W"),_xll.meDateFromTenor(SpotDate,E82,"MOD_FOLLOWING","TGT"),E82))</f>
        <v>43355</v>
      </c>
      <c r="AR82" s="186">
        <f ca="1">IF(F82="","",IF(OR(RIGHT(F82,1)="D",RIGHT(F82,1)="Y",RIGHT(F82,1)="M",RIGHT(F82,1)="W"),_xll.meDateFromTenor(AQ82,F82),F82))</f>
        <v>45181</v>
      </c>
      <c r="AS82" s="162" t="str">
        <f t="shared" si="45"/>
        <v>ANNUAL</v>
      </c>
      <c r="AT82" s="162" t="s">
        <v>94</v>
      </c>
      <c r="AU82" s="162" t="s">
        <v>102</v>
      </c>
      <c r="AV82" s="180">
        <f t="shared" si="46"/>
        <v>0</v>
      </c>
      <c r="BB82" s="162" t="str">
        <f t="shared" si="47"/>
        <v>30/360</v>
      </c>
      <c r="BE82" s="162" t="s">
        <v>127</v>
      </c>
      <c r="BF82" s="162" t="s">
        <v>113</v>
      </c>
      <c r="BG82" s="162" t="s">
        <v>127</v>
      </c>
      <c r="BH82" s="162" t="s">
        <v>113</v>
      </c>
      <c r="BI82" s="162" t="s">
        <v>393</v>
      </c>
      <c r="BK82" s="162" t="s">
        <v>379</v>
      </c>
      <c r="BN82" s="162" t="s">
        <v>380</v>
      </c>
      <c r="BP82" s="162" t="str">
        <f>IF(D82=1,_xll.meLWOLegCreate(BQ82,_xll.meUtilityLVBFromMultipleKeysValues($BQ$5:$CQ$5,BQ82:CQ82),FALSE),"")</f>
        <v/>
      </c>
      <c r="BQ82" s="162" t="s">
        <v>383</v>
      </c>
      <c r="BR82" s="187">
        <f t="shared" si="65"/>
        <v>100000000</v>
      </c>
      <c r="BS82" s="373" t="str">
        <f t="shared" si="66"/>
        <v>Pay</v>
      </c>
      <c r="BT82" s="186">
        <f ca="1">IF(I82="","",IF(OR(RIGHT(I82,1)="D",RIGHT(I82,1)="Y",RIGHT(I82,1)="M",RIGHT(I82,1)="W"),_xll.meDateFromTenor(SpotDate,I82,"MOD_FOLLOWING","TGT"),I82))</f>
        <v>43355</v>
      </c>
      <c r="BU82" s="186">
        <f ca="1">IF(J82="","",IF(OR(RIGHT(J82,1)="D",RIGHT(J82,1)="Y",RIGHT(J82,1)="M",RIGHT(J82,1)="W"),_xll.meDateFromTenor(BT82,J82),J82))</f>
        <v>45181</v>
      </c>
      <c r="BV82" s="162" t="str">
        <f t="shared" si="48"/>
        <v>Semi-Annual</v>
      </c>
      <c r="BW82" s="188" t="str">
        <f>IF(BV82="QUARTERLY",Curves!$AG$14,IF('Vanilla Pricer'!BV82="SEMI-ANNUAL",Curves!$AG$15,IF('Vanilla Pricer'!BV82="MONTHLY",Curves!$AG$16,IF('Vanilla Pricer'!BV82="12M",Curves!$AG$17))))</f>
        <v>EUR6M</v>
      </c>
      <c r="BX82" s="162" t="s">
        <v>94</v>
      </c>
      <c r="BY82" s="162" t="s">
        <v>102</v>
      </c>
      <c r="BZ82" s="162" t="s">
        <v>378</v>
      </c>
      <c r="CA82" s="162" t="s">
        <v>378</v>
      </c>
      <c r="CB82" s="200" t="str">
        <f t="shared" si="49"/>
        <v/>
      </c>
      <c r="CD82" s="181">
        <f t="shared" si="50"/>
        <v>0</v>
      </c>
      <c r="CE82" s="162" t="str">
        <f t="shared" si="51"/>
        <v>ACT/360</v>
      </c>
      <c r="CF82" s="162" t="s">
        <v>127</v>
      </c>
      <c r="CG82" s="162" t="s">
        <v>113</v>
      </c>
      <c r="CH82" s="162" t="s">
        <v>127</v>
      </c>
      <c r="CI82" s="162" t="s">
        <v>113</v>
      </c>
      <c r="CJ82" s="162" t="s">
        <v>127</v>
      </c>
      <c r="CK82" s="162" t="s">
        <v>113</v>
      </c>
      <c r="CL82" s="162" t="s">
        <v>393</v>
      </c>
      <c r="CM82" s="162" t="s">
        <v>379</v>
      </c>
      <c r="CN82" s="162" t="s">
        <v>379</v>
      </c>
      <c r="CQ82" s="162" t="s">
        <v>380</v>
      </c>
      <c r="CR82" s="162"/>
      <c r="CS82" s="162"/>
      <c r="CW82" s="201" t="str">
        <f t="shared" si="67"/>
        <v>Receive</v>
      </c>
      <c r="CX82" s="210">
        <f t="shared" si="68"/>
        <v>100000000</v>
      </c>
      <c r="CY82" s="209">
        <f t="shared" ca="1" si="69"/>
        <v>43355</v>
      </c>
      <c r="CZ82" s="208">
        <f t="shared" ca="1" si="70"/>
        <v>45181</v>
      </c>
      <c r="DA82" s="209" t="str">
        <f t="shared" si="52"/>
        <v>EURLIVE</v>
      </c>
      <c r="DB82" s="207" t="str">
        <f t="shared" si="71"/>
        <v>EUR6M</v>
      </c>
      <c r="DC82" s="207" t="s">
        <v>94</v>
      </c>
      <c r="DD82" s="214" t="str">
        <f t="shared" si="72"/>
        <v>ANNUAL</v>
      </c>
      <c r="DE82" s="214" t="str">
        <f t="shared" si="53"/>
        <v>30/360</v>
      </c>
      <c r="DF82" s="213" t="s">
        <v>127</v>
      </c>
      <c r="DG82" s="213" t="s">
        <v>113</v>
      </c>
      <c r="DH82" s="213" t="s">
        <v>127</v>
      </c>
      <c r="DI82" s="213" t="s">
        <v>113</v>
      </c>
      <c r="DJ82" s="220"/>
      <c r="DK82" s="220"/>
      <c r="DL82" s="201"/>
      <c r="DM82" s="205" t="s">
        <v>379</v>
      </c>
      <c r="DN82" s="219" t="s">
        <v>380</v>
      </c>
      <c r="DO82" s="214" t="str">
        <f t="shared" si="54"/>
        <v>Semi-Annual</v>
      </c>
      <c r="DP82" s="204">
        <f t="shared" si="55"/>
        <v>0</v>
      </c>
      <c r="DQ82" s="214" t="str">
        <f t="shared" si="56"/>
        <v>ACT/360</v>
      </c>
      <c r="DR82" s="213" t="s">
        <v>127</v>
      </c>
      <c r="DS82" s="213" t="s">
        <v>113</v>
      </c>
      <c r="DT82" s="213" t="s">
        <v>127</v>
      </c>
      <c r="DU82" s="213" t="s">
        <v>113</v>
      </c>
      <c r="DV82" s="213" t="s">
        <v>127</v>
      </c>
      <c r="DW82" s="213" t="s">
        <v>113</v>
      </c>
      <c r="DX82" s="220"/>
      <c r="DY82" s="220"/>
      <c r="DZ82" s="201"/>
      <c r="EA82" s="205" t="s">
        <v>379</v>
      </c>
      <c r="EB82" s="208"/>
      <c r="EC82" s="208" t="str">
        <f t="shared" si="57"/>
        <v>0D</v>
      </c>
      <c r="ED82" s="208">
        <f t="shared" si="58"/>
        <v>0</v>
      </c>
      <c r="EE82" s="203" t="str">
        <f t="shared" si="59"/>
        <v/>
      </c>
      <c r="EF82" s="215"/>
      <c r="EG82" s="205" t="s">
        <v>379</v>
      </c>
      <c r="EH82" s="219" t="s">
        <v>380</v>
      </c>
      <c r="EI82" s="206">
        <f t="shared" si="60"/>
        <v>0</v>
      </c>
      <c r="ET82" s="159">
        <v>77</v>
      </c>
      <c r="EU82" s="618">
        <v>0</v>
      </c>
      <c r="EV82" s="179">
        <v>0</v>
      </c>
      <c r="EW82" s="159" t="s">
        <v>379</v>
      </c>
      <c r="EX82" s="618" t="s">
        <v>16</v>
      </c>
      <c r="EY82" s="618" t="s">
        <v>117</v>
      </c>
      <c r="EZ82" s="179" t="s">
        <v>152</v>
      </c>
      <c r="FA82" s="618" t="s">
        <v>379</v>
      </c>
      <c r="FB82" s="618" t="str">
        <f t="shared" si="73"/>
        <v>5Y</v>
      </c>
      <c r="FC82" s="618" t="s">
        <v>190</v>
      </c>
      <c r="FD82" s="179" t="s">
        <v>115</v>
      </c>
      <c r="FE82" s="475">
        <v>100</v>
      </c>
      <c r="FF82" s="180"/>
      <c r="FG82" s="181">
        <v>0</v>
      </c>
      <c r="FH82" s="182" t="s">
        <v>399</v>
      </c>
    </row>
    <row r="83" spans="2:164">
      <c r="B83" s="159">
        <v>78</v>
      </c>
      <c r="C83" s="755">
        <v>0</v>
      </c>
      <c r="D83" s="179">
        <v>0</v>
      </c>
      <c r="E83" s="159" t="s">
        <v>379</v>
      </c>
      <c r="F83" s="755" t="s">
        <v>16</v>
      </c>
      <c r="G83" s="755" t="s">
        <v>117</v>
      </c>
      <c r="H83" s="179" t="s">
        <v>152</v>
      </c>
      <c r="I83" s="755" t="s">
        <v>379</v>
      </c>
      <c r="J83" s="755" t="str">
        <f t="shared" si="61"/>
        <v>5Y</v>
      </c>
      <c r="K83" s="755" t="s">
        <v>190</v>
      </c>
      <c r="L83" s="179" t="s">
        <v>115</v>
      </c>
      <c r="M83" s="475">
        <v>100</v>
      </c>
      <c r="N83" s="180"/>
      <c r="O83" s="181">
        <v>0</v>
      </c>
      <c r="P83" s="182" t="s">
        <v>399</v>
      </c>
      <c r="Q83" s="300" t="str">
        <f>IF(D83=1,IF(BT83=AK80,_xll.mirSwapStubRate(BT83,BU83,BV83,CE83,CF83,CG83,,,,,,,CQ83,P83,Curves!$AF$4:$AF$10,Curves!$AF$4:$AF$10,Curves!$AG$4:$AG$10,,,TRUE,TRUE),_xll.mirSwapStubRate(BT83,BU83,BV83,CE83,CF83,CG83,,,,,,,CQ83,P83,Curves!$AG$13:$AG$17,Curves!$AF$13:$AF$17,,,,TRUE,TRUE)),"")</f>
        <v/>
      </c>
      <c r="R83" s="301"/>
      <c r="S83" s="183" t="str">
        <f>IF(D83=1,_xll.meLWOSwapParRate(AL83,P83),"")</f>
        <v/>
      </c>
      <c r="T83" s="184" t="str">
        <f>IF(D83=1,_xll.meLWOSwapPV(AL83,P83),"")</f>
        <v/>
      </c>
      <c r="U83" s="185"/>
      <c r="V83" s="184"/>
      <c r="W83" s="184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4"/>
      <c r="AJ83" s="184"/>
      <c r="AK83" s="181" t="str">
        <f t="shared" ca="1" si="62"/>
        <v>OLD</v>
      </c>
      <c r="AL83" s="162" t="str">
        <f>IF(D83=1,_xll.meLWOSwapCreateFromLegs(B83,AM83,BP83),"")</f>
        <v/>
      </c>
      <c r="AM83" s="162" t="str">
        <f>IF(D83=1,_xll.meLWOLegCreate(AN83,_xll.meUtilityLVBFromMultipleKeysValues($AN$5:$BN$5,AN83:BN83),FALSE),"")</f>
        <v/>
      </c>
      <c r="AN83" s="162" t="s">
        <v>382</v>
      </c>
      <c r="AO83" s="468">
        <f t="shared" si="63"/>
        <v>100000000</v>
      </c>
      <c r="AP83" s="373" t="str">
        <f t="shared" si="64"/>
        <v>Receive</v>
      </c>
      <c r="AQ83" s="186">
        <f ca="1">IF(E83="","",IF(OR(RIGHT(E83,1)="D",RIGHT(E83,1)="Y",RIGHT(E83,1)="M",RIGHT(E83,1)="W"),_xll.meDateFromTenor(SpotDate,E83,"MOD_FOLLOWING","TGT"),E83))</f>
        <v>43355</v>
      </c>
      <c r="AR83" s="186">
        <f ca="1">IF(F83="","",IF(OR(RIGHT(F83,1)="D",RIGHT(F83,1)="Y",RIGHT(F83,1)="M",RIGHT(F83,1)="W"),_xll.meDateFromTenor(AQ83,F83),F83))</f>
        <v>45181</v>
      </c>
      <c r="AS83" s="162" t="str">
        <f t="shared" si="45"/>
        <v>ANNUAL</v>
      </c>
      <c r="AT83" s="162" t="s">
        <v>94</v>
      </c>
      <c r="AU83" s="162" t="s">
        <v>102</v>
      </c>
      <c r="AV83" s="180">
        <f t="shared" si="46"/>
        <v>0</v>
      </c>
      <c r="BB83" s="162" t="str">
        <f t="shared" si="47"/>
        <v>30/360</v>
      </c>
      <c r="BE83" s="162" t="s">
        <v>127</v>
      </c>
      <c r="BF83" s="162" t="s">
        <v>113</v>
      </c>
      <c r="BG83" s="162" t="s">
        <v>127</v>
      </c>
      <c r="BH83" s="162" t="s">
        <v>113</v>
      </c>
      <c r="BI83" s="162" t="s">
        <v>393</v>
      </c>
      <c r="BK83" s="162" t="s">
        <v>379</v>
      </c>
      <c r="BN83" s="162" t="s">
        <v>380</v>
      </c>
      <c r="BP83" s="162" t="str">
        <f>IF(D83=1,_xll.meLWOLegCreate(BQ83,_xll.meUtilityLVBFromMultipleKeysValues($BQ$5:$CQ$5,BQ83:CQ83),FALSE),"")</f>
        <v/>
      </c>
      <c r="BQ83" s="162" t="s">
        <v>383</v>
      </c>
      <c r="BR83" s="187">
        <f t="shared" si="65"/>
        <v>100000000</v>
      </c>
      <c r="BS83" s="373" t="str">
        <f t="shared" si="66"/>
        <v>Pay</v>
      </c>
      <c r="BT83" s="186">
        <f ca="1">IF(I83="","",IF(OR(RIGHT(I83,1)="D",RIGHT(I83,1)="Y",RIGHT(I83,1)="M",RIGHT(I83,1)="W"),_xll.meDateFromTenor(SpotDate,I83,"MOD_FOLLOWING","TGT"),I83))</f>
        <v>43355</v>
      </c>
      <c r="BU83" s="186">
        <f ca="1">IF(J83="","",IF(OR(RIGHT(J83,1)="D",RIGHT(J83,1)="Y",RIGHT(J83,1)="M",RIGHT(J83,1)="W"),_xll.meDateFromTenor(BT83,J83),J83))</f>
        <v>45181</v>
      </c>
      <c r="BV83" s="162" t="str">
        <f t="shared" si="48"/>
        <v>Semi-Annual</v>
      </c>
      <c r="BW83" s="188" t="str">
        <f>IF(BV83="QUARTERLY",Curves!$AG$14,IF('Vanilla Pricer'!BV83="SEMI-ANNUAL",Curves!$AG$15,IF('Vanilla Pricer'!BV83="MONTHLY",Curves!$AG$16,IF('Vanilla Pricer'!BV83="12M",Curves!$AG$17))))</f>
        <v>EUR6M</v>
      </c>
      <c r="BX83" s="162" t="s">
        <v>94</v>
      </c>
      <c r="BY83" s="162" t="s">
        <v>102</v>
      </c>
      <c r="BZ83" s="162" t="s">
        <v>378</v>
      </c>
      <c r="CA83" s="162" t="s">
        <v>378</v>
      </c>
      <c r="CB83" s="200" t="str">
        <f t="shared" si="49"/>
        <v/>
      </c>
      <c r="CD83" s="181">
        <f t="shared" si="50"/>
        <v>0</v>
      </c>
      <c r="CE83" s="162" t="str">
        <f t="shared" si="51"/>
        <v>ACT/360</v>
      </c>
      <c r="CF83" s="162" t="s">
        <v>127</v>
      </c>
      <c r="CG83" s="162" t="s">
        <v>113</v>
      </c>
      <c r="CH83" s="162" t="s">
        <v>127</v>
      </c>
      <c r="CI83" s="162" t="s">
        <v>113</v>
      </c>
      <c r="CJ83" s="162" t="s">
        <v>127</v>
      </c>
      <c r="CK83" s="162" t="s">
        <v>113</v>
      </c>
      <c r="CL83" s="162" t="s">
        <v>393</v>
      </c>
      <c r="CM83" s="162" t="s">
        <v>379</v>
      </c>
      <c r="CN83" s="162" t="s">
        <v>379</v>
      </c>
      <c r="CQ83" s="162" t="s">
        <v>380</v>
      </c>
      <c r="CR83" s="162"/>
      <c r="CS83" s="162"/>
      <c r="CW83" s="201" t="str">
        <f t="shared" si="67"/>
        <v>Receive</v>
      </c>
      <c r="CX83" s="210">
        <f t="shared" si="68"/>
        <v>100000000</v>
      </c>
      <c r="CY83" s="209">
        <f t="shared" ca="1" si="69"/>
        <v>43355</v>
      </c>
      <c r="CZ83" s="208">
        <f t="shared" ca="1" si="70"/>
        <v>45181</v>
      </c>
      <c r="DA83" s="209" t="str">
        <f t="shared" si="52"/>
        <v>EURLIVE</v>
      </c>
      <c r="DB83" s="207" t="str">
        <f t="shared" si="71"/>
        <v>EUR6M</v>
      </c>
      <c r="DC83" s="207" t="s">
        <v>94</v>
      </c>
      <c r="DD83" s="214" t="str">
        <f t="shared" si="72"/>
        <v>ANNUAL</v>
      </c>
      <c r="DE83" s="214" t="str">
        <f t="shared" si="53"/>
        <v>30/360</v>
      </c>
      <c r="DF83" s="213" t="s">
        <v>127</v>
      </c>
      <c r="DG83" s="213" t="s">
        <v>113</v>
      </c>
      <c r="DH83" s="213" t="s">
        <v>127</v>
      </c>
      <c r="DI83" s="213" t="s">
        <v>113</v>
      </c>
      <c r="DJ83" s="220"/>
      <c r="DK83" s="220"/>
      <c r="DL83" s="201"/>
      <c r="DM83" s="205" t="s">
        <v>379</v>
      </c>
      <c r="DN83" s="219" t="s">
        <v>380</v>
      </c>
      <c r="DO83" s="214" t="str">
        <f t="shared" si="54"/>
        <v>Semi-Annual</v>
      </c>
      <c r="DP83" s="204">
        <f t="shared" si="55"/>
        <v>0</v>
      </c>
      <c r="DQ83" s="214" t="str">
        <f t="shared" si="56"/>
        <v>ACT/360</v>
      </c>
      <c r="DR83" s="213" t="s">
        <v>127</v>
      </c>
      <c r="DS83" s="213" t="s">
        <v>113</v>
      </c>
      <c r="DT83" s="213" t="s">
        <v>127</v>
      </c>
      <c r="DU83" s="213" t="s">
        <v>113</v>
      </c>
      <c r="DV83" s="213" t="s">
        <v>127</v>
      </c>
      <c r="DW83" s="213" t="s">
        <v>113</v>
      </c>
      <c r="DX83" s="220"/>
      <c r="DY83" s="220"/>
      <c r="DZ83" s="201"/>
      <c r="EA83" s="205" t="s">
        <v>379</v>
      </c>
      <c r="EB83" s="208"/>
      <c r="EC83" s="208" t="str">
        <f t="shared" si="57"/>
        <v>0D</v>
      </c>
      <c r="ED83" s="208">
        <f t="shared" si="58"/>
        <v>0</v>
      </c>
      <c r="EE83" s="203" t="str">
        <f t="shared" si="59"/>
        <v/>
      </c>
      <c r="EF83" s="215"/>
      <c r="EG83" s="205" t="s">
        <v>379</v>
      </c>
      <c r="EH83" s="219" t="s">
        <v>380</v>
      </c>
      <c r="EI83" s="206">
        <f t="shared" si="60"/>
        <v>0</v>
      </c>
      <c r="ET83" s="159">
        <v>78</v>
      </c>
      <c r="EU83" s="618">
        <v>0</v>
      </c>
      <c r="EV83" s="179">
        <v>0</v>
      </c>
      <c r="EW83" s="159" t="s">
        <v>379</v>
      </c>
      <c r="EX83" s="618" t="s">
        <v>16</v>
      </c>
      <c r="EY83" s="618" t="s">
        <v>117</v>
      </c>
      <c r="EZ83" s="179" t="s">
        <v>152</v>
      </c>
      <c r="FA83" s="618" t="s">
        <v>379</v>
      </c>
      <c r="FB83" s="618" t="str">
        <f t="shared" si="73"/>
        <v>5Y</v>
      </c>
      <c r="FC83" s="618" t="s">
        <v>190</v>
      </c>
      <c r="FD83" s="179" t="s">
        <v>115</v>
      </c>
      <c r="FE83" s="475">
        <v>100</v>
      </c>
      <c r="FF83" s="180"/>
      <c r="FG83" s="181">
        <v>0</v>
      </c>
      <c r="FH83" s="182" t="s">
        <v>399</v>
      </c>
    </row>
    <row r="84" spans="2:164">
      <c r="B84" s="159">
        <v>79</v>
      </c>
      <c r="C84" s="755">
        <v>0</v>
      </c>
      <c r="D84" s="179">
        <v>0</v>
      </c>
      <c r="E84" s="159" t="s">
        <v>379</v>
      </c>
      <c r="F84" s="755" t="s">
        <v>16</v>
      </c>
      <c r="G84" s="755" t="s">
        <v>117</v>
      </c>
      <c r="H84" s="179" t="s">
        <v>152</v>
      </c>
      <c r="I84" s="755" t="s">
        <v>379</v>
      </c>
      <c r="J84" s="755" t="str">
        <f t="shared" si="61"/>
        <v>5Y</v>
      </c>
      <c r="K84" s="755" t="s">
        <v>190</v>
      </c>
      <c r="L84" s="179" t="s">
        <v>115</v>
      </c>
      <c r="M84" s="475">
        <v>100</v>
      </c>
      <c r="N84" s="180"/>
      <c r="O84" s="181">
        <v>0</v>
      </c>
      <c r="P84" s="182" t="s">
        <v>399</v>
      </c>
      <c r="Q84" s="300" t="str">
        <f>IF(D84=1,IF(BT84=AK81,_xll.mirSwapStubRate(BT84,BU84,BV84,CE84,CF84,CG84,,,,,,,CQ84,P84,Curves!$AF$4:$AF$10,Curves!$AF$4:$AF$10,Curves!$AG$4:$AG$10,,,TRUE,TRUE),_xll.mirSwapStubRate(BT84,BU84,BV84,CE84,CF84,CG84,,,,,,,CQ84,P84,Curves!$AG$13:$AG$17,Curves!$AF$13:$AF$17,,,,TRUE,TRUE)),"")</f>
        <v/>
      </c>
      <c r="R84" s="301"/>
      <c r="S84" s="183" t="str">
        <f>IF(D84=1,_xll.meLWOSwapParRate(AL84,P84),"")</f>
        <v/>
      </c>
      <c r="T84" s="184" t="str">
        <f>IF(D84=1,_xll.meLWOSwapPV(AL84,P84),"")</f>
        <v/>
      </c>
      <c r="U84" s="185"/>
      <c r="V84" s="184"/>
      <c r="W84" s="184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84"/>
      <c r="AJ84" s="184"/>
      <c r="AK84" s="181" t="str">
        <f t="shared" ca="1" si="62"/>
        <v>OLD</v>
      </c>
      <c r="AL84" s="162" t="str">
        <f>IF(D84=1,_xll.meLWOSwapCreateFromLegs(B84,AM84,BP84),"")</f>
        <v/>
      </c>
      <c r="AM84" s="162" t="str">
        <f>IF(D84=1,_xll.meLWOLegCreate(AN84,_xll.meUtilityLVBFromMultipleKeysValues($AN$5:$BN$5,AN84:BN84),FALSE),"")</f>
        <v/>
      </c>
      <c r="AN84" s="162" t="s">
        <v>382</v>
      </c>
      <c r="AO84" s="468">
        <f t="shared" si="63"/>
        <v>100000000</v>
      </c>
      <c r="AP84" s="373" t="str">
        <f t="shared" si="64"/>
        <v>Receive</v>
      </c>
      <c r="AQ84" s="186">
        <f ca="1">IF(E84="","",IF(OR(RIGHT(E84,1)="D",RIGHT(E84,1)="Y",RIGHT(E84,1)="M",RIGHT(E84,1)="W"),_xll.meDateFromTenor(SpotDate,E84,"MOD_FOLLOWING","TGT"),E84))</f>
        <v>43355</v>
      </c>
      <c r="AR84" s="186">
        <f ca="1">IF(F84="","",IF(OR(RIGHT(F84,1)="D",RIGHT(F84,1)="Y",RIGHT(F84,1)="M",RIGHT(F84,1)="W"),_xll.meDateFromTenor(AQ84,F84),F84))</f>
        <v>45181</v>
      </c>
      <c r="AS84" s="162" t="str">
        <f t="shared" si="45"/>
        <v>ANNUAL</v>
      </c>
      <c r="AT84" s="162" t="s">
        <v>94</v>
      </c>
      <c r="AU84" s="162" t="s">
        <v>102</v>
      </c>
      <c r="AV84" s="180">
        <f t="shared" si="46"/>
        <v>0</v>
      </c>
      <c r="BB84" s="162" t="str">
        <f t="shared" si="47"/>
        <v>30/360</v>
      </c>
      <c r="BE84" s="162" t="s">
        <v>127</v>
      </c>
      <c r="BF84" s="162" t="s">
        <v>113</v>
      </c>
      <c r="BG84" s="162" t="s">
        <v>127</v>
      </c>
      <c r="BH84" s="162" t="s">
        <v>113</v>
      </c>
      <c r="BI84" s="162" t="s">
        <v>393</v>
      </c>
      <c r="BK84" s="162" t="s">
        <v>379</v>
      </c>
      <c r="BN84" s="162" t="s">
        <v>380</v>
      </c>
      <c r="BP84" s="162" t="str">
        <f>IF(D84=1,_xll.meLWOLegCreate(BQ84,_xll.meUtilityLVBFromMultipleKeysValues($BQ$5:$CQ$5,BQ84:CQ84),FALSE),"")</f>
        <v/>
      </c>
      <c r="BQ84" s="162" t="s">
        <v>383</v>
      </c>
      <c r="BR84" s="187">
        <f t="shared" si="65"/>
        <v>100000000</v>
      </c>
      <c r="BS84" s="373" t="str">
        <f t="shared" si="66"/>
        <v>Pay</v>
      </c>
      <c r="BT84" s="186">
        <f ca="1">IF(I84="","",IF(OR(RIGHT(I84,1)="D",RIGHT(I84,1)="Y",RIGHT(I84,1)="M",RIGHT(I84,1)="W"),_xll.meDateFromTenor(SpotDate,I84,"MOD_FOLLOWING","TGT"),I84))</f>
        <v>43355</v>
      </c>
      <c r="BU84" s="186">
        <f ca="1">IF(J84="","",IF(OR(RIGHT(J84,1)="D",RIGHT(J84,1)="Y",RIGHT(J84,1)="M",RIGHT(J84,1)="W"),_xll.meDateFromTenor(BT84,J84),J84))</f>
        <v>45181</v>
      </c>
      <c r="BV84" s="162" t="str">
        <f t="shared" si="48"/>
        <v>Semi-Annual</v>
      </c>
      <c r="BW84" s="188" t="str">
        <f>IF(BV84="QUARTERLY",Curves!$AG$14,IF('Vanilla Pricer'!BV84="SEMI-ANNUAL",Curves!$AG$15,IF('Vanilla Pricer'!BV84="MONTHLY",Curves!$AG$16,IF('Vanilla Pricer'!BV84="12M",Curves!$AG$17))))</f>
        <v>EUR6M</v>
      </c>
      <c r="BX84" s="162" t="s">
        <v>94</v>
      </c>
      <c r="BY84" s="162" t="s">
        <v>102</v>
      </c>
      <c r="BZ84" s="162" t="s">
        <v>378</v>
      </c>
      <c r="CA84" s="162" t="s">
        <v>378</v>
      </c>
      <c r="CB84" s="200" t="str">
        <f t="shared" si="49"/>
        <v/>
      </c>
      <c r="CD84" s="181">
        <f t="shared" si="50"/>
        <v>0</v>
      </c>
      <c r="CE84" s="162" t="str">
        <f t="shared" si="51"/>
        <v>ACT/360</v>
      </c>
      <c r="CF84" s="162" t="s">
        <v>127</v>
      </c>
      <c r="CG84" s="162" t="s">
        <v>113</v>
      </c>
      <c r="CH84" s="162" t="s">
        <v>127</v>
      </c>
      <c r="CI84" s="162" t="s">
        <v>113</v>
      </c>
      <c r="CJ84" s="162" t="s">
        <v>127</v>
      </c>
      <c r="CK84" s="162" t="s">
        <v>113</v>
      </c>
      <c r="CL84" s="162" t="s">
        <v>393</v>
      </c>
      <c r="CM84" s="162" t="s">
        <v>379</v>
      </c>
      <c r="CN84" s="162" t="s">
        <v>379</v>
      </c>
      <c r="CQ84" s="162" t="s">
        <v>380</v>
      </c>
      <c r="CR84" s="162"/>
      <c r="CS84" s="162"/>
      <c r="CW84" s="201" t="str">
        <f t="shared" si="67"/>
        <v>Receive</v>
      </c>
      <c r="CX84" s="210">
        <f t="shared" si="68"/>
        <v>100000000</v>
      </c>
      <c r="CY84" s="209">
        <f t="shared" ca="1" si="69"/>
        <v>43355</v>
      </c>
      <c r="CZ84" s="208">
        <f t="shared" ca="1" si="70"/>
        <v>45181</v>
      </c>
      <c r="DA84" s="209" t="str">
        <f t="shared" si="52"/>
        <v>EURLIVE</v>
      </c>
      <c r="DB84" s="207" t="str">
        <f t="shared" si="71"/>
        <v>EUR6M</v>
      </c>
      <c r="DC84" s="207" t="s">
        <v>94</v>
      </c>
      <c r="DD84" s="214" t="str">
        <f t="shared" si="72"/>
        <v>ANNUAL</v>
      </c>
      <c r="DE84" s="214" t="str">
        <f t="shared" si="53"/>
        <v>30/360</v>
      </c>
      <c r="DF84" s="213" t="s">
        <v>127</v>
      </c>
      <c r="DG84" s="213" t="s">
        <v>113</v>
      </c>
      <c r="DH84" s="213" t="s">
        <v>127</v>
      </c>
      <c r="DI84" s="213" t="s">
        <v>113</v>
      </c>
      <c r="DJ84" s="220"/>
      <c r="DK84" s="220"/>
      <c r="DL84" s="201"/>
      <c r="DM84" s="205" t="s">
        <v>379</v>
      </c>
      <c r="DN84" s="219" t="s">
        <v>380</v>
      </c>
      <c r="DO84" s="214" t="str">
        <f t="shared" si="54"/>
        <v>Semi-Annual</v>
      </c>
      <c r="DP84" s="204">
        <f t="shared" si="55"/>
        <v>0</v>
      </c>
      <c r="DQ84" s="214" t="str">
        <f t="shared" si="56"/>
        <v>ACT/360</v>
      </c>
      <c r="DR84" s="213" t="s">
        <v>127</v>
      </c>
      <c r="DS84" s="213" t="s">
        <v>113</v>
      </c>
      <c r="DT84" s="213" t="s">
        <v>127</v>
      </c>
      <c r="DU84" s="213" t="s">
        <v>113</v>
      </c>
      <c r="DV84" s="213" t="s">
        <v>127</v>
      </c>
      <c r="DW84" s="213" t="s">
        <v>113</v>
      </c>
      <c r="DX84" s="220"/>
      <c r="DY84" s="220"/>
      <c r="DZ84" s="201"/>
      <c r="EA84" s="205" t="s">
        <v>379</v>
      </c>
      <c r="EB84" s="208"/>
      <c r="EC84" s="208" t="str">
        <f t="shared" si="57"/>
        <v>0D</v>
      </c>
      <c r="ED84" s="208">
        <f t="shared" si="58"/>
        <v>0</v>
      </c>
      <c r="EE84" s="203" t="str">
        <f t="shared" si="59"/>
        <v/>
      </c>
      <c r="EF84" s="215"/>
      <c r="EG84" s="205" t="s">
        <v>379</v>
      </c>
      <c r="EH84" s="219" t="s">
        <v>380</v>
      </c>
      <c r="EI84" s="206">
        <f t="shared" si="60"/>
        <v>0</v>
      </c>
      <c r="ET84" s="159">
        <v>79</v>
      </c>
      <c r="EU84" s="618">
        <v>0</v>
      </c>
      <c r="EV84" s="179">
        <v>0</v>
      </c>
      <c r="EW84" s="159" t="s">
        <v>379</v>
      </c>
      <c r="EX84" s="618" t="s">
        <v>16</v>
      </c>
      <c r="EY84" s="618" t="s">
        <v>117</v>
      </c>
      <c r="EZ84" s="179" t="s">
        <v>152</v>
      </c>
      <c r="FA84" s="618" t="s">
        <v>379</v>
      </c>
      <c r="FB84" s="618" t="str">
        <f t="shared" si="73"/>
        <v>5Y</v>
      </c>
      <c r="FC84" s="618" t="s">
        <v>190</v>
      </c>
      <c r="FD84" s="179" t="s">
        <v>115</v>
      </c>
      <c r="FE84" s="475">
        <v>100</v>
      </c>
      <c r="FF84" s="180"/>
      <c r="FG84" s="181">
        <v>0</v>
      </c>
      <c r="FH84" s="182" t="s">
        <v>399</v>
      </c>
    </row>
    <row r="85" spans="2:164">
      <c r="B85" s="159">
        <v>80</v>
      </c>
      <c r="C85" s="755">
        <v>0</v>
      </c>
      <c r="D85" s="179">
        <v>0</v>
      </c>
      <c r="E85" s="159" t="s">
        <v>379</v>
      </c>
      <c r="F85" s="755" t="s">
        <v>16</v>
      </c>
      <c r="G85" s="755" t="s">
        <v>117</v>
      </c>
      <c r="H85" s="179" t="s">
        <v>152</v>
      </c>
      <c r="I85" s="755" t="s">
        <v>379</v>
      </c>
      <c r="J85" s="755" t="str">
        <f t="shared" si="61"/>
        <v>5Y</v>
      </c>
      <c r="K85" s="755" t="s">
        <v>190</v>
      </c>
      <c r="L85" s="179" t="s">
        <v>115</v>
      </c>
      <c r="M85" s="475">
        <v>100</v>
      </c>
      <c r="N85" s="180"/>
      <c r="O85" s="181">
        <v>0</v>
      </c>
      <c r="P85" s="182" t="s">
        <v>399</v>
      </c>
      <c r="Q85" s="300" t="str">
        <f>IF(D85=1,IF(BT85=AK82,_xll.mirSwapStubRate(BT85,BU85,BV85,CE85,CF85,CG85,,,,,,,CQ85,P85,Curves!$AF$4:$AF$10,Curves!$AF$4:$AF$10,Curves!$AG$4:$AG$10,,,TRUE,TRUE),_xll.mirSwapStubRate(BT85,BU85,BV85,CE85,CF85,CG85,,,,,,,CQ85,P85,Curves!$AG$13:$AG$17,Curves!$AF$13:$AF$17,,,,TRUE,TRUE)),"")</f>
        <v/>
      </c>
      <c r="R85" s="301"/>
      <c r="S85" s="183" t="str">
        <f>IF(D85=1,_xll.meLWOSwapParRate(AL85,P85),"")</f>
        <v/>
      </c>
      <c r="T85" s="184" t="str">
        <f>IF(D85=1,_xll.meLWOSwapPV(AL85,P85),"")</f>
        <v/>
      </c>
      <c r="U85" s="185"/>
      <c r="V85" s="184"/>
      <c r="W85" s="184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184"/>
      <c r="AJ85" s="184"/>
      <c r="AK85" s="181" t="str">
        <f t="shared" ca="1" si="62"/>
        <v>OLD</v>
      </c>
      <c r="AL85" s="162" t="str">
        <f>IF(D85=1,_xll.meLWOSwapCreateFromLegs(B85,AM85,BP85),"")</f>
        <v/>
      </c>
      <c r="AM85" s="162" t="str">
        <f>IF(D85=1,_xll.meLWOLegCreate(AN85,_xll.meUtilityLVBFromMultipleKeysValues($AN$5:$BN$5,AN85:BN85),FALSE),"")</f>
        <v/>
      </c>
      <c r="AN85" s="162" t="s">
        <v>382</v>
      </c>
      <c r="AO85" s="468">
        <f t="shared" si="63"/>
        <v>100000000</v>
      </c>
      <c r="AP85" s="373" t="str">
        <f t="shared" si="64"/>
        <v>Receive</v>
      </c>
      <c r="AQ85" s="186">
        <f ca="1">IF(E85="","",IF(OR(RIGHT(E85,1)="D",RIGHT(E85,1)="Y",RIGHT(E85,1)="M",RIGHT(E85,1)="W"),_xll.meDateFromTenor(SpotDate,E85,"MOD_FOLLOWING","TGT"),E85))</f>
        <v>43355</v>
      </c>
      <c r="AR85" s="186">
        <f ca="1">IF(F85="","",IF(OR(RIGHT(F85,1)="D",RIGHT(F85,1)="Y",RIGHT(F85,1)="M",RIGHT(F85,1)="W"),_xll.meDateFromTenor(AQ85,F85),F85))</f>
        <v>45181</v>
      </c>
      <c r="AS85" s="162" t="str">
        <f t="shared" si="45"/>
        <v>ANNUAL</v>
      </c>
      <c r="AT85" s="162" t="s">
        <v>94</v>
      </c>
      <c r="AU85" s="162" t="s">
        <v>102</v>
      </c>
      <c r="AV85" s="180">
        <f t="shared" si="46"/>
        <v>0</v>
      </c>
      <c r="BB85" s="162" t="str">
        <f t="shared" si="47"/>
        <v>30/360</v>
      </c>
      <c r="BE85" s="162" t="s">
        <v>127</v>
      </c>
      <c r="BF85" s="162" t="s">
        <v>113</v>
      </c>
      <c r="BG85" s="162" t="s">
        <v>127</v>
      </c>
      <c r="BH85" s="162" t="s">
        <v>113</v>
      </c>
      <c r="BI85" s="162" t="s">
        <v>393</v>
      </c>
      <c r="BK85" s="162" t="s">
        <v>379</v>
      </c>
      <c r="BN85" s="162" t="s">
        <v>380</v>
      </c>
      <c r="BP85" s="162" t="str">
        <f>IF(D85=1,_xll.meLWOLegCreate(BQ85,_xll.meUtilityLVBFromMultipleKeysValues($BQ$5:$CQ$5,BQ85:CQ85),FALSE),"")</f>
        <v/>
      </c>
      <c r="BQ85" s="162" t="s">
        <v>383</v>
      </c>
      <c r="BR85" s="187">
        <f t="shared" si="65"/>
        <v>100000000</v>
      </c>
      <c r="BS85" s="373" t="str">
        <f t="shared" si="66"/>
        <v>Pay</v>
      </c>
      <c r="BT85" s="186">
        <f ca="1">IF(I85="","",IF(OR(RIGHT(I85,1)="D",RIGHT(I85,1)="Y",RIGHT(I85,1)="M",RIGHT(I85,1)="W"),_xll.meDateFromTenor(SpotDate,I85,"MOD_FOLLOWING","TGT"),I85))</f>
        <v>43355</v>
      </c>
      <c r="BU85" s="186">
        <f ca="1">IF(J85="","",IF(OR(RIGHT(J85,1)="D",RIGHT(J85,1)="Y",RIGHT(J85,1)="M",RIGHT(J85,1)="W"),_xll.meDateFromTenor(BT85,J85),J85))</f>
        <v>45181</v>
      </c>
      <c r="BV85" s="162" t="str">
        <f t="shared" si="48"/>
        <v>Semi-Annual</v>
      </c>
      <c r="BW85" s="188" t="str">
        <f>IF(BV85="QUARTERLY",Curves!$AG$14,IF('Vanilla Pricer'!BV85="SEMI-ANNUAL",Curves!$AG$15,IF('Vanilla Pricer'!BV85="MONTHLY",Curves!$AG$16,IF('Vanilla Pricer'!BV85="12M",Curves!$AG$17))))</f>
        <v>EUR6M</v>
      </c>
      <c r="BX85" s="162" t="s">
        <v>94</v>
      </c>
      <c r="BY85" s="162" t="s">
        <v>102</v>
      </c>
      <c r="BZ85" s="162" t="s">
        <v>378</v>
      </c>
      <c r="CA85" s="162" t="s">
        <v>378</v>
      </c>
      <c r="CB85" s="200" t="str">
        <f t="shared" si="49"/>
        <v/>
      </c>
      <c r="CD85" s="181">
        <f t="shared" si="50"/>
        <v>0</v>
      </c>
      <c r="CE85" s="162" t="str">
        <f t="shared" si="51"/>
        <v>ACT/360</v>
      </c>
      <c r="CF85" s="162" t="s">
        <v>127</v>
      </c>
      <c r="CG85" s="162" t="s">
        <v>113</v>
      </c>
      <c r="CH85" s="162" t="s">
        <v>127</v>
      </c>
      <c r="CI85" s="162" t="s">
        <v>113</v>
      </c>
      <c r="CJ85" s="162" t="s">
        <v>127</v>
      </c>
      <c r="CK85" s="162" t="s">
        <v>113</v>
      </c>
      <c r="CL85" s="162" t="s">
        <v>393</v>
      </c>
      <c r="CM85" s="162" t="s">
        <v>379</v>
      </c>
      <c r="CN85" s="162" t="s">
        <v>379</v>
      </c>
      <c r="CQ85" s="162" t="s">
        <v>380</v>
      </c>
      <c r="CR85" s="162"/>
      <c r="CS85" s="162"/>
      <c r="CW85" s="201" t="str">
        <f t="shared" si="67"/>
        <v>Receive</v>
      </c>
      <c r="CX85" s="210">
        <f t="shared" si="68"/>
        <v>100000000</v>
      </c>
      <c r="CY85" s="209">
        <f t="shared" ca="1" si="69"/>
        <v>43355</v>
      </c>
      <c r="CZ85" s="208">
        <f t="shared" ca="1" si="70"/>
        <v>45181</v>
      </c>
      <c r="DA85" s="209" t="str">
        <f t="shared" si="52"/>
        <v>EURLIVE</v>
      </c>
      <c r="DB85" s="207" t="str">
        <f t="shared" si="71"/>
        <v>EUR6M</v>
      </c>
      <c r="DC85" s="207" t="s">
        <v>94</v>
      </c>
      <c r="DD85" s="214" t="str">
        <f t="shared" si="72"/>
        <v>ANNUAL</v>
      </c>
      <c r="DE85" s="214" t="str">
        <f t="shared" si="53"/>
        <v>30/360</v>
      </c>
      <c r="DF85" s="213" t="s">
        <v>127</v>
      </c>
      <c r="DG85" s="213" t="s">
        <v>113</v>
      </c>
      <c r="DH85" s="213" t="s">
        <v>127</v>
      </c>
      <c r="DI85" s="213" t="s">
        <v>113</v>
      </c>
      <c r="DJ85" s="220"/>
      <c r="DK85" s="220"/>
      <c r="DL85" s="201"/>
      <c r="DM85" s="205" t="s">
        <v>379</v>
      </c>
      <c r="DN85" s="219" t="s">
        <v>380</v>
      </c>
      <c r="DO85" s="214" t="str">
        <f t="shared" si="54"/>
        <v>Semi-Annual</v>
      </c>
      <c r="DP85" s="204">
        <f t="shared" si="55"/>
        <v>0</v>
      </c>
      <c r="DQ85" s="214" t="str">
        <f t="shared" si="56"/>
        <v>ACT/360</v>
      </c>
      <c r="DR85" s="213" t="s">
        <v>127</v>
      </c>
      <c r="DS85" s="213" t="s">
        <v>113</v>
      </c>
      <c r="DT85" s="213" t="s">
        <v>127</v>
      </c>
      <c r="DU85" s="213" t="s">
        <v>113</v>
      </c>
      <c r="DV85" s="213" t="s">
        <v>127</v>
      </c>
      <c r="DW85" s="213" t="s">
        <v>113</v>
      </c>
      <c r="DX85" s="220"/>
      <c r="DY85" s="220"/>
      <c r="DZ85" s="201"/>
      <c r="EA85" s="205" t="s">
        <v>379</v>
      </c>
      <c r="EB85" s="208"/>
      <c r="EC85" s="208" t="str">
        <f t="shared" si="57"/>
        <v>0D</v>
      </c>
      <c r="ED85" s="208">
        <f t="shared" si="58"/>
        <v>0</v>
      </c>
      <c r="EE85" s="203" t="str">
        <f t="shared" si="59"/>
        <v/>
      </c>
      <c r="EF85" s="215"/>
      <c r="EG85" s="205" t="s">
        <v>379</v>
      </c>
      <c r="EH85" s="219" t="s">
        <v>380</v>
      </c>
      <c r="EI85" s="206">
        <f t="shared" si="60"/>
        <v>0</v>
      </c>
      <c r="ET85" s="159">
        <v>80</v>
      </c>
      <c r="EU85" s="618">
        <v>0</v>
      </c>
      <c r="EV85" s="179">
        <v>0</v>
      </c>
      <c r="EW85" s="159" t="s">
        <v>379</v>
      </c>
      <c r="EX85" s="618" t="s">
        <v>16</v>
      </c>
      <c r="EY85" s="618" t="s">
        <v>117</v>
      </c>
      <c r="EZ85" s="179" t="s">
        <v>152</v>
      </c>
      <c r="FA85" s="618" t="s">
        <v>379</v>
      </c>
      <c r="FB85" s="618" t="str">
        <f t="shared" si="73"/>
        <v>5Y</v>
      </c>
      <c r="FC85" s="618" t="s">
        <v>190</v>
      </c>
      <c r="FD85" s="179" t="s">
        <v>115</v>
      </c>
      <c r="FE85" s="475">
        <v>100</v>
      </c>
      <c r="FF85" s="180"/>
      <c r="FG85" s="181">
        <v>0</v>
      </c>
      <c r="FH85" s="182" t="s">
        <v>399</v>
      </c>
    </row>
    <row r="86" spans="2:164">
      <c r="B86" s="159">
        <v>81</v>
      </c>
      <c r="C86" s="755">
        <v>0</v>
      </c>
      <c r="D86" s="179">
        <v>0</v>
      </c>
      <c r="E86" s="159" t="s">
        <v>379</v>
      </c>
      <c r="F86" s="755" t="s">
        <v>16</v>
      </c>
      <c r="G86" s="755" t="s">
        <v>117</v>
      </c>
      <c r="H86" s="179" t="s">
        <v>152</v>
      </c>
      <c r="I86" s="755" t="s">
        <v>379</v>
      </c>
      <c r="J86" s="755" t="str">
        <f t="shared" si="61"/>
        <v>5Y</v>
      </c>
      <c r="K86" s="755" t="s">
        <v>190</v>
      </c>
      <c r="L86" s="179" t="s">
        <v>115</v>
      </c>
      <c r="M86" s="475">
        <v>100</v>
      </c>
      <c r="N86" s="180"/>
      <c r="O86" s="181">
        <v>0</v>
      </c>
      <c r="P86" s="182" t="s">
        <v>399</v>
      </c>
      <c r="Q86" s="300" t="str">
        <f>IF(D86=1,IF(BT86=AK83,_xll.mirSwapStubRate(BT86,BU86,BV86,CE86,CF86,CG86,,,,,,,CQ86,P86,Curves!$AF$4:$AF$10,Curves!$AF$4:$AF$10,Curves!$AG$4:$AG$10,,,TRUE,TRUE),_xll.mirSwapStubRate(BT86,BU86,BV86,CE86,CF86,CG86,,,,,,,CQ86,P86,Curves!$AG$13:$AG$17,Curves!$AF$13:$AF$17,,,,TRUE,TRUE)),"")</f>
        <v/>
      </c>
      <c r="R86" s="301"/>
      <c r="S86" s="183" t="str">
        <f>IF(D86=1,_xll.meLWOSwapParRate(AL86,P86),"")</f>
        <v/>
      </c>
      <c r="T86" s="184" t="str">
        <f>IF(D86=1,_xll.meLWOSwapPV(AL86,P86),"")</f>
        <v/>
      </c>
      <c r="U86" s="185"/>
      <c r="V86" s="184"/>
      <c r="W86" s="184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184"/>
      <c r="AJ86" s="184"/>
      <c r="AK86" s="181" t="str">
        <f t="shared" ca="1" si="62"/>
        <v>OLD</v>
      </c>
      <c r="AL86" s="162" t="str">
        <f>IF(D86=1,_xll.meLWOSwapCreateFromLegs(B86,AM86,BP86),"")</f>
        <v/>
      </c>
      <c r="AM86" s="162" t="str">
        <f>IF(D86=1,_xll.meLWOLegCreate(AN86,_xll.meUtilityLVBFromMultipleKeysValues($AN$5:$BN$5,AN86:BN86),FALSE),"")</f>
        <v/>
      </c>
      <c r="AN86" s="162" t="s">
        <v>382</v>
      </c>
      <c r="AO86" s="468">
        <f t="shared" si="63"/>
        <v>100000000</v>
      </c>
      <c r="AP86" s="373" t="str">
        <f t="shared" si="64"/>
        <v>Receive</v>
      </c>
      <c r="AQ86" s="186">
        <f ca="1">IF(E86="","",IF(OR(RIGHT(E86,1)="D",RIGHT(E86,1)="Y",RIGHT(E86,1)="M",RIGHT(E86,1)="W"),_xll.meDateFromTenor(SpotDate,E86,"MOD_FOLLOWING","TGT"),E86))</f>
        <v>43355</v>
      </c>
      <c r="AR86" s="186">
        <f ca="1">IF(F86="","",IF(OR(RIGHT(F86,1)="D",RIGHT(F86,1)="Y",RIGHT(F86,1)="M",RIGHT(F86,1)="W"),_xll.meDateFromTenor(AQ86,F86),F86))</f>
        <v>45181</v>
      </c>
      <c r="AS86" s="162" t="str">
        <f t="shared" si="45"/>
        <v>ANNUAL</v>
      </c>
      <c r="AT86" s="162" t="s">
        <v>94</v>
      </c>
      <c r="AU86" s="162" t="s">
        <v>102</v>
      </c>
      <c r="AV86" s="180">
        <f t="shared" si="46"/>
        <v>0</v>
      </c>
      <c r="BB86" s="162" t="str">
        <f t="shared" si="47"/>
        <v>30/360</v>
      </c>
      <c r="BE86" s="162" t="s">
        <v>127</v>
      </c>
      <c r="BF86" s="162" t="s">
        <v>113</v>
      </c>
      <c r="BG86" s="162" t="s">
        <v>127</v>
      </c>
      <c r="BH86" s="162" t="s">
        <v>113</v>
      </c>
      <c r="BI86" s="162" t="s">
        <v>393</v>
      </c>
      <c r="BK86" s="162" t="s">
        <v>379</v>
      </c>
      <c r="BN86" s="162" t="s">
        <v>380</v>
      </c>
      <c r="BP86" s="162" t="str">
        <f>IF(D86=1,_xll.meLWOLegCreate(BQ86,_xll.meUtilityLVBFromMultipleKeysValues($BQ$5:$CQ$5,BQ86:CQ86),FALSE),"")</f>
        <v/>
      </c>
      <c r="BQ86" s="162" t="s">
        <v>383</v>
      </c>
      <c r="BR86" s="187">
        <f t="shared" si="65"/>
        <v>100000000</v>
      </c>
      <c r="BS86" s="373" t="str">
        <f t="shared" si="66"/>
        <v>Pay</v>
      </c>
      <c r="BT86" s="186">
        <f ca="1">IF(I86="","",IF(OR(RIGHT(I86,1)="D",RIGHT(I86,1)="Y",RIGHT(I86,1)="M",RIGHT(I86,1)="W"),_xll.meDateFromTenor(SpotDate,I86,"MOD_FOLLOWING","TGT"),I86))</f>
        <v>43355</v>
      </c>
      <c r="BU86" s="186">
        <f ca="1">IF(J86="","",IF(OR(RIGHT(J86,1)="D",RIGHT(J86,1)="Y",RIGHT(J86,1)="M",RIGHT(J86,1)="W"),_xll.meDateFromTenor(BT86,J86),J86))</f>
        <v>45181</v>
      </c>
      <c r="BV86" s="162" t="str">
        <f t="shared" si="48"/>
        <v>Semi-Annual</v>
      </c>
      <c r="BW86" s="188" t="str">
        <f>IF(BV86="QUARTERLY",Curves!$AG$14,IF('Vanilla Pricer'!BV86="SEMI-ANNUAL",Curves!$AG$15,IF('Vanilla Pricer'!BV86="MONTHLY",Curves!$AG$16,IF('Vanilla Pricer'!BV86="12M",Curves!$AG$17))))</f>
        <v>EUR6M</v>
      </c>
      <c r="BX86" s="162" t="s">
        <v>94</v>
      </c>
      <c r="BY86" s="162" t="s">
        <v>102</v>
      </c>
      <c r="BZ86" s="162" t="s">
        <v>378</v>
      </c>
      <c r="CA86" s="162" t="s">
        <v>378</v>
      </c>
      <c r="CB86" s="200" t="str">
        <f t="shared" si="49"/>
        <v/>
      </c>
      <c r="CD86" s="181">
        <f t="shared" si="50"/>
        <v>0</v>
      </c>
      <c r="CE86" s="162" t="str">
        <f t="shared" si="51"/>
        <v>ACT/360</v>
      </c>
      <c r="CF86" s="162" t="s">
        <v>127</v>
      </c>
      <c r="CG86" s="162" t="s">
        <v>113</v>
      </c>
      <c r="CH86" s="162" t="s">
        <v>127</v>
      </c>
      <c r="CI86" s="162" t="s">
        <v>113</v>
      </c>
      <c r="CJ86" s="162" t="s">
        <v>127</v>
      </c>
      <c r="CK86" s="162" t="s">
        <v>113</v>
      </c>
      <c r="CL86" s="162" t="s">
        <v>393</v>
      </c>
      <c r="CM86" s="162" t="s">
        <v>379</v>
      </c>
      <c r="CN86" s="162" t="s">
        <v>379</v>
      </c>
      <c r="CQ86" s="162" t="s">
        <v>380</v>
      </c>
      <c r="CR86" s="162"/>
      <c r="CS86" s="162"/>
      <c r="CW86" s="201" t="str">
        <f t="shared" si="67"/>
        <v>Receive</v>
      </c>
      <c r="CX86" s="210">
        <f t="shared" si="68"/>
        <v>100000000</v>
      </c>
      <c r="CY86" s="209">
        <f t="shared" ca="1" si="69"/>
        <v>43355</v>
      </c>
      <c r="CZ86" s="208">
        <f t="shared" ca="1" si="70"/>
        <v>45181</v>
      </c>
      <c r="DA86" s="209" t="str">
        <f t="shared" si="52"/>
        <v>EURLIVE</v>
      </c>
      <c r="DB86" s="207" t="str">
        <f t="shared" si="71"/>
        <v>EUR6M</v>
      </c>
      <c r="DC86" s="207" t="s">
        <v>94</v>
      </c>
      <c r="DD86" s="214" t="str">
        <f t="shared" si="72"/>
        <v>ANNUAL</v>
      </c>
      <c r="DE86" s="214" t="str">
        <f t="shared" si="53"/>
        <v>30/360</v>
      </c>
      <c r="DF86" s="213" t="s">
        <v>127</v>
      </c>
      <c r="DG86" s="213" t="s">
        <v>113</v>
      </c>
      <c r="DH86" s="213" t="s">
        <v>127</v>
      </c>
      <c r="DI86" s="213" t="s">
        <v>113</v>
      </c>
      <c r="DJ86" s="220"/>
      <c r="DK86" s="220"/>
      <c r="DL86" s="201"/>
      <c r="DM86" s="205" t="s">
        <v>379</v>
      </c>
      <c r="DN86" s="219" t="s">
        <v>380</v>
      </c>
      <c r="DO86" s="214" t="str">
        <f t="shared" si="54"/>
        <v>Semi-Annual</v>
      </c>
      <c r="DP86" s="204">
        <f t="shared" si="55"/>
        <v>0</v>
      </c>
      <c r="DQ86" s="214" t="str">
        <f t="shared" si="56"/>
        <v>ACT/360</v>
      </c>
      <c r="DR86" s="213" t="s">
        <v>127</v>
      </c>
      <c r="DS86" s="213" t="s">
        <v>113</v>
      </c>
      <c r="DT86" s="213" t="s">
        <v>127</v>
      </c>
      <c r="DU86" s="213" t="s">
        <v>113</v>
      </c>
      <c r="DV86" s="213" t="s">
        <v>127</v>
      </c>
      <c r="DW86" s="213" t="s">
        <v>113</v>
      </c>
      <c r="DX86" s="220"/>
      <c r="DY86" s="220"/>
      <c r="DZ86" s="201"/>
      <c r="EA86" s="205" t="s">
        <v>379</v>
      </c>
      <c r="EB86" s="208"/>
      <c r="EC86" s="208" t="str">
        <f t="shared" si="57"/>
        <v>0D</v>
      </c>
      <c r="ED86" s="208">
        <f t="shared" si="58"/>
        <v>0</v>
      </c>
      <c r="EE86" s="203" t="str">
        <f t="shared" si="59"/>
        <v/>
      </c>
      <c r="EF86" s="215"/>
      <c r="EG86" s="205" t="s">
        <v>379</v>
      </c>
      <c r="EH86" s="219" t="s">
        <v>380</v>
      </c>
      <c r="EI86" s="206">
        <f t="shared" si="60"/>
        <v>0</v>
      </c>
      <c r="ET86" s="159">
        <v>81</v>
      </c>
      <c r="EU86" s="618">
        <v>0</v>
      </c>
      <c r="EV86" s="179">
        <v>0</v>
      </c>
      <c r="EW86" s="159" t="s">
        <v>379</v>
      </c>
      <c r="EX86" s="618" t="s">
        <v>16</v>
      </c>
      <c r="EY86" s="618" t="s">
        <v>117</v>
      </c>
      <c r="EZ86" s="179" t="s">
        <v>152</v>
      </c>
      <c r="FA86" s="618" t="s">
        <v>379</v>
      </c>
      <c r="FB86" s="618" t="str">
        <f t="shared" si="73"/>
        <v>5Y</v>
      </c>
      <c r="FC86" s="618" t="s">
        <v>190</v>
      </c>
      <c r="FD86" s="179" t="s">
        <v>115</v>
      </c>
      <c r="FE86" s="475">
        <v>100</v>
      </c>
      <c r="FF86" s="180"/>
      <c r="FG86" s="181">
        <v>0</v>
      </c>
      <c r="FH86" s="182" t="s">
        <v>399</v>
      </c>
    </row>
    <row r="87" spans="2:164">
      <c r="B87" s="159">
        <v>82</v>
      </c>
      <c r="C87" s="755">
        <v>0</v>
      </c>
      <c r="D87" s="179">
        <v>0</v>
      </c>
      <c r="E87" s="159" t="s">
        <v>379</v>
      </c>
      <c r="F87" s="755" t="s">
        <v>16</v>
      </c>
      <c r="G87" s="755" t="s">
        <v>117</v>
      </c>
      <c r="H87" s="179" t="s">
        <v>152</v>
      </c>
      <c r="I87" s="755" t="s">
        <v>379</v>
      </c>
      <c r="J87" s="755" t="str">
        <f t="shared" si="61"/>
        <v>5Y</v>
      </c>
      <c r="K87" s="755" t="s">
        <v>190</v>
      </c>
      <c r="L87" s="179" t="s">
        <v>115</v>
      </c>
      <c r="M87" s="475">
        <v>100</v>
      </c>
      <c r="N87" s="180"/>
      <c r="O87" s="181">
        <v>0</v>
      </c>
      <c r="P87" s="182" t="s">
        <v>399</v>
      </c>
      <c r="Q87" s="300" t="str">
        <f>IF(D87=1,IF(BT87=AK84,_xll.mirSwapStubRate(BT87,BU87,BV87,CE87,CF87,CG87,,,,,,,CQ87,P87,Curves!$AF$4:$AF$10,Curves!$AF$4:$AF$10,Curves!$AG$4:$AG$10,,,TRUE,TRUE),_xll.mirSwapStubRate(BT87,BU87,BV87,CE87,CF87,CG87,,,,,,,CQ87,P87,Curves!$AG$13:$AG$17,Curves!$AF$13:$AF$17,,,,TRUE,TRUE)),"")</f>
        <v/>
      </c>
      <c r="R87" s="301"/>
      <c r="S87" s="183" t="str">
        <f>IF(D87=1,_xll.meLWOSwapParRate(AL87,P87),"")</f>
        <v/>
      </c>
      <c r="T87" s="184" t="str">
        <f>IF(D87=1,_xll.meLWOSwapPV(AL87,P87),"")</f>
        <v/>
      </c>
      <c r="U87" s="185"/>
      <c r="V87" s="184"/>
      <c r="W87" s="184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1" t="str">
        <f t="shared" ca="1" si="62"/>
        <v>OLD</v>
      </c>
      <c r="AL87" s="162" t="str">
        <f>IF(D87=1,_xll.meLWOSwapCreateFromLegs(B87,AM87,BP87),"")</f>
        <v/>
      </c>
      <c r="AM87" s="162" t="str">
        <f>IF(D87=1,_xll.meLWOLegCreate(AN87,_xll.meUtilityLVBFromMultipleKeysValues($AN$5:$BN$5,AN87:BN87),FALSE),"")</f>
        <v/>
      </c>
      <c r="AN87" s="162" t="s">
        <v>382</v>
      </c>
      <c r="AO87" s="468">
        <f t="shared" si="63"/>
        <v>100000000</v>
      </c>
      <c r="AP87" s="373" t="str">
        <f t="shared" si="64"/>
        <v>Receive</v>
      </c>
      <c r="AQ87" s="186">
        <f ca="1">IF(E87="","",IF(OR(RIGHT(E87,1)="D",RIGHT(E87,1)="Y",RIGHT(E87,1)="M",RIGHT(E87,1)="W"),_xll.meDateFromTenor(SpotDate,E87,"MOD_FOLLOWING","TGT"),E87))</f>
        <v>43355</v>
      </c>
      <c r="AR87" s="186">
        <f ca="1">IF(F87="","",IF(OR(RIGHT(F87,1)="D",RIGHT(F87,1)="Y",RIGHT(F87,1)="M",RIGHT(F87,1)="W"),_xll.meDateFromTenor(AQ87,F87),F87))</f>
        <v>45181</v>
      </c>
      <c r="AS87" s="162" t="str">
        <f t="shared" si="45"/>
        <v>ANNUAL</v>
      </c>
      <c r="AT87" s="162" t="s">
        <v>94</v>
      </c>
      <c r="AU87" s="162" t="s">
        <v>102</v>
      </c>
      <c r="AV87" s="180">
        <f t="shared" si="46"/>
        <v>0</v>
      </c>
      <c r="BB87" s="162" t="str">
        <f t="shared" si="47"/>
        <v>30/360</v>
      </c>
      <c r="BE87" s="162" t="s">
        <v>127</v>
      </c>
      <c r="BF87" s="162" t="s">
        <v>113</v>
      </c>
      <c r="BG87" s="162" t="s">
        <v>127</v>
      </c>
      <c r="BH87" s="162" t="s">
        <v>113</v>
      </c>
      <c r="BI87" s="162" t="s">
        <v>393</v>
      </c>
      <c r="BK87" s="162" t="s">
        <v>379</v>
      </c>
      <c r="BN87" s="162" t="s">
        <v>380</v>
      </c>
      <c r="BP87" s="162" t="str">
        <f>IF(D87=1,_xll.meLWOLegCreate(BQ87,_xll.meUtilityLVBFromMultipleKeysValues($BQ$5:$CQ$5,BQ87:CQ87),FALSE),"")</f>
        <v/>
      </c>
      <c r="BQ87" s="162" t="s">
        <v>383</v>
      </c>
      <c r="BR87" s="187">
        <f t="shared" si="65"/>
        <v>100000000</v>
      </c>
      <c r="BS87" s="373" t="str">
        <f t="shared" si="66"/>
        <v>Pay</v>
      </c>
      <c r="BT87" s="186">
        <f ca="1">IF(I87="","",IF(OR(RIGHT(I87,1)="D",RIGHT(I87,1)="Y",RIGHT(I87,1)="M",RIGHT(I87,1)="W"),_xll.meDateFromTenor(SpotDate,I87,"MOD_FOLLOWING","TGT"),I87))</f>
        <v>43355</v>
      </c>
      <c r="BU87" s="186">
        <f ca="1">IF(J87="","",IF(OR(RIGHT(J87,1)="D",RIGHT(J87,1)="Y",RIGHT(J87,1)="M",RIGHT(J87,1)="W"),_xll.meDateFromTenor(BT87,J87),J87))</f>
        <v>45181</v>
      </c>
      <c r="BV87" s="162" t="str">
        <f t="shared" si="48"/>
        <v>Semi-Annual</v>
      </c>
      <c r="BW87" s="188" t="str">
        <f>IF(BV87="QUARTERLY",Curves!$AG$14,IF('Vanilla Pricer'!BV87="SEMI-ANNUAL",Curves!$AG$15,IF('Vanilla Pricer'!BV87="MONTHLY",Curves!$AG$16,IF('Vanilla Pricer'!BV87="12M",Curves!$AG$17))))</f>
        <v>EUR6M</v>
      </c>
      <c r="BX87" s="162" t="s">
        <v>94</v>
      </c>
      <c r="BY87" s="162" t="s">
        <v>102</v>
      </c>
      <c r="BZ87" s="162" t="s">
        <v>378</v>
      </c>
      <c r="CA87" s="162" t="s">
        <v>378</v>
      </c>
      <c r="CB87" s="200" t="str">
        <f t="shared" si="49"/>
        <v/>
      </c>
      <c r="CD87" s="181">
        <f t="shared" si="50"/>
        <v>0</v>
      </c>
      <c r="CE87" s="162" t="str">
        <f t="shared" si="51"/>
        <v>ACT/360</v>
      </c>
      <c r="CF87" s="162" t="s">
        <v>127</v>
      </c>
      <c r="CG87" s="162" t="s">
        <v>113</v>
      </c>
      <c r="CH87" s="162" t="s">
        <v>127</v>
      </c>
      <c r="CI87" s="162" t="s">
        <v>113</v>
      </c>
      <c r="CJ87" s="162" t="s">
        <v>127</v>
      </c>
      <c r="CK87" s="162" t="s">
        <v>113</v>
      </c>
      <c r="CL87" s="162" t="s">
        <v>393</v>
      </c>
      <c r="CM87" s="162" t="s">
        <v>379</v>
      </c>
      <c r="CN87" s="162" t="s">
        <v>379</v>
      </c>
      <c r="CQ87" s="162" t="s">
        <v>380</v>
      </c>
      <c r="CR87" s="162"/>
      <c r="CS87" s="162"/>
      <c r="CW87" s="201" t="str">
        <f t="shared" si="67"/>
        <v>Receive</v>
      </c>
      <c r="CX87" s="210">
        <f t="shared" si="68"/>
        <v>100000000</v>
      </c>
      <c r="CY87" s="209">
        <f t="shared" ca="1" si="69"/>
        <v>43355</v>
      </c>
      <c r="CZ87" s="208">
        <f t="shared" ca="1" si="70"/>
        <v>45181</v>
      </c>
      <c r="DA87" s="209" t="str">
        <f t="shared" si="52"/>
        <v>EURLIVE</v>
      </c>
      <c r="DB87" s="207" t="str">
        <f t="shared" si="71"/>
        <v>EUR6M</v>
      </c>
      <c r="DC87" s="207" t="s">
        <v>94</v>
      </c>
      <c r="DD87" s="214" t="str">
        <f t="shared" si="72"/>
        <v>ANNUAL</v>
      </c>
      <c r="DE87" s="214" t="str">
        <f t="shared" si="53"/>
        <v>30/360</v>
      </c>
      <c r="DF87" s="213" t="s">
        <v>127</v>
      </c>
      <c r="DG87" s="213" t="s">
        <v>113</v>
      </c>
      <c r="DH87" s="213" t="s">
        <v>127</v>
      </c>
      <c r="DI87" s="213" t="s">
        <v>113</v>
      </c>
      <c r="DJ87" s="220"/>
      <c r="DK87" s="220"/>
      <c r="DL87" s="201"/>
      <c r="DM87" s="205" t="s">
        <v>379</v>
      </c>
      <c r="DN87" s="219" t="s">
        <v>380</v>
      </c>
      <c r="DO87" s="214" t="str">
        <f t="shared" si="54"/>
        <v>Semi-Annual</v>
      </c>
      <c r="DP87" s="204">
        <f t="shared" si="55"/>
        <v>0</v>
      </c>
      <c r="DQ87" s="214" t="str">
        <f t="shared" si="56"/>
        <v>ACT/360</v>
      </c>
      <c r="DR87" s="213" t="s">
        <v>127</v>
      </c>
      <c r="DS87" s="213" t="s">
        <v>113</v>
      </c>
      <c r="DT87" s="213" t="s">
        <v>127</v>
      </c>
      <c r="DU87" s="213" t="s">
        <v>113</v>
      </c>
      <c r="DV87" s="213" t="s">
        <v>127</v>
      </c>
      <c r="DW87" s="213" t="s">
        <v>113</v>
      </c>
      <c r="DX87" s="220"/>
      <c r="DY87" s="220"/>
      <c r="DZ87" s="201"/>
      <c r="EA87" s="205" t="s">
        <v>379</v>
      </c>
      <c r="EB87" s="208"/>
      <c r="EC87" s="208" t="str">
        <f t="shared" si="57"/>
        <v>0D</v>
      </c>
      <c r="ED87" s="208">
        <f t="shared" si="58"/>
        <v>0</v>
      </c>
      <c r="EE87" s="203" t="str">
        <f t="shared" si="59"/>
        <v/>
      </c>
      <c r="EF87" s="215"/>
      <c r="EG87" s="205" t="s">
        <v>379</v>
      </c>
      <c r="EH87" s="219" t="s">
        <v>380</v>
      </c>
      <c r="EI87" s="206">
        <f t="shared" si="60"/>
        <v>0</v>
      </c>
      <c r="ET87" s="159">
        <v>82</v>
      </c>
      <c r="EU87" s="618">
        <v>0</v>
      </c>
      <c r="EV87" s="179">
        <v>0</v>
      </c>
      <c r="EW87" s="159" t="s">
        <v>379</v>
      </c>
      <c r="EX87" s="618" t="s">
        <v>16</v>
      </c>
      <c r="EY87" s="618" t="s">
        <v>117</v>
      </c>
      <c r="EZ87" s="179" t="s">
        <v>152</v>
      </c>
      <c r="FA87" s="618" t="s">
        <v>379</v>
      </c>
      <c r="FB87" s="618" t="str">
        <f t="shared" si="73"/>
        <v>5Y</v>
      </c>
      <c r="FC87" s="618" t="s">
        <v>190</v>
      </c>
      <c r="FD87" s="179" t="s">
        <v>115</v>
      </c>
      <c r="FE87" s="475">
        <v>100</v>
      </c>
      <c r="FF87" s="180"/>
      <c r="FG87" s="181">
        <v>0</v>
      </c>
      <c r="FH87" s="182" t="s">
        <v>399</v>
      </c>
    </row>
    <row r="88" spans="2:164">
      <c r="B88" s="159">
        <v>83</v>
      </c>
      <c r="C88" s="755">
        <v>0</v>
      </c>
      <c r="D88" s="179">
        <v>0</v>
      </c>
      <c r="E88" s="159" t="s">
        <v>379</v>
      </c>
      <c r="F88" s="755" t="s">
        <v>16</v>
      </c>
      <c r="G88" s="755" t="s">
        <v>117</v>
      </c>
      <c r="H88" s="179" t="s">
        <v>152</v>
      </c>
      <c r="I88" s="755" t="s">
        <v>379</v>
      </c>
      <c r="J88" s="755" t="str">
        <f t="shared" si="61"/>
        <v>5Y</v>
      </c>
      <c r="K88" s="755" t="s">
        <v>190</v>
      </c>
      <c r="L88" s="179" t="s">
        <v>115</v>
      </c>
      <c r="M88" s="475">
        <v>100</v>
      </c>
      <c r="N88" s="180"/>
      <c r="O88" s="181">
        <v>0</v>
      </c>
      <c r="P88" s="182" t="s">
        <v>399</v>
      </c>
      <c r="Q88" s="300" t="str">
        <f>IF(D88=1,IF(BT88=AK85,_xll.mirSwapStubRate(BT88,BU88,BV88,CE88,CF88,CG88,,,,,,,CQ88,P88,Curves!$AF$4:$AF$10,Curves!$AF$4:$AF$10,Curves!$AG$4:$AG$10,,,TRUE,TRUE),_xll.mirSwapStubRate(BT88,BU88,BV88,CE88,CF88,CG88,,,,,,,CQ88,P88,Curves!$AG$13:$AG$17,Curves!$AF$13:$AF$17,,,,TRUE,TRUE)),"")</f>
        <v/>
      </c>
      <c r="R88" s="301"/>
      <c r="S88" s="183" t="str">
        <f>IF(D88=1,_xll.meLWOSwapParRate(AL88,P88),"")</f>
        <v/>
      </c>
      <c r="T88" s="184" t="str">
        <f>IF(D88=1,_xll.meLWOSwapPV(AL88,P88),"")</f>
        <v/>
      </c>
      <c r="U88" s="185"/>
      <c r="V88" s="184"/>
      <c r="W88" s="184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  <c r="AI88" s="184"/>
      <c r="AJ88" s="184"/>
      <c r="AK88" s="181" t="str">
        <f t="shared" ca="1" si="62"/>
        <v>OLD</v>
      </c>
      <c r="AL88" s="162" t="str">
        <f>IF(D88=1,_xll.meLWOSwapCreateFromLegs(B88,AM88,BP88),"")</f>
        <v/>
      </c>
      <c r="AM88" s="162" t="str">
        <f>IF(D88=1,_xll.meLWOLegCreate(AN88,_xll.meUtilityLVBFromMultipleKeysValues($AN$5:$BN$5,AN88:BN88),FALSE),"")</f>
        <v/>
      </c>
      <c r="AN88" s="162" t="s">
        <v>382</v>
      </c>
      <c r="AO88" s="468">
        <f t="shared" si="63"/>
        <v>100000000</v>
      </c>
      <c r="AP88" s="373" t="str">
        <f t="shared" si="64"/>
        <v>Receive</v>
      </c>
      <c r="AQ88" s="186">
        <f ca="1">IF(E88="","",IF(OR(RIGHT(E88,1)="D",RIGHT(E88,1)="Y",RIGHT(E88,1)="M",RIGHT(E88,1)="W"),_xll.meDateFromTenor(SpotDate,E88,"MOD_FOLLOWING","TGT"),E88))</f>
        <v>43355</v>
      </c>
      <c r="AR88" s="186">
        <f ca="1">IF(F88="","",IF(OR(RIGHT(F88,1)="D",RIGHT(F88,1)="Y",RIGHT(F88,1)="M",RIGHT(F88,1)="W"),_xll.meDateFromTenor(AQ88,F88),F88))</f>
        <v>45181</v>
      </c>
      <c r="AS88" s="162" t="str">
        <f t="shared" si="45"/>
        <v>ANNUAL</v>
      </c>
      <c r="AT88" s="162" t="s">
        <v>94</v>
      </c>
      <c r="AU88" s="162" t="s">
        <v>102</v>
      </c>
      <c r="AV88" s="180">
        <f t="shared" si="46"/>
        <v>0</v>
      </c>
      <c r="BB88" s="162" t="str">
        <f t="shared" si="47"/>
        <v>30/360</v>
      </c>
      <c r="BE88" s="162" t="s">
        <v>127</v>
      </c>
      <c r="BF88" s="162" t="s">
        <v>113</v>
      </c>
      <c r="BG88" s="162" t="s">
        <v>127</v>
      </c>
      <c r="BH88" s="162" t="s">
        <v>113</v>
      </c>
      <c r="BI88" s="162" t="s">
        <v>393</v>
      </c>
      <c r="BK88" s="162" t="s">
        <v>379</v>
      </c>
      <c r="BN88" s="162" t="s">
        <v>380</v>
      </c>
      <c r="BP88" s="162" t="str">
        <f>IF(D88=1,_xll.meLWOLegCreate(BQ88,_xll.meUtilityLVBFromMultipleKeysValues($BQ$5:$CQ$5,BQ88:CQ88),FALSE),"")</f>
        <v/>
      </c>
      <c r="BQ88" s="162" t="s">
        <v>383</v>
      </c>
      <c r="BR88" s="187">
        <f t="shared" si="65"/>
        <v>100000000</v>
      </c>
      <c r="BS88" s="373" t="str">
        <f t="shared" si="66"/>
        <v>Pay</v>
      </c>
      <c r="BT88" s="186">
        <f ca="1">IF(I88="","",IF(OR(RIGHT(I88,1)="D",RIGHT(I88,1)="Y",RIGHT(I88,1)="M",RIGHT(I88,1)="W"),_xll.meDateFromTenor(SpotDate,I88,"MOD_FOLLOWING","TGT"),I88))</f>
        <v>43355</v>
      </c>
      <c r="BU88" s="186">
        <f ca="1">IF(J88="","",IF(OR(RIGHT(J88,1)="D",RIGHT(J88,1)="Y",RIGHT(J88,1)="M",RIGHT(J88,1)="W"),_xll.meDateFromTenor(BT88,J88),J88))</f>
        <v>45181</v>
      </c>
      <c r="BV88" s="162" t="str">
        <f t="shared" si="48"/>
        <v>Semi-Annual</v>
      </c>
      <c r="BW88" s="188" t="str">
        <f>IF(BV88="QUARTERLY",Curves!$AG$14,IF('Vanilla Pricer'!BV88="SEMI-ANNUAL",Curves!$AG$15,IF('Vanilla Pricer'!BV88="MONTHLY",Curves!$AG$16,IF('Vanilla Pricer'!BV88="12M",Curves!$AG$17))))</f>
        <v>EUR6M</v>
      </c>
      <c r="BX88" s="162" t="s">
        <v>94</v>
      </c>
      <c r="BY88" s="162" t="s">
        <v>102</v>
      </c>
      <c r="BZ88" s="162" t="s">
        <v>378</v>
      </c>
      <c r="CA88" s="162" t="s">
        <v>378</v>
      </c>
      <c r="CB88" s="200" t="str">
        <f t="shared" si="49"/>
        <v/>
      </c>
      <c r="CD88" s="181">
        <f t="shared" si="50"/>
        <v>0</v>
      </c>
      <c r="CE88" s="162" t="str">
        <f t="shared" si="51"/>
        <v>ACT/360</v>
      </c>
      <c r="CF88" s="162" t="s">
        <v>127</v>
      </c>
      <c r="CG88" s="162" t="s">
        <v>113</v>
      </c>
      <c r="CH88" s="162" t="s">
        <v>127</v>
      </c>
      <c r="CI88" s="162" t="s">
        <v>113</v>
      </c>
      <c r="CJ88" s="162" t="s">
        <v>127</v>
      </c>
      <c r="CK88" s="162" t="s">
        <v>113</v>
      </c>
      <c r="CL88" s="162" t="s">
        <v>393</v>
      </c>
      <c r="CM88" s="162" t="s">
        <v>379</v>
      </c>
      <c r="CN88" s="162" t="s">
        <v>379</v>
      </c>
      <c r="CQ88" s="162" t="s">
        <v>380</v>
      </c>
      <c r="CR88" s="162"/>
      <c r="CS88" s="162"/>
      <c r="CW88" s="201" t="str">
        <f t="shared" si="67"/>
        <v>Receive</v>
      </c>
      <c r="CX88" s="210">
        <f t="shared" si="68"/>
        <v>100000000</v>
      </c>
      <c r="CY88" s="209">
        <f t="shared" ca="1" si="69"/>
        <v>43355</v>
      </c>
      <c r="CZ88" s="208">
        <f t="shared" ca="1" si="70"/>
        <v>45181</v>
      </c>
      <c r="DA88" s="209" t="str">
        <f t="shared" si="52"/>
        <v>EURLIVE</v>
      </c>
      <c r="DB88" s="207" t="str">
        <f t="shared" si="71"/>
        <v>EUR6M</v>
      </c>
      <c r="DC88" s="207" t="s">
        <v>94</v>
      </c>
      <c r="DD88" s="214" t="str">
        <f t="shared" si="72"/>
        <v>ANNUAL</v>
      </c>
      <c r="DE88" s="214" t="str">
        <f t="shared" si="53"/>
        <v>30/360</v>
      </c>
      <c r="DF88" s="213" t="s">
        <v>127</v>
      </c>
      <c r="DG88" s="213" t="s">
        <v>113</v>
      </c>
      <c r="DH88" s="213" t="s">
        <v>127</v>
      </c>
      <c r="DI88" s="213" t="s">
        <v>113</v>
      </c>
      <c r="DJ88" s="220"/>
      <c r="DK88" s="220"/>
      <c r="DL88" s="201"/>
      <c r="DM88" s="205" t="s">
        <v>379</v>
      </c>
      <c r="DN88" s="219" t="s">
        <v>380</v>
      </c>
      <c r="DO88" s="214" t="str">
        <f t="shared" si="54"/>
        <v>Semi-Annual</v>
      </c>
      <c r="DP88" s="204">
        <f t="shared" si="55"/>
        <v>0</v>
      </c>
      <c r="DQ88" s="214" t="str">
        <f t="shared" si="56"/>
        <v>ACT/360</v>
      </c>
      <c r="DR88" s="213" t="s">
        <v>127</v>
      </c>
      <c r="DS88" s="213" t="s">
        <v>113</v>
      </c>
      <c r="DT88" s="213" t="s">
        <v>127</v>
      </c>
      <c r="DU88" s="213" t="s">
        <v>113</v>
      </c>
      <c r="DV88" s="213" t="s">
        <v>127</v>
      </c>
      <c r="DW88" s="213" t="s">
        <v>113</v>
      </c>
      <c r="DX88" s="220"/>
      <c r="DY88" s="220"/>
      <c r="DZ88" s="201"/>
      <c r="EA88" s="205" t="s">
        <v>379</v>
      </c>
      <c r="EB88" s="208"/>
      <c r="EC88" s="208" t="str">
        <f t="shared" si="57"/>
        <v>0D</v>
      </c>
      <c r="ED88" s="208">
        <f t="shared" si="58"/>
        <v>0</v>
      </c>
      <c r="EE88" s="203" t="str">
        <f t="shared" si="59"/>
        <v/>
      </c>
      <c r="EF88" s="215"/>
      <c r="EG88" s="205" t="s">
        <v>379</v>
      </c>
      <c r="EH88" s="219" t="s">
        <v>380</v>
      </c>
      <c r="EI88" s="206">
        <f t="shared" si="60"/>
        <v>0</v>
      </c>
      <c r="ET88" s="159">
        <v>83</v>
      </c>
      <c r="EU88" s="618">
        <v>0</v>
      </c>
      <c r="EV88" s="179">
        <v>0</v>
      </c>
      <c r="EW88" s="159" t="s">
        <v>379</v>
      </c>
      <c r="EX88" s="618" t="s">
        <v>16</v>
      </c>
      <c r="EY88" s="618" t="s">
        <v>117</v>
      </c>
      <c r="EZ88" s="179" t="s">
        <v>152</v>
      </c>
      <c r="FA88" s="618" t="s">
        <v>379</v>
      </c>
      <c r="FB88" s="618" t="str">
        <f t="shared" si="73"/>
        <v>5Y</v>
      </c>
      <c r="FC88" s="618" t="s">
        <v>190</v>
      </c>
      <c r="FD88" s="179" t="s">
        <v>115</v>
      </c>
      <c r="FE88" s="475">
        <v>100</v>
      </c>
      <c r="FF88" s="180"/>
      <c r="FG88" s="181">
        <v>0</v>
      </c>
      <c r="FH88" s="182" t="s">
        <v>399</v>
      </c>
    </row>
    <row r="89" spans="2:164">
      <c r="B89" s="159">
        <v>84</v>
      </c>
      <c r="C89" s="755">
        <v>0</v>
      </c>
      <c r="D89" s="179">
        <v>0</v>
      </c>
      <c r="E89" s="159" t="s">
        <v>379</v>
      </c>
      <c r="F89" s="755" t="s">
        <v>16</v>
      </c>
      <c r="G89" s="755" t="s">
        <v>117</v>
      </c>
      <c r="H89" s="179" t="s">
        <v>152</v>
      </c>
      <c r="I89" s="755" t="s">
        <v>379</v>
      </c>
      <c r="J89" s="755" t="str">
        <f t="shared" si="61"/>
        <v>5Y</v>
      </c>
      <c r="K89" s="755" t="s">
        <v>190</v>
      </c>
      <c r="L89" s="179" t="s">
        <v>115</v>
      </c>
      <c r="M89" s="475">
        <v>100</v>
      </c>
      <c r="N89" s="180"/>
      <c r="O89" s="181">
        <v>0</v>
      </c>
      <c r="P89" s="182" t="s">
        <v>399</v>
      </c>
      <c r="Q89" s="300" t="str">
        <f>IF(D89=1,IF(BT89=AK86,_xll.mirSwapStubRate(BT89,BU89,BV89,CE89,CF89,CG89,,,,,,,CQ89,P89,Curves!$AF$4:$AF$10,Curves!$AF$4:$AF$10,Curves!$AG$4:$AG$10,,,TRUE,TRUE),_xll.mirSwapStubRate(BT89,BU89,BV89,CE89,CF89,CG89,,,,,,,CQ89,P89,Curves!$AG$13:$AG$17,Curves!$AF$13:$AF$17,,,,TRUE,TRUE)),"")</f>
        <v/>
      </c>
      <c r="R89" s="301"/>
      <c r="S89" s="183" t="str">
        <f>IF(D89=1,_xll.meLWOSwapParRate(AL89,P89),"")</f>
        <v/>
      </c>
      <c r="T89" s="184" t="str">
        <f>IF(D89=1,_xll.meLWOSwapPV(AL89,P89),"")</f>
        <v/>
      </c>
      <c r="U89" s="185"/>
      <c r="V89" s="184"/>
      <c r="W89" s="184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84"/>
      <c r="AJ89" s="184"/>
      <c r="AK89" s="181" t="str">
        <f t="shared" ca="1" si="62"/>
        <v>OLD</v>
      </c>
      <c r="AL89" s="162" t="str">
        <f>IF(D89=1,_xll.meLWOSwapCreateFromLegs(B89,AM89,BP89),"")</f>
        <v/>
      </c>
      <c r="AM89" s="162" t="str">
        <f>IF(D89=1,_xll.meLWOLegCreate(AN89,_xll.meUtilityLVBFromMultipleKeysValues($AN$5:$BN$5,AN89:BN89),FALSE),"")</f>
        <v/>
      </c>
      <c r="AN89" s="162" t="s">
        <v>382</v>
      </c>
      <c r="AO89" s="468">
        <f t="shared" si="63"/>
        <v>100000000</v>
      </c>
      <c r="AP89" s="373" t="str">
        <f t="shared" si="64"/>
        <v>Receive</v>
      </c>
      <c r="AQ89" s="186">
        <f ca="1">IF(E89="","",IF(OR(RIGHT(E89,1)="D",RIGHT(E89,1)="Y",RIGHT(E89,1)="M",RIGHT(E89,1)="W"),_xll.meDateFromTenor(SpotDate,E89,"MOD_FOLLOWING","TGT"),E89))</f>
        <v>43355</v>
      </c>
      <c r="AR89" s="186">
        <f ca="1">IF(F89="","",IF(OR(RIGHT(F89,1)="D",RIGHT(F89,1)="Y",RIGHT(F89,1)="M",RIGHT(F89,1)="W"),_xll.meDateFromTenor(AQ89,F89),F89))</f>
        <v>45181</v>
      </c>
      <c r="AS89" s="162" t="str">
        <f t="shared" si="45"/>
        <v>ANNUAL</v>
      </c>
      <c r="AT89" s="162" t="s">
        <v>94</v>
      </c>
      <c r="AU89" s="162" t="s">
        <v>102</v>
      </c>
      <c r="AV89" s="180">
        <f t="shared" si="46"/>
        <v>0</v>
      </c>
      <c r="BB89" s="162" t="str">
        <f t="shared" si="47"/>
        <v>30/360</v>
      </c>
      <c r="BE89" s="162" t="s">
        <v>127</v>
      </c>
      <c r="BF89" s="162" t="s">
        <v>113</v>
      </c>
      <c r="BG89" s="162" t="s">
        <v>127</v>
      </c>
      <c r="BH89" s="162" t="s">
        <v>113</v>
      </c>
      <c r="BI89" s="162" t="s">
        <v>393</v>
      </c>
      <c r="BK89" s="162" t="s">
        <v>379</v>
      </c>
      <c r="BN89" s="162" t="s">
        <v>380</v>
      </c>
      <c r="BP89" s="162" t="str">
        <f>IF(D89=1,_xll.meLWOLegCreate(BQ89,_xll.meUtilityLVBFromMultipleKeysValues($BQ$5:$CQ$5,BQ89:CQ89),FALSE),"")</f>
        <v/>
      </c>
      <c r="BQ89" s="162" t="s">
        <v>383</v>
      </c>
      <c r="BR89" s="187">
        <f t="shared" si="65"/>
        <v>100000000</v>
      </c>
      <c r="BS89" s="373" t="str">
        <f t="shared" si="66"/>
        <v>Pay</v>
      </c>
      <c r="BT89" s="186">
        <f ca="1">IF(I89="","",IF(OR(RIGHT(I89,1)="D",RIGHT(I89,1)="Y",RIGHT(I89,1)="M",RIGHT(I89,1)="W"),_xll.meDateFromTenor(SpotDate,I89,"MOD_FOLLOWING","TGT"),I89))</f>
        <v>43355</v>
      </c>
      <c r="BU89" s="186">
        <f ca="1">IF(J89="","",IF(OR(RIGHT(J89,1)="D",RIGHT(J89,1)="Y",RIGHT(J89,1)="M",RIGHT(J89,1)="W"),_xll.meDateFromTenor(BT89,J89),J89))</f>
        <v>45181</v>
      </c>
      <c r="BV89" s="162" t="str">
        <f t="shared" si="48"/>
        <v>Semi-Annual</v>
      </c>
      <c r="BW89" s="188" t="str">
        <f>IF(BV89="QUARTERLY",Curves!$AG$14,IF('Vanilla Pricer'!BV89="SEMI-ANNUAL",Curves!$AG$15,IF('Vanilla Pricer'!BV89="MONTHLY",Curves!$AG$16,IF('Vanilla Pricer'!BV89="12M",Curves!$AG$17))))</f>
        <v>EUR6M</v>
      </c>
      <c r="BX89" s="162" t="s">
        <v>94</v>
      </c>
      <c r="BY89" s="162" t="s">
        <v>102</v>
      </c>
      <c r="BZ89" s="162" t="s">
        <v>378</v>
      </c>
      <c r="CA89" s="162" t="s">
        <v>378</v>
      </c>
      <c r="CB89" s="200" t="str">
        <f t="shared" si="49"/>
        <v/>
      </c>
      <c r="CD89" s="181">
        <f t="shared" si="50"/>
        <v>0</v>
      </c>
      <c r="CE89" s="162" t="str">
        <f t="shared" si="51"/>
        <v>ACT/360</v>
      </c>
      <c r="CF89" s="162" t="s">
        <v>127</v>
      </c>
      <c r="CG89" s="162" t="s">
        <v>113</v>
      </c>
      <c r="CH89" s="162" t="s">
        <v>127</v>
      </c>
      <c r="CI89" s="162" t="s">
        <v>113</v>
      </c>
      <c r="CJ89" s="162" t="s">
        <v>127</v>
      </c>
      <c r="CK89" s="162" t="s">
        <v>113</v>
      </c>
      <c r="CL89" s="162" t="s">
        <v>393</v>
      </c>
      <c r="CM89" s="162" t="s">
        <v>379</v>
      </c>
      <c r="CN89" s="162" t="s">
        <v>379</v>
      </c>
      <c r="CQ89" s="162" t="s">
        <v>380</v>
      </c>
      <c r="CR89" s="162"/>
      <c r="CS89" s="162"/>
      <c r="CW89" s="201" t="str">
        <f t="shared" si="67"/>
        <v>Receive</v>
      </c>
      <c r="CX89" s="210">
        <f t="shared" si="68"/>
        <v>100000000</v>
      </c>
      <c r="CY89" s="209">
        <f t="shared" ca="1" si="69"/>
        <v>43355</v>
      </c>
      <c r="CZ89" s="208">
        <f t="shared" ca="1" si="70"/>
        <v>45181</v>
      </c>
      <c r="DA89" s="209" t="str">
        <f t="shared" si="52"/>
        <v>EURLIVE</v>
      </c>
      <c r="DB89" s="207" t="str">
        <f t="shared" si="71"/>
        <v>EUR6M</v>
      </c>
      <c r="DC89" s="207" t="s">
        <v>94</v>
      </c>
      <c r="DD89" s="214" t="str">
        <f t="shared" si="72"/>
        <v>ANNUAL</v>
      </c>
      <c r="DE89" s="214" t="str">
        <f t="shared" si="53"/>
        <v>30/360</v>
      </c>
      <c r="DF89" s="213" t="s">
        <v>127</v>
      </c>
      <c r="DG89" s="213" t="s">
        <v>113</v>
      </c>
      <c r="DH89" s="213" t="s">
        <v>127</v>
      </c>
      <c r="DI89" s="213" t="s">
        <v>113</v>
      </c>
      <c r="DJ89" s="220"/>
      <c r="DK89" s="220"/>
      <c r="DL89" s="201"/>
      <c r="DM89" s="205" t="s">
        <v>379</v>
      </c>
      <c r="DN89" s="219" t="s">
        <v>380</v>
      </c>
      <c r="DO89" s="214" t="str">
        <f t="shared" si="54"/>
        <v>Semi-Annual</v>
      </c>
      <c r="DP89" s="204">
        <f t="shared" si="55"/>
        <v>0</v>
      </c>
      <c r="DQ89" s="214" t="str">
        <f t="shared" si="56"/>
        <v>ACT/360</v>
      </c>
      <c r="DR89" s="213" t="s">
        <v>127</v>
      </c>
      <c r="DS89" s="213" t="s">
        <v>113</v>
      </c>
      <c r="DT89" s="213" t="s">
        <v>127</v>
      </c>
      <c r="DU89" s="213" t="s">
        <v>113</v>
      </c>
      <c r="DV89" s="213" t="s">
        <v>127</v>
      </c>
      <c r="DW89" s="213" t="s">
        <v>113</v>
      </c>
      <c r="DX89" s="220"/>
      <c r="DY89" s="220"/>
      <c r="DZ89" s="201"/>
      <c r="EA89" s="205" t="s">
        <v>379</v>
      </c>
      <c r="EB89" s="208"/>
      <c r="EC89" s="208" t="str">
        <f t="shared" si="57"/>
        <v>0D</v>
      </c>
      <c r="ED89" s="208">
        <f t="shared" si="58"/>
        <v>0</v>
      </c>
      <c r="EE89" s="203" t="str">
        <f t="shared" si="59"/>
        <v/>
      </c>
      <c r="EF89" s="215"/>
      <c r="EG89" s="205" t="s">
        <v>379</v>
      </c>
      <c r="EH89" s="219" t="s">
        <v>380</v>
      </c>
      <c r="EI89" s="206">
        <f t="shared" si="60"/>
        <v>0</v>
      </c>
      <c r="ET89" s="159">
        <v>84</v>
      </c>
      <c r="EU89" s="618">
        <v>0</v>
      </c>
      <c r="EV89" s="179">
        <v>0</v>
      </c>
      <c r="EW89" s="159" t="s">
        <v>379</v>
      </c>
      <c r="EX89" s="618" t="s">
        <v>16</v>
      </c>
      <c r="EY89" s="618" t="s">
        <v>117</v>
      </c>
      <c r="EZ89" s="179" t="s">
        <v>152</v>
      </c>
      <c r="FA89" s="618" t="s">
        <v>379</v>
      </c>
      <c r="FB89" s="618" t="str">
        <f t="shared" si="73"/>
        <v>5Y</v>
      </c>
      <c r="FC89" s="618" t="s">
        <v>190</v>
      </c>
      <c r="FD89" s="179" t="s">
        <v>115</v>
      </c>
      <c r="FE89" s="475">
        <v>100</v>
      </c>
      <c r="FF89" s="180"/>
      <c r="FG89" s="181">
        <v>0</v>
      </c>
      <c r="FH89" s="182" t="s">
        <v>399</v>
      </c>
    </row>
    <row r="90" spans="2:164">
      <c r="B90" s="159">
        <v>85</v>
      </c>
      <c r="C90" s="755">
        <v>0</v>
      </c>
      <c r="D90" s="179">
        <v>0</v>
      </c>
      <c r="E90" s="159" t="s">
        <v>379</v>
      </c>
      <c r="F90" s="755" t="s">
        <v>16</v>
      </c>
      <c r="G90" s="755" t="s">
        <v>117</v>
      </c>
      <c r="H90" s="179" t="s">
        <v>152</v>
      </c>
      <c r="I90" s="755" t="s">
        <v>379</v>
      </c>
      <c r="J90" s="755" t="str">
        <f t="shared" si="61"/>
        <v>5Y</v>
      </c>
      <c r="K90" s="755" t="s">
        <v>190</v>
      </c>
      <c r="L90" s="179" t="s">
        <v>115</v>
      </c>
      <c r="M90" s="475">
        <v>100</v>
      </c>
      <c r="N90" s="180"/>
      <c r="O90" s="181">
        <v>0</v>
      </c>
      <c r="P90" s="182" t="s">
        <v>399</v>
      </c>
      <c r="Q90" s="300" t="str">
        <f>IF(D90=1,IF(BT90=AK87,_xll.mirSwapStubRate(BT90,BU90,BV90,CE90,CF90,CG90,,,,,,,CQ90,P90,Curves!$AF$4:$AF$10,Curves!$AF$4:$AF$10,Curves!$AG$4:$AG$10,,,TRUE,TRUE),_xll.mirSwapStubRate(BT90,BU90,BV90,CE90,CF90,CG90,,,,,,,CQ90,P90,Curves!$AG$13:$AG$17,Curves!$AF$13:$AF$17,,,,TRUE,TRUE)),"")</f>
        <v/>
      </c>
      <c r="R90" s="301"/>
      <c r="S90" s="183" t="str">
        <f>IF(D90=1,_xll.meLWOSwapParRate(AL90,P90),"")</f>
        <v/>
      </c>
      <c r="T90" s="184" t="str">
        <f>IF(D90=1,_xll.meLWOSwapPV(AL90,P90),"")</f>
        <v/>
      </c>
      <c r="U90" s="185"/>
      <c r="V90" s="184"/>
      <c r="W90" s="184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84"/>
      <c r="AJ90" s="184"/>
      <c r="AK90" s="181" t="str">
        <f t="shared" ca="1" si="62"/>
        <v>OLD</v>
      </c>
      <c r="AL90" s="162" t="str">
        <f>IF(D90=1,_xll.meLWOSwapCreateFromLegs(B90,AM90,BP90),"")</f>
        <v/>
      </c>
      <c r="AM90" s="162" t="str">
        <f>IF(D90=1,_xll.meLWOLegCreate(AN90,_xll.meUtilityLVBFromMultipleKeysValues($AN$5:$BN$5,AN90:BN90),FALSE),"")</f>
        <v/>
      </c>
      <c r="AN90" s="162" t="s">
        <v>382</v>
      </c>
      <c r="AO90" s="468">
        <f t="shared" si="63"/>
        <v>100000000</v>
      </c>
      <c r="AP90" s="373" t="str">
        <f t="shared" si="64"/>
        <v>Receive</v>
      </c>
      <c r="AQ90" s="186">
        <f ca="1">IF(E90="","",IF(OR(RIGHT(E90,1)="D",RIGHT(E90,1)="Y",RIGHT(E90,1)="M",RIGHT(E90,1)="W"),_xll.meDateFromTenor(SpotDate,E90,"MOD_FOLLOWING","TGT"),E90))</f>
        <v>43355</v>
      </c>
      <c r="AR90" s="186">
        <f ca="1">IF(F90="","",IF(OR(RIGHT(F90,1)="D",RIGHT(F90,1)="Y",RIGHT(F90,1)="M",RIGHT(F90,1)="W"),_xll.meDateFromTenor(AQ90,F90),F90))</f>
        <v>45181</v>
      </c>
      <c r="AS90" s="162" t="str">
        <f t="shared" si="45"/>
        <v>ANNUAL</v>
      </c>
      <c r="AT90" s="162" t="s">
        <v>94</v>
      </c>
      <c r="AU90" s="162" t="s">
        <v>102</v>
      </c>
      <c r="AV90" s="180">
        <f t="shared" si="46"/>
        <v>0</v>
      </c>
      <c r="BB90" s="162" t="str">
        <f t="shared" si="47"/>
        <v>30/360</v>
      </c>
      <c r="BE90" s="162" t="s">
        <v>127</v>
      </c>
      <c r="BF90" s="162" t="s">
        <v>113</v>
      </c>
      <c r="BG90" s="162" t="s">
        <v>127</v>
      </c>
      <c r="BH90" s="162" t="s">
        <v>113</v>
      </c>
      <c r="BI90" s="162" t="s">
        <v>393</v>
      </c>
      <c r="BK90" s="162" t="s">
        <v>379</v>
      </c>
      <c r="BN90" s="162" t="s">
        <v>380</v>
      </c>
      <c r="BP90" s="162" t="str">
        <f>IF(D90=1,_xll.meLWOLegCreate(BQ90,_xll.meUtilityLVBFromMultipleKeysValues($BQ$5:$CQ$5,BQ90:CQ90),FALSE),"")</f>
        <v/>
      </c>
      <c r="BQ90" s="162" t="s">
        <v>383</v>
      </c>
      <c r="BR90" s="187">
        <f t="shared" si="65"/>
        <v>100000000</v>
      </c>
      <c r="BS90" s="373" t="str">
        <f t="shared" si="66"/>
        <v>Pay</v>
      </c>
      <c r="BT90" s="186">
        <f ca="1">IF(I90="","",IF(OR(RIGHT(I90,1)="D",RIGHT(I90,1)="Y",RIGHT(I90,1)="M",RIGHT(I90,1)="W"),_xll.meDateFromTenor(SpotDate,I90,"MOD_FOLLOWING","TGT"),I90))</f>
        <v>43355</v>
      </c>
      <c r="BU90" s="186">
        <f ca="1">IF(J90="","",IF(OR(RIGHT(J90,1)="D",RIGHT(J90,1)="Y",RIGHT(J90,1)="M",RIGHT(J90,1)="W"),_xll.meDateFromTenor(BT90,J90),J90))</f>
        <v>45181</v>
      </c>
      <c r="BV90" s="162" t="str">
        <f t="shared" si="48"/>
        <v>Semi-Annual</v>
      </c>
      <c r="BW90" s="188" t="str">
        <f>IF(BV90="QUARTERLY",Curves!$AG$14,IF('Vanilla Pricer'!BV90="SEMI-ANNUAL",Curves!$AG$15,IF('Vanilla Pricer'!BV90="MONTHLY",Curves!$AG$16,IF('Vanilla Pricer'!BV90="12M",Curves!$AG$17))))</f>
        <v>EUR6M</v>
      </c>
      <c r="BX90" s="162" t="s">
        <v>94</v>
      </c>
      <c r="BY90" s="162" t="s">
        <v>102</v>
      </c>
      <c r="BZ90" s="162" t="s">
        <v>378</v>
      </c>
      <c r="CA90" s="162" t="s">
        <v>378</v>
      </c>
      <c r="CB90" s="200" t="str">
        <f t="shared" si="49"/>
        <v/>
      </c>
      <c r="CD90" s="181">
        <f t="shared" si="50"/>
        <v>0</v>
      </c>
      <c r="CE90" s="162" t="str">
        <f t="shared" si="51"/>
        <v>ACT/360</v>
      </c>
      <c r="CF90" s="162" t="s">
        <v>127</v>
      </c>
      <c r="CG90" s="162" t="s">
        <v>113</v>
      </c>
      <c r="CH90" s="162" t="s">
        <v>127</v>
      </c>
      <c r="CI90" s="162" t="s">
        <v>113</v>
      </c>
      <c r="CJ90" s="162" t="s">
        <v>127</v>
      </c>
      <c r="CK90" s="162" t="s">
        <v>113</v>
      </c>
      <c r="CL90" s="162" t="s">
        <v>393</v>
      </c>
      <c r="CM90" s="162" t="s">
        <v>379</v>
      </c>
      <c r="CN90" s="162" t="s">
        <v>379</v>
      </c>
      <c r="CQ90" s="162" t="s">
        <v>380</v>
      </c>
      <c r="CR90" s="162"/>
      <c r="CS90" s="162"/>
      <c r="CW90" s="201" t="str">
        <f t="shared" si="67"/>
        <v>Receive</v>
      </c>
      <c r="CX90" s="210">
        <f t="shared" si="68"/>
        <v>100000000</v>
      </c>
      <c r="CY90" s="209">
        <f t="shared" ca="1" si="69"/>
        <v>43355</v>
      </c>
      <c r="CZ90" s="208">
        <f t="shared" ca="1" si="70"/>
        <v>45181</v>
      </c>
      <c r="DA90" s="209" t="str">
        <f t="shared" si="52"/>
        <v>EURLIVE</v>
      </c>
      <c r="DB90" s="207" t="str">
        <f t="shared" si="71"/>
        <v>EUR6M</v>
      </c>
      <c r="DC90" s="207" t="s">
        <v>94</v>
      </c>
      <c r="DD90" s="214" t="str">
        <f t="shared" si="72"/>
        <v>ANNUAL</v>
      </c>
      <c r="DE90" s="214" t="str">
        <f t="shared" si="53"/>
        <v>30/360</v>
      </c>
      <c r="DF90" s="213" t="s">
        <v>127</v>
      </c>
      <c r="DG90" s="213" t="s">
        <v>113</v>
      </c>
      <c r="DH90" s="213" t="s">
        <v>127</v>
      </c>
      <c r="DI90" s="213" t="s">
        <v>113</v>
      </c>
      <c r="DJ90" s="220"/>
      <c r="DK90" s="220"/>
      <c r="DL90" s="201"/>
      <c r="DM90" s="205" t="s">
        <v>379</v>
      </c>
      <c r="DN90" s="219" t="s">
        <v>380</v>
      </c>
      <c r="DO90" s="214" t="str">
        <f t="shared" si="54"/>
        <v>Semi-Annual</v>
      </c>
      <c r="DP90" s="204">
        <f t="shared" si="55"/>
        <v>0</v>
      </c>
      <c r="DQ90" s="214" t="str">
        <f t="shared" si="56"/>
        <v>ACT/360</v>
      </c>
      <c r="DR90" s="213" t="s">
        <v>127</v>
      </c>
      <c r="DS90" s="213" t="s">
        <v>113</v>
      </c>
      <c r="DT90" s="213" t="s">
        <v>127</v>
      </c>
      <c r="DU90" s="213" t="s">
        <v>113</v>
      </c>
      <c r="DV90" s="213" t="s">
        <v>127</v>
      </c>
      <c r="DW90" s="213" t="s">
        <v>113</v>
      </c>
      <c r="DX90" s="220"/>
      <c r="DY90" s="220"/>
      <c r="DZ90" s="201"/>
      <c r="EA90" s="205" t="s">
        <v>379</v>
      </c>
      <c r="EB90" s="208"/>
      <c r="EC90" s="208" t="str">
        <f t="shared" si="57"/>
        <v>0D</v>
      </c>
      <c r="ED90" s="208">
        <f t="shared" si="58"/>
        <v>0</v>
      </c>
      <c r="EE90" s="203" t="str">
        <f t="shared" si="59"/>
        <v/>
      </c>
      <c r="EF90" s="215"/>
      <c r="EG90" s="205" t="s">
        <v>379</v>
      </c>
      <c r="EH90" s="219" t="s">
        <v>380</v>
      </c>
      <c r="EI90" s="206">
        <f t="shared" si="60"/>
        <v>0</v>
      </c>
      <c r="ET90" s="159">
        <v>85</v>
      </c>
      <c r="EU90" s="618">
        <v>0</v>
      </c>
      <c r="EV90" s="179">
        <v>0</v>
      </c>
      <c r="EW90" s="159" t="s">
        <v>379</v>
      </c>
      <c r="EX90" s="618" t="s">
        <v>16</v>
      </c>
      <c r="EY90" s="618" t="s">
        <v>117</v>
      </c>
      <c r="EZ90" s="179" t="s">
        <v>152</v>
      </c>
      <c r="FA90" s="618" t="s">
        <v>379</v>
      </c>
      <c r="FB90" s="618" t="str">
        <f t="shared" si="73"/>
        <v>5Y</v>
      </c>
      <c r="FC90" s="618" t="s">
        <v>190</v>
      </c>
      <c r="FD90" s="179" t="s">
        <v>115</v>
      </c>
      <c r="FE90" s="475">
        <v>100</v>
      </c>
      <c r="FF90" s="180"/>
      <c r="FG90" s="181">
        <v>0</v>
      </c>
      <c r="FH90" s="182" t="s">
        <v>399</v>
      </c>
    </row>
    <row r="91" spans="2:164">
      <c r="B91" s="159">
        <v>86</v>
      </c>
      <c r="C91" s="755">
        <v>0</v>
      </c>
      <c r="D91" s="179">
        <v>0</v>
      </c>
      <c r="E91" s="159" t="s">
        <v>379</v>
      </c>
      <c r="F91" s="755" t="s">
        <v>16</v>
      </c>
      <c r="G91" s="755" t="s">
        <v>117</v>
      </c>
      <c r="H91" s="179" t="s">
        <v>152</v>
      </c>
      <c r="I91" s="755" t="s">
        <v>379</v>
      </c>
      <c r="J91" s="755" t="str">
        <f t="shared" si="61"/>
        <v>5Y</v>
      </c>
      <c r="K91" s="755" t="s">
        <v>190</v>
      </c>
      <c r="L91" s="179" t="s">
        <v>115</v>
      </c>
      <c r="M91" s="475">
        <v>100</v>
      </c>
      <c r="N91" s="180"/>
      <c r="O91" s="181">
        <v>0</v>
      </c>
      <c r="P91" s="182" t="s">
        <v>399</v>
      </c>
      <c r="Q91" s="300" t="str">
        <f>IF(D91=1,IF(BT91=AK88,_xll.mirSwapStubRate(BT91,BU91,BV91,CE91,CF91,CG91,,,,,,,CQ91,P91,Curves!$AF$4:$AF$10,Curves!$AF$4:$AF$10,Curves!$AG$4:$AG$10,,,TRUE,TRUE),_xll.mirSwapStubRate(BT91,BU91,BV91,CE91,CF91,CG91,,,,,,,CQ91,P91,Curves!$AG$13:$AG$17,Curves!$AF$13:$AF$17,,,,TRUE,TRUE)),"")</f>
        <v/>
      </c>
      <c r="R91" s="301"/>
      <c r="S91" s="183" t="str">
        <f>IF(D91=1,_xll.meLWOSwapParRate(AL91,P91),"")</f>
        <v/>
      </c>
      <c r="T91" s="184" t="str">
        <f>IF(D91=1,_xll.meLWOSwapPV(AL91,P91),"")</f>
        <v/>
      </c>
      <c r="U91" s="185"/>
      <c r="V91" s="184"/>
      <c r="W91" s="184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84"/>
      <c r="AJ91" s="184"/>
      <c r="AK91" s="181" t="str">
        <f t="shared" ca="1" si="62"/>
        <v>OLD</v>
      </c>
      <c r="AL91" s="162" t="str">
        <f>IF(D91=1,_xll.meLWOSwapCreateFromLegs(B91,AM91,BP91),"")</f>
        <v/>
      </c>
      <c r="AM91" s="162" t="str">
        <f>IF(D91=1,_xll.meLWOLegCreate(AN91,_xll.meUtilityLVBFromMultipleKeysValues($AN$5:$BN$5,AN91:BN91),FALSE),"")</f>
        <v/>
      </c>
      <c r="AN91" s="162" t="s">
        <v>382</v>
      </c>
      <c r="AO91" s="468">
        <f t="shared" si="63"/>
        <v>100000000</v>
      </c>
      <c r="AP91" s="373" t="str">
        <f t="shared" si="64"/>
        <v>Receive</v>
      </c>
      <c r="AQ91" s="186">
        <f ca="1">IF(E91="","",IF(OR(RIGHT(E91,1)="D",RIGHT(E91,1)="Y",RIGHT(E91,1)="M",RIGHT(E91,1)="W"),_xll.meDateFromTenor(SpotDate,E91,"MOD_FOLLOWING","TGT"),E91))</f>
        <v>43355</v>
      </c>
      <c r="AR91" s="186">
        <f ca="1">IF(F91="","",IF(OR(RIGHT(F91,1)="D",RIGHT(F91,1)="Y",RIGHT(F91,1)="M",RIGHT(F91,1)="W"),_xll.meDateFromTenor(AQ91,F91),F91))</f>
        <v>45181</v>
      </c>
      <c r="AS91" s="162" t="str">
        <f t="shared" si="45"/>
        <v>ANNUAL</v>
      </c>
      <c r="AT91" s="162" t="s">
        <v>94</v>
      </c>
      <c r="AU91" s="162" t="s">
        <v>102</v>
      </c>
      <c r="AV91" s="180">
        <f t="shared" si="46"/>
        <v>0</v>
      </c>
      <c r="BB91" s="162" t="str">
        <f t="shared" si="47"/>
        <v>30/360</v>
      </c>
      <c r="BE91" s="162" t="s">
        <v>127</v>
      </c>
      <c r="BF91" s="162" t="s">
        <v>113</v>
      </c>
      <c r="BG91" s="162" t="s">
        <v>127</v>
      </c>
      <c r="BH91" s="162" t="s">
        <v>113</v>
      </c>
      <c r="BI91" s="162" t="s">
        <v>393</v>
      </c>
      <c r="BK91" s="162" t="s">
        <v>379</v>
      </c>
      <c r="BN91" s="162" t="s">
        <v>380</v>
      </c>
      <c r="BP91" s="162" t="str">
        <f>IF(D91=1,_xll.meLWOLegCreate(BQ91,_xll.meUtilityLVBFromMultipleKeysValues($BQ$5:$CQ$5,BQ91:CQ91),FALSE),"")</f>
        <v/>
      </c>
      <c r="BQ91" s="162" t="s">
        <v>383</v>
      </c>
      <c r="BR91" s="187">
        <f t="shared" si="65"/>
        <v>100000000</v>
      </c>
      <c r="BS91" s="373" t="str">
        <f t="shared" si="66"/>
        <v>Pay</v>
      </c>
      <c r="BT91" s="186">
        <f ca="1">IF(I91="","",IF(OR(RIGHT(I91,1)="D",RIGHT(I91,1)="Y",RIGHT(I91,1)="M",RIGHT(I91,1)="W"),_xll.meDateFromTenor(SpotDate,I91,"MOD_FOLLOWING","TGT"),I91))</f>
        <v>43355</v>
      </c>
      <c r="BU91" s="186">
        <f ca="1">IF(J91="","",IF(OR(RIGHT(J91,1)="D",RIGHT(J91,1)="Y",RIGHT(J91,1)="M",RIGHT(J91,1)="W"),_xll.meDateFromTenor(BT91,J91),J91))</f>
        <v>45181</v>
      </c>
      <c r="BV91" s="162" t="str">
        <f t="shared" si="48"/>
        <v>Semi-Annual</v>
      </c>
      <c r="BW91" s="188" t="str">
        <f>IF(BV91="QUARTERLY",Curves!$AG$14,IF('Vanilla Pricer'!BV91="SEMI-ANNUAL",Curves!$AG$15,IF('Vanilla Pricer'!BV91="MONTHLY",Curves!$AG$16,IF('Vanilla Pricer'!BV91="12M",Curves!$AG$17))))</f>
        <v>EUR6M</v>
      </c>
      <c r="BX91" s="162" t="s">
        <v>94</v>
      </c>
      <c r="BY91" s="162" t="s">
        <v>102</v>
      </c>
      <c r="BZ91" s="162" t="s">
        <v>378</v>
      </c>
      <c r="CA91" s="162" t="s">
        <v>378</v>
      </c>
      <c r="CB91" s="200" t="str">
        <f t="shared" si="49"/>
        <v/>
      </c>
      <c r="CD91" s="181">
        <f t="shared" si="50"/>
        <v>0</v>
      </c>
      <c r="CE91" s="162" t="str">
        <f t="shared" si="51"/>
        <v>ACT/360</v>
      </c>
      <c r="CF91" s="162" t="s">
        <v>127</v>
      </c>
      <c r="CG91" s="162" t="s">
        <v>113</v>
      </c>
      <c r="CH91" s="162" t="s">
        <v>127</v>
      </c>
      <c r="CI91" s="162" t="s">
        <v>113</v>
      </c>
      <c r="CJ91" s="162" t="s">
        <v>127</v>
      </c>
      <c r="CK91" s="162" t="s">
        <v>113</v>
      </c>
      <c r="CL91" s="162" t="s">
        <v>393</v>
      </c>
      <c r="CM91" s="162" t="s">
        <v>379</v>
      </c>
      <c r="CN91" s="162" t="s">
        <v>379</v>
      </c>
      <c r="CQ91" s="162" t="s">
        <v>380</v>
      </c>
      <c r="CR91" s="162"/>
      <c r="CS91" s="162"/>
      <c r="CW91" s="201" t="str">
        <f t="shared" si="67"/>
        <v>Receive</v>
      </c>
      <c r="CX91" s="210">
        <f t="shared" si="68"/>
        <v>100000000</v>
      </c>
      <c r="CY91" s="209">
        <f t="shared" ca="1" si="69"/>
        <v>43355</v>
      </c>
      <c r="CZ91" s="208">
        <f t="shared" ca="1" si="70"/>
        <v>45181</v>
      </c>
      <c r="DA91" s="209" t="str">
        <f t="shared" si="52"/>
        <v>EURLIVE</v>
      </c>
      <c r="DB91" s="207" t="str">
        <f t="shared" si="71"/>
        <v>EUR6M</v>
      </c>
      <c r="DC91" s="207" t="s">
        <v>94</v>
      </c>
      <c r="DD91" s="214" t="str">
        <f t="shared" si="72"/>
        <v>ANNUAL</v>
      </c>
      <c r="DE91" s="214" t="str">
        <f t="shared" si="53"/>
        <v>30/360</v>
      </c>
      <c r="DF91" s="213" t="s">
        <v>127</v>
      </c>
      <c r="DG91" s="213" t="s">
        <v>113</v>
      </c>
      <c r="DH91" s="213" t="s">
        <v>127</v>
      </c>
      <c r="DI91" s="213" t="s">
        <v>113</v>
      </c>
      <c r="DJ91" s="220"/>
      <c r="DK91" s="220"/>
      <c r="DL91" s="201"/>
      <c r="DM91" s="205" t="s">
        <v>379</v>
      </c>
      <c r="DN91" s="219" t="s">
        <v>380</v>
      </c>
      <c r="DO91" s="214" t="str">
        <f t="shared" si="54"/>
        <v>Semi-Annual</v>
      </c>
      <c r="DP91" s="204">
        <f t="shared" si="55"/>
        <v>0</v>
      </c>
      <c r="DQ91" s="214" t="str">
        <f t="shared" si="56"/>
        <v>ACT/360</v>
      </c>
      <c r="DR91" s="213" t="s">
        <v>127</v>
      </c>
      <c r="DS91" s="213" t="s">
        <v>113</v>
      </c>
      <c r="DT91" s="213" t="s">
        <v>127</v>
      </c>
      <c r="DU91" s="213" t="s">
        <v>113</v>
      </c>
      <c r="DV91" s="213" t="s">
        <v>127</v>
      </c>
      <c r="DW91" s="213" t="s">
        <v>113</v>
      </c>
      <c r="DX91" s="220"/>
      <c r="DY91" s="220"/>
      <c r="DZ91" s="201"/>
      <c r="EA91" s="205" t="s">
        <v>379</v>
      </c>
      <c r="EB91" s="208"/>
      <c r="EC91" s="208" t="str">
        <f t="shared" si="57"/>
        <v>0D</v>
      </c>
      <c r="ED91" s="208">
        <f t="shared" si="58"/>
        <v>0</v>
      </c>
      <c r="EE91" s="203" t="str">
        <f t="shared" si="59"/>
        <v/>
      </c>
      <c r="EF91" s="215"/>
      <c r="EG91" s="205" t="s">
        <v>379</v>
      </c>
      <c r="EH91" s="219" t="s">
        <v>380</v>
      </c>
      <c r="EI91" s="206">
        <f t="shared" si="60"/>
        <v>0</v>
      </c>
      <c r="ET91" s="159">
        <v>86</v>
      </c>
      <c r="EU91" s="618">
        <v>0</v>
      </c>
      <c r="EV91" s="179">
        <v>0</v>
      </c>
      <c r="EW91" s="159" t="s">
        <v>379</v>
      </c>
      <c r="EX91" s="618" t="s">
        <v>16</v>
      </c>
      <c r="EY91" s="618" t="s">
        <v>117</v>
      </c>
      <c r="EZ91" s="179" t="s">
        <v>152</v>
      </c>
      <c r="FA91" s="618" t="s">
        <v>379</v>
      </c>
      <c r="FB91" s="618" t="str">
        <f t="shared" si="73"/>
        <v>5Y</v>
      </c>
      <c r="FC91" s="618" t="s">
        <v>190</v>
      </c>
      <c r="FD91" s="179" t="s">
        <v>115</v>
      </c>
      <c r="FE91" s="475">
        <v>100</v>
      </c>
      <c r="FF91" s="180"/>
      <c r="FG91" s="181">
        <v>0</v>
      </c>
      <c r="FH91" s="182" t="s">
        <v>399</v>
      </c>
    </row>
    <row r="92" spans="2:164">
      <c r="B92" s="159">
        <v>87</v>
      </c>
      <c r="C92" s="755">
        <v>0</v>
      </c>
      <c r="D92" s="179">
        <v>0</v>
      </c>
      <c r="E92" s="159" t="s">
        <v>379</v>
      </c>
      <c r="F92" s="755" t="s">
        <v>16</v>
      </c>
      <c r="G92" s="755" t="s">
        <v>117</v>
      </c>
      <c r="H92" s="179" t="s">
        <v>152</v>
      </c>
      <c r="I92" s="755" t="s">
        <v>379</v>
      </c>
      <c r="J92" s="755" t="str">
        <f t="shared" si="61"/>
        <v>5Y</v>
      </c>
      <c r="K92" s="755" t="s">
        <v>190</v>
      </c>
      <c r="L92" s="179" t="s">
        <v>115</v>
      </c>
      <c r="M92" s="475">
        <v>100</v>
      </c>
      <c r="N92" s="180"/>
      <c r="O92" s="181">
        <v>0</v>
      </c>
      <c r="P92" s="182" t="s">
        <v>399</v>
      </c>
      <c r="Q92" s="300" t="str">
        <f>IF(D92=1,IF(BT92=AK89,_xll.mirSwapStubRate(BT92,BU92,BV92,CE92,CF92,CG92,,,,,,,CQ92,P92,Curves!$AF$4:$AF$10,Curves!$AF$4:$AF$10,Curves!$AG$4:$AG$10,,,TRUE,TRUE),_xll.mirSwapStubRate(BT92,BU92,BV92,CE92,CF92,CG92,,,,,,,CQ92,P92,Curves!$AG$13:$AG$17,Curves!$AF$13:$AF$17,,,,TRUE,TRUE)),"")</f>
        <v/>
      </c>
      <c r="R92" s="301"/>
      <c r="S92" s="183" t="str">
        <f>IF(D92=1,_xll.meLWOSwapParRate(AL92,P92),"")</f>
        <v/>
      </c>
      <c r="T92" s="184" t="str">
        <f>IF(D92=1,_xll.meLWOSwapPV(AL92,P92),"")</f>
        <v/>
      </c>
      <c r="U92" s="185"/>
      <c r="V92" s="184"/>
      <c r="W92" s="184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  <c r="AI92" s="184"/>
      <c r="AJ92" s="184"/>
      <c r="AK92" s="181" t="str">
        <f t="shared" ca="1" si="62"/>
        <v>OLD</v>
      </c>
      <c r="AL92" s="162" t="str">
        <f>IF(D92=1,_xll.meLWOSwapCreateFromLegs(B92,AM92,BP92),"")</f>
        <v/>
      </c>
      <c r="AM92" s="162" t="str">
        <f>IF(D92=1,_xll.meLWOLegCreate(AN92,_xll.meUtilityLVBFromMultipleKeysValues($AN$5:$BN$5,AN92:BN92),FALSE),"")</f>
        <v/>
      </c>
      <c r="AN92" s="162" t="s">
        <v>382</v>
      </c>
      <c r="AO92" s="468">
        <f t="shared" si="63"/>
        <v>100000000</v>
      </c>
      <c r="AP92" s="373" t="str">
        <f t="shared" si="64"/>
        <v>Receive</v>
      </c>
      <c r="AQ92" s="186">
        <f ca="1">IF(E92="","",IF(OR(RIGHT(E92,1)="D",RIGHT(E92,1)="Y",RIGHT(E92,1)="M",RIGHT(E92,1)="W"),_xll.meDateFromTenor(SpotDate,E92,"MOD_FOLLOWING","TGT"),E92))</f>
        <v>43355</v>
      </c>
      <c r="AR92" s="186">
        <f ca="1">IF(F92="","",IF(OR(RIGHT(F92,1)="D",RIGHT(F92,1)="Y",RIGHT(F92,1)="M",RIGHT(F92,1)="W"),_xll.meDateFromTenor(AQ92,F92),F92))</f>
        <v>45181</v>
      </c>
      <c r="AS92" s="162" t="str">
        <f t="shared" si="45"/>
        <v>ANNUAL</v>
      </c>
      <c r="AT92" s="162" t="s">
        <v>94</v>
      </c>
      <c r="AU92" s="162" t="s">
        <v>102</v>
      </c>
      <c r="AV92" s="180">
        <f t="shared" si="46"/>
        <v>0</v>
      </c>
      <c r="BB92" s="162" t="str">
        <f t="shared" si="47"/>
        <v>30/360</v>
      </c>
      <c r="BE92" s="162" t="s">
        <v>127</v>
      </c>
      <c r="BF92" s="162" t="s">
        <v>113</v>
      </c>
      <c r="BG92" s="162" t="s">
        <v>127</v>
      </c>
      <c r="BH92" s="162" t="s">
        <v>113</v>
      </c>
      <c r="BI92" s="162" t="s">
        <v>393</v>
      </c>
      <c r="BK92" s="162" t="s">
        <v>379</v>
      </c>
      <c r="BN92" s="162" t="s">
        <v>380</v>
      </c>
      <c r="BP92" s="162" t="str">
        <f>IF(D92=1,_xll.meLWOLegCreate(BQ92,_xll.meUtilityLVBFromMultipleKeysValues($BQ$5:$CQ$5,BQ92:CQ92),FALSE),"")</f>
        <v/>
      </c>
      <c r="BQ92" s="162" t="s">
        <v>383</v>
      </c>
      <c r="BR92" s="187">
        <f t="shared" si="65"/>
        <v>100000000</v>
      </c>
      <c r="BS92" s="373" t="str">
        <f t="shared" si="66"/>
        <v>Pay</v>
      </c>
      <c r="BT92" s="186">
        <f ca="1">IF(I92="","",IF(OR(RIGHT(I92,1)="D",RIGHT(I92,1)="Y",RIGHT(I92,1)="M",RIGHT(I92,1)="W"),_xll.meDateFromTenor(SpotDate,I92,"MOD_FOLLOWING","TGT"),I92))</f>
        <v>43355</v>
      </c>
      <c r="BU92" s="186">
        <f ca="1">IF(J92="","",IF(OR(RIGHT(J92,1)="D",RIGHT(J92,1)="Y",RIGHT(J92,1)="M",RIGHT(J92,1)="W"),_xll.meDateFromTenor(BT92,J92),J92))</f>
        <v>45181</v>
      </c>
      <c r="BV92" s="162" t="str">
        <f t="shared" si="48"/>
        <v>Semi-Annual</v>
      </c>
      <c r="BW92" s="188" t="str">
        <f>IF(BV92="QUARTERLY",Curves!$AG$14,IF('Vanilla Pricer'!BV92="SEMI-ANNUAL",Curves!$AG$15,IF('Vanilla Pricer'!BV92="MONTHLY",Curves!$AG$16,IF('Vanilla Pricer'!BV92="12M",Curves!$AG$17))))</f>
        <v>EUR6M</v>
      </c>
      <c r="BX92" s="162" t="s">
        <v>94</v>
      </c>
      <c r="BY92" s="162" t="s">
        <v>102</v>
      </c>
      <c r="BZ92" s="162" t="s">
        <v>378</v>
      </c>
      <c r="CA92" s="162" t="s">
        <v>378</v>
      </c>
      <c r="CB92" s="200" t="str">
        <f t="shared" si="49"/>
        <v/>
      </c>
      <c r="CD92" s="181">
        <f t="shared" si="50"/>
        <v>0</v>
      </c>
      <c r="CE92" s="162" t="str">
        <f t="shared" si="51"/>
        <v>ACT/360</v>
      </c>
      <c r="CF92" s="162" t="s">
        <v>127</v>
      </c>
      <c r="CG92" s="162" t="s">
        <v>113</v>
      </c>
      <c r="CH92" s="162" t="s">
        <v>127</v>
      </c>
      <c r="CI92" s="162" t="s">
        <v>113</v>
      </c>
      <c r="CJ92" s="162" t="s">
        <v>127</v>
      </c>
      <c r="CK92" s="162" t="s">
        <v>113</v>
      </c>
      <c r="CL92" s="162" t="s">
        <v>393</v>
      </c>
      <c r="CM92" s="162" t="s">
        <v>379</v>
      </c>
      <c r="CN92" s="162" t="s">
        <v>379</v>
      </c>
      <c r="CQ92" s="162" t="s">
        <v>380</v>
      </c>
      <c r="CR92" s="162"/>
      <c r="CS92" s="162"/>
      <c r="CW92" s="201" t="str">
        <f t="shared" si="67"/>
        <v>Receive</v>
      </c>
      <c r="CX92" s="210">
        <f t="shared" si="68"/>
        <v>100000000</v>
      </c>
      <c r="CY92" s="209">
        <f t="shared" ca="1" si="69"/>
        <v>43355</v>
      </c>
      <c r="CZ92" s="208">
        <f t="shared" ca="1" si="70"/>
        <v>45181</v>
      </c>
      <c r="DA92" s="209" t="str">
        <f t="shared" si="52"/>
        <v>EURLIVE</v>
      </c>
      <c r="DB92" s="207" t="str">
        <f t="shared" si="71"/>
        <v>EUR6M</v>
      </c>
      <c r="DC92" s="207" t="s">
        <v>94</v>
      </c>
      <c r="DD92" s="214" t="str">
        <f t="shared" si="72"/>
        <v>ANNUAL</v>
      </c>
      <c r="DE92" s="214" t="str">
        <f t="shared" si="53"/>
        <v>30/360</v>
      </c>
      <c r="DF92" s="213" t="s">
        <v>127</v>
      </c>
      <c r="DG92" s="213" t="s">
        <v>113</v>
      </c>
      <c r="DH92" s="213" t="s">
        <v>127</v>
      </c>
      <c r="DI92" s="213" t="s">
        <v>113</v>
      </c>
      <c r="DJ92" s="220"/>
      <c r="DK92" s="220"/>
      <c r="DL92" s="201"/>
      <c r="DM92" s="205" t="s">
        <v>379</v>
      </c>
      <c r="DN92" s="219" t="s">
        <v>380</v>
      </c>
      <c r="DO92" s="214" t="str">
        <f t="shared" si="54"/>
        <v>Semi-Annual</v>
      </c>
      <c r="DP92" s="204">
        <f t="shared" si="55"/>
        <v>0</v>
      </c>
      <c r="DQ92" s="214" t="str">
        <f t="shared" si="56"/>
        <v>ACT/360</v>
      </c>
      <c r="DR92" s="213" t="s">
        <v>127</v>
      </c>
      <c r="DS92" s="213" t="s">
        <v>113</v>
      </c>
      <c r="DT92" s="213" t="s">
        <v>127</v>
      </c>
      <c r="DU92" s="213" t="s">
        <v>113</v>
      </c>
      <c r="DV92" s="213" t="s">
        <v>127</v>
      </c>
      <c r="DW92" s="213" t="s">
        <v>113</v>
      </c>
      <c r="DX92" s="220"/>
      <c r="DY92" s="220"/>
      <c r="DZ92" s="201"/>
      <c r="EA92" s="205" t="s">
        <v>379</v>
      </c>
      <c r="EB92" s="208"/>
      <c r="EC92" s="208" t="str">
        <f t="shared" si="57"/>
        <v>0D</v>
      </c>
      <c r="ED92" s="208">
        <f t="shared" si="58"/>
        <v>0</v>
      </c>
      <c r="EE92" s="203" t="str">
        <f t="shared" si="59"/>
        <v/>
      </c>
      <c r="EF92" s="215"/>
      <c r="EG92" s="205" t="s">
        <v>379</v>
      </c>
      <c r="EH92" s="219" t="s">
        <v>380</v>
      </c>
      <c r="EI92" s="206">
        <f t="shared" si="60"/>
        <v>0</v>
      </c>
      <c r="ET92" s="159">
        <v>87</v>
      </c>
      <c r="EU92" s="618">
        <v>0</v>
      </c>
      <c r="EV92" s="179">
        <v>0</v>
      </c>
      <c r="EW92" s="159" t="s">
        <v>379</v>
      </c>
      <c r="EX92" s="618" t="s">
        <v>16</v>
      </c>
      <c r="EY92" s="618" t="s">
        <v>117</v>
      </c>
      <c r="EZ92" s="179" t="s">
        <v>152</v>
      </c>
      <c r="FA92" s="618" t="s">
        <v>379</v>
      </c>
      <c r="FB92" s="618" t="str">
        <f t="shared" si="73"/>
        <v>5Y</v>
      </c>
      <c r="FC92" s="618" t="s">
        <v>190</v>
      </c>
      <c r="FD92" s="179" t="s">
        <v>115</v>
      </c>
      <c r="FE92" s="475">
        <v>100</v>
      </c>
      <c r="FF92" s="180"/>
      <c r="FG92" s="181">
        <v>0</v>
      </c>
      <c r="FH92" s="182" t="s">
        <v>399</v>
      </c>
    </row>
    <row r="93" spans="2:164">
      <c r="B93" s="159">
        <v>88</v>
      </c>
      <c r="C93" s="755">
        <v>0</v>
      </c>
      <c r="D93" s="179">
        <v>0</v>
      </c>
      <c r="E93" s="159" t="s">
        <v>379</v>
      </c>
      <c r="F93" s="755" t="s">
        <v>16</v>
      </c>
      <c r="G93" s="755" t="s">
        <v>117</v>
      </c>
      <c r="H93" s="179" t="s">
        <v>152</v>
      </c>
      <c r="I93" s="755" t="s">
        <v>379</v>
      </c>
      <c r="J93" s="755" t="str">
        <f t="shared" si="61"/>
        <v>5Y</v>
      </c>
      <c r="K93" s="755" t="s">
        <v>190</v>
      </c>
      <c r="L93" s="179" t="s">
        <v>115</v>
      </c>
      <c r="M93" s="475">
        <v>100</v>
      </c>
      <c r="N93" s="180"/>
      <c r="O93" s="181">
        <v>0</v>
      </c>
      <c r="P93" s="182" t="s">
        <v>399</v>
      </c>
      <c r="Q93" s="300" t="str">
        <f>IF(D93=1,IF(BT93=AK90,_xll.mirSwapStubRate(BT93,BU93,BV93,CE93,CF93,CG93,,,,,,,CQ93,P93,Curves!$AF$4:$AF$10,Curves!$AF$4:$AF$10,Curves!$AG$4:$AG$10,,,TRUE,TRUE),_xll.mirSwapStubRate(BT93,BU93,BV93,CE93,CF93,CG93,,,,,,,CQ93,P93,Curves!$AG$13:$AG$17,Curves!$AF$13:$AF$17,,,,TRUE,TRUE)),"")</f>
        <v/>
      </c>
      <c r="R93" s="301"/>
      <c r="S93" s="183" t="str">
        <f>IF(D93=1,_xll.meLWOSwapParRate(AL93,P93),"")</f>
        <v/>
      </c>
      <c r="T93" s="184" t="str">
        <f>IF(D93=1,_xll.meLWOSwapPV(AL93,P93),"")</f>
        <v/>
      </c>
      <c r="U93" s="185"/>
      <c r="V93" s="184"/>
      <c r="W93" s="184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  <c r="AI93" s="184"/>
      <c r="AJ93" s="184"/>
      <c r="AK93" s="181" t="str">
        <f t="shared" ca="1" si="62"/>
        <v>OLD</v>
      </c>
      <c r="AL93" s="162" t="str">
        <f>IF(D93=1,_xll.meLWOSwapCreateFromLegs(B93,AM93,BP93),"")</f>
        <v/>
      </c>
      <c r="AM93" s="162" t="str">
        <f>IF(D93=1,_xll.meLWOLegCreate(AN93,_xll.meUtilityLVBFromMultipleKeysValues($AN$5:$BN$5,AN93:BN93),FALSE),"")</f>
        <v/>
      </c>
      <c r="AN93" s="162" t="s">
        <v>382</v>
      </c>
      <c r="AO93" s="468">
        <f t="shared" si="63"/>
        <v>100000000</v>
      </c>
      <c r="AP93" s="373" t="str">
        <f t="shared" si="64"/>
        <v>Receive</v>
      </c>
      <c r="AQ93" s="186">
        <f ca="1">IF(E93="","",IF(OR(RIGHT(E93,1)="D",RIGHT(E93,1)="Y",RIGHT(E93,1)="M",RIGHT(E93,1)="W"),_xll.meDateFromTenor(SpotDate,E93,"MOD_FOLLOWING","TGT"),E93))</f>
        <v>43355</v>
      </c>
      <c r="AR93" s="186">
        <f ca="1">IF(F93="","",IF(OR(RIGHT(F93,1)="D",RIGHT(F93,1)="Y",RIGHT(F93,1)="M",RIGHT(F93,1)="W"),_xll.meDateFromTenor(AQ93,F93),F93))</f>
        <v>45181</v>
      </c>
      <c r="AS93" s="162" t="str">
        <f t="shared" si="45"/>
        <v>ANNUAL</v>
      </c>
      <c r="AT93" s="162" t="s">
        <v>94</v>
      </c>
      <c r="AU93" s="162" t="s">
        <v>102</v>
      </c>
      <c r="AV93" s="180">
        <f t="shared" si="46"/>
        <v>0</v>
      </c>
      <c r="BB93" s="162" t="str">
        <f t="shared" si="47"/>
        <v>30/360</v>
      </c>
      <c r="BE93" s="162" t="s">
        <v>127</v>
      </c>
      <c r="BF93" s="162" t="s">
        <v>113</v>
      </c>
      <c r="BG93" s="162" t="s">
        <v>127</v>
      </c>
      <c r="BH93" s="162" t="s">
        <v>113</v>
      </c>
      <c r="BI93" s="162" t="s">
        <v>393</v>
      </c>
      <c r="BK93" s="162" t="s">
        <v>379</v>
      </c>
      <c r="BN93" s="162" t="s">
        <v>380</v>
      </c>
      <c r="BP93" s="162" t="str">
        <f>IF(D93=1,_xll.meLWOLegCreate(BQ93,_xll.meUtilityLVBFromMultipleKeysValues($BQ$5:$CQ$5,BQ93:CQ93),FALSE),"")</f>
        <v/>
      </c>
      <c r="BQ93" s="162" t="s">
        <v>383</v>
      </c>
      <c r="BR93" s="187">
        <f t="shared" si="65"/>
        <v>100000000</v>
      </c>
      <c r="BS93" s="373" t="str">
        <f t="shared" si="66"/>
        <v>Pay</v>
      </c>
      <c r="BT93" s="186">
        <f ca="1">IF(I93="","",IF(OR(RIGHT(I93,1)="D",RIGHT(I93,1)="Y",RIGHT(I93,1)="M",RIGHT(I93,1)="W"),_xll.meDateFromTenor(SpotDate,I93,"MOD_FOLLOWING","TGT"),I93))</f>
        <v>43355</v>
      </c>
      <c r="BU93" s="186">
        <f ca="1">IF(J93="","",IF(OR(RIGHT(J93,1)="D",RIGHT(J93,1)="Y",RIGHT(J93,1)="M",RIGHT(J93,1)="W"),_xll.meDateFromTenor(BT93,J93),J93))</f>
        <v>45181</v>
      </c>
      <c r="BV93" s="162" t="str">
        <f t="shared" si="48"/>
        <v>Semi-Annual</v>
      </c>
      <c r="BW93" s="188" t="str">
        <f>IF(BV93="QUARTERLY",Curves!$AG$14,IF('Vanilla Pricer'!BV93="SEMI-ANNUAL",Curves!$AG$15,IF('Vanilla Pricer'!BV93="MONTHLY",Curves!$AG$16,IF('Vanilla Pricer'!BV93="12M",Curves!$AG$17))))</f>
        <v>EUR6M</v>
      </c>
      <c r="BX93" s="162" t="s">
        <v>94</v>
      </c>
      <c r="BY93" s="162" t="s">
        <v>102</v>
      </c>
      <c r="BZ93" s="162" t="s">
        <v>378</v>
      </c>
      <c r="CA93" s="162" t="s">
        <v>378</v>
      </c>
      <c r="CB93" s="200" t="str">
        <f t="shared" si="49"/>
        <v/>
      </c>
      <c r="CD93" s="181">
        <f t="shared" si="50"/>
        <v>0</v>
      </c>
      <c r="CE93" s="162" t="str">
        <f t="shared" si="51"/>
        <v>ACT/360</v>
      </c>
      <c r="CF93" s="162" t="s">
        <v>127</v>
      </c>
      <c r="CG93" s="162" t="s">
        <v>113</v>
      </c>
      <c r="CH93" s="162" t="s">
        <v>127</v>
      </c>
      <c r="CI93" s="162" t="s">
        <v>113</v>
      </c>
      <c r="CJ93" s="162" t="s">
        <v>127</v>
      </c>
      <c r="CK93" s="162" t="s">
        <v>113</v>
      </c>
      <c r="CL93" s="162" t="s">
        <v>393</v>
      </c>
      <c r="CM93" s="162" t="s">
        <v>379</v>
      </c>
      <c r="CN93" s="162" t="s">
        <v>379</v>
      </c>
      <c r="CQ93" s="162" t="s">
        <v>380</v>
      </c>
      <c r="CR93" s="162"/>
      <c r="CS93" s="162"/>
      <c r="CW93" s="201" t="str">
        <f t="shared" si="67"/>
        <v>Receive</v>
      </c>
      <c r="CX93" s="210">
        <f t="shared" si="68"/>
        <v>100000000</v>
      </c>
      <c r="CY93" s="209">
        <f t="shared" ca="1" si="69"/>
        <v>43355</v>
      </c>
      <c r="CZ93" s="208">
        <f t="shared" ca="1" si="70"/>
        <v>45181</v>
      </c>
      <c r="DA93" s="209" t="str">
        <f t="shared" si="52"/>
        <v>EURLIVE</v>
      </c>
      <c r="DB93" s="207" t="str">
        <f t="shared" si="71"/>
        <v>EUR6M</v>
      </c>
      <c r="DC93" s="207" t="s">
        <v>94</v>
      </c>
      <c r="DD93" s="214" t="str">
        <f t="shared" si="72"/>
        <v>ANNUAL</v>
      </c>
      <c r="DE93" s="214" t="str">
        <f t="shared" si="53"/>
        <v>30/360</v>
      </c>
      <c r="DF93" s="213" t="s">
        <v>127</v>
      </c>
      <c r="DG93" s="213" t="s">
        <v>113</v>
      </c>
      <c r="DH93" s="213" t="s">
        <v>127</v>
      </c>
      <c r="DI93" s="213" t="s">
        <v>113</v>
      </c>
      <c r="DJ93" s="220"/>
      <c r="DK93" s="220"/>
      <c r="DL93" s="201"/>
      <c r="DM93" s="205" t="s">
        <v>379</v>
      </c>
      <c r="DN93" s="219" t="s">
        <v>380</v>
      </c>
      <c r="DO93" s="214" t="str">
        <f t="shared" si="54"/>
        <v>Semi-Annual</v>
      </c>
      <c r="DP93" s="204">
        <f t="shared" si="55"/>
        <v>0</v>
      </c>
      <c r="DQ93" s="214" t="str">
        <f t="shared" si="56"/>
        <v>ACT/360</v>
      </c>
      <c r="DR93" s="213" t="s">
        <v>127</v>
      </c>
      <c r="DS93" s="213" t="s">
        <v>113</v>
      </c>
      <c r="DT93" s="213" t="s">
        <v>127</v>
      </c>
      <c r="DU93" s="213" t="s">
        <v>113</v>
      </c>
      <c r="DV93" s="213" t="s">
        <v>127</v>
      </c>
      <c r="DW93" s="213" t="s">
        <v>113</v>
      </c>
      <c r="DX93" s="220"/>
      <c r="DY93" s="220"/>
      <c r="DZ93" s="201"/>
      <c r="EA93" s="205" t="s">
        <v>379</v>
      </c>
      <c r="EB93" s="208"/>
      <c r="EC93" s="208" t="str">
        <f t="shared" si="57"/>
        <v>0D</v>
      </c>
      <c r="ED93" s="208">
        <f t="shared" si="58"/>
        <v>0</v>
      </c>
      <c r="EE93" s="203" t="str">
        <f t="shared" si="59"/>
        <v/>
      </c>
      <c r="EF93" s="215"/>
      <c r="EG93" s="205" t="s">
        <v>379</v>
      </c>
      <c r="EH93" s="219" t="s">
        <v>380</v>
      </c>
      <c r="EI93" s="206">
        <f t="shared" si="60"/>
        <v>0</v>
      </c>
      <c r="ET93" s="159">
        <v>88</v>
      </c>
      <c r="EU93" s="618">
        <v>0</v>
      </c>
      <c r="EV93" s="179">
        <v>0</v>
      </c>
      <c r="EW93" s="159" t="s">
        <v>379</v>
      </c>
      <c r="EX93" s="618" t="s">
        <v>16</v>
      </c>
      <c r="EY93" s="618" t="s">
        <v>117</v>
      </c>
      <c r="EZ93" s="179" t="s">
        <v>152</v>
      </c>
      <c r="FA93" s="618" t="s">
        <v>379</v>
      </c>
      <c r="FB93" s="618" t="str">
        <f t="shared" si="73"/>
        <v>5Y</v>
      </c>
      <c r="FC93" s="618" t="s">
        <v>190</v>
      </c>
      <c r="FD93" s="179" t="s">
        <v>115</v>
      </c>
      <c r="FE93" s="475">
        <v>100</v>
      </c>
      <c r="FF93" s="180"/>
      <c r="FG93" s="181">
        <v>0</v>
      </c>
      <c r="FH93" s="182" t="s">
        <v>399</v>
      </c>
    </row>
    <row r="94" spans="2:164">
      <c r="B94" s="159">
        <v>89</v>
      </c>
      <c r="C94" s="755">
        <v>0</v>
      </c>
      <c r="D94" s="179">
        <v>0</v>
      </c>
      <c r="E94" s="159" t="s">
        <v>379</v>
      </c>
      <c r="F94" s="755" t="s">
        <v>16</v>
      </c>
      <c r="G94" s="755" t="s">
        <v>117</v>
      </c>
      <c r="H94" s="179" t="s">
        <v>152</v>
      </c>
      <c r="I94" s="755" t="s">
        <v>379</v>
      </c>
      <c r="J94" s="755" t="str">
        <f t="shared" si="61"/>
        <v>5Y</v>
      </c>
      <c r="K94" s="755" t="s">
        <v>190</v>
      </c>
      <c r="L94" s="179" t="s">
        <v>115</v>
      </c>
      <c r="M94" s="475">
        <v>100</v>
      </c>
      <c r="N94" s="180"/>
      <c r="O94" s="181">
        <v>0</v>
      </c>
      <c r="P94" s="182" t="s">
        <v>399</v>
      </c>
      <c r="Q94" s="300" t="str">
        <f>IF(D94=1,IF(BT94=AK91,_xll.mirSwapStubRate(BT94,BU94,BV94,CE94,CF94,CG94,,,,,,,CQ94,P94,Curves!$AF$4:$AF$10,Curves!$AF$4:$AF$10,Curves!$AG$4:$AG$10,,,TRUE,TRUE),_xll.mirSwapStubRate(BT94,BU94,BV94,CE94,CF94,CG94,,,,,,,CQ94,P94,Curves!$AG$13:$AG$17,Curves!$AF$13:$AF$17,,,,TRUE,TRUE)),"")</f>
        <v/>
      </c>
      <c r="R94" s="301"/>
      <c r="S94" s="183" t="str">
        <f>IF(D94=1,_xll.meLWOSwapParRate(AL94,P94),"")</f>
        <v/>
      </c>
      <c r="T94" s="184" t="str">
        <f>IF(D94=1,_xll.meLWOSwapPV(AL94,P94),"")</f>
        <v/>
      </c>
      <c r="U94" s="185"/>
      <c r="V94" s="184"/>
      <c r="W94" s="184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  <c r="AI94" s="184"/>
      <c r="AJ94" s="184"/>
      <c r="AK94" s="181" t="str">
        <f t="shared" ca="1" si="62"/>
        <v>OLD</v>
      </c>
      <c r="AL94" s="162" t="str">
        <f>IF(D94=1,_xll.meLWOSwapCreateFromLegs(B94,AM94,BP94),"")</f>
        <v/>
      </c>
      <c r="AM94" s="162" t="str">
        <f>IF(D94=1,_xll.meLWOLegCreate(AN94,_xll.meUtilityLVBFromMultipleKeysValues($AN$5:$BN$5,AN94:BN94),FALSE),"")</f>
        <v/>
      </c>
      <c r="AN94" s="162" t="s">
        <v>382</v>
      </c>
      <c r="AO94" s="468">
        <f t="shared" si="63"/>
        <v>100000000</v>
      </c>
      <c r="AP94" s="373" t="str">
        <f t="shared" si="64"/>
        <v>Receive</v>
      </c>
      <c r="AQ94" s="186">
        <f ca="1">IF(E94="","",IF(OR(RIGHT(E94,1)="D",RIGHT(E94,1)="Y",RIGHT(E94,1)="M",RIGHT(E94,1)="W"),_xll.meDateFromTenor(SpotDate,E94,"MOD_FOLLOWING","TGT"),E94))</f>
        <v>43355</v>
      </c>
      <c r="AR94" s="186">
        <f ca="1">IF(F94="","",IF(OR(RIGHT(F94,1)="D",RIGHT(F94,1)="Y",RIGHT(F94,1)="M",RIGHT(F94,1)="W"),_xll.meDateFromTenor(AQ94,F94),F94))</f>
        <v>45181</v>
      </c>
      <c r="AS94" s="162" t="str">
        <f t="shared" si="45"/>
        <v>ANNUAL</v>
      </c>
      <c r="AT94" s="162" t="s">
        <v>94</v>
      </c>
      <c r="AU94" s="162" t="s">
        <v>102</v>
      </c>
      <c r="AV94" s="180">
        <f t="shared" si="46"/>
        <v>0</v>
      </c>
      <c r="BB94" s="162" t="str">
        <f t="shared" si="47"/>
        <v>30/360</v>
      </c>
      <c r="BE94" s="162" t="s">
        <v>127</v>
      </c>
      <c r="BF94" s="162" t="s">
        <v>113</v>
      </c>
      <c r="BG94" s="162" t="s">
        <v>127</v>
      </c>
      <c r="BH94" s="162" t="s">
        <v>113</v>
      </c>
      <c r="BI94" s="162" t="s">
        <v>393</v>
      </c>
      <c r="BK94" s="162" t="s">
        <v>379</v>
      </c>
      <c r="BN94" s="162" t="s">
        <v>380</v>
      </c>
      <c r="BP94" s="162" t="str">
        <f>IF(D94=1,_xll.meLWOLegCreate(BQ94,_xll.meUtilityLVBFromMultipleKeysValues($BQ$5:$CQ$5,BQ94:CQ94),FALSE),"")</f>
        <v/>
      </c>
      <c r="BQ94" s="162" t="s">
        <v>383</v>
      </c>
      <c r="BR94" s="187">
        <f t="shared" si="65"/>
        <v>100000000</v>
      </c>
      <c r="BS94" s="373" t="str">
        <f t="shared" si="66"/>
        <v>Pay</v>
      </c>
      <c r="BT94" s="186">
        <f ca="1">IF(I94="","",IF(OR(RIGHT(I94,1)="D",RIGHT(I94,1)="Y",RIGHT(I94,1)="M",RIGHT(I94,1)="W"),_xll.meDateFromTenor(SpotDate,I94,"MOD_FOLLOWING","TGT"),I94))</f>
        <v>43355</v>
      </c>
      <c r="BU94" s="186">
        <f ca="1">IF(J94="","",IF(OR(RIGHT(J94,1)="D",RIGHT(J94,1)="Y",RIGHT(J94,1)="M",RIGHT(J94,1)="W"),_xll.meDateFromTenor(BT94,J94),J94))</f>
        <v>45181</v>
      </c>
      <c r="BV94" s="162" t="str">
        <f t="shared" si="48"/>
        <v>Semi-Annual</v>
      </c>
      <c r="BW94" s="188" t="str">
        <f>IF(BV94="QUARTERLY",Curves!$AG$14,IF('Vanilla Pricer'!BV94="SEMI-ANNUAL",Curves!$AG$15,IF('Vanilla Pricer'!BV94="MONTHLY",Curves!$AG$16,IF('Vanilla Pricer'!BV94="12M",Curves!$AG$17))))</f>
        <v>EUR6M</v>
      </c>
      <c r="BX94" s="162" t="s">
        <v>94</v>
      </c>
      <c r="BY94" s="162" t="s">
        <v>102</v>
      </c>
      <c r="BZ94" s="162" t="s">
        <v>378</v>
      </c>
      <c r="CA94" s="162" t="s">
        <v>378</v>
      </c>
      <c r="CB94" s="200" t="str">
        <f t="shared" si="49"/>
        <v/>
      </c>
      <c r="CD94" s="181">
        <f t="shared" si="50"/>
        <v>0</v>
      </c>
      <c r="CE94" s="162" t="str">
        <f t="shared" si="51"/>
        <v>ACT/360</v>
      </c>
      <c r="CF94" s="162" t="s">
        <v>127</v>
      </c>
      <c r="CG94" s="162" t="s">
        <v>113</v>
      </c>
      <c r="CH94" s="162" t="s">
        <v>127</v>
      </c>
      <c r="CI94" s="162" t="s">
        <v>113</v>
      </c>
      <c r="CJ94" s="162" t="s">
        <v>127</v>
      </c>
      <c r="CK94" s="162" t="s">
        <v>113</v>
      </c>
      <c r="CL94" s="162" t="s">
        <v>393</v>
      </c>
      <c r="CM94" s="162" t="s">
        <v>379</v>
      </c>
      <c r="CN94" s="162" t="s">
        <v>379</v>
      </c>
      <c r="CQ94" s="162" t="s">
        <v>380</v>
      </c>
      <c r="CR94" s="162"/>
      <c r="CS94" s="162"/>
      <c r="CW94" s="201" t="str">
        <f t="shared" si="67"/>
        <v>Receive</v>
      </c>
      <c r="CX94" s="210">
        <f t="shared" si="68"/>
        <v>100000000</v>
      </c>
      <c r="CY94" s="209">
        <f t="shared" ca="1" si="69"/>
        <v>43355</v>
      </c>
      <c r="CZ94" s="208">
        <f t="shared" ca="1" si="70"/>
        <v>45181</v>
      </c>
      <c r="DA94" s="209" t="str">
        <f t="shared" si="52"/>
        <v>EURLIVE</v>
      </c>
      <c r="DB94" s="207" t="str">
        <f t="shared" si="71"/>
        <v>EUR6M</v>
      </c>
      <c r="DC94" s="207" t="s">
        <v>94</v>
      </c>
      <c r="DD94" s="214" t="str">
        <f t="shared" si="72"/>
        <v>ANNUAL</v>
      </c>
      <c r="DE94" s="214" t="str">
        <f t="shared" si="53"/>
        <v>30/360</v>
      </c>
      <c r="DF94" s="213" t="s">
        <v>127</v>
      </c>
      <c r="DG94" s="213" t="s">
        <v>113</v>
      </c>
      <c r="DH94" s="213" t="s">
        <v>127</v>
      </c>
      <c r="DI94" s="213" t="s">
        <v>113</v>
      </c>
      <c r="DJ94" s="220"/>
      <c r="DK94" s="220"/>
      <c r="DL94" s="201"/>
      <c r="DM94" s="205" t="s">
        <v>379</v>
      </c>
      <c r="DN94" s="219" t="s">
        <v>380</v>
      </c>
      <c r="DO94" s="214" t="str">
        <f t="shared" si="54"/>
        <v>Semi-Annual</v>
      </c>
      <c r="DP94" s="204">
        <f t="shared" si="55"/>
        <v>0</v>
      </c>
      <c r="DQ94" s="214" t="str">
        <f t="shared" si="56"/>
        <v>ACT/360</v>
      </c>
      <c r="DR94" s="213" t="s">
        <v>127</v>
      </c>
      <c r="DS94" s="213" t="s">
        <v>113</v>
      </c>
      <c r="DT94" s="213" t="s">
        <v>127</v>
      </c>
      <c r="DU94" s="213" t="s">
        <v>113</v>
      </c>
      <c r="DV94" s="213" t="s">
        <v>127</v>
      </c>
      <c r="DW94" s="213" t="s">
        <v>113</v>
      </c>
      <c r="DX94" s="220"/>
      <c r="DY94" s="220"/>
      <c r="DZ94" s="201"/>
      <c r="EA94" s="205" t="s">
        <v>379</v>
      </c>
      <c r="EB94" s="208"/>
      <c r="EC94" s="208" t="str">
        <f t="shared" si="57"/>
        <v>0D</v>
      </c>
      <c r="ED94" s="208">
        <f t="shared" si="58"/>
        <v>0</v>
      </c>
      <c r="EE94" s="203" t="str">
        <f t="shared" si="59"/>
        <v/>
      </c>
      <c r="EF94" s="215"/>
      <c r="EG94" s="205" t="s">
        <v>379</v>
      </c>
      <c r="EH94" s="219" t="s">
        <v>380</v>
      </c>
      <c r="EI94" s="206">
        <f t="shared" si="60"/>
        <v>0</v>
      </c>
      <c r="ET94" s="159">
        <v>89</v>
      </c>
      <c r="EU94" s="618">
        <v>0</v>
      </c>
      <c r="EV94" s="179">
        <v>0</v>
      </c>
      <c r="EW94" s="159" t="s">
        <v>379</v>
      </c>
      <c r="EX94" s="618" t="s">
        <v>16</v>
      </c>
      <c r="EY94" s="618" t="s">
        <v>117</v>
      </c>
      <c r="EZ94" s="179" t="s">
        <v>152</v>
      </c>
      <c r="FA94" s="618" t="s">
        <v>379</v>
      </c>
      <c r="FB94" s="618" t="str">
        <f t="shared" si="73"/>
        <v>5Y</v>
      </c>
      <c r="FC94" s="618" t="s">
        <v>190</v>
      </c>
      <c r="FD94" s="179" t="s">
        <v>115</v>
      </c>
      <c r="FE94" s="475">
        <v>100</v>
      </c>
      <c r="FF94" s="180"/>
      <c r="FG94" s="181">
        <v>0</v>
      </c>
      <c r="FH94" s="182" t="s">
        <v>399</v>
      </c>
    </row>
    <row r="95" spans="2:164">
      <c r="B95" s="159">
        <v>90</v>
      </c>
      <c r="C95" s="755">
        <v>0</v>
      </c>
      <c r="D95" s="179">
        <v>0</v>
      </c>
      <c r="E95" s="159" t="s">
        <v>379</v>
      </c>
      <c r="F95" s="755" t="s">
        <v>16</v>
      </c>
      <c r="G95" s="755" t="s">
        <v>117</v>
      </c>
      <c r="H95" s="179" t="s">
        <v>152</v>
      </c>
      <c r="I95" s="755" t="s">
        <v>379</v>
      </c>
      <c r="J95" s="755" t="str">
        <f t="shared" si="61"/>
        <v>5Y</v>
      </c>
      <c r="K95" s="755" t="s">
        <v>190</v>
      </c>
      <c r="L95" s="179" t="s">
        <v>115</v>
      </c>
      <c r="M95" s="475">
        <v>100</v>
      </c>
      <c r="N95" s="180"/>
      <c r="O95" s="181">
        <v>0</v>
      </c>
      <c r="P95" s="182" t="s">
        <v>399</v>
      </c>
      <c r="Q95" s="300" t="str">
        <f>IF(D95=1,IF(BT95=AK92,_xll.mirSwapStubRate(BT95,BU95,BV95,CE95,CF95,CG95,,,,,,,CQ95,P95,Curves!$AF$4:$AF$10,Curves!$AF$4:$AF$10,Curves!$AG$4:$AG$10,,,TRUE,TRUE),_xll.mirSwapStubRate(BT95,BU95,BV95,CE95,CF95,CG95,,,,,,,CQ95,P95,Curves!$AG$13:$AG$17,Curves!$AF$13:$AF$17,,,,TRUE,TRUE)),"")</f>
        <v/>
      </c>
      <c r="R95" s="301"/>
      <c r="S95" s="183" t="str">
        <f>IF(D95=1,_xll.meLWOSwapParRate(AL95,P95),"")</f>
        <v/>
      </c>
      <c r="T95" s="184" t="str">
        <f>IF(D95=1,_xll.meLWOSwapPV(AL95,P95),"")</f>
        <v/>
      </c>
      <c r="U95" s="185"/>
      <c r="V95" s="184"/>
      <c r="W95" s="184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  <c r="AI95" s="184"/>
      <c r="AJ95" s="184"/>
      <c r="AK95" s="181" t="str">
        <f t="shared" ca="1" si="62"/>
        <v>OLD</v>
      </c>
      <c r="AL95" s="162" t="str">
        <f>IF(D95=1,_xll.meLWOSwapCreateFromLegs(B95,AM95,BP95),"")</f>
        <v/>
      </c>
      <c r="AM95" s="162" t="str">
        <f>IF(D95=1,_xll.meLWOLegCreate(AN95,_xll.meUtilityLVBFromMultipleKeysValues($AN$5:$BN$5,AN95:BN95),FALSE),"")</f>
        <v/>
      </c>
      <c r="AN95" s="162" t="s">
        <v>382</v>
      </c>
      <c r="AO95" s="468">
        <f t="shared" si="63"/>
        <v>100000000</v>
      </c>
      <c r="AP95" s="373" t="str">
        <f t="shared" si="64"/>
        <v>Receive</v>
      </c>
      <c r="AQ95" s="186">
        <f ca="1">IF(E95="","",IF(OR(RIGHT(E95,1)="D",RIGHT(E95,1)="Y",RIGHT(E95,1)="M",RIGHT(E95,1)="W"),_xll.meDateFromTenor(SpotDate,E95,"MOD_FOLLOWING","TGT"),E95))</f>
        <v>43355</v>
      </c>
      <c r="AR95" s="186">
        <f ca="1">IF(F95="","",IF(OR(RIGHT(F95,1)="D",RIGHT(F95,1)="Y",RIGHT(F95,1)="M",RIGHT(F95,1)="W"),_xll.meDateFromTenor(AQ95,F95),F95))</f>
        <v>45181</v>
      </c>
      <c r="AS95" s="162" t="str">
        <f t="shared" si="45"/>
        <v>ANNUAL</v>
      </c>
      <c r="AT95" s="162" t="s">
        <v>94</v>
      </c>
      <c r="AU95" s="162" t="s">
        <v>102</v>
      </c>
      <c r="AV95" s="180">
        <f t="shared" si="46"/>
        <v>0</v>
      </c>
      <c r="BB95" s="162" t="str">
        <f t="shared" si="47"/>
        <v>30/360</v>
      </c>
      <c r="BE95" s="162" t="s">
        <v>127</v>
      </c>
      <c r="BF95" s="162" t="s">
        <v>113</v>
      </c>
      <c r="BG95" s="162" t="s">
        <v>127</v>
      </c>
      <c r="BH95" s="162" t="s">
        <v>113</v>
      </c>
      <c r="BI95" s="162" t="s">
        <v>393</v>
      </c>
      <c r="BK95" s="162" t="s">
        <v>379</v>
      </c>
      <c r="BN95" s="162" t="s">
        <v>380</v>
      </c>
      <c r="BP95" s="162" t="str">
        <f>IF(D95=1,_xll.meLWOLegCreate(BQ95,_xll.meUtilityLVBFromMultipleKeysValues($BQ$5:$CQ$5,BQ95:CQ95),FALSE),"")</f>
        <v/>
      </c>
      <c r="BQ95" s="162" t="s">
        <v>383</v>
      </c>
      <c r="BR95" s="187">
        <f t="shared" si="65"/>
        <v>100000000</v>
      </c>
      <c r="BS95" s="373" t="str">
        <f t="shared" si="66"/>
        <v>Pay</v>
      </c>
      <c r="BT95" s="186">
        <f ca="1">IF(I95="","",IF(OR(RIGHT(I95,1)="D",RIGHT(I95,1)="Y",RIGHT(I95,1)="M",RIGHT(I95,1)="W"),_xll.meDateFromTenor(SpotDate,I95,"MOD_FOLLOWING","TGT"),I95))</f>
        <v>43355</v>
      </c>
      <c r="BU95" s="186">
        <f ca="1">IF(J95="","",IF(OR(RIGHT(J95,1)="D",RIGHT(J95,1)="Y",RIGHT(J95,1)="M",RIGHT(J95,1)="W"),_xll.meDateFromTenor(BT95,J95),J95))</f>
        <v>45181</v>
      </c>
      <c r="BV95" s="162" t="str">
        <f t="shared" si="48"/>
        <v>Semi-Annual</v>
      </c>
      <c r="BW95" s="188" t="str">
        <f>IF(BV95="QUARTERLY",Curves!$AG$14,IF('Vanilla Pricer'!BV95="SEMI-ANNUAL",Curves!$AG$15,IF('Vanilla Pricer'!BV95="MONTHLY",Curves!$AG$16,IF('Vanilla Pricer'!BV95="12M",Curves!$AG$17))))</f>
        <v>EUR6M</v>
      </c>
      <c r="BX95" s="162" t="s">
        <v>94</v>
      </c>
      <c r="BY95" s="162" t="s">
        <v>102</v>
      </c>
      <c r="BZ95" s="162" t="s">
        <v>378</v>
      </c>
      <c r="CA95" s="162" t="s">
        <v>378</v>
      </c>
      <c r="CB95" s="200" t="str">
        <f t="shared" si="49"/>
        <v/>
      </c>
      <c r="CD95" s="181">
        <f t="shared" si="50"/>
        <v>0</v>
      </c>
      <c r="CE95" s="162" t="str">
        <f t="shared" si="51"/>
        <v>ACT/360</v>
      </c>
      <c r="CF95" s="162" t="s">
        <v>127</v>
      </c>
      <c r="CG95" s="162" t="s">
        <v>113</v>
      </c>
      <c r="CH95" s="162" t="s">
        <v>127</v>
      </c>
      <c r="CI95" s="162" t="s">
        <v>113</v>
      </c>
      <c r="CJ95" s="162" t="s">
        <v>127</v>
      </c>
      <c r="CK95" s="162" t="s">
        <v>113</v>
      </c>
      <c r="CL95" s="162" t="s">
        <v>393</v>
      </c>
      <c r="CM95" s="162" t="s">
        <v>379</v>
      </c>
      <c r="CN95" s="162" t="s">
        <v>379</v>
      </c>
      <c r="CQ95" s="162" t="s">
        <v>380</v>
      </c>
      <c r="CR95" s="162"/>
      <c r="CS95" s="162"/>
      <c r="CW95" s="201" t="str">
        <f t="shared" si="67"/>
        <v>Receive</v>
      </c>
      <c r="CX95" s="210">
        <f t="shared" si="68"/>
        <v>100000000</v>
      </c>
      <c r="CY95" s="209">
        <f t="shared" ca="1" si="69"/>
        <v>43355</v>
      </c>
      <c r="CZ95" s="208">
        <f t="shared" ca="1" si="70"/>
        <v>45181</v>
      </c>
      <c r="DA95" s="209" t="str">
        <f t="shared" si="52"/>
        <v>EURLIVE</v>
      </c>
      <c r="DB95" s="207" t="str">
        <f t="shared" si="71"/>
        <v>EUR6M</v>
      </c>
      <c r="DC95" s="207" t="s">
        <v>94</v>
      </c>
      <c r="DD95" s="214" t="str">
        <f t="shared" si="72"/>
        <v>ANNUAL</v>
      </c>
      <c r="DE95" s="214" t="str">
        <f t="shared" si="53"/>
        <v>30/360</v>
      </c>
      <c r="DF95" s="213" t="s">
        <v>127</v>
      </c>
      <c r="DG95" s="213" t="s">
        <v>113</v>
      </c>
      <c r="DH95" s="213" t="s">
        <v>127</v>
      </c>
      <c r="DI95" s="213" t="s">
        <v>113</v>
      </c>
      <c r="DJ95" s="220"/>
      <c r="DK95" s="220"/>
      <c r="DL95" s="201"/>
      <c r="DM95" s="205" t="s">
        <v>379</v>
      </c>
      <c r="DN95" s="219" t="s">
        <v>380</v>
      </c>
      <c r="DO95" s="214" t="str">
        <f t="shared" si="54"/>
        <v>Semi-Annual</v>
      </c>
      <c r="DP95" s="204">
        <f t="shared" si="55"/>
        <v>0</v>
      </c>
      <c r="DQ95" s="214" t="str">
        <f t="shared" si="56"/>
        <v>ACT/360</v>
      </c>
      <c r="DR95" s="213" t="s">
        <v>127</v>
      </c>
      <c r="DS95" s="213" t="s">
        <v>113</v>
      </c>
      <c r="DT95" s="213" t="s">
        <v>127</v>
      </c>
      <c r="DU95" s="213" t="s">
        <v>113</v>
      </c>
      <c r="DV95" s="213" t="s">
        <v>127</v>
      </c>
      <c r="DW95" s="213" t="s">
        <v>113</v>
      </c>
      <c r="DX95" s="220"/>
      <c r="DY95" s="220"/>
      <c r="DZ95" s="201"/>
      <c r="EA95" s="205" t="s">
        <v>379</v>
      </c>
      <c r="EB95" s="208"/>
      <c r="EC95" s="208" t="str">
        <f t="shared" si="57"/>
        <v>0D</v>
      </c>
      <c r="ED95" s="208">
        <f t="shared" si="58"/>
        <v>0</v>
      </c>
      <c r="EE95" s="203" t="str">
        <f t="shared" si="59"/>
        <v/>
      </c>
      <c r="EF95" s="215"/>
      <c r="EG95" s="205" t="s">
        <v>379</v>
      </c>
      <c r="EH95" s="219" t="s">
        <v>380</v>
      </c>
      <c r="EI95" s="206">
        <f t="shared" si="60"/>
        <v>0</v>
      </c>
      <c r="ET95" s="159">
        <v>90</v>
      </c>
      <c r="EU95" s="618">
        <v>0</v>
      </c>
      <c r="EV95" s="179">
        <v>0</v>
      </c>
      <c r="EW95" s="159" t="s">
        <v>379</v>
      </c>
      <c r="EX95" s="618" t="s">
        <v>16</v>
      </c>
      <c r="EY95" s="618" t="s">
        <v>117</v>
      </c>
      <c r="EZ95" s="179" t="s">
        <v>152</v>
      </c>
      <c r="FA95" s="618" t="s">
        <v>379</v>
      </c>
      <c r="FB95" s="618" t="str">
        <f t="shared" si="73"/>
        <v>5Y</v>
      </c>
      <c r="FC95" s="618" t="s">
        <v>190</v>
      </c>
      <c r="FD95" s="179" t="s">
        <v>115</v>
      </c>
      <c r="FE95" s="475">
        <v>100</v>
      </c>
      <c r="FF95" s="180"/>
      <c r="FG95" s="181">
        <v>0</v>
      </c>
      <c r="FH95" s="182" t="s">
        <v>399</v>
      </c>
    </row>
    <row r="96" spans="2:164">
      <c r="B96" s="159">
        <v>91</v>
      </c>
      <c r="C96" s="755">
        <v>0</v>
      </c>
      <c r="D96" s="179">
        <v>0</v>
      </c>
      <c r="E96" s="159" t="s">
        <v>379</v>
      </c>
      <c r="F96" s="755" t="s">
        <v>16</v>
      </c>
      <c r="G96" s="755" t="s">
        <v>117</v>
      </c>
      <c r="H96" s="179" t="s">
        <v>152</v>
      </c>
      <c r="I96" s="755" t="s">
        <v>379</v>
      </c>
      <c r="J96" s="755" t="str">
        <f t="shared" si="61"/>
        <v>5Y</v>
      </c>
      <c r="K96" s="755" t="s">
        <v>190</v>
      </c>
      <c r="L96" s="179" t="s">
        <v>115</v>
      </c>
      <c r="M96" s="475">
        <v>100</v>
      </c>
      <c r="N96" s="180"/>
      <c r="O96" s="181">
        <v>0</v>
      </c>
      <c r="P96" s="182" t="s">
        <v>399</v>
      </c>
      <c r="Q96" s="300" t="str">
        <f>IF(D96=1,IF(BT96=AK93,_xll.mirSwapStubRate(BT96,BU96,BV96,CE96,CF96,CG96,,,,,,,CQ96,P96,Curves!$AF$4:$AF$10,Curves!$AF$4:$AF$10,Curves!$AG$4:$AG$10,,,TRUE,TRUE),_xll.mirSwapStubRate(BT96,BU96,BV96,CE96,CF96,CG96,,,,,,,CQ96,P96,Curves!$AG$13:$AG$17,Curves!$AF$13:$AF$17,,,,TRUE,TRUE)),"")</f>
        <v/>
      </c>
      <c r="R96" s="301"/>
      <c r="S96" s="183" t="str">
        <f>IF(D96=1,_xll.meLWOSwapParRate(AL96,P96),"")</f>
        <v/>
      </c>
      <c r="T96" s="184" t="str">
        <f>IF(D96=1,_xll.meLWOSwapPV(AL96,P96),"")</f>
        <v/>
      </c>
      <c r="U96" s="185"/>
      <c r="V96" s="184"/>
      <c r="W96" s="184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  <c r="AI96" s="184"/>
      <c r="AJ96" s="184"/>
      <c r="AK96" s="181" t="str">
        <f t="shared" ca="1" si="62"/>
        <v>OLD</v>
      </c>
      <c r="AL96" s="162" t="str">
        <f>IF(D96=1,_xll.meLWOSwapCreateFromLegs(B96,AM96,BP96),"")</f>
        <v/>
      </c>
      <c r="AM96" s="162" t="str">
        <f>IF(D96=1,_xll.meLWOLegCreate(AN96,_xll.meUtilityLVBFromMultipleKeysValues($AN$5:$BN$5,AN96:BN96),FALSE),"")</f>
        <v/>
      </c>
      <c r="AN96" s="162" t="s">
        <v>382</v>
      </c>
      <c r="AO96" s="468">
        <f t="shared" si="63"/>
        <v>100000000</v>
      </c>
      <c r="AP96" s="373" t="str">
        <f t="shared" si="64"/>
        <v>Receive</v>
      </c>
      <c r="AQ96" s="186">
        <f ca="1">IF(E96="","",IF(OR(RIGHT(E96,1)="D",RIGHT(E96,1)="Y",RIGHT(E96,1)="M",RIGHT(E96,1)="W"),_xll.meDateFromTenor(SpotDate,E96,"MOD_FOLLOWING","TGT"),E96))</f>
        <v>43355</v>
      </c>
      <c r="AR96" s="186">
        <f ca="1">IF(F96="","",IF(OR(RIGHT(F96,1)="D",RIGHT(F96,1)="Y",RIGHT(F96,1)="M",RIGHT(F96,1)="W"),_xll.meDateFromTenor(AQ96,F96),F96))</f>
        <v>45181</v>
      </c>
      <c r="AS96" s="162" t="str">
        <f t="shared" si="45"/>
        <v>ANNUAL</v>
      </c>
      <c r="AT96" s="162" t="s">
        <v>94</v>
      </c>
      <c r="AU96" s="162" t="s">
        <v>102</v>
      </c>
      <c r="AV96" s="180">
        <f t="shared" si="46"/>
        <v>0</v>
      </c>
      <c r="BB96" s="162" t="str">
        <f t="shared" si="47"/>
        <v>30/360</v>
      </c>
      <c r="BE96" s="162" t="s">
        <v>127</v>
      </c>
      <c r="BF96" s="162" t="s">
        <v>113</v>
      </c>
      <c r="BG96" s="162" t="s">
        <v>127</v>
      </c>
      <c r="BH96" s="162" t="s">
        <v>113</v>
      </c>
      <c r="BI96" s="162" t="s">
        <v>393</v>
      </c>
      <c r="BK96" s="162" t="s">
        <v>379</v>
      </c>
      <c r="BN96" s="162" t="s">
        <v>380</v>
      </c>
      <c r="BP96" s="162" t="str">
        <f>IF(D96=1,_xll.meLWOLegCreate(BQ96,_xll.meUtilityLVBFromMultipleKeysValues($BQ$5:$CQ$5,BQ96:CQ96),FALSE),"")</f>
        <v/>
      </c>
      <c r="BQ96" s="162" t="s">
        <v>383</v>
      </c>
      <c r="BR96" s="187">
        <f t="shared" si="65"/>
        <v>100000000</v>
      </c>
      <c r="BS96" s="373" t="str">
        <f t="shared" si="66"/>
        <v>Pay</v>
      </c>
      <c r="BT96" s="186">
        <f ca="1">IF(I96="","",IF(OR(RIGHT(I96,1)="D",RIGHT(I96,1)="Y",RIGHT(I96,1)="M",RIGHT(I96,1)="W"),_xll.meDateFromTenor(SpotDate,I96,"MOD_FOLLOWING","TGT"),I96))</f>
        <v>43355</v>
      </c>
      <c r="BU96" s="186">
        <f ca="1">IF(J96="","",IF(OR(RIGHT(J96,1)="D",RIGHT(J96,1)="Y",RIGHT(J96,1)="M",RIGHT(J96,1)="W"),_xll.meDateFromTenor(BT96,J96),J96))</f>
        <v>45181</v>
      </c>
      <c r="BV96" s="162" t="str">
        <f t="shared" si="48"/>
        <v>Semi-Annual</v>
      </c>
      <c r="BW96" s="188" t="str">
        <f>IF(BV96="QUARTERLY",Curves!$AG$14,IF('Vanilla Pricer'!BV96="SEMI-ANNUAL",Curves!$AG$15,IF('Vanilla Pricer'!BV96="MONTHLY",Curves!$AG$16,IF('Vanilla Pricer'!BV96="12M",Curves!$AG$17))))</f>
        <v>EUR6M</v>
      </c>
      <c r="BX96" s="162" t="s">
        <v>94</v>
      </c>
      <c r="BY96" s="162" t="s">
        <v>102</v>
      </c>
      <c r="BZ96" s="162" t="s">
        <v>378</v>
      </c>
      <c r="CA96" s="162" t="s">
        <v>378</v>
      </c>
      <c r="CB96" s="200" t="str">
        <f t="shared" si="49"/>
        <v/>
      </c>
      <c r="CD96" s="181">
        <f t="shared" si="50"/>
        <v>0</v>
      </c>
      <c r="CE96" s="162" t="str">
        <f t="shared" si="51"/>
        <v>ACT/360</v>
      </c>
      <c r="CF96" s="162" t="s">
        <v>127</v>
      </c>
      <c r="CG96" s="162" t="s">
        <v>113</v>
      </c>
      <c r="CH96" s="162" t="s">
        <v>127</v>
      </c>
      <c r="CI96" s="162" t="s">
        <v>113</v>
      </c>
      <c r="CJ96" s="162" t="s">
        <v>127</v>
      </c>
      <c r="CK96" s="162" t="s">
        <v>113</v>
      </c>
      <c r="CL96" s="162" t="s">
        <v>393</v>
      </c>
      <c r="CM96" s="162" t="s">
        <v>379</v>
      </c>
      <c r="CN96" s="162" t="s">
        <v>379</v>
      </c>
      <c r="CQ96" s="162" t="s">
        <v>380</v>
      </c>
      <c r="CR96" s="162"/>
      <c r="CS96" s="162"/>
      <c r="CW96" s="201" t="str">
        <f t="shared" si="67"/>
        <v>Receive</v>
      </c>
      <c r="CX96" s="210">
        <f t="shared" si="68"/>
        <v>100000000</v>
      </c>
      <c r="CY96" s="209">
        <f t="shared" ca="1" si="69"/>
        <v>43355</v>
      </c>
      <c r="CZ96" s="208">
        <f t="shared" ca="1" si="70"/>
        <v>45181</v>
      </c>
      <c r="DA96" s="209" t="str">
        <f t="shared" si="52"/>
        <v>EURLIVE</v>
      </c>
      <c r="DB96" s="207" t="str">
        <f t="shared" si="71"/>
        <v>EUR6M</v>
      </c>
      <c r="DC96" s="207" t="s">
        <v>94</v>
      </c>
      <c r="DD96" s="214" t="str">
        <f t="shared" si="72"/>
        <v>ANNUAL</v>
      </c>
      <c r="DE96" s="214" t="str">
        <f t="shared" si="53"/>
        <v>30/360</v>
      </c>
      <c r="DF96" s="213" t="s">
        <v>127</v>
      </c>
      <c r="DG96" s="213" t="s">
        <v>113</v>
      </c>
      <c r="DH96" s="213" t="s">
        <v>127</v>
      </c>
      <c r="DI96" s="213" t="s">
        <v>113</v>
      </c>
      <c r="DJ96" s="220"/>
      <c r="DK96" s="220"/>
      <c r="DL96" s="201"/>
      <c r="DM96" s="205" t="s">
        <v>379</v>
      </c>
      <c r="DN96" s="219" t="s">
        <v>380</v>
      </c>
      <c r="DO96" s="214" t="str">
        <f t="shared" si="54"/>
        <v>Semi-Annual</v>
      </c>
      <c r="DP96" s="204">
        <f t="shared" si="55"/>
        <v>0</v>
      </c>
      <c r="DQ96" s="214" t="str">
        <f t="shared" si="56"/>
        <v>ACT/360</v>
      </c>
      <c r="DR96" s="213" t="s">
        <v>127</v>
      </c>
      <c r="DS96" s="213" t="s">
        <v>113</v>
      </c>
      <c r="DT96" s="213" t="s">
        <v>127</v>
      </c>
      <c r="DU96" s="213" t="s">
        <v>113</v>
      </c>
      <c r="DV96" s="213" t="s">
        <v>127</v>
      </c>
      <c r="DW96" s="213" t="s">
        <v>113</v>
      </c>
      <c r="DX96" s="220"/>
      <c r="DY96" s="220"/>
      <c r="DZ96" s="201"/>
      <c r="EA96" s="205" t="s">
        <v>379</v>
      </c>
      <c r="EB96" s="208"/>
      <c r="EC96" s="208" t="str">
        <f t="shared" si="57"/>
        <v>0D</v>
      </c>
      <c r="ED96" s="208">
        <f t="shared" si="58"/>
        <v>0</v>
      </c>
      <c r="EE96" s="203" t="str">
        <f t="shared" si="59"/>
        <v/>
      </c>
      <c r="EF96" s="215"/>
      <c r="EG96" s="205" t="s">
        <v>379</v>
      </c>
      <c r="EH96" s="219" t="s">
        <v>380</v>
      </c>
      <c r="EI96" s="206">
        <f t="shared" si="60"/>
        <v>0</v>
      </c>
      <c r="ET96" s="159">
        <v>91</v>
      </c>
      <c r="EU96" s="618">
        <v>0</v>
      </c>
      <c r="EV96" s="179">
        <v>0</v>
      </c>
      <c r="EW96" s="159" t="s">
        <v>379</v>
      </c>
      <c r="EX96" s="618" t="s">
        <v>16</v>
      </c>
      <c r="EY96" s="618" t="s">
        <v>117</v>
      </c>
      <c r="EZ96" s="179" t="s">
        <v>152</v>
      </c>
      <c r="FA96" s="618" t="s">
        <v>379</v>
      </c>
      <c r="FB96" s="618" t="str">
        <f t="shared" si="73"/>
        <v>5Y</v>
      </c>
      <c r="FC96" s="618" t="s">
        <v>190</v>
      </c>
      <c r="FD96" s="179" t="s">
        <v>115</v>
      </c>
      <c r="FE96" s="475">
        <v>100</v>
      </c>
      <c r="FF96" s="180"/>
      <c r="FG96" s="181">
        <v>0</v>
      </c>
      <c r="FH96" s="182" t="s">
        <v>399</v>
      </c>
    </row>
    <row r="97" spans="2:164">
      <c r="B97" s="159">
        <v>92</v>
      </c>
      <c r="C97" s="755">
        <v>0</v>
      </c>
      <c r="D97" s="179">
        <v>0</v>
      </c>
      <c r="E97" s="159" t="s">
        <v>379</v>
      </c>
      <c r="F97" s="755" t="s">
        <v>16</v>
      </c>
      <c r="G97" s="755" t="s">
        <v>117</v>
      </c>
      <c r="H97" s="179" t="s">
        <v>152</v>
      </c>
      <c r="I97" s="755" t="s">
        <v>379</v>
      </c>
      <c r="J97" s="755" t="str">
        <f t="shared" si="61"/>
        <v>5Y</v>
      </c>
      <c r="K97" s="755" t="s">
        <v>190</v>
      </c>
      <c r="L97" s="179" t="s">
        <v>115</v>
      </c>
      <c r="M97" s="475">
        <v>100</v>
      </c>
      <c r="N97" s="180"/>
      <c r="O97" s="181">
        <v>0</v>
      </c>
      <c r="P97" s="182" t="s">
        <v>399</v>
      </c>
      <c r="Q97" s="300" t="str">
        <f>IF(D97=1,IF(BT97=AK94,_xll.mirSwapStubRate(BT97,BU97,BV97,CE97,CF97,CG97,,,,,,,CQ97,P97,Curves!$AF$4:$AF$10,Curves!$AF$4:$AF$10,Curves!$AG$4:$AG$10,,,TRUE,TRUE),_xll.mirSwapStubRate(BT97,BU97,BV97,CE97,CF97,CG97,,,,,,,CQ97,P97,Curves!$AG$13:$AG$17,Curves!$AF$13:$AF$17,,,,TRUE,TRUE)),"")</f>
        <v/>
      </c>
      <c r="R97" s="301"/>
      <c r="S97" s="183" t="str">
        <f>IF(D97=1,_xll.meLWOSwapParRate(AL97,P97),"")</f>
        <v/>
      </c>
      <c r="T97" s="184" t="str">
        <f>IF(D97=1,_xll.meLWOSwapPV(AL97,P97),"")</f>
        <v/>
      </c>
      <c r="U97" s="185"/>
      <c r="V97" s="184"/>
      <c r="W97" s="184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  <c r="AI97" s="184"/>
      <c r="AJ97" s="184"/>
      <c r="AK97" s="181" t="str">
        <f t="shared" ca="1" si="62"/>
        <v>OLD</v>
      </c>
      <c r="AL97" s="162" t="str">
        <f>IF(D97=1,_xll.meLWOSwapCreateFromLegs(B97,AM97,BP97),"")</f>
        <v/>
      </c>
      <c r="AM97" s="162" t="str">
        <f>IF(D97=1,_xll.meLWOLegCreate(AN97,_xll.meUtilityLVBFromMultipleKeysValues($AN$5:$BN$5,AN97:BN97),FALSE),"")</f>
        <v/>
      </c>
      <c r="AN97" s="162" t="s">
        <v>382</v>
      </c>
      <c r="AO97" s="468">
        <f t="shared" si="63"/>
        <v>100000000</v>
      </c>
      <c r="AP97" s="373" t="str">
        <f t="shared" si="64"/>
        <v>Receive</v>
      </c>
      <c r="AQ97" s="186">
        <f ca="1">IF(E97="","",IF(OR(RIGHT(E97,1)="D",RIGHT(E97,1)="Y",RIGHT(E97,1)="M",RIGHT(E97,1)="W"),_xll.meDateFromTenor(SpotDate,E97,"MOD_FOLLOWING","TGT"),E97))</f>
        <v>43355</v>
      </c>
      <c r="AR97" s="186">
        <f ca="1">IF(F97="","",IF(OR(RIGHT(F97,1)="D",RIGHT(F97,1)="Y",RIGHT(F97,1)="M",RIGHT(F97,1)="W"),_xll.meDateFromTenor(AQ97,F97),F97))</f>
        <v>45181</v>
      </c>
      <c r="AS97" s="162" t="str">
        <f t="shared" si="45"/>
        <v>ANNUAL</v>
      </c>
      <c r="AT97" s="162" t="s">
        <v>94</v>
      </c>
      <c r="AU97" s="162" t="s">
        <v>102</v>
      </c>
      <c r="AV97" s="180">
        <f t="shared" si="46"/>
        <v>0</v>
      </c>
      <c r="BB97" s="162" t="str">
        <f t="shared" si="47"/>
        <v>30/360</v>
      </c>
      <c r="BE97" s="162" t="s">
        <v>127</v>
      </c>
      <c r="BF97" s="162" t="s">
        <v>113</v>
      </c>
      <c r="BG97" s="162" t="s">
        <v>127</v>
      </c>
      <c r="BH97" s="162" t="s">
        <v>113</v>
      </c>
      <c r="BI97" s="162" t="s">
        <v>393</v>
      </c>
      <c r="BK97" s="162" t="s">
        <v>379</v>
      </c>
      <c r="BN97" s="162" t="s">
        <v>380</v>
      </c>
      <c r="BP97" s="162" t="str">
        <f>IF(D97=1,_xll.meLWOLegCreate(BQ97,_xll.meUtilityLVBFromMultipleKeysValues($BQ$5:$CQ$5,BQ97:CQ97),FALSE),"")</f>
        <v/>
      </c>
      <c r="BQ97" s="162" t="s">
        <v>383</v>
      </c>
      <c r="BR97" s="187">
        <f t="shared" si="65"/>
        <v>100000000</v>
      </c>
      <c r="BS97" s="373" t="str">
        <f t="shared" si="66"/>
        <v>Pay</v>
      </c>
      <c r="BT97" s="186">
        <f ca="1">IF(I97="","",IF(OR(RIGHT(I97,1)="D",RIGHT(I97,1)="Y",RIGHT(I97,1)="M",RIGHT(I97,1)="W"),_xll.meDateFromTenor(SpotDate,I97,"MOD_FOLLOWING","TGT"),I97))</f>
        <v>43355</v>
      </c>
      <c r="BU97" s="186">
        <f ca="1">IF(J97="","",IF(OR(RIGHT(J97,1)="D",RIGHT(J97,1)="Y",RIGHT(J97,1)="M",RIGHT(J97,1)="W"),_xll.meDateFromTenor(BT97,J97),J97))</f>
        <v>45181</v>
      </c>
      <c r="BV97" s="162" t="str">
        <f t="shared" si="48"/>
        <v>Semi-Annual</v>
      </c>
      <c r="BW97" s="188" t="str">
        <f>IF(BV97="QUARTERLY",Curves!$AG$14,IF('Vanilla Pricer'!BV97="SEMI-ANNUAL",Curves!$AG$15,IF('Vanilla Pricer'!BV97="MONTHLY",Curves!$AG$16,IF('Vanilla Pricer'!BV97="12M",Curves!$AG$17))))</f>
        <v>EUR6M</v>
      </c>
      <c r="BX97" s="162" t="s">
        <v>94</v>
      </c>
      <c r="BY97" s="162" t="s">
        <v>102</v>
      </c>
      <c r="BZ97" s="162" t="s">
        <v>378</v>
      </c>
      <c r="CA97" s="162" t="s">
        <v>378</v>
      </c>
      <c r="CB97" s="200" t="str">
        <f t="shared" si="49"/>
        <v/>
      </c>
      <c r="CD97" s="181">
        <f t="shared" si="50"/>
        <v>0</v>
      </c>
      <c r="CE97" s="162" t="str">
        <f t="shared" si="51"/>
        <v>ACT/360</v>
      </c>
      <c r="CF97" s="162" t="s">
        <v>127</v>
      </c>
      <c r="CG97" s="162" t="s">
        <v>113</v>
      </c>
      <c r="CH97" s="162" t="s">
        <v>127</v>
      </c>
      <c r="CI97" s="162" t="s">
        <v>113</v>
      </c>
      <c r="CJ97" s="162" t="s">
        <v>127</v>
      </c>
      <c r="CK97" s="162" t="s">
        <v>113</v>
      </c>
      <c r="CL97" s="162" t="s">
        <v>393</v>
      </c>
      <c r="CM97" s="162" t="s">
        <v>379</v>
      </c>
      <c r="CN97" s="162" t="s">
        <v>379</v>
      </c>
      <c r="CQ97" s="162" t="s">
        <v>380</v>
      </c>
      <c r="CR97" s="162"/>
      <c r="CS97" s="162"/>
      <c r="CW97" s="201" t="str">
        <f t="shared" si="67"/>
        <v>Receive</v>
      </c>
      <c r="CX97" s="210">
        <f t="shared" si="68"/>
        <v>100000000</v>
      </c>
      <c r="CY97" s="209">
        <f t="shared" ca="1" si="69"/>
        <v>43355</v>
      </c>
      <c r="CZ97" s="208">
        <f t="shared" ca="1" si="70"/>
        <v>45181</v>
      </c>
      <c r="DA97" s="209" t="str">
        <f t="shared" si="52"/>
        <v>EURLIVE</v>
      </c>
      <c r="DB97" s="207" t="str">
        <f t="shared" si="71"/>
        <v>EUR6M</v>
      </c>
      <c r="DC97" s="207" t="s">
        <v>94</v>
      </c>
      <c r="DD97" s="214" t="str">
        <f t="shared" si="72"/>
        <v>ANNUAL</v>
      </c>
      <c r="DE97" s="214" t="str">
        <f t="shared" si="53"/>
        <v>30/360</v>
      </c>
      <c r="DF97" s="213" t="s">
        <v>127</v>
      </c>
      <c r="DG97" s="213" t="s">
        <v>113</v>
      </c>
      <c r="DH97" s="213" t="s">
        <v>127</v>
      </c>
      <c r="DI97" s="213" t="s">
        <v>113</v>
      </c>
      <c r="DJ97" s="220"/>
      <c r="DK97" s="220"/>
      <c r="DL97" s="201"/>
      <c r="DM97" s="205" t="s">
        <v>379</v>
      </c>
      <c r="DN97" s="219" t="s">
        <v>380</v>
      </c>
      <c r="DO97" s="214" t="str">
        <f t="shared" si="54"/>
        <v>Semi-Annual</v>
      </c>
      <c r="DP97" s="204">
        <f t="shared" si="55"/>
        <v>0</v>
      </c>
      <c r="DQ97" s="214" t="str">
        <f t="shared" si="56"/>
        <v>ACT/360</v>
      </c>
      <c r="DR97" s="213" t="s">
        <v>127</v>
      </c>
      <c r="DS97" s="213" t="s">
        <v>113</v>
      </c>
      <c r="DT97" s="213" t="s">
        <v>127</v>
      </c>
      <c r="DU97" s="213" t="s">
        <v>113</v>
      </c>
      <c r="DV97" s="213" t="s">
        <v>127</v>
      </c>
      <c r="DW97" s="213" t="s">
        <v>113</v>
      </c>
      <c r="DX97" s="220"/>
      <c r="DY97" s="220"/>
      <c r="DZ97" s="201"/>
      <c r="EA97" s="205" t="s">
        <v>379</v>
      </c>
      <c r="EB97" s="208"/>
      <c r="EC97" s="208" t="str">
        <f t="shared" si="57"/>
        <v>0D</v>
      </c>
      <c r="ED97" s="208">
        <f t="shared" si="58"/>
        <v>0</v>
      </c>
      <c r="EE97" s="203" t="str">
        <f t="shared" si="59"/>
        <v/>
      </c>
      <c r="EF97" s="215"/>
      <c r="EG97" s="205" t="s">
        <v>379</v>
      </c>
      <c r="EH97" s="219" t="s">
        <v>380</v>
      </c>
      <c r="EI97" s="206">
        <f t="shared" si="60"/>
        <v>0</v>
      </c>
      <c r="ET97" s="159">
        <v>92</v>
      </c>
      <c r="EU97" s="618">
        <v>0</v>
      </c>
      <c r="EV97" s="179">
        <v>0</v>
      </c>
      <c r="EW97" s="159" t="s">
        <v>379</v>
      </c>
      <c r="EX97" s="618" t="s">
        <v>16</v>
      </c>
      <c r="EY97" s="618" t="s">
        <v>117</v>
      </c>
      <c r="EZ97" s="179" t="s">
        <v>152</v>
      </c>
      <c r="FA97" s="618" t="s">
        <v>379</v>
      </c>
      <c r="FB97" s="618" t="str">
        <f t="shared" si="73"/>
        <v>5Y</v>
      </c>
      <c r="FC97" s="618" t="s">
        <v>190</v>
      </c>
      <c r="FD97" s="179" t="s">
        <v>115</v>
      </c>
      <c r="FE97" s="475">
        <v>100</v>
      </c>
      <c r="FF97" s="180"/>
      <c r="FG97" s="181">
        <v>0</v>
      </c>
      <c r="FH97" s="182" t="s">
        <v>399</v>
      </c>
    </row>
    <row r="98" spans="2:164">
      <c r="B98" s="159">
        <v>93</v>
      </c>
      <c r="C98" s="755">
        <v>0</v>
      </c>
      <c r="D98" s="179">
        <v>0</v>
      </c>
      <c r="E98" s="159" t="s">
        <v>379</v>
      </c>
      <c r="F98" s="755" t="s">
        <v>16</v>
      </c>
      <c r="G98" s="755" t="s">
        <v>117</v>
      </c>
      <c r="H98" s="179" t="s">
        <v>152</v>
      </c>
      <c r="I98" s="755" t="s">
        <v>379</v>
      </c>
      <c r="J98" s="755" t="str">
        <f t="shared" si="61"/>
        <v>5Y</v>
      </c>
      <c r="K98" s="755" t="s">
        <v>190</v>
      </c>
      <c r="L98" s="179" t="s">
        <v>115</v>
      </c>
      <c r="M98" s="475">
        <v>100</v>
      </c>
      <c r="N98" s="180"/>
      <c r="O98" s="181">
        <v>0</v>
      </c>
      <c r="P98" s="182" t="s">
        <v>399</v>
      </c>
      <c r="Q98" s="300" t="str">
        <f>IF(D98=1,IF(BT98=AK95,_xll.mirSwapStubRate(BT98,BU98,BV98,CE98,CF98,CG98,,,,,,,CQ98,P98,Curves!$AF$4:$AF$10,Curves!$AF$4:$AF$10,Curves!$AG$4:$AG$10,,,TRUE,TRUE),_xll.mirSwapStubRate(BT98,BU98,BV98,CE98,CF98,CG98,,,,,,,CQ98,P98,Curves!$AG$13:$AG$17,Curves!$AF$13:$AF$17,,,,TRUE,TRUE)),"")</f>
        <v/>
      </c>
      <c r="R98" s="301"/>
      <c r="S98" s="183" t="str">
        <f>IF(D98=1,_xll.meLWOSwapParRate(AL98,P98),"")</f>
        <v/>
      </c>
      <c r="T98" s="184" t="str">
        <f>IF(D98=1,_xll.meLWOSwapPV(AL98,P98),"")</f>
        <v/>
      </c>
      <c r="U98" s="185"/>
      <c r="V98" s="184"/>
      <c r="W98" s="184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  <c r="AI98" s="184"/>
      <c r="AJ98" s="184"/>
      <c r="AK98" s="181" t="str">
        <f t="shared" ca="1" si="62"/>
        <v>OLD</v>
      </c>
      <c r="AL98" s="162" t="str">
        <f>IF(D98=1,_xll.meLWOSwapCreateFromLegs(B98,AM98,BP98),"")</f>
        <v/>
      </c>
      <c r="AM98" s="162" t="str">
        <f>IF(D98=1,_xll.meLWOLegCreate(AN98,_xll.meUtilityLVBFromMultipleKeysValues($AN$5:$BN$5,AN98:BN98),FALSE),"")</f>
        <v/>
      </c>
      <c r="AN98" s="162" t="s">
        <v>382</v>
      </c>
      <c r="AO98" s="468">
        <f t="shared" si="63"/>
        <v>100000000</v>
      </c>
      <c r="AP98" s="373" t="str">
        <f t="shared" si="64"/>
        <v>Receive</v>
      </c>
      <c r="AQ98" s="186">
        <f ca="1">IF(E98="","",IF(OR(RIGHT(E98,1)="D",RIGHT(E98,1)="Y",RIGHT(E98,1)="M",RIGHT(E98,1)="W"),_xll.meDateFromTenor(SpotDate,E98,"MOD_FOLLOWING","TGT"),E98))</f>
        <v>43355</v>
      </c>
      <c r="AR98" s="186">
        <f ca="1">IF(F98="","",IF(OR(RIGHT(F98,1)="D",RIGHT(F98,1)="Y",RIGHT(F98,1)="M",RIGHT(F98,1)="W"),_xll.meDateFromTenor(AQ98,F98),F98))</f>
        <v>45181</v>
      </c>
      <c r="AS98" s="162" t="str">
        <f t="shared" si="45"/>
        <v>ANNUAL</v>
      </c>
      <c r="AT98" s="162" t="s">
        <v>94</v>
      </c>
      <c r="AU98" s="162" t="s">
        <v>102</v>
      </c>
      <c r="AV98" s="180">
        <f t="shared" si="46"/>
        <v>0</v>
      </c>
      <c r="BB98" s="162" t="str">
        <f t="shared" si="47"/>
        <v>30/360</v>
      </c>
      <c r="BE98" s="162" t="s">
        <v>127</v>
      </c>
      <c r="BF98" s="162" t="s">
        <v>113</v>
      </c>
      <c r="BG98" s="162" t="s">
        <v>127</v>
      </c>
      <c r="BH98" s="162" t="s">
        <v>113</v>
      </c>
      <c r="BI98" s="162" t="s">
        <v>393</v>
      </c>
      <c r="BK98" s="162" t="s">
        <v>379</v>
      </c>
      <c r="BN98" s="162" t="s">
        <v>380</v>
      </c>
      <c r="BP98" s="162" t="str">
        <f>IF(D98=1,_xll.meLWOLegCreate(BQ98,_xll.meUtilityLVBFromMultipleKeysValues($BQ$5:$CQ$5,BQ98:CQ98),FALSE),"")</f>
        <v/>
      </c>
      <c r="BQ98" s="162" t="s">
        <v>383</v>
      </c>
      <c r="BR98" s="187">
        <f t="shared" si="65"/>
        <v>100000000</v>
      </c>
      <c r="BS98" s="373" t="str">
        <f t="shared" si="66"/>
        <v>Pay</v>
      </c>
      <c r="BT98" s="186">
        <f ca="1">IF(I98="","",IF(OR(RIGHT(I98,1)="D",RIGHT(I98,1)="Y",RIGHT(I98,1)="M",RIGHT(I98,1)="W"),_xll.meDateFromTenor(SpotDate,I98,"MOD_FOLLOWING","TGT"),I98))</f>
        <v>43355</v>
      </c>
      <c r="BU98" s="186">
        <f ca="1">IF(J98="","",IF(OR(RIGHT(J98,1)="D",RIGHT(J98,1)="Y",RIGHT(J98,1)="M",RIGHT(J98,1)="W"),_xll.meDateFromTenor(BT98,J98),J98))</f>
        <v>45181</v>
      </c>
      <c r="BV98" s="162" t="str">
        <f t="shared" si="48"/>
        <v>Semi-Annual</v>
      </c>
      <c r="BW98" s="188" t="str">
        <f>IF(BV98="QUARTERLY",Curves!$AG$14,IF('Vanilla Pricer'!BV98="SEMI-ANNUAL",Curves!$AG$15,IF('Vanilla Pricer'!BV98="MONTHLY",Curves!$AG$16,IF('Vanilla Pricer'!BV98="12M",Curves!$AG$17))))</f>
        <v>EUR6M</v>
      </c>
      <c r="BX98" s="162" t="s">
        <v>94</v>
      </c>
      <c r="BY98" s="162" t="s">
        <v>102</v>
      </c>
      <c r="BZ98" s="162" t="s">
        <v>378</v>
      </c>
      <c r="CA98" s="162" t="s">
        <v>378</v>
      </c>
      <c r="CB98" s="200" t="str">
        <f t="shared" si="49"/>
        <v/>
      </c>
      <c r="CD98" s="181">
        <f t="shared" si="50"/>
        <v>0</v>
      </c>
      <c r="CE98" s="162" t="str">
        <f t="shared" si="51"/>
        <v>ACT/360</v>
      </c>
      <c r="CF98" s="162" t="s">
        <v>127</v>
      </c>
      <c r="CG98" s="162" t="s">
        <v>113</v>
      </c>
      <c r="CH98" s="162" t="s">
        <v>127</v>
      </c>
      <c r="CI98" s="162" t="s">
        <v>113</v>
      </c>
      <c r="CJ98" s="162" t="s">
        <v>127</v>
      </c>
      <c r="CK98" s="162" t="s">
        <v>113</v>
      </c>
      <c r="CL98" s="162" t="s">
        <v>393</v>
      </c>
      <c r="CM98" s="162" t="s">
        <v>379</v>
      </c>
      <c r="CN98" s="162" t="s">
        <v>379</v>
      </c>
      <c r="CQ98" s="162" t="s">
        <v>380</v>
      </c>
      <c r="CR98" s="162"/>
      <c r="CS98" s="162"/>
      <c r="CW98" s="201" t="str">
        <f t="shared" si="67"/>
        <v>Receive</v>
      </c>
      <c r="CX98" s="210">
        <f t="shared" si="68"/>
        <v>100000000</v>
      </c>
      <c r="CY98" s="209">
        <f t="shared" ca="1" si="69"/>
        <v>43355</v>
      </c>
      <c r="CZ98" s="208">
        <f t="shared" ca="1" si="70"/>
        <v>45181</v>
      </c>
      <c r="DA98" s="209" t="str">
        <f t="shared" si="52"/>
        <v>EURLIVE</v>
      </c>
      <c r="DB98" s="207" t="str">
        <f t="shared" si="71"/>
        <v>EUR6M</v>
      </c>
      <c r="DC98" s="207" t="s">
        <v>94</v>
      </c>
      <c r="DD98" s="214" t="str">
        <f t="shared" si="72"/>
        <v>ANNUAL</v>
      </c>
      <c r="DE98" s="214" t="str">
        <f t="shared" si="53"/>
        <v>30/360</v>
      </c>
      <c r="DF98" s="213" t="s">
        <v>127</v>
      </c>
      <c r="DG98" s="213" t="s">
        <v>113</v>
      </c>
      <c r="DH98" s="213" t="s">
        <v>127</v>
      </c>
      <c r="DI98" s="213" t="s">
        <v>113</v>
      </c>
      <c r="DJ98" s="220"/>
      <c r="DK98" s="220"/>
      <c r="DL98" s="201"/>
      <c r="DM98" s="205" t="s">
        <v>379</v>
      </c>
      <c r="DN98" s="219" t="s">
        <v>380</v>
      </c>
      <c r="DO98" s="214" t="str">
        <f t="shared" si="54"/>
        <v>Semi-Annual</v>
      </c>
      <c r="DP98" s="204">
        <f t="shared" si="55"/>
        <v>0</v>
      </c>
      <c r="DQ98" s="214" t="str">
        <f t="shared" si="56"/>
        <v>ACT/360</v>
      </c>
      <c r="DR98" s="213" t="s">
        <v>127</v>
      </c>
      <c r="DS98" s="213" t="s">
        <v>113</v>
      </c>
      <c r="DT98" s="213" t="s">
        <v>127</v>
      </c>
      <c r="DU98" s="213" t="s">
        <v>113</v>
      </c>
      <c r="DV98" s="213" t="s">
        <v>127</v>
      </c>
      <c r="DW98" s="213" t="s">
        <v>113</v>
      </c>
      <c r="DX98" s="220"/>
      <c r="DY98" s="220"/>
      <c r="DZ98" s="201"/>
      <c r="EA98" s="205" t="s">
        <v>379</v>
      </c>
      <c r="EB98" s="208"/>
      <c r="EC98" s="208" t="str">
        <f t="shared" si="57"/>
        <v>0D</v>
      </c>
      <c r="ED98" s="208">
        <f t="shared" si="58"/>
        <v>0</v>
      </c>
      <c r="EE98" s="203" t="str">
        <f t="shared" si="59"/>
        <v/>
      </c>
      <c r="EF98" s="215"/>
      <c r="EG98" s="205" t="s">
        <v>379</v>
      </c>
      <c r="EH98" s="219" t="s">
        <v>380</v>
      </c>
      <c r="EI98" s="206">
        <f t="shared" si="60"/>
        <v>0</v>
      </c>
      <c r="ET98" s="159">
        <v>93</v>
      </c>
      <c r="EU98" s="618">
        <v>0</v>
      </c>
      <c r="EV98" s="179">
        <v>0</v>
      </c>
      <c r="EW98" s="159" t="s">
        <v>379</v>
      </c>
      <c r="EX98" s="618" t="s">
        <v>16</v>
      </c>
      <c r="EY98" s="618" t="s">
        <v>117</v>
      </c>
      <c r="EZ98" s="179" t="s">
        <v>152</v>
      </c>
      <c r="FA98" s="618" t="s">
        <v>379</v>
      </c>
      <c r="FB98" s="618" t="str">
        <f t="shared" si="73"/>
        <v>5Y</v>
      </c>
      <c r="FC98" s="618" t="s">
        <v>190</v>
      </c>
      <c r="FD98" s="179" t="s">
        <v>115</v>
      </c>
      <c r="FE98" s="475">
        <v>100</v>
      </c>
      <c r="FF98" s="180"/>
      <c r="FG98" s="181">
        <v>0</v>
      </c>
      <c r="FH98" s="182" t="s">
        <v>399</v>
      </c>
    </row>
    <row r="99" spans="2:164">
      <c r="B99" s="159">
        <v>94</v>
      </c>
      <c r="C99" s="755">
        <v>0</v>
      </c>
      <c r="D99" s="179">
        <v>0</v>
      </c>
      <c r="E99" s="159" t="s">
        <v>379</v>
      </c>
      <c r="F99" s="755" t="s">
        <v>16</v>
      </c>
      <c r="G99" s="755" t="s">
        <v>117</v>
      </c>
      <c r="H99" s="179" t="s">
        <v>152</v>
      </c>
      <c r="I99" s="755" t="s">
        <v>379</v>
      </c>
      <c r="J99" s="755" t="str">
        <f t="shared" si="61"/>
        <v>5Y</v>
      </c>
      <c r="K99" s="755" t="s">
        <v>190</v>
      </c>
      <c r="L99" s="179" t="s">
        <v>115</v>
      </c>
      <c r="M99" s="475">
        <v>100</v>
      </c>
      <c r="N99" s="180"/>
      <c r="O99" s="181">
        <v>0</v>
      </c>
      <c r="P99" s="182" t="s">
        <v>399</v>
      </c>
      <c r="Q99" s="300" t="str">
        <f>IF(D99=1,IF(BT99=AK96,_xll.mirSwapStubRate(BT99,BU99,BV99,CE99,CF99,CG99,,,,,,,CQ99,P99,Curves!$AF$4:$AF$10,Curves!$AF$4:$AF$10,Curves!$AG$4:$AG$10,,,TRUE,TRUE),_xll.mirSwapStubRate(BT99,BU99,BV99,CE99,CF99,CG99,,,,,,,CQ99,P99,Curves!$AG$13:$AG$17,Curves!$AF$13:$AF$17,,,,TRUE,TRUE)),"")</f>
        <v/>
      </c>
      <c r="R99" s="301"/>
      <c r="S99" s="183" t="str">
        <f>IF(D99=1,_xll.meLWOSwapParRate(AL99,P99),"")</f>
        <v/>
      </c>
      <c r="T99" s="184" t="str">
        <f>IF(D99=1,_xll.meLWOSwapPV(AL99,P99),"")</f>
        <v/>
      </c>
      <c r="U99" s="185"/>
      <c r="V99" s="184"/>
      <c r="W99" s="184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  <c r="AI99" s="184"/>
      <c r="AJ99" s="184"/>
      <c r="AK99" s="181" t="str">
        <f t="shared" ca="1" si="62"/>
        <v>OLD</v>
      </c>
      <c r="AL99" s="162" t="str">
        <f>IF(D99=1,_xll.meLWOSwapCreateFromLegs(B99,AM99,BP99),"")</f>
        <v/>
      </c>
      <c r="AM99" s="162" t="str">
        <f>IF(D99=1,_xll.meLWOLegCreate(AN99,_xll.meUtilityLVBFromMultipleKeysValues($AN$5:$BN$5,AN99:BN99),FALSE),"")</f>
        <v/>
      </c>
      <c r="AN99" s="162" t="s">
        <v>382</v>
      </c>
      <c r="AO99" s="468">
        <f t="shared" si="63"/>
        <v>100000000</v>
      </c>
      <c r="AP99" s="373" t="str">
        <f t="shared" si="64"/>
        <v>Receive</v>
      </c>
      <c r="AQ99" s="186">
        <f ca="1">IF(E99="","",IF(OR(RIGHT(E99,1)="D",RIGHT(E99,1)="Y",RIGHT(E99,1)="M",RIGHT(E99,1)="W"),_xll.meDateFromTenor(SpotDate,E99,"MOD_FOLLOWING","TGT"),E99))</f>
        <v>43355</v>
      </c>
      <c r="AR99" s="186">
        <f ca="1">IF(F99="","",IF(OR(RIGHT(F99,1)="D",RIGHT(F99,1)="Y",RIGHT(F99,1)="M",RIGHT(F99,1)="W"),_xll.meDateFromTenor(AQ99,F99),F99))</f>
        <v>45181</v>
      </c>
      <c r="AS99" s="162" t="str">
        <f t="shared" si="45"/>
        <v>ANNUAL</v>
      </c>
      <c r="AT99" s="162" t="s">
        <v>94</v>
      </c>
      <c r="AU99" s="162" t="s">
        <v>102</v>
      </c>
      <c r="AV99" s="180">
        <f t="shared" si="46"/>
        <v>0</v>
      </c>
      <c r="BB99" s="162" t="str">
        <f t="shared" si="47"/>
        <v>30/360</v>
      </c>
      <c r="BE99" s="162" t="s">
        <v>127</v>
      </c>
      <c r="BF99" s="162" t="s">
        <v>113</v>
      </c>
      <c r="BG99" s="162" t="s">
        <v>127</v>
      </c>
      <c r="BH99" s="162" t="s">
        <v>113</v>
      </c>
      <c r="BI99" s="162" t="s">
        <v>393</v>
      </c>
      <c r="BK99" s="162" t="s">
        <v>379</v>
      </c>
      <c r="BN99" s="162" t="s">
        <v>380</v>
      </c>
      <c r="BP99" s="162" t="str">
        <f>IF(D99=1,_xll.meLWOLegCreate(BQ99,_xll.meUtilityLVBFromMultipleKeysValues($BQ$5:$CQ$5,BQ99:CQ99),FALSE),"")</f>
        <v/>
      </c>
      <c r="BQ99" s="162" t="s">
        <v>383</v>
      </c>
      <c r="BR99" s="187">
        <f t="shared" si="65"/>
        <v>100000000</v>
      </c>
      <c r="BS99" s="373" t="str">
        <f t="shared" si="66"/>
        <v>Pay</v>
      </c>
      <c r="BT99" s="186">
        <f ca="1">IF(I99="","",IF(OR(RIGHT(I99,1)="D",RIGHT(I99,1)="Y",RIGHT(I99,1)="M",RIGHT(I99,1)="W"),_xll.meDateFromTenor(SpotDate,I99,"MOD_FOLLOWING","TGT"),I99))</f>
        <v>43355</v>
      </c>
      <c r="BU99" s="186">
        <f ca="1">IF(J99="","",IF(OR(RIGHT(J99,1)="D",RIGHT(J99,1)="Y",RIGHT(J99,1)="M",RIGHT(J99,1)="W"),_xll.meDateFromTenor(BT99,J99),J99))</f>
        <v>45181</v>
      </c>
      <c r="BV99" s="162" t="str">
        <f t="shared" si="48"/>
        <v>Semi-Annual</v>
      </c>
      <c r="BW99" s="188" t="str">
        <f>IF(BV99="QUARTERLY",Curves!$AG$14,IF('Vanilla Pricer'!BV99="SEMI-ANNUAL",Curves!$AG$15,IF('Vanilla Pricer'!BV99="MONTHLY",Curves!$AG$16,IF('Vanilla Pricer'!BV99="12M",Curves!$AG$17))))</f>
        <v>EUR6M</v>
      </c>
      <c r="BX99" s="162" t="s">
        <v>94</v>
      </c>
      <c r="BY99" s="162" t="s">
        <v>102</v>
      </c>
      <c r="BZ99" s="162" t="s">
        <v>378</v>
      </c>
      <c r="CA99" s="162" t="s">
        <v>378</v>
      </c>
      <c r="CB99" s="200" t="str">
        <f t="shared" si="49"/>
        <v/>
      </c>
      <c r="CD99" s="181">
        <f t="shared" si="50"/>
        <v>0</v>
      </c>
      <c r="CE99" s="162" t="str">
        <f t="shared" si="51"/>
        <v>ACT/360</v>
      </c>
      <c r="CF99" s="162" t="s">
        <v>127</v>
      </c>
      <c r="CG99" s="162" t="s">
        <v>113</v>
      </c>
      <c r="CH99" s="162" t="s">
        <v>127</v>
      </c>
      <c r="CI99" s="162" t="s">
        <v>113</v>
      </c>
      <c r="CJ99" s="162" t="s">
        <v>127</v>
      </c>
      <c r="CK99" s="162" t="s">
        <v>113</v>
      </c>
      <c r="CL99" s="162" t="s">
        <v>393</v>
      </c>
      <c r="CM99" s="162" t="s">
        <v>379</v>
      </c>
      <c r="CN99" s="162" t="s">
        <v>379</v>
      </c>
      <c r="CQ99" s="162" t="s">
        <v>380</v>
      </c>
      <c r="CR99" s="162"/>
      <c r="CS99" s="162"/>
      <c r="CW99" s="201" t="str">
        <f t="shared" si="67"/>
        <v>Receive</v>
      </c>
      <c r="CX99" s="210">
        <f t="shared" si="68"/>
        <v>100000000</v>
      </c>
      <c r="CY99" s="209">
        <f t="shared" ca="1" si="69"/>
        <v>43355</v>
      </c>
      <c r="CZ99" s="208">
        <f t="shared" ca="1" si="70"/>
        <v>45181</v>
      </c>
      <c r="DA99" s="209" t="str">
        <f t="shared" si="52"/>
        <v>EURLIVE</v>
      </c>
      <c r="DB99" s="207" t="str">
        <f t="shared" si="71"/>
        <v>EUR6M</v>
      </c>
      <c r="DC99" s="207" t="s">
        <v>94</v>
      </c>
      <c r="DD99" s="214" t="str">
        <f t="shared" si="72"/>
        <v>ANNUAL</v>
      </c>
      <c r="DE99" s="214" t="str">
        <f t="shared" si="53"/>
        <v>30/360</v>
      </c>
      <c r="DF99" s="213" t="s">
        <v>127</v>
      </c>
      <c r="DG99" s="213" t="s">
        <v>113</v>
      </c>
      <c r="DH99" s="213" t="s">
        <v>127</v>
      </c>
      <c r="DI99" s="213" t="s">
        <v>113</v>
      </c>
      <c r="DJ99" s="220"/>
      <c r="DK99" s="220"/>
      <c r="DL99" s="201"/>
      <c r="DM99" s="205" t="s">
        <v>379</v>
      </c>
      <c r="DN99" s="219" t="s">
        <v>380</v>
      </c>
      <c r="DO99" s="214" t="str">
        <f t="shared" si="54"/>
        <v>Semi-Annual</v>
      </c>
      <c r="DP99" s="204">
        <f t="shared" si="55"/>
        <v>0</v>
      </c>
      <c r="DQ99" s="214" t="str">
        <f t="shared" si="56"/>
        <v>ACT/360</v>
      </c>
      <c r="DR99" s="213" t="s">
        <v>127</v>
      </c>
      <c r="DS99" s="213" t="s">
        <v>113</v>
      </c>
      <c r="DT99" s="213" t="s">
        <v>127</v>
      </c>
      <c r="DU99" s="213" t="s">
        <v>113</v>
      </c>
      <c r="DV99" s="213" t="s">
        <v>127</v>
      </c>
      <c r="DW99" s="213" t="s">
        <v>113</v>
      </c>
      <c r="DX99" s="220"/>
      <c r="DY99" s="220"/>
      <c r="DZ99" s="201"/>
      <c r="EA99" s="205" t="s">
        <v>379</v>
      </c>
      <c r="EB99" s="208"/>
      <c r="EC99" s="208" t="str">
        <f t="shared" si="57"/>
        <v>0D</v>
      </c>
      <c r="ED99" s="208">
        <f t="shared" si="58"/>
        <v>0</v>
      </c>
      <c r="EE99" s="203" t="str">
        <f t="shared" si="59"/>
        <v/>
      </c>
      <c r="EF99" s="215"/>
      <c r="EG99" s="205" t="s">
        <v>379</v>
      </c>
      <c r="EH99" s="219" t="s">
        <v>380</v>
      </c>
      <c r="EI99" s="206">
        <f t="shared" si="60"/>
        <v>0</v>
      </c>
      <c r="ET99" s="159">
        <v>94</v>
      </c>
      <c r="EU99" s="618">
        <v>0</v>
      </c>
      <c r="EV99" s="179">
        <v>0</v>
      </c>
      <c r="EW99" s="159" t="s">
        <v>379</v>
      </c>
      <c r="EX99" s="618" t="s">
        <v>16</v>
      </c>
      <c r="EY99" s="618" t="s">
        <v>117</v>
      </c>
      <c r="EZ99" s="179" t="s">
        <v>152</v>
      </c>
      <c r="FA99" s="618" t="s">
        <v>379</v>
      </c>
      <c r="FB99" s="618" t="str">
        <f t="shared" si="73"/>
        <v>5Y</v>
      </c>
      <c r="FC99" s="618" t="s">
        <v>190</v>
      </c>
      <c r="FD99" s="179" t="s">
        <v>115</v>
      </c>
      <c r="FE99" s="475">
        <v>100</v>
      </c>
      <c r="FF99" s="180"/>
      <c r="FG99" s="181">
        <v>0</v>
      </c>
      <c r="FH99" s="182" t="s">
        <v>399</v>
      </c>
    </row>
    <row r="100" spans="2:164">
      <c r="B100" s="159">
        <v>95</v>
      </c>
      <c r="C100" s="755">
        <v>0</v>
      </c>
      <c r="D100" s="179">
        <v>0</v>
      </c>
      <c r="E100" s="159" t="s">
        <v>379</v>
      </c>
      <c r="F100" s="755" t="s">
        <v>16</v>
      </c>
      <c r="G100" s="755" t="s">
        <v>117</v>
      </c>
      <c r="H100" s="179" t="s">
        <v>152</v>
      </c>
      <c r="I100" s="755" t="s">
        <v>379</v>
      </c>
      <c r="J100" s="755" t="str">
        <f t="shared" si="61"/>
        <v>5Y</v>
      </c>
      <c r="K100" s="755" t="s">
        <v>190</v>
      </c>
      <c r="L100" s="179" t="s">
        <v>115</v>
      </c>
      <c r="M100" s="475">
        <v>100</v>
      </c>
      <c r="N100" s="180"/>
      <c r="O100" s="181">
        <v>0</v>
      </c>
      <c r="P100" s="182" t="s">
        <v>399</v>
      </c>
      <c r="Q100" s="300" t="str">
        <f>IF(D100=1,IF(BT100=AK97,_xll.mirSwapStubRate(BT100,BU100,BV100,CE100,CF100,CG100,,,,,,,CQ100,P100,Curves!$AF$4:$AF$10,Curves!$AF$4:$AF$10,Curves!$AG$4:$AG$10,,,TRUE,TRUE),_xll.mirSwapStubRate(BT100,BU100,BV100,CE100,CF100,CG100,,,,,,,CQ100,P100,Curves!$AG$13:$AG$17,Curves!$AF$13:$AF$17,,,,TRUE,TRUE)),"")</f>
        <v/>
      </c>
      <c r="R100" s="301"/>
      <c r="S100" s="183" t="str">
        <f>IF(D100=1,_xll.meLWOSwapParRate(AL100,P100),"")</f>
        <v/>
      </c>
      <c r="T100" s="184" t="str">
        <f>IF(D100=1,_xll.meLWOSwapPV(AL100,P100),"")</f>
        <v/>
      </c>
      <c r="U100" s="185"/>
      <c r="V100" s="184"/>
      <c r="W100" s="184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  <c r="AI100" s="184"/>
      <c r="AJ100" s="184"/>
      <c r="AK100" s="181" t="str">
        <f t="shared" ca="1" si="62"/>
        <v>OLD</v>
      </c>
      <c r="AL100" s="162" t="str">
        <f>IF(D100=1,_xll.meLWOSwapCreateFromLegs(B100,AM100,BP100),"")</f>
        <v/>
      </c>
      <c r="AM100" s="162" t="str">
        <f>IF(D100=1,_xll.meLWOLegCreate(AN100,_xll.meUtilityLVBFromMultipleKeysValues($AN$5:$BN$5,AN100:BN100),FALSE),"")</f>
        <v/>
      </c>
      <c r="AN100" s="162" t="s">
        <v>382</v>
      </c>
      <c r="AO100" s="468">
        <f t="shared" si="63"/>
        <v>100000000</v>
      </c>
      <c r="AP100" s="373" t="str">
        <f t="shared" si="64"/>
        <v>Receive</v>
      </c>
      <c r="AQ100" s="186">
        <f ca="1">IF(E100="","",IF(OR(RIGHT(E100,1)="D",RIGHT(E100,1)="Y",RIGHT(E100,1)="M",RIGHT(E100,1)="W"),_xll.meDateFromTenor(SpotDate,E100,"MOD_FOLLOWING","TGT"),E100))</f>
        <v>43355</v>
      </c>
      <c r="AR100" s="186">
        <f ca="1">IF(F100="","",IF(OR(RIGHT(F100,1)="D",RIGHT(F100,1)="Y",RIGHT(F100,1)="M",RIGHT(F100,1)="W"),_xll.meDateFromTenor(AQ100,F100),F100))</f>
        <v>45181</v>
      </c>
      <c r="AS100" s="162" t="str">
        <f t="shared" si="45"/>
        <v>ANNUAL</v>
      </c>
      <c r="AT100" s="162" t="s">
        <v>94</v>
      </c>
      <c r="AU100" s="162" t="s">
        <v>102</v>
      </c>
      <c r="AV100" s="180">
        <f t="shared" si="46"/>
        <v>0</v>
      </c>
      <c r="BB100" s="162" t="str">
        <f t="shared" si="47"/>
        <v>30/360</v>
      </c>
      <c r="BE100" s="162" t="s">
        <v>127</v>
      </c>
      <c r="BF100" s="162" t="s">
        <v>113</v>
      </c>
      <c r="BG100" s="162" t="s">
        <v>127</v>
      </c>
      <c r="BH100" s="162" t="s">
        <v>113</v>
      </c>
      <c r="BI100" s="162" t="s">
        <v>393</v>
      </c>
      <c r="BK100" s="162" t="s">
        <v>379</v>
      </c>
      <c r="BN100" s="162" t="s">
        <v>380</v>
      </c>
      <c r="BP100" s="162" t="str">
        <f>IF(D100=1,_xll.meLWOLegCreate(BQ100,_xll.meUtilityLVBFromMultipleKeysValues($BQ$5:$CQ$5,BQ100:CQ100),FALSE),"")</f>
        <v/>
      </c>
      <c r="BQ100" s="162" t="s">
        <v>383</v>
      </c>
      <c r="BR100" s="187">
        <f t="shared" si="65"/>
        <v>100000000</v>
      </c>
      <c r="BS100" s="373" t="str">
        <f t="shared" si="66"/>
        <v>Pay</v>
      </c>
      <c r="BT100" s="186">
        <f ca="1">IF(I100="","",IF(OR(RIGHT(I100,1)="D",RIGHT(I100,1)="Y",RIGHT(I100,1)="M",RIGHT(I100,1)="W"),_xll.meDateFromTenor(SpotDate,I100,"MOD_FOLLOWING","TGT"),I100))</f>
        <v>43355</v>
      </c>
      <c r="BU100" s="186">
        <f ca="1">IF(J100="","",IF(OR(RIGHT(J100,1)="D",RIGHT(J100,1)="Y",RIGHT(J100,1)="M",RIGHT(J100,1)="W"),_xll.meDateFromTenor(BT100,J100),J100))</f>
        <v>45181</v>
      </c>
      <c r="BV100" s="162" t="str">
        <f t="shared" si="48"/>
        <v>Semi-Annual</v>
      </c>
      <c r="BW100" s="188" t="str">
        <f>IF(BV100="QUARTERLY",Curves!$AG$14,IF('Vanilla Pricer'!BV100="SEMI-ANNUAL",Curves!$AG$15,IF('Vanilla Pricer'!BV100="MONTHLY",Curves!$AG$16,IF('Vanilla Pricer'!BV100="12M",Curves!$AG$17))))</f>
        <v>EUR6M</v>
      </c>
      <c r="BX100" s="162" t="s">
        <v>94</v>
      </c>
      <c r="BY100" s="162" t="s">
        <v>102</v>
      </c>
      <c r="BZ100" s="162" t="s">
        <v>378</v>
      </c>
      <c r="CA100" s="162" t="s">
        <v>378</v>
      </c>
      <c r="CB100" s="200" t="str">
        <f t="shared" si="49"/>
        <v/>
      </c>
      <c r="CD100" s="181">
        <f t="shared" si="50"/>
        <v>0</v>
      </c>
      <c r="CE100" s="162" t="str">
        <f t="shared" si="51"/>
        <v>ACT/360</v>
      </c>
      <c r="CF100" s="162" t="s">
        <v>127</v>
      </c>
      <c r="CG100" s="162" t="s">
        <v>113</v>
      </c>
      <c r="CH100" s="162" t="s">
        <v>127</v>
      </c>
      <c r="CI100" s="162" t="s">
        <v>113</v>
      </c>
      <c r="CJ100" s="162" t="s">
        <v>127</v>
      </c>
      <c r="CK100" s="162" t="s">
        <v>113</v>
      </c>
      <c r="CL100" s="162" t="s">
        <v>393</v>
      </c>
      <c r="CM100" s="162" t="s">
        <v>379</v>
      </c>
      <c r="CN100" s="162" t="s">
        <v>379</v>
      </c>
      <c r="CQ100" s="162" t="s">
        <v>380</v>
      </c>
      <c r="CR100" s="162"/>
      <c r="CS100" s="162"/>
      <c r="CW100" s="201" t="str">
        <f t="shared" si="67"/>
        <v>Receive</v>
      </c>
      <c r="CX100" s="210">
        <f t="shared" si="68"/>
        <v>100000000</v>
      </c>
      <c r="CY100" s="209">
        <f t="shared" ca="1" si="69"/>
        <v>43355</v>
      </c>
      <c r="CZ100" s="208">
        <f t="shared" ca="1" si="70"/>
        <v>45181</v>
      </c>
      <c r="DA100" s="209" t="str">
        <f t="shared" si="52"/>
        <v>EURLIVE</v>
      </c>
      <c r="DB100" s="207" t="str">
        <f t="shared" si="71"/>
        <v>EUR6M</v>
      </c>
      <c r="DC100" s="207" t="s">
        <v>94</v>
      </c>
      <c r="DD100" s="214" t="str">
        <f t="shared" si="72"/>
        <v>ANNUAL</v>
      </c>
      <c r="DE100" s="214" t="str">
        <f t="shared" si="53"/>
        <v>30/360</v>
      </c>
      <c r="DF100" s="213" t="s">
        <v>127</v>
      </c>
      <c r="DG100" s="213" t="s">
        <v>113</v>
      </c>
      <c r="DH100" s="213" t="s">
        <v>127</v>
      </c>
      <c r="DI100" s="213" t="s">
        <v>113</v>
      </c>
      <c r="DJ100" s="220"/>
      <c r="DK100" s="220"/>
      <c r="DL100" s="201"/>
      <c r="DM100" s="205" t="s">
        <v>379</v>
      </c>
      <c r="DN100" s="219" t="s">
        <v>380</v>
      </c>
      <c r="DO100" s="214" t="str">
        <f t="shared" si="54"/>
        <v>Semi-Annual</v>
      </c>
      <c r="DP100" s="204">
        <f t="shared" si="55"/>
        <v>0</v>
      </c>
      <c r="DQ100" s="214" t="str">
        <f t="shared" si="56"/>
        <v>ACT/360</v>
      </c>
      <c r="DR100" s="213" t="s">
        <v>127</v>
      </c>
      <c r="DS100" s="213" t="s">
        <v>113</v>
      </c>
      <c r="DT100" s="213" t="s">
        <v>127</v>
      </c>
      <c r="DU100" s="213" t="s">
        <v>113</v>
      </c>
      <c r="DV100" s="213" t="s">
        <v>127</v>
      </c>
      <c r="DW100" s="213" t="s">
        <v>113</v>
      </c>
      <c r="DX100" s="220"/>
      <c r="DY100" s="220"/>
      <c r="DZ100" s="201"/>
      <c r="EA100" s="205" t="s">
        <v>379</v>
      </c>
      <c r="EB100" s="208"/>
      <c r="EC100" s="208" t="str">
        <f t="shared" si="57"/>
        <v>0D</v>
      </c>
      <c r="ED100" s="208">
        <f t="shared" si="58"/>
        <v>0</v>
      </c>
      <c r="EE100" s="203" t="str">
        <f t="shared" si="59"/>
        <v/>
      </c>
      <c r="EF100" s="215"/>
      <c r="EG100" s="205" t="s">
        <v>379</v>
      </c>
      <c r="EH100" s="219" t="s">
        <v>380</v>
      </c>
      <c r="EI100" s="206">
        <f t="shared" si="60"/>
        <v>0</v>
      </c>
      <c r="ET100" s="159">
        <v>95</v>
      </c>
      <c r="EU100" s="618">
        <v>0</v>
      </c>
      <c r="EV100" s="179">
        <v>0</v>
      </c>
      <c r="EW100" s="159" t="s">
        <v>379</v>
      </c>
      <c r="EX100" s="618" t="s">
        <v>16</v>
      </c>
      <c r="EY100" s="618" t="s">
        <v>117</v>
      </c>
      <c r="EZ100" s="179" t="s">
        <v>152</v>
      </c>
      <c r="FA100" s="618" t="s">
        <v>379</v>
      </c>
      <c r="FB100" s="618" t="str">
        <f t="shared" si="73"/>
        <v>5Y</v>
      </c>
      <c r="FC100" s="618" t="s">
        <v>190</v>
      </c>
      <c r="FD100" s="179" t="s">
        <v>115</v>
      </c>
      <c r="FE100" s="475">
        <v>100</v>
      </c>
      <c r="FF100" s="180"/>
      <c r="FG100" s="181">
        <v>0</v>
      </c>
      <c r="FH100" s="182" t="s">
        <v>399</v>
      </c>
    </row>
    <row r="101" spans="2:164">
      <c r="B101" s="159">
        <v>96</v>
      </c>
      <c r="C101" s="755">
        <v>0</v>
      </c>
      <c r="D101" s="179">
        <v>0</v>
      </c>
      <c r="E101" s="159" t="s">
        <v>379</v>
      </c>
      <c r="F101" s="755" t="s">
        <v>16</v>
      </c>
      <c r="G101" s="755" t="s">
        <v>117</v>
      </c>
      <c r="H101" s="179" t="s">
        <v>152</v>
      </c>
      <c r="I101" s="755" t="s">
        <v>379</v>
      </c>
      <c r="J101" s="755" t="str">
        <f t="shared" si="61"/>
        <v>5Y</v>
      </c>
      <c r="K101" s="755" t="s">
        <v>190</v>
      </c>
      <c r="L101" s="179" t="s">
        <v>115</v>
      </c>
      <c r="M101" s="475">
        <v>100</v>
      </c>
      <c r="N101" s="180"/>
      <c r="O101" s="181">
        <v>0</v>
      </c>
      <c r="P101" s="182" t="s">
        <v>399</v>
      </c>
      <c r="Q101" s="300" t="str">
        <f>IF(D101=1,IF(BT101=AK98,_xll.mirSwapStubRate(BT101,BU101,BV101,CE101,CF101,CG101,,,,,,,CQ101,P101,Curves!$AF$4:$AF$10,Curves!$AF$4:$AF$10,Curves!$AG$4:$AG$10,,,TRUE,TRUE),_xll.mirSwapStubRate(BT101,BU101,BV101,CE101,CF101,CG101,,,,,,,CQ101,P101,Curves!$AG$13:$AG$17,Curves!$AF$13:$AF$17,,,,TRUE,TRUE)),"")</f>
        <v/>
      </c>
      <c r="R101" s="301"/>
      <c r="S101" s="183" t="str">
        <f>IF(D101=1,_xll.meLWOSwapParRate(AL101,P101),"")</f>
        <v/>
      </c>
      <c r="T101" s="184" t="str">
        <f>IF(D101=1,_xll.meLWOSwapPV(AL101,P101),"")</f>
        <v/>
      </c>
      <c r="U101" s="185"/>
      <c r="V101" s="184"/>
      <c r="W101" s="184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  <c r="AI101" s="184"/>
      <c r="AJ101" s="184"/>
      <c r="AK101" s="181" t="str">
        <f t="shared" ca="1" si="62"/>
        <v>OLD</v>
      </c>
      <c r="AL101" s="162" t="str">
        <f>IF(D101=1,_xll.meLWOSwapCreateFromLegs(B101,AM101,BP101),"")</f>
        <v/>
      </c>
      <c r="AM101" s="162" t="str">
        <f>IF(D101=1,_xll.meLWOLegCreate(AN101,_xll.meUtilityLVBFromMultipleKeysValues($AN$5:$BN$5,AN101:BN101),FALSE),"")</f>
        <v/>
      </c>
      <c r="AN101" s="162" t="s">
        <v>382</v>
      </c>
      <c r="AO101" s="468">
        <f t="shared" si="63"/>
        <v>100000000</v>
      </c>
      <c r="AP101" s="373" t="str">
        <f t="shared" si="64"/>
        <v>Receive</v>
      </c>
      <c r="AQ101" s="186">
        <f ca="1">IF(E101="","",IF(OR(RIGHT(E101,1)="D",RIGHT(E101,1)="Y",RIGHT(E101,1)="M",RIGHT(E101,1)="W"),_xll.meDateFromTenor(SpotDate,E101,"MOD_FOLLOWING","TGT"),E101))</f>
        <v>43355</v>
      </c>
      <c r="AR101" s="186">
        <f ca="1">IF(F101="","",IF(OR(RIGHT(F101,1)="D",RIGHT(F101,1)="Y",RIGHT(F101,1)="M",RIGHT(F101,1)="W"),_xll.meDateFromTenor(AQ101,F101),F101))</f>
        <v>45181</v>
      </c>
      <c r="AS101" s="162" t="str">
        <f t="shared" si="45"/>
        <v>ANNUAL</v>
      </c>
      <c r="AT101" s="162" t="s">
        <v>94</v>
      </c>
      <c r="AU101" s="162" t="s">
        <v>102</v>
      </c>
      <c r="AV101" s="180">
        <f t="shared" si="46"/>
        <v>0</v>
      </c>
      <c r="BB101" s="162" t="str">
        <f t="shared" si="47"/>
        <v>30/360</v>
      </c>
      <c r="BE101" s="162" t="s">
        <v>127</v>
      </c>
      <c r="BF101" s="162" t="s">
        <v>113</v>
      </c>
      <c r="BG101" s="162" t="s">
        <v>127</v>
      </c>
      <c r="BH101" s="162" t="s">
        <v>113</v>
      </c>
      <c r="BI101" s="162" t="s">
        <v>393</v>
      </c>
      <c r="BK101" s="162" t="s">
        <v>379</v>
      </c>
      <c r="BN101" s="162" t="s">
        <v>380</v>
      </c>
      <c r="BP101" s="162" t="str">
        <f>IF(D101=1,_xll.meLWOLegCreate(BQ101,_xll.meUtilityLVBFromMultipleKeysValues($BQ$5:$CQ$5,BQ101:CQ101),FALSE),"")</f>
        <v/>
      </c>
      <c r="BQ101" s="162" t="s">
        <v>383</v>
      </c>
      <c r="BR101" s="187">
        <f t="shared" si="65"/>
        <v>100000000</v>
      </c>
      <c r="BS101" s="373" t="str">
        <f t="shared" si="66"/>
        <v>Pay</v>
      </c>
      <c r="BT101" s="186">
        <f ca="1">IF(I101="","",IF(OR(RIGHT(I101,1)="D",RIGHT(I101,1)="Y",RIGHT(I101,1)="M",RIGHT(I101,1)="W"),_xll.meDateFromTenor(SpotDate,I101,"MOD_FOLLOWING","TGT"),I101))</f>
        <v>43355</v>
      </c>
      <c r="BU101" s="186">
        <f ca="1">IF(J101="","",IF(OR(RIGHT(J101,1)="D",RIGHT(J101,1)="Y",RIGHT(J101,1)="M",RIGHT(J101,1)="W"),_xll.meDateFromTenor(BT101,J101),J101))</f>
        <v>45181</v>
      </c>
      <c r="BV101" s="162" t="str">
        <f t="shared" si="48"/>
        <v>Semi-Annual</v>
      </c>
      <c r="BW101" s="188" t="str">
        <f>IF(BV101="QUARTERLY",Curves!$AG$14,IF('Vanilla Pricer'!BV101="SEMI-ANNUAL",Curves!$AG$15,IF('Vanilla Pricer'!BV101="MONTHLY",Curves!$AG$16,IF('Vanilla Pricer'!BV101="12M",Curves!$AG$17))))</f>
        <v>EUR6M</v>
      </c>
      <c r="BX101" s="162" t="s">
        <v>94</v>
      </c>
      <c r="BY101" s="162" t="s">
        <v>102</v>
      </c>
      <c r="BZ101" s="162" t="s">
        <v>378</v>
      </c>
      <c r="CA101" s="162" t="s">
        <v>378</v>
      </c>
      <c r="CB101" s="200" t="str">
        <f t="shared" si="49"/>
        <v/>
      </c>
      <c r="CD101" s="181">
        <f t="shared" si="50"/>
        <v>0</v>
      </c>
      <c r="CE101" s="162" t="str">
        <f t="shared" si="51"/>
        <v>ACT/360</v>
      </c>
      <c r="CF101" s="162" t="s">
        <v>127</v>
      </c>
      <c r="CG101" s="162" t="s">
        <v>113</v>
      </c>
      <c r="CH101" s="162" t="s">
        <v>127</v>
      </c>
      <c r="CI101" s="162" t="s">
        <v>113</v>
      </c>
      <c r="CJ101" s="162" t="s">
        <v>127</v>
      </c>
      <c r="CK101" s="162" t="s">
        <v>113</v>
      </c>
      <c r="CL101" s="162" t="s">
        <v>393</v>
      </c>
      <c r="CM101" s="162" t="s">
        <v>379</v>
      </c>
      <c r="CN101" s="162" t="s">
        <v>379</v>
      </c>
      <c r="CQ101" s="162" t="s">
        <v>380</v>
      </c>
      <c r="CR101" s="162"/>
      <c r="CS101" s="162"/>
      <c r="CW101" s="201" t="str">
        <f t="shared" si="67"/>
        <v>Receive</v>
      </c>
      <c r="CX101" s="210">
        <f t="shared" si="68"/>
        <v>100000000</v>
      </c>
      <c r="CY101" s="209">
        <f t="shared" ca="1" si="69"/>
        <v>43355</v>
      </c>
      <c r="CZ101" s="208">
        <f t="shared" ca="1" si="70"/>
        <v>45181</v>
      </c>
      <c r="DA101" s="209" t="str">
        <f t="shared" si="52"/>
        <v>EURLIVE</v>
      </c>
      <c r="DB101" s="207" t="str">
        <f t="shared" si="71"/>
        <v>EUR6M</v>
      </c>
      <c r="DC101" s="207" t="s">
        <v>94</v>
      </c>
      <c r="DD101" s="214" t="str">
        <f t="shared" si="72"/>
        <v>ANNUAL</v>
      </c>
      <c r="DE101" s="214" t="str">
        <f t="shared" si="53"/>
        <v>30/360</v>
      </c>
      <c r="DF101" s="213" t="s">
        <v>127</v>
      </c>
      <c r="DG101" s="213" t="s">
        <v>113</v>
      </c>
      <c r="DH101" s="213" t="s">
        <v>127</v>
      </c>
      <c r="DI101" s="213" t="s">
        <v>113</v>
      </c>
      <c r="DJ101" s="220"/>
      <c r="DK101" s="220"/>
      <c r="DL101" s="201"/>
      <c r="DM101" s="205" t="s">
        <v>379</v>
      </c>
      <c r="DN101" s="219" t="s">
        <v>380</v>
      </c>
      <c r="DO101" s="214" t="str">
        <f t="shared" si="54"/>
        <v>Semi-Annual</v>
      </c>
      <c r="DP101" s="204">
        <f t="shared" si="55"/>
        <v>0</v>
      </c>
      <c r="DQ101" s="214" t="str">
        <f t="shared" si="56"/>
        <v>ACT/360</v>
      </c>
      <c r="DR101" s="213" t="s">
        <v>127</v>
      </c>
      <c r="DS101" s="213" t="s">
        <v>113</v>
      </c>
      <c r="DT101" s="213" t="s">
        <v>127</v>
      </c>
      <c r="DU101" s="213" t="s">
        <v>113</v>
      </c>
      <c r="DV101" s="213" t="s">
        <v>127</v>
      </c>
      <c r="DW101" s="213" t="s">
        <v>113</v>
      </c>
      <c r="DX101" s="220"/>
      <c r="DY101" s="220"/>
      <c r="DZ101" s="201"/>
      <c r="EA101" s="205" t="s">
        <v>379</v>
      </c>
      <c r="EB101" s="208"/>
      <c r="EC101" s="208" t="str">
        <f t="shared" si="57"/>
        <v>0D</v>
      </c>
      <c r="ED101" s="208">
        <f t="shared" si="58"/>
        <v>0</v>
      </c>
      <c r="EE101" s="203" t="str">
        <f t="shared" si="59"/>
        <v/>
      </c>
      <c r="EF101" s="215"/>
      <c r="EG101" s="205" t="s">
        <v>379</v>
      </c>
      <c r="EH101" s="219" t="s">
        <v>380</v>
      </c>
      <c r="EI101" s="206">
        <f t="shared" si="60"/>
        <v>0</v>
      </c>
      <c r="ET101" s="159">
        <v>96</v>
      </c>
      <c r="EU101" s="618">
        <v>0</v>
      </c>
      <c r="EV101" s="179">
        <v>0</v>
      </c>
      <c r="EW101" s="159" t="s">
        <v>379</v>
      </c>
      <c r="EX101" s="618" t="s">
        <v>16</v>
      </c>
      <c r="EY101" s="618" t="s">
        <v>117</v>
      </c>
      <c r="EZ101" s="179" t="s">
        <v>152</v>
      </c>
      <c r="FA101" s="618" t="s">
        <v>379</v>
      </c>
      <c r="FB101" s="618" t="str">
        <f t="shared" si="73"/>
        <v>5Y</v>
      </c>
      <c r="FC101" s="618" t="s">
        <v>190</v>
      </c>
      <c r="FD101" s="179" t="s">
        <v>115</v>
      </c>
      <c r="FE101" s="475">
        <v>100</v>
      </c>
      <c r="FF101" s="180"/>
      <c r="FG101" s="181">
        <v>0</v>
      </c>
      <c r="FH101" s="182" t="s">
        <v>399</v>
      </c>
    </row>
    <row r="102" spans="2:164">
      <c r="B102" s="159">
        <v>97</v>
      </c>
      <c r="C102" s="755">
        <v>0</v>
      </c>
      <c r="D102" s="179">
        <v>0</v>
      </c>
      <c r="E102" s="159" t="s">
        <v>379</v>
      </c>
      <c r="F102" s="755" t="s">
        <v>16</v>
      </c>
      <c r="G102" s="755" t="s">
        <v>117</v>
      </c>
      <c r="H102" s="179" t="s">
        <v>152</v>
      </c>
      <c r="I102" s="755" t="s">
        <v>379</v>
      </c>
      <c r="J102" s="755" t="str">
        <f t="shared" si="61"/>
        <v>5Y</v>
      </c>
      <c r="K102" s="755" t="s">
        <v>190</v>
      </c>
      <c r="L102" s="179" t="s">
        <v>115</v>
      </c>
      <c r="M102" s="475">
        <v>100</v>
      </c>
      <c r="N102" s="180"/>
      <c r="O102" s="181">
        <v>0</v>
      </c>
      <c r="P102" s="182" t="s">
        <v>399</v>
      </c>
      <c r="Q102" s="300" t="str">
        <f>IF(D102=1,IF(BT102=AK99,_xll.mirSwapStubRate(BT102,BU102,BV102,CE102,CF102,CG102,,,,,,,CQ102,P102,Curves!$AF$4:$AF$10,Curves!$AF$4:$AF$10,Curves!$AG$4:$AG$10,,,TRUE,TRUE),_xll.mirSwapStubRate(BT102,BU102,BV102,CE102,CF102,CG102,,,,,,,CQ102,P102,Curves!$AG$13:$AG$17,Curves!$AF$13:$AF$17,,,,TRUE,TRUE)),"")</f>
        <v/>
      </c>
      <c r="R102" s="301"/>
      <c r="S102" s="183" t="str">
        <f>IF(D102=1,_xll.meLWOSwapParRate(AL102,P102),"")</f>
        <v/>
      </c>
      <c r="T102" s="184" t="str">
        <f>IF(D102=1,_xll.meLWOSwapPV(AL102,P102),"")</f>
        <v/>
      </c>
      <c r="U102" s="185"/>
      <c r="V102" s="184"/>
      <c r="W102" s="184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  <c r="AI102" s="184"/>
      <c r="AJ102" s="184"/>
      <c r="AK102" s="181" t="str">
        <f t="shared" ca="1" si="62"/>
        <v>OLD</v>
      </c>
      <c r="AL102" s="162" t="str">
        <f>IF(D102=1,_xll.meLWOSwapCreateFromLegs(B102,AM102,BP102),"")</f>
        <v/>
      </c>
      <c r="AM102" s="162" t="str">
        <f>IF(D102=1,_xll.meLWOLegCreate(AN102,_xll.meUtilityLVBFromMultipleKeysValues($AN$5:$BN$5,AN102:BN102),FALSE),"")</f>
        <v/>
      </c>
      <c r="AN102" s="162" t="s">
        <v>382</v>
      </c>
      <c r="AO102" s="468">
        <f t="shared" si="63"/>
        <v>100000000</v>
      </c>
      <c r="AP102" s="373" t="str">
        <f t="shared" si="64"/>
        <v>Receive</v>
      </c>
      <c r="AQ102" s="186">
        <f ca="1">IF(E102="","",IF(OR(RIGHT(E102,1)="D",RIGHT(E102,1)="Y",RIGHT(E102,1)="M",RIGHT(E102,1)="W"),_xll.meDateFromTenor(SpotDate,E102,"MOD_FOLLOWING","TGT"),E102))</f>
        <v>43355</v>
      </c>
      <c r="AR102" s="186">
        <f ca="1">IF(F102="","",IF(OR(RIGHT(F102,1)="D",RIGHT(F102,1)="Y",RIGHT(F102,1)="M",RIGHT(F102,1)="W"),_xll.meDateFromTenor(AQ102,F102),F102))</f>
        <v>45181</v>
      </c>
      <c r="AS102" s="162" t="str">
        <f t="shared" si="45"/>
        <v>ANNUAL</v>
      </c>
      <c r="AT102" s="162" t="s">
        <v>94</v>
      </c>
      <c r="AU102" s="162" t="s">
        <v>102</v>
      </c>
      <c r="AV102" s="180">
        <f t="shared" si="46"/>
        <v>0</v>
      </c>
      <c r="BB102" s="162" t="str">
        <f t="shared" si="47"/>
        <v>30/360</v>
      </c>
      <c r="BE102" s="162" t="s">
        <v>127</v>
      </c>
      <c r="BF102" s="162" t="s">
        <v>113</v>
      </c>
      <c r="BG102" s="162" t="s">
        <v>127</v>
      </c>
      <c r="BH102" s="162" t="s">
        <v>113</v>
      </c>
      <c r="BI102" s="162" t="s">
        <v>393</v>
      </c>
      <c r="BK102" s="162" t="s">
        <v>379</v>
      </c>
      <c r="BN102" s="162" t="s">
        <v>380</v>
      </c>
      <c r="BP102" s="162" t="str">
        <f>IF(D102=1,_xll.meLWOLegCreate(BQ102,_xll.meUtilityLVBFromMultipleKeysValues($BQ$5:$CQ$5,BQ102:CQ102),FALSE),"")</f>
        <v/>
      </c>
      <c r="BQ102" s="162" t="s">
        <v>383</v>
      </c>
      <c r="BR102" s="187">
        <f t="shared" si="65"/>
        <v>100000000</v>
      </c>
      <c r="BS102" s="373" t="str">
        <f t="shared" si="66"/>
        <v>Pay</v>
      </c>
      <c r="BT102" s="186">
        <f ca="1">IF(I102="","",IF(OR(RIGHT(I102,1)="D",RIGHT(I102,1)="Y",RIGHT(I102,1)="M",RIGHT(I102,1)="W"),_xll.meDateFromTenor(SpotDate,I102,"MOD_FOLLOWING","TGT"),I102))</f>
        <v>43355</v>
      </c>
      <c r="BU102" s="186">
        <f ca="1">IF(J102="","",IF(OR(RIGHT(J102,1)="D",RIGHT(J102,1)="Y",RIGHT(J102,1)="M",RIGHT(J102,1)="W"),_xll.meDateFromTenor(BT102,J102),J102))</f>
        <v>45181</v>
      </c>
      <c r="BV102" s="162" t="str">
        <f t="shared" si="48"/>
        <v>Semi-Annual</v>
      </c>
      <c r="BW102" s="188" t="str">
        <f>IF(BV102="QUARTERLY",Curves!$AG$14,IF('Vanilla Pricer'!BV102="SEMI-ANNUAL",Curves!$AG$15,IF('Vanilla Pricer'!BV102="MONTHLY",Curves!$AG$16,IF('Vanilla Pricer'!BV102="12M",Curves!$AG$17))))</f>
        <v>EUR6M</v>
      </c>
      <c r="BX102" s="162" t="s">
        <v>94</v>
      </c>
      <c r="BY102" s="162" t="s">
        <v>102</v>
      </c>
      <c r="BZ102" s="162" t="s">
        <v>378</v>
      </c>
      <c r="CA102" s="162" t="s">
        <v>378</v>
      </c>
      <c r="CB102" s="200" t="str">
        <f t="shared" si="49"/>
        <v/>
      </c>
      <c r="CD102" s="181">
        <f t="shared" si="50"/>
        <v>0</v>
      </c>
      <c r="CE102" s="162" t="str">
        <f t="shared" si="51"/>
        <v>ACT/360</v>
      </c>
      <c r="CF102" s="162" t="s">
        <v>127</v>
      </c>
      <c r="CG102" s="162" t="s">
        <v>113</v>
      </c>
      <c r="CH102" s="162" t="s">
        <v>127</v>
      </c>
      <c r="CI102" s="162" t="s">
        <v>113</v>
      </c>
      <c r="CJ102" s="162" t="s">
        <v>127</v>
      </c>
      <c r="CK102" s="162" t="s">
        <v>113</v>
      </c>
      <c r="CL102" s="162" t="s">
        <v>393</v>
      </c>
      <c r="CM102" s="162" t="s">
        <v>379</v>
      </c>
      <c r="CN102" s="162" t="s">
        <v>379</v>
      </c>
      <c r="CQ102" s="162" t="s">
        <v>380</v>
      </c>
      <c r="CR102" s="162"/>
      <c r="CS102" s="162"/>
      <c r="CW102" s="201" t="str">
        <f t="shared" si="67"/>
        <v>Receive</v>
      </c>
      <c r="CX102" s="210">
        <f t="shared" si="68"/>
        <v>100000000</v>
      </c>
      <c r="CY102" s="209">
        <f t="shared" ca="1" si="69"/>
        <v>43355</v>
      </c>
      <c r="CZ102" s="208">
        <f t="shared" ca="1" si="70"/>
        <v>45181</v>
      </c>
      <c r="DA102" s="209" t="str">
        <f t="shared" si="52"/>
        <v>EURLIVE</v>
      </c>
      <c r="DB102" s="207" t="str">
        <f t="shared" si="71"/>
        <v>EUR6M</v>
      </c>
      <c r="DC102" s="207" t="s">
        <v>94</v>
      </c>
      <c r="DD102" s="214" t="str">
        <f t="shared" si="72"/>
        <v>ANNUAL</v>
      </c>
      <c r="DE102" s="214" t="str">
        <f t="shared" si="53"/>
        <v>30/360</v>
      </c>
      <c r="DF102" s="213" t="s">
        <v>127</v>
      </c>
      <c r="DG102" s="213" t="s">
        <v>113</v>
      </c>
      <c r="DH102" s="213" t="s">
        <v>127</v>
      </c>
      <c r="DI102" s="213" t="s">
        <v>113</v>
      </c>
      <c r="DJ102" s="220"/>
      <c r="DK102" s="220"/>
      <c r="DL102" s="201"/>
      <c r="DM102" s="205" t="s">
        <v>379</v>
      </c>
      <c r="DN102" s="219" t="s">
        <v>380</v>
      </c>
      <c r="DO102" s="214" t="str">
        <f t="shared" si="54"/>
        <v>Semi-Annual</v>
      </c>
      <c r="DP102" s="204">
        <f t="shared" si="55"/>
        <v>0</v>
      </c>
      <c r="DQ102" s="214" t="str">
        <f t="shared" si="56"/>
        <v>ACT/360</v>
      </c>
      <c r="DR102" s="213" t="s">
        <v>127</v>
      </c>
      <c r="DS102" s="213" t="s">
        <v>113</v>
      </c>
      <c r="DT102" s="213" t="s">
        <v>127</v>
      </c>
      <c r="DU102" s="213" t="s">
        <v>113</v>
      </c>
      <c r="DV102" s="213" t="s">
        <v>127</v>
      </c>
      <c r="DW102" s="213" t="s">
        <v>113</v>
      </c>
      <c r="DX102" s="220"/>
      <c r="DY102" s="220"/>
      <c r="DZ102" s="201"/>
      <c r="EA102" s="205" t="s">
        <v>379</v>
      </c>
      <c r="EB102" s="208"/>
      <c r="EC102" s="208" t="str">
        <f t="shared" si="57"/>
        <v>0D</v>
      </c>
      <c r="ED102" s="208">
        <f t="shared" si="58"/>
        <v>0</v>
      </c>
      <c r="EE102" s="203" t="str">
        <f t="shared" si="59"/>
        <v/>
      </c>
      <c r="EF102" s="215"/>
      <c r="EG102" s="205" t="s">
        <v>379</v>
      </c>
      <c r="EH102" s="219" t="s">
        <v>380</v>
      </c>
      <c r="EI102" s="206">
        <f t="shared" si="60"/>
        <v>0</v>
      </c>
      <c r="ET102" s="159">
        <v>97</v>
      </c>
      <c r="EU102" s="618">
        <v>0</v>
      </c>
      <c r="EV102" s="179">
        <v>0</v>
      </c>
      <c r="EW102" s="159" t="s">
        <v>379</v>
      </c>
      <c r="EX102" s="618" t="s">
        <v>16</v>
      </c>
      <c r="EY102" s="618" t="s">
        <v>117</v>
      </c>
      <c r="EZ102" s="179" t="s">
        <v>152</v>
      </c>
      <c r="FA102" s="618" t="s">
        <v>379</v>
      </c>
      <c r="FB102" s="618" t="str">
        <f t="shared" si="73"/>
        <v>5Y</v>
      </c>
      <c r="FC102" s="618" t="s">
        <v>190</v>
      </c>
      <c r="FD102" s="179" t="s">
        <v>115</v>
      </c>
      <c r="FE102" s="475">
        <v>100</v>
      </c>
      <c r="FF102" s="180"/>
      <c r="FG102" s="181">
        <v>0</v>
      </c>
      <c r="FH102" s="182" t="s">
        <v>399</v>
      </c>
    </row>
    <row r="103" spans="2:164">
      <c r="B103" s="159">
        <v>98</v>
      </c>
      <c r="C103" s="755">
        <v>0</v>
      </c>
      <c r="D103" s="179">
        <v>0</v>
      </c>
      <c r="E103" s="159" t="s">
        <v>379</v>
      </c>
      <c r="F103" s="755" t="s">
        <v>16</v>
      </c>
      <c r="G103" s="755" t="s">
        <v>117</v>
      </c>
      <c r="H103" s="179" t="s">
        <v>152</v>
      </c>
      <c r="I103" s="755" t="s">
        <v>379</v>
      </c>
      <c r="J103" s="755" t="str">
        <f t="shared" si="61"/>
        <v>5Y</v>
      </c>
      <c r="K103" s="755" t="s">
        <v>190</v>
      </c>
      <c r="L103" s="179" t="s">
        <v>115</v>
      </c>
      <c r="M103" s="475">
        <v>100</v>
      </c>
      <c r="N103" s="180"/>
      <c r="O103" s="181">
        <v>0</v>
      </c>
      <c r="P103" s="182" t="s">
        <v>399</v>
      </c>
      <c r="Q103" s="300" t="str">
        <f>IF(D103=1,IF(BT103=AK100,_xll.mirSwapStubRate(BT103,BU103,BV103,CE103,CF103,CG103,,,,,,,CQ103,P103,Curves!$AF$4:$AF$10,Curves!$AF$4:$AF$10,Curves!$AG$4:$AG$10,,,TRUE,TRUE),_xll.mirSwapStubRate(BT103,BU103,BV103,CE103,CF103,CG103,,,,,,,CQ103,P103,Curves!$AG$13:$AG$17,Curves!$AF$13:$AF$17,,,,TRUE,TRUE)),"")</f>
        <v/>
      </c>
      <c r="R103" s="301"/>
      <c r="S103" s="183" t="str">
        <f>IF(D103=1,_xll.meLWOSwapParRate(AL103,P103),"")</f>
        <v/>
      </c>
      <c r="T103" s="184" t="str">
        <f>IF(D103=1,_xll.meLWOSwapPV(AL103,P103),"")</f>
        <v/>
      </c>
      <c r="U103" s="185"/>
      <c r="V103" s="184"/>
      <c r="W103" s="184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  <c r="AI103" s="184"/>
      <c r="AJ103" s="184"/>
      <c r="AK103" s="181" t="str">
        <f t="shared" ca="1" si="62"/>
        <v>OLD</v>
      </c>
      <c r="AL103" s="162" t="str">
        <f>IF(D103=1,_xll.meLWOSwapCreateFromLegs(B103,AM103,BP103),"")</f>
        <v/>
      </c>
      <c r="AM103" s="162" t="str">
        <f>IF(D103=1,_xll.meLWOLegCreate(AN103,_xll.meUtilityLVBFromMultipleKeysValues($AN$5:$BN$5,AN103:BN103),FALSE),"")</f>
        <v/>
      </c>
      <c r="AN103" s="162" t="s">
        <v>382</v>
      </c>
      <c r="AO103" s="468">
        <f t="shared" si="63"/>
        <v>100000000</v>
      </c>
      <c r="AP103" s="373" t="str">
        <f t="shared" si="64"/>
        <v>Receive</v>
      </c>
      <c r="AQ103" s="186">
        <f ca="1">IF(E103="","",IF(OR(RIGHT(E103,1)="D",RIGHT(E103,1)="Y",RIGHT(E103,1)="M",RIGHT(E103,1)="W"),_xll.meDateFromTenor(SpotDate,E103,"MOD_FOLLOWING","TGT"),E103))</f>
        <v>43355</v>
      </c>
      <c r="AR103" s="186">
        <f ca="1">IF(F103="","",IF(OR(RIGHT(F103,1)="D",RIGHT(F103,1)="Y",RIGHT(F103,1)="M",RIGHT(F103,1)="W"),_xll.meDateFromTenor(AQ103,F103),F103))</f>
        <v>45181</v>
      </c>
      <c r="AS103" s="162" t="str">
        <f t="shared" si="45"/>
        <v>ANNUAL</v>
      </c>
      <c r="AT103" s="162" t="s">
        <v>94</v>
      </c>
      <c r="AU103" s="162" t="s">
        <v>102</v>
      </c>
      <c r="AV103" s="180">
        <f t="shared" si="46"/>
        <v>0</v>
      </c>
      <c r="BB103" s="162" t="str">
        <f t="shared" si="47"/>
        <v>30/360</v>
      </c>
      <c r="BE103" s="162" t="s">
        <v>127</v>
      </c>
      <c r="BF103" s="162" t="s">
        <v>113</v>
      </c>
      <c r="BG103" s="162" t="s">
        <v>127</v>
      </c>
      <c r="BH103" s="162" t="s">
        <v>113</v>
      </c>
      <c r="BI103" s="162" t="s">
        <v>393</v>
      </c>
      <c r="BK103" s="162" t="s">
        <v>379</v>
      </c>
      <c r="BN103" s="162" t="s">
        <v>380</v>
      </c>
      <c r="BP103" s="162" t="str">
        <f>IF(D103=1,_xll.meLWOLegCreate(BQ103,_xll.meUtilityLVBFromMultipleKeysValues($BQ$5:$CQ$5,BQ103:CQ103),FALSE),"")</f>
        <v/>
      </c>
      <c r="BQ103" s="162" t="s">
        <v>383</v>
      </c>
      <c r="BR103" s="187">
        <f t="shared" si="65"/>
        <v>100000000</v>
      </c>
      <c r="BS103" s="373" t="str">
        <f t="shared" si="66"/>
        <v>Pay</v>
      </c>
      <c r="BT103" s="186">
        <f ca="1">IF(I103="","",IF(OR(RIGHT(I103,1)="D",RIGHT(I103,1)="Y",RIGHT(I103,1)="M",RIGHT(I103,1)="W"),_xll.meDateFromTenor(SpotDate,I103,"MOD_FOLLOWING","TGT"),I103))</f>
        <v>43355</v>
      </c>
      <c r="BU103" s="186">
        <f ca="1">IF(J103="","",IF(OR(RIGHT(J103,1)="D",RIGHT(J103,1)="Y",RIGHT(J103,1)="M",RIGHT(J103,1)="W"),_xll.meDateFromTenor(BT103,J103),J103))</f>
        <v>45181</v>
      </c>
      <c r="BV103" s="162" t="str">
        <f t="shared" si="48"/>
        <v>Semi-Annual</v>
      </c>
      <c r="BW103" s="188" t="str">
        <f>IF(BV103="QUARTERLY",Curves!$AG$14,IF('Vanilla Pricer'!BV103="SEMI-ANNUAL",Curves!$AG$15,IF('Vanilla Pricer'!BV103="MONTHLY",Curves!$AG$16,IF('Vanilla Pricer'!BV103="12M",Curves!$AG$17))))</f>
        <v>EUR6M</v>
      </c>
      <c r="BX103" s="162" t="s">
        <v>94</v>
      </c>
      <c r="BY103" s="162" t="s">
        <v>102</v>
      </c>
      <c r="BZ103" s="162" t="s">
        <v>378</v>
      </c>
      <c r="CA103" s="162" t="s">
        <v>378</v>
      </c>
      <c r="CB103" s="200" t="str">
        <f t="shared" si="49"/>
        <v/>
      </c>
      <c r="CD103" s="181">
        <f t="shared" si="50"/>
        <v>0</v>
      </c>
      <c r="CE103" s="162" t="str">
        <f t="shared" si="51"/>
        <v>ACT/360</v>
      </c>
      <c r="CF103" s="162" t="s">
        <v>127</v>
      </c>
      <c r="CG103" s="162" t="s">
        <v>113</v>
      </c>
      <c r="CH103" s="162" t="s">
        <v>127</v>
      </c>
      <c r="CI103" s="162" t="s">
        <v>113</v>
      </c>
      <c r="CJ103" s="162" t="s">
        <v>127</v>
      </c>
      <c r="CK103" s="162" t="s">
        <v>113</v>
      </c>
      <c r="CL103" s="162" t="s">
        <v>393</v>
      </c>
      <c r="CM103" s="162" t="s">
        <v>379</v>
      </c>
      <c r="CN103" s="162" t="s">
        <v>379</v>
      </c>
      <c r="CQ103" s="162" t="s">
        <v>380</v>
      </c>
      <c r="CR103" s="162"/>
      <c r="CS103" s="162"/>
      <c r="CW103" s="201" t="str">
        <f t="shared" si="67"/>
        <v>Receive</v>
      </c>
      <c r="CX103" s="210">
        <f t="shared" si="68"/>
        <v>100000000</v>
      </c>
      <c r="CY103" s="209">
        <f t="shared" ca="1" si="69"/>
        <v>43355</v>
      </c>
      <c r="CZ103" s="208">
        <f t="shared" ca="1" si="70"/>
        <v>45181</v>
      </c>
      <c r="DA103" s="209" t="str">
        <f t="shared" si="52"/>
        <v>EURLIVE</v>
      </c>
      <c r="DB103" s="207" t="str">
        <f t="shared" si="71"/>
        <v>EUR6M</v>
      </c>
      <c r="DC103" s="207" t="s">
        <v>94</v>
      </c>
      <c r="DD103" s="214" t="str">
        <f t="shared" si="72"/>
        <v>ANNUAL</v>
      </c>
      <c r="DE103" s="214" t="str">
        <f t="shared" si="53"/>
        <v>30/360</v>
      </c>
      <c r="DF103" s="213" t="s">
        <v>127</v>
      </c>
      <c r="DG103" s="213" t="s">
        <v>113</v>
      </c>
      <c r="DH103" s="213" t="s">
        <v>127</v>
      </c>
      <c r="DI103" s="213" t="s">
        <v>113</v>
      </c>
      <c r="DJ103" s="220"/>
      <c r="DK103" s="220"/>
      <c r="DL103" s="201"/>
      <c r="DM103" s="205" t="s">
        <v>379</v>
      </c>
      <c r="DN103" s="219" t="s">
        <v>380</v>
      </c>
      <c r="DO103" s="214" t="str">
        <f t="shared" si="54"/>
        <v>Semi-Annual</v>
      </c>
      <c r="DP103" s="204">
        <f t="shared" si="55"/>
        <v>0</v>
      </c>
      <c r="DQ103" s="214" t="str">
        <f t="shared" si="56"/>
        <v>ACT/360</v>
      </c>
      <c r="DR103" s="213" t="s">
        <v>127</v>
      </c>
      <c r="DS103" s="213" t="s">
        <v>113</v>
      </c>
      <c r="DT103" s="213" t="s">
        <v>127</v>
      </c>
      <c r="DU103" s="213" t="s">
        <v>113</v>
      </c>
      <c r="DV103" s="213" t="s">
        <v>127</v>
      </c>
      <c r="DW103" s="213" t="s">
        <v>113</v>
      </c>
      <c r="DX103" s="220"/>
      <c r="DY103" s="220"/>
      <c r="DZ103" s="201"/>
      <c r="EA103" s="205" t="s">
        <v>379</v>
      </c>
      <c r="EB103" s="208"/>
      <c r="EC103" s="208" t="str">
        <f t="shared" si="57"/>
        <v>0D</v>
      </c>
      <c r="ED103" s="208">
        <f t="shared" si="58"/>
        <v>0</v>
      </c>
      <c r="EE103" s="203" t="str">
        <f t="shared" si="59"/>
        <v/>
      </c>
      <c r="EF103" s="215"/>
      <c r="EG103" s="205" t="s">
        <v>379</v>
      </c>
      <c r="EH103" s="219" t="s">
        <v>380</v>
      </c>
      <c r="EI103" s="206">
        <f t="shared" si="60"/>
        <v>0</v>
      </c>
      <c r="ET103" s="159">
        <v>98</v>
      </c>
      <c r="EU103" s="618">
        <v>0</v>
      </c>
      <c r="EV103" s="179">
        <v>0</v>
      </c>
      <c r="EW103" s="159" t="s">
        <v>379</v>
      </c>
      <c r="EX103" s="618" t="s">
        <v>16</v>
      </c>
      <c r="EY103" s="618" t="s">
        <v>117</v>
      </c>
      <c r="EZ103" s="179" t="s">
        <v>152</v>
      </c>
      <c r="FA103" s="618" t="s">
        <v>379</v>
      </c>
      <c r="FB103" s="618" t="str">
        <f t="shared" si="73"/>
        <v>5Y</v>
      </c>
      <c r="FC103" s="618" t="s">
        <v>190</v>
      </c>
      <c r="FD103" s="179" t="s">
        <v>115</v>
      </c>
      <c r="FE103" s="475">
        <v>100</v>
      </c>
      <c r="FF103" s="180"/>
      <c r="FG103" s="181">
        <v>0</v>
      </c>
      <c r="FH103" s="182" t="s">
        <v>399</v>
      </c>
    </row>
    <row r="104" spans="2:164">
      <c r="B104" s="159">
        <v>99</v>
      </c>
      <c r="C104" s="755">
        <v>0</v>
      </c>
      <c r="D104" s="179">
        <v>0</v>
      </c>
      <c r="E104" s="159" t="s">
        <v>379</v>
      </c>
      <c r="F104" s="755" t="s">
        <v>16</v>
      </c>
      <c r="G104" s="755" t="s">
        <v>117</v>
      </c>
      <c r="H104" s="179" t="s">
        <v>152</v>
      </c>
      <c r="I104" s="755" t="s">
        <v>379</v>
      </c>
      <c r="J104" s="755" t="str">
        <f t="shared" si="61"/>
        <v>5Y</v>
      </c>
      <c r="K104" s="755" t="s">
        <v>190</v>
      </c>
      <c r="L104" s="179" t="s">
        <v>115</v>
      </c>
      <c r="M104" s="475">
        <v>100</v>
      </c>
      <c r="N104" s="180"/>
      <c r="O104" s="181">
        <v>0</v>
      </c>
      <c r="P104" s="182" t="s">
        <v>399</v>
      </c>
      <c r="Q104" s="300" t="str">
        <f>IF(D104=1,IF(BT104=AK101,_xll.mirSwapStubRate(BT104,BU104,BV104,CE104,CF104,CG104,,,,,,,CQ104,P104,Curves!$AF$4:$AF$10,Curves!$AF$4:$AF$10,Curves!$AG$4:$AG$10,,,TRUE,TRUE),_xll.mirSwapStubRate(BT104,BU104,BV104,CE104,CF104,CG104,,,,,,,CQ104,P104,Curves!$AG$13:$AG$17,Curves!$AF$13:$AF$17,,,,TRUE,TRUE)),"")</f>
        <v/>
      </c>
      <c r="R104" s="301"/>
      <c r="S104" s="183" t="str">
        <f>IF(D104=1,_xll.meLWOSwapParRate(AL104,P104),"")</f>
        <v/>
      </c>
      <c r="T104" s="184" t="str">
        <f>IF(D104=1,_xll.meLWOSwapPV(AL104,P104),"")</f>
        <v/>
      </c>
      <c r="U104" s="185"/>
      <c r="V104" s="184"/>
      <c r="W104" s="184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184"/>
      <c r="AJ104" s="184"/>
      <c r="AK104" s="181" t="str">
        <f t="shared" ca="1" si="62"/>
        <v>OLD</v>
      </c>
      <c r="AL104" s="162" t="str">
        <f>IF(D104=1,_xll.meLWOSwapCreateFromLegs(B104,AM104,BP104),"")</f>
        <v/>
      </c>
      <c r="AM104" s="162" t="str">
        <f>IF(D104=1,_xll.meLWOLegCreate(AN104,_xll.meUtilityLVBFromMultipleKeysValues($AN$5:$BN$5,AN104:BN104),FALSE),"")</f>
        <v/>
      </c>
      <c r="AN104" s="162" t="s">
        <v>382</v>
      </c>
      <c r="AO104" s="468">
        <f t="shared" si="63"/>
        <v>100000000</v>
      </c>
      <c r="AP104" s="373" t="str">
        <f t="shared" si="64"/>
        <v>Receive</v>
      </c>
      <c r="AQ104" s="186">
        <f ca="1">IF(E104="","",IF(OR(RIGHT(E104,1)="D",RIGHT(E104,1)="Y",RIGHT(E104,1)="M",RIGHT(E104,1)="W"),_xll.meDateFromTenor(SpotDate,E104,"MOD_FOLLOWING","TGT"),E104))</f>
        <v>43355</v>
      </c>
      <c r="AR104" s="186">
        <f ca="1">IF(F104="","",IF(OR(RIGHT(F104,1)="D",RIGHT(F104,1)="Y",RIGHT(F104,1)="M",RIGHT(F104,1)="W"),_xll.meDateFromTenor(AQ104,F104),F104))</f>
        <v>45181</v>
      </c>
      <c r="AS104" s="162" t="str">
        <f t="shared" si="45"/>
        <v>ANNUAL</v>
      </c>
      <c r="AT104" s="162" t="s">
        <v>94</v>
      </c>
      <c r="AU104" s="162" t="s">
        <v>102</v>
      </c>
      <c r="AV104" s="180">
        <f t="shared" si="46"/>
        <v>0</v>
      </c>
      <c r="BB104" s="162" t="str">
        <f t="shared" si="47"/>
        <v>30/360</v>
      </c>
      <c r="BE104" s="162" t="s">
        <v>127</v>
      </c>
      <c r="BF104" s="162" t="s">
        <v>113</v>
      </c>
      <c r="BG104" s="162" t="s">
        <v>127</v>
      </c>
      <c r="BH104" s="162" t="s">
        <v>113</v>
      </c>
      <c r="BI104" s="162" t="s">
        <v>393</v>
      </c>
      <c r="BK104" s="162" t="s">
        <v>379</v>
      </c>
      <c r="BN104" s="162" t="s">
        <v>380</v>
      </c>
      <c r="BP104" s="162" t="str">
        <f>IF(D104=1,_xll.meLWOLegCreate(BQ104,_xll.meUtilityLVBFromMultipleKeysValues($BQ$5:$CQ$5,BQ104:CQ104),FALSE),"")</f>
        <v/>
      </c>
      <c r="BQ104" s="162" t="s">
        <v>383</v>
      </c>
      <c r="BR104" s="187">
        <f t="shared" si="65"/>
        <v>100000000</v>
      </c>
      <c r="BS104" s="373" t="str">
        <f t="shared" si="66"/>
        <v>Pay</v>
      </c>
      <c r="BT104" s="186">
        <f ca="1">IF(I104="","",IF(OR(RIGHT(I104,1)="D",RIGHT(I104,1)="Y",RIGHT(I104,1)="M",RIGHT(I104,1)="W"),_xll.meDateFromTenor(SpotDate,I104,"MOD_FOLLOWING","TGT"),I104))</f>
        <v>43355</v>
      </c>
      <c r="BU104" s="186">
        <f ca="1">IF(J104="","",IF(OR(RIGHT(J104,1)="D",RIGHT(J104,1)="Y",RIGHT(J104,1)="M",RIGHT(J104,1)="W"),_xll.meDateFromTenor(BT104,J104),J104))</f>
        <v>45181</v>
      </c>
      <c r="BV104" s="162" t="str">
        <f t="shared" si="48"/>
        <v>Semi-Annual</v>
      </c>
      <c r="BW104" s="188" t="str">
        <f>IF(BV104="QUARTERLY",Curves!$AG$14,IF('Vanilla Pricer'!BV104="SEMI-ANNUAL",Curves!$AG$15,IF('Vanilla Pricer'!BV104="MONTHLY",Curves!$AG$16,IF('Vanilla Pricer'!BV104="12M",Curves!$AG$17))))</f>
        <v>EUR6M</v>
      </c>
      <c r="BX104" s="162" t="s">
        <v>94</v>
      </c>
      <c r="BY104" s="162" t="s">
        <v>102</v>
      </c>
      <c r="BZ104" s="162" t="s">
        <v>378</v>
      </c>
      <c r="CA104" s="162" t="s">
        <v>378</v>
      </c>
      <c r="CB104" s="200" t="str">
        <f t="shared" si="49"/>
        <v/>
      </c>
      <c r="CD104" s="181">
        <f t="shared" si="50"/>
        <v>0</v>
      </c>
      <c r="CE104" s="162" t="str">
        <f t="shared" si="51"/>
        <v>ACT/360</v>
      </c>
      <c r="CF104" s="162" t="s">
        <v>127</v>
      </c>
      <c r="CG104" s="162" t="s">
        <v>113</v>
      </c>
      <c r="CH104" s="162" t="s">
        <v>127</v>
      </c>
      <c r="CI104" s="162" t="s">
        <v>113</v>
      </c>
      <c r="CJ104" s="162" t="s">
        <v>127</v>
      </c>
      <c r="CK104" s="162" t="s">
        <v>113</v>
      </c>
      <c r="CL104" s="162" t="s">
        <v>393</v>
      </c>
      <c r="CM104" s="162" t="s">
        <v>379</v>
      </c>
      <c r="CN104" s="162" t="s">
        <v>379</v>
      </c>
      <c r="CQ104" s="162" t="s">
        <v>380</v>
      </c>
      <c r="CR104" s="162"/>
      <c r="CS104" s="162"/>
      <c r="CW104" s="201" t="str">
        <f t="shared" si="67"/>
        <v>Receive</v>
      </c>
      <c r="CX104" s="210">
        <f t="shared" si="68"/>
        <v>100000000</v>
      </c>
      <c r="CY104" s="209">
        <f t="shared" ca="1" si="69"/>
        <v>43355</v>
      </c>
      <c r="CZ104" s="208">
        <f t="shared" ca="1" si="70"/>
        <v>45181</v>
      </c>
      <c r="DA104" s="209" t="str">
        <f t="shared" si="52"/>
        <v>EURLIVE</v>
      </c>
      <c r="DB104" s="207" t="str">
        <f t="shared" si="71"/>
        <v>EUR6M</v>
      </c>
      <c r="DC104" s="207" t="s">
        <v>94</v>
      </c>
      <c r="DD104" s="214" t="str">
        <f t="shared" si="72"/>
        <v>ANNUAL</v>
      </c>
      <c r="DE104" s="214" t="str">
        <f t="shared" si="53"/>
        <v>30/360</v>
      </c>
      <c r="DF104" s="213" t="s">
        <v>127</v>
      </c>
      <c r="DG104" s="213" t="s">
        <v>113</v>
      </c>
      <c r="DH104" s="213" t="s">
        <v>127</v>
      </c>
      <c r="DI104" s="213" t="s">
        <v>113</v>
      </c>
      <c r="DJ104" s="220"/>
      <c r="DK104" s="220"/>
      <c r="DL104" s="201"/>
      <c r="DM104" s="205" t="s">
        <v>379</v>
      </c>
      <c r="DN104" s="219" t="s">
        <v>380</v>
      </c>
      <c r="DO104" s="214" t="str">
        <f t="shared" si="54"/>
        <v>Semi-Annual</v>
      </c>
      <c r="DP104" s="204">
        <f t="shared" si="55"/>
        <v>0</v>
      </c>
      <c r="DQ104" s="214" t="str">
        <f t="shared" si="56"/>
        <v>ACT/360</v>
      </c>
      <c r="DR104" s="213" t="s">
        <v>127</v>
      </c>
      <c r="DS104" s="213" t="s">
        <v>113</v>
      </c>
      <c r="DT104" s="213" t="s">
        <v>127</v>
      </c>
      <c r="DU104" s="213" t="s">
        <v>113</v>
      </c>
      <c r="DV104" s="213" t="s">
        <v>127</v>
      </c>
      <c r="DW104" s="213" t="s">
        <v>113</v>
      </c>
      <c r="DX104" s="220"/>
      <c r="DY104" s="220"/>
      <c r="DZ104" s="201"/>
      <c r="EA104" s="205" t="s">
        <v>379</v>
      </c>
      <c r="EB104" s="208"/>
      <c r="EC104" s="208" t="str">
        <f t="shared" si="57"/>
        <v>0D</v>
      </c>
      <c r="ED104" s="208">
        <f t="shared" si="58"/>
        <v>0</v>
      </c>
      <c r="EE104" s="203" t="str">
        <f t="shared" si="59"/>
        <v/>
      </c>
      <c r="EF104" s="215"/>
      <c r="EG104" s="205" t="s">
        <v>379</v>
      </c>
      <c r="EH104" s="219" t="s">
        <v>380</v>
      </c>
      <c r="EI104" s="206">
        <f t="shared" si="60"/>
        <v>0</v>
      </c>
      <c r="ET104" s="159">
        <v>99</v>
      </c>
      <c r="EU104" s="618">
        <v>0</v>
      </c>
      <c r="EV104" s="179">
        <v>0</v>
      </c>
      <c r="EW104" s="159" t="s">
        <v>379</v>
      </c>
      <c r="EX104" s="618" t="s">
        <v>16</v>
      </c>
      <c r="EY104" s="618" t="s">
        <v>117</v>
      </c>
      <c r="EZ104" s="179" t="s">
        <v>152</v>
      </c>
      <c r="FA104" s="618" t="s">
        <v>379</v>
      </c>
      <c r="FB104" s="618" t="str">
        <f t="shared" si="73"/>
        <v>5Y</v>
      </c>
      <c r="FC104" s="618" t="s">
        <v>190</v>
      </c>
      <c r="FD104" s="179" t="s">
        <v>115</v>
      </c>
      <c r="FE104" s="475">
        <v>100</v>
      </c>
      <c r="FF104" s="180"/>
      <c r="FG104" s="181">
        <v>0</v>
      </c>
      <c r="FH104" s="182" t="s">
        <v>399</v>
      </c>
    </row>
    <row r="105" spans="2:164">
      <c r="B105" s="189">
        <v>100</v>
      </c>
      <c r="C105" s="755">
        <v>0</v>
      </c>
      <c r="D105" s="190">
        <v>0</v>
      </c>
      <c r="E105" s="189" t="s">
        <v>379</v>
      </c>
      <c r="F105" s="191" t="s">
        <v>16</v>
      </c>
      <c r="G105" s="191" t="s">
        <v>117</v>
      </c>
      <c r="H105" s="190" t="s">
        <v>152</v>
      </c>
      <c r="I105" s="191" t="s">
        <v>379</v>
      </c>
      <c r="J105" s="755" t="str">
        <f t="shared" si="61"/>
        <v>5Y</v>
      </c>
      <c r="K105" s="191" t="s">
        <v>190</v>
      </c>
      <c r="L105" s="190" t="s">
        <v>115</v>
      </c>
      <c r="M105" s="476">
        <v>100</v>
      </c>
      <c r="N105" s="192"/>
      <c r="O105" s="193">
        <v>0</v>
      </c>
      <c r="P105" s="194" t="s">
        <v>399</v>
      </c>
      <c r="Q105" s="302" t="str">
        <f>IF(D105=1,IF(BT105=AK102,_xll.mirSwapStubRate(BT105,BU105,BV105,CE105,CF105,CG105,,,,,,,CQ105,P105,Curves!$AF$4:$AF$10,Curves!$AF$4:$AF$10,Curves!$AG$4:$AG$10,,,TRUE,TRUE),_xll.mirSwapStubRate(BT105,BU105,BV105,CE105,CF105,CG105,,,,,,,CQ105,P105,Curves!$AG$13:$AG$17,Curves!$AF$13:$AF$17,,,,TRUE,TRUE)),"")</f>
        <v/>
      </c>
      <c r="R105" s="303"/>
      <c r="S105" s="183" t="str">
        <f>IF(D105=1,_xll.meLWOSwapParRate(AL105,P105),"")</f>
        <v/>
      </c>
      <c r="T105" s="195" t="str">
        <f>IF(D105=1,_xll.meLWOSwapPV(AL105,P105),"")</f>
        <v/>
      </c>
      <c r="U105" s="196"/>
      <c r="V105" s="184"/>
      <c r="W105" s="184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  <c r="AI105" s="184"/>
      <c r="AJ105" s="184"/>
      <c r="AK105" s="181" t="str">
        <f t="shared" ca="1" si="62"/>
        <v>OLD</v>
      </c>
      <c r="AL105" s="162" t="str">
        <f>IF(D105=1,_xll.meLWOSwapCreateFromLegs(B105,AM105,BP105),"")</f>
        <v/>
      </c>
      <c r="AM105" s="162" t="str">
        <f>IF(D105=1,_xll.meLWOLegCreate(AN105,_xll.meUtilityLVBFromMultipleKeysValues($AN$5:$BN$5,AN105:BN105),FALSE),"")</f>
        <v/>
      </c>
      <c r="AN105" s="162" t="s">
        <v>382</v>
      </c>
      <c r="AO105" s="468">
        <f t="shared" si="63"/>
        <v>100000000</v>
      </c>
      <c r="AP105" s="373" t="str">
        <f t="shared" si="64"/>
        <v>Receive</v>
      </c>
      <c r="AQ105" s="186">
        <f ca="1">IF(E105="","",IF(OR(RIGHT(E105,1)="D",RIGHT(E105,1)="Y",RIGHT(E105,1)="M",RIGHT(E105,1)="W"),_xll.meDateFromTenor(SpotDate,E105,"MOD_FOLLOWING","TGT"),E105))</f>
        <v>43355</v>
      </c>
      <c r="AR105" s="186">
        <f ca="1">IF(F105="","",IF(OR(RIGHT(F105,1)="D",RIGHT(F105,1)="Y",RIGHT(F105,1)="M",RIGHT(F105,1)="W"),_xll.meDateFromTenor(AQ105,F105),F105))</f>
        <v>45181</v>
      </c>
      <c r="AS105" s="162" t="str">
        <f t="shared" si="45"/>
        <v>ANNUAL</v>
      </c>
      <c r="AT105" s="162" t="s">
        <v>94</v>
      </c>
      <c r="AU105" s="162" t="s">
        <v>102</v>
      </c>
      <c r="AV105" s="180">
        <f t="shared" si="46"/>
        <v>0</v>
      </c>
      <c r="BB105" s="162" t="str">
        <f t="shared" si="47"/>
        <v>30/360</v>
      </c>
      <c r="BE105" s="162" t="s">
        <v>127</v>
      </c>
      <c r="BF105" s="162" t="s">
        <v>113</v>
      </c>
      <c r="BG105" s="162" t="s">
        <v>127</v>
      </c>
      <c r="BH105" s="162" t="s">
        <v>113</v>
      </c>
      <c r="BI105" s="162" t="s">
        <v>393</v>
      </c>
      <c r="BK105" s="162" t="s">
        <v>379</v>
      </c>
      <c r="BN105" s="162" t="s">
        <v>380</v>
      </c>
      <c r="BP105" s="162" t="str">
        <f>IF(D105=1,_xll.meLWOLegCreate(BQ105,_xll.meUtilityLVBFromMultipleKeysValues($BQ$5:$CQ$5,BQ105:CQ105),FALSE),"")</f>
        <v/>
      </c>
      <c r="BQ105" s="162" t="s">
        <v>383</v>
      </c>
      <c r="BR105" s="187">
        <f t="shared" si="65"/>
        <v>100000000</v>
      </c>
      <c r="BS105" s="373" t="str">
        <f t="shared" si="66"/>
        <v>Pay</v>
      </c>
      <c r="BT105" s="186">
        <f ca="1">IF(I105="","",IF(OR(RIGHT(I105,1)="D",RIGHT(I105,1)="Y",RIGHT(I105,1)="M",RIGHT(I105,1)="W"),_xll.meDateFromTenor(SpotDate,I105,"MOD_FOLLOWING","TGT"),I105))</f>
        <v>43355</v>
      </c>
      <c r="BU105" s="186">
        <f ca="1">IF(J105="","",IF(OR(RIGHT(J105,1)="D",RIGHT(J105,1)="Y",RIGHT(J105,1)="M",RIGHT(J105,1)="W"),_xll.meDateFromTenor(BT105,J105),J105))</f>
        <v>45181</v>
      </c>
      <c r="BV105" s="162" t="str">
        <f t="shared" si="48"/>
        <v>Semi-Annual</v>
      </c>
      <c r="BW105" s="188" t="str">
        <f>IF(BV105="QUARTERLY",Curves!$AG$14,IF('Vanilla Pricer'!BV105="SEMI-ANNUAL",Curves!$AG$15,IF('Vanilla Pricer'!BV105="MONTHLY",Curves!$AG$16,IF('Vanilla Pricer'!BV105="12M",Curves!$AG$17))))</f>
        <v>EUR6M</v>
      </c>
      <c r="BX105" s="162" t="s">
        <v>94</v>
      </c>
      <c r="BY105" s="162" t="s">
        <v>102</v>
      </c>
      <c r="BZ105" s="162" t="s">
        <v>378</v>
      </c>
      <c r="CA105" s="162" t="s">
        <v>378</v>
      </c>
      <c r="CB105" s="200" t="str">
        <f t="shared" si="49"/>
        <v/>
      </c>
      <c r="CD105" s="181">
        <f t="shared" si="50"/>
        <v>0</v>
      </c>
      <c r="CE105" s="162" t="str">
        <f t="shared" si="51"/>
        <v>ACT/360</v>
      </c>
      <c r="CF105" s="162" t="s">
        <v>127</v>
      </c>
      <c r="CG105" s="162" t="s">
        <v>113</v>
      </c>
      <c r="CH105" s="162" t="s">
        <v>127</v>
      </c>
      <c r="CI105" s="162" t="s">
        <v>113</v>
      </c>
      <c r="CJ105" s="162" t="s">
        <v>127</v>
      </c>
      <c r="CK105" s="162" t="s">
        <v>113</v>
      </c>
      <c r="CL105" s="162" t="s">
        <v>393</v>
      </c>
      <c r="CM105" s="162" t="s">
        <v>379</v>
      </c>
      <c r="CN105" s="162" t="s">
        <v>379</v>
      </c>
      <c r="CQ105" s="162" t="s">
        <v>380</v>
      </c>
      <c r="CR105" s="162"/>
      <c r="CS105" s="162"/>
      <c r="CW105" s="201" t="str">
        <f t="shared" si="67"/>
        <v>Receive</v>
      </c>
      <c r="CX105" s="210">
        <f t="shared" si="68"/>
        <v>100000000</v>
      </c>
      <c r="CY105" s="209">
        <f t="shared" ca="1" si="69"/>
        <v>43355</v>
      </c>
      <c r="CZ105" s="208">
        <f t="shared" ca="1" si="70"/>
        <v>45181</v>
      </c>
      <c r="DA105" s="209" t="str">
        <f t="shared" si="52"/>
        <v>EURLIVE</v>
      </c>
      <c r="DB105" s="207" t="str">
        <f t="shared" si="71"/>
        <v>EUR6M</v>
      </c>
      <c r="DC105" s="207" t="s">
        <v>94</v>
      </c>
      <c r="DD105" s="214" t="str">
        <f t="shared" si="72"/>
        <v>ANNUAL</v>
      </c>
      <c r="DE105" s="214" t="str">
        <f t="shared" si="53"/>
        <v>30/360</v>
      </c>
      <c r="DF105" s="213" t="s">
        <v>127</v>
      </c>
      <c r="DG105" s="213" t="s">
        <v>113</v>
      </c>
      <c r="DH105" s="213" t="s">
        <v>127</v>
      </c>
      <c r="DI105" s="213" t="s">
        <v>113</v>
      </c>
      <c r="DJ105" s="220"/>
      <c r="DK105" s="220"/>
      <c r="DL105" s="201"/>
      <c r="DM105" s="205" t="s">
        <v>379</v>
      </c>
      <c r="DN105" s="219" t="s">
        <v>380</v>
      </c>
      <c r="DO105" s="214" t="str">
        <f t="shared" si="54"/>
        <v>Semi-Annual</v>
      </c>
      <c r="DP105" s="204">
        <f t="shared" si="55"/>
        <v>0</v>
      </c>
      <c r="DQ105" s="214" t="str">
        <f t="shared" si="56"/>
        <v>ACT/360</v>
      </c>
      <c r="DR105" s="213" t="s">
        <v>127</v>
      </c>
      <c r="DS105" s="213" t="s">
        <v>113</v>
      </c>
      <c r="DT105" s="213" t="s">
        <v>127</v>
      </c>
      <c r="DU105" s="213" t="s">
        <v>113</v>
      </c>
      <c r="DV105" s="213" t="s">
        <v>127</v>
      </c>
      <c r="DW105" s="213" t="s">
        <v>113</v>
      </c>
      <c r="DX105" s="220"/>
      <c r="DY105" s="220"/>
      <c r="DZ105" s="201"/>
      <c r="EA105" s="205" t="s">
        <v>379</v>
      </c>
      <c r="EB105" s="208"/>
      <c r="EC105" s="208">
        <f t="shared" si="57"/>
        <v>0</v>
      </c>
      <c r="ED105" s="208">
        <f t="shared" si="58"/>
        <v>0</v>
      </c>
      <c r="EE105" s="203" t="str">
        <f t="shared" si="59"/>
        <v/>
      </c>
      <c r="EF105" s="215"/>
      <c r="EG105" s="205" t="s">
        <v>379</v>
      </c>
      <c r="EH105" s="219" t="s">
        <v>380</v>
      </c>
      <c r="EI105" s="206">
        <f t="shared" si="60"/>
        <v>0</v>
      </c>
      <c r="ET105" s="189">
        <v>100</v>
      </c>
      <c r="EU105" s="618">
        <v>0</v>
      </c>
      <c r="EV105" s="190">
        <v>0</v>
      </c>
      <c r="EW105" s="189" t="s">
        <v>379</v>
      </c>
      <c r="EX105" s="191" t="s">
        <v>16</v>
      </c>
      <c r="EY105" s="191" t="s">
        <v>117</v>
      </c>
      <c r="EZ105" s="190" t="s">
        <v>152</v>
      </c>
      <c r="FA105" s="191" t="s">
        <v>379</v>
      </c>
      <c r="FB105" s="618" t="str">
        <f t="shared" si="73"/>
        <v>5Y</v>
      </c>
      <c r="FC105" s="191" t="s">
        <v>190</v>
      </c>
      <c r="FD105" s="190" t="s">
        <v>115</v>
      </c>
      <c r="FE105" s="476">
        <v>100</v>
      </c>
      <c r="FF105" s="192"/>
      <c r="FG105" s="193">
        <v>0</v>
      </c>
      <c r="FH105" s="194" t="s">
        <v>399</v>
      </c>
    </row>
  </sheetData>
  <mergeCells count="2">
    <mergeCell ref="E4:H4"/>
    <mergeCell ref="I4:L4"/>
  </mergeCells>
  <conditionalFormatting sqref="FB6:FB105">
    <cfRule type="cellIs" dxfId="15" priority="33" operator="notEqual">
      <formula>EX6</formula>
    </cfRule>
  </conditionalFormatting>
  <conditionalFormatting sqref="FA7:FB105">
    <cfRule type="cellIs" dxfId="14" priority="32" operator="notEqual">
      <formula>EW7</formula>
    </cfRule>
  </conditionalFormatting>
  <conditionalFormatting sqref="FA6">
    <cfRule type="cellIs" dxfId="13" priority="31" operator="notEqual">
      <formula>EW6</formula>
    </cfRule>
  </conditionalFormatting>
  <conditionalFormatting sqref="J6:J105">
    <cfRule type="cellIs" dxfId="12" priority="3" operator="notEqual">
      <formula>F6</formula>
    </cfRule>
  </conditionalFormatting>
  <conditionalFormatting sqref="I7:J105">
    <cfRule type="cellIs" dxfId="11" priority="2" operator="notEqual">
      <formula>E7</formula>
    </cfRule>
  </conditionalFormatting>
  <conditionalFormatting sqref="I6">
    <cfRule type="cellIs" dxfId="10" priority="1" operator="notEqual">
      <formula>E6</formula>
    </cfRule>
  </conditionalFormatting>
  <dataValidations disablePrompts="1" count="3">
    <dataValidation type="list" allowBlank="1" showInputMessage="1" showErrorMessage="1" sqref="DS6:DS105 DG6:DG105 DI6:DI105 DU6:DU105 DW6:DW105">
      <formula1>"TGT,NYB:LNB,LNB,TKB:LNB"</formula1>
    </dataValidation>
    <dataValidation type="list" allowBlank="1" showInputMessage="1" showErrorMessage="1" sqref="DN6:DN105 EH6:EH105">
      <formula1>"None,ShortStart,ShortEnd,LongStart,LongEnd"</formula1>
    </dataValidation>
    <dataValidation type="list" allowBlank="1" showInputMessage="1" showErrorMessage="1" sqref="DR6:DR105 DF6:DF105 DH6:DH105 DT6:DT105 DV6:DV105">
      <formula1>"MOD_FOLLOWING,FOLLOWING,MOD_PRECEDING,PRECEDING,NO_CHANGE"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30" r:id="rId4" name="Button 18">
              <controlPr defaultSize="0" print="0" autoFill="0" autoPict="0" macro="[0]!ReinstateLinePricer">
                <anchor moveWithCells="1">
                  <from>
                    <xdr:col>0</xdr:col>
                    <xdr:colOff>361950</xdr:colOff>
                    <xdr:row>2</xdr:row>
                    <xdr:rowOff>85725</xdr:rowOff>
                  </from>
                  <to>
                    <xdr:col>2</xdr:col>
                    <xdr:colOff>247650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163"/>
  <sheetViews>
    <sheetView zoomScale="110" zoomScaleNormal="110" workbookViewId="0"/>
  </sheetViews>
  <sheetFormatPr defaultRowHeight="15"/>
  <cols>
    <col min="1" max="1" width="2.7109375" style="632" customWidth="1"/>
    <col min="2" max="2" width="18.42578125" style="632" bestFit="1" customWidth="1"/>
    <col min="3" max="4" width="9.5703125" style="632" customWidth="1"/>
    <col min="5" max="7" width="8.7109375" style="632" customWidth="1"/>
    <col min="8" max="8" width="18.42578125" style="632" bestFit="1" customWidth="1"/>
    <col min="9" max="9" width="8.7109375" style="632" customWidth="1"/>
    <col min="10" max="10" width="9.7109375" style="632" customWidth="1"/>
    <col min="11" max="13" width="8.7109375" style="632" customWidth="1"/>
    <col min="14" max="14" width="18.42578125" style="632" bestFit="1" customWidth="1"/>
    <col min="15" max="15" width="8.85546875" style="632" customWidth="1"/>
    <col min="16" max="21" width="8.7109375" style="632" customWidth="1"/>
    <col min="22" max="22" width="11.42578125" style="632" bestFit="1" customWidth="1"/>
    <col min="23" max="23" width="10.85546875" style="632" bestFit="1" customWidth="1"/>
    <col min="24" max="24" width="7.7109375" style="632" customWidth="1"/>
    <col min="25" max="51" width="9.140625" style="632"/>
    <col min="52" max="52" width="15.7109375" style="632" bestFit="1" customWidth="1"/>
    <col min="53" max="58" width="15.5703125" style="632" bestFit="1" customWidth="1"/>
    <col min="59" max="16384" width="9.140625" style="632"/>
  </cols>
  <sheetData>
    <row r="1" spans="1:25" ht="12" customHeight="1">
      <c r="A1" s="630" t="s">
        <v>437</v>
      </c>
      <c r="B1" s="631"/>
      <c r="C1" s="631"/>
      <c r="D1" s="631"/>
      <c r="U1" s="631"/>
    </row>
    <row r="2" spans="1:25" ht="12" customHeight="1">
      <c r="A2" s="630" t="s">
        <v>437</v>
      </c>
      <c r="B2" s="633" t="s">
        <v>844</v>
      </c>
      <c r="C2" s="634">
        <f ca="1">IF(D2&lt;&gt;0,D2,TODAY())</f>
        <v>43353</v>
      </c>
      <c r="D2" s="635">
        <v>0</v>
      </c>
      <c r="H2" s="636" t="s">
        <v>845</v>
      </c>
      <c r="I2" s="637" t="s">
        <v>846</v>
      </c>
      <c r="V2" s="631">
        <v>1</v>
      </c>
      <c r="W2" s="631" t="s">
        <v>494</v>
      </c>
      <c r="X2" s="631">
        <v>1</v>
      </c>
      <c r="Y2" s="631" t="s">
        <v>14</v>
      </c>
    </row>
    <row r="3" spans="1:25" ht="12" customHeight="1">
      <c r="A3" s="630" t="s">
        <v>437</v>
      </c>
      <c r="B3" s="638" t="s">
        <v>847</v>
      </c>
      <c r="C3" s="639">
        <f ca="1">IF(D3&lt;&gt;0,D3,_xll.mirGetDate(EUR_TOD,"2d","MOD_FOLLOWING",HOL))</f>
        <v>43355</v>
      </c>
      <c r="D3" s="640">
        <v>0</v>
      </c>
      <c r="H3" s="636"/>
      <c r="I3" s="641" t="s">
        <v>848</v>
      </c>
      <c r="V3" s="631">
        <v>2</v>
      </c>
      <c r="W3" s="631" t="s">
        <v>816</v>
      </c>
      <c r="X3" s="631">
        <v>2</v>
      </c>
      <c r="Y3" s="631" t="s">
        <v>12</v>
      </c>
    </row>
    <row r="4" spans="1:25" ht="12" customHeight="1">
      <c r="A4" s="630" t="s">
        <v>437</v>
      </c>
      <c r="B4" s="642" t="s">
        <v>141</v>
      </c>
      <c r="C4" s="643" t="s">
        <v>113</v>
      </c>
      <c r="D4" s="644" t="e">
        <f ca="1">username()</f>
        <v>#NAME?</v>
      </c>
      <c r="H4" s="636"/>
      <c r="I4" s="645" t="s">
        <v>849</v>
      </c>
      <c r="V4" s="631">
        <v>4</v>
      </c>
      <c r="W4" s="631" t="s">
        <v>817</v>
      </c>
      <c r="X4" s="631">
        <v>4</v>
      </c>
      <c r="Y4" s="631" t="s">
        <v>9</v>
      </c>
    </row>
    <row r="5" spans="1:25" ht="12" customHeight="1">
      <c r="V5" s="631">
        <v>12</v>
      </c>
      <c r="W5" s="631" t="s">
        <v>850</v>
      </c>
      <c r="X5" s="631">
        <v>12</v>
      </c>
      <c r="Y5" s="631" t="s">
        <v>6</v>
      </c>
    </row>
    <row r="6" spans="1:25" ht="12" customHeight="1" thickBot="1">
      <c r="B6" s="646" t="s">
        <v>851</v>
      </c>
      <c r="H6" s="646" t="s">
        <v>852</v>
      </c>
      <c r="N6" s="646" t="s">
        <v>853</v>
      </c>
    </row>
    <row r="7" spans="1:25" ht="12" customHeight="1" thickTop="1">
      <c r="B7" s="647" t="s">
        <v>339</v>
      </c>
      <c r="C7" s="648">
        <v>50</v>
      </c>
      <c r="D7" s="649"/>
      <c r="H7" s="647" t="s">
        <v>339</v>
      </c>
      <c r="I7" s="648">
        <v>-1000</v>
      </c>
      <c r="J7" s="649"/>
      <c r="N7" s="647" t="s">
        <v>339</v>
      </c>
      <c r="O7" s="648">
        <v>-1000</v>
      </c>
      <c r="P7" s="649"/>
    </row>
    <row r="8" spans="1:25" ht="12" customHeight="1" thickBot="1">
      <c r="B8" s="650" t="s">
        <v>854</v>
      </c>
      <c r="C8" s="651" t="s">
        <v>855</v>
      </c>
      <c r="D8" s="649"/>
      <c r="H8" s="650" t="s">
        <v>854</v>
      </c>
      <c r="I8" s="651" t="s">
        <v>847</v>
      </c>
      <c r="J8" s="649"/>
      <c r="N8" s="650" t="s">
        <v>854</v>
      </c>
      <c r="O8" s="651" t="s">
        <v>856</v>
      </c>
      <c r="P8" s="649"/>
    </row>
    <row r="9" spans="1:25" ht="12" customHeight="1" thickTop="1">
      <c r="B9" s="650" t="s">
        <v>857</v>
      </c>
      <c r="C9" s="652">
        <f ca="1">IF(ISNUMBER(D9),D9,_xll.mirGetDate(EUR_TOD,D9,"following","TGT"))</f>
        <v>43357</v>
      </c>
      <c r="D9" s="653" t="s">
        <v>858</v>
      </c>
      <c r="H9" s="650" t="s">
        <v>857</v>
      </c>
      <c r="I9" s="652">
        <f ca="1">IF(ISNUMBER(J9),J9,_xll.mirGetDate(EUR_TOD,J9,"following","TGT"))</f>
        <v>43360</v>
      </c>
      <c r="J9" s="653" t="s">
        <v>859</v>
      </c>
      <c r="N9" s="650" t="s">
        <v>857</v>
      </c>
      <c r="O9" s="652">
        <f ca="1">IF(ISNUMBER(P9),P9,_xll.mirGetDate(EUR_TOD,P9,"following","TGT"))</f>
        <v>43360</v>
      </c>
      <c r="P9" s="653" t="s">
        <v>859</v>
      </c>
    </row>
    <row r="10" spans="1:25" ht="12" customHeight="1">
      <c r="B10" s="650" t="s">
        <v>860</v>
      </c>
      <c r="C10" s="652">
        <f>IF(ISNUMBER(D10),D10,_xll.mirGetDate(C9,D10))</f>
        <v>43491</v>
      </c>
      <c r="D10" s="654">
        <v>43491</v>
      </c>
      <c r="H10" s="650" t="s">
        <v>860</v>
      </c>
      <c r="I10" s="652">
        <f ca="1">IF(ISNUMBER(J10),J10,_xll.mirGetDate(I9,J10))</f>
        <v>43725</v>
      </c>
      <c r="J10" s="654" t="s">
        <v>861</v>
      </c>
      <c r="N10" s="650" t="s">
        <v>860</v>
      </c>
      <c r="O10" s="652">
        <f ca="1">IF(ISNUMBER(P10),P10,_xll.mirGetDate(O9,P10))</f>
        <v>43725</v>
      </c>
      <c r="P10" s="654" t="s">
        <v>861</v>
      </c>
    </row>
    <row r="11" spans="1:25" ht="12" customHeight="1" thickBot="1">
      <c r="B11" s="650" t="s">
        <v>862</v>
      </c>
      <c r="C11" s="652">
        <f ca="1">IF(ISNUMBER(D11),D11,_xll.mirGetDate(C9,D11))</f>
        <v>45914</v>
      </c>
      <c r="D11" s="655" t="s">
        <v>823</v>
      </c>
      <c r="H11" s="650" t="s">
        <v>862</v>
      </c>
      <c r="I11" s="652">
        <f ca="1">IF(ISNUMBER(J11),J11,_xll.mirGetDate(I9,J11))</f>
        <v>45186</v>
      </c>
      <c r="J11" s="655" t="s">
        <v>863</v>
      </c>
      <c r="N11" s="650" t="s">
        <v>862</v>
      </c>
      <c r="O11" s="652">
        <f ca="1">IF(ISNUMBER(P11),P11,_xll.mirGetDate(O9,P11))</f>
        <v>45552</v>
      </c>
      <c r="P11" s="655" t="s">
        <v>864</v>
      </c>
    </row>
    <row r="12" spans="1:25" ht="12" customHeight="1" thickTop="1">
      <c r="B12" s="656" t="s">
        <v>865</v>
      </c>
      <c r="C12" s="657" t="s">
        <v>494</v>
      </c>
      <c r="D12" s="649"/>
      <c r="E12" s="649"/>
      <c r="F12" s="649"/>
      <c r="H12" s="656" t="s">
        <v>865</v>
      </c>
      <c r="I12" s="657" t="s">
        <v>494</v>
      </c>
      <c r="J12" s="649"/>
      <c r="K12" s="649"/>
      <c r="L12" s="649"/>
      <c r="N12" s="656" t="s">
        <v>865</v>
      </c>
      <c r="O12" s="657" t="s">
        <v>494</v>
      </c>
      <c r="P12" s="649"/>
      <c r="Q12" s="649"/>
      <c r="R12" s="649"/>
    </row>
    <row r="13" spans="1:25" ht="12" customHeight="1">
      <c r="B13" s="650" t="s">
        <v>866</v>
      </c>
      <c r="C13" s="658">
        <v>0</v>
      </c>
      <c r="D13" s="649"/>
      <c r="E13" s="649"/>
      <c r="H13" s="650" t="s">
        <v>866</v>
      </c>
      <c r="I13" s="658">
        <v>0</v>
      </c>
      <c r="J13" s="649"/>
      <c r="K13" s="649"/>
      <c r="N13" s="650" t="s">
        <v>866</v>
      </c>
      <c r="O13" s="658">
        <v>0.1</v>
      </c>
      <c r="P13" s="649"/>
      <c r="Q13" s="649"/>
    </row>
    <row r="14" spans="1:25" ht="12" customHeight="1" thickBot="1">
      <c r="B14" s="650" t="s">
        <v>867</v>
      </c>
      <c r="C14" s="658">
        <v>105</v>
      </c>
      <c r="D14" s="649"/>
      <c r="E14" s="649"/>
      <c r="H14" s="650" t="s">
        <v>867</v>
      </c>
      <c r="I14" s="658">
        <v>63</v>
      </c>
      <c r="J14" s="649"/>
      <c r="K14" s="649"/>
      <c r="N14" s="650" t="s">
        <v>867</v>
      </c>
      <c r="O14" s="658">
        <v>63</v>
      </c>
      <c r="P14" s="649"/>
      <c r="Q14" s="649"/>
    </row>
    <row r="15" spans="1:25" ht="12" customHeight="1" thickTop="1" thickBot="1">
      <c r="B15" s="650" t="s">
        <v>868</v>
      </c>
      <c r="C15" s="659">
        <f ca="1">IF(C8=$D$18,_xll.mirInterpolation(E19:F19,E20:F20,C11,"linear"),HLOOKUP(ROUNDDOWN(F16,0),$E$18:$F$20,3,FALSE))+C14+IF(C8=$D$17,C13,0)</f>
        <v>162.87671934569101</v>
      </c>
      <c r="D15" s="660" t="s">
        <v>869</v>
      </c>
      <c r="E15" s="661">
        <v>0</v>
      </c>
      <c r="H15" s="650" t="s">
        <v>868</v>
      </c>
      <c r="I15" s="659">
        <f ca="1">IF(I8=$J$18,_xll.mirInterpolation(K19:L19,K20:L20,I11,"linear"),HLOOKUP(ROUNDDOWN(L16,0),$K$18:$L$20,3,FALSE))+I14+IF(I8=$J$17,I13,0)</f>
        <v>93.663541132953</v>
      </c>
      <c r="J15" s="660" t="s">
        <v>869</v>
      </c>
      <c r="K15" s="661">
        <v>10</v>
      </c>
      <c r="N15" s="650" t="s">
        <v>868</v>
      </c>
      <c r="O15" s="659">
        <f ca="1">IF(O8=$P$18,_xll.mirInterpolation(Q19:R19,Q20:R20,O11,"linear"),HLOOKUP(ROUNDDOWN(R16,0),$Q$18:$R$20,3,FALSE))+O14+IF(O8=$P$17,O13,0)</f>
        <v>107.82812556211999</v>
      </c>
      <c r="P15" s="660" t="s">
        <v>869</v>
      </c>
      <c r="Q15" s="661">
        <v>10</v>
      </c>
    </row>
    <row r="16" spans="1:25" ht="12" customHeight="1" thickTop="1">
      <c r="B16" s="650" t="s">
        <v>870</v>
      </c>
      <c r="C16" s="662">
        <f ca="1">ROUNDDOWN(C15/100*8,0)/800</f>
        <v>1.6250000000000001E-2</v>
      </c>
      <c r="D16" s="647" t="s">
        <v>847</v>
      </c>
      <c r="E16" s="663" t="s">
        <v>871</v>
      </c>
      <c r="F16" s="664">
        <f ca="1">ROUND((C11-C9)/365.25,1)</f>
        <v>7</v>
      </c>
      <c r="H16" s="650" t="s">
        <v>870</v>
      </c>
      <c r="I16" s="662">
        <f ca="1">ROUNDDOWN(I15/100*8,0)/800</f>
        <v>8.7500000000000008E-3</v>
      </c>
      <c r="J16" s="647" t="s">
        <v>847</v>
      </c>
      <c r="K16" s="663" t="s">
        <v>871</v>
      </c>
      <c r="L16" s="664">
        <f ca="1">ROUND((I11-I9)/365.25,1)</f>
        <v>5</v>
      </c>
      <c r="N16" s="650" t="s">
        <v>870</v>
      </c>
      <c r="O16" s="662">
        <f ca="1">ROUNDDOWN(O15/100*8,0)/800</f>
        <v>0.01</v>
      </c>
      <c r="P16" s="647" t="s">
        <v>847</v>
      </c>
      <c r="Q16" s="663" t="s">
        <v>871</v>
      </c>
      <c r="R16" s="664">
        <f ca="1">ROUND((O11-O9)/365.25,1)</f>
        <v>6</v>
      </c>
    </row>
    <row r="17" spans="2:18" ht="12" customHeight="1">
      <c r="B17" s="650" t="s">
        <v>576</v>
      </c>
      <c r="C17" s="665">
        <f ca="1">PRICE(C9,C11,C16,C15/10000,100,VLOOKUP(C12,$W$2:$X$5,2,FALSE),4)</f>
        <v>99.975267043286138</v>
      </c>
      <c r="D17" s="650" t="s">
        <v>856</v>
      </c>
      <c r="E17" s="666"/>
      <c r="F17" s="667"/>
      <c r="H17" s="650" t="s">
        <v>576</v>
      </c>
      <c r="I17" s="665">
        <f ca="1">PRICE(I9,I11,I16,I15/10000,100,VLOOKUP(I12,$W$2:$X$5,2,FALSE),4)</f>
        <v>99.70029666445356</v>
      </c>
      <c r="J17" s="650" t="s">
        <v>856</v>
      </c>
      <c r="K17" s="666"/>
      <c r="L17" s="667"/>
      <c r="N17" s="650" t="s">
        <v>576</v>
      </c>
      <c r="O17" s="665">
        <f ca="1">PRICE(O9,O11,O16,O15/10000,100,VLOOKUP(O12,$W$2:$X$5,2,FALSE),4)</f>
        <v>99.547540810393016</v>
      </c>
      <c r="P17" s="650" t="s">
        <v>856</v>
      </c>
      <c r="Q17" s="666"/>
      <c r="R17" s="667"/>
    </row>
    <row r="18" spans="2:18" ht="12" customHeight="1">
      <c r="B18" s="650" t="s">
        <v>872</v>
      </c>
      <c r="C18" s="668">
        <f ca="1">(100-C17)/100*C7*1000000</f>
        <v>12366.478356931055</v>
      </c>
      <c r="D18" s="650" t="s">
        <v>855</v>
      </c>
      <c r="E18" s="669">
        <f ca="1">ROUNDDOWN(F16,0)</f>
        <v>7</v>
      </c>
      <c r="F18" s="670">
        <f ca="1">ROUNDUP(F16,0)</f>
        <v>7</v>
      </c>
      <c r="H18" s="650" t="s">
        <v>872</v>
      </c>
      <c r="I18" s="668">
        <f ca="1">(100-I17)/100*I7*1000000</f>
        <v>-2997033.3554643956</v>
      </c>
      <c r="J18" s="650" t="s">
        <v>855</v>
      </c>
      <c r="K18" s="669">
        <f ca="1">ROUNDDOWN(L16,0)</f>
        <v>5</v>
      </c>
      <c r="L18" s="670">
        <f ca="1">ROUNDUP(L16,0)</f>
        <v>5</v>
      </c>
      <c r="N18" s="650" t="s">
        <v>872</v>
      </c>
      <c r="O18" s="668">
        <f ca="1">(100-O17)/100*O7*1000000</f>
        <v>-4524591.8960698359</v>
      </c>
      <c r="P18" s="650" t="s">
        <v>855</v>
      </c>
      <c r="Q18" s="669">
        <f ca="1">ROUNDDOWN(R16,0)</f>
        <v>6</v>
      </c>
      <c r="R18" s="670">
        <f ca="1">ROUNDUP(R16,0)</f>
        <v>6</v>
      </c>
    </row>
    <row r="19" spans="2:18" ht="12" customHeight="1">
      <c r="B19" s="650" t="s">
        <v>873</v>
      </c>
      <c r="C19" s="668">
        <f>E15/10000*C7*1000000</f>
        <v>0</v>
      </c>
      <c r="D19" s="650"/>
      <c r="E19" s="671">
        <f ca="1">_xll.mirGetDate(EUR_SPOT,E18&amp;"y","MOD_FOLLOWING",HOL)</f>
        <v>45912</v>
      </c>
      <c r="F19" s="672">
        <f ca="1">_xll.mirGetDate(EUR_SPOT,F18&amp;"y","MOD_FOLLOWING",HOL)</f>
        <v>45912</v>
      </c>
      <c r="H19" s="650" t="s">
        <v>873</v>
      </c>
      <c r="I19" s="668">
        <f>K15/10000*I7*1000000</f>
        <v>-1000000</v>
      </c>
      <c r="J19" s="650"/>
      <c r="K19" s="671">
        <f ca="1">_xll.mirGetDate(EUR_SPOT,K18&amp;"y","MOD_FOLLOWING",HOL)</f>
        <v>45181</v>
      </c>
      <c r="L19" s="672">
        <f ca="1">_xll.mirGetDate(EUR_SPOT,L18&amp;"y","MOD_FOLLOWING",HOL)</f>
        <v>45181</v>
      </c>
      <c r="N19" s="650" t="s">
        <v>873</v>
      </c>
      <c r="O19" s="668">
        <f>Q15/10000*O7*1000000</f>
        <v>-1000000</v>
      </c>
      <c r="P19" s="650"/>
      <c r="Q19" s="671">
        <f ca="1">_xll.mirGetDate(EUR_SPOT,Q18&amp;"y","MOD_FOLLOWING",HOL)</f>
        <v>45547</v>
      </c>
      <c r="R19" s="672">
        <f ca="1">_xll.mirGetDate(EUR_SPOT,R18&amp;"y","MOD_FOLLOWING",HOL)</f>
        <v>45547</v>
      </c>
    </row>
    <row r="20" spans="2:18" ht="12" customHeight="1">
      <c r="B20" s="650" t="s">
        <v>874</v>
      </c>
      <c r="C20" s="657" t="s">
        <v>817</v>
      </c>
      <c r="D20" s="650"/>
      <c r="E20" s="673">
        <f ca="1">IF(E21=0,_xll.StreamSnapshot("EUR_OFFICIAL","   INTERNAL_OFFICIAL_EUR_Swap6M_"&amp;E18&amp;"Y","mid",FALSE),E21)</f>
        <v>57.876719345690987</v>
      </c>
      <c r="F20" s="674">
        <f ca="1">IF(F21=0,_xll.StreamSnapshot("EUR_OFFICIAL","   INTERNAL_OFFICIAL_EUR_Swap6M_"&amp;F18&amp;"Y","mid",FALSE),F21)</f>
        <v>57.876719345690987</v>
      </c>
      <c r="H20" s="650" t="s">
        <v>874</v>
      </c>
      <c r="I20" s="657" t="s">
        <v>817</v>
      </c>
      <c r="J20" s="650"/>
      <c r="K20" s="673">
        <f ca="1">IF(K21=0,_xll.StreamSnapshot("EUR_OFFICIAL","   INTERNAL_OFFICIAL_EUR_Swap6M_"&amp;K18&amp;"Y","mid",FALSE),K21)</f>
        <v>30.663541132952997</v>
      </c>
      <c r="L20" s="674">
        <f ca="1">IF(L21=0,_xll.StreamSnapshot("EUR_OFFICIAL","   INTERNAL_OFFICIAL_EUR_Swap6M_"&amp;L18&amp;"Y","mid",FALSE),L21)</f>
        <v>30.663541132952997</v>
      </c>
      <c r="N20" s="650" t="s">
        <v>874</v>
      </c>
      <c r="O20" s="657" t="s">
        <v>817</v>
      </c>
      <c r="P20" s="650"/>
      <c r="Q20" s="673">
        <f ca="1">IF(Q21=0,_xll.StreamSnapshot("EUR_OFFICIAL","   INTERNAL_OFFICIAL_EUR_Swap6M_"&amp;Q18&amp;"Y","mid",FALSE),Q21)</f>
        <v>44.728125562119992</v>
      </c>
      <c r="R20" s="674">
        <f ca="1">IF(R21=0,_xll.StreamSnapshot("EUR_OFFICIAL","   INTERNAL_OFFICIAL_EUR_Swap6M_"&amp;R18&amp;"Y","mid",FALSE),R21)</f>
        <v>44.728125562119992</v>
      </c>
    </row>
    <row r="21" spans="2:18" ht="12" customHeight="1">
      <c r="B21" s="650" t="s">
        <v>875</v>
      </c>
      <c r="C21" s="658">
        <v>110.5</v>
      </c>
      <c r="D21" s="650" t="s">
        <v>876</v>
      </c>
      <c r="E21" s="675">
        <v>0</v>
      </c>
      <c r="F21" s="676">
        <v>0</v>
      </c>
      <c r="H21" s="650" t="s">
        <v>875</v>
      </c>
      <c r="I21" s="658">
        <v>72.8</v>
      </c>
      <c r="J21" s="650" t="s">
        <v>876</v>
      </c>
      <c r="K21" s="675">
        <v>0</v>
      </c>
      <c r="L21" s="676">
        <v>0</v>
      </c>
      <c r="N21" s="650" t="s">
        <v>875</v>
      </c>
      <c r="O21" s="658">
        <v>72.900000000000006</v>
      </c>
      <c r="P21" s="650" t="s">
        <v>876</v>
      </c>
      <c r="Q21" s="675">
        <v>0</v>
      </c>
      <c r="R21" s="676">
        <v>0</v>
      </c>
    </row>
    <row r="22" spans="2:18" ht="12" customHeight="1">
      <c r="B22" s="650" t="s">
        <v>877</v>
      </c>
      <c r="C22" s="668" t="str">
        <f ca="1">C35</f>
        <v>[2018/09/10 15:06] #Error: Invalid Curve: CurveIndex 'OIS' in collection EURLIVE does not exist</v>
      </c>
      <c r="D22" s="677"/>
      <c r="E22" s="678"/>
      <c r="F22" s="679"/>
      <c r="H22" s="650" t="s">
        <v>877</v>
      </c>
      <c r="I22" s="668" t="str">
        <f ca="1">I35</f>
        <v>[2018/09/10 15:06] #Error: Invalid Curve: CurveIndex 'OIS' in collection EURLIVE does not exist</v>
      </c>
      <c r="J22" s="677"/>
      <c r="K22" s="678"/>
      <c r="L22" s="679"/>
      <c r="N22" s="650" t="s">
        <v>877</v>
      </c>
      <c r="O22" s="668" t="str">
        <f ca="1">O35</f>
        <v>[2018/09/10 15:06] #Error: Invalid Curve: CurveIndex 'OIS' in collection EURLIVE does not exist</v>
      </c>
      <c r="P22" s="677"/>
      <c r="Q22" s="678"/>
      <c r="R22" s="679"/>
    </row>
    <row r="23" spans="2:18" ht="12" customHeight="1" thickBot="1">
      <c r="B23" s="680" t="s">
        <v>878</v>
      </c>
      <c r="C23" s="681" t="e">
        <f ca="1">C18+C22+IF(C7&lt;0,C19,0)</f>
        <v>#VALUE!</v>
      </c>
      <c r="D23" s="682" t="e">
        <f ca="1">C23/ABS(C76)</f>
        <v>#VALUE!</v>
      </c>
      <c r="E23" s="683"/>
      <c r="F23" s="684"/>
      <c r="H23" s="680" t="s">
        <v>878</v>
      </c>
      <c r="I23" s="681" t="e">
        <f ca="1">I18+I22+IF(I7&lt;0,I19,0)</f>
        <v>#VALUE!</v>
      </c>
      <c r="J23" s="682" t="e">
        <f ca="1">I23/ABS(I76)</f>
        <v>#VALUE!</v>
      </c>
      <c r="K23" s="683"/>
      <c r="L23" s="684"/>
      <c r="N23" s="680" t="s">
        <v>878</v>
      </c>
      <c r="O23" s="681" t="e">
        <f ca="1">O18+O22+IF(O7&lt;0,O19,0)</f>
        <v>#VALUE!</v>
      </c>
      <c r="P23" s="682" t="e">
        <f ca="1">O23/ABS(O76)</f>
        <v>#VALUE!</v>
      </c>
      <c r="Q23" s="683"/>
      <c r="R23" s="684"/>
    </row>
    <row r="24" spans="2:18" ht="12" customHeight="1" thickTop="1"/>
    <row r="25" spans="2:18" ht="12" customHeight="1"/>
    <row r="26" spans="2:18" ht="12" customHeight="1"/>
    <row r="27" spans="2:18" ht="12" customHeight="1"/>
    <row r="28" spans="2:18" ht="12" customHeight="1"/>
    <row r="29" spans="2:18" s="686" customFormat="1" ht="12" customHeight="1"/>
    <row r="30" spans="2:18" s="686" customFormat="1" ht="12" customHeight="1"/>
    <row r="31" spans="2:18" s="686" customFormat="1" ht="12" customHeight="1"/>
    <row r="32" spans="2:18" s="686" customFormat="1" ht="12" customHeight="1"/>
    <row r="33" spans="1:19" s="686" customFormat="1" ht="12" customHeight="1">
      <c r="A33" s="687" t="s">
        <v>437</v>
      </c>
      <c r="B33" s="688"/>
      <c r="C33" s="689"/>
      <c r="D33" s="690"/>
      <c r="G33" s="687" t="s">
        <v>437</v>
      </c>
      <c r="H33" s="688"/>
      <c r="I33" s="689"/>
      <c r="J33" s="690"/>
      <c r="M33" s="687" t="s">
        <v>437</v>
      </c>
      <c r="N33" s="688"/>
      <c r="O33" s="689"/>
      <c r="P33" s="690"/>
    </row>
    <row r="34" spans="1:19" s="686" customFormat="1" ht="12" customHeight="1">
      <c r="A34" s="687" t="s">
        <v>437</v>
      </c>
      <c r="B34" s="691" t="str">
        <f>B6</f>
        <v>New Issue PP 1</v>
      </c>
      <c r="C34" s="692"/>
      <c r="D34" s="693"/>
      <c r="G34" s="687" t="s">
        <v>437</v>
      </c>
      <c r="H34" s="691" t="str">
        <f>H6</f>
        <v>New Issue PP 2</v>
      </c>
      <c r="I34" s="692"/>
      <c r="J34" s="693"/>
      <c r="M34" s="687" t="s">
        <v>437</v>
      </c>
      <c r="N34" s="691" t="str">
        <f>N6</f>
        <v>New Issue PP 3</v>
      </c>
      <c r="O34" s="692"/>
      <c r="P34" s="693"/>
    </row>
    <row r="35" spans="1:19" s="686" customFormat="1" ht="12" customHeight="1">
      <c r="A35" s="687" t="s">
        <v>437</v>
      </c>
      <c r="B35" s="694"/>
      <c r="C35" s="695" t="str">
        <f ca="1">IF(C58="6M",C75,IF(C58="3M",C89,C103))</f>
        <v>[2018/09/10 15:06] #Error: Invalid Curve: CurveIndex 'OIS' in collection EURLIVE does not exist</v>
      </c>
      <c r="D35" s="696"/>
      <c r="G35" s="687" t="s">
        <v>437</v>
      </c>
      <c r="H35" s="694"/>
      <c r="I35" s="695" t="str">
        <f ca="1">IF(I58="6M",I75,IF(I58="3M",I89,I103))</f>
        <v>[2018/09/10 15:06] #Error: Invalid Curve: CurveIndex 'OIS' in collection EURLIVE does not exist</v>
      </c>
      <c r="J35" s="696"/>
      <c r="M35" s="687" t="s">
        <v>437</v>
      </c>
      <c r="N35" s="694"/>
      <c r="O35" s="695" t="str">
        <f ca="1">IF(O58="6M",O75,IF(O58="3M",O89,O103))</f>
        <v>[2018/09/10 15:06] #Error: Invalid Curve: CurveIndex 'OIS' in collection EURLIVE does not exist</v>
      </c>
      <c r="P35" s="696"/>
    </row>
    <row r="36" spans="1:19" s="686" customFormat="1" ht="12" customHeight="1">
      <c r="A36" s="687" t="s">
        <v>437</v>
      </c>
      <c r="B36" s="691"/>
      <c r="C36" s="692"/>
      <c r="D36" s="693"/>
      <c r="G36" s="687" t="s">
        <v>437</v>
      </c>
      <c r="H36" s="691"/>
      <c r="I36" s="692"/>
      <c r="J36" s="693"/>
      <c r="M36" s="687" t="s">
        <v>437</v>
      </c>
      <c r="N36" s="691"/>
      <c r="O36" s="692"/>
      <c r="P36" s="693"/>
    </row>
    <row r="37" spans="1:19" s="686" customFormat="1" ht="12" customHeight="1">
      <c r="A37" s="687" t="s">
        <v>437</v>
      </c>
      <c r="B37" s="691" t="s">
        <v>879</v>
      </c>
      <c r="C37" s="697">
        <f ca="1">C9</f>
        <v>43357</v>
      </c>
      <c r="D37" s="693"/>
      <c r="G37" s="687" t="s">
        <v>437</v>
      </c>
      <c r="H37" s="691" t="s">
        <v>879</v>
      </c>
      <c r="I37" s="697">
        <f ca="1">I9</f>
        <v>43360</v>
      </c>
      <c r="J37" s="693"/>
      <c r="M37" s="687" t="s">
        <v>437</v>
      </c>
      <c r="N37" s="691" t="s">
        <v>879</v>
      </c>
      <c r="O37" s="697">
        <f ca="1">O9</f>
        <v>43360</v>
      </c>
      <c r="P37" s="693"/>
    </row>
    <row r="38" spans="1:19" s="686" customFormat="1" ht="12" customHeight="1">
      <c r="A38" s="687" t="s">
        <v>437</v>
      </c>
      <c r="B38" s="691" t="s">
        <v>880</v>
      </c>
      <c r="C38" s="697">
        <f ca="1">C11</f>
        <v>45914</v>
      </c>
      <c r="D38" s="693"/>
      <c r="G38" s="687" t="s">
        <v>437</v>
      </c>
      <c r="H38" s="691" t="s">
        <v>880</v>
      </c>
      <c r="I38" s="697">
        <f ca="1">I11</f>
        <v>45186</v>
      </c>
      <c r="J38" s="693"/>
      <c r="M38" s="687" t="s">
        <v>437</v>
      </c>
      <c r="N38" s="691" t="s">
        <v>880</v>
      </c>
      <c r="O38" s="697">
        <f ca="1">O11</f>
        <v>45552</v>
      </c>
      <c r="P38" s="693"/>
    </row>
    <row r="39" spans="1:19" s="686" customFormat="1" ht="12" customHeight="1">
      <c r="A39" s="687" t="s">
        <v>437</v>
      </c>
      <c r="B39" s="691" t="s">
        <v>881</v>
      </c>
      <c r="C39" s="692" t="b">
        <v>0</v>
      </c>
      <c r="D39" s="693"/>
      <c r="G39" s="687" t="s">
        <v>437</v>
      </c>
      <c r="H39" s="691" t="s">
        <v>881</v>
      </c>
      <c r="I39" s="692" t="b">
        <v>0</v>
      </c>
      <c r="J39" s="693"/>
      <c r="M39" s="687" t="s">
        <v>437</v>
      </c>
      <c r="N39" s="691" t="s">
        <v>881</v>
      </c>
      <c r="O39" s="692" t="b">
        <v>0</v>
      </c>
      <c r="P39" s="693"/>
    </row>
    <row r="40" spans="1:19" s="686" customFormat="1" ht="12" customHeight="1">
      <c r="A40" s="687" t="s">
        <v>437</v>
      </c>
      <c r="B40" s="691"/>
      <c r="C40" s="692"/>
      <c r="D40" s="693"/>
      <c r="G40" s="687" t="s">
        <v>437</v>
      </c>
      <c r="H40" s="691"/>
      <c r="I40" s="692"/>
      <c r="J40" s="693"/>
      <c r="M40" s="687" t="s">
        <v>437</v>
      </c>
      <c r="N40" s="691"/>
      <c r="O40" s="692"/>
      <c r="P40" s="693"/>
    </row>
    <row r="41" spans="1:19" s="686" customFormat="1" ht="12" customHeight="1">
      <c r="A41" s="687" t="s">
        <v>437</v>
      </c>
      <c r="B41" s="691"/>
      <c r="C41" s="698"/>
      <c r="D41" s="693"/>
      <c r="G41" s="687" t="s">
        <v>437</v>
      </c>
      <c r="H41" s="691"/>
      <c r="I41" s="698"/>
      <c r="J41" s="693"/>
      <c r="M41" s="687" t="s">
        <v>437</v>
      </c>
      <c r="N41" s="691"/>
      <c r="O41" s="698"/>
      <c r="P41" s="693"/>
    </row>
    <row r="42" spans="1:19" s="686" customFormat="1" ht="12" customHeight="1">
      <c r="B42" s="691" t="s">
        <v>882</v>
      </c>
      <c r="C42" s="698">
        <f>C7*1000000</f>
        <v>50000000</v>
      </c>
      <c r="D42" s="693"/>
      <c r="H42" s="691" t="s">
        <v>882</v>
      </c>
      <c r="I42" s="698">
        <f>I7*1000000</f>
        <v>-1000000000</v>
      </c>
      <c r="J42" s="693"/>
      <c r="N42" s="691" t="s">
        <v>882</v>
      </c>
      <c r="O42" s="698">
        <f>O7*1000000</f>
        <v>-1000000000</v>
      </c>
      <c r="P42" s="693"/>
      <c r="S42" s="699"/>
    </row>
    <row r="43" spans="1:19" s="686" customFormat="1" ht="12" customHeight="1">
      <c r="B43" s="691" t="s">
        <v>883</v>
      </c>
      <c r="C43" s="700">
        <f ca="1">C16</f>
        <v>1.6250000000000001E-2</v>
      </c>
      <c r="D43" s="693"/>
      <c r="H43" s="691" t="s">
        <v>883</v>
      </c>
      <c r="I43" s="700">
        <f ca="1">I16</f>
        <v>8.7500000000000008E-3</v>
      </c>
      <c r="J43" s="693"/>
      <c r="N43" s="691" t="s">
        <v>883</v>
      </c>
      <c r="O43" s="700">
        <f ca="1">O16</f>
        <v>0.01</v>
      </c>
      <c r="P43" s="693"/>
    </row>
    <row r="44" spans="1:19" s="686" customFormat="1" ht="12" customHeight="1">
      <c r="B44" s="691" t="s">
        <v>884</v>
      </c>
      <c r="C44" s="692" t="s">
        <v>434</v>
      </c>
      <c r="D44" s="693"/>
      <c r="H44" s="691" t="s">
        <v>884</v>
      </c>
      <c r="I44" s="692" t="s">
        <v>434</v>
      </c>
      <c r="J44" s="693"/>
      <c r="N44" s="691" t="s">
        <v>884</v>
      </c>
      <c r="O44" s="692" t="s">
        <v>434</v>
      </c>
      <c r="P44" s="693"/>
    </row>
    <row r="45" spans="1:19" s="686" customFormat="1" ht="12" customHeight="1">
      <c r="B45" s="691" t="s">
        <v>885</v>
      </c>
      <c r="C45" s="692" t="str">
        <f>VLOOKUP(C12,$W$2:$Y$5,3,FALSE)</f>
        <v>12M</v>
      </c>
      <c r="D45" s="693"/>
      <c r="H45" s="691" t="s">
        <v>885</v>
      </c>
      <c r="I45" s="692" t="str">
        <f>VLOOKUP(I12,$W$2:$Y$5,3,FALSE)</f>
        <v>12M</v>
      </c>
      <c r="J45" s="693"/>
      <c r="N45" s="691" t="s">
        <v>885</v>
      </c>
      <c r="O45" s="692" t="str">
        <f>VLOOKUP(O12,$W$2:$Y$5,3,FALSE)</f>
        <v>12M</v>
      </c>
      <c r="P45" s="693"/>
    </row>
    <row r="46" spans="1:19" s="686" customFormat="1" ht="12" customHeight="1">
      <c r="B46" s="691" t="s">
        <v>886</v>
      </c>
      <c r="C46" s="692" t="s">
        <v>904</v>
      </c>
      <c r="D46" s="693"/>
      <c r="H46" s="691" t="s">
        <v>886</v>
      </c>
      <c r="I46" s="692" t="s">
        <v>904</v>
      </c>
      <c r="J46" s="693"/>
      <c r="N46" s="691" t="s">
        <v>886</v>
      </c>
      <c r="O46" s="692" t="s">
        <v>904</v>
      </c>
      <c r="P46" s="693"/>
    </row>
    <row r="47" spans="1:19" s="686" customFormat="1" ht="12" customHeight="1">
      <c r="B47" s="691" t="s">
        <v>887</v>
      </c>
      <c r="C47" s="692" t="str">
        <f>HOL</f>
        <v>TGT</v>
      </c>
      <c r="D47" s="693"/>
      <c r="H47" s="691" t="s">
        <v>887</v>
      </c>
      <c r="I47" s="692" t="str">
        <f>HOL</f>
        <v>TGT</v>
      </c>
      <c r="J47" s="693"/>
      <c r="N47" s="691" t="s">
        <v>887</v>
      </c>
      <c r="O47" s="692" t="str">
        <f>HOL</f>
        <v>TGT</v>
      </c>
      <c r="P47" s="693"/>
    </row>
    <row r="48" spans="1:19" s="686" customFormat="1" ht="12" customHeight="1">
      <c r="B48" s="691" t="s">
        <v>888</v>
      </c>
      <c r="C48" s="692" t="s">
        <v>127</v>
      </c>
      <c r="D48" s="693"/>
      <c r="H48" s="691" t="s">
        <v>888</v>
      </c>
      <c r="I48" s="692" t="s">
        <v>127</v>
      </c>
      <c r="J48" s="693"/>
      <c r="N48" s="691" t="s">
        <v>888</v>
      </c>
      <c r="O48" s="692" t="s">
        <v>127</v>
      </c>
      <c r="P48" s="693"/>
    </row>
    <row r="49" spans="2:25" s="686" customFormat="1" ht="12" customHeight="1">
      <c r="B49" s="691" t="s">
        <v>889</v>
      </c>
      <c r="C49" s="697">
        <f>C10</f>
        <v>43491</v>
      </c>
      <c r="D49" s="693"/>
      <c r="H49" s="691" t="s">
        <v>889</v>
      </c>
      <c r="I49" s="697">
        <f ca="1">I10</f>
        <v>43725</v>
      </c>
      <c r="J49" s="693"/>
      <c r="N49" s="691" t="s">
        <v>889</v>
      </c>
      <c r="O49" s="697">
        <f ca="1">O10</f>
        <v>43725</v>
      </c>
      <c r="P49" s="693"/>
      <c r="X49" s="701"/>
      <c r="Y49" s="701"/>
    </row>
    <row r="50" spans="2:25" s="686" customFormat="1" ht="12" customHeight="1">
      <c r="B50" s="691" t="s">
        <v>890</v>
      </c>
      <c r="C50" s="692"/>
      <c r="D50" s="693"/>
      <c r="H50" s="691" t="s">
        <v>890</v>
      </c>
      <c r="I50" s="692"/>
      <c r="J50" s="693"/>
      <c r="N50" s="691" t="s">
        <v>890</v>
      </c>
      <c r="O50" s="692"/>
      <c r="P50" s="693"/>
      <c r="X50" s="701"/>
      <c r="Y50" s="701"/>
    </row>
    <row r="51" spans="2:25" s="686" customFormat="1" ht="12" customHeight="1">
      <c r="B51" s="691" t="s">
        <v>891</v>
      </c>
      <c r="C51" s="692" t="s">
        <v>379</v>
      </c>
      <c r="D51" s="693"/>
      <c r="H51" s="691" t="s">
        <v>891</v>
      </c>
      <c r="I51" s="692" t="s">
        <v>379</v>
      </c>
      <c r="J51" s="693"/>
      <c r="N51" s="691" t="s">
        <v>891</v>
      </c>
      <c r="O51" s="692" t="s">
        <v>379</v>
      </c>
      <c r="P51" s="693"/>
      <c r="X51" s="701"/>
      <c r="Y51" s="701"/>
    </row>
    <row r="52" spans="2:25" s="686" customFormat="1" ht="12" customHeight="1">
      <c r="B52" s="691" t="s">
        <v>892</v>
      </c>
      <c r="C52" s="692"/>
      <c r="D52" s="693"/>
      <c r="H52" s="691" t="s">
        <v>892</v>
      </c>
      <c r="I52" s="692"/>
      <c r="J52" s="693"/>
      <c r="N52" s="691" t="s">
        <v>892</v>
      </c>
      <c r="O52" s="692"/>
      <c r="P52" s="693"/>
      <c r="X52" s="701"/>
      <c r="Y52" s="701"/>
    </row>
    <row r="53" spans="2:25" s="686" customFormat="1" ht="12" customHeight="1">
      <c r="B53" s="691" t="s">
        <v>893</v>
      </c>
      <c r="C53" s="692" t="s">
        <v>393</v>
      </c>
      <c r="D53" s="693"/>
      <c r="H53" s="691" t="s">
        <v>893</v>
      </c>
      <c r="I53" s="692" t="s">
        <v>393</v>
      </c>
      <c r="J53" s="693"/>
      <c r="N53" s="691" t="s">
        <v>893</v>
      </c>
      <c r="O53" s="692" t="s">
        <v>393</v>
      </c>
      <c r="P53" s="693"/>
      <c r="Y53" s="701"/>
    </row>
    <row r="54" spans="2:25" s="686" customFormat="1" ht="12" customHeight="1">
      <c r="B54" s="691" t="s">
        <v>116</v>
      </c>
      <c r="C54" s="692" t="str">
        <f>IF(C45="3M","Quarterly",IF(C45="1M","Monthly",IF(C45="6M","Semi-Annual",IF(C45="12M","Annual","#error"))))</f>
        <v>Annual</v>
      </c>
      <c r="D54" s="693"/>
      <c r="H54" s="691" t="s">
        <v>116</v>
      </c>
      <c r="I54" s="692" t="str">
        <f>IF(I45="3M","Quarterly",IF(I45="1M","Monthly",IF(I45="6M","Semi-Annual",IF(I45="12M","Annual","#error"))))</f>
        <v>Annual</v>
      </c>
      <c r="J54" s="693"/>
      <c r="N54" s="691" t="s">
        <v>116</v>
      </c>
      <c r="O54" s="692" t="str">
        <f>IF(O45="3M","Quarterly",IF(O45="1M","Monthly",IF(O45="6M","Semi-Annual",IF(O45="12M","Annual","#error"))))</f>
        <v>Annual</v>
      </c>
      <c r="P54" s="693"/>
      <c r="Y54" s="701"/>
    </row>
    <row r="55" spans="2:25" s="686" customFormat="1" ht="12" customHeight="1">
      <c r="B55" s="691"/>
      <c r="C55" s="692"/>
      <c r="D55" s="693"/>
      <c r="H55" s="691"/>
      <c r="I55" s="692"/>
      <c r="J55" s="693"/>
      <c r="N55" s="691"/>
      <c r="O55" s="692"/>
      <c r="P55" s="693"/>
      <c r="Y55" s="701"/>
    </row>
    <row r="56" spans="2:25" s="686" customFormat="1" ht="12" customHeight="1">
      <c r="B56" s="691" t="s">
        <v>882</v>
      </c>
      <c r="C56" s="698">
        <f>C42</f>
        <v>50000000</v>
      </c>
      <c r="D56" s="693"/>
      <c r="H56" s="691" t="s">
        <v>882</v>
      </c>
      <c r="I56" s="698">
        <f>I42</f>
        <v>-1000000000</v>
      </c>
      <c r="J56" s="693"/>
      <c r="N56" s="691" t="s">
        <v>882</v>
      </c>
      <c r="O56" s="698">
        <f>O42</f>
        <v>-1000000000</v>
      </c>
      <c r="P56" s="693"/>
      <c r="Y56" s="701"/>
    </row>
    <row r="57" spans="2:25" s="686" customFormat="1" ht="12" customHeight="1">
      <c r="B57" s="691" t="s">
        <v>884</v>
      </c>
      <c r="C57" s="692" t="s">
        <v>894</v>
      </c>
      <c r="D57" s="693"/>
      <c r="H57" s="691" t="s">
        <v>884</v>
      </c>
      <c r="I57" s="692" t="s">
        <v>894</v>
      </c>
      <c r="J57" s="693"/>
      <c r="N57" s="691" t="s">
        <v>884</v>
      </c>
      <c r="O57" s="692" t="s">
        <v>894</v>
      </c>
      <c r="P57" s="693"/>
      <c r="Y57" s="701"/>
    </row>
    <row r="58" spans="2:25" s="686" customFormat="1" ht="12" customHeight="1">
      <c r="B58" s="691" t="s">
        <v>885</v>
      </c>
      <c r="C58" s="692" t="str">
        <f>VLOOKUP(C20,$W$2:$Y$5,3,FALSE)</f>
        <v>3M</v>
      </c>
      <c r="D58" s="693"/>
      <c r="H58" s="691" t="s">
        <v>885</v>
      </c>
      <c r="I58" s="692" t="str">
        <f>VLOOKUP(I20,$W$2:$Y$5,3,FALSE)</f>
        <v>3M</v>
      </c>
      <c r="J58" s="693"/>
      <c r="N58" s="691" t="s">
        <v>885</v>
      </c>
      <c r="O58" s="692" t="str">
        <f>VLOOKUP(O20,$W$2:$Y$5,3,FALSE)</f>
        <v>3M</v>
      </c>
      <c r="P58" s="693"/>
      <c r="Y58" s="701"/>
    </row>
    <row r="59" spans="2:25" s="686" customFormat="1" ht="12" customHeight="1">
      <c r="B59" s="691" t="s">
        <v>886</v>
      </c>
      <c r="C59" s="692" t="s">
        <v>115</v>
      </c>
      <c r="D59" s="693"/>
      <c r="H59" s="691" t="s">
        <v>886</v>
      </c>
      <c r="I59" s="692" t="s">
        <v>115</v>
      </c>
      <c r="J59" s="693"/>
      <c r="N59" s="691" t="s">
        <v>886</v>
      </c>
      <c r="O59" s="692" t="s">
        <v>115</v>
      </c>
      <c r="P59" s="693"/>
      <c r="X59" s="701"/>
      <c r="Y59" s="701"/>
    </row>
    <row r="60" spans="2:25" s="686" customFormat="1" ht="12" customHeight="1">
      <c r="B60" s="691" t="s">
        <v>887</v>
      </c>
      <c r="C60" s="692" t="str">
        <f>HOL</f>
        <v>TGT</v>
      </c>
      <c r="D60" s="693"/>
      <c r="H60" s="691" t="s">
        <v>887</v>
      </c>
      <c r="I60" s="692" t="str">
        <f>HOL</f>
        <v>TGT</v>
      </c>
      <c r="J60" s="693"/>
      <c r="N60" s="691" t="s">
        <v>887</v>
      </c>
      <c r="O60" s="692" t="str">
        <f>HOL</f>
        <v>TGT</v>
      </c>
      <c r="P60" s="693"/>
      <c r="X60" s="701"/>
      <c r="Y60" s="701"/>
    </row>
    <row r="61" spans="2:25" s="686" customFormat="1" ht="12" customHeight="1">
      <c r="B61" s="691" t="s">
        <v>888</v>
      </c>
      <c r="C61" s="692" t="s">
        <v>127</v>
      </c>
      <c r="D61" s="693"/>
      <c r="H61" s="691" t="s">
        <v>888</v>
      </c>
      <c r="I61" s="692" t="s">
        <v>127</v>
      </c>
      <c r="J61" s="693"/>
      <c r="N61" s="691" t="s">
        <v>888</v>
      </c>
      <c r="O61" s="692" t="s">
        <v>127</v>
      </c>
      <c r="P61" s="693"/>
    </row>
    <row r="62" spans="2:25" s="686" customFormat="1" ht="12" customHeight="1">
      <c r="B62" s="691" t="s">
        <v>895</v>
      </c>
      <c r="C62" s="692" t="s">
        <v>139</v>
      </c>
      <c r="D62" s="693"/>
      <c r="H62" s="691" t="s">
        <v>895</v>
      </c>
      <c r="I62" s="692" t="s">
        <v>139</v>
      </c>
      <c r="J62" s="693"/>
      <c r="N62" s="691" t="s">
        <v>895</v>
      </c>
      <c r="O62" s="692" t="s">
        <v>139</v>
      </c>
      <c r="P62" s="693"/>
    </row>
    <row r="63" spans="2:25" s="686" customFormat="1" ht="12" customHeight="1">
      <c r="B63" s="691" t="s">
        <v>892</v>
      </c>
      <c r="C63" s="692" t="s">
        <v>380</v>
      </c>
      <c r="D63" s="693"/>
      <c r="H63" s="691" t="s">
        <v>892</v>
      </c>
      <c r="I63" s="692" t="s">
        <v>380</v>
      </c>
      <c r="J63" s="693"/>
      <c r="N63" s="691" t="s">
        <v>892</v>
      </c>
      <c r="O63" s="692" t="s">
        <v>380</v>
      </c>
      <c r="P63" s="693"/>
    </row>
    <row r="64" spans="2:25" s="686" customFormat="1" ht="12" customHeight="1">
      <c r="B64" s="691" t="s">
        <v>891</v>
      </c>
      <c r="C64" s="692" t="s">
        <v>379</v>
      </c>
      <c r="D64" s="693"/>
      <c r="H64" s="691" t="s">
        <v>891</v>
      </c>
      <c r="I64" s="692" t="s">
        <v>379</v>
      </c>
      <c r="J64" s="693"/>
      <c r="N64" s="691" t="s">
        <v>891</v>
      </c>
      <c r="O64" s="692" t="s">
        <v>379</v>
      </c>
      <c r="P64" s="693"/>
    </row>
    <row r="65" spans="1:16" s="686" customFormat="1" ht="12" customHeight="1">
      <c r="B65" s="691" t="s">
        <v>889</v>
      </c>
      <c r="C65" s="692"/>
      <c r="D65" s="693"/>
      <c r="H65" s="691" t="s">
        <v>889</v>
      </c>
      <c r="I65" s="692"/>
      <c r="J65" s="693"/>
      <c r="N65" s="691" t="s">
        <v>889</v>
      </c>
      <c r="O65" s="692"/>
      <c r="P65" s="693"/>
    </row>
    <row r="66" spans="1:16" s="686" customFormat="1" ht="12" customHeight="1">
      <c r="B66" s="691" t="s">
        <v>890</v>
      </c>
      <c r="C66" s="692"/>
      <c r="D66" s="693"/>
      <c r="H66" s="691" t="s">
        <v>890</v>
      </c>
      <c r="I66" s="692"/>
      <c r="J66" s="693"/>
      <c r="N66" s="691" t="s">
        <v>890</v>
      </c>
      <c r="O66" s="692"/>
      <c r="P66" s="693"/>
    </row>
    <row r="67" spans="1:16" s="686" customFormat="1" ht="12" customHeight="1">
      <c r="B67" s="691" t="s">
        <v>893</v>
      </c>
      <c r="C67" s="692" t="s">
        <v>393</v>
      </c>
      <c r="D67" s="693"/>
      <c r="H67" s="691" t="s">
        <v>893</v>
      </c>
      <c r="I67" s="692" t="s">
        <v>393</v>
      </c>
      <c r="J67" s="693"/>
      <c r="N67" s="691" t="s">
        <v>893</v>
      </c>
      <c r="O67" s="692" t="s">
        <v>393</v>
      </c>
      <c r="P67" s="693"/>
    </row>
    <row r="68" spans="1:16" s="686" customFormat="1" ht="12" customHeight="1">
      <c r="B68" s="691" t="s">
        <v>896</v>
      </c>
      <c r="C68" s="702">
        <f>C21</f>
        <v>110.5</v>
      </c>
      <c r="D68" s="693"/>
      <c r="H68" s="691" t="s">
        <v>896</v>
      </c>
      <c r="I68" s="702">
        <f>I21</f>
        <v>72.8</v>
      </c>
      <c r="J68" s="693"/>
      <c r="N68" s="691" t="s">
        <v>896</v>
      </c>
      <c r="O68" s="702">
        <f>O21</f>
        <v>72.900000000000006</v>
      </c>
      <c r="P68" s="693"/>
    </row>
    <row r="69" spans="1:16" s="686" customFormat="1" ht="12" customHeight="1">
      <c r="B69" s="691" t="s">
        <v>897</v>
      </c>
      <c r="C69" s="692" t="s">
        <v>379</v>
      </c>
      <c r="D69" s="693"/>
      <c r="H69" s="691" t="s">
        <v>897</v>
      </c>
      <c r="I69" s="692" t="s">
        <v>379</v>
      </c>
      <c r="J69" s="693"/>
      <c r="N69" s="691" t="s">
        <v>897</v>
      </c>
      <c r="O69" s="692" t="s">
        <v>379</v>
      </c>
      <c r="P69" s="693"/>
    </row>
    <row r="70" spans="1:16" s="686" customFormat="1" ht="12" customHeight="1">
      <c r="B70" s="691" t="s">
        <v>898</v>
      </c>
      <c r="C70" s="703"/>
      <c r="D70" s="693"/>
      <c r="H70" s="691" t="s">
        <v>898</v>
      </c>
      <c r="I70" s="703"/>
      <c r="J70" s="693"/>
      <c r="N70" s="691" t="s">
        <v>898</v>
      </c>
      <c r="O70" s="703"/>
      <c r="P70" s="693"/>
    </row>
    <row r="71" spans="1:16" s="686" customFormat="1" ht="12" customHeight="1">
      <c r="B71" s="691" t="s">
        <v>116</v>
      </c>
      <c r="C71" s="692" t="str">
        <f>IF(C58="3M","Quarterly",IF(C58="1M","Monthly",IF(C58="6M","Semi-Annual",IF(C58="12M","Annual","#error"))))</f>
        <v>Quarterly</v>
      </c>
      <c r="D71" s="693"/>
      <c r="H71" s="691" t="s">
        <v>116</v>
      </c>
      <c r="I71" s="692" t="str">
        <f>IF(I58="3M","Quarterly",IF(I58="1M","Monthly",IF(I58="6M","Semi-Annual",IF(I58="12M","Annual","#error"))))</f>
        <v>Quarterly</v>
      </c>
      <c r="J71" s="693"/>
      <c r="N71" s="691" t="s">
        <v>116</v>
      </c>
      <c r="O71" s="692" t="str">
        <f>IF(O58="3M","Quarterly",IF(O58="1M","Monthly",IF(O58="6M","Semi-Annual",IF(O58="12M","Annual","#error"))))</f>
        <v>Quarterly</v>
      </c>
      <c r="P71" s="693"/>
    </row>
    <row r="72" spans="1:16" s="686" customFormat="1" ht="12" customHeight="1">
      <c r="A72" s="686" t="s">
        <v>899</v>
      </c>
      <c r="B72" s="688" t="s">
        <v>900</v>
      </c>
      <c r="C72" s="689" t="s">
        <v>399</v>
      </c>
      <c r="D72" s="690"/>
      <c r="G72" s="686" t="s">
        <v>899</v>
      </c>
      <c r="H72" s="688" t="s">
        <v>900</v>
      </c>
      <c r="I72" s="689" t="s">
        <v>399</v>
      </c>
      <c r="J72" s="690"/>
      <c r="M72" s="686" t="s">
        <v>899</v>
      </c>
      <c r="N72" s="688" t="s">
        <v>900</v>
      </c>
      <c r="O72" s="689" t="s">
        <v>399</v>
      </c>
      <c r="P72" s="690"/>
    </row>
    <row r="73" spans="1:16" s="686" customFormat="1" ht="12" customHeight="1">
      <c r="B73" s="691" t="s">
        <v>901</v>
      </c>
      <c r="C73" s="692" t="s">
        <v>324</v>
      </c>
      <c r="D73" s="693"/>
      <c r="H73" s="691" t="s">
        <v>901</v>
      </c>
      <c r="I73" s="692" t="s">
        <v>324</v>
      </c>
      <c r="J73" s="693"/>
      <c r="N73" s="691" t="s">
        <v>901</v>
      </c>
      <c r="O73" s="692" t="s">
        <v>324</v>
      </c>
      <c r="P73" s="693"/>
    </row>
    <row r="74" spans="1:16" s="686" customFormat="1" ht="12" customHeight="1">
      <c r="B74" s="691"/>
      <c r="C74" s="692"/>
      <c r="D74" s="693"/>
      <c r="H74" s="691"/>
      <c r="I74" s="692"/>
      <c r="J74" s="693"/>
      <c r="N74" s="691"/>
      <c r="O74" s="692"/>
      <c r="P74" s="693"/>
    </row>
    <row r="75" spans="1:16" s="686" customFormat="1" ht="12" customHeight="1">
      <c r="B75" s="691" t="s">
        <v>487</v>
      </c>
      <c r="C75" s="707" t="str">
        <f ca="1">_xll.mirSwapPV(C42,IF(C44="RECEIVE","REC","PAY"),C37,C38,C72,C43,C54,C46,C48,C47,C49,,,C51,,C68,C71,C59,C61,C60,,,,,,,C64,C63,IF(C73="EUR3M","LINEARSPLINE","SPLINE"),C73,"OIS",IF(C73="EUR3M",TRUE,FALSE))</f>
        <v>[2018/09/10 15:06] #Error: Invalid Curve: CurveIndex 'OIS' in collection EURLIVE does not exist</v>
      </c>
      <c r="D75" s="693"/>
      <c r="H75" s="691" t="s">
        <v>487</v>
      </c>
      <c r="I75" s="707" t="str">
        <f ca="1">_xll.mirSwapPV(I42,IF(I44="RECEIVE","REC","PAY"),I37,I38,I72,I43,I54,I46,I48,I47,I49,,,I51,,I68,I71,I59,I61,I60,,,,,,,I64,I63,IF(I73="EUR3M","LINEARSPLINE","SPLINE"),I73,"OIS",IF(I73="EUR3M",TRUE,FALSE))</f>
        <v>[2018/09/10 15:06] #Error: Invalid Curve: CurveIndex 'OIS' in collection EURLIVE does not exist</v>
      </c>
      <c r="J75" s="693"/>
      <c r="N75" s="691" t="s">
        <v>487</v>
      </c>
      <c r="O75" s="707" t="str">
        <f ca="1">_xll.mirSwapPV(O42,IF(O44="RECEIVE","REC","PAY"),O37,O38,O72,O43,O54,O46,O48,O47,O49,,,O51,,O68,O71,O59,O61,O60,,,,,,,O64,O63,IF(O73="EUR3M","LINEARSPLINE","SPLINE"),O73,"OIS",IF(O73="EUR3M",TRUE,FALSE))</f>
        <v>[2018/09/10 15:06] #Error: Invalid Curve: CurveIndex 'OIS' in collection EURLIVE does not exist</v>
      </c>
      <c r="P75" s="693"/>
    </row>
    <row r="76" spans="1:16" s="686" customFormat="1" ht="12" customHeight="1">
      <c r="B76" s="691" t="s">
        <v>350</v>
      </c>
      <c r="C76" s="707" t="str">
        <f ca="1">_xll.mirSwapDV01(C42,IF(C44="RECEIVE","REC","PAY"),C37,C38,C72,C43,C54,C46,C48,C47,C49,,,C51,,C68,C71,C59,C61,C60,,,,,,,C64,C63,IF(C73="EUR3M","LINEARSPLINE","SPLINE"),C73,"OIS",IF(C73="EUR3M",TRUE,FALSE))</f>
        <v>[2018/09/10 15:06] #Error: Invalid Curve: CurveIndex 'OIS' in collection EURLIVE does not exist</v>
      </c>
      <c r="D76" s="693"/>
      <c r="H76" s="691" t="s">
        <v>350</v>
      </c>
      <c r="I76" s="707" t="str">
        <f ca="1">_xll.mirSwapDV01(I42,IF(I44="RECEIVE","REC","PAY"),I37,I38,I72,I43,I54,I46,I48,I47,I49,,,I51,,I68,I71,I59,I61,I60,,,,,,,I64,I63,IF(I73="EUR3M","LINEARSPLINE","SPLINE"),I73,"OIS",IF(I73="EUR3M",TRUE,FALSE))</f>
        <v>[2018/09/10 15:06] #Error: Invalid Curve: CurveIndex 'OIS' in collection EURLIVE does not exist</v>
      </c>
      <c r="J76" s="693"/>
      <c r="N76" s="691" t="s">
        <v>350</v>
      </c>
      <c r="O76" s="707" t="str">
        <f ca="1">_xll.mirSwapDV01(O42,IF(O44="RECEIVE","REC","PAY"),O37,O38,O72,O43,O54,O46,O48,O47,O49,,,O51,,O68,O71,O59,O61,O60,,,,,,,O64,O63,IF(O73="EUR3M","LINEARSPLINE","SPLINE"),O73,"OIS",IF(O73="EUR3M",TRUE,FALSE))</f>
        <v>[2018/09/10 15:06] #Error: Invalid Curve: CurveIndex 'OIS' in collection EURLIVE does not exist</v>
      </c>
      <c r="P76" s="693"/>
    </row>
    <row r="77" spans="1:16" s="686" customFormat="1" ht="12" customHeight="1">
      <c r="B77" s="691"/>
      <c r="C77" s="692"/>
      <c r="D77" s="693"/>
      <c r="H77" s="691"/>
      <c r="I77" s="692"/>
      <c r="J77" s="693"/>
      <c r="N77" s="691"/>
      <c r="O77" s="692"/>
      <c r="P77" s="693"/>
    </row>
    <row r="78" spans="1:16" s="686" customFormat="1" ht="12" customHeight="1">
      <c r="B78" s="691"/>
      <c r="C78" s="692"/>
      <c r="D78" s="693"/>
      <c r="H78" s="691"/>
      <c r="I78" s="692"/>
      <c r="J78" s="693"/>
      <c r="N78" s="691"/>
      <c r="O78" s="692"/>
      <c r="P78" s="693"/>
    </row>
    <row r="79" spans="1:16" s="686" customFormat="1" ht="12" customHeight="1">
      <c r="B79" s="691"/>
      <c r="C79" s="692"/>
      <c r="D79" s="693"/>
      <c r="H79" s="691"/>
      <c r="I79" s="692"/>
      <c r="J79" s="693"/>
      <c r="N79" s="691"/>
      <c r="O79" s="692"/>
      <c r="P79" s="693"/>
    </row>
    <row r="80" spans="1:16" s="686" customFormat="1" ht="12" customHeight="1">
      <c r="B80" s="691"/>
      <c r="C80" s="692"/>
      <c r="D80" s="693"/>
      <c r="H80" s="691"/>
      <c r="I80" s="692"/>
      <c r="J80" s="693"/>
      <c r="N80" s="691"/>
      <c r="O80" s="692"/>
      <c r="P80" s="693"/>
    </row>
    <row r="81" spans="1:16" s="686" customFormat="1" ht="12" customHeight="1">
      <c r="B81" s="691"/>
      <c r="C81" s="692"/>
      <c r="D81" s="693"/>
      <c r="H81" s="691"/>
      <c r="I81" s="692"/>
      <c r="J81" s="693"/>
      <c r="N81" s="691"/>
      <c r="O81" s="692"/>
      <c r="P81" s="693"/>
    </row>
    <row r="82" spans="1:16" s="686" customFormat="1" ht="12" customHeight="1">
      <c r="B82" s="691"/>
      <c r="C82" s="692"/>
      <c r="D82" s="693"/>
      <c r="H82" s="691"/>
      <c r="I82" s="692"/>
      <c r="J82" s="693"/>
      <c r="N82" s="691"/>
      <c r="O82" s="692"/>
      <c r="P82" s="693"/>
    </row>
    <row r="83" spans="1:16" s="686" customFormat="1" ht="12" customHeight="1">
      <c r="B83" s="691"/>
      <c r="C83" s="692"/>
      <c r="D83" s="693"/>
      <c r="H83" s="691"/>
      <c r="I83" s="692"/>
      <c r="J83" s="693"/>
      <c r="N83" s="691"/>
      <c r="O83" s="692"/>
      <c r="P83" s="693"/>
    </row>
    <row r="84" spans="1:16" s="686" customFormat="1" ht="12" customHeight="1">
      <c r="B84" s="691"/>
      <c r="C84" s="692"/>
      <c r="D84" s="693"/>
      <c r="H84" s="691"/>
      <c r="I84" s="692"/>
      <c r="J84" s="693"/>
      <c r="N84" s="691"/>
      <c r="O84" s="692"/>
      <c r="P84" s="693"/>
    </row>
    <row r="85" spans="1:16" s="686" customFormat="1" ht="12" customHeight="1">
      <c r="B85" s="691"/>
      <c r="C85" s="692"/>
      <c r="D85" s="693"/>
      <c r="H85" s="691"/>
      <c r="I85" s="692"/>
      <c r="J85" s="693"/>
      <c r="N85" s="691"/>
      <c r="O85" s="692"/>
      <c r="P85" s="693"/>
    </row>
    <row r="86" spans="1:16" s="686" customFormat="1" ht="12" customHeight="1">
      <c r="A86" s="686" t="s">
        <v>902</v>
      </c>
      <c r="B86" s="688" t="s">
        <v>900</v>
      </c>
      <c r="C86" s="689" t="s">
        <v>399</v>
      </c>
      <c r="D86" s="690"/>
      <c r="G86" s="686" t="s">
        <v>902</v>
      </c>
      <c r="H86" s="688" t="s">
        <v>900</v>
      </c>
      <c r="I86" s="689" t="s">
        <v>399</v>
      </c>
      <c r="J86" s="690"/>
      <c r="M86" s="686" t="s">
        <v>902</v>
      </c>
      <c r="N86" s="688" t="s">
        <v>900</v>
      </c>
      <c r="O86" s="689" t="s">
        <v>399</v>
      </c>
      <c r="P86" s="690"/>
    </row>
    <row r="87" spans="1:16" s="686" customFormat="1" ht="12" customHeight="1">
      <c r="B87" s="691" t="s">
        <v>901</v>
      </c>
      <c r="C87" s="692" t="s">
        <v>323</v>
      </c>
      <c r="D87" s="693"/>
      <c r="H87" s="691" t="s">
        <v>901</v>
      </c>
      <c r="I87" s="692" t="s">
        <v>323</v>
      </c>
      <c r="J87" s="693"/>
      <c r="N87" s="691" t="s">
        <v>901</v>
      </c>
      <c r="O87" s="692" t="s">
        <v>323</v>
      </c>
      <c r="P87" s="693"/>
    </row>
    <row r="88" spans="1:16" s="686" customFormat="1" ht="12" customHeight="1">
      <c r="B88" s="691"/>
      <c r="C88" s="692"/>
      <c r="D88" s="693"/>
      <c r="H88" s="691"/>
      <c r="I88" s="692"/>
      <c r="J88" s="693"/>
      <c r="N88" s="691"/>
      <c r="O88" s="692"/>
      <c r="P88" s="693"/>
    </row>
    <row r="89" spans="1:16" s="686" customFormat="1" ht="12" customHeight="1">
      <c r="B89" s="691" t="s">
        <v>487</v>
      </c>
      <c r="C89" s="707" t="str">
        <f ca="1">_xll.mirSwapPV(C42,IF(C44="RECEIVE","REC","PAY"),C37,C38,C86,C43,C54,C46,C48,C47,C49,,,C51,,C68,C71,C59,C61,C60,,,,,,,C64,C63,IF(C87="EUR3M","LINEARSPLINE","SPLINE"),C87,"OIS",IF(C87="EUR3M",TRUE,FALSE))</f>
        <v>[2018/09/10 15:06] #Error: Invalid Curve: CurveIndex 'OIS' in collection EURLIVE does not exist</v>
      </c>
      <c r="D89" s="693"/>
      <c r="H89" s="691" t="s">
        <v>487</v>
      </c>
      <c r="I89" s="707" t="str">
        <f ca="1">_xll.mirSwapPV(I42,IF(I44="RECEIVE","REC","PAY"),I37,I38,I86,I43,I54,I46,I48,I47,I49,,,I51,,I68,I71,I59,I61,I60,,,,,,,I64,I63,IF(I87="EUR3M","LINEARSPLINE","SPLINE"),I87,"OIS",IF(I87="EUR3M",TRUE,FALSE))</f>
        <v>[2018/09/10 15:06] #Error: Invalid Curve: CurveIndex 'OIS' in collection EURLIVE does not exist</v>
      </c>
      <c r="J89" s="693"/>
      <c r="N89" s="691" t="s">
        <v>487</v>
      </c>
      <c r="O89" s="707" t="str">
        <f ca="1">_xll.mirSwapPV(O42,IF(O44="RECEIVE","REC","PAY"),O37,O38,O86,O43,O54,O46,O48,O47,O49,,,O51,,O68,O71,O59,O61,O60,,,,,,,O64,O63,IF(O87="EUR3M","LINEARSPLINE","SPLINE"),O87,"OIS",IF(O87="EUR3M",TRUE,FALSE))</f>
        <v>[2018/09/10 15:06] #Error: Invalid Curve: CurveIndex 'OIS' in collection EURLIVE does not exist</v>
      </c>
      <c r="P89" s="693"/>
    </row>
    <row r="90" spans="1:16" s="686" customFormat="1" ht="12" customHeight="1">
      <c r="B90" s="691" t="s">
        <v>350</v>
      </c>
      <c r="C90" s="707" t="str">
        <f ca="1">_xll.mirSwapDV01(C42,IF(C44="RECEIVE","REC","PAY"),C37,C38,C86,C43,C54,C46,C48,C47,C49,,,C51,,C68,C71,C59,C61,C60,,,,,,,C64,C63,IF(C87="EUR3M","LINEARSPLINE","SPLINE"),C87,"OIS",IF(C87="EUR3M",TRUE,FALSE))</f>
        <v>[2018/09/10 15:06] #Error: Invalid Curve: CurveIndex 'OIS' in collection EURLIVE does not exist</v>
      </c>
      <c r="D90" s="693"/>
      <c r="H90" s="691" t="s">
        <v>350</v>
      </c>
      <c r="I90" s="707" t="str">
        <f ca="1">_xll.mirSwapDV01(I42,IF(I44="RECEIVE","REC","PAY"),I37,I38,I86,I43,I54,I46,I48,I47,I49,,,I51,,I68,I71,I59,I61,I60,,,,,,,I64,I63,IF(I87="EUR3M","LINEARSPLINE","SPLINE"),I87,"OIS",IF(I87="EUR3M",TRUE,FALSE))</f>
        <v>[2018/09/10 15:06] #Error: Invalid Curve: CurveIndex 'OIS' in collection EURLIVE does not exist</v>
      </c>
      <c r="J90" s="693"/>
      <c r="N90" s="691" t="s">
        <v>350</v>
      </c>
      <c r="O90" s="707" t="str">
        <f ca="1">_xll.mirSwapDV01(O42,IF(O44="RECEIVE","REC","PAY"),O37,O38,O86,O43,O54,O46,O48,O47,O49,,,O51,,O68,O71,O59,O61,O60,,,,,,,O64,O63,IF(O87="EUR3M","LINEARSPLINE","SPLINE"),O87,"OIS",IF(O87="EUR3M",TRUE,FALSE))</f>
        <v>[2018/09/10 15:06] #Error: Invalid Curve: CurveIndex 'OIS' in collection EURLIVE does not exist</v>
      </c>
      <c r="P90" s="693"/>
    </row>
    <row r="91" spans="1:16" s="686" customFormat="1" ht="12" customHeight="1">
      <c r="B91" s="691"/>
      <c r="C91" s="692"/>
      <c r="D91" s="693"/>
      <c r="H91" s="691"/>
      <c r="I91" s="692"/>
      <c r="J91" s="693"/>
      <c r="N91" s="691"/>
      <c r="O91" s="692"/>
      <c r="P91" s="693"/>
    </row>
    <row r="92" spans="1:16" s="686" customFormat="1" ht="12" customHeight="1">
      <c r="B92" s="691"/>
      <c r="C92" s="692"/>
      <c r="D92" s="693"/>
      <c r="H92" s="691"/>
      <c r="I92" s="692"/>
      <c r="J92" s="693"/>
      <c r="N92" s="691"/>
      <c r="O92" s="692"/>
      <c r="P92" s="693"/>
    </row>
    <row r="93" spans="1:16" s="686" customFormat="1" ht="12" customHeight="1">
      <c r="B93" s="691"/>
      <c r="C93" s="692"/>
      <c r="D93" s="693"/>
      <c r="H93" s="691"/>
      <c r="I93" s="692"/>
      <c r="J93" s="693"/>
      <c r="N93" s="691"/>
      <c r="O93" s="692"/>
      <c r="P93" s="693"/>
    </row>
    <row r="94" spans="1:16" s="686" customFormat="1">
      <c r="B94" s="691"/>
      <c r="C94" s="692"/>
      <c r="D94" s="693"/>
      <c r="H94" s="691"/>
      <c r="I94" s="692"/>
      <c r="J94" s="693"/>
      <c r="N94" s="691"/>
      <c r="O94" s="692"/>
      <c r="P94" s="693"/>
    </row>
    <row r="95" spans="1:16" s="686" customFormat="1">
      <c r="B95" s="691"/>
      <c r="C95" s="692"/>
      <c r="D95" s="693"/>
      <c r="H95" s="691"/>
      <c r="I95" s="692"/>
      <c r="J95" s="693"/>
      <c r="N95" s="691"/>
      <c r="O95" s="692"/>
      <c r="P95" s="693"/>
    </row>
    <row r="96" spans="1:16" s="686" customFormat="1">
      <c r="B96" s="691"/>
      <c r="C96" s="692"/>
      <c r="D96" s="693"/>
      <c r="H96" s="691"/>
      <c r="I96" s="692"/>
      <c r="J96" s="693"/>
      <c r="N96" s="691"/>
      <c r="O96" s="692"/>
      <c r="P96" s="693"/>
    </row>
    <row r="97" spans="1:16" s="686" customFormat="1">
      <c r="B97" s="691"/>
      <c r="C97" s="692"/>
      <c r="D97" s="693"/>
      <c r="H97" s="691"/>
      <c r="I97" s="692"/>
      <c r="J97" s="693"/>
      <c r="N97" s="691"/>
      <c r="O97" s="692"/>
      <c r="P97" s="693"/>
    </row>
    <row r="98" spans="1:16" s="686" customFormat="1">
      <c r="B98" s="691"/>
      <c r="C98" s="692"/>
      <c r="D98" s="693"/>
      <c r="H98" s="691"/>
      <c r="I98" s="692"/>
      <c r="J98" s="693"/>
      <c r="N98" s="691"/>
      <c r="O98" s="692"/>
      <c r="P98" s="693"/>
    </row>
    <row r="99" spans="1:16" s="686" customFormat="1">
      <c r="B99" s="691"/>
      <c r="C99" s="692"/>
      <c r="D99" s="693"/>
      <c r="H99" s="691"/>
      <c r="I99" s="692"/>
      <c r="J99" s="693"/>
      <c r="N99" s="691"/>
      <c r="O99" s="692"/>
      <c r="P99" s="693"/>
    </row>
    <row r="100" spans="1:16" s="686" customFormat="1">
      <c r="A100" s="686" t="s">
        <v>903</v>
      </c>
      <c r="B100" s="688" t="s">
        <v>900</v>
      </c>
      <c r="C100" s="689" t="s">
        <v>399</v>
      </c>
      <c r="D100" s="690"/>
      <c r="G100" s="686" t="s">
        <v>903</v>
      </c>
      <c r="H100" s="688" t="s">
        <v>900</v>
      </c>
      <c r="I100" s="689" t="s">
        <v>399</v>
      </c>
      <c r="J100" s="690"/>
      <c r="M100" s="686" t="s">
        <v>903</v>
      </c>
      <c r="N100" s="688" t="s">
        <v>900</v>
      </c>
      <c r="O100" s="689" t="s">
        <v>399</v>
      </c>
      <c r="P100" s="690"/>
    </row>
    <row r="101" spans="1:16" s="686" customFormat="1">
      <c r="B101" s="691" t="s">
        <v>901</v>
      </c>
      <c r="C101" s="692" t="s">
        <v>325</v>
      </c>
      <c r="D101" s="693"/>
      <c r="H101" s="691" t="s">
        <v>901</v>
      </c>
      <c r="I101" s="692" t="s">
        <v>325</v>
      </c>
      <c r="J101" s="693"/>
      <c r="N101" s="691" t="s">
        <v>901</v>
      </c>
      <c r="O101" s="692" t="s">
        <v>325</v>
      </c>
      <c r="P101" s="693"/>
    </row>
    <row r="102" spans="1:16" s="686" customFormat="1">
      <c r="B102" s="691"/>
      <c r="C102" s="692"/>
      <c r="D102" s="693"/>
      <c r="H102" s="691"/>
      <c r="I102" s="692"/>
      <c r="J102" s="693"/>
      <c r="N102" s="691"/>
      <c r="O102" s="692"/>
      <c r="P102" s="693"/>
    </row>
    <row r="103" spans="1:16" s="686" customFormat="1">
      <c r="B103" s="691" t="s">
        <v>487</v>
      </c>
      <c r="C103" s="707" t="str">
        <f ca="1">_xll.mirSwapPV(C42,IF(C44="RECEIVE","REC","PAY"),C37,C38,C100,C43,C54,C46,C48,C47,C49,,,C51,,C68,C71,C59,C61,C60,,,,,,,C64,C63,IF(C101="EUR3M","LINEARSPLINE","SPLINE"),C101,"OIS",IF(C101="EUR3M",TRUE,FALSE))</f>
        <v>[2018/09/10 15:06] #Error: Invalid Curve: CurveIndex 'OIS' in collection EURLIVE does not exist</v>
      </c>
      <c r="D103" s="693"/>
      <c r="H103" s="691" t="s">
        <v>487</v>
      </c>
      <c r="I103" s="707" t="str">
        <f ca="1">_xll.mirSwapPV(I42,IF(I44="RECEIVE","REC","PAY"),I37,I38,I100,I43,I54,I46,I48,I47,I49,,,I51,,I68,I71,I59,I61,I60,,,,,,,I64,I63,IF(I101="EUR3M","LINEARSPLINE","SPLINE"),I101,"OIS",IF(I101="EUR3M",TRUE,FALSE))</f>
        <v>[2018/09/10 15:06] #Error: Invalid Curve: CurveIndex 'OIS' in collection EURLIVE does not exist</v>
      </c>
      <c r="J103" s="693"/>
      <c r="N103" s="691" t="s">
        <v>487</v>
      </c>
      <c r="O103" s="707" t="str">
        <f ca="1">_xll.mirSwapPV(O42,IF(O44="RECEIVE","REC","PAY"),O37,O38,O100,O43,O54,O46,O48,O47,O49,,,O51,,O68,O71,O59,O61,O60,,,,,,,O64,O63,IF(O101="EUR3M","LINEARSPLINE","SPLINE"),O101,"OIS",IF(O101="EUR3M",TRUE,FALSE))</f>
        <v>[2018/09/10 15:06] #Error: Invalid Curve: CurveIndex 'OIS' in collection EURLIVE does not exist</v>
      </c>
      <c r="P103" s="693"/>
    </row>
    <row r="104" spans="1:16" s="686" customFormat="1">
      <c r="B104" s="691" t="s">
        <v>350</v>
      </c>
      <c r="C104" s="707" t="str">
        <f ca="1">_xll.mirSwapDV01(C42,IF(C44="RECEIVE","REC","PAY"),C37,C38,C100,C43,C54,C46,C48,C47,C49,,,C51,,C68,C71,C59,C61,C60,,,,,,,C64,C63,IF(C101="EUR3M","LINEARSPLINE","SPLINE"),C101,"OIS",IF(C101="EUR3M",TRUE,FALSE))</f>
        <v>[2018/09/10 15:06] #Error: Invalid Curve: CurveIndex 'OIS' in collection EURLIVE does not exist</v>
      </c>
      <c r="D104" s="693"/>
      <c r="H104" s="691" t="s">
        <v>350</v>
      </c>
      <c r="I104" s="707" t="str">
        <f ca="1">_xll.mirSwapDV01(I42,IF(I44="RECEIVE","REC","PAY"),I37,I38,I100,I43,I54,I46,I48,I47,I49,,,I51,,I68,I71,I59,I61,I60,,,,,,,I64,I63,IF(I101="EUR3M","LINEARSPLINE","SPLINE"),I101,"OIS",IF(I101="EUR3M",TRUE,FALSE))</f>
        <v>[2018/09/10 15:06] #Error: Invalid Curve: CurveIndex 'OIS' in collection EURLIVE does not exist</v>
      </c>
      <c r="J104" s="693"/>
      <c r="N104" s="691" t="s">
        <v>350</v>
      </c>
      <c r="O104" s="707" t="str">
        <f ca="1">_xll.mirSwapDV01(O42,IF(O44="RECEIVE","REC","PAY"),O37,O38,O100,O43,O54,O46,O48,O47,O49,,,O51,,O68,O71,O59,O61,O60,,,,,,,O64,O63,IF(O101="EUR3M","LINEARSPLINE","SPLINE"),O101,"OIS",IF(O101="EUR3M",TRUE,FALSE))</f>
        <v>[2018/09/10 15:06] #Error: Invalid Curve: CurveIndex 'OIS' in collection EURLIVE does not exist</v>
      </c>
      <c r="P104" s="693"/>
    </row>
    <row r="105" spans="1:16" s="686" customFormat="1">
      <c r="B105" s="691"/>
      <c r="C105" s="692"/>
      <c r="D105" s="693"/>
      <c r="H105" s="691"/>
      <c r="I105" s="692"/>
      <c r="J105" s="693"/>
      <c r="N105" s="691"/>
      <c r="O105" s="692"/>
      <c r="P105" s="693"/>
    </row>
    <row r="106" spans="1:16" s="686" customFormat="1">
      <c r="B106" s="691"/>
      <c r="C106" s="692"/>
      <c r="D106" s="693"/>
      <c r="H106" s="691"/>
      <c r="I106" s="692"/>
      <c r="J106" s="693"/>
      <c r="N106" s="691"/>
      <c r="O106" s="692"/>
      <c r="P106" s="693"/>
    </row>
    <row r="107" spans="1:16" s="686" customFormat="1">
      <c r="B107" s="691"/>
      <c r="C107" s="692"/>
      <c r="D107" s="693"/>
      <c r="H107" s="691"/>
      <c r="I107" s="692"/>
      <c r="J107" s="693"/>
      <c r="N107" s="691"/>
      <c r="O107" s="692"/>
      <c r="P107" s="693"/>
    </row>
    <row r="108" spans="1:16" s="686" customFormat="1">
      <c r="B108" s="691"/>
      <c r="C108" s="692"/>
      <c r="D108" s="693"/>
      <c r="H108" s="691"/>
      <c r="I108" s="692"/>
      <c r="J108" s="693"/>
      <c r="N108" s="691"/>
      <c r="O108" s="692"/>
      <c r="P108" s="693"/>
    </row>
    <row r="109" spans="1:16" s="686" customFormat="1">
      <c r="B109" s="691"/>
      <c r="C109" s="692"/>
      <c r="D109" s="693"/>
      <c r="H109" s="691"/>
      <c r="I109" s="692"/>
      <c r="J109" s="693"/>
      <c r="N109" s="691"/>
      <c r="O109" s="692"/>
      <c r="P109" s="693"/>
    </row>
    <row r="110" spans="1:16" s="686" customFormat="1">
      <c r="B110" s="691"/>
      <c r="C110" s="692"/>
      <c r="D110" s="693"/>
      <c r="H110" s="691"/>
      <c r="I110" s="692"/>
      <c r="J110" s="693"/>
      <c r="N110" s="691"/>
      <c r="O110" s="692"/>
      <c r="P110" s="693"/>
    </row>
    <row r="111" spans="1:16" s="686" customFormat="1">
      <c r="B111" s="691"/>
      <c r="C111" s="692"/>
      <c r="D111" s="693"/>
      <c r="H111" s="691"/>
      <c r="I111" s="692"/>
      <c r="J111" s="693"/>
      <c r="N111" s="691"/>
      <c r="O111" s="692"/>
      <c r="P111" s="693"/>
    </row>
    <row r="112" spans="1:16" s="686" customFormat="1">
      <c r="B112" s="691"/>
      <c r="C112" s="692"/>
      <c r="D112" s="693"/>
      <c r="H112" s="691"/>
      <c r="I112" s="692"/>
      <c r="J112" s="693"/>
      <c r="N112" s="691"/>
      <c r="O112" s="692"/>
      <c r="P112" s="693"/>
    </row>
    <row r="113" spans="2:16" s="686" customFormat="1">
      <c r="B113" s="704"/>
      <c r="C113" s="705"/>
      <c r="D113" s="706"/>
      <c r="H113" s="704"/>
      <c r="I113" s="705"/>
      <c r="J113" s="706"/>
      <c r="N113" s="704"/>
      <c r="O113" s="705"/>
      <c r="P113" s="706"/>
    </row>
    <row r="114" spans="2:16" s="686" customFormat="1"/>
    <row r="161" spans="22:22">
      <c r="V161" s="685"/>
    </row>
    <row r="162" spans="22:22">
      <c r="V162" s="685"/>
    </row>
    <row r="163" spans="22:22">
      <c r="V163" s="685"/>
    </row>
  </sheetData>
  <conditionalFormatting sqref="L3:L4">
    <cfRule type="cellIs" dxfId="9" priority="12" operator="notEqual">
      <formula>0</formula>
    </cfRule>
  </conditionalFormatting>
  <conditionalFormatting sqref="N3">
    <cfRule type="cellIs" dxfId="8" priority="11" operator="notEqual">
      <formula>0</formula>
    </cfRule>
  </conditionalFormatting>
  <conditionalFormatting sqref="N4">
    <cfRule type="cellIs" dxfId="7" priority="10" operator="notEqual">
      <formula>0</formula>
    </cfRule>
  </conditionalFormatting>
  <conditionalFormatting sqref="D23">
    <cfRule type="cellIs" dxfId="6" priority="9" operator="notBetween">
      <formula>-0.15</formula>
      <formula>0.15</formula>
    </cfRule>
  </conditionalFormatting>
  <conditionalFormatting sqref="I13 C13 O13">
    <cfRule type="cellIs" dxfId="5" priority="6" operator="equal">
      <formula>0</formula>
    </cfRule>
  </conditionalFormatting>
  <conditionalFormatting sqref="C8">
    <cfRule type="expression" dxfId="4" priority="5">
      <formula>AND(C13&lt;&gt;0,C8&lt;&gt;"Forward")</formula>
    </cfRule>
  </conditionalFormatting>
  <conditionalFormatting sqref="I8">
    <cfRule type="expression" dxfId="3" priority="4">
      <formula>AND(I13&lt;&gt;0,I8&lt;&gt;"Forward")</formula>
    </cfRule>
  </conditionalFormatting>
  <conditionalFormatting sqref="O8">
    <cfRule type="expression" dxfId="2" priority="3">
      <formula>AND(O13&lt;&gt;0,O8&lt;&gt;"Forward")</formula>
    </cfRule>
  </conditionalFormatting>
  <conditionalFormatting sqref="J23">
    <cfRule type="cellIs" dxfId="1" priority="2" operator="notBetween">
      <formula>-0.15</formula>
      <formula>0.15</formula>
    </cfRule>
  </conditionalFormatting>
  <conditionalFormatting sqref="P23">
    <cfRule type="cellIs" dxfId="0" priority="1" operator="notBetween">
      <formula>-0.15</formula>
      <formula>0.15</formula>
    </cfRule>
  </conditionalFormatting>
  <dataValidations count="2">
    <dataValidation type="list" showInputMessage="1" showErrorMessage="1" sqref="C20 C12 I20 I12 O20 O12">
      <formula1>#REF!</formula1>
    </dataValidation>
    <dataValidation type="list" showInputMessage="1" showErrorMessage="1" sqref="C8 I8 O8">
      <formula1>$D$16:$D$18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H97"/>
  <sheetViews>
    <sheetView showGridLines="0" zoomScale="85" zoomScaleNormal="85" workbookViewId="0"/>
  </sheetViews>
  <sheetFormatPr defaultRowHeight="15"/>
  <cols>
    <col min="1" max="1" width="9.140625" style="211"/>
    <col min="2" max="2" width="27.85546875" style="250" bestFit="1" customWidth="1"/>
    <col min="3" max="3" width="27.42578125" style="250" customWidth="1"/>
    <col min="4" max="4" width="18.7109375" style="211" customWidth="1"/>
    <col min="5" max="5" width="31.7109375" style="211" customWidth="1"/>
    <col min="6" max="6" width="24" style="211" customWidth="1"/>
    <col min="7" max="7" width="20.85546875" style="211" customWidth="1"/>
    <col min="8" max="9" width="16.85546875" style="211" customWidth="1"/>
    <col min="10" max="10" width="18.7109375" style="211" customWidth="1"/>
    <col min="11" max="11" width="9.7109375" style="211" customWidth="1"/>
    <col min="12" max="15" width="9.7109375" style="250" customWidth="1"/>
    <col min="16" max="16" width="10.7109375" style="250" customWidth="1"/>
    <col min="17" max="17" width="9.140625" style="250"/>
    <col min="18" max="29" width="9.140625" style="211"/>
    <col min="30" max="30" width="30.140625" style="211" customWidth="1"/>
    <col min="31" max="31" width="15.42578125" style="211" bestFit="1" customWidth="1"/>
    <col min="32" max="32" width="17.42578125" style="211" bestFit="1" customWidth="1"/>
    <col min="33" max="16384" width="9.140625" style="211"/>
  </cols>
  <sheetData>
    <row r="1" spans="1:138" s="222" customFormat="1">
      <c r="A1" s="211"/>
      <c r="B1" s="250"/>
      <c r="C1" s="250"/>
      <c r="D1" s="211"/>
      <c r="E1" s="211"/>
      <c r="F1" s="211"/>
      <c r="G1" s="211"/>
      <c r="L1" s="498"/>
      <c r="M1" s="161"/>
      <c r="N1" s="161"/>
      <c r="O1" s="161"/>
      <c r="P1" s="499"/>
      <c r="Q1" s="161"/>
      <c r="BV1" s="188"/>
      <c r="CQ1" s="161"/>
      <c r="CR1" s="161"/>
      <c r="CV1" s="216"/>
      <c r="CW1" s="216"/>
      <c r="CX1" s="216"/>
      <c r="CY1" s="216"/>
      <c r="CZ1" s="216"/>
      <c r="DA1" s="216"/>
      <c r="DB1" s="216"/>
      <c r="DC1" s="216"/>
      <c r="DD1" s="216"/>
      <c r="DE1" s="216"/>
      <c r="DF1" s="216"/>
      <c r="DG1" s="216"/>
      <c r="DH1" s="216"/>
      <c r="DI1" s="216"/>
      <c r="DJ1" s="216"/>
      <c r="DK1" s="216"/>
      <c r="DL1" s="216"/>
      <c r="DM1" s="216"/>
      <c r="DN1" s="216"/>
      <c r="DO1" s="216"/>
      <c r="DP1" s="216"/>
      <c r="DQ1" s="216"/>
      <c r="DR1" s="216"/>
      <c r="DS1" s="216"/>
      <c r="DT1" s="216"/>
      <c r="DU1" s="216"/>
      <c r="DV1" s="216"/>
      <c r="DW1" s="216"/>
      <c r="DX1" s="216"/>
      <c r="DY1" s="216"/>
      <c r="DZ1" s="216"/>
      <c r="EA1" s="216"/>
      <c r="EB1" s="216"/>
      <c r="EC1" s="216"/>
      <c r="ED1" s="216"/>
      <c r="EE1" s="216"/>
      <c r="EF1" s="216"/>
      <c r="EG1" s="216"/>
      <c r="EH1" s="216"/>
    </row>
    <row r="2" spans="1:138" s="237" customFormat="1" ht="19.5">
      <c r="B2" s="251" t="s">
        <v>446</v>
      </c>
      <c r="C2" s="251"/>
      <c r="D2" s="242"/>
      <c r="E2" s="242"/>
      <c r="F2" s="242"/>
      <c r="G2" s="242"/>
      <c r="L2" s="500"/>
      <c r="M2" s="241"/>
      <c r="N2" s="241"/>
      <c r="O2" s="241"/>
      <c r="P2" s="501"/>
      <c r="Q2" s="241"/>
      <c r="BV2" s="240"/>
      <c r="CQ2" s="241"/>
      <c r="CR2" s="241"/>
    </row>
    <row r="3" spans="1:138" s="222" customFormat="1" ht="15.75" thickBot="1">
      <c r="B3" s="161"/>
      <c r="C3" s="161"/>
      <c r="F3" s="457"/>
      <c r="L3" s="498"/>
      <c r="M3" s="161"/>
      <c r="N3" s="161"/>
      <c r="O3" s="161"/>
      <c r="P3" s="499"/>
      <c r="Q3" s="161"/>
      <c r="BV3" s="188"/>
      <c r="CQ3" s="161"/>
      <c r="CR3" s="161"/>
      <c r="CV3" s="216"/>
      <c r="CW3" s="216"/>
      <c r="CX3" s="216"/>
      <c r="CY3" s="216"/>
      <c r="CZ3" s="216"/>
      <c r="DA3" s="216"/>
      <c r="DB3" s="216"/>
      <c r="DC3" s="216"/>
      <c r="DD3" s="216"/>
      <c r="DE3" s="216"/>
      <c r="DF3" s="216"/>
      <c r="DG3" s="216"/>
      <c r="DH3" s="216"/>
      <c r="DI3" s="216"/>
      <c r="DJ3" s="216"/>
      <c r="DK3" s="216"/>
      <c r="DL3" s="216"/>
      <c r="DM3" s="216"/>
      <c r="DN3" s="216"/>
      <c r="DO3" s="216"/>
      <c r="DP3" s="216"/>
      <c r="DQ3" s="216"/>
      <c r="DR3" s="216"/>
      <c r="DS3" s="216"/>
      <c r="DT3" s="216"/>
      <c r="DU3" s="216"/>
      <c r="DV3" s="216"/>
      <c r="DW3" s="216"/>
      <c r="DX3" s="216"/>
      <c r="DY3" s="216"/>
      <c r="DZ3" s="216"/>
      <c r="EA3" s="216"/>
      <c r="EB3" s="216"/>
      <c r="EC3" s="216"/>
      <c r="ED3" s="216"/>
      <c r="EE3" s="216"/>
      <c r="EF3" s="216"/>
      <c r="EG3" s="216"/>
      <c r="EH3" s="216"/>
    </row>
    <row r="4" spans="1:138">
      <c r="B4" s="380" t="s">
        <v>837</v>
      </c>
      <c r="C4" s="379" t="s">
        <v>122</v>
      </c>
      <c r="F4" s="266"/>
      <c r="H4" s="225"/>
      <c r="I4" s="577"/>
      <c r="J4" s="578"/>
      <c r="K4" s="579"/>
      <c r="L4" s="502"/>
    </row>
    <row r="5" spans="1:138">
      <c r="B5" s="380" t="s">
        <v>0</v>
      </c>
      <c r="C5" s="379">
        <f ca="1">Settings.COB</f>
        <v>43353</v>
      </c>
      <c r="E5" s="460" t="s">
        <v>447</v>
      </c>
      <c r="F5" s="479" t="str">
        <f ca="1">_xll.meLWOSwapCreate(E5,E15:G49)</f>
        <v>EUR_ASSET_SWAP@315:8</v>
      </c>
      <c r="I5" s="580" t="s">
        <v>339</v>
      </c>
      <c r="J5" s="581">
        <v>100</v>
      </c>
      <c r="K5" s="582"/>
      <c r="M5" s="253" t="s">
        <v>578</v>
      </c>
      <c r="N5" s="253"/>
      <c r="O5" s="253"/>
      <c r="P5" s="253"/>
      <c r="Q5" s="253"/>
      <c r="R5" s="253"/>
      <c r="S5" s="121"/>
      <c r="T5" s="121"/>
    </row>
    <row r="6" spans="1:138">
      <c r="B6" s="380" t="s">
        <v>519</v>
      </c>
      <c r="C6" s="252">
        <f ca="1">_xll.meDateFromTenor(C5,"2D","MOD_FOLLOWING","TGT")</f>
        <v>43355</v>
      </c>
      <c r="E6" s="460" t="s">
        <v>495</v>
      </c>
      <c r="F6" s="461" t="s">
        <v>520</v>
      </c>
      <c r="I6" s="580" t="s">
        <v>427</v>
      </c>
      <c r="J6" s="583" t="s">
        <v>843</v>
      </c>
      <c r="K6" s="584"/>
      <c r="M6" s="253" t="s">
        <v>515</v>
      </c>
      <c r="N6" s="253" t="s">
        <v>9</v>
      </c>
      <c r="O6" s="253" t="s">
        <v>12</v>
      </c>
      <c r="P6" s="253"/>
      <c r="Q6" s="253" t="s">
        <v>571</v>
      </c>
      <c r="R6" s="121" t="s">
        <v>575</v>
      </c>
      <c r="S6" s="121" t="s">
        <v>576</v>
      </c>
      <c r="T6" s="121" t="s">
        <v>577</v>
      </c>
    </row>
    <row r="7" spans="1:138">
      <c r="I7" s="580" t="s">
        <v>765</v>
      </c>
      <c r="J7" s="585" t="str">
        <f>_xll.BDP(J6&amp;" ISIN","SECURITY_DES")</f>
        <v>FRTR 0 1/2 05/25/26</v>
      </c>
      <c r="K7" s="586" t="s">
        <v>579</v>
      </c>
      <c r="M7" s="510" t="str">
        <f>Curves!M7</f>
        <v>3Y</v>
      </c>
      <c r="N7" s="540">
        <f>Curves!P7</f>
        <v>-5.1921709443082382E-4</v>
      </c>
      <c r="O7" s="541">
        <f>Curves!Q7</f>
        <v>7.8290556917623985E-7</v>
      </c>
      <c r="Q7" s="510" t="str">
        <f>Curves!Z30</f>
        <v>DU</v>
      </c>
      <c r="R7" s="534">
        <f ca="1">Curves!AA30</f>
        <v>23.640490572388902</v>
      </c>
      <c r="S7" s="534">
        <f>Curves!AB30</f>
        <v>111.83304485586481</v>
      </c>
      <c r="T7" s="535">
        <f ca="1">Curves!AC30</f>
        <v>-0.22240263674607952</v>
      </c>
    </row>
    <row r="8" spans="1:138">
      <c r="B8" s="460" t="s">
        <v>582</v>
      </c>
      <c r="C8" s="479" t="str">
        <f ca="1">_xll.meLWOBondCreate(C15,B15:C21,B24:C40)</f>
        <v>FR0013131877@256:8</v>
      </c>
      <c r="E8" s="460" t="s">
        <v>585</v>
      </c>
      <c r="F8" s="515" t="str">
        <f ca="1">_xll.meLWOAssetSwapSpread(ASW,$C$8,$C$44,$B$49:$C$50)</f>
        <v>[2018/09/10 15:06] #Error: Invalid Curve: CurveIndex 'OIS' in collection EURLIVE does not exist</v>
      </c>
      <c r="I8" s="580" t="s">
        <v>766</v>
      </c>
      <c r="J8" s="624">
        <f>_xll.BDP($C$18&amp;"@"&amp;$K$7&amp;" Govt","PX_CLEAN_MID")</f>
        <v>101.05199999999999</v>
      </c>
      <c r="K8" s="590"/>
      <c r="M8" s="504" t="str">
        <f>Curves!M8</f>
        <v>4Y</v>
      </c>
      <c r="N8" s="12">
        <f>Curves!P8</f>
        <v>9.9379271418485282E-4</v>
      </c>
      <c r="O8" s="542">
        <f>Curves!Q8</f>
        <v>1.5587927141848528E-3</v>
      </c>
      <c r="Q8" s="504" t="str">
        <f>Curves!Z31</f>
        <v>OE</v>
      </c>
      <c r="R8" s="536">
        <f ca="1">Curves!AA31</f>
        <v>62.749578237509461</v>
      </c>
      <c r="S8" s="536">
        <f>Curves!AB31</f>
        <v>131.19252764612955</v>
      </c>
      <c r="T8" s="537">
        <f ca="1">Curves!AC31</f>
        <v>-0.18263360651926941</v>
      </c>
    </row>
    <row r="9" spans="1:138">
      <c r="B9" s="211"/>
      <c r="C9" s="211"/>
      <c r="E9" s="460" t="s">
        <v>586</v>
      </c>
      <c r="F9" s="515" t="e">
        <f ca="1">($C$10-$AE$11)*10000</f>
        <v>#VALUE!</v>
      </c>
      <c r="I9" s="594" t="s">
        <v>836</v>
      </c>
      <c r="J9" s="587"/>
      <c r="K9" s="625" t="str">
        <f>IF(J9&lt;&gt;"","USING","")</f>
        <v/>
      </c>
      <c r="M9" s="504" t="str">
        <f>Curves!M9</f>
        <v>5Y</v>
      </c>
      <c r="N9" s="12">
        <f>Curves!P9</f>
        <v>2.4530294609068476E-3</v>
      </c>
      <c r="O9" s="542">
        <f>Curves!Q9</f>
        <v>3.0630294609068475E-3</v>
      </c>
      <c r="Q9" s="504" t="str">
        <f>Curves!Z32</f>
        <v>RX</v>
      </c>
      <c r="R9" s="536">
        <f ca="1">Curves!AA32</f>
        <v>139.92923701144147</v>
      </c>
      <c r="S9" s="536">
        <f>Curves!AB32</f>
        <v>159.70830952380953</v>
      </c>
      <c r="T9" s="537">
        <f ca="1">Curves!AC32</f>
        <v>0.32405197250891471</v>
      </c>
    </row>
    <row r="10" spans="1:138">
      <c r="B10" s="510" t="s">
        <v>580</v>
      </c>
      <c r="C10" s="508">
        <f ca="1">_xll.meLWOBondYield($C$8,$C$6,$C$44)</f>
        <v>3.6117211356738897E-3</v>
      </c>
      <c r="I10" s="580" t="s">
        <v>767</v>
      </c>
      <c r="J10" s="588">
        <f ca="1">C10</f>
        <v>3.6117211356738897E-3</v>
      </c>
      <c r="K10" s="590"/>
      <c r="M10" s="504" t="str">
        <f>Curves!M10</f>
        <v>6Y</v>
      </c>
      <c r="N10" s="12">
        <f>Curves!P10</f>
        <v>3.8355685755820409E-3</v>
      </c>
      <c r="O10" s="542">
        <f>Curves!Q10</f>
        <v>4.4705685755820415E-3</v>
      </c>
      <c r="Q10" s="511" t="str">
        <f>Curves!Z33</f>
        <v>UB</v>
      </c>
      <c r="R10" s="538">
        <f ca="1">Curves!AA33</f>
        <v>355.28317980479574</v>
      </c>
      <c r="S10" s="538">
        <f>Curves!AB33</f>
        <v>174.58153846153846</v>
      </c>
      <c r="T10" s="539">
        <f ca="1">Curves!AC33</f>
        <v>1.0284671802562975</v>
      </c>
    </row>
    <row r="11" spans="1:138">
      <c r="B11" s="504" t="s">
        <v>350</v>
      </c>
      <c r="C11" s="507">
        <f ca="1">_xll.meLWOBondDV01($C$8,$C$6,$C$10)</f>
        <v>76250.336792020549</v>
      </c>
      <c r="E11"/>
      <c r="F11"/>
      <c r="I11" s="580" t="s">
        <v>419</v>
      </c>
      <c r="J11" s="587" t="s">
        <v>324</v>
      </c>
      <c r="K11" s="590"/>
      <c r="M11" s="504" t="str">
        <f>Curves!M11</f>
        <v>7Y</v>
      </c>
      <c r="N11" s="12">
        <f>Curves!P11</f>
        <v>5.1419256109989887E-3</v>
      </c>
      <c r="O11" s="542">
        <f>Curves!Q11</f>
        <v>5.7869256109989893E-3</v>
      </c>
      <c r="R11" s="250"/>
      <c r="AD11" s="211" t="s">
        <v>588</v>
      </c>
      <c r="AE11" s="517" t="str">
        <f ca="1">_xll.meLWOSwapParRate($AE$12,$C$49)</f>
        <v>[2018/09/10 15:06] #Error: Invalid Curve: CurveIndex 'OIS' in collection EURLIVE does not exist</v>
      </c>
    </row>
    <row r="12" spans="1:138">
      <c r="B12" s="511" t="s">
        <v>581</v>
      </c>
      <c r="C12" s="509">
        <f ca="1">_xll.meLWOBondAccruedInterest($C$8,$C$6)</f>
        <v>150684.90000000002</v>
      </c>
      <c r="E12"/>
      <c r="F12"/>
      <c r="I12" s="580" t="s">
        <v>583</v>
      </c>
      <c r="J12" s="589" t="s">
        <v>526</v>
      </c>
      <c r="K12" s="584"/>
      <c r="M12" s="504" t="str">
        <f>Curves!M12</f>
        <v>8Y</v>
      </c>
      <c r="N12" s="12">
        <f>Curves!P12</f>
        <v>6.3651803312636517E-3</v>
      </c>
      <c r="O12" s="542">
        <f>Curves!Q12</f>
        <v>7.0151803312636513E-3</v>
      </c>
      <c r="R12" s="250"/>
      <c r="AD12" s="211" t="s">
        <v>587</v>
      </c>
      <c r="AE12" s="250" t="str">
        <f ca="1">_xll.meLWOSwapCreate("ParSwap",AD15:AF45,FALSE)</f>
        <v>PARSWAP@314:8</v>
      </c>
    </row>
    <row r="13" spans="1:138">
      <c r="I13" s="580" t="s">
        <v>584</v>
      </c>
      <c r="J13" s="591">
        <f ca="1">IF(K13&lt;&gt;0,K13,C11/VLOOKUP(J12,Curves!$Z$30:$AC$33,2,FALSE)*-1)</f>
        <v>-544.92069291984956</v>
      </c>
      <c r="K13" s="592">
        <v>0</v>
      </c>
      <c r="M13" s="504" t="str">
        <f>Curves!M13</f>
        <v>9Y</v>
      </c>
      <c r="N13" s="12">
        <f>Curves!P13</f>
        <v>7.4975643488118249E-3</v>
      </c>
      <c r="O13" s="542">
        <f>Curves!Q13</f>
        <v>8.1475643488118244E-3</v>
      </c>
      <c r="R13" s="250"/>
    </row>
    <row r="14" spans="1:138">
      <c r="B14" s="512" t="s">
        <v>422</v>
      </c>
      <c r="C14" s="265"/>
      <c r="F14" s="211" t="s">
        <v>420</v>
      </c>
      <c r="G14" s="211" t="s">
        <v>421</v>
      </c>
      <c r="I14" s="580" t="s">
        <v>768</v>
      </c>
      <c r="J14" s="587">
        <f>K14</f>
        <v>159.70830952380953</v>
      </c>
      <c r="K14" s="593">
        <f>VLOOKUP(J12,$Q$7:$T$10,3,FALSE)</f>
        <v>159.70830952380953</v>
      </c>
      <c r="M14" s="504" t="str">
        <f>Curves!M14</f>
        <v>10Y</v>
      </c>
      <c r="N14" s="12">
        <f>Curves!P14</f>
        <v>8.5202364936578807E-3</v>
      </c>
      <c r="O14" s="542">
        <f>Curves!Q14</f>
        <v>9.1702364936578802E-3</v>
      </c>
      <c r="R14" s="250"/>
      <c r="AE14" s="211" t="s">
        <v>420</v>
      </c>
      <c r="AF14" s="211" t="s">
        <v>421</v>
      </c>
    </row>
    <row r="15" spans="1:138">
      <c r="B15" s="227" t="s">
        <v>423</v>
      </c>
      <c r="C15" s="525" t="str">
        <f>C18</f>
        <v>FR0013131877</v>
      </c>
      <c r="E15" s="275" t="s">
        <v>381</v>
      </c>
      <c r="F15" s="276" t="s">
        <v>518</v>
      </c>
      <c r="G15" s="277" t="s">
        <v>383</v>
      </c>
      <c r="I15" s="594" t="s">
        <v>769</v>
      </c>
      <c r="J15" s="595">
        <f ca="1">(J14-K14)*J13/$C$11*1000</f>
        <v>0</v>
      </c>
      <c r="K15" s="582"/>
      <c r="M15" s="504" t="str">
        <f>Curves!M15</f>
        <v>11y</v>
      </c>
      <c r="N15" s="12">
        <f>Curves!P15</f>
        <v>9.4460989800019979E-3</v>
      </c>
      <c r="O15" s="542">
        <f>Curves!Q15</f>
        <v>1.0086098980001998E-2</v>
      </c>
      <c r="R15" s="250"/>
      <c r="AD15" s="275" t="s">
        <v>381</v>
      </c>
      <c r="AE15" s="276" t="s">
        <v>382</v>
      </c>
      <c r="AF15" s="277" t="str">
        <f>G15</f>
        <v>Leg2:Float</v>
      </c>
    </row>
    <row r="16" spans="1:138">
      <c r="B16" s="229" t="s">
        <v>424</v>
      </c>
      <c r="C16" s="526" t="str">
        <f>_xll.BDP($C$18&amp;"@"&amp;$C$51&amp;" Govt","CPN_TYP")</f>
        <v>FIXED</v>
      </c>
      <c r="E16" s="278" t="s">
        <v>339</v>
      </c>
      <c r="F16" s="523">
        <f>C26</f>
        <v>100000000</v>
      </c>
      <c r="G16" s="524">
        <f>F16</f>
        <v>100000000</v>
      </c>
      <c r="I16" s="596"/>
      <c r="J16" s="597"/>
      <c r="K16" s="590"/>
      <c r="M16" s="504" t="str">
        <f>Curves!M16</f>
        <v>12y</v>
      </c>
      <c r="N16" s="12">
        <f>Curves!P16</f>
        <v>1.0280390770324084E-2</v>
      </c>
      <c r="O16" s="542">
        <f>Curves!Q16</f>
        <v>1.0900390770324083E-2</v>
      </c>
      <c r="R16" s="250"/>
      <c r="AD16" s="278" t="s">
        <v>339</v>
      </c>
      <c r="AE16" s="243">
        <f>AF16</f>
        <v>100000000</v>
      </c>
      <c r="AF16" s="256">
        <f>G16</f>
        <v>100000000</v>
      </c>
    </row>
    <row r="17" spans="2:32">
      <c r="B17" s="229" t="s">
        <v>101</v>
      </c>
      <c r="C17" s="526" t="str">
        <f>_xll.BDP($C$18&amp;"@"&amp;$C$51&amp;" Govt","CRNCY")</f>
        <v>EUR</v>
      </c>
      <c r="E17" s="278" t="s">
        <v>426</v>
      </c>
      <c r="F17" s="244" t="s">
        <v>590</v>
      </c>
      <c r="G17" s="279" t="s">
        <v>590</v>
      </c>
      <c r="I17" s="580" t="s">
        <v>585</v>
      </c>
      <c r="J17" s="598" t="e">
        <f ca="1">F8-$J$15</f>
        <v>#VALUE!</v>
      </c>
      <c r="K17" s="584"/>
      <c r="M17" s="504" t="str">
        <f>Curves!M17</f>
        <v>15y</v>
      </c>
      <c r="N17" s="12">
        <f>Curves!P17</f>
        <v>1.219023649365788E-2</v>
      </c>
      <c r="O17" s="542">
        <f>Curves!Q17</f>
        <v>1.2770236493657881E-2</v>
      </c>
      <c r="R17" s="250"/>
      <c r="AD17" s="278" t="s">
        <v>426</v>
      </c>
      <c r="AE17" s="244" t="str">
        <f>AF17</f>
        <v>END</v>
      </c>
      <c r="AF17" s="279" t="str">
        <f>G17</f>
        <v>END</v>
      </c>
    </row>
    <row r="18" spans="2:32">
      <c r="B18" s="229" t="s">
        <v>427</v>
      </c>
      <c r="C18" s="294" t="str">
        <f>J6</f>
        <v>FR0013131877</v>
      </c>
      <c r="E18" s="278" t="s">
        <v>340</v>
      </c>
      <c r="F18" s="244" t="str">
        <f>IF(C26&gt;0,"Receive","Pay")</f>
        <v>Receive</v>
      </c>
      <c r="G18" s="279" t="str">
        <f>IF(C26&gt;0,"Pay","Receive")</f>
        <v>Pay</v>
      </c>
      <c r="I18" s="580" t="s">
        <v>586</v>
      </c>
      <c r="J18" s="598" t="e">
        <f ca="1">F9-$J$15</f>
        <v>#VALUE!</v>
      </c>
      <c r="K18" s="584"/>
      <c r="M18" s="504" t="str">
        <f>Curves!M18</f>
        <v>20y</v>
      </c>
      <c r="N18" s="12">
        <f>Curves!P18</f>
        <v>1.394023649365788E-2</v>
      </c>
      <c r="O18" s="542">
        <f>Curves!Q18</f>
        <v>1.4430236493657881E-2</v>
      </c>
      <c r="R18" s="250"/>
      <c r="AD18" s="278" t="s">
        <v>340</v>
      </c>
      <c r="AE18" s="244" t="str">
        <f>F18</f>
        <v>Receive</v>
      </c>
      <c r="AF18" s="279" t="str">
        <f t="shared" ref="AF18:AF45" si="0">G18</f>
        <v>Pay</v>
      </c>
    </row>
    <row r="19" spans="2:32">
      <c r="B19" s="229" t="s">
        <v>428</v>
      </c>
      <c r="C19" s="294" t="s">
        <v>429</v>
      </c>
      <c r="E19" s="278" t="s">
        <v>351</v>
      </c>
      <c r="F19" s="244"/>
      <c r="G19" s="626" t="str">
        <f>J11</f>
        <v>EUR6M</v>
      </c>
      <c r="I19" s="580" t="s">
        <v>770</v>
      </c>
      <c r="J19" s="598" t="e">
        <f ca="1">$AE$11*10000</f>
        <v>#VALUE!</v>
      </c>
      <c r="K19" s="599" t="s">
        <v>771</v>
      </c>
      <c r="M19" s="504" t="str">
        <f>Curves!M19</f>
        <v>25y</v>
      </c>
      <c r="N19" s="12">
        <f>Curves!P19</f>
        <v>1.457523649365788E-2</v>
      </c>
      <c r="O19" s="542">
        <f>Curves!Q19</f>
        <v>1.4990236493657881E-2</v>
      </c>
      <c r="R19" s="250"/>
      <c r="AD19" s="278" t="s">
        <v>351</v>
      </c>
      <c r="AE19" s="244"/>
      <c r="AF19" s="279" t="str">
        <f t="shared" si="0"/>
        <v>EUR6M</v>
      </c>
    </row>
    <row r="20" spans="2:32" ht="15.75" thickBot="1">
      <c r="B20" s="229" t="s">
        <v>430</v>
      </c>
      <c r="C20" s="526" t="b">
        <f>IF(_xll.BDP($C$18&amp;"@"&amp;$C$51&amp;" Govt","PX_DIRTY_CLEAN")="CLEAN",TRUE,FALSE)</f>
        <v>1</v>
      </c>
      <c r="D20" s="230"/>
      <c r="E20" s="278" t="s">
        <v>352</v>
      </c>
      <c r="F20" s="245" t="s">
        <v>94</v>
      </c>
      <c r="G20" s="281" t="s">
        <v>94</v>
      </c>
      <c r="I20" s="600"/>
      <c r="J20" s="601"/>
      <c r="K20" s="602"/>
      <c r="M20" s="504" t="str">
        <f>Curves!M20</f>
        <v>30y</v>
      </c>
      <c r="N20" s="12">
        <f>Curves!P20</f>
        <v>1.4770236493657879E-2</v>
      </c>
      <c r="O20" s="542">
        <f>Curves!Q20</f>
        <v>1.5130236493657878E-2</v>
      </c>
      <c r="R20" s="250"/>
      <c r="AD20" s="278" t="s">
        <v>352</v>
      </c>
      <c r="AE20" s="245" t="str">
        <f>AF20</f>
        <v>OIS</v>
      </c>
      <c r="AF20" s="279" t="str">
        <f t="shared" si="0"/>
        <v>OIS</v>
      </c>
    </row>
    <row r="21" spans="2:32">
      <c r="B21" s="231" t="s">
        <v>431</v>
      </c>
      <c r="C21" s="295" t="s">
        <v>135</v>
      </c>
      <c r="E21" s="278" t="s">
        <v>101</v>
      </c>
      <c r="F21" s="269" t="s">
        <v>102</v>
      </c>
      <c r="G21" s="282" t="s">
        <v>102</v>
      </c>
      <c r="M21" s="504" t="str">
        <f>Curves!M21</f>
        <v>40y</v>
      </c>
      <c r="N21" s="12">
        <f>Curves!P21</f>
        <v>1.4805236493657878E-2</v>
      </c>
      <c r="O21" s="542">
        <f>Curves!Q21</f>
        <v>1.5090236493657878E-2</v>
      </c>
      <c r="R21" s="250"/>
      <c r="AD21" s="278" t="s">
        <v>101</v>
      </c>
      <c r="AE21" s="245" t="str">
        <f>AF21</f>
        <v>EUR</v>
      </c>
      <c r="AF21" s="279" t="str">
        <f t="shared" si="0"/>
        <v>EUR</v>
      </c>
    </row>
    <row r="22" spans="2:32">
      <c r="B22" s="262"/>
      <c r="C22" s="263"/>
      <c r="E22" s="278" t="s">
        <v>432</v>
      </c>
      <c r="F22" s="269">
        <v>1</v>
      </c>
      <c r="G22" s="282">
        <v>1</v>
      </c>
      <c r="M22" s="511" t="str">
        <f>Curves!M22</f>
        <v>50y</v>
      </c>
      <c r="N22" s="543">
        <f>Curves!P22</f>
        <v>1.4650236493657877E-2</v>
      </c>
      <c r="O22" s="544">
        <f>Curves!Q22</f>
        <v>1.4880236493657878E-2</v>
      </c>
      <c r="R22" s="250"/>
      <c r="AD22" s="278" t="s">
        <v>432</v>
      </c>
      <c r="AE22" s="269">
        <f>AF22</f>
        <v>1</v>
      </c>
      <c r="AF22" s="279">
        <f t="shared" si="0"/>
        <v>1</v>
      </c>
    </row>
    <row r="23" spans="2:32">
      <c r="B23" s="512" t="s">
        <v>433</v>
      </c>
      <c r="C23" s="264"/>
      <c r="E23" s="278" t="s">
        <v>342</v>
      </c>
      <c r="F23" s="270">
        <f>C32</f>
        <v>5.0000000000000001E-3</v>
      </c>
      <c r="G23" s="283"/>
      <c r="AD23" s="278" t="s">
        <v>342</v>
      </c>
      <c r="AE23" s="270">
        <f>F23</f>
        <v>5.0000000000000001E-3</v>
      </c>
      <c r="AF23" s="279"/>
    </row>
    <row r="24" spans="2:32">
      <c r="B24" s="227" t="s">
        <v>340</v>
      </c>
      <c r="C24" s="254" t="s">
        <v>434</v>
      </c>
      <c r="E24" s="278" t="s">
        <v>344</v>
      </c>
      <c r="F24" s="244"/>
      <c r="G24" s="279" t="s">
        <v>378</v>
      </c>
      <c r="AD24" s="278" t="s">
        <v>344</v>
      </c>
      <c r="AE24" s="244"/>
      <c r="AF24" s="279" t="str">
        <f t="shared" si="0"/>
        <v>NATURAL</v>
      </c>
    </row>
    <row r="25" spans="2:32">
      <c r="B25" s="229" t="s">
        <v>426</v>
      </c>
      <c r="C25" s="255" t="s">
        <v>435</v>
      </c>
      <c r="E25" s="278" t="s">
        <v>345</v>
      </c>
      <c r="F25" s="244"/>
      <c r="G25" s="279" t="s">
        <v>378</v>
      </c>
      <c r="AD25" s="278" t="s">
        <v>345</v>
      </c>
      <c r="AE25" s="244"/>
      <c r="AF25" s="279" t="str">
        <f t="shared" si="0"/>
        <v>NATURAL</v>
      </c>
    </row>
    <row r="26" spans="2:32">
      <c r="B26" s="229" t="s">
        <v>436</v>
      </c>
      <c r="C26" s="527">
        <f>J5*1000000</f>
        <v>100000000</v>
      </c>
      <c r="E26" s="278" t="s">
        <v>384</v>
      </c>
      <c r="F26" s="246"/>
      <c r="G26" s="304">
        <f ca="1">IF(I26="",IF($G$29=$C$6,_xll.mirSwapStubRate($G$29,$G$30,$G$31,$G$32,$G$33,$G$34,,,,,$G$39,$G$40,$G$45,$C$49,Curves!$AF$4:$AF$10,Curves!$AF$4:$AF$10,Curves!$AG$4:$AG$10,,,TRUE,TRUE),_xll.mirSwapStubRate($G$29,$G$30,$G$31,$G$32,$G$33,$G$34,,,,,$G$39,$G$40,$G$45,$C$49,Curves!$AG$13:$AG$17,Curves!$AF$13:$AF$17,,,,TRUE,TRUE)),I26)</f>
        <v>-3.2913333333333336E-3</v>
      </c>
      <c r="H26" s="296" t="s">
        <v>417</v>
      </c>
      <c r="I26" s="506"/>
      <c r="AD26" s="278" t="s">
        <v>384</v>
      </c>
      <c r="AE26" s="246"/>
      <c r="AF26" s="279">
        <f t="shared" ca="1" si="0"/>
        <v>-3.2913333333333336E-3</v>
      </c>
    </row>
    <row r="27" spans="2:32">
      <c r="B27" s="229" t="s">
        <v>438</v>
      </c>
      <c r="C27" s="528">
        <f>VALUE(_xll.BDP($C$18&amp;"@"&amp;$C$51&amp;" Govt","ISSUE_DT"))</f>
        <v>42436</v>
      </c>
      <c r="E27" s="278" t="s">
        <v>385</v>
      </c>
      <c r="F27" s="244" t="s">
        <v>437</v>
      </c>
      <c r="G27" s="279" t="s">
        <v>437</v>
      </c>
      <c r="H27" s="381"/>
      <c r="AD27" s="278" t="s">
        <v>385</v>
      </c>
      <c r="AE27" s="244" t="s">
        <v>437</v>
      </c>
      <c r="AF27" s="279" t="str">
        <f t="shared" si="0"/>
        <v/>
      </c>
    </row>
    <row r="28" spans="2:32">
      <c r="B28" s="229" t="s">
        <v>439</v>
      </c>
      <c r="C28" s="528">
        <f>VALUE(_xll.BDP($C$18&amp;"@"&amp;$C$51&amp;" Govt","START_ACC_DT"))</f>
        <v>42149</v>
      </c>
      <c r="E28" s="278" t="s">
        <v>343</v>
      </c>
      <c r="F28" s="247"/>
      <c r="G28" s="284">
        <v>0</v>
      </c>
      <c r="AD28" s="278" t="s">
        <v>343</v>
      </c>
      <c r="AE28" s="247"/>
      <c r="AF28" s="279">
        <f t="shared" si="0"/>
        <v>0</v>
      </c>
    </row>
    <row r="29" spans="2:32">
      <c r="B29" s="232" t="s">
        <v>440</v>
      </c>
      <c r="C29" s="528">
        <f>VALUE(_xll.BDP($C$18&amp;"@"&amp;$C$51&amp;" Govt","FIRST_CPN_DT"))</f>
        <v>42515</v>
      </c>
      <c r="E29" s="278" t="s">
        <v>338</v>
      </c>
      <c r="F29" s="272">
        <f>$C$41</f>
        <v>43245</v>
      </c>
      <c r="G29" s="267">
        <f ca="1">IF(I29="",$C$6,IF(ISNUMBER(VALUE(RIGHT(I29,1))),I29, _xll.meDateFromTenor($C$6,I29,$G$33,$G$34)))</f>
        <v>43355</v>
      </c>
      <c r="H29" s="297" t="s">
        <v>417</v>
      </c>
      <c r="I29" s="505"/>
      <c r="AD29" s="278" t="s">
        <v>338</v>
      </c>
      <c r="AE29" s="513">
        <f ca="1">AF29</f>
        <v>43355</v>
      </c>
      <c r="AF29" s="514">
        <f t="shared" ca="1" si="0"/>
        <v>43355</v>
      </c>
    </row>
    <row r="30" spans="2:32">
      <c r="B30" s="232" t="s">
        <v>441</v>
      </c>
      <c r="C30" s="528">
        <f>VALUE(_xll.BDP($C$18&amp;"@"&amp;$C$51&amp;" Govt","PENULTIMATE_CPN_DT"))</f>
        <v>45802</v>
      </c>
      <c r="E30" s="278" t="s">
        <v>341</v>
      </c>
      <c r="F30" s="272">
        <f>C31</f>
        <v>46167</v>
      </c>
      <c r="G30" s="267">
        <f>F30</f>
        <v>46167</v>
      </c>
      <c r="AD30" s="278" t="s">
        <v>341</v>
      </c>
      <c r="AE30" s="513">
        <f>AF30</f>
        <v>46167</v>
      </c>
      <c r="AF30" s="514">
        <f t="shared" si="0"/>
        <v>46167</v>
      </c>
    </row>
    <row r="31" spans="2:32">
      <c r="B31" s="232" t="s">
        <v>341</v>
      </c>
      <c r="C31" s="528">
        <f>VALUE(_xll.BDP($C$18&amp;"@"&amp;$C$51&amp;" Govt","MATURITY"))</f>
        <v>46167</v>
      </c>
      <c r="E31" s="278" t="s">
        <v>144</v>
      </c>
      <c r="F31" s="248" t="str">
        <f>C33</f>
        <v>Annual</v>
      </c>
      <c r="G31" s="280" t="str">
        <f>IF(G19="EUR3M","Quarterly",IF(G19="EUR6M","Semi-Annual",IF(G19="EUR1M","Monthly",IF(G19="EUR12M","Annual"))))</f>
        <v>Semi-Annual</v>
      </c>
      <c r="AD31" s="278" t="s">
        <v>144</v>
      </c>
      <c r="AE31" s="248" t="str">
        <f t="shared" ref="AE31:AE38" si="1">F31</f>
        <v>Annual</v>
      </c>
      <c r="AF31" s="279" t="str">
        <f t="shared" si="0"/>
        <v>Semi-Annual</v>
      </c>
    </row>
    <row r="32" spans="2:32">
      <c r="B32" s="229" t="s">
        <v>411</v>
      </c>
      <c r="C32" s="529">
        <f>_xll.BDP($C$18&amp;"@"&amp;$C$51&amp;" Govt","CPN")/100</f>
        <v>5.0000000000000001E-3</v>
      </c>
      <c r="E32" s="278" t="s">
        <v>142</v>
      </c>
      <c r="F32" s="248" t="str">
        <f>C34</f>
        <v>ACT/ACT</v>
      </c>
      <c r="G32" s="279" t="s">
        <v>115</v>
      </c>
      <c r="AD32" s="278" t="s">
        <v>142</v>
      </c>
      <c r="AE32" s="248" t="str">
        <f t="shared" si="1"/>
        <v>ACT/ACT</v>
      </c>
      <c r="AF32" s="279" t="str">
        <f t="shared" si="0"/>
        <v>ACT/360</v>
      </c>
    </row>
    <row r="33" spans="2:37">
      <c r="B33" s="229" t="s">
        <v>144</v>
      </c>
      <c r="C33" s="526" t="str">
        <f>_xll.BDP($C$18&amp;"@"&amp;$C$51&amp;" Govt","COUPON_FREQUENCY_DESCRIPTION")</f>
        <v>Annual</v>
      </c>
      <c r="E33" s="278" t="s">
        <v>386</v>
      </c>
      <c r="F33" s="249" t="s">
        <v>442</v>
      </c>
      <c r="G33" s="285" t="s">
        <v>127</v>
      </c>
      <c r="AD33" s="278" t="s">
        <v>386</v>
      </c>
      <c r="AE33" s="249" t="str">
        <f t="shared" si="1"/>
        <v>NO_CHANGE</v>
      </c>
      <c r="AF33" s="279" t="str">
        <f t="shared" si="0"/>
        <v>MOD_FOLLOWING</v>
      </c>
    </row>
    <row r="34" spans="2:37">
      <c r="B34" s="229" t="s">
        <v>164</v>
      </c>
      <c r="C34" s="530" t="str">
        <f>_xll.BDP($C$18&amp;"@"&amp;$C$51&amp;" Govt","DAY_CNT_DES")</f>
        <v>ACT/ACT</v>
      </c>
      <c r="E34" s="278" t="s">
        <v>387</v>
      </c>
      <c r="F34" s="244" t="s">
        <v>113</v>
      </c>
      <c r="G34" s="279" t="s">
        <v>113</v>
      </c>
      <c r="AD34" s="278" t="s">
        <v>387</v>
      </c>
      <c r="AE34" s="249" t="str">
        <f t="shared" si="1"/>
        <v>TGT</v>
      </c>
      <c r="AF34" s="279" t="str">
        <f t="shared" si="0"/>
        <v>TGT</v>
      </c>
    </row>
    <row r="35" spans="2:37">
      <c r="B35" s="229" t="s">
        <v>388</v>
      </c>
      <c r="C35" s="257" t="s">
        <v>442</v>
      </c>
      <c r="E35" s="278" t="s">
        <v>388</v>
      </c>
      <c r="F35" s="249" t="s">
        <v>442</v>
      </c>
      <c r="G35" s="285" t="s">
        <v>127</v>
      </c>
      <c r="AD35" s="278" t="s">
        <v>388</v>
      </c>
      <c r="AE35" s="249" t="str">
        <f t="shared" si="1"/>
        <v>NO_CHANGE</v>
      </c>
      <c r="AF35" s="279" t="str">
        <f t="shared" si="0"/>
        <v>MOD_FOLLOWING</v>
      </c>
    </row>
    <row r="36" spans="2:37">
      <c r="B36" s="229" t="s">
        <v>389</v>
      </c>
      <c r="C36" s="257" t="s">
        <v>113</v>
      </c>
      <c r="E36" s="278" t="s">
        <v>389</v>
      </c>
      <c r="F36" s="244" t="str">
        <f>C36</f>
        <v>TGT</v>
      </c>
      <c r="G36" s="279" t="str">
        <f>F36</f>
        <v>TGT</v>
      </c>
      <c r="AD36" s="278" t="s">
        <v>389</v>
      </c>
      <c r="AE36" s="249" t="str">
        <f t="shared" si="1"/>
        <v>TGT</v>
      </c>
      <c r="AF36" s="279" t="str">
        <f t="shared" si="0"/>
        <v>TGT</v>
      </c>
    </row>
    <row r="37" spans="2:37">
      <c r="B37" s="229" t="s">
        <v>390</v>
      </c>
      <c r="C37" s="257" t="s">
        <v>442</v>
      </c>
      <c r="E37" s="278" t="s">
        <v>390</v>
      </c>
      <c r="F37" s="249" t="str">
        <f>F35</f>
        <v>NO_CHANGE</v>
      </c>
      <c r="G37" s="285" t="s">
        <v>127</v>
      </c>
      <c r="AD37" s="278" t="s">
        <v>390</v>
      </c>
      <c r="AE37" s="249" t="str">
        <f t="shared" si="1"/>
        <v>NO_CHANGE</v>
      </c>
      <c r="AF37" s="279" t="str">
        <f t="shared" si="0"/>
        <v>MOD_FOLLOWING</v>
      </c>
    </row>
    <row r="38" spans="2:37">
      <c r="B38" s="229" t="s">
        <v>391</v>
      </c>
      <c r="C38" s="268" t="s">
        <v>113</v>
      </c>
      <c r="E38" s="278" t="s">
        <v>391</v>
      </c>
      <c r="F38" s="244" t="str">
        <f>C36</f>
        <v>TGT</v>
      </c>
      <c r="G38" s="279" t="str">
        <f>F38</f>
        <v>TGT</v>
      </c>
      <c r="AD38" s="278" t="s">
        <v>391</v>
      </c>
      <c r="AE38" s="249" t="str">
        <f t="shared" si="1"/>
        <v>TGT</v>
      </c>
      <c r="AF38" s="279" t="str">
        <f t="shared" si="0"/>
        <v>TGT</v>
      </c>
    </row>
    <row r="39" spans="2:37">
      <c r="B39" s="229" t="s">
        <v>395</v>
      </c>
      <c r="C39" s="258" t="s">
        <v>379</v>
      </c>
      <c r="E39" s="278" t="s">
        <v>396</v>
      </c>
      <c r="F39" s="290">
        <f>C42</f>
        <v>43610</v>
      </c>
      <c r="G39" s="279"/>
      <c r="AD39" s="278" t="s">
        <v>396</v>
      </c>
      <c r="AE39" s="290"/>
      <c r="AF39" s="279"/>
    </row>
    <row r="40" spans="2:37">
      <c r="B40" s="229" t="s">
        <v>443</v>
      </c>
      <c r="C40" s="526" t="str">
        <f>"TYPE"&amp;_xll.BDP($C$18&amp;"@"&amp;$C$51&amp;" Govt","calc_typ")</f>
        <v>TYPE89</v>
      </c>
      <c r="E40" s="278" t="s">
        <v>397</v>
      </c>
      <c r="F40" s="290"/>
      <c r="G40" s="279"/>
      <c r="AD40" s="278" t="s">
        <v>397</v>
      </c>
      <c r="AE40" s="290"/>
      <c r="AF40" s="279"/>
    </row>
    <row r="41" spans="2:37">
      <c r="B41" s="232" t="s">
        <v>589</v>
      </c>
      <c r="C41" s="528">
        <f>VALUE(_xll.BDP($C$18&amp;"@"&amp;$C$51&amp;" Govt","PREV_CPN_DT"))</f>
        <v>43245</v>
      </c>
      <c r="E41" s="278" t="s">
        <v>392</v>
      </c>
      <c r="F41" s="244"/>
      <c r="G41" s="279"/>
      <c r="AD41" s="278" t="s">
        <v>392</v>
      </c>
      <c r="AE41" s="244"/>
      <c r="AF41" s="279"/>
    </row>
    <row r="42" spans="2:37">
      <c r="B42" s="231" t="s">
        <v>448</v>
      </c>
      <c r="C42" s="531">
        <f>VALUE(_xll.BDP($C$18&amp;" Govt","NXT_CPN_DT"))</f>
        <v>43610</v>
      </c>
      <c r="E42" s="278" t="s">
        <v>394</v>
      </c>
      <c r="F42" s="244"/>
      <c r="G42" s="279" t="s">
        <v>379</v>
      </c>
      <c r="AD42" s="278" t="s">
        <v>394</v>
      </c>
      <c r="AE42" s="244"/>
      <c r="AF42" s="279" t="str">
        <f t="shared" si="0"/>
        <v>0D</v>
      </c>
    </row>
    <row r="43" spans="2:37">
      <c r="C43" s="260"/>
      <c r="E43" s="278" t="s">
        <v>444</v>
      </c>
      <c r="F43" s="244"/>
      <c r="G43" s="279"/>
      <c r="AD43" s="278" t="s">
        <v>444</v>
      </c>
      <c r="AE43" s="244"/>
      <c r="AF43" s="279"/>
    </row>
    <row r="44" spans="2:37">
      <c r="B44" s="227" t="s">
        <v>592</v>
      </c>
      <c r="C44" s="532">
        <f>IF(J9="",J8,J9)</f>
        <v>101.05199999999999</v>
      </c>
      <c r="E44" s="278" t="s">
        <v>395</v>
      </c>
      <c r="F44" s="244" t="s">
        <v>379</v>
      </c>
      <c r="G44" s="279" t="s">
        <v>379</v>
      </c>
      <c r="AD44" s="278" t="s">
        <v>395</v>
      </c>
      <c r="AE44" s="244" t="s">
        <v>379</v>
      </c>
      <c r="AF44" s="279" t="str">
        <f t="shared" si="0"/>
        <v>0D</v>
      </c>
    </row>
    <row r="45" spans="2:37">
      <c r="B45" s="229" t="s">
        <v>591</v>
      </c>
      <c r="C45" s="526" t="str">
        <f>_xll.BDP($C$18&amp;"@"&amp;$C$51&amp;" Govt","PX_DIRTY_CLEAN")</f>
        <v>CLEAN</v>
      </c>
      <c r="E45" s="278" t="s">
        <v>398</v>
      </c>
      <c r="F45" s="480"/>
      <c r="G45" s="279" t="s">
        <v>380</v>
      </c>
      <c r="J45"/>
      <c r="K45"/>
      <c r="AD45" s="286" t="s">
        <v>398</v>
      </c>
      <c r="AE45" s="516" t="str">
        <f>AF45</f>
        <v>ShortStart</v>
      </c>
      <c r="AF45" s="288" t="str">
        <f t="shared" si="0"/>
        <v>ShortStart</v>
      </c>
    </row>
    <row r="46" spans="2:37">
      <c r="B46" s="231" t="str">
        <f>"Bond Price ("&amp;IF(C45="CLEAN","Dirty","Clean")&amp;")"</f>
        <v>Bond Price (Dirty)</v>
      </c>
      <c r="C46" s="261">
        <f ca="1">IF(C45="CLEAN",_xll.meLWOBondPriceFromCleanToDirty(C8,C5,C44),_xll.meLWOBondPriceFromDirtyToClean($C$8,$C$6,$C$44))</f>
        <v>101.1999452</v>
      </c>
      <c r="E46" s="278" t="s">
        <v>443</v>
      </c>
      <c r="F46" s="628" t="str">
        <f>C40</f>
        <v>TYPE89</v>
      </c>
      <c r="G46" s="279"/>
    </row>
    <row r="47" spans="2:37">
      <c r="E47" s="278"/>
      <c r="F47" s="480"/>
      <c r="G47" s="279"/>
    </row>
    <row r="48" spans="2:37">
      <c r="E48" s="278"/>
      <c r="F48" s="480"/>
      <c r="G48" s="279"/>
      <c r="AE48" s="211" t="s">
        <v>562</v>
      </c>
      <c r="AF48" s="250"/>
      <c r="AG48" s="250"/>
      <c r="AH48" s="250"/>
      <c r="AI48" s="250"/>
      <c r="AJ48" s="250"/>
      <c r="AK48" s="503" t="s">
        <v>568</v>
      </c>
    </row>
    <row r="49" spans="2:37">
      <c r="B49" s="273" t="s">
        <v>104</v>
      </c>
      <c r="C49" s="274" t="s">
        <v>399</v>
      </c>
      <c r="E49" s="286"/>
      <c r="F49" s="287"/>
      <c r="G49" s="288"/>
      <c r="AE49" s="211" t="s">
        <v>563</v>
      </c>
      <c r="AF49" s="250"/>
      <c r="AG49" s="250"/>
      <c r="AH49" s="250"/>
      <c r="AI49" s="250"/>
      <c r="AJ49" s="250"/>
      <c r="AK49" s="250"/>
    </row>
    <row r="50" spans="2:37">
      <c r="B50" s="273" t="s">
        <v>838</v>
      </c>
      <c r="C50" s="627">
        <f ca="1">C6</f>
        <v>43355</v>
      </c>
      <c r="E50" s="234"/>
      <c r="F50" s="235"/>
      <c r="AE50" s="211" t="s">
        <v>564</v>
      </c>
      <c r="AF50" s="250"/>
      <c r="AG50" s="250"/>
      <c r="AH50" s="250"/>
      <c r="AI50" s="250"/>
      <c r="AJ50" s="250"/>
      <c r="AK50" s="250"/>
    </row>
    <row r="51" spans="2:37">
      <c r="B51" s="273" t="s">
        <v>925</v>
      </c>
      <c r="C51" s="274" t="str">
        <f>$K$7</f>
        <v>MZHO</v>
      </c>
      <c r="F51" s="235"/>
      <c r="AE51" s="211" t="s">
        <v>565</v>
      </c>
      <c r="AF51" s="250" t="s">
        <v>569</v>
      </c>
      <c r="AG51" s="250"/>
      <c r="AH51" s="250"/>
      <c r="AI51" s="250"/>
      <c r="AJ51" s="250"/>
      <c r="AK51" s="250"/>
    </row>
    <row r="52" spans="2:37">
      <c r="AD52"/>
      <c r="AE52" t="s">
        <v>566</v>
      </c>
      <c r="AF52" s="250"/>
      <c r="AG52" s="250"/>
      <c r="AH52" s="250"/>
      <c r="AI52" s="250"/>
      <c r="AJ52" s="250"/>
      <c r="AK52" s="250"/>
    </row>
    <row r="53" spans="2:37">
      <c r="F53" s="235"/>
      <c r="AD53"/>
      <c r="AE53" s="211" t="s">
        <v>570</v>
      </c>
      <c r="AF53" s="250"/>
      <c r="AG53" s="250"/>
      <c r="AH53" s="250"/>
      <c r="AI53" s="250"/>
      <c r="AJ53" s="250"/>
      <c r="AK53" s="250"/>
    </row>
    <row r="54" spans="2:37">
      <c r="F54" s="235"/>
      <c r="AD54"/>
      <c r="AF54" s="250"/>
      <c r="AG54" s="250"/>
      <c r="AH54" s="250"/>
      <c r="AI54" s="250"/>
      <c r="AJ54" s="250"/>
      <c r="AK54" s="250"/>
    </row>
    <row r="55" spans="2:37">
      <c r="G55" s="235"/>
      <c r="AD55" s="236"/>
      <c r="AE55"/>
      <c r="AF55" s="250"/>
      <c r="AG55" s="250"/>
      <c r="AH55" s="250"/>
      <c r="AI55" s="250"/>
      <c r="AJ55" s="250"/>
      <c r="AK55" s="250"/>
    </row>
    <row r="56" spans="2:37">
      <c r="B56" s="250" t="str">
        <f t="array" aca="1" ref="B56:M96" ca="1">_xll.meLWOSwapDisplayCashflows(F5,C49)</f>
        <v>[2018/09/10 15:06] #Error: Invalid Curve: CurveIndex 'OIS' in collection EURLIVE does not exist</v>
      </c>
      <c r="C56" s="250" t="str">
        <f ca="1"/>
        <v>[2018/09/10 15:06] #Error: Invalid Curve: CurveIndex 'OIS' in collection EURLIVE does not exist</v>
      </c>
      <c r="D56" s="250" t="str">
        <f ca="1"/>
        <v>[2018/09/10 15:06] #Error: Invalid Curve: CurveIndex 'OIS' in collection EURLIVE does not exist</v>
      </c>
      <c r="E56" s="250" t="str">
        <f ca="1"/>
        <v>[2018/09/10 15:06] #Error: Invalid Curve: CurveIndex 'OIS' in collection EURLIVE does not exist</v>
      </c>
      <c r="F56" s="250" t="str">
        <f ca="1"/>
        <v>[2018/09/10 15:06] #Error: Invalid Curve: CurveIndex 'OIS' in collection EURLIVE does not exist</v>
      </c>
      <c r="G56" s="250" t="str">
        <f ca="1"/>
        <v>[2018/09/10 15:06] #Error: Invalid Curve: CurveIndex 'OIS' in collection EURLIVE does not exist</v>
      </c>
      <c r="H56" s="250" t="str">
        <f ca="1"/>
        <v>[2018/09/10 15:06] #Error: Invalid Curve: CurveIndex 'OIS' in collection EURLIVE does not exist</v>
      </c>
      <c r="I56" s="250" t="str">
        <f ca="1"/>
        <v>[2018/09/10 15:06] #Error: Invalid Curve: CurveIndex 'OIS' in collection EURLIVE does not exist</v>
      </c>
      <c r="J56" s="250" t="str">
        <f ca="1"/>
        <v>[2018/09/10 15:06] #Error: Invalid Curve: CurveIndex 'OIS' in collection EURLIVE does not exist</v>
      </c>
      <c r="K56" s="250" t="str">
        <f ca="1"/>
        <v>[2018/09/10 15:06] #Error: Invalid Curve: CurveIndex 'OIS' in collection EURLIVE does not exist</v>
      </c>
      <c r="L56" s="250" t="str">
        <f ca="1"/>
        <v>[2018/09/10 15:06] #Error: Invalid Curve: CurveIndex 'OIS' in collection EURLIVE does not exist</v>
      </c>
      <c r="M56" s="250" t="str">
        <f ca="1"/>
        <v>[2018/09/10 15:06] #Error: Invalid Curve: CurveIndex 'OIS' in collection EURLIVE does not exist</v>
      </c>
      <c r="AD56"/>
      <c r="AE56" t="s">
        <v>567</v>
      </c>
      <c r="AF56" s="250"/>
      <c r="AG56" s="250"/>
      <c r="AH56" s="250"/>
      <c r="AI56" s="250"/>
      <c r="AJ56" s="250"/>
      <c r="AK56" s="250"/>
    </row>
    <row r="57" spans="2:37">
      <c r="B57" s="250" t="str">
        <f ca="1"/>
        <v>[2018/09/10 15:06] #Error: Invalid Curve: CurveIndex 'OIS' in collection EURLIVE does not exist</v>
      </c>
      <c r="C57" s="250" t="str">
        <f ca="1"/>
        <v>[2018/09/10 15:06] #Error: Invalid Curve: CurveIndex 'OIS' in collection EURLIVE does not exist</v>
      </c>
      <c r="D57" s="250" t="str">
        <f ca="1"/>
        <v>[2018/09/10 15:06] #Error: Invalid Curve: CurveIndex 'OIS' in collection EURLIVE does not exist</v>
      </c>
      <c r="E57" s="250" t="str">
        <f ca="1"/>
        <v>[2018/09/10 15:06] #Error: Invalid Curve: CurveIndex 'OIS' in collection EURLIVE does not exist</v>
      </c>
      <c r="F57" s="250" t="str">
        <f ca="1"/>
        <v>[2018/09/10 15:06] #Error: Invalid Curve: CurveIndex 'OIS' in collection EURLIVE does not exist</v>
      </c>
      <c r="G57" s="250" t="str">
        <f ca="1"/>
        <v>[2018/09/10 15:06] #Error: Invalid Curve: CurveIndex 'OIS' in collection EURLIVE does not exist</v>
      </c>
      <c r="H57" s="250" t="str">
        <f ca="1"/>
        <v>[2018/09/10 15:06] #Error: Invalid Curve: CurveIndex 'OIS' in collection EURLIVE does not exist</v>
      </c>
      <c r="I57" s="250" t="str">
        <f ca="1"/>
        <v>[2018/09/10 15:06] #Error: Invalid Curve: CurveIndex 'OIS' in collection EURLIVE does not exist</v>
      </c>
      <c r="J57" s="250" t="str">
        <f ca="1"/>
        <v>[2018/09/10 15:06] #Error: Invalid Curve: CurveIndex 'OIS' in collection EURLIVE does not exist</v>
      </c>
      <c r="K57" s="250" t="str">
        <f ca="1"/>
        <v>[2018/09/10 15:06] #Error: Invalid Curve: CurveIndex 'OIS' in collection EURLIVE does not exist</v>
      </c>
      <c r="L57" s="250" t="str">
        <f ca="1"/>
        <v>[2018/09/10 15:06] #Error: Invalid Curve: CurveIndex 'OIS' in collection EURLIVE does not exist</v>
      </c>
      <c r="M57" s="250" t="str">
        <f ca="1"/>
        <v>[2018/09/10 15:06] #Error: Invalid Curve: CurveIndex 'OIS' in collection EURLIVE does not exist</v>
      </c>
      <c r="AD57"/>
      <c r="AE57"/>
      <c r="AF57" s="250"/>
      <c r="AG57" s="250"/>
      <c r="AH57" s="250"/>
      <c r="AI57" s="250"/>
      <c r="AJ57" s="250"/>
      <c r="AK57" s="250"/>
    </row>
    <row r="58" spans="2:37">
      <c r="B58" s="259" t="str">
        <f ca="1"/>
        <v>[2018/09/10 15:06] #Error: Invalid Curve: CurveIndex 'OIS' in collection EURLIVE does not exist</v>
      </c>
      <c r="C58" s="259" t="str">
        <f ca="1"/>
        <v>[2018/09/10 15:06] #Error: Invalid Curve: CurveIndex 'OIS' in collection EURLIVE does not exist</v>
      </c>
      <c r="D58" s="250" t="str">
        <f ca="1"/>
        <v>[2018/09/10 15:06] #Error: Invalid Curve: CurveIndex 'OIS' in collection EURLIVE does not exist</v>
      </c>
      <c r="E58" s="250" t="str">
        <f ca="1"/>
        <v>[2018/09/10 15:06] #Error: Invalid Curve: CurveIndex 'OIS' in collection EURLIVE does not exist</v>
      </c>
      <c r="F58" s="259" t="str">
        <f ca="1"/>
        <v>[2018/09/10 15:06] #Error: Invalid Curve: CurveIndex 'OIS' in collection EURLIVE does not exist</v>
      </c>
      <c r="G58" s="250" t="str">
        <f ca="1"/>
        <v>[2018/09/10 15:06] #Error: Invalid Curve: CurveIndex 'OIS' in collection EURLIVE does not exist</v>
      </c>
      <c r="H58" s="250" t="str">
        <f ca="1"/>
        <v>[2018/09/10 15:06] #Error: Invalid Curve: CurveIndex 'OIS' in collection EURLIVE does not exist</v>
      </c>
      <c r="I58" s="250" t="str">
        <f ca="1"/>
        <v>[2018/09/10 15:06] #Error: Invalid Curve: CurveIndex 'OIS' in collection EURLIVE does not exist</v>
      </c>
      <c r="J58" s="250" t="str">
        <f ca="1"/>
        <v>[2018/09/10 15:06] #Error: Invalid Curve: CurveIndex 'OIS' in collection EURLIVE does not exist</v>
      </c>
      <c r="K58" s="250" t="str">
        <f ca="1"/>
        <v>[2018/09/10 15:06] #Error: Invalid Curve: CurveIndex 'OIS' in collection EURLIVE does not exist</v>
      </c>
      <c r="L58" s="250" t="str">
        <f ca="1"/>
        <v>[2018/09/10 15:06] #Error: Invalid Curve: CurveIndex 'OIS' in collection EURLIVE does not exist</v>
      </c>
      <c r="M58" s="250" t="str">
        <f ca="1"/>
        <v>[2018/09/10 15:06] #Error: Invalid Curve: CurveIndex 'OIS' in collection EURLIVE does not exist</v>
      </c>
      <c r="AD58"/>
      <c r="AE58" s="250" t="s">
        <v>557</v>
      </c>
      <c r="AF58" s="250"/>
      <c r="AG58" s="250"/>
      <c r="AH58" s="250"/>
      <c r="AI58" s="250"/>
      <c r="AJ58" s="250"/>
      <c r="AK58" s="250"/>
    </row>
    <row r="59" spans="2:37">
      <c r="B59" s="259" t="str">
        <f ca="1"/>
        <v>[2018/09/10 15:06] #Error: Invalid Curve: CurveIndex 'OIS' in collection EURLIVE does not exist</v>
      </c>
      <c r="C59" s="259" t="str">
        <f ca="1"/>
        <v>[2018/09/10 15:06] #Error: Invalid Curve: CurveIndex 'OIS' in collection EURLIVE does not exist</v>
      </c>
      <c r="D59" s="250" t="str">
        <f ca="1"/>
        <v>[2018/09/10 15:06] #Error: Invalid Curve: CurveIndex 'OIS' in collection EURLIVE does not exist</v>
      </c>
      <c r="E59" s="250" t="str">
        <f ca="1"/>
        <v>[2018/09/10 15:06] #Error: Invalid Curve: CurveIndex 'OIS' in collection EURLIVE does not exist</v>
      </c>
      <c r="F59" s="259" t="str">
        <f ca="1"/>
        <v>[2018/09/10 15:06] #Error: Invalid Curve: CurveIndex 'OIS' in collection EURLIVE does not exist</v>
      </c>
      <c r="G59" s="250" t="str">
        <f ca="1"/>
        <v>[2018/09/10 15:06] #Error: Invalid Curve: CurveIndex 'OIS' in collection EURLIVE does not exist</v>
      </c>
      <c r="H59" s="250" t="str">
        <f ca="1"/>
        <v>[2018/09/10 15:06] #Error: Invalid Curve: CurveIndex 'OIS' in collection EURLIVE does not exist</v>
      </c>
      <c r="I59" s="250" t="str">
        <f ca="1"/>
        <v>[2018/09/10 15:06] #Error: Invalid Curve: CurveIndex 'OIS' in collection EURLIVE does not exist</v>
      </c>
      <c r="J59" s="250" t="str">
        <f ca="1"/>
        <v>[2018/09/10 15:06] #Error: Invalid Curve: CurveIndex 'OIS' in collection EURLIVE does not exist</v>
      </c>
      <c r="K59" s="250" t="str">
        <f ca="1"/>
        <v>[2018/09/10 15:06] #Error: Invalid Curve: CurveIndex 'OIS' in collection EURLIVE does not exist</v>
      </c>
      <c r="L59" s="250" t="str">
        <f ca="1"/>
        <v>[2018/09/10 15:06] #Error: Invalid Curve: CurveIndex 'OIS' in collection EURLIVE does not exist</v>
      </c>
      <c r="M59" s="250" t="str">
        <f ca="1"/>
        <v>[2018/09/10 15:06] #Error: Invalid Curve: CurveIndex 'OIS' in collection EURLIVE does not exist</v>
      </c>
      <c r="AD59"/>
      <c r="AE59" s="250" t="s">
        <v>525</v>
      </c>
      <c r="AF59" s="250"/>
      <c r="AG59" s="250"/>
      <c r="AH59" s="250"/>
      <c r="AI59" s="250"/>
      <c r="AJ59" s="250"/>
      <c r="AK59" s="250"/>
    </row>
    <row r="60" spans="2:37">
      <c r="B60" s="259" t="str">
        <f ca="1"/>
        <v>[2018/09/10 15:06] #Error: Invalid Curve: CurveIndex 'OIS' in collection EURLIVE does not exist</v>
      </c>
      <c r="C60" s="259" t="str">
        <f ca="1"/>
        <v>[2018/09/10 15:06] #Error: Invalid Curve: CurveIndex 'OIS' in collection EURLIVE does not exist</v>
      </c>
      <c r="D60" s="250" t="str">
        <f ca="1"/>
        <v>[2018/09/10 15:06] #Error: Invalid Curve: CurveIndex 'OIS' in collection EURLIVE does not exist</v>
      </c>
      <c r="E60" s="250" t="str">
        <f ca="1"/>
        <v>[2018/09/10 15:06] #Error: Invalid Curve: CurveIndex 'OIS' in collection EURLIVE does not exist</v>
      </c>
      <c r="F60" s="259" t="str">
        <f ca="1"/>
        <v>[2018/09/10 15:06] #Error: Invalid Curve: CurveIndex 'OIS' in collection EURLIVE does not exist</v>
      </c>
      <c r="G60" s="250" t="str">
        <f ca="1"/>
        <v>[2018/09/10 15:06] #Error: Invalid Curve: CurveIndex 'OIS' in collection EURLIVE does not exist</v>
      </c>
      <c r="H60" s="250" t="str">
        <f ca="1"/>
        <v>[2018/09/10 15:06] #Error: Invalid Curve: CurveIndex 'OIS' in collection EURLIVE does not exist</v>
      </c>
      <c r="I60" s="250" t="str">
        <f ca="1"/>
        <v>[2018/09/10 15:06] #Error: Invalid Curve: CurveIndex 'OIS' in collection EURLIVE does not exist</v>
      </c>
      <c r="J60" s="250" t="str">
        <f ca="1"/>
        <v>[2018/09/10 15:06] #Error: Invalid Curve: CurveIndex 'OIS' in collection EURLIVE does not exist</v>
      </c>
      <c r="K60" s="250" t="str">
        <f ca="1"/>
        <v>[2018/09/10 15:06] #Error: Invalid Curve: CurveIndex 'OIS' in collection EURLIVE does not exist</v>
      </c>
      <c r="L60" s="250" t="str">
        <f ca="1"/>
        <v>[2018/09/10 15:06] #Error: Invalid Curve: CurveIndex 'OIS' in collection EURLIVE does not exist</v>
      </c>
      <c r="M60" s="250" t="str">
        <f ca="1"/>
        <v>[2018/09/10 15:06] #Error: Invalid Curve: CurveIndex 'OIS' in collection EURLIVE does not exist</v>
      </c>
      <c r="AD60"/>
      <c r="AE60"/>
      <c r="AF60" s="250"/>
      <c r="AG60" s="250"/>
      <c r="AH60" s="250"/>
      <c r="AI60" s="250"/>
      <c r="AJ60" s="250"/>
      <c r="AK60" s="250"/>
    </row>
    <row r="61" spans="2:37">
      <c r="B61" s="259" t="str">
        <f ca="1"/>
        <v>[2018/09/10 15:06] #Error: Invalid Curve: CurveIndex 'OIS' in collection EURLIVE does not exist</v>
      </c>
      <c r="C61" s="259" t="str">
        <f ca="1"/>
        <v>[2018/09/10 15:06] #Error: Invalid Curve: CurveIndex 'OIS' in collection EURLIVE does not exist</v>
      </c>
      <c r="D61" s="250" t="str">
        <f ca="1"/>
        <v>[2018/09/10 15:06] #Error: Invalid Curve: CurveIndex 'OIS' in collection EURLIVE does not exist</v>
      </c>
      <c r="E61" s="250" t="str">
        <f ca="1"/>
        <v>[2018/09/10 15:06] #Error: Invalid Curve: CurveIndex 'OIS' in collection EURLIVE does not exist</v>
      </c>
      <c r="F61" s="259" t="str">
        <f ca="1"/>
        <v>[2018/09/10 15:06] #Error: Invalid Curve: CurveIndex 'OIS' in collection EURLIVE does not exist</v>
      </c>
      <c r="G61" s="250" t="str">
        <f ca="1"/>
        <v>[2018/09/10 15:06] #Error: Invalid Curve: CurveIndex 'OIS' in collection EURLIVE does not exist</v>
      </c>
      <c r="H61" s="250" t="str">
        <f ca="1"/>
        <v>[2018/09/10 15:06] #Error: Invalid Curve: CurveIndex 'OIS' in collection EURLIVE does not exist</v>
      </c>
      <c r="I61" s="250" t="str">
        <f ca="1"/>
        <v>[2018/09/10 15:06] #Error: Invalid Curve: CurveIndex 'OIS' in collection EURLIVE does not exist</v>
      </c>
      <c r="J61" s="250" t="str">
        <f ca="1"/>
        <v>[2018/09/10 15:06] #Error: Invalid Curve: CurveIndex 'OIS' in collection EURLIVE does not exist</v>
      </c>
      <c r="K61" s="250" t="str">
        <f ca="1"/>
        <v>[2018/09/10 15:06] #Error: Invalid Curve: CurveIndex 'OIS' in collection EURLIVE does not exist</v>
      </c>
      <c r="L61" s="250" t="str">
        <f ca="1"/>
        <v>[2018/09/10 15:06] #Error: Invalid Curve: CurveIndex 'OIS' in collection EURLIVE does not exist</v>
      </c>
      <c r="M61" s="250" t="str">
        <f ca="1"/>
        <v>[2018/09/10 15:06] #Error: Invalid Curve: CurveIndex 'OIS' in collection EURLIVE does not exist</v>
      </c>
      <c r="AD61"/>
      <c r="AE61"/>
      <c r="AF61" s="250"/>
      <c r="AG61" s="250"/>
      <c r="AH61" s="250"/>
      <c r="AI61" s="250"/>
      <c r="AJ61" s="250"/>
      <c r="AK61" s="250"/>
    </row>
    <row r="62" spans="2:37">
      <c r="B62" s="259" t="str">
        <f ca="1"/>
        <v>[2018/09/10 15:06] #Error: Invalid Curve: CurveIndex 'OIS' in collection EURLIVE does not exist</v>
      </c>
      <c r="C62" s="259" t="str">
        <f ca="1"/>
        <v>[2018/09/10 15:06] #Error: Invalid Curve: CurveIndex 'OIS' in collection EURLIVE does not exist</v>
      </c>
      <c r="D62" s="250" t="str">
        <f ca="1"/>
        <v>[2018/09/10 15:06] #Error: Invalid Curve: CurveIndex 'OIS' in collection EURLIVE does not exist</v>
      </c>
      <c r="E62" s="250" t="str">
        <f ca="1"/>
        <v>[2018/09/10 15:06] #Error: Invalid Curve: CurveIndex 'OIS' in collection EURLIVE does not exist</v>
      </c>
      <c r="F62" s="259" t="str">
        <f ca="1"/>
        <v>[2018/09/10 15:06] #Error: Invalid Curve: CurveIndex 'OIS' in collection EURLIVE does not exist</v>
      </c>
      <c r="G62" s="250" t="str">
        <f ca="1"/>
        <v>[2018/09/10 15:06] #Error: Invalid Curve: CurveIndex 'OIS' in collection EURLIVE does not exist</v>
      </c>
      <c r="H62" s="250" t="str">
        <f ca="1"/>
        <v>[2018/09/10 15:06] #Error: Invalid Curve: CurveIndex 'OIS' in collection EURLIVE does not exist</v>
      </c>
      <c r="I62" s="250" t="str">
        <f ca="1"/>
        <v>[2018/09/10 15:06] #Error: Invalid Curve: CurveIndex 'OIS' in collection EURLIVE does not exist</v>
      </c>
      <c r="J62" s="250" t="str">
        <f ca="1"/>
        <v>[2018/09/10 15:06] #Error: Invalid Curve: CurveIndex 'OIS' in collection EURLIVE does not exist</v>
      </c>
      <c r="K62" s="250" t="str">
        <f ca="1"/>
        <v>[2018/09/10 15:06] #Error: Invalid Curve: CurveIndex 'OIS' in collection EURLIVE does not exist</v>
      </c>
      <c r="L62" s="250" t="str">
        <f ca="1"/>
        <v>[2018/09/10 15:06] #Error: Invalid Curve: CurveIndex 'OIS' in collection EURLIVE does not exist</v>
      </c>
      <c r="M62" s="250" t="str">
        <f ca="1"/>
        <v>[2018/09/10 15:06] #Error: Invalid Curve: CurveIndex 'OIS' in collection EURLIVE does not exist</v>
      </c>
      <c r="AD62"/>
      <c r="AE62"/>
      <c r="AF62" s="250"/>
      <c r="AG62" s="250"/>
      <c r="AH62" s="250"/>
      <c r="AI62" s="250"/>
      <c r="AJ62" s="250"/>
      <c r="AK62" s="250"/>
    </row>
    <row r="63" spans="2:37">
      <c r="B63" s="259" t="str">
        <f ca="1"/>
        <v>[2018/09/10 15:06] #Error: Invalid Curve: CurveIndex 'OIS' in collection EURLIVE does not exist</v>
      </c>
      <c r="C63" s="259" t="str">
        <f ca="1"/>
        <v>[2018/09/10 15:06] #Error: Invalid Curve: CurveIndex 'OIS' in collection EURLIVE does not exist</v>
      </c>
      <c r="D63" s="250" t="str">
        <f ca="1"/>
        <v>[2018/09/10 15:06] #Error: Invalid Curve: CurveIndex 'OIS' in collection EURLIVE does not exist</v>
      </c>
      <c r="E63" s="250" t="str">
        <f ca="1"/>
        <v>[2018/09/10 15:06] #Error: Invalid Curve: CurveIndex 'OIS' in collection EURLIVE does not exist</v>
      </c>
      <c r="F63" s="259" t="str">
        <f ca="1"/>
        <v>[2018/09/10 15:06] #Error: Invalid Curve: CurveIndex 'OIS' in collection EURLIVE does not exist</v>
      </c>
      <c r="G63" s="250" t="str">
        <f ca="1"/>
        <v>[2018/09/10 15:06] #Error: Invalid Curve: CurveIndex 'OIS' in collection EURLIVE does not exist</v>
      </c>
      <c r="H63" s="250" t="str">
        <f ca="1"/>
        <v>[2018/09/10 15:06] #Error: Invalid Curve: CurveIndex 'OIS' in collection EURLIVE does not exist</v>
      </c>
      <c r="I63" s="250" t="str">
        <f ca="1"/>
        <v>[2018/09/10 15:06] #Error: Invalid Curve: CurveIndex 'OIS' in collection EURLIVE does not exist</v>
      </c>
      <c r="J63" s="250" t="str">
        <f ca="1"/>
        <v>[2018/09/10 15:06] #Error: Invalid Curve: CurveIndex 'OIS' in collection EURLIVE does not exist</v>
      </c>
      <c r="K63" s="250" t="str">
        <f ca="1"/>
        <v>[2018/09/10 15:06] #Error: Invalid Curve: CurveIndex 'OIS' in collection EURLIVE does not exist</v>
      </c>
      <c r="L63" s="250" t="str">
        <f ca="1"/>
        <v>[2018/09/10 15:06] #Error: Invalid Curve: CurveIndex 'OIS' in collection EURLIVE does not exist</v>
      </c>
      <c r="M63" s="250" t="str">
        <f ca="1"/>
        <v>[2018/09/10 15:06] #Error: Invalid Curve: CurveIndex 'OIS' in collection EURLIVE does not exist</v>
      </c>
      <c r="AD63"/>
      <c r="AE63"/>
      <c r="AF63" s="250"/>
      <c r="AG63" s="250"/>
      <c r="AH63" s="250"/>
      <c r="AI63" s="250"/>
      <c r="AJ63" s="250"/>
      <c r="AK63" s="250"/>
    </row>
    <row r="64" spans="2:37">
      <c r="B64" s="259" t="str">
        <f ca="1"/>
        <v>[2018/09/10 15:06] #Error: Invalid Curve: CurveIndex 'OIS' in collection EURLIVE does not exist</v>
      </c>
      <c r="C64" s="259" t="str">
        <f ca="1"/>
        <v>[2018/09/10 15:06] #Error: Invalid Curve: CurveIndex 'OIS' in collection EURLIVE does not exist</v>
      </c>
      <c r="D64" s="259" t="str">
        <f ca="1"/>
        <v>[2018/09/10 15:06] #Error: Invalid Curve: CurveIndex 'OIS' in collection EURLIVE does not exist</v>
      </c>
      <c r="E64" s="250" t="str">
        <f ca="1"/>
        <v>[2018/09/10 15:06] #Error: Invalid Curve: CurveIndex 'OIS' in collection EURLIVE does not exist</v>
      </c>
      <c r="F64" s="259" t="str">
        <f ca="1"/>
        <v>[2018/09/10 15:06] #Error: Invalid Curve: CurveIndex 'OIS' in collection EURLIVE does not exist</v>
      </c>
      <c r="G64" s="250" t="str">
        <f ca="1"/>
        <v>[2018/09/10 15:06] #Error: Invalid Curve: CurveIndex 'OIS' in collection EURLIVE does not exist</v>
      </c>
      <c r="H64" s="250" t="str">
        <f ca="1"/>
        <v>[2018/09/10 15:06] #Error: Invalid Curve: CurveIndex 'OIS' in collection EURLIVE does not exist</v>
      </c>
      <c r="I64" s="250" t="str">
        <f ca="1"/>
        <v>[2018/09/10 15:06] #Error: Invalid Curve: CurveIndex 'OIS' in collection EURLIVE does not exist</v>
      </c>
      <c r="J64" s="250" t="str">
        <f ca="1"/>
        <v>[2018/09/10 15:06] #Error: Invalid Curve: CurveIndex 'OIS' in collection EURLIVE does not exist</v>
      </c>
      <c r="K64" s="250" t="str">
        <f ca="1"/>
        <v>[2018/09/10 15:06] #Error: Invalid Curve: CurveIndex 'OIS' in collection EURLIVE does not exist</v>
      </c>
      <c r="L64" s="250" t="str">
        <f ca="1"/>
        <v>[2018/09/10 15:06] #Error: Invalid Curve: CurveIndex 'OIS' in collection EURLIVE does not exist</v>
      </c>
      <c r="M64" s="250" t="str">
        <f ca="1"/>
        <v>[2018/09/10 15:06] #Error: Invalid Curve: CurveIndex 'OIS' in collection EURLIVE does not exist</v>
      </c>
      <c r="AD64"/>
      <c r="AE64" t="s">
        <v>558</v>
      </c>
      <c r="AF64" s="250"/>
      <c r="AG64" s="250"/>
      <c r="AH64" s="250"/>
      <c r="AI64" s="250"/>
      <c r="AJ64" s="250"/>
      <c r="AK64" s="250"/>
    </row>
    <row r="65" spans="2:37">
      <c r="B65" s="259" t="str">
        <f ca="1"/>
        <v>[2018/09/10 15:06] #Error: Invalid Curve: CurveIndex 'OIS' in collection EURLIVE does not exist</v>
      </c>
      <c r="C65" s="259" t="str">
        <f ca="1"/>
        <v>[2018/09/10 15:06] #Error: Invalid Curve: CurveIndex 'OIS' in collection EURLIVE does not exist</v>
      </c>
      <c r="D65" s="259" t="str">
        <f ca="1"/>
        <v>[2018/09/10 15:06] #Error: Invalid Curve: CurveIndex 'OIS' in collection EURLIVE does not exist</v>
      </c>
      <c r="E65" s="250" t="str">
        <f ca="1"/>
        <v>[2018/09/10 15:06] #Error: Invalid Curve: CurveIndex 'OIS' in collection EURLIVE does not exist</v>
      </c>
      <c r="F65" s="259" t="str">
        <f ca="1"/>
        <v>[2018/09/10 15:06] #Error: Invalid Curve: CurveIndex 'OIS' in collection EURLIVE does not exist</v>
      </c>
      <c r="G65" s="250" t="str">
        <f ca="1"/>
        <v>[2018/09/10 15:06] #Error: Invalid Curve: CurveIndex 'OIS' in collection EURLIVE does not exist</v>
      </c>
      <c r="H65" s="250" t="str">
        <f ca="1"/>
        <v>[2018/09/10 15:06] #Error: Invalid Curve: CurveIndex 'OIS' in collection EURLIVE does not exist</v>
      </c>
      <c r="I65" s="250" t="str">
        <f ca="1"/>
        <v>[2018/09/10 15:06] #Error: Invalid Curve: CurveIndex 'OIS' in collection EURLIVE does not exist</v>
      </c>
      <c r="J65" s="250" t="str">
        <f ca="1"/>
        <v>[2018/09/10 15:06] #Error: Invalid Curve: CurveIndex 'OIS' in collection EURLIVE does not exist</v>
      </c>
      <c r="K65" s="250" t="str">
        <f ca="1"/>
        <v>[2018/09/10 15:06] #Error: Invalid Curve: CurveIndex 'OIS' in collection EURLIVE does not exist</v>
      </c>
      <c r="L65" s="250" t="str">
        <f ca="1"/>
        <v>[2018/09/10 15:06] #Error: Invalid Curve: CurveIndex 'OIS' in collection EURLIVE does not exist</v>
      </c>
      <c r="M65" s="250" t="str">
        <f ca="1"/>
        <v>[2018/09/10 15:06] #Error: Invalid Curve: CurveIndex 'OIS' in collection EURLIVE does not exist</v>
      </c>
      <c r="AD65"/>
      <c r="AE65" t="s">
        <v>559</v>
      </c>
      <c r="AF65" s="250"/>
      <c r="AG65" s="250"/>
      <c r="AH65" s="250"/>
      <c r="AI65" s="250"/>
      <c r="AJ65" s="250"/>
      <c r="AK65" s="250"/>
    </row>
    <row r="66" spans="2:37">
      <c r="B66" s="259" t="str">
        <f ca="1"/>
        <v>[2018/09/10 15:06] #Error: Invalid Curve: CurveIndex 'OIS' in collection EURLIVE does not exist</v>
      </c>
      <c r="C66" s="259" t="str">
        <f ca="1"/>
        <v>[2018/09/10 15:06] #Error: Invalid Curve: CurveIndex 'OIS' in collection EURLIVE does not exist</v>
      </c>
      <c r="D66" s="259" t="str">
        <f ca="1"/>
        <v>[2018/09/10 15:06] #Error: Invalid Curve: CurveIndex 'OIS' in collection EURLIVE does not exist</v>
      </c>
      <c r="E66" s="250" t="str">
        <f ca="1"/>
        <v>[2018/09/10 15:06] #Error: Invalid Curve: CurveIndex 'OIS' in collection EURLIVE does not exist</v>
      </c>
      <c r="F66" s="259" t="str">
        <f ca="1"/>
        <v>[2018/09/10 15:06] #Error: Invalid Curve: CurveIndex 'OIS' in collection EURLIVE does not exist</v>
      </c>
      <c r="G66" s="250" t="str">
        <f ca="1"/>
        <v>[2018/09/10 15:06] #Error: Invalid Curve: CurveIndex 'OIS' in collection EURLIVE does not exist</v>
      </c>
      <c r="H66" s="250" t="str">
        <f ca="1"/>
        <v>[2018/09/10 15:06] #Error: Invalid Curve: CurveIndex 'OIS' in collection EURLIVE does not exist</v>
      </c>
      <c r="I66" s="250" t="str">
        <f ca="1"/>
        <v>[2018/09/10 15:06] #Error: Invalid Curve: CurveIndex 'OIS' in collection EURLIVE does not exist</v>
      </c>
      <c r="J66" s="250" t="str">
        <f ca="1"/>
        <v>[2018/09/10 15:06] #Error: Invalid Curve: CurveIndex 'OIS' in collection EURLIVE does not exist</v>
      </c>
      <c r="K66" s="250" t="str">
        <f ca="1"/>
        <v>[2018/09/10 15:06] #Error: Invalid Curve: CurveIndex 'OIS' in collection EURLIVE does not exist</v>
      </c>
      <c r="L66" s="250" t="str">
        <f ca="1"/>
        <v>[2018/09/10 15:06] #Error: Invalid Curve: CurveIndex 'OIS' in collection EURLIVE does not exist</v>
      </c>
      <c r="M66" s="250" t="str">
        <f ca="1"/>
        <v>[2018/09/10 15:06] #Error: Invalid Curve: CurveIndex 'OIS' in collection EURLIVE does not exist</v>
      </c>
      <c r="AD66" s="491" t="s">
        <v>560</v>
      </c>
      <c r="AE66" s="211" t="s">
        <v>561</v>
      </c>
      <c r="AF66" s="250"/>
      <c r="AG66" s="250"/>
      <c r="AH66" s="250"/>
      <c r="AI66" s="250"/>
      <c r="AJ66" s="250"/>
      <c r="AK66" s="250"/>
    </row>
    <row r="67" spans="2:37">
      <c r="B67" s="259" t="str">
        <f ca="1"/>
        <v>[2018/09/10 15:06] #Error: Invalid Curve: CurveIndex 'OIS' in collection EURLIVE does not exist</v>
      </c>
      <c r="C67" s="259" t="str">
        <f ca="1"/>
        <v>[2018/09/10 15:06] #Error: Invalid Curve: CurveIndex 'OIS' in collection EURLIVE does not exist</v>
      </c>
      <c r="D67" s="259" t="str">
        <f ca="1"/>
        <v>[2018/09/10 15:06] #Error: Invalid Curve: CurveIndex 'OIS' in collection EURLIVE does not exist</v>
      </c>
      <c r="E67" s="250" t="str">
        <f ca="1"/>
        <v>[2018/09/10 15:06] #Error: Invalid Curve: CurveIndex 'OIS' in collection EURLIVE does not exist</v>
      </c>
      <c r="F67" s="259" t="str">
        <f ca="1"/>
        <v>[2018/09/10 15:06] #Error: Invalid Curve: CurveIndex 'OIS' in collection EURLIVE does not exist</v>
      </c>
      <c r="G67" s="250" t="str">
        <f ca="1"/>
        <v>[2018/09/10 15:06] #Error: Invalid Curve: CurveIndex 'OIS' in collection EURLIVE does not exist</v>
      </c>
      <c r="H67" s="250" t="str">
        <f ca="1"/>
        <v>[2018/09/10 15:06] #Error: Invalid Curve: CurveIndex 'OIS' in collection EURLIVE does not exist</v>
      </c>
      <c r="I67" s="250" t="str">
        <f ca="1"/>
        <v>[2018/09/10 15:06] #Error: Invalid Curve: CurveIndex 'OIS' in collection EURLIVE does not exist</v>
      </c>
      <c r="J67" s="250" t="str">
        <f ca="1"/>
        <v>[2018/09/10 15:06] #Error: Invalid Curve: CurveIndex 'OIS' in collection EURLIVE does not exist</v>
      </c>
      <c r="K67" s="250" t="str">
        <f ca="1"/>
        <v>[2018/09/10 15:06] #Error: Invalid Curve: CurveIndex 'OIS' in collection EURLIVE does not exist</v>
      </c>
      <c r="L67" s="250" t="str">
        <f ca="1"/>
        <v>[2018/09/10 15:06] #Error: Invalid Curve: CurveIndex 'OIS' in collection EURLIVE does not exist</v>
      </c>
      <c r="M67" s="250" t="str">
        <f ca="1"/>
        <v>[2018/09/10 15:06] #Error: Invalid Curve: CurveIndex 'OIS' in collection EURLIVE does not exist</v>
      </c>
    </row>
    <row r="68" spans="2:37">
      <c r="B68" s="259" t="str">
        <f ca="1"/>
        <v>[2018/09/10 15:06] #Error: Invalid Curve: CurveIndex 'OIS' in collection EURLIVE does not exist</v>
      </c>
      <c r="C68" s="259" t="str">
        <f ca="1"/>
        <v>[2018/09/10 15:06] #Error: Invalid Curve: CurveIndex 'OIS' in collection EURLIVE does not exist</v>
      </c>
      <c r="D68" s="259" t="str">
        <f ca="1"/>
        <v>[2018/09/10 15:06] #Error: Invalid Curve: CurveIndex 'OIS' in collection EURLIVE does not exist</v>
      </c>
      <c r="E68" s="250" t="str">
        <f ca="1"/>
        <v>[2018/09/10 15:06] #Error: Invalid Curve: CurveIndex 'OIS' in collection EURLIVE does not exist</v>
      </c>
      <c r="F68" s="250" t="str">
        <f ca="1"/>
        <v>[2018/09/10 15:06] #Error: Invalid Curve: CurveIndex 'OIS' in collection EURLIVE does not exist</v>
      </c>
      <c r="G68" s="250" t="str">
        <f ca="1"/>
        <v>[2018/09/10 15:06] #Error: Invalid Curve: CurveIndex 'OIS' in collection EURLIVE does not exist</v>
      </c>
      <c r="H68" s="250" t="str">
        <f ca="1"/>
        <v>[2018/09/10 15:06] #Error: Invalid Curve: CurveIndex 'OIS' in collection EURLIVE does not exist</v>
      </c>
      <c r="I68" s="250" t="str">
        <f ca="1"/>
        <v>[2018/09/10 15:06] #Error: Invalid Curve: CurveIndex 'OIS' in collection EURLIVE does not exist</v>
      </c>
      <c r="J68" s="250" t="str">
        <f ca="1"/>
        <v>[2018/09/10 15:06] #Error: Invalid Curve: CurveIndex 'OIS' in collection EURLIVE does not exist</v>
      </c>
      <c r="K68" s="250" t="str">
        <f ca="1"/>
        <v>[2018/09/10 15:06] #Error: Invalid Curve: CurveIndex 'OIS' in collection EURLIVE does not exist</v>
      </c>
      <c r="L68" s="250" t="str">
        <f ca="1"/>
        <v>[2018/09/10 15:06] #Error: Invalid Curve: CurveIndex 'OIS' in collection EURLIVE does not exist</v>
      </c>
      <c r="M68" s="250" t="str">
        <f ca="1"/>
        <v>[2018/09/10 15:06] #Error: Invalid Curve: CurveIndex 'OIS' in collection EURLIVE does not exist</v>
      </c>
    </row>
    <row r="69" spans="2:37">
      <c r="B69" s="259" t="str">
        <f ca="1"/>
        <v>[2018/09/10 15:06] #Error: Invalid Curve: CurveIndex 'OIS' in collection EURLIVE does not exist</v>
      </c>
      <c r="C69" s="259" t="str">
        <f ca="1"/>
        <v>[2018/09/10 15:06] #Error: Invalid Curve: CurveIndex 'OIS' in collection EURLIVE does not exist</v>
      </c>
      <c r="D69" s="259" t="str">
        <f ca="1"/>
        <v>[2018/09/10 15:06] #Error: Invalid Curve: CurveIndex 'OIS' in collection EURLIVE does not exist</v>
      </c>
      <c r="E69" s="250" t="str">
        <f ca="1"/>
        <v>[2018/09/10 15:06] #Error: Invalid Curve: CurveIndex 'OIS' in collection EURLIVE does not exist</v>
      </c>
      <c r="F69" s="250" t="str">
        <f ca="1"/>
        <v>[2018/09/10 15:06] #Error: Invalid Curve: CurveIndex 'OIS' in collection EURLIVE does not exist</v>
      </c>
      <c r="G69" s="250" t="str">
        <f ca="1"/>
        <v>[2018/09/10 15:06] #Error: Invalid Curve: CurveIndex 'OIS' in collection EURLIVE does not exist</v>
      </c>
      <c r="H69" s="250" t="str">
        <f ca="1"/>
        <v>[2018/09/10 15:06] #Error: Invalid Curve: CurveIndex 'OIS' in collection EURLIVE does not exist</v>
      </c>
      <c r="I69" s="250" t="str">
        <f ca="1"/>
        <v>[2018/09/10 15:06] #Error: Invalid Curve: CurveIndex 'OIS' in collection EURLIVE does not exist</v>
      </c>
      <c r="J69" s="250" t="str">
        <f ca="1"/>
        <v>[2018/09/10 15:06] #Error: Invalid Curve: CurveIndex 'OIS' in collection EURLIVE does not exist</v>
      </c>
      <c r="K69" s="250" t="str">
        <f ca="1"/>
        <v>[2018/09/10 15:06] #Error: Invalid Curve: CurveIndex 'OIS' in collection EURLIVE does not exist</v>
      </c>
      <c r="L69" s="250" t="str">
        <f ca="1"/>
        <v>[2018/09/10 15:06] #Error: Invalid Curve: CurveIndex 'OIS' in collection EURLIVE does not exist</v>
      </c>
      <c r="M69" s="250" t="str">
        <f ca="1"/>
        <v>[2018/09/10 15:06] #Error: Invalid Curve: CurveIndex 'OIS' in collection EURLIVE does not exist</v>
      </c>
    </row>
    <row r="70" spans="2:37">
      <c r="B70" s="259" t="str">
        <f ca="1"/>
        <v>[2018/09/10 15:06] #Error: Invalid Curve: CurveIndex 'OIS' in collection EURLIVE does not exist</v>
      </c>
      <c r="C70" s="259" t="str">
        <f ca="1"/>
        <v>[2018/09/10 15:06] #Error: Invalid Curve: CurveIndex 'OIS' in collection EURLIVE does not exist</v>
      </c>
      <c r="D70" s="259" t="str">
        <f ca="1"/>
        <v>[2018/09/10 15:06] #Error: Invalid Curve: CurveIndex 'OIS' in collection EURLIVE does not exist</v>
      </c>
      <c r="E70" s="250" t="str">
        <f ca="1"/>
        <v>[2018/09/10 15:06] #Error: Invalid Curve: CurveIndex 'OIS' in collection EURLIVE does not exist</v>
      </c>
      <c r="F70" s="250" t="str">
        <f ca="1"/>
        <v>[2018/09/10 15:06] #Error: Invalid Curve: CurveIndex 'OIS' in collection EURLIVE does not exist</v>
      </c>
      <c r="G70" s="259" t="str">
        <f ca="1"/>
        <v>[2018/09/10 15:06] #Error: Invalid Curve: CurveIndex 'OIS' in collection EURLIVE does not exist</v>
      </c>
      <c r="H70" s="250" t="str">
        <f ca="1"/>
        <v>[2018/09/10 15:06] #Error: Invalid Curve: CurveIndex 'OIS' in collection EURLIVE does not exist</v>
      </c>
      <c r="I70" s="250" t="str">
        <f ca="1"/>
        <v>[2018/09/10 15:06] #Error: Invalid Curve: CurveIndex 'OIS' in collection EURLIVE does not exist</v>
      </c>
      <c r="J70" s="250" t="str">
        <f ca="1"/>
        <v>[2018/09/10 15:06] #Error: Invalid Curve: CurveIndex 'OIS' in collection EURLIVE does not exist</v>
      </c>
      <c r="K70" s="250" t="str">
        <f ca="1"/>
        <v>[2018/09/10 15:06] #Error: Invalid Curve: CurveIndex 'OIS' in collection EURLIVE does not exist</v>
      </c>
      <c r="L70" s="289" t="str">
        <f ca="1"/>
        <v>[2018/09/10 15:06] #Error: Invalid Curve: CurveIndex 'OIS' in collection EURLIVE does not exist</v>
      </c>
      <c r="M70" s="250" t="str">
        <f ca="1"/>
        <v>[2018/09/10 15:06] #Error: Invalid Curve: CurveIndex 'OIS' in collection EURLIVE does not exist</v>
      </c>
    </row>
    <row r="71" spans="2:37">
      <c r="B71" s="259" t="str">
        <f ca="1"/>
        <v>[2018/09/10 15:06] #Error: Invalid Curve: CurveIndex 'OIS' in collection EURLIVE does not exist</v>
      </c>
      <c r="C71" s="259" t="str">
        <f ca="1"/>
        <v>[2018/09/10 15:06] #Error: Invalid Curve: CurveIndex 'OIS' in collection EURLIVE does not exist</v>
      </c>
      <c r="D71" s="259" t="str">
        <f ca="1"/>
        <v>[2018/09/10 15:06] #Error: Invalid Curve: CurveIndex 'OIS' in collection EURLIVE does not exist</v>
      </c>
      <c r="E71" s="250" t="str">
        <f ca="1"/>
        <v>[2018/09/10 15:06] #Error: Invalid Curve: CurveIndex 'OIS' in collection EURLIVE does not exist</v>
      </c>
      <c r="F71" s="250" t="str">
        <f ca="1"/>
        <v>[2018/09/10 15:06] #Error: Invalid Curve: CurveIndex 'OIS' in collection EURLIVE does not exist</v>
      </c>
      <c r="G71" s="259" t="str">
        <f ca="1"/>
        <v>[2018/09/10 15:06] #Error: Invalid Curve: CurveIndex 'OIS' in collection EURLIVE does not exist</v>
      </c>
      <c r="H71" s="250" t="str">
        <f ca="1"/>
        <v>[2018/09/10 15:06] #Error: Invalid Curve: CurveIndex 'OIS' in collection EURLIVE does not exist</v>
      </c>
      <c r="I71" s="250" t="str">
        <f ca="1"/>
        <v>[2018/09/10 15:06] #Error: Invalid Curve: CurveIndex 'OIS' in collection EURLIVE does not exist</v>
      </c>
      <c r="J71" s="250" t="str">
        <f ca="1"/>
        <v>[2018/09/10 15:06] #Error: Invalid Curve: CurveIndex 'OIS' in collection EURLIVE does not exist</v>
      </c>
      <c r="K71" s="250" t="str">
        <f ca="1"/>
        <v>[2018/09/10 15:06] #Error: Invalid Curve: CurveIndex 'OIS' in collection EURLIVE does not exist</v>
      </c>
      <c r="L71" s="250" t="str">
        <f ca="1"/>
        <v>[2018/09/10 15:06] #Error: Invalid Curve: CurveIndex 'OIS' in collection EURLIVE does not exist</v>
      </c>
      <c r="M71" s="250" t="str">
        <f ca="1"/>
        <v>[2018/09/10 15:06] #Error: Invalid Curve: CurveIndex 'OIS' in collection EURLIVE does not exist</v>
      </c>
    </row>
    <row r="72" spans="2:37">
      <c r="B72" s="259" t="str">
        <f ca="1"/>
        <v>[2018/09/10 15:06] #Error: Invalid Curve: CurveIndex 'OIS' in collection EURLIVE does not exist</v>
      </c>
      <c r="C72" s="259" t="str">
        <f ca="1"/>
        <v>[2018/09/10 15:06] #Error: Invalid Curve: CurveIndex 'OIS' in collection EURLIVE does not exist</v>
      </c>
      <c r="D72" s="259" t="str">
        <f ca="1"/>
        <v>[2018/09/10 15:06] #Error: Invalid Curve: CurveIndex 'OIS' in collection EURLIVE does not exist</v>
      </c>
      <c r="E72" s="250" t="str">
        <f ca="1"/>
        <v>[2018/09/10 15:06] #Error: Invalid Curve: CurveIndex 'OIS' in collection EURLIVE does not exist</v>
      </c>
      <c r="F72" s="250" t="str">
        <f ca="1"/>
        <v>[2018/09/10 15:06] #Error: Invalid Curve: CurveIndex 'OIS' in collection EURLIVE does not exist</v>
      </c>
      <c r="G72" s="259" t="str">
        <f ca="1"/>
        <v>[2018/09/10 15:06] #Error: Invalid Curve: CurveIndex 'OIS' in collection EURLIVE does not exist</v>
      </c>
      <c r="H72" s="250" t="str">
        <f ca="1"/>
        <v>[2018/09/10 15:06] #Error: Invalid Curve: CurveIndex 'OIS' in collection EURLIVE does not exist</v>
      </c>
      <c r="I72" s="250" t="str">
        <f ca="1"/>
        <v>[2018/09/10 15:06] #Error: Invalid Curve: CurveIndex 'OIS' in collection EURLIVE does not exist</v>
      </c>
      <c r="J72" s="250" t="str">
        <f ca="1"/>
        <v>[2018/09/10 15:06] #Error: Invalid Curve: CurveIndex 'OIS' in collection EURLIVE does not exist</v>
      </c>
      <c r="K72" s="250" t="str">
        <f ca="1"/>
        <v>[2018/09/10 15:06] #Error: Invalid Curve: CurveIndex 'OIS' in collection EURLIVE does not exist</v>
      </c>
      <c r="L72" s="250" t="str">
        <f ca="1"/>
        <v>[2018/09/10 15:06] #Error: Invalid Curve: CurveIndex 'OIS' in collection EURLIVE does not exist</v>
      </c>
      <c r="M72" s="250" t="str">
        <f ca="1"/>
        <v>[2018/09/10 15:06] #Error: Invalid Curve: CurveIndex 'OIS' in collection EURLIVE does not exist</v>
      </c>
    </row>
    <row r="73" spans="2:37">
      <c r="B73" s="259" t="str">
        <f ca="1"/>
        <v>[2018/09/10 15:06] #Error: Invalid Curve: CurveIndex 'OIS' in collection EURLIVE does not exist</v>
      </c>
      <c r="C73" s="259" t="str">
        <f ca="1"/>
        <v>[2018/09/10 15:06] #Error: Invalid Curve: CurveIndex 'OIS' in collection EURLIVE does not exist</v>
      </c>
      <c r="D73" s="259" t="str">
        <f ca="1"/>
        <v>[2018/09/10 15:06] #Error: Invalid Curve: CurveIndex 'OIS' in collection EURLIVE does not exist</v>
      </c>
      <c r="E73" s="250" t="str">
        <f ca="1"/>
        <v>[2018/09/10 15:06] #Error: Invalid Curve: CurveIndex 'OIS' in collection EURLIVE does not exist</v>
      </c>
      <c r="F73" s="250" t="str">
        <f ca="1"/>
        <v>[2018/09/10 15:06] #Error: Invalid Curve: CurveIndex 'OIS' in collection EURLIVE does not exist</v>
      </c>
      <c r="G73" s="259" t="str">
        <f ca="1"/>
        <v>[2018/09/10 15:06] #Error: Invalid Curve: CurveIndex 'OIS' in collection EURLIVE does not exist</v>
      </c>
      <c r="H73" s="250" t="str">
        <f ca="1"/>
        <v>[2018/09/10 15:06] #Error: Invalid Curve: CurveIndex 'OIS' in collection EURLIVE does not exist</v>
      </c>
      <c r="I73" s="250" t="str">
        <f ca="1"/>
        <v>[2018/09/10 15:06] #Error: Invalid Curve: CurveIndex 'OIS' in collection EURLIVE does not exist</v>
      </c>
      <c r="J73" s="250" t="str">
        <f ca="1"/>
        <v>[2018/09/10 15:06] #Error: Invalid Curve: CurveIndex 'OIS' in collection EURLIVE does not exist</v>
      </c>
      <c r="K73" s="250" t="str">
        <f ca="1"/>
        <v>[2018/09/10 15:06] #Error: Invalid Curve: CurveIndex 'OIS' in collection EURLIVE does not exist</v>
      </c>
      <c r="L73" s="250" t="str">
        <f ca="1"/>
        <v>[2018/09/10 15:06] #Error: Invalid Curve: CurveIndex 'OIS' in collection EURLIVE does not exist</v>
      </c>
      <c r="M73" s="250" t="str">
        <f ca="1"/>
        <v>[2018/09/10 15:06] #Error: Invalid Curve: CurveIndex 'OIS' in collection EURLIVE does not exist</v>
      </c>
    </row>
    <row r="74" spans="2:37">
      <c r="B74" s="259" t="str">
        <f ca="1"/>
        <v>[2018/09/10 15:06] #Error: Invalid Curve: CurveIndex 'OIS' in collection EURLIVE does not exist</v>
      </c>
      <c r="C74" s="259" t="str">
        <f ca="1"/>
        <v>[2018/09/10 15:06] #Error: Invalid Curve: CurveIndex 'OIS' in collection EURLIVE does not exist</v>
      </c>
      <c r="D74" s="259" t="str">
        <f ca="1"/>
        <v>[2018/09/10 15:06] #Error: Invalid Curve: CurveIndex 'OIS' in collection EURLIVE does not exist</v>
      </c>
      <c r="E74" s="250" t="str">
        <f ca="1"/>
        <v>[2018/09/10 15:06] #Error: Invalid Curve: CurveIndex 'OIS' in collection EURLIVE does not exist</v>
      </c>
      <c r="F74" s="250" t="str">
        <f ca="1"/>
        <v>[2018/09/10 15:06] #Error: Invalid Curve: CurveIndex 'OIS' in collection EURLIVE does not exist</v>
      </c>
      <c r="G74" s="259" t="str">
        <f ca="1"/>
        <v>[2018/09/10 15:06] #Error: Invalid Curve: CurveIndex 'OIS' in collection EURLIVE does not exist</v>
      </c>
      <c r="H74" s="250" t="str">
        <f ca="1"/>
        <v>[2018/09/10 15:06] #Error: Invalid Curve: CurveIndex 'OIS' in collection EURLIVE does not exist</v>
      </c>
      <c r="I74" s="250" t="str">
        <f ca="1"/>
        <v>[2018/09/10 15:06] #Error: Invalid Curve: CurveIndex 'OIS' in collection EURLIVE does not exist</v>
      </c>
      <c r="J74" s="250" t="str">
        <f ca="1"/>
        <v>[2018/09/10 15:06] #Error: Invalid Curve: CurveIndex 'OIS' in collection EURLIVE does not exist</v>
      </c>
      <c r="K74" s="250" t="str">
        <f ca="1"/>
        <v>[2018/09/10 15:06] #Error: Invalid Curve: CurveIndex 'OIS' in collection EURLIVE does not exist</v>
      </c>
      <c r="L74" s="250" t="str">
        <f ca="1"/>
        <v>[2018/09/10 15:06] #Error: Invalid Curve: CurveIndex 'OIS' in collection EURLIVE does not exist</v>
      </c>
      <c r="M74" s="250" t="str">
        <f ca="1"/>
        <v>[2018/09/10 15:06] #Error: Invalid Curve: CurveIndex 'OIS' in collection EURLIVE does not exist</v>
      </c>
    </row>
    <row r="75" spans="2:37">
      <c r="B75" s="259" t="str">
        <f ca="1"/>
        <v>[2018/09/10 15:06] #Error: Invalid Curve: CurveIndex 'OIS' in collection EURLIVE does not exist</v>
      </c>
      <c r="C75" s="259" t="str">
        <f ca="1"/>
        <v>[2018/09/10 15:06] #Error: Invalid Curve: CurveIndex 'OIS' in collection EURLIVE does not exist</v>
      </c>
      <c r="D75" s="259" t="str">
        <f ca="1"/>
        <v>[2018/09/10 15:06] #Error: Invalid Curve: CurveIndex 'OIS' in collection EURLIVE does not exist</v>
      </c>
      <c r="E75" s="250" t="str">
        <f ca="1"/>
        <v>[2018/09/10 15:06] #Error: Invalid Curve: CurveIndex 'OIS' in collection EURLIVE does not exist</v>
      </c>
      <c r="F75" s="250" t="str">
        <f ca="1"/>
        <v>[2018/09/10 15:06] #Error: Invalid Curve: CurveIndex 'OIS' in collection EURLIVE does not exist</v>
      </c>
      <c r="G75" s="259" t="str">
        <f ca="1"/>
        <v>[2018/09/10 15:06] #Error: Invalid Curve: CurveIndex 'OIS' in collection EURLIVE does not exist</v>
      </c>
      <c r="H75" s="250" t="str">
        <f ca="1"/>
        <v>[2018/09/10 15:06] #Error: Invalid Curve: CurveIndex 'OIS' in collection EURLIVE does not exist</v>
      </c>
      <c r="I75" s="250" t="str">
        <f ca="1"/>
        <v>[2018/09/10 15:06] #Error: Invalid Curve: CurveIndex 'OIS' in collection EURLIVE does not exist</v>
      </c>
      <c r="J75" s="250" t="str">
        <f ca="1"/>
        <v>[2018/09/10 15:06] #Error: Invalid Curve: CurveIndex 'OIS' in collection EURLIVE does not exist</v>
      </c>
      <c r="K75" s="250" t="str">
        <f ca="1"/>
        <v>[2018/09/10 15:06] #Error: Invalid Curve: CurveIndex 'OIS' in collection EURLIVE does not exist</v>
      </c>
      <c r="L75" s="250" t="str">
        <f ca="1"/>
        <v>[2018/09/10 15:06] #Error: Invalid Curve: CurveIndex 'OIS' in collection EURLIVE does not exist</v>
      </c>
      <c r="M75" s="250" t="str">
        <f ca="1"/>
        <v>[2018/09/10 15:06] #Error: Invalid Curve: CurveIndex 'OIS' in collection EURLIVE does not exist</v>
      </c>
    </row>
    <row r="76" spans="2:37">
      <c r="B76" s="259" t="str">
        <f ca="1"/>
        <v>[2018/09/10 15:06] #Error: Invalid Curve: CurveIndex 'OIS' in collection EURLIVE does not exist</v>
      </c>
      <c r="C76" s="259" t="str">
        <f ca="1"/>
        <v>[2018/09/10 15:06] #Error: Invalid Curve: CurveIndex 'OIS' in collection EURLIVE does not exist</v>
      </c>
      <c r="D76" s="259" t="str">
        <f ca="1"/>
        <v>[2018/09/10 15:06] #Error: Invalid Curve: CurveIndex 'OIS' in collection EURLIVE does not exist</v>
      </c>
      <c r="E76" s="250" t="str">
        <f ca="1"/>
        <v>[2018/09/10 15:06] #Error: Invalid Curve: CurveIndex 'OIS' in collection EURLIVE does not exist</v>
      </c>
      <c r="F76" s="250" t="str">
        <f ca="1"/>
        <v>[2018/09/10 15:06] #Error: Invalid Curve: CurveIndex 'OIS' in collection EURLIVE does not exist</v>
      </c>
      <c r="G76" s="259" t="str">
        <f ca="1"/>
        <v>[2018/09/10 15:06] #Error: Invalid Curve: CurveIndex 'OIS' in collection EURLIVE does not exist</v>
      </c>
      <c r="H76" s="250" t="str">
        <f ca="1"/>
        <v>[2018/09/10 15:06] #Error: Invalid Curve: CurveIndex 'OIS' in collection EURLIVE does not exist</v>
      </c>
      <c r="I76" s="250" t="str">
        <f ca="1"/>
        <v>[2018/09/10 15:06] #Error: Invalid Curve: CurveIndex 'OIS' in collection EURLIVE does not exist</v>
      </c>
      <c r="J76" s="250" t="str">
        <f ca="1"/>
        <v>[2018/09/10 15:06] #Error: Invalid Curve: CurveIndex 'OIS' in collection EURLIVE does not exist</v>
      </c>
      <c r="K76" s="250" t="str">
        <f ca="1"/>
        <v>[2018/09/10 15:06] #Error: Invalid Curve: CurveIndex 'OIS' in collection EURLIVE does not exist</v>
      </c>
      <c r="L76" s="250" t="str">
        <f ca="1"/>
        <v>[2018/09/10 15:06] #Error: Invalid Curve: CurveIndex 'OIS' in collection EURLIVE does not exist</v>
      </c>
      <c r="M76" s="250" t="str">
        <f ca="1"/>
        <v>[2018/09/10 15:06] #Error: Invalid Curve: CurveIndex 'OIS' in collection EURLIVE does not exist</v>
      </c>
    </row>
    <row r="77" spans="2:37">
      <c r="B77" s="259" t="str">
        <f ca="1"/>
        <v>[2018/09/10 15:06] #Error: Invalid Curve: CurveIndex 'OIS' in collection EURLIVE does not exist</v>
      </c>
      <c r="C77" s="259" t="str">
        <f ca="1"/>
        <v>[2018/09/10 15:06] #Error: Invalid Curve: CurveIndex 'OIS' in collection EURLIVE does not exist</v>
      </c>
      <c r="D77" s="259" t="str">
        <f ca="1"/>
        <v>[2018/09/10 15:06] #Error: Invalid Curve: CurveIndex 'OIS' in collection EURLIVE does not exist</v>
      </c>
      <c r="E77" s="250" t="str">
        <f ca="1"/>
        <v>[2018/09/10 15:06] #Error: Invalid Curve: CurveIndex 'OIS' in collection EURLIVE does not exist</v>
      </c>
      <c r="F77" s="250" t="str">
        <f ca="1"/>
        <v>[2018/09/10 15:06] #Error: Invalid Curve: CurveIndex 'OIS' in collection EURLIVE does not exist</v>
      </c>
      <c r="G77" s="259" t="str">
        <f ca="1"/>
        <v>[2018/09/10 15:06] #Error: Invalid Curve: CurveIndex 'OIS' in collection EURLIVE does not exist</v>
      </c>
      <c r="H77" s="250" t="str">
        <f ca="1"/>
        <v>[2018/09/10 15:06] #Error: Invalid Curve: CurveIndex 'OIS' in collection EURLIVE does not exist</v>
      </c>
      <c r="I77" s="250" t="str">
        <f ca="1"/>
        <v>[2018/09/10 15:06] #Error: Invalid Curve: CurveIndex 'OIS' in collection EURLIVE does not exist</v>
      </c>
      <c r="J77" s="250" t="str">
        <f ca="1"/>
        <v>[2018/09/10 15:06] #Error: Invalid Curve: CurveIndex 'OIS' in collection EURLIVE does not exist</v>
      </c>
      <c r="K77" s="250" t="str">
        <f ca="1"/>
        <v>[2018/09/10 15:06] #Error: Invalid Curve: CurveIndex 'OIS' in collection EURLIVE does not exist</v>
      </c>
      <c r="L77" s="250" t="str">
        <f ca="1"/>
        <v>[2018/09/10 15:06] #Error: Invalid Curve: CurveIndex 'OIS' in collection EURLIVE does not exist</v>
      </c>
      <c r="M77" s="250" t="str">
        <f ca="1"/>
        <v>[2018/09/10 15:06] #Error: Invalid Curve: CurveIndex 'OIS' in collection EURLIVE does not exist</v>
      </c>
    </row>
    <row r="78" spans="2:37">
      <c r="B78" s="259" t="str">
        <f ca="1"/>
        <v>[2018/09/10 15:06] #Error: Invalid Curve: CurveIndex 'OIS' in collection EURLIVE does not exist</v>
      </c>
      <c r="C78" s="259" t="str">
        <f ca="1"/>
        <v>[2018/09/10 15:06] #Error: Invalid Curve: CurveIndex 'OIS' in collection EURLIVE does not exist</v>
      </c>
      <c r="D78" s="259" t="str">
        <f ca="1"/>
        <v>[2018/09/10 15:06] #Error: Invalid Curve: CurveIndex 'OIS' in collection EURLIVE does not exist</v>
      </c>
      <c r="E78" s="250" t="str">
        <f ca="1"/>
        <v>[2018/09/10 15:06] #Error: Invalid Curve: CurveIndex 'OIS' in collection EURLIVE does not exist</v>
      </c>
      <c r="F78" s="250" t="str">
        <f ca="1"/>
        <v>[2018/09/10 15:06] #Error: Invalid Curve: CurveIndex 'OIS' in collection EURLIVE does not exist</v>
      </c>
      <c r="G78" s="259" t="str">
        <f ca="1"/>
        <v>[2018/09/10 15:06] #Error: Invalid Curve: CurveIndex 'OIS' in collection EURLIVE does not exist</v>
      </c>
      <c r="H78" s="250" t="str">
        <f ca="1"/>
        <v>[2018/09/10 15:06] #Error: Invalid Curve: CurveIndex 'OIS' in collection EURLIVE does not exist</v>
      </c>
      <c r="I78" s="250" t="str">
        <f ca="1"/>
        <v>[2018/09/10 15:06] #Error: Invalid Curve: CurveIndex 'OIS' in collection EURLIVE does not exist</v>
      </c>
      <c r="J78" s="250" t="str">
        <f ca="1"/>
        <v>[2018/09/10 15:06] #Error: Invalid Curve: CurveIndex 'OIS' in collection EURLIVE does not exist</v>
      </c>
      <c r="K78" s="250" t="str">
        <f ca="1"/>
        <v>[2018/09/10 15:06] #Error: Invalid Curve: CurveIndex 'OIS' in collection EURLIVE does not exist</v>
      </c>
      <c r="L78" s="250" t="str">
        <f ca="1"/>
        <v>[2018/09/10 15:06] #Error: Invalid Curve: CurveIndex 'OIS' in collection EURLIVE does not exist</v>
      </c>
      <c r="M78" s="250" t="str">
        <f ca="1"/>
        <v>[2018/09/10 15:06] #Error: Invalid Curve: CurveIndex 'OIS' in collection EURLIVE does not exist</v>
      </c>
    </row>
    <row r="79" spans="2:37">
      <c r="B79" s="259" t="str">
        <f ca="1"/>
        <v>[2018/09/10 15:06] #Error: Invalid Curve: CurveIndex 'OIS' in collection EURLIVE does not exist</v>
      </c>
      <c r="C79" s="259" t="str">
        <f ca="1"/>
        <v>[2018/09/10 15:06] #Error: Invalid Curve: CurveIndex 'OIS' in collection EURLIVE does not exist</v>
      </c>
      <c r="D79" s="259" t="str">
        <f ca="1"/>
        <v>[2018/09/10 15:06] #Error: Invalid Curve: CurveIndex 'OIS' in collection EURLIVE does not exist</v>
      </c>
      <c r="E79" s="250" t="str">
        <f ca="1"/>
        <v>[2018/09/10 15:06] #Error: Invalid Curve: CurveIndex 'OIS' in collection EURLIVE does not exist</v>
      </c>
      <c r="F79" s="250" t="str">
        <f ca="1"/>
        <v>[2018/09/10 15:06] #Error: Invalid Curve: CurveIndex 'OIS' in collection EURLIVE does not exist</v>
      </c>
      <c r="G79" s="259" t="str">
        <f ca="1"/>
        <v>[2018/09/10 15:06] #Error: Invalid Curve: CurveIndex 'OIS' in collection EURLIVE does not exist</v>
      </c>
      <c r="H79" s="250" t="str">
        <f ca="1"/>
        <v>[2018/09/10 15:06] #Error: Invalid Curve: CurveIndex 'OIS' in collection EURLIVE does not exist</v>
      </c>
      <c r="I79" s="250" t="str">
        <f ca="1"/>
        <v>[2018/09/10 15:06] #Error: Invalid Curve: CurveIndex 'OIS' in collection EURLIVE does not exist</v>
      </c>
      <c r="J79" s="250" t="str">
        <f ca="1"/>
        <v>[2018/09/10 15:06] #Error: Invalid Curve: CurveIndex 'OIS' in collection EURLIVE does not exist</v>
      </c>
      <c r="K79" s="250" t="str">
        <f ca="1"/>
        <v>[2018/09/10 15:06] #Error: Invalid Curve: CurveIndex 'OIS' in collection EURLIVE does not exist</v>
      </c>
      <c r="L79" s="250" t="str">
        <f ca="1"/>
        <v>[2018/09/10 15:06] #Error: Invalid Curve: CurveIndex 'OIS' in collection EURLIVE does not exist</v>
      </c>
      <c r="M79" s="250" t="str">
        <f ca="1"/>
        <v>[2018/09/10 15:06] #Error: Invalid Curve: CurveIndex 'OIS' in collection EURLIVE does not exist</v>
      </c>
    </row>
    <row r="80" spans="2:37">
      <c r="B80" s="259" t="str">
        <f ca="1"/>
        <v>[2018/09/10 15:06] #Error: Invalid Curve: CurveIndex 'OIS' in collection EURLIVE does not exist</v>
      </c>
      <c r="C80" s="259" t="str">
        <f ca="1"/>
        <v>[2018/09/10 15:06] #Error: Invalid Curve: CurveIndex 'OIS' in collection EURLIVE does not exist</v>
      </c>
      <c r="D80" s="259" t="str">
        <f ca="1"/>
        <v>[2018/09/10 15:06] #Error: Invalid Curve: CurveIndex 'OIS' in collection EURLIVE does not exist</v>
      </c>
      <c r="E80" s="250" t="str">
        <f ca="1"/>
        <v>[2018/09/10 15:06] #Error: Invalid Curve: CurveIndex 'OIS' in collection EURLIVE does not exist</v>
      </c>
      <c r="F80" s="250" t="str">
        <f ca="1"/>
        <v>[2018/09/10 15:06] #Error: Invalid Curve: CurveIndex 'OIS' in collection EURLIVE does not exist</v>
      </c>
      <c r="G80" s="259" t="str">
        <f ca="1"/>
        <v>[2018/09/10 15:06] #Error: Invalid Curve: CurveIndex 'OIS' in collection EURLIVE does not exist</v>
      </c>
      <c r="H80" s="250" t="str">
        <f ca="1"/>
        <v>[2018/09/10 15:06] #Error: Invalid Curve: CurveIndex 'OIS' in collection EURLIVE does not exist</v>
      </c>
      <c r="I80" s="250" t="str">
        <f ca="1"/>
        <v>[2018/09/10 15:06] #Error: Invalid Curve: CurveIndex 'OIS' in collection EURLIVE does not exist</v>
      </c>
      <c r="J80" s="250" t="str">
        <f ca="1"/>
        <v>[2018/09/10 15:06] #Error: Invalid Curve: CurveIndex 'OIS' in collection EURLIVE does not exist</v>
      </c>
      <c r="K80" s="250" t="str">
        <f ca="1"/>
        <v>[2018/09/10 15:06] #Error: Invalid Curve: CurveIndex 'OIS' in collection EURLIVE does not exist</v>
      </c>
      <c r="L80" s="250" t="str">
        <f ca="1"/>
        <v>[2018/09/10 15:06] #Error: Invalid Curve: CurveIndex 'OIS' in collection EURLIVE does not exist</v>
      </c>
      <c r="M80" s="250" t="str">
        <f ca="1"/>
        <v>[2018/09/10 15:06] #Error: Invalid Curve: CurveIndex 'OIS' in collection EURLIVE does not exist</v>
      </c>
    </row>
    <row r="81" spans="2:13">
      <c r="B81" s="259" t="str">
        <f ca="1"/>
        <v>[2018/09/10 15:06] #Error: Invalid Curve: CurveIndex 'OIS' in collection EURLIVE does not exist</v>
      </c>
      <c r="C81" s="259" t="str">
        <f ca="1"/>
        <v>[2018/09/10 15:06] #Error: Invalid Curve: CurveIndex 'OIS' in collection EURLIVE does not exist</v>
      </c>
      <c r="D81" s="259" t="str">
        <f ca="1"/>
        <v>[2018/09/10 15:06] #Error: Invalid Curve: CurveIndex 'OIS' in collection EURLIVE does not exist</v>
      </c>
      <c r="E81" s="250" t="str">
        <f ca="1"/>
        <v>[2018/09/10 15:06] #Error: Invalid Curve: CurveIndex 'OIS' in collection EURLIVE does not exist</v>
      </c>
      <c r="F81" s="250" t="str">
        <f ca="1"/>
        <v>[2018/09/10 15:06] #Error: Invalid Curve: CurveIndex 'OIS' in collection EURLIVE does not exist</v>
      </c>
      <c r="G81" s="259" t="str">
        <f ca="1"/>
        <v>[2018/09/10 15:06] #Error: Invalid Curve: CurveIndex 'OIS' in collection EURLIVE does not exist</v>
      </c>
      <c r="H81" s="250" t="str">
        <f ca="1"/>
        <v>[2018/09/10 15:06] #Error: Invalid Curve: CurveIndex 'OIS' in collection EURLIVE does not exist</v>
      </c>
      <c r="I81" s="250" t="str">
        <f ca="1"/>
        <v>[2018/09/10 15:06] #Error: Invalid Curve: CurveIndex 'OIS' in collection EURLIVE does not exist</v>
      </c>
      <c r="J81" s="250" t="str">
        <f ca="1"/>
        <v>[2018/09/10 15:06] #Error: Invalid Curve: CurveIndex 'OIS' in collection EURLIVE does not exist</v>
      </c>
      <c r="K81" s="250" t="str">
        <f ca="1"/>
        <v>[2018/09/10 15:06] #Error: Invalid Curve: CurveIndex 'OIS' in collection EURLIVE does not exist</v>
      </c>
      <c r="L81" s="250" t="str">
        <f ca="1"/>
        <v>[2018/09/10 15:06] #Error: Invalid Curve: CurveIndex 'OIS' in collection EURLIVE does not exist</v>
      </c>
      <c r="M81" s="250" t="str">
        <f ca="1"/>
        <v>[2018/09/10 15:06] #Error: Invalid Curve: CurveIndex 'OIS' in collection EURLIVE does not exist</v>
      </c>
    </row>
    <row r="82" spans="2:13">
      <c r="B82" s="259" t="str">
        <f ca="1"/>
        <v>[2018/09/10 15:06] #Error: Invalid Curve: CurveIndex 'OIS' in collection EURLIVE does not exist</v>
      </c>
      <c r="C82" s="259" t="str">
        <f ca="1"/>
        <v>[2018/09/10 15:06] #Error: Invalid Curve: CurveIndex 'OIS' in collection EURLIVE does not exist</v>
      </c>
      <c r="D82" s="259" t="str">
        <f ca="1"/>
        <v>[2018/09/10 15:06] #Error: Invalid Curve: CurveIndex 'OIS' in collection EURLIVE does not exist</v>
      </c>
      <c r="E82" s="250" t="str">
        <f ca="1"/>
        <v>[2018/09/10 15:06] #Error: Invalid Curve: CurveIndex 'OIS' in collection EURLIVE does not exist</v>
      </c>
      <c r="F82" s="250" t="str">
        <f ca="1"/>
        <v>[2018/09/10 15:06] #Error: Invalid Curve: CurveIndex 'OIS' in collection EURLIVE does not exist</v>
      </c>
      <c r="G82" s="259" t="str">
        <f ca="1"/>
        <v>[2018/09/10 15:06] #Error: Invalid Curve: CurveIndex 'OIS' in collection EURLIVE does not exist</v>
      </c>
      <c r="H82" s="250" t="str">
        <f ca="1"/>
        <v>[2018/09/10 15:06] #Error: Invalid Curve: CurveIndex 'OIS' in collection EURLIVE does not exist</v>
      </c>
      <c r="I82" s="250" t="str">
        <f ca="1"/>
        <v>[2018/09/10 15:06] #Error: Invalid Curve: CurveIndex 'OIS' in collection EURLIVE does not exist</v>
      </c>
      <c r="J82" s="250" t="str">
        <f ca="1"/>
        <v>[2018/09/10 15:06] #Error: Invalid Curve: CurveIndex 'OIS' in collection EURLIVE does not exist</v>
      </c>
      <c r="K82" s="250" t="str">
        <f ca="1"/>
        <v>[2018/09/10 15:06] #Error: Invalid Curve: CurveIndex 'OIS' in collection EURLIVE does not exist</v>
      </c>
      <c r="L82" s="250" t="str">
        <f ca="1"/>
        <v>[2018/09/10 15:06] #Error: Invalid Curve: CurveIndex 'OIS' in collection EURLIVE does not exist</v>
      </c>
      <c r="M82" s="250" t="str">
        <f ca="1"/>
        <v>[2018/09/10 15:06] #Error: Invalid Curve: CurveIndex 'OIS' in collection EURLIVE does not exist</v>
      </c>
    </row>
    <row r="83" spans="2:13">
      <c r="B83" s="259" t="str">
        <f ca="1"/>
        <v>[2018/09/10 15:06] #Error: Invalid Curve: CurveIndex 'OIS' in collection EURLIVE does not exist</v>
      </c>
      <c r="C83" s="259" t="str">
        <f ca="1"/>
        <v>[2018/09/10 15:06] #Error: Invalid Curve: CurveIndex 'OIS' in collection EURLIVE does not exist</v>
      </c>
      <c r="D83" s="259" t="str">
        <f ca="1"/>
        <v>[2018/09/10 15:06] #Error: Invalid Curve: CurveIndex 'OIS' in collection EURLIVE does not exist</v>
      </c>
      <c r="E83" s="250" t="str">
        <f ca="1"/>
        <v>[2018/09/10 15:06] #Error: Invalid Curve: CurveIndex 'OIS' in collection EURLIVE does not exist</v>
      </c>
      <c r="F83" s="250" t="str">
        <f ca="1"/>
        <v>[2018/09/10 15:06] #Error: Invalid Curve: CurveIndex 'OIS' in collection EURLIVE does not exist</v>
      </c>
      <c r="G83" s="259" t="str">
        <f ca="1"/>
        <v>[2018/09/10 15:06] #Error: Invalid Curve: CurveIndex 'OIS' in collection EURLIVE does not exist</v>
      </c>
      <c r="H83" s="250" t="str">
        <f ca="1"/>
        <v>[2018/09/10 15:06] #Error: Invalid Curve: CurveIndex 'OIS' in collection EURLIVE does not exist</v>
      </c>
      <c r="I83" s="250" t="str">
        <f ca="1"/>
        <v>[2018/09/10 15:06] #Error: Invalid Curve: CurveIndex 'OIS' in collection EURLIVE does not exist</v>
      </c>
      <c r="J83" s="250" t="str">
        <f ca="1"/>
        <v>[2018/09/10 15:06] #Error: Invalid Curve: CurveIndex 'OIS' in collection EURLIVE does not exist</v>
      </c>
      <c r="K83" s="250" t="str">
        <f ca="1"/>
        <v>[2018/09/10 15:06] #Error: Invalid Curve: CurveIndex 'OIS' in collection EURLIVE does not exist</v>
      </c>
      <c r="L83" s="250" t="str">
        <f ca="1"/>
        <v>[2018/09/10 15:06] #Error: Invalid Curve: CurveIndex 'OIS' in collection EURLIVE does not exist</v>
      </c>
      <c r="M83" s="250" t="str">
        <f ca="1"/>
        <v>[2018/09/10 15:06] #Error: Invalid Curve: CurveIndex 'OIS' in collection EURLIVE does not exist</v>
      </c>
    </row>
    <row r="84" spans="2:13">
      <c r="B84" s="259" t="str">
        <f ca="1"/>
        <v>[2018/09/10 15:06] #Error: Invalid Curve: CurveIndex 'OIS' in collection EURLIVE does not exist</v>
      </c>
      <c r="C84" s="259" t="str">
        <f ca="1"/>
        <v>[2018/09/10 15:06] #Error: Invalid Curve: CurveIndex 'OIS' in collection EURLIVE does not exist</v>
      </c>
      <c r="D84" s="259" t="str">
        <f ca="1"/>
        <v>[2018/09/10 15:06] #Error: Invalid Curve: CurveIndex 'OIS' in collection EURLIVE does not exist</v>
      </c>
      <c r="E84" s="250" t="str">
        <f ca="1"/>
        <v>[2018/09/10 15:06] #Error: Invalid Curve: CurveIndex 'OIS' in collection EURLIVE does not exist</v>
      </c>
      <c r="F84" s="250" t="str">
        <f ca="1"/>
        <v>[2018/09/10 15:06] #Error: Invalid Curve: CurveIndex 'OIS' in collection EURLIVE does not exist</v>
      </c>
      <c r="G84" s="259" t="str">
        <f ca="1"/>
        <v>[2018/09/10 15:06] #Error: Invalid Curve: CurveIndex 'OIS' in collection EURLIVE does not exist</v>
      </c>
      <c r="H84" s="250" t="str">
        <f ca="1"/>
        <v>[2018/09/10 15:06] #Error: Invalid Curve: CurveIndex 'OIS' in collection EURLIVE does not exist</v>
      </c>
      <c r="I84" s="250" t="str">
        <f ca="1"/>
        <v>[2018/09/10 15:06] #Error: Invalid Curve: CurveIndex 'OIS' in collection EURLIVE does not exist</v>
      </c>
      <c r="J84" s="250" t="str">
        <f ca="1"/>
        <v>[2018/09/10 15:06] #Error: Invalid Curve: CurveIndex 'OIS' in collection EURLIVE does not exist</v>
      </c>
      <c r="K84" s="250" t="str">
        <f ca="1"/>
        <v>[2018/09/10 15:06] #Error: Invalid Curve: CurveIndex 'OIS' in collection EURLIVE does not exist</v>
      </c>
      <c r="L84" s="250" t="str">
        <f ca="1"/>
        <v>[2018/09/10 15:06] #Error: Invalid Curve: CurveIndex 'OIS' in collection EURLIVE does not exist</v>
      </c>
      <c r="M84" s="250" t="str">
        <f ca="1"/>
        <v>[2018/09/10 15:06] #Error: Invalid Curve: CurveIndex 'OIS' in collection EURLIVE does not exist</v>
      </c>
    </row>
    <row r="85" spans="2:13">
      <c r="B85" s="259" t="str">
        <f ca="1"/>
        <v>[2018/09/10 15:06] #Error: Invalid Curve: CurveIndex 'OIS' in collection EURLIVE does not exist</v>
      </c>
      <c r="C85" s="259" t="str">
        <f ca="1"/>
        <v>[2018/09/10 15:06] #Error: Invalid Curve: CurveIndex 'OIS' in collection EURLIVE does not exist</v>
      </c>
      <c r="D85" s="259" t="str">
        <f ca="1"/>
        <v>[2018/09/10 15:06] #Error: Invalid Curve: CurveIndex 'OIS' in collection EURLIVE does not exist</v>
      </c>
      <c r="E85" s="250" t="str">
        <f ca="1"/>
        <v>[2018/09/10 15:06] #Error: Invalid Curve: CurveIndex 'OIS' in collection EURLIVE does not exist</v>
      </c>
      <c r="F85" s="250" t="str">
        <f ca="1"/>
        <v>[2018/09/10 15:06] #Error: Invalid Curve: CurveIndex 'OIS' in collection EURLIVE does not exist</v>
      </c>
      <c r="G85" s="259" t="str">
        <f ca="1"/>
        <v>[2018/09/10 15:06] #Error: Invalid Curve: CurveIndex 'OIS' in collection EURLIVE does not exist</v>
      </c>
      <c r="H85" s="250" t="str">
        <f ca="1"/>
        <v>[2018/09/10 15:06] #Error: Invalid Curve: CurveIndex 'OIS' in collection EURLIVE does not exist</v>
      </c>
      <c r="I85" s="250" t="str">
        <f ca="1"/>
        <v>[2018/09/10 15:06] #Error: Invalid Curve: CurveIndex 'OIS' in collection EURLIVE does not exist</v>
      </c>
      <c r="J85" s="250" t="str">
        <f ca="1"/>
        <v>[2018/09/10 15:06] #Error: Invalid Curve: CurveIndex 'OIS' in collection EURLIVE does not exist</v>
      </c>
      <c r="K85" s="250" t="str">
        <f ca="1"/>
        <v>[2018/09/10 15:06] #Error: Invalid Curve: CurveIndex 'OIS' in collection EURLIVE does not exist</v>
      </c>
      <c r="L85" s="250" t="str">
        <f ca="1"/>
        <v>[2018/09/10 15:06] #Error: Invalid Curve: CurveIndex 'OIS' in collection EURLIVE does not exist</v>
      </c>
      <c r="M85" s="250" t="str">
        <f ca="1"/>
        <v>[2018/09/10 15:06] #Error: Invalid Curve: CurveIndex 'OIS' in collection EURLIVE does not exist</v>
      </c>
    </row>
    <row r="86" spans="2:13">
      <c r="B86" s="259" t="str">
        <f ca="1"/>
        <v>[2018/09/10 15:06] #Error: Invalid Curve: CurveIndex 'OIS' in collection EURLIVE does not exist</v>
      </c>
      <c r="C86" s="259" t="str">
        <f ca="1"/>
        <v>[2018/09/10 15:06] #Error: Invalid Curve: CurveIndex 'OIS' in collection EURLIVE does not exist</v>
      </c>
      <c r="D86" s="259" t="str">
        <f ca="1"/>
        <v>[2018/09/10 15:06] #Error: Invalid Curve: CurveIndex 'OIS' in collection EURLIVE does not exist</v>
      </c>
      <c r="E86" s="250" t="str">
        <f ca="1"/>
        <v>[2018/09/10 15:06] #Error: Invalid Curve: CurveIndex 'OIS' in collection EURLIVE does not exist</v>
      </c>
      <c r="F86" s="250" t="str">
        <f ca="1"/>
        <v>[2018/09/10 15:06] #Error: Invalid Curve: CurveIndex 'OIS' in collection EURLIVE does not exist</v>
      </c>
      <c r="G86" s="259" t="str">
        <f ca="1"/>
        <v>[2018/09/10 15:06] #Error: Invalid Curve: CurveIndex 'OIS' in collection EURLIVE does not exist</v>
      </c>
      <c r="H86" s="250" t="str">
        <f ca="1"/>
        <v>[2018/09/10 15:06] #Error: Invalid Curve: CurveIndex 'OIS' in collection EURLIVE does not exist</v>
      </c>
      <c r="I86" s="250" t="str">
        <f ca="1"/>
        <v>[2018/09/10 15:06] #Error: Invalid Curve: CurveIndex 'OIS' in collection EURLIVE does not exist</v>
      </c>
      <c r="J86" s="250" t="str">
        <f ca="1"/>
        <v>[2018/09/10 15:06] #Error: Invalid Curve: CurveIndex 'OIS' in collection EURLIVE does not exist</v>
      </c>
      <c r="K86" s="250" t="str">
        <f ca="1"/>
        <v>[2018/09/10 15:06] #Error: Invalid Curve: CurveIndex 'OIS' in collection EURLIVE does not exist</v>
      </c>
      <c r="L86" s="250" t="str">
        <f ca="1"/>
        <v>[2018/09/10 15:06] #Error: Invalid Curve: CurveIndex 'OIS' in collection EURLIVE does not exist</v>
      </c>
      <c r="M86" s="250" t="str">
        <f ca="1"/>
        <v>[2018/09/10 15:06] #Error: Invalid Curve: CurveIndex 'OIS' in collection EURLIVE does not exist</v>
      </c>
    </row>
    <row r="87" spans="2:13">
      <c r="B87" s="259" t="str">
        <f ca="1"/>
        <v>[2018/09/10 15:06] #Error: Invalid Curve: CurveIndex 'OIS' in collection EURLIVE does not exist</v>
      </c>
      <c r="C87" s="259" t="str">
        <f ca="1"/>
        <v>[2018/09/10 15:06] #Error: Invalid Curve: CurveIndex 'OIS' in collection EURLIVE does not exist</v>
      </c>
      <c r="D87" s="259" t="str">
        <f ca="1"/>
        <v>[2018/09/10 15:06] #Error: Invalid Curve: CurveIndex 'OIS' in collection EURLIVE does not exist</v>
      </c>
      <c r="E87" s="250" t="str">
        <f ca="1"/>
        <v>[2018/09/10 15:06] #Error: Invalid Curve: CurveIndex 'OIS' in collection EURLIVE does not exist</v>
      </c>
      <c r="F87" s="250" t="str">
        <f ca="1"/>
        <v>[2018/09/10 15:06] #Error: Invalid Curve: CurveIndex 'OIS' in collection EURLIVE does not exist</v>
      </c>
      <c r="G87" s="259" t="str">
        <f ca="1"/>
        <v>[2018/09/10 15:06] #Error: Invalid Curve: CurveIndex 'OIS' in collection EURLIVE does not exist</v>
      </c>
      <c r="H87" s="250" t="str">
        <f ca="1"/>
        <v>[2018/09/10 15:06] #Error: Invalid Curve: CurveIndex 'OIS' in collection EURLIVE does not exist</v>
      </c>
      <c r="I87" s="250" t="str">
        <f ca="1"/>
        <v>[2018/09/10 15:06] #Error: Invalid Curve: CurveIndex 'OIS' in collection EURLIVE does not exist</v>
      </c>
      <c r="J87" s="250" t="str">
        <f ca="1"/>
        <v>[2018/09/10 15:06] #Error: Invalid Curve: CurveIndex 'OIS' in collection EURLIVE does not exist</v>
      </c>
      <c r="K87" s="250" t="str">
        <f ca="1"/>
        <v>[2018/09/10 15:06] #Error: Invalid Curve: CurveIndex 'OIS' in collection EURLIVE does not exist</v>
      </c>
      <c r="L87" s="250" t="str">
        <f ca="1"/>
        <v>[2018/09/10 15:06] #Error: Invalid Curve: CurveIndex 'OIS' in collection EURLIVE does not exist</v>
      </c>
      <c r="M87" s="250" t="str">
        <f ca="1"/>
        <v>[2018/09/10 15:06] #Error: Invalid Curve: CurveIndex 'OIS' in collection EURLIVE does not exist</v>
      </c>
    </row>
    <row r="88" spans="2:13">
      <c r="B88" s="259" t="str">
        <f ca="1"/>
        <v>[2018/09/10 15:06] #Error: Invalid Curve: CurveIndex 'OIS' in collection EURLIVE does not exist</v>
      </c>
      <c r="C88" s="259" t="str">
        <f ca="1"/>
        <v>[2018/09/10 15:06] #Error: Invalid Curve: CurveIndex 'OIS' in collection EURLIVE does not exist</v>
      </c>
      <c r="D88" s="259" t="str">
        <f ca="1"/>
        <v>[2018/09/10 15:06] #Error: Invalid Curve: CurveIndex 'OIS' in collection EURLIVE does not exist</v>
      </c>
      <c r="E88" s="250" t="str">
        <f ca="1"/>
        <v>[2018/09/10 15:06] #Error: Invalid Curve: CurveIndex 'OIS' in collection EURLIVE does not exist</v>
      </c>
      <c r="F88" s="250" t="str">
        <f ca="1"/>
        <v>[2018/09/10 15:06] #Error: Invalid Curve: CurveIndex 'OIS' in collection EURLIVE does not exist</v>
      </c>
      <c r="G88" s="259" t="str">
        <f ca="1"/>
        <v>[2018/09/10 15:06] #Error: Invalid Curve: CurveIndex 'OIS' in collection EURLIVE does not exist</v>
      </c>
      <c r="H88" s="250" t="str">
        <f ca="1"/>
        <v>[2018/09/10 15:06] #Error: Invalid Curve: CurveIndex 'OIS' in collection EURLIVE does not exist</v>
      </c>
      <c r="I88" s="250" t="str">
        <f ca="1"/>
        <v>[2018/09/10 15:06] #Error: Invalid Curve: CurveIndex 'OIS' in collection EURLIVE does not exist</v>
      </c>
      <c r="J88" s="250" t="str">
        <f ca="1"/>
        <v>[2018/09/10 15:06] #Error: Invalid Curve: CurveIndex 'OIS' in collection EURLIVE does not exist</v>
      </c>
      <c r="K88" s="250" t="str">
        <f ca="1"/>
        <v>[2018/09/10 15:06] #Error: Invalid Curve: CurveIndex 'OIS' in collection EURLIVE does not exist</v>
      </c>
      <c r="L88" s="250" t="str">
        <f ca="1"/>
        <v>[2018/09/10 15:06] #Error: Invalid Curve: CurveIndex 'OIS' in collection EURLIVE does not exist</v>
      </c>
      <c r="M88" s="250" t="str">
        <f ca="1"/>
        <v>[2018/09/10 15:06] #Error: Invalid Curve: CurveIndex 'OIS' in collection EURLIVE does not exist</v>
      </c>
    </row>
    <row r="89" spans="2:13">
      <c r="B89" s="259" t="str">
        <f ca="1"/>
        <v>[2018/09/10 15:06] #Error: Invalid Curve: CurveIndex 'OIS' in collection EURLIVE does not exist</v>
      </c>
      <c r="C89" s="259" t="str">
        <f ca="1"/>
        <v>[2018/09/10 15:06] #Error: Invalid Curve: CurveIndex 'OIS' in collection EURLIVE does not exist</v>
      </c>
      <c r="D89" s="259" t="str">
        <f ca="1"/>
        <v>[2018/09/10 15:06] #Error: Invalid Curve: CurveIndex 'OIS' in collection EURLIVE does not exist</v>
      </c>
      <c r="E89" s="250" t="str">
        <f ca="1"/>
        <v>[2018/09/10 15:06] #Error: Invalid Curve: CurveIndex 'OIS' in collection EURLIVE does not exist</v>
      </c>
      <c r="F89" s="250" t="str">
        <f ca="1"/>
        <v>[2018/09/10 15:06] #Error: Invalid Curve: CurveIndex 'OIS' in collection EURLIVE does not exist</v>
      </c>
      <c r="G89" s="259" t="str">
        <f ca="1"/>
        <v>[2018/09/10 15:06] #Error: Invalid Curve: CurveIndex 'OIS' in collection EURLIVE does not exist</v>
      </c>
      <c r="H89" s="250" t="str">
        <f ca="1"/>
        <v>[2018/09/10 15:06] #Error: Invalid Curve: CurveIndex 'OIS' in collection EURLIVE does not exist</v>
      </c>
      <c r="I89" s="250" t="str">
        <f ca="1"/>
        <v>[2018/09/10 15:06] #Error: Invalid Curve: CurveIndex 'OIS' in collection EURLIVE does not exist</v>
      </c>
      <c r="J89" s="250" t="str">
        <f ca="1"/>
        <v>[2018/09/10 15:06] #Error: Invalid Curve: CurveIndex 'OIS' in collection EURLIVE does not exist</v>
      </c>
      <c r="K89" s="250" t="str">
        <f ca="1"/>
        <v>[2018/09/10 15:06] #Error: Invalid Curve: CurveIndex 'OIS' in collection EURLIVE does not exist</v>
      </c>
      <c r="L89" s="250" t="str">
        <f ca="1"/>
        <v>[2018/09/10 15:06] #Error: Invalid Curve: CurveIndex 'OIS' in collection EURLIVE does not exist</v>
      </c>
      <c r="M89" s="250" t="str">
        <f ca="1"/>
        <v>[2018/09/10 15:06] #Error: Invalid Curve: CurveIndex 'OIS' in collection EURLIVE does not exist</v>
      </c>
    </row>
    <row r="90" spans="2:13">
      <c r="B90" s="250" t="str">
        <f ca="1"/>
        <v>[2018/09/10 15:06] #Error: Invalid Curve: CurveIndex 'OIS' in collection EURLIVE does not exist</v>
      </c>
      <c r="C90" s="250" t="str">
        <f ca="1"/>
        <v>[2018/09/10 15:06] #Error: Invalid Curve: CurveIndex 'OIS' in collection EURLIVE does not exist</v>
      </c>
      <c r="D90" s="250" t="str">
        <f ca="1"/>
        <v>[2018/09/10 15:06] #Error: Invalid Curve: CurveIndex 'OIS' in collection EURLIVE does not exist</v>
      </c>
      <c r="E90" s="250" t="str">
        <f ca="1"/>
        <v>[2018/09/10 15:06] #Error: Invalid Curve: CurveIndex 'OIS' in collection EURLIVE does not exist</v>
      </c>
      <c r="F90" s="250" t="str">
        <f ca="1"/>
        <v>[2018/09/10 15:06] #Error: Invalid Curve: CurveIndex 'OIS' in collection EURLIVE does not exist</v>
      </c>
      <c r="G90" s="250" t="str">
        <f ca="1"/>
        <v>[2018/09/10 15:06] #Error: Invalid Curve: CurveIndex 'OIS' in collection EURLIVE does not exist</v>
      </c>
      <c r="H90" s="250" t="str">
        <f ca="1"/>
        <v>[2018/09/10 15:06] #Error: Invalid Curve: CurveIndex 'OIS' in collection EURLIVE does not exist</v>
      </c>
      <c r="I90" s="250" t="str">
        <f ca="1"/>
        <v>[2018/09/10 15:06] #Error: Invalid Curve: CurveIndex 'OIS' in collection EURLIVE does not exist</v>
      </c>
      <c r="J90" s="250" t="str">
        <f ca="1"/>
        <v>[2018/09/10 15:06] #Error: Invalid Curve: CurveIndex 'OIS' in collection EURLIVE does not exist</v>
      </c>
      <c r="K90" s="250" t="str">
        <f ca="1"/>
        <v>[2018/09/10 15:06] #Error: Invalid Curve: CurveIndex 'OIS' in collection EURLIVE does not exist</v>
      </c>
      <c r="L90" s="250" t="str">
        <f ca="1"/>
        <v>[2018/09/10 15:06] #Error: Invalid Curve: CurveIndex 'OIS' in collection EURLIVE does not exist</v>
      </c>
      <c r="M90" s="250" t="str">
        <f ca="1"/>
        <v>[2018/09/10 15:06] #Error: Invalid Curve: CurveIndex 'OIS' in collection EURLIVE does not exist</v>
      </c>
    </row>
    <row r="91" spans="2:13">
      <c r="B91" s="250" t="str">
        <f ca="1"/>
        <v>[2018/09/10 15:06] #Error: Invalid Curve: CurveIndex 'OIS' in collection EURLIVE does not exist</v>
      </c>
      <c r="C91" s="250" t="str">
        <f ca="1"/>
        <v>[2018/09/10 15:06] #Error: Invalid Curve: CurveIndex 'OIS' in collection EURLIVE does not exist</v>
      </c>
      <c r="D91" s="250" t="str">
        <f ca="1"/>
        <v>[2018/09/10 15:06] #Error: Invalid Curve: CurveIndex 'OIS' in collection EURLIVE does not exist</v>
      </c>
      <c r="E91" s="250" t="str">
        <f ca="1"/>
        <v>[2018/09/10 15:06] #Error: Invalid Curve: CurveIndex 'OIS' in collection EURLIVE does not exist</v>
      </c>
      <c r="F91" s="250" t="str">
        <f ca="1"/>
        <v>[2018/09/10 15:06] #Error: Invalid Curve: CurveIndex 'OIS' in collection EURLIVE does not exist</v>
      </c>
      <c r="G91" s="250" t="str">
        <f ca="1"/>
        <v>[2018/09/10 15:06] #Error: Invalid Curve: CurveIndex 'OIS' in collection EURLIVE does not exist</v>
      </c>
      <c r="H91" s="250" t="str">
        <f ca="1"/>
        <v>[2018/09/10 15:06] #Error: Invalid Curve: CurveIndex 'OIS' in collection EURLIVE does not exist</v>
      </c>
      <c r="I91" s="250" t="str">
        <f ca="1"/>
        <v>[2018/09/10 15:06] #Error: Invalid Curve: CurveIndex 'OIS' in collection EURLIVE does not exist</v>
      </c>
      <c r="J91" s="250" t="str">
        <f ca="1"/>
        <v>[2018/09/10 15:06] #Error: Invalid Curve: CurveIndex 'OIS' in collection EURLIVE does not exist</v>
      </c>
      <c r="K91" s="250" t="str">
        <f ca="1"/>
        <v>[2018/09/10 15:06] #Error: Invalid Curve: CurveIndex 'OIS' in collection EURLIVE does not exist</v>
      </c>
      <c r="L91" s="250" t="str">
        <f ca="1"/>
        <v>[2018/09/10 15:06] #Error: Invalid Curve: CurveIndex 'OIS' in collection EURLIVE does not exist</v>
      </c>
      <c r="M91" s="250" t="str">
        <f ca="1"/>
        <v>[2018/09/10 15:06] #Error: Invalid Curve: CurveIndex 'OIS' in collection EURLIVE does not exist</v>
      </c>
    </row>
    <row r="92" spans="2:13">
      <c r="B92" s="250" t="str">
        <f ca="1"/>
        <v>[2018/09/10 15:06] #Error: Invalid Curve: CurveIndex 'OIS' in collection EURLIVE does not exist</v>
      </c>
      <c r="C92" s="250" t="str">
        <f ca="1"/>
        <v>[2018/09/10 15:06] #Error: Invalid Curve: CurveIndex 'OIS' in collection EURLIVE does not exist</v>
      </c>
      <c r="D92" s="250" t="str">
        <f ca="1"/>
        <v>[2018/09/10 15:06] #Error: Invalid Curve: CurveIndex 'OIS' in collection EURLIVE does not exist</v>
      </c>
      <c r="E92" s="250" t="str">
        <f ca="1"/>
        <v>[2018/09/10 15:06] #Error: Invalid Curve: CurveIndex 'OIS' in collection EURLIVE does not exist</v>
      </c>
      <c r="F92" s="250" t="str">
        <f ca="1"/>
        <v>[2018/09/10 15:06] #Error: Invalid Curve: CurveIndex 'OIS' in collection EURLIVE does not exist</v>
      </c>
      <c r="G92" s="250" t="str">
        <f ca="1"/>
        <v>[2018/09/10 15:06] #Error: Invalid Curve: CurveIndex 'OIS' in collection EURLIVE does not exist</v>
      </c>
      <c r="H92" s="250" t="str">
        <f ca="1"/>
        <v>[2018/09/10 15:06] #Error: Invalid Curve: CurveIndex 'OIS' in collection EURLIVE does not exist</v>
      </c>
      <c r="I92" s="250" t="str">
        <f ca="1"/>
        <v>[2018/09/10 15:06] #Error: Invalid Curve: CurveIndex 'OIS' in collection EURLIVE does not exist</v>
      </c>
      <c r="J92" s="250" t="str">
        <f ca="1"/>
        <v>[2018/09/10 15:06] #Error: Invalid Curve: CurveIndex 'OIS' in collection EURLIVE does not exist</v>
      </c>
      <c r="K92" s="250" t="str">
        <f ca="1"/>
        <v>[2018/09/10 15:06] #Error: Invalid Curve: CurveIndex 'OIS' in collection EURLIVE does not exist</v>
      </c>
      <c r="L92" s="250" t="str">
        <f ca="1"/>
        <v>[2018/09/10 15:06] #Error: Invalid Curve: CurveIndex 'OIS' in collection EURLIVE does not exist</v>
      </c>
      <c r="M92" s="250" t="str">
        <f ca="1"/>
        <v>[2018/09/10 15:06] #Error: Invalid Curve: CurveIndex 'OIS' in collection EURLIVE does not exist</v>
      </c>
    </row>
    <row r="93" spans="2:13">
      <c r="B93" s="250" t="str">
        <f ca="1"/>
        <v>[2018/09/10 15:06] #Error: Invalid Curve: CurveIndex 'OIS' in collection EURLIVE does not exist</v>
      </c>
      <c r="C93" s="250" t="str">
        <f ca="1"/>
        <v>[2018/09/10 15:06] #Error: Invalid Curve: CurveIndex 'OIS' in collection EURLIVE does not exist</v>
      </c>
      <c r="D93" s="250" t="str">
        <f ca="1"/>
        <v>[2018/09/10 15:06] #Error: Invalid Curve: CurveIndex 'OIS' in collection EURLIVE does not exist</v>
      </c>
      <c r="E93" s="250" t="str">
        <f ca="1"/>
        <v>[2018/09/10 15:06] #Error: Invalid Curve: CurveIndex 'OIS' in collection EURLIVE does not exist</v>
      </c>
      <c r="F93" s="250" t="str">
        <f ca="1"/>
        <v>[2018/09/10 15:06] #Error: Invalid Curve: CurveIndex 'OIS' in collection EURLIVE does not exist</v>
      </c>
      <c r="G93" s="250" t="str">
        <f ca="1"/>
        <v>[2018/09/10 15:06] #Error: Invalid Curve: CurveIndex 'OIS' in collection EURLIVE does not exist</v>
      </c>
      <c r="H93" s="250" t="str">
        <f ca="1"/>
        <v>[2018/09/10 15:06] #Error: Invalid Curve: CurveIndex 'OIS' in collection EURLIVE does not exist</v>
      </c>
      <c r="I93" s="250" t="str">
        <f ca="1"/>
        <v>[2018/09/10 15:06] #Error: Invalid Curve: CurveIndex 'OIS' in collection EURLIVE does not exist</v>
      </c>
      <c r="J93" s="250" t="str">
        <f ca="1"/>
        <v>[2018/09/10 15:06] #Error: Invalid Curve: CurveIndex 'OIS' in collection EURLIVE does not exist</v>
      </c>
      <c r="K93" s="250" t="str">
        <f ca="1"/>
        <v>[2018/09/10 15:06] #Error: Invalid Curve: CurveIndex 'OIS' in collection EURLIVE does not exist</v>
      </c>
      <c r="L93" s="250" t="str">
        <f ca="1"/>
        <v>[2018/09/10 15:06] #Error: Invalid Curve: CurveIndex 'OIS' in collection EURLIVE does not exist</v>
      </c>
      <c r="M93" s="250" t="str">
        <f ca="1"/>
        <v>[2018/09/10 15:06] #Error: Invalid Curve: CurveIndex 'OIS' in collection EURLIVE does not exist</v>
      </c>
    </row>
    <row r="94" spans="2:13">
      <c r="B94" s="250" t="str">
        <f ca="1"/>
        <v>[2018/09/10 15:06] #Error: Invalid Curve: CurveIndex 'OIS' in collection EURLIVE does not exist</v>
      </c>
      <c r="C94" s="250" t="str">
        <f ca="1"/>
        <v>[2018/09/10 15:06] #Error: Invalid Curve: CurveIndex 'OIS' in collection EURLIVE does not exist</v>
      </c>
      <c r="D94" s="250" t="str">
        <f ca="1"/>
        <v>[2018/09/10 15:06] #Error: Invalid Curve: CurveIndex 'OIS' in collection EURLIVE does not exist</v>
      </c>
      <c r="E94" s="250" t="str">
        <f ca="1"/>
        <v>[2018/09/10 15:06] #Error: Invalid Curve: CurveIndex 'OIS' in collection EURLIVE does not exist</v>
      </c>
      <c r="F94" s="250" t="str">
        <f ca="1"/>
        <v>[2018/09/10 15:06] #Error: Invalid Curve: CurveIndex 'OIS' in collection EURLIVE does not exist</v>
      </c>
      <c r="G94" s="250" t="str">
        <f ca="1"/>
        <v>[2018/09/10 15:06] #Error: Invalid Curve: CurveIndex 'OIS' in collection EURLIVE does not exist</v>
      </c>
      <c r="H94" s="250" t="str">
        <f ca="1"/>
        <v>[2018/09/10 15:06] #Error: Invalid Curve: CurveIndex 'OIS' in collection EURLIVE does not exist</v>
      </c>
      <c r="I94" s="250" t="str">
        <f ca="1"/>
        <v>[2018/09/10 15:06] #Error: Invalid Curve: CurveIndex 'OIS' in collection EURLIVE does not exist</v>
      </c>
      <c r="J94" s="250" t="str">
        <f ca="1"/>
        <v>[2018/09/10 15:06] #Error: Invalid Curve: CurveIndex 'OIS' in collection EURLIVE does not exist</v>
      </c>
      <c r="K94" s="250" t="str">
        <f ca="1"/>
        <v>[2018/09/10 15:06] #Error: Invalid Curve: CurveIndex 'OIS' in collection EURLIVE does not exist</v>
      </c>
      <c r="L94" s="250" t="str">
        <f ca="1"/>
        <v>[2018/09/10 15:06] #Error: Invalid Curve: CurveIndex 'OIS' in collection EURLIVE does not exist</v>
      </c>
      <c r="M94" s="250" t="str">
        <f ca="1"/>
        <v>[2018/09/10 15:06] #Error: Invalid Curve: CurveIndex 'OIS' in collection EURLIVE does not exist</v>
      </c>
    </row>
    <row r="95" spans="2:13">
      <c r="B95" s="250" t="str">
        <f ca="1"/>
        <v>[2018/09/10 15:06] #Error: Invalid Curve: CurveIndex 'OIS' in collection EURLIVE does not exist</v>
      </c>
      <c r="C95" s="250" t="str">
        <f ca="1"/>
        <v>[2018/09/10 15:06] #Error: Invalid Curve: CurveIndex 'OIS' in collection EURLIVE does not exist</v>
      </c>
      <c r="D95" s="250" t="str">
        <f ca="1"/>
        <v>[2018/09/10 15:06] #Error: Invalid Curve: CurveIndex 'OIS' in collection EURLIVE does not exist</v>
      </c>
      <c r="E95" s="250" t="str">
        <f ca="1"/>
        <v>[2018/09/10 15:06] #Error: Invalid Curve: CurveIndex 'OIS' in collection EURLIVE does not exist</v>
      </c>
      <c r="F95" s="250" t="str">
        <f ca="1"/>
        <v>[2018/09/10 15:06] #Error: Invalid Curve: CurveIndex 'OIS' in collection EURLIVE does not exist</v>
      </c>
      <c r="G95" s="250" t="str">
        <f ca="1"/>
        <v>[2018/09/10 15:06] #Error: Invalid Curve: CurveIndex 'OIS' in collection EURLIVE does not exist</v>
      </c>
      <c r="H95" s="250" t="str">
        <f ca="1"/>
        <v>[2018/09/10 15:06] #Error: Invalid Curve: CurveIndex 'OIS' in collection EURLIVE does not exist</v>
      </c>
      <c r="I95" s="250" t="str">
        <f ca="1"/>
        <v>[2018/09/10 15:06] #Error: Invalid Curve: CurveIndex 'OIS' in collection EURLIVE does not exist</v>
      </c>
      <c r="J95" s="250" t="str">
        <f ca="1"/>
        <v>[2018/09/10 15:06] #Error: Invalid Curve: CurveIndex 'OIS' in collection EURLIVE does not exist</v>
      </c>
      <c r="K95" s="250" t="str">
        <f ca="1"/>
        <v>[2018/09/10 15:06] #Error: Invalid Curve: CurveIndex 'OIS' in collection EURLIVE does not exist</v>
      </c>
      <c r="L95" s="250" t="str">
        <f ca="1"/>
        <v>[2018/09/10 15:06] #Error: Invalid Curve: CurveIndex 'OIS' in collection EURLIVE does not exist</v>
      </c>
      <c r="M95" s="250" t="str">
        <f ca="1"/>
        <v>[2018/09/10 15:06] #Error: Invalid Curve: CurveIndex 'OIS' in collection EURLIVE does not exist</v>
      </c>
    </row>
    <row r="96" spans="2:13">
      <c r="B96" s="250" t="str">
        <f ca="1"/>
        <v>[2018/09/10 15:06] #Error: Invalid Curve: CurveIndex 'OIS' in collection EURLIVE does not exist</v>
      </c>
      <c r="C96" s="250" t="str">
        <f ca="1"/>
        <v>[2018/09/10 15:06] #Error: Invalid Curve: CurveIndex 'OIS' in collection EURLIVE does not exist</v>
      </c>
      <c r="D96" s="250" t="str">
        <f ca="1"/>
        <v>[2018/09/10 15:06] #Error: Invalid Curve: CurveIndex 'OIS' in collection EURLIVE does not exist</v>
      </c>
      <c r="E96" s="250" t="str">
        <f ca="1"/>
        <v>[2018/09/10 15:06] #Error: Invalid Curve: CurveIndex 'OIS' in collection EURLIVE does not exist</v>
      </c>
      <c r="F96" s="250" t="str">
        <f ca="1"/>
        <v>[2018/09/10 15:06] #Error: Invalid Curve: CurveIndex 'OIS' in collection EURLIVE does not exist</v>
      </c>
      <c r="G96" s="250" t="str">
        <f ca="1"/>
        <v>[2018/09/10 15:06] #Error: Invalid Curve: CurveIndex 'OIS' in collection EURLIVE does not exist</v>
      </c>
      <c r="H96" s="250" t="str">
        <f ca="1"/>
        <v>[2018/09/10 15:06] #Error: Invalid Curve: CurveIndex 'OIS' in collection EURLIVE does not exist</v>
      </c>
      <c r="I96" s="250" t="str">
        <f ca="1"/>
        <v>[2018/09/10 15:06] #Error: Invalid Curve: CurveIndex 'OIS' in collection EURLIVE does not exist</v>
      </c>
      <c r="J96" s="250" t="str">
        <f ca="1"/>
        <v>[2018/09/10 15:06] #Error: Invalid Curve: CurveIndex 'OIS' in collection EURLIVE does not exist</v>
      </c>
      <c r="K96" s="250" t="str">
        <f ca="1"/>
        <v>[2018/09/10 15:06] #Error: Invalid Curve: CurveIndex 'OIS' in collection EURLIVE does not exist</v>
      </c>
      <c r="L96" s="250" t="str">
        <f ca="1"/>
        <v>[2018/09/10 15:06] #Error: Invalid Curve: CurveIndex 'OIS' in collection EURLIVE does not exist</v>
      </c>
      <c r="M96" s="250" t="str">
        <f ca="1"/>
        <v>[2018/09/10 15:06] #Error: Invalid Curve: CurveIndex 'OIS' in collection EURLIVE does not exist</v>
      </c>
    </row>
    <row r="97" spans="4:11">
      <c r="D97" s="250"/>
      <c r="E97" s="250"/>
      <c r="F97" s="250"/>
      <c r="G97" s="250"/>
      <c r="H97" s="250"/>
      <c r="I97" s="250"/>
      <c r="J97" s="250"/>
      <c r="K97" s="250"/>
    </row>
  </sheetData>
  <dataValidations count="5">
    <dataValidation type="list" allowBlank="1" showInputMessage="1" showErrorMessage="1" sqref="C35">
      <formula1>"None,ShortStart,ShortEnd,LongStart,LongEnd,SS,SE,LS,LE"</formula1>
    </dataValidation>
    <dataValidation type="list" allowBlank="1" showInputMessage="1" showErrorMessage="1" sqref="F6">
      <formula1>"ON,OFF"</formula1>
    </dataValidation>
    <dataValidation type="list" allowBlank="1" showInputMessage="1" showErrorMessage="1" sqref="K7">
      <formula1>"MZHO,CBBT"</formula1>
    </dataValidation>
    <dataValidation type="list" allowBlank="1" showInputMessage="1" showErrorMessage="1" sqref="J12">
      <formula1>"DU,OE,RX,UB"</formula1>
    </dataValidation>
    <dataValidation type="list" allowBlank="1" showInputMessage="1" showErrorMessage="1" sqref="K19">
      <formula1>$AK$11:$AK$14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Curves!$AG$13:$AG$17</xm:f>
          </x14:formula1>
          <xm:sqref>G19 J11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CK522"/>
  <sheetViews>
    <sheetView showGridLines="0" zoomScale="85" zoomScaleNormal="85" workbookViewId="0">
      <pane xSplit="4" topLeftCell="E1" activePane="topRight" state="frozen"/>
      <selection pane="topRight" activeCell="E1" sqref="E1"/>
    </sheetView>
  </sheetViews>
  <sheetFormatPr defaultRowHeight="15" outlineLevelCol="1"/>
  <cols>
    <col min="1" max="1" width="4.7109375" style="2" customWidth="1"/>
    <col min="2" max="2" width="31" style="2" bestFit="1" customWidth="1"/>
    <col min="3" max="3" width="28.28515625" style="2" customWidth="1"/>
    <col min="4" max="4" width="6.42578125" customWidth="1"/>
    <col min="5" max="5" width="4.7109375" style="2" customWidth="1" outlineLevel="1"/>
    <col min="6" max="6" width="21" style="2" customWidth="1" outlineLevel="1"/>
    <col min="7" max="7" width="13.42578125" style="2" customWidth="1" outlineLevel="1"/>
    <col min="8" max="8" width="16" style="2" customWidth="1" outlineLevel="1"/>
    <col min="9" max="10" width="15.7109375" style="2" customWidth="1" outlineLevel="1"/>
    <col min="11" max="11" width="11.5703125" style="2" customWidth="1" outlineLevel="1"/>
    <col min="12" max="12" width="19.5703125" style="2" customWidth="1" outlineLevel="1"/>
    <col min="13" max="14" width="18.5703125" style="2" customWidth="1" outlineLevel="1"/>
    <col min="15" max="15" width="25.140625" style="2" bestFit="1" customWidth="1"/>
    <col min="16" max="16" width="4.7109375" style="2" customWidth="1" outlineLevel="1"/>
    <col min="17" max="19" width="18.7109375" style="2" customWidth="1" outlineLevel="1"/>
    <col min="20" max="22" width="15.7109375" style="2" customWidth="1" outlineLevel="1"/>
    <col min="23" max="23" width="20.42578125" style="2" customWidth="1" outlineLevel="1"/>
    <col min="24" max="24" width="18.28515625" style="2" customWidth="1" outlineLevel="1"/>
    <col min="25" max="25" width="17" style="2" customWidth="1" outlineLevel="1"/>
    <col min="26" max="26" width="24.7109375" style="2" bestFit="1" customWidth="1"/>
    <col min="27" max="64" width="9.140625" style="2"/>
    <col min="65" max="65" width="9.140625" style="2" customWidth="1"/>
    <col min="66" max="67" width="4.7109375" style="708" hidden="1" customWidth="1"/>
    <col min="68" max="76" width="20.7109375" style="708" hidden="1" customWidth="1"/>
    <col min="77" max="77" width="11.85546875" style="708" hidden="1" customWidth="1"/>
    <col min="78" max="78" width="4.7109375" style="708" hidden="1" customWidth="1"/>
    <col min="79" max="87" width="20.7109375" style="708" hidden="1" customWidth="1"/>
    <col min="88" max="88" width="4.7109375" style="2" hidden="1" customWidth="1"/>
    <col min="89" max="89" width="9.140625" style="2" hidden="1" customWidth="1"/>
    <col min="90" max="16384" width="9.140625" style="2"/>
  </cols>
  <sheetData>
    <row r="1" spans="2:79">
      <c r="O1" s="305" t="s">
        <v>452</v>
      </c>
      <c r="Z1" s="305" t="s">
        <v>453</v>
      </c>
    </row>
    <row r="2" spans="2:79">
      <c r="B2" s="121" t="s">
        <v>512</v>
      </c>
    </row>
    <row r="3" spans="2:79">
      <c r="E3" s="2" t="s">
        <v>95</v>
      </c>
      <c r="O3" s="2" t="s">
        <v>95</v>
      </c>
      <c r="Z3" s="2" t="s">
        <v>95</v>
      </c>
      <c r="BN3" s="708" t="s">
        <v>95</v>
      </c>
    </row>
    <row r="4" spans="2:79">
      <c r="B4" s="310" t="s">
        <v>338</v>
      </c>
      <c r="C4" s="387">
        <v>43363</v>
      </c>
      <c r="H4"/>
      <c r="O4" s="2" t="s">
        <v>95</v>
      </c>
      <c r="Z4" s="2" t="s">
        <v>95</v>
      </c>
      <c r="BN4" s="708" t="s">
        <v>95</v>
      </c>
    </row>
    <row r="5" spans="2:79">
      <c r="B5" s="441" t="s">
        <v>341</v>
      </c>
      <c r="C5" s="442">
        <v>52494</v>
      </c>
      <c r="H5"/>
      <c r="O5" s="2" t="s">
        <v>95</v>
      </c>
      <c r="Z5" s="2" t="s">
        <v>95</v>
      </c>
      <c r="BN5" s="708" t="s">
        <v>95</v>
      </c>
    </row>
    <row r="6" spans="2:79">
      <c r="B6"/>
      <c r="C6"/>
      <c r="H6"/>
    </row>
    <row r="7" spans="2:79">
      <c r="B7" s="443" t="s">
        <v>516</v>
      </c>
      <c r="C7" s="444">
        <v>198</v>
      </c>
      <c r="M7" s="121" t="s">
        <v>455</v>
      </c>
      <c r="X7" s="121" t="s">
        <v>455</v>
      </c>
    </row>
    <row r="8" spans="2:79">
      <c r="B8" s="388" t="s">
        <v>465</v>
      </c>
      <c r="C8" s="389">
        <v>5.2200000000000007E-3</v>
      </c>
      <c r="M8" s="226" t="s">
        <v>456</v>
      </c>
      <c r="N8" s="449" t="s">
        <v>425</v>
      </c>
      <c r="X8" s="226" t="s">
        <v>456</v>
      </c>
      <c r="Y8" s="449" t="s">
        <v>457</v>
      </c>
    </row>
    <row r="9" spans="2:79">
      <c r="B9" s="390" t="s">
        <v>466</v>
      </c>
      <c r="C9" s="391">
        <v>0</v>
      </c>
      <c r="M9" s="308" t="s">
        <v>340</v>
      </c>
      <c r="N9" s="450" t="str">
        <f>IF(VNS.Notional.Upfront&gt;0,"Receive","Pay")</f>
        <v>Receive</v>
      </c>
      <c r="O9" s="2" t="s">
        <v>95</v>
      </c>
      <c r="X9" s="308" t="s">
        <v>340</v>
      </c>
      <c r="Y9" s="450" t="str">
        <f>IF(VNS.Notional.Upfront&gt;0,"Pay","Receive")</f>
        <v>Pay</v>
      </c>
      <c r="Z9" s="2" t="s">
        <v>95</v>
      </c>
      <c r="BN9" s="708" t="s">
        <v>95</v>
      </c>
    </row>
    <row r="10" spans="2:79">
      <c r="M10" s="308" t="s">
        <v>426</v>
      </c>
      <c r="N10" s="450" t="s">
        <v>135</v>
      </c>
      <c r="O10" s="2" t="s">
        <v>95</v>
      </c>
      <c r="X10" s="308" t="s">
        <v>426</v>
      </c>
      <c r="Y10" s="450" t="s">
        <v>135</v>
      </c>
      <c r="Z10" s="2" t="s">
        <v>95</v>
      </c>
      <c r="BN10" s="708" t="s">
        <v>95</v>
      </c>
    </row>
    <row r="11" spans="2:79">
      <c r="B11" s="310" t="s">
        <v>354</v>
      </c>
      <c r="C11" s="387" t="s">
        <v>152</v>
      </c>
      <c r="F11" s="121" t="s">
        <v>409</v>
      </c>
      <c r="M11" s="308" t="s">
        <v>458</v>
      </c>
      <c r="N11" s="450" t="str">
        <f>$C$36</f>
        <v>semi-annual</v>
      </c>
      <c r="O11" s="2" t="s">
        <v>95</v>
      </c>
      <c r="Q11" s="121" t="s">
        <v>410</v>
      </c>
      <c r="X11" s="308" t="s">
        <v>458</v>
      </c>
      <c r="Y11" s="450" t="str">
        <f>$C$56</f>
        <v>Quarterly</v>
      </c>
      <c r="Z11" s="2" t="s">
        <v>95</v>
      </c>
      <c r="BN11" s="708" t="s">
        <v>95</v>
      </c>
      <c r="CA11" s="401" t="str">
        <f t="shared" ref="CA11" si="0">IF($CD11="","",IF(OR(VNS.FloatAmortization=0,VNS.FloatAmortization.Frequency=0),CA10,IF(MOD(BZ11-1,VNS.FloatAmortization.Frequency)=0,CA10-VNS.FloatAmortization,CA10)))</f>
        <v/>
      </c>
    </row>
    <row r="12" spans="2:79">
      <c r="B12" s="388" t="s">
        <v>907</v>
      </c>
      <c r="C12" s="389" t="s">
        <v>816</v>
      </c>
      <c r="F12" s="309" t="s">
        <v>459</v>
      </c>
      <c r="G12" s="445">
        <f>COUNT(F19:F518)</f>
        <v>50</v>
      </c>
      <c r="M12" s="308" t="s">
        <v>388</v>
      </c>
      <c r="N12" s="450" t="str">
        <f>$C$37</f>
        <v>MOD_FOLLOWING</v>
      </c>
      <c r="O12" s="2" t="s">
        <v>95</v>
      </c>
      <c r="Q12" s="310" t="s">
        <v>459</v>
      </c>
      <c r="R12" s="452">
        <f>COUNT(Q19:Q518)</f>
        <v>100</v>
      </c>
      <c r="X12" s="308" t="s">
        <v>388</v>
      </c>
      <c r="Y12" s="450" t="str">
        <f>$C$57</f>
        <v>MOD_FOLLOWING</v>
      </c>
      <c r="Z12" s="2" t="s">
        <v>95</v>
      </c>
      <c r="BN12" s="708" t="s">
        <v>95</v>
      </c>
    </row>
    <row r="13" spans="2:79">
      <c r="B13" s="441" t="s">
        <v>906</v>
      </c>
      <c r="C13" s="442" t="s">
        <v>816</v>
      </c>
      <c r="F13" s="311" t="s">
        <v>339</v>
      </c>
      <c r="G13" s="446">
        <f>VNS.Notional.Upfront*1000000</f>
        <v>198000000</v>
      </c>
      <c r="M13" s="308" t="s">
        <v>389</v>
      </c>
      <c r="N13" s="450" t="str">
        <f>$C$38</f>
        <v>TGT</v>
      </c>
      <c r="O13" s="2" t="s">
        <v>95</v>
      </c>
      <c r="Q13" s="312" t="s">
        <v>339</v>
      </c>
      <c r="R13" s="453">
        <f>G13</f>
        <v>198000000</v>
      </c>
      <c r="X13" s="308" t="s">
        <v>389</v>
      </c>
      <c r="Y13" s="450" t="str">
        <f>$C$58</f>
        <v>TGT</v>
      </c>
      <c r="Z13" s="2" t="s">
        <v>95</v>
      </c>
      <c r="BN13" s="708" t="s">
        <v>95</v>
      </c>
    </row>
    <row r="14" spans="2:79">
      <c r="B14" s="313" t="s">
        <v>517</v>
      </c>
      <c r="C14" s="314">
        <v>5</v>
      </c>
      <c r="F14" s="313" t="s">
        <v>460</v>
      </c>
      <c r="G14" s="447">
        <f>$C$14*1000000</f>
        <v>5000000</v>
      </c>
      <c r="H14" s="2" t="s">
        <v>461</v>
      </c>
      <c r="M14" s="233" t="s">
        <v>462</v>
      </c>
      <c r="N14" s="451" t="str">
        <f>VNS.Daycount.Fixed</f>
        <v>30/360</v>
      </c>
      <c r="O14" s="2" t="s">
        <v>95</v>
      </c>
      <c r="Q14" s="313"/>
      <c r="R14" s="447"/>
      <c r="S14" s="39" t="s">
        <v>461</v>
      </c>
      <c r="X14" s="233" t="s">
        <v>462</v>
      </c>
      <c r="Y14" s="451" t="str">
        <f>VNS.Daycount.Float</f>
        <v>ACT/360</v>
      </c>
      <c r="Z14" s="2" t="s">
        <v>95</v>
      </c>
      <c r="BN14" s="708" t="s">
        <v>95</v>
      </c>
    </row>
    <row r="15" spans="2:79">
      <c r="B15" s="315" t="s">
        <v>511</v>
      </c>
      <c r="C15" s="316">
        <v>1</v>
      </c>
      <c r="F15" s="315" t="s">
        <v>463</v>
      </c>
      <c r="G15" s="448">
        <f>$C$15</f>
        <v>1</v>
      </c>
      <c r="H15" s="2" t="s">
        <v>461</v>
      </c>
      <c r="M15" s="39" t="s">
        <v>464</v>
      </c>
      <c r="O15" s="2" t="s">
        <v>95</v>
      </c>
      <c r="Q15" s="315"/>
      <c r="R15" s="448"/>
      <c r="S15" s="39" t="s">
        <v>461</v>
      </c>
      <c r="X15" s="39" t="s">
        <v>464</v>
      </c>
      <c r="Z15" s="2" t="s">
        <v>95</v>
      </c>
      <c r="BN15" s="708" t="s">
        <v>95</v>
      </c>
    </row>
    <row r="16" spans="2:79">
      <c r="O16" s="2" t="s">
        <v>95</v>
      </c>
      <c r="Z16" s="2" t="s">
        <v>95</v>
      </c>
      <c r="BN16" s="708" t="s">
        <v>95</v>
      </c>
    </row>
    <row r="17" spans="1:87">
      <c r="B17" s="310" t="s">
        <v>364</v>
      </c>
      <c r="C17" s="387" t="s">
        <v>115</v>
      </c>
      <c r="G17" s="121"/>
      <c r="O17" s="2" t="s">
        <v>95</v>
      </c>
      <c r="Q17" s="121"/>
      <c r="R17" s="121"/>
      <c r="Z17" s="2" t="s">
        <v>95</v>
      </c>
      <c r="BN17" s="708" t="s">
        <v>95</v>
      </c>
      <c r="BO17" s="709" t="s">
        <v>467</v>
      </c>
      <c r="BZ17" s="709" t="s">
        <v>468</v>
      </c>
    </row>
    <row r="18" spans="1:87" ht="15" customHeight="1">
      <c r="A18" s="317"/>
      <c r="B18" s="388" t="s">
        <v>909</v>
      </c>
      <c r="C18" s="389" t="s">
        <v>183</v>
      </c>
      <c r="E18" s="321" t="s">
        <v>469</v>
      </c>
      <c r="F18" s="392" t="s">
        <v>339</v>
      </c>
      <c r="G18" s="393" t="s">
        <v>432</v>
      </c>
      <c r="H18" s="417" t="s">
        <v>470</v>
      </c>
      <c r="I18" s="394" t="s">
        <v>471</v>
      </c>
      <c r="J18" s="394" t="s">
        <v>472</v>
      </c>
      <c r="K18" s="395" t="s">
        <v>473</v>
      </c>
      <c r="L18" s="396" t="s">
        <v>474</v>
      </c>
      <c r="M18" s="394" t="s">
        <v>475</v>
      </c>
      <c r="N18" s="397" t="s">
        <v>342</v>
      </c>
      <c r="O18" s="2" t="s">
        <v>95</v>
      </c>
      <c r="P18" s="322" t="s">
        <v>469</v>
      </c>
      <c r="Q18" s="422" t="s">
        <v>339</v>
      </c>
      <c r="R18" s="423" t="s">
        <v>432</v>
      </c>
      <c r="S18" s="424" t="s">
        <v>470</v>
      </c>
      <c r="T18" s="424" t="s">
        <v>471</v>
      </c>
      <c r="U18" s="424" t="s">
        <v>472</v>
      </c>
      <c r="V18" s="425" t="s">
        <v>473</v>
      </c>
      <c r="W18" s="426" t="s">
        <v>474</v>
      </c>
      <c r="X18" s="424" t="s">
        <v>475</v>
      </c>
      <c r="Y18" s="427" t="s">
        <v>343</v>
      </c>
      <c r="BN18" s="708" t="s">
        <v>95</v>
      </c>
      <c r="BO18" s="710" t="s">
        <v>469</v>
      </c>
      <c r="BP18" s="393" t="s">
        <v>339</v>
      </c>
      <c r="BQ18" s="393" t="s">
        <v>432</v>
      </c>
      <c r="BR18" s="394" t="str">
        <f t="array" aca="1" ref="BR18:BW518" ca="1">_xll.meUtilityResize(_xll.meProductSwapSchedule($B$33:$C$50,TRUE,TRUE),510,20)</f>
        <v>FixingDate</v>
      </c>
      <c r="BS18" s="394" t="str">
        <f ca="1"/>
        <v>AccrualStart</v>
      </c>
      <c r="BT18" s="394" t="str">
        <f ca="1"/>
        <v>AccrualEnd</v>
      </c>
      <c r="BU18" s="395" t="str">
        <f ca="1"/>
        <v>AccrualDays</v>
      </c>
      <c r="BV18" s="396" t="str">
        <f ca="1"/>
        <v>AccrualYearFractions</v>
      </c>
      <c r="BW18" s="394" t="str">
        <f ca="1"/>
        <v>PaymentDate</v>
      </c>
      <c r="BX18" s="397" t="s">
        <v>342</v>
      </c>
      <c r="BZ18" s="710" t="s">
        <v>469</v>
      </c>
      <c r="CA18" s="393" t="s">
        <v>339</v>
      </c>
      <c r="CB18" s="393" t="s">
        <v>432</v>
      </c>
      <c r="CC18" s="394" t="str">
        <f t="array" aca="1" ref="CC18:CH518" ca="1">_xll.meUtilityResize(_xll.meProductSwapSchedule($B$53:$C$70,TRUE,TRUE),510,20)</f>
        <v>FixingDate</v>
      </c>
      <c r="CD18" s="394" t="str">
        <f ca="1"/>
        <v>AccrualStart</v>
      </c>
      <c r="CE18" s="394" t="str">
        <f ca="1"/>
        <v>AccrualEnd</v>
      </c>
      <c r="CF18" s="395" t="str">
        <f ca="1"/>
        <v>AccrualDays</v>
      </c>
      <c r="CG18" s="396" t="str">
        <f ca="1"/>
        <v>AccrualYearFractions</v>
      </c>
      <c r="CH18" s="394" t="str">
        <f ca="1"/>
        <v>PaymentDate</v>
      </c>
      <c r="CI18" s="397" t="s">
        <v>343</v>
      </c>
    </row>
    <row r="19" spans="1:87" ht="15" customHeight="1">
      <c r="B19" s="441" t="s">
        <v>908</v>
      </c>
      <c r="C19" s="442" t="s">
        <v>183</v>
      </c>
      <c r="E19" s="321">
        <v>1</v>
      </c>
      <c r="F19" s="398">
        <v>198000000</v>
      </c>
      <c r="G19" s="399">
        <v>1</v>
      </c>
      <c r="H19" s="418">
        <v>43363</v>
      </c>
      <c r="I19" s="400">
        <v>43363</v>
      </c>
      <c r="J19" s="400">
        <v>43544</v>
      </c>
      <c r="K19" s="401">
        <v>181</v>
      </c>
      <c r="L19" s="402">
        <v>0.5</v>
      </c>
      <c r="M19" s="400">
        <v>43544</v>
      </c>
      <c r="N19" s="403">
        <v>5.2200000000000007E-3</v>
      </c>
      <c r="O19" s="324">
        <f>F19</f>
        <v>198000000</v>
      </c>
      <c r="P19" s="322">
        <v>1</v>
      </c>
      <c r="Q19" s="714">
        <f>IF(S19&lt;&gt;"",VLOOKUP(S19,H$19:O$518,8),"")</f>
        <v>198000000</v>
      </c>
      <c r="R19" s="428">
        <v>1</v>
      </c>
      <c r="S19" s="418">
        <v>43363</v>
      </c>
      <c r="T19" s="418">
        <v>43363</v>
      </c>
      <c r="U19" s="418">
        <v>43454</v>
      </c>
      <c r="V19" s="429">
        <v>91</v>
      </c>
      <c r="W19" s="430">
        <v>0.25277777777777799</v>
      </c>
      <c r="X19" s="418">
        <v>43454</v>
      </c>
      <c r="Y19" s="431">
        <v>0</v>
      </c>
      <c r="BN19" s="708" t="s">
        <v>95</v>
      </c>
      <c r="BO19" s="711">
        <v>1</v>
      </c>
      <c r="BP19" s="712">
        <f ca="1">IF($BS19="","",VNS.Notional.Upfront*1000000)</f>
        <v>198000000</v>
      </c>
      <c r="BQ19" s="399">
        <f ca="1">IF(BS19="","",1)</f>
        <v>1</v>
      </c>
      <c r="BR19" s="400">
        <f ca="1"/>
        <v>43363</v>
      </c>
      <c r="BS19" s="400">
        <f ca="1"/>
        <v>43363</v>
      </c>
      <c r="BT19" s="400">
        <f ca="1"/>
        <v>43544</v>
      </c>
      <c r="BU19" s="401">
        <f ca="1"/>
        <v>181</v>
      </c>
      <c r="BV19" s="402">
        <f ca="1"/>
        <v>0.5</v>
      </c>
      <c r="BW19" s="400">
        <f ca="1"/>
        <v>43544</v>
      </c>
      <c r="BX19" s="403">
        <f t="shared" ref="BX19:BX82" ca="1" si="1">IF($BS19="","",VNS.FixedRate)</f>
        <v>5.2200000000000007E-3</v>
      </c>
      <c r="BY19" s="713">
        <f ca="1">BP19</f>
        <v>198000000</v>
      </c>
      <c r="BZ19" s="711">
        <v>1</v>
      </c>
      <c r="CA19" s="714">
        <f ca="1">IF(CC19&lt;&gt;"",VLOOKUP(CC19,BR$19:BY$518,8),"")</f>
        <v>198000000</v>
      </c>
      <c r="CB19" s="399">
        <f ca="1">IF(CD19="","",1)</f>
        <v>1</v>
      </c>
      <c r="CC19" s="400">
        <f ca="1"/>
        <v>43363</v>
      </c>
      <c r="CD19" s="400">
        <f ca="1"/>
        <v>43363</v>
      </c>
      <c r="CE19" s="400">
        <f ca="1"/>
        <v>43454</v>
      </c>
      <c r="CF19" s="401">
        <f ca="1"/>
        <v>91</v>
      </c>
      <c r="CG19" s="402">
        <f ca="1"/>
        <v>0.25277777777777799</v>
      </c>
      <c r="CH19" s="400">
        <f ca="1"/>
        <v>43454</v>
      </c>
      <c r="CI19" s="715">
        <f t="shared" ref="CI19:CI82" ca="1" si="2">IF($CD19="","",VNS.FloatSpread)</f>
        <v>0</v>
      </c>
    </row>
    <row r="20" spans="1:87">
      <c r="E20" s="321">
        <v>2</v>
      </c>
      <c r="F20" s="398">
        <v>193000000</v>
      </c>
      <c r="G20" s="399">
        <v>1</v>
      </c>
      <c r="H20" s="418">
        <v>43544</v>
      </c>
      <c r="I20" s="400">
        <v>43544</v>
      </c>
      <c r="J20" s="400">
        <v>43728</v>
      </c>
      <c r="K20" s="401">
        <v>184</v>
      </c>
      <c r="L20" s="402">
        <v>0.5</v>
      </c>
      <c r="M20" s="400">
        <v>43728</v>
      </c>
      <c r="N20" s="403">
        <v>5.2200000000000007E-3</v>
      </c>
      <c r="O20" s="324">
        <f t="shared" ref="O20:O68" si="3">F20</f>
        <v>193000000</v>
      </c>
      <c r="P20" s="322">
        <v>2</v>
      </c>
      <c r="Q20" s="714">
        <f t="shared" ref="Q20:Q83" si="4">IF(S20&lt;&gt;"",VLOOKUP(S20,H$19:O$518,8),"")</f>
        <v>198000000</v>
      </c>
      <c r="R20" s="428">
        <v>1</v>
      </c>
      <c r="S20" s="418">
        <v>43454</v>
      </c>
      <c r="T20" s="418">
        <v>43454</v>
      </c>
      <c r="U20" s="418">
        <v>43544</v>
      </c>
      <c r="V20" s="429">
        <v>90</v>
      </c>
      <c r="W20" s="430">
        <v>0.25</v>
      </c>
      <c r="X20" s="418">
        <v>43544</v>
      </c>
      <c r="Y20" s="431">
        <v>0</v>
      </c>
      <c r="BN20" s="708" t="s">
        <v>95</v>
      </c>
      <c r="BO20" s="711">
        <v>2</v>
      </c>
      <c r="BP20" s="401">
        <f t="shared" ref="BP20:BP83" ca="1" si="5">IF($BS20="","",IF(OR(VNS.FixedAmortization=0,VNS.FixedAmortization.Frequency=0),BP19,IF(MOD(BO20-1,VNS.FixedAmortization.Frequency)=0,BP19-VNS.FixedAmortization,BP19)))</f>
        <v>193000000</v>
      </c>
      <c r="BQ20" s="399">
        <f t="shared" ref="BQ20:BQ83" ca="1" si="6">IF(BS20="","",1)</f>
        <v>1</v>
      </c>
      <c r="BR20" s="400">
        <f ca="1"/>
        <v>43544</v>
      </c>
      <c r="BS20" s="400">
        <f ca="1"/>
        <v>43544</v>
      </c>
      <c r="BT20" s="400">
        <f ca="1"/>
        <v>43728</v>
      </c>
      <c r="BU20" s="401">
        <f ca="1"/>
        <v>184</v>
      </c>
      <c r="BV20" s="402">
        <f ca="1"/>
        <v>0.5</v>
      </c>
      <c r="BW20" s="400">
        <f ca="1"/>
        <v>43728</v>
      </c>
      <c r="BX20" s="403">
        <f t="shared" ca="1" si="1"/>
        <v>5.2200000000000007E-3</v>
      </c>
      <c r="BY20" s="713">
        <f t="shared" ref="BY20:BY83" ca="1" si="7">BP20</f>
        <v>193000000</v>
      </c>
      <c r="BZ20" s="711">
        <v>2</v>
      </c>
      <c r="CA20" s="714">
        <f t="shared" ref="CA20:CA83" ca="1" si="8">IF(CC20&lt;&gt;"",VLOOKUP(CC20,BR$19:BY$518,8),"")</f>
        <v>198000000</v>
      </c>
      <c r="CB20" s="399">
        <f ca="1">IF(CD20="","",1)</f>
        <v>1</v>
      </c>
      <c r="CC20" s="400">
        <f ca="1"/>
        <v>43454</v>
      </c>
      <c r="CD20" s="400">
        <f ca="1"/>
        <v>43454</v>
      </c>
      <c r="CE20" s="400">
        <f ca="1"/>
        <v>43544</v>
      </c>
      <c r="CF20" s="401">
        <f ca="1"/>
        <v>90</v>
      </c>
      <c r="CG20" s="402">
        <f ca="1"/>
        <v>0.25</v>
      </c>
      <c r="CH20" s="400">
        <f ca="1"/>
        <v>43544</v>
      </c>
      <c r="CI20" s="715">
        <f t="shared" ca="1" si="2"/>
        <v>0</v>
      </c>
    </row>
    <row r="21" spans="1:87">
      <c r="E21" s="321">
        <v>3</v>
      </c>
      <c r="F21" s="398">
        <v>188000000</v>
      </c>
      <c r="G21" s="399">
        <v>1</v>
      </c>
      <c r="H21" s="418">
        <v>43728</v>
      </c>
      <c r="I21" s="400">
        <v>43728</v>
      </c>
      <c r="J21" s="400">
        <v>43910</v>
      </c>
      <c r="K21" s="401">
        <v>182</v>
      </c>
      <c r="L21" s="402">
        <v>0.5</v>
      </c>
      <c r="M21" s="400">
        <v>43910</v>
      </c>
      <c r="N21" s="403">
        <v>5.2200000000000007E-3</v>
      </c>
      <c r="O21" s="324">
        <f t="shared" si="3"/>
        <v>188000000</v>
      </c>
      <c r="P21" s="322">
        <v>3</v>
      </c>
      <c r="Q21" s="714">
        <f t="shared" si="4"/>
        <v>193000000</v>
      </c>
      <c r="R21" s="428">
        <v>1</v>
      </c>
      <c r="S21" s="418">
        <v>43544</v>
      </c>
      <c r="T21" s="418">
        <v>43544</v>
      </c>
      <c r="U21" s="418">
        <v>43636</v>
      </c>
      <c r="V21" s="429">
        <v>92</v>
      </c>
      <c r="W21" s="430">
        <v>0.25555555555555598</v>
      </c>
      <c r="X21" s="418">
        <v>43636</v>
      </c>
      <c r="Y21" s="431">
        <v>0</v>
      </c>
      <c r="BN21" s="708" t="s">
        <v>95</v>
      </c>
      <c r="BO21" s="711">
        <v>3</v>
      </c>
      <c r="BP21" s="401">
        <f t="shared" ca="1" si="5"/>
        <v>188000000</v>
      </c>
      <c r="BQ21" s="399">
        <f t="shared" ca="1" si="6"/>
        <v>1</v>
      </c>
      <c r="BR21" s="400">
        <f ca="1"/>
        <v>43728</v>
      </c>
      <c r="BS21" s="400">
        <f ca="1"/>
        <v>43728</v>
      </c>
      <c r="BT21" s="400">
        <f ca="1"/>
        <v>43910</v>
      </c>
      <c r="BU21" s="401">
        <f ca="1"/>
        <v>182</v>
      </c>
      <c r="BV21" s="402">
        <f ca="1"/>
        <v>0.5</v>
      </c>
      <c r="BW21" s="400">
        <f ca="1"/>
        <v>43910</v>
      </c>
      <c r="BX21" s="403">
        <f t="shared" ca="1" si="1"/>
        <v>5.2200000000000007E-3</v>
      </c>
      <c r="BY21" s="713">
        <f t="shared" ca="1" si="7"/>
        <v>188000000</v>
      </c>
      <c r="BZ21" s="711">
        <v>3</v>
      </c>
      <c r="CA21" s="714">
        <f t="shared" ca="1" si="8"/>
        <v>193000000</v>
      </c>
      <c r="CB21" s="399">
        <f ca="1">IF(CD21="","",1)</f>
        <v>1</v>
      </c>
      <c r="CC21" s="400">
        <f ca="1"/>
        <v>43544</v>
      </c>
      <c r="CD21" s="400">
        <f ca="1"/>
        <v>43544</v>
      </c>
      <c r="CE21" s="400">
        <f ca="1"/>
        <v>43636</v>
      </c>
      <c r="CF21" s="401">
        <f ca="1"/>
        <v>92</v>
      </c>
      <c r="CG21" s="402">
        <f ca="1"/>
        <v>0.25555555555555598</v>
      </c>
      <c r="CH21" s="400">
        <f ca="1"/>
        <v>43636</v>
      </c>
      <c r="CI21" s="715">
        <f t="shared" ca="1" si="2"/>
        <v>0</v>
      </c>
    </row>
    <row r="22" spans="1:87">
      <c r="E22" s="321">
        <v>4</v>
      </c>
      <c r="F22" s="398">
        <v>183000000</v>
      </c>
      <c r="G22" s="399">
        <v>1</v>
      </c>
      <c r="H22" s="418">
        <v>43910</v>
      </c>
      <c r="I22" s="400">
        <v>43910</v>
      </c>
      <c r="J22" s="400">
        <v>44095</v>
      </c>
      <c r="K22" s="401">
        <v>185</v>
      </c>
      <c r="L22" s="402">
        <v>0.50277777777777799</v>
      </c>
      <c r="M22" s="400">
        <v>44095</v>
      </c>
      <c r="N22" s="403">
        <v>5.2200000000000007E-3</v>
      </c>
      <c r="O22" s="324">
        <f t="shared" si="3"/>
        <v>183000000</v>
      </c>
      <c r="P22" s="322">
        <v>4</v>
      </c>
      <c r="Q22" s="714">
        <f t="shared" si="4"/>
        <v>193000000</v>
      </c>
      <c r="R22" s="428">
        <v>1</v>
      </c>
      <c r="S22" s="418">
        <v>43636</v>
      </c>
      <c r="T22" s="418">
        <v>43636</v>
      </c>
      <c r="U22" s="418">
        <v>43728</v>
      </c>
      <c r="V22" s="429">
        <v>92</v>
      </c>
      <c r="W22" s="430">
        <v>0.25555555555555598</v>
      </c>
      <c r="X22" s="418">
        <v>43728</v>
      </c>
      <c r="Y22" s="431">
        <v>0</v>
      </c>
      <c r="BN22" s="708" t="s">
        <v>95</v>
      </c>
      <c r="BO22" s="711">
        <v>4</v>
      </c>
      <c r="BP22" s="401">
        <f t="shared" ca="1" si="5"/>
        <v>183000000</v>
      </c>
      <c r="BQ22" s="399">
        <f t="shared" ca="1" si="6"/>
        <v>1</v>
      </c>
      <c r="BR22" s="400">
        <f ca="1"/>
        <v>43910</v>
      </c>
      <c r="BS22" s="400">
        <f ca="1"/>
        <v>43910</v>
      </c>
      <c r="BT22" s="400">
        <f ca="1"/>
        <v>44095</v>
      </c>
      <c r="BU22" s="401">
        <f ca="1"/>
        <v>185</v>
      </c>
      <c r="BV22" s="402">
        <f ca="1"/>
        <v>0.50277777777777799</v>
      </c>
      <c r="BW22" s="400">
        <f ca="1"/>
        <v>44095</v>
      </c>
      <c r="BX22" s="403">
        <f t="shared" ca="1" si="1"/>
        <v>5.2200000000000007E-3</v>
      </c>
      <c r="BY22" s="713">
        <f t="shared" ca="1" si="7"/>
        <v>183000000</v>
      </c>
      <c r="BZ22" s="711">
        <v>4</v>
      </c>
      <c r="CA22" s="714">
        <f t="shared" ca="1" si="8"/>
        <v>193000000</v>
      </c>
      <c r="CB22" s="399">
        <f ca="1">IF(CD22="","",1)</f>
        <v>1</v>
      </c>
      <c r="CC22" s="400">
        <f ca="1"/>
        <v>43636</v>
      </c>
      <c r="CD22" s="400">
        <f ca="1"/>
        <v>43636</v>
      </c>
      <c r="CE22" s="400">
        <f ca="1"/>
        <v>43728</v>
      </c>
      <c r="CF22" s="401">
        <f ca="1"/>
        <v>92</v>
      </c>
      <c r="CG22" s="402">
        <f ca="1"/>
        <v>0.25555555555555598</v>
      </c>
      <c r="CH22" s="400">
        <f ca="1"/>
        <v>43728</v>
      </c>
      <c r="CI22" s="715">
        <f t="shared" ca="1" si="2"/>
        <v>0</v>
      </c>
    </row>
    <row r="23" spans="1:87">
      <c r="E23" s="321">
        <v>5</v>
      </c>
      <c r="F23" s="398">
        <v>178000000</v>
      </c>
      <c r="G23" s="399">
        <v>1</v>
      </c>
      <c r="H23" s="418">
        <v>44095</v>
      </c>
      <c r="I23" s="400">
        <v>44095</v>
      </c>
      <c r="J23" s="400">
        <v>44277</v>
      </c>
      <c r="K23" s="401">
        <v>182</v>
      </c>
      <c r="L23" s="402">
        <v>0.50277777777777799</v>
      </c>
      <c r="M23" s="400">
        <v>44277</v>
      </c>
      <c r="N23" s="403">
        <v>5.2200000000000007E-3</v>
      </c>
      <c r="O23" s="324">
        <f t="shared" si="3"/>
        <v>178000000</v>
      </c>
      <c r="P23" s="322">
        <v>5</v>
      </c>
      <c r="Q23" s="714">
        <f t="shared" si="4"/>
        <v>188000000</v>
      </c>
      <c r="R23" s="428">
        <v>1</v>
      </c>
      <c r="S23" s="418">
        <v>43728</v>
      </c>
      <c r="T23" s="418">
        <v>43728</v>
      </c>
      <c r="U23" s="418">
        <v>43819</v>
      </c>
      <c r="V23" s="429">
        <v>91</v>
      </c>
      <c r="W23" s="430">
        <v>0.25277777777777799</v>
      </c>
      <c r="X23" s="418">
        <v>43819</v>
      </c>
      <c r="Y23" s="431">
        <v>0</v>
      </c>
      <c r="BN23" s="708" t="s">
        <v>95</v>
      </c>
      <c r="BO23" s="711">
        <v>5</v>
      </c>
      <c r="BP23" s="401">
        <f t="shared" ca="1" si="5"/>
        <v>178000000</v>
      </c>
      <c r="BQ23" s="399">
        <f t="shared" ca="1" si="6"/>
        <v>1</v>
      </c>
      <c r="BR23" s="400">
        <f ca="1"/>
        <v>44095</v>
      </c>
      <c r="BS23" s="400">
        <f ca="1"/>
        <v>44095</v>
      </c>
      <c r="BT23" s="400">
        <f ca="1"/>
        <v>44277</v>
      </c>
      <c r="BU23" s="401">
        <f ca="1"/>
        <v>182</v>
      </c>
      <c r="BV23" s="402">
        <f ca="1"/>
        <v>0.50277777777777799</v>
      </c>
      <c r="BW23" s="400">
        <f ca="1"/>
        <v>44277</v>
      </c>
      <c r="BX23" s="403">
        <f t="shared" ca="1" si="1"/>
        <v>5.2200000000000007E-3</v>
      </c>
      <c r="BY23" s="713">
        <f t="shared" ca="1" si="7"/>
        <v>178000000</v>
      </c>
      <c r="BZ23" s="711">
        <v>5</v>
      </c>
      <c r="CA23" s="714">
        <f t="shared" ca="1" si="8"/>
        <v>188000000</v>
      </c>
      <c r="CB23" s="399">
        <f t="array" aca="1" ref="CB23" ca="1">IF(CD23="","",1)</f>
        <v>1</v>
      </c>
      <c r="CC23" s="400">
        <f ca="1"/>
        <v>43728</v>
      </c>
      <c r="CD23" s="400">
        <f ca="1"/>
        <v>43728</v>
      </c>
      <c r="CE23" s="400">
        <f ca="1"/>
        <v>43819</v>
      </c>
      <c r="CF23" s="401">
        <f ca="1"/>
        <v>91</v>
      </c>
      <c r="CG23" s="402">
        <f ca="1"/>
        <v>0.25277777777777799</v>
      </c>
      <c r="CH23" s="400">
        <f ca="1"/>
        <v>43819</v>
      </c>
      <c r="CI23" s="715">
        <f t="shared" ca="1" si="2"/>
        <v>0</v>
      </c>
    </row>
    <row r="24" spans="1:87">
      <c r="E24" s="321">
        <v>6</v>
      </c>
      <c r="F24" s="398">
        <v>173000000</v>
      </c>
      <c r="G24" s="399">
        <v>1</v>
      </c>
      <c r="H24" s="418">
        <v>44277</v>
      </c>
      <c r="I24" s="400">
        <v>44277</v>
      </c>
      <c r="J24" s="400">
        <v>44459</v>
      </c>
      <c r="K24" s="401">
        <v>182</v>
      </c>
      <c r="L24" s="402">
        <v>0.49444444444444402</v>
      </c>
      <c r="M24" s="400">
        <v>44459</v>
      </c>
      <c r="N24" s="403">
        <v>5.2200000000000007E-3</v>
      </c>
      <c r="O24" s="324">
        <f t="shared" si="3"/>
        <v>173000000</v>
      </c>
      <c r="P24" s="322">
        <v>6</v>
      </c>
      <c r="Q24" s="714">
        <f t="shared" si="4"/>
        <v>188000000</v>
      </c>
      <c r="R24" s="428">
        <v>1</v>
      </c>
      <c r="S24" s="418">
        <v>43819</v>
      </c>
      <c r="T24" s="418">
        <v>43819</v>
      </c>
      <c r="U24" s="418">
        <v>43910</v>
      </c>
      <c r="V24" s="429">
        <v>91</v>
      </c>
      <c r="W24" s="430">
        <v>0.25277777777777799</v>
      </c>
      <c r="X24" s="418">
        <v>43910</v>
      </c>
      <c r="Y24" s="431">
        <v>0</v>
      </c>
      <c r="BN24" s="708" t="s">
        <v>95</v>
      </c>
      <c r="BO24" s="711">
        <v>6</v>
      </c>
      <c r="BP24" s="401">
        <f t="shared" ca="1" si="5"/>
        <v>173000000</v>
      </c>
      <c r="BQ24" s="399">
        <f t="shared" ca="1" si="6"/>
        <v>1</v>
      </c>
      <c r="BR24" s="400">
        <f ca="1"/>
        <v>44277</v>
      </c>
      <c r="BS24" s="400">
        <f ca="1"/>
        <v>44277</v>
      </c>
      <c r="BT24" s="400">
        <f ca="1"/>
        <v>44459</v>
      </c>
      <c r="BU24" s="401">
        <f ca="1"/>
        <v>182</v>
      </c>
      <c r="BV24" s="402">
        <f ca="1"/>
        <v>0.49444444444444402</v>
      </c>
      <c r="BW24" s="400">
        <f ca="1"/>
        <v>44459</v>
      </c>
      <c r="BX24" s="403">
        <f t="shared" ca="1" si="1"/>
        <v>5.2200000000000007E-3</v>
      </c>
      <c r="BY24" s="713">
        <f t="shared" ca="1" si="7"/>
        <v>173000000</v>
      </c>
      <c r="BZ24" s="711">
        <v>6</v>
      </c>
      <c r="CA24" s="714">
        <f t="shared" ca="1" si="8"/>
        <v>188000000</v>
      </c>
      <c r="CB24" s="399">
        <f t="shared" ref="CB24:CB87" ca="1" si="9">IF(CD24="","",1)</f>
        <v>1</v>
      </c>
      <c r="CC24" s="400">
        <f ca="1"/>
        <v>43819</v>
      </c>
      <c r="CD24" s="400">
        <f ca="1"/>
        <v>43819</v>
      </c>
      <c r="CE24" s="400">
        <f ca="1"/>
        <v>43910</v>
      </c>
      <c r="CF24" s="401">
        <f ca="1"/>
        <v>91</v>
      </c>
      <c r="CG24" s="402">
        <f ca="1"/>
        <v>0.25277777777777799</v>
      </c>
      <c r="CH24" s="400">
        <f ca="1"/>
        <v>43910</v>
      </c>
      <c r="CI24" s="715">
        <f t="shared" ca="1" si="2"/>
        <v>0</v>
      </c>
    </row>
    <row r="25" spans="1:87">
      <c r="E25" s="321">
        <v>7</v>
      </c>
      <c r="F25" s="398">
        <v>168000000</v>
      </c>
      <c r="G25" s="399">
        <v>1</v>
      </c>
      <c r="H25" s="418">
        <v>44459</v>
      </c>
      <c r="I25" s="400">
        <v>44459</v>
      </c>
      <c r="J25" s="400">
        <v>44641</v>
      </c>
      <c r="K25" s="401">
        <v>182</v>
      </c>
      <c r="L25" s="402">
        <v>0.50277777777777799</v>
      </c>
      <c r="M25" s="400">
        <v>44641</v>
      </c>
      <c r="N25" s="403">
        <v>5.2200000000000007E-3</v>
      </c>
      <c r="O25" s="324">
        <f t="shared" si="3"/>
        <v>168000000</v>
      </c>
      <c r="P25" s="322">
        <v>7</v>
      </c>
      <c r="Q25" s="714">
        <f t="shared" si="4"/>
        <v>183000000</v>
      </c>
      <c r="R25" s="428">
        <v>1</v>
      </c>
      <c r="S25" s="418">
        <v>43910</v>
      </c>
      <c r="T25" s="418">
        <v>43910</v>
      </c>
      <c r="U25" s="418">
        <v>44004</v>
      </c>
      <c r="V25" s="429">
        <v>94</v>
      </c>
      <c r="W25" s="430">
        <v>0.26111111111111102</v>
      </c>
      <c r="X25" s="418">
        <v>44004</v>
      </c>
      <c r="Y25" s="431">
        <v>0</v>
      </c>
      <c r="BN25" s="708" t="s">
        <v>95</v>
      </c>
      <c r="BO25" s="711">
        <v>7</v>
      </c>
      <c r="BP25" s="401">
        <f t="shared" ca="1" si="5"/>
        <v>168000000</v>
      </c>
      <c r="BQ25" s="399">
        <f t="shared" ca="1" si="6"/>
        <v>1</v>
      </c>
      <c r="BR25" s="400">
        <f ca="1"/>
        <v>44459</v>
      </c>
      <c r="BS25" s="400">
        <f ca="1"/>
        <v>44459</v>
      </c>
      <c r="BT25" s="400">
        <f ca="1"/>
        <v>44641</v>
      </c>
      <c r="BU25" s="401">
        <f ca="1"/>
        <v>182</v>
      </c>
      <c r="BV25" s="402">
        <f ca="1"/>
        <v>0.50277777777777799</v>
      </c>
      <c r="BW25" s="400">
        <f ca="1"/>
        <v>44641</v>
      </c>
      <c r="BX25" s="403">
        <f t="shared" ca="1" si="1"/>
        <v>5.2200000000000007E-3</v>
      </c>
      <c r="BY25" s="713">
        <f t="shared" ca="1" si="7"/>
        <v>168000000</v>
      </c>
      <c r="BZ25" s="711">
        <v>7</v>
      </c>
      <c r="CA25" s="714">
        <f t="shared" ca="1" si="8"/>
        <v>183000000</v>
      </c>
      <c r="CB25" s="399">
        <f t="shared" ca="1" si="9"/>
        <v>1</v>
      </c>
      <c r="CC25" s="400">
        <f ca="1"/>
        <v>43910</v>
      </c>
      <c r="CD25" s="400">
        <f ca="1"/>
        <v>43910</v>
      </c>
      <c r="CE25" s="400">
        <f ca="1"/>
        <v>44004</v>
      </c>
      <c r="CF25" s="401">
        <f ca="1"/>
        <v>94</v>
      </c>
      <c r="CG25" s="402">
        <f ca="1"/>
        <v>0.26111111111111102</v>
      </c>
      <c r="CH25" s="400">
        <f ca="1"/>
        <v>44004</v>
      </c>
      <c r="CI25" s="715">
        <f t="shared" ca="1" si="2"/>
        <v>0</v>
      </c>
    </row>
    <row r="26" spans="1:87">
      <c r="E26" s="321">
        <v>8</v>
      </c>
      <c r="F26" s="398">
        <v>163000000</v>
      </c>
      <c r="G26" s="399">
        <v>1</v>
      </c>
      <c r="H26" s="418">
        <v>44641</v>
      </c>
      <c r="I26" s="400">
        <v>44641</v>
      </c>
      <c r="J26" s="400">
        <v>44824</v>
      </c>
      <c r="K26" s="401">
        <v>183</v>
      </c>
      <c r="L26" s="402">
        <v>0.49722222222222201</v>
      </c>
      <c r="M26" s="400">
        <v>44824</v>
      </c>
      <c r="N26" s="403">
        <v>5.2200000000000007E-3</v>
      </c>
      <c r="O26" s="324">
        <f t="shared" si="3"/>
        <v>163000000</v>
      </c>
      <c r="P26" s="322">
        <v>8</v>
      </c>
      <c r="Q26" s="714">
        <f t="shared" si="4"/>
        <v>183000000</v>
      </c>
      <c r="R26" s="428">
        <v>1</v>
      </c>
      <c r="S26" s="418">
        <v>44004</v>
      </c>
      <c r="T26" s="418">
        <v>44004</v>
      </c>
      <c r="U26" s="418">
        <v>44095</v>
      </c>
      <c r="V26" s="429">
        <v>91</v>
      </c>
      <c r="W26" s="430">
        <v>0.25277777777777799</v>
      </c>
      <c r="X26" s="418">
        <v>44095</v>
      </c>
      <c r="Y26" s="431">
        <v>0</v>
      </c>
      <c r="BN26" s="708" t="s">
        <v>95</v>
      </c>
      <c r="BO26" s="711">
        <v>8</v>
      </c>
      <c r="BP26" s="401">
        <f t="shared" ca="1" si="5"/>
        <v>163000000</v>
      </c>
      <c r="BQ26" s="399">
        <f t="shared" ca="1" si="6"/>
        <v>1</v>
      </c>
      <c r="BR26" s="400">
        <f ca="1"/>
        <v>44641</v>
      </c>
      <c r="BS26" s="400">
        <f ca="1"/>
        <v>44641</v>
      </c>
      <c r="BT26" s="400">
        <f ca="1"/>
        <v>44824</v>
      </c>
      <c r="BU26" s="401">
        <f ca="1"/>
        <v>183</v>
      </c>
      <c r="BV26" s="402">
        <f ca="1"/>
        <v>0.49722222222222201</v>
      </c>
      <c r="BW26" s="400">
        <f ca="1"/>
        <v>44824</v>
      </c>
      <c r="BX26" s="403">
        <f t="shared" ca="1" si="1"/>
        <v>5.2200000000000007E-3</v>
      </c>
      <c r="BY26" s="713">
        <f t="shared" ca="1" si="7"/>
        <v>163000000</v>
      </c>
      <c r="BZ26" s="711">
        <v>8</v>
      </c>
      <c r="CA26" s="714">
        <f t="shared" ca="1" si="8"/>
        <v>183000000</v>
      </c>
      <c r="CB26" s="399">
        <f t="shared" ca="1" si="9"/>
        <v>1</v>
      </c>
      <c r="CC26" s="400">
        <f ca="1"/>
        <v>44004</v>
      </c>
      <c r="CD26" s="400">
        <f ca="1"/>
        <v>44004</v>
      </c>
      <c r="CE26" s="400">
        <f ca="1"/>
        <v>44095</v>
      </c>
      <c r="CF26" s="401">
        <f ca="1"/>
        <v>91</v>
      </c>
      <c r="CG26" s="402">
        <f ca="1"/>
        <v>0.25277777777777799</v>
      </c>
      <c r="CH26" s="400">
        <f ca="1"/>
        <v>44095</v>
      </c>
      <c r="CI26" s="715">
        <f t="shared" ca="1" si="2"/>
        <v>0</v>
      </c>
    </row>
    <row r="27" spans="1:87">
      <c r="E27" s="321">
        <v>9</v>
      </c>
      <c r="F27" s="398">
        <v>158000000</v>
      </c>
      <c r="G27" s="399">
        <v>1</v>
      </c>
      <c r="H27" s="418">
        <v>44824</v>
      </c>
      <c r="I27" s="400">
        <v>44824</v>
      </c>
      <c r="J27" s="400">
        <v>45005</v>
      </c>
      <c r="K27" s="401">
        <v>181</v>
      </c>
      <c r="L27" s="402">
        <v>0.5</v>
      </c>
      <c r="M27" s="400">
        <v>45005</v>
      </c>
      <c r="N27" s="403">
        <v>5.2200000000000007E-3</v>
      </c>
      <c r="O27" s="324">
        <f t="shared" si="3"/>
        <v>158000000</v>
      </c>
      <c r="P27" s="322">
        <v>9</v>
      </c>
      <c r="Q27" s="714">
        <f t="shared" si="4"/>
        <v>178000000</v>
      </c>
      <c r="R27" s="428">
        <v>1</v>
      </c>
      <c r="S27" s="418">
        <v>44095</v>
      </c>
      <c r="T27" s="418">
        <v>44095</v>
      </c>
      <c r="U27" s="418">
        <v>44186</v>
      </c>
      <c r="V27" s="429">
        <v>91</v>
      </c>
      <c r="W27" s="430">
        <v>0.25277777777777799</v>
      </c>
      <c r="X27" s="418">
        <v>44186</v>
      </c>
      <c r="Y27" s="431">
        <v>0</v>
      </c>
      <c r="BN27" s="708" t="s">
        <v>95</v>
      </c>
      <c r="BO27" s="711">
        <v>9</v>
      </c>
      <c r="BP27" s="401">
        <f t="shared" ca="1" si="5"/>
        <v>158000000</v>
      </c>
      <c r="BQ27" s="399">
        <f t="shared" ca="1" si="6"/>
        <v>1</v>
      </c>
      <c r="BR27" s="400">
        <f ca="1"/>
        <v>44824</v>
      </c>
      <c r="BS27" s="400">
        <f ca="1"/>
        <v>44824</v>
      </c>
      <c r="BT27" s="400">
        <f ca="1"/>
        <v>45005</v>
      </c>
      <c r="BU27" s="401">
        <f ca="1"/>
        <v>181</v>
      </c>
      <c r="BV27" s="402">
        <f ca="1"/>
        <v>0.5</v>
      </c>
      <c r="BW27" s="400">
        <f ca="1"/>
        <v>45005</v>
      </c>
      <c r="BX27" s="403">
        <f t="shared" ca="1" si="1"/>
        <v>5.2200000000000007E-3</v>
      </c>
      <c r="BY27" s="713">
        <f t="shared" ca="1" si="7"/>
        <v>158000000</v>
      </c>
      <c r="BZ27" s="711">
        <v>9</v>
      </c>
      <c r="CA27" s="714">
        <f t="shared" ca="1" si="8"/>
        <v>178000000</v>
      </c>
      <c r="CB27" s="399">
        <f t="shared" ca="1" si="9"/>
        <v>1</v>
      </c>
      <c r="CC27" s="400">
        <f ca="1"/>
        <v>44095</v>
      </c>
      <c r="CD27" s="400">
        <f ca="1"/>
        <v>44095</v>
      </c>
      <c r="CE27" s="400">
        <f ca="1"/>
        <v>44186</v>
      </c>
      <c r="CF27" s="401">
        <f ca="1"/>
        <v>91</v>
      </c>
      <c r="CG27" s="402">
        <f ca="1"/>
        <v>0.25277777777777799</v>
      </c>
      <c r="CH27" s="400">
        <f ca="1"/>
        <v>44186</v>
      </c>
      <c r="CI27" s="715">
        <f t="shared" ca="1" si="2"/>
        <v>0</v>
      </c>
    </row>
    <row r="28" spans="1:87">
      <c r="B28" s="121" t="s">
        <v>454</v>
      </c>
      <c r="E28" s="321">
        <v>10</v>
      </c>
      <c r="F28" s="398">
        <v>153000000</v>
      </c>
      <c r="G28" s="399">
        <v>1</v>
      </c>
      <c r="H28" s="418">
        <v>45005</v>
      </c>
      <c r="I28" s="400">
        <v>45005</v>
      </c>
      <c r="J28" s="400">
        <v>45189</v>
      </c>
      <c r="K28" s="401">
        <v>184</v>
      </c>
      <c r="L28" s="402">
        <v>0.5</v>
      </c>
      <c r="M28" s="400">
        <v>45189</v>
      </c>
      <c r="N28" s="403">
        <v>5.2200000000000007E-3</v>
      </c>
      <c r="O28" s="324">
        <f t="shared" si="3"/>
        <v>153000000</v>
      </c>
      <c r="P28" s="322">
        <v>10</v>
      </c>
      <c r="Q28" s="714">
        <f t="shared" si="4"/>
        <v>178000000</v>
      </c>
      <c r="R28" s="428">
        <v>1</v>
      </c>
      <c r="S28" s="418">
        <v>44186</v>
      </c>
      <c r="T28" s="418">
        <v>44186</v>
      </c>
      <c r="U28" s="418">
        <v>44277</v>
      </c>
      <c r="V28" s="429">
        <v>91</v>
      </c>
      <c r="W28" s="430">
        <v>0.25277777777777799</v>
      </c>
      <c r="X28" s="418">
        <v>44277</v>
      </c>
      <c r="Y28" s="431">
        <v>0</v>
      </c>
      <c r="BN28" s="708" t="s">
        <v>95</v>
      </c>
      <c r="BO28" s="711">
        <v>10</v>
      </c>
      <c r="BP28" s="401">
        <f t="shared" ca="1" si="5"/>
        <v>153000000</v>
      </c>
      <c r="BQ28" s="399">
        <f t="shared" ca="1" si="6"/>
        <v>1</v>
      </c>
      <c r="BR28" s="400">
        <f ca="1"/>
        <v>45005</v>
      </c>
      <c r="BS28" s="400">
        <f ca="1"/>
        <v>45005</v>
      </c>
      <c r="BT28" s="400">
        <f ca="1"/>
        <v>45189</v>
      </c>
      <c r="BU28" s="401">
        <f ca="1"/>
        <v>184</v>
      </c>
      <c r="BV28" s="402">
        <f ca="1"/>
        <v>0.5</v>
      </c>
      <c r="BW28" s="400">
        <f ca="1"/>
        <v>45189</v>
      </c>
      <c r="BX28" s="403">
        <f t="shared" ca="1" si="1"/>
        <v>5.2200000000000007E-3</v>
      </c>
      <c r="BY28" s="713">
        <f t="shared" ca="1" si="7"/>
        <v>153000000</v>
      </c>
      <c r="BZ28" s="711">
        <v>10</v>
      </c>
      <c r="CA28" s="714">
        <f t="shared" ca="1" si="8"/>
        <v>178000000</v>
      </c>
      <c r="CB28" s="399">
        <f t="shared" ca="1" si="9"/>
        <v>1</v>
      </c>
      <c r="CC28" s="400">
        <f ca="1"/>
        <v>44186</v>
      </c>
      <c r="CD28" s="400">
        <f ca="1"/>
        <v>44186</v>
      </c>
      <c r="CE28" s="400">
        <f ca="1"/>
        <v>44277</v>
      </c>
      <c r="CF28" s="401">
        <f ca="1"/>
        <v>91</v>
      </c>
      <c r="CG28" s="402">
        <f ca="1"/>
        <v>0.25277777777777799</v>
      </c>
      <c r="CH28" s="400">
        <f ca="1"/>
        <v>44277</v>
      </c>
      <c r="CI28" s="715">
        <f t="shared" ca="1" si="2"/>
        <v>0</v>
      </c>
    </row>
    <row r="29" spans="1:87">
      <c r="B29" s="306" t="s">
        <v>499</v>
      </c>
      <c r="C29" s="4" t="str">
        <f ca="1">_xll.meLWOScheduleCreateBespoke(B29,VNS.FixedSchedule.Properties,VNS.FixedCashflowSchedule)</f>
        <v>AMORT1_FIXEDSCHEDULE@253:26</v>
      </c>
      <c r="E29" s="321">
        <v>11</v>
      </c>
      <c r="F29" s="398">
        <v>148000000</v>
      </c>
      <c r="G29" s="399">
        <v>1</v>
      </c>
      <c r="H29" s="418">
        <v>45189</v>
      </c>
      <c r="I29" s="400">
        <v>45189</v>
      </c>
      <c r="J29" s="400">
        <v>45371</v>
      </c>
      <c r="K29" s="401">
        <v>182</v>
      </c>
      <c r="L29" s="402">
        <v>0.5</v>
      </c>
      <c r="M29" s="400">
        <v>45371</v>
      </c>
      <c r="N29" s="403">
        <v>5.2200000000000007E-3</v>
      </c>
      <c r="O29" s="324">
        <f t="shared" si="3"/>
        <v>148000000</v>
      </c>
      <c r="P29" s="322">
        <v>11</v>
      </c>
      <c r="Q29" s="714">
        <f t="shared" si="4"/>
        <v>173000000</v>
      </c>
      <c r="R29" s="428">
        <v>1</v>
      </c>
      <c r="S29" s="418">
        <v>44277</v>
      </c>
      <c r="T29" s="418">
        <v>44277</v>
      </c>
      <c r="U29" s="418">
        <v>44368</v>
      </c>
      <c r="V29" s="429">
        <v>91</v>
      </c>
      <c r="W29" s="430">
        <v>0.25277777777777799</v>
      </c>
      <c r="X29" s="418">
        <v>44368</v>
      </c>
      <c r="Y29" s="431">
        <v>0</v>
      </c>
      <c r="BN29" s="708" t="s">
        <v>95</v>
      </c>
      <c r="BO29" s="711">
        <v>11</v>
      </c>
      <c r="BP29" s="401">
        <f t="shared" ca="1" si="5"/>
        <v>148000000</v>
      </c>
      <c r="BQ29" s="399">
        <f t="shared" ca="1" si="6"/>
        <v>1</v>
      </c>
      <c r="BR29" s="400">
        <f ca="1"/>
        <v>45189</v>
      </c>
      <c r="BS29" s="400">
        <f ca="1"/>
        <v>45189</v>
      </c>
      <c r="BT29" s="400">
        <f ca="1"/>
        <v>45371</v>
      </c>
      <c r="BU29" s="401">
        <f ca="1"/>
        <v>182</v>
      </c>
      <c r="BV29" s="402">
        <f ca="1"/>
        <v>0.5</v>
      </c>
      <c r="BW29" s="400">
        <f ca="1"/>
        <v>45371</v>
      </c>
      <c r="BX29" s="403">
        <f t="shared" ca="1" si="1"/>
        <v>5.2200000000000007E-3</v>
      </c>
      <c r="BY29" s="713">
        <f t="shared" ca="1" si="7"/>
        <v>148000000</v>
      </c>
      <c r="BZ29" s="711">
        <v>11</v>
      </c>
      <c r="CA29" s="714">
        <f t="shared" ca="1" si="8"/>
        <v>173000000</v>
      </c>
      <c r="CB29" s="399">
        <f t="shared" ca="1" si="9"/>
        <v>1</v>
      </c>
      <c r="CC29" s="400">
        <f ca="1"/>
        <v>44277</v>
      </c>
      <c r="CD29" s="400">
        <f ca="1"/>
        <v>44277</v>
      </c>
      <c r="CE29" s="400">
        <f ca="1"/>
        <v>44368</v>
      </c>
      <c r="CF29" s="401">
        <f ca="1"/>
        <v>91</v>
      </c>
      <c r="CG29" s="402">
        <f ca="1"/>
        <v>0.25277777777777799</v>
      </c>
      <c r="CH29" s="400">
        <f ca="1"/>
        <v>44368</v>
      </c>
      <c r="CI29" s="715">
        <f t="shared" ca="1" si="2"/>
        <v>0</v>
      </c>
    </row>
    <row r="30" spans="1:87">
      <c r="B30" s="307" t="s">
        <v>500</v>
      </c>
      <c r="C30" s="11" t="str">
        <f ca="1">_xll.meLWOScheduleCreateBespoke(B30,VNS.FloatSchedule.Properties,VNS.FloatCashflowSchedule)</f>
        <v>AMORT1_FLOATSCHEDULE@254:11</v>
      </c>
      <c r="E30" s="321">
        <v>12</v>
      </c>
      <c r="F30" s="398">
        <v>143000000</v>
      </c>
      <c r="G30" s="399">
        <v>1</v>
      </c>
      <c r="H30" s="418">
        <v>45371</v>
      </c>
      <c r="I30" s="400">
        <v>45371</v>
      </c>
      <c r="J30" s="400">
        <v>45555</v>
      </c>
      <c r="K30" s="401">
        <v>184</v>
      </c>
      <c r="L30" s="402">
        <v>0.5</v>
      </c>
      <c r="M30" s="400">
        <v>45555</v>
      </c>
      <c r="N30" s="403">
        <v>5.2200000000000007E-3</v>
      </c>
      <c r="O30" s="324">
        <f t="shared" si="3"/>
        <v>143000000</v>
      </c>
      <c r="P30" s="322">
        <v>12</v>
      </c>
      <c r="Q30" s="714">
        <f t="shared" si="4"/>
        <v>173000000</v>
      </c>
      <c r="R30" s="428">
        <v>1</v>
      </c>
      <c r="S30" s="418">
        <v>44368</v>
      </c>
      <c r="T30" s="418">
        <v>44368</v>
      </c>
      <c r="U30" s="418">
        <v>44459</v>
      </c>
      <c r="V30" s="429">
        <v>91</v>
      </c>
      <c r="W30" s="430">
        <v>0.25277777777777799</v>
      </c>
      <c r="X30" s="418">
        <v>44459</v>
      </c>
      <c r="Y30" s="431">
        <v>0</v>
      </c>
      <c r="BN30" s="708" t="s">
        <v>95</v>
      </c>
      <c r="BO30" s="711">
        <v>12</v>
      </c>
      <c r="BP30" s="401">
        <f t="shared" ca="1" si="5"/>
        <v>143000000</v>
      </c>
      <c r="BQ30" s="399">
        <f t="shared" ca="1" si="6"/>
        <v>1</v>
      </c>
      <c r="BR30" s="400">
        <f ca="1"/>
        <v>45371</v>
      </c>
      <c r="BS30" s="400">
        <f ca="1"/>
        <v>45371</v>
      </c>
      <c r="BT30" s="400">
        <f ca="1"/>
        <v>45555</v>
      </c>
      <c r="BU30" s="401">
        <f ca="1"/>
        <v>184</v>
      </c>
      <c r="BV30" s="402">
        <f ca="1"/>
        <v>0.5</v>
      </c>
      <c r="BW30" s="400">
        <f ca="1"/>
        <v>45555</v>
      </c>
      <c r="BX30" s="403">
        <f t="shared" ca="1" si="1"/>
        <v>5.2200000000000007E-3</v>
      </c>
      <c r="BY30" s="713">
        <f t="shared" ca="1" si="7"/>
        <v>143000000</v>
      </c>
      <c r="BZ30" s="711">
        <v>12</v>
      </c>
      <c r="CA30" s="714">
        <f t="shared" ca="1" si="8"/>
        <v>173000000</v>
      </c>
      <c r="CB30" s="399">
        <f t="shared" ca="1" si="9"/>
        <v>1</v>
      </c>
      <c r="CC30" s="400">
        <f ca="1"/>
        <v>44368</v>
      </c>
      <c r="CD30" s="400">
        <f ca="1"/>
        <v>44368</v>
      </c>
      <c r="CE30" s="400">
        <f ca="1"/>
        <v>44459</v>
      </c>
      <c r="CF30" s="401">
        <f ca="1"/>
        <v>91</v>
      </c>
      <c r="CG30" s="402">
        <f ca="1"/>
        <v>0.25277777777777799</v>
      </c>
      <c r="CH30" s="400">
        <f ca="1"/>
        <v>44459</v>
      </c>
      <c r="CI30" s="715">
        <f t="shared" ca="1" si="2"/>
        <v>0</v>
      </c>
    </row>
    <row r="31" spans="1:87">
      <c r="E31" s="321">
        <v>13</v>
      </c>
      <c r="F31" s="398">
        <v>138000000</v>
      </c>
      <c r="G31" s="399">
        <v>1</v>
      </c>
      <c r="H31" s="418">
        <v>45555</v>
      </c>
      <c r="I31" s="400">
        <v>45555</v>
      </c>
      <c r="J31" s="400">
        <v>45736</v>
      </c>
      <c r="K31" s="401">
        <v>181</v>
      </c>
      <c r="L31" s="402">
        <v>0.5</v>
      </c>
      <c r="M31" s="400">
        <v>45736</v>
      </c>
      <c r="N31" s="403">
        <v>5.2200000000000007E-3</v>
      </c>
      <c r="O31" s="324">
        <f t="shared" si="3"/>
        <v>138000000</v>
      </c>
      <c r="P31" s="322">
        <v>13</v>
      </c>
      <c r="Q31" s="714">
        <f t="shared" si="4"/>
        <v>168000000</v>
      </c>
      <c r="R31" s="428">
        <v>1</v>
      </c>
      <c r="S31" s="418">
        <v>44459</v>
      </c>
      <c r="T31" s="418">
        <v>44459</v>
      </c>
      <c r="U31" s="418">
        <v>44550</v>
      </c>
      <c r="V31" s="429">
        <v>91</v>
      </c>
      <c r="W31" s="430">
        <v>0.25277777777777799</v>
      </c>
      <c r="X31" s="418">
        <v>44550</v>
      </c>
      <c r="Y31" s="431">
        <v>0</v>
      </c>
      <c r="BN31" s="708" t="s">
        <v>95</v>
      </c>
      <c r="BO31" s="711">
        <v>13</v>
      </c>
      <c r="BP31" s="401">
        <f t="shared" ca="1" si="5"/>
        <v>138000000</v>
      </c>
      <c r="BQ31" s="399">
        <f t="shared" ca="1" si="6"/>
        <v>1</v>
      </c>
      <c r="BR31" s="400">
        <f ca="1"/>
        <v>45555</v>
      </c>
      <c r="BS31" s="400">
        <f ca="1"/>
        <v>45555</v>
      </c>
      <c r="BT31" s="400">
        <f ca="1"/>
        <v>45736</v>
      </c>
      <c r="BU31" s="401">
        <f ca="1"/>
        <v>181</v>
      </c>
      <c r="BV31" s="402">
        <f ca="1"/>
        <v>0.5</v>
      </c>
      <c r="BW31" s="400">
        <f ca="1"/>
        <v>45736</v>
      </c>
      <c r="BX31" s="403">
        <f t="shared" ca="1" si="1"/>
        <v>5.2200000000000007E-3</v>
      </c>
      <c r="BY31" s="713">
        <f t="shared" ca="1" si="7"/>
        <v>138000000</v>
      </c>
      <c r="BZ31" s="711">
        <v>13</v>
      </c>
      <c r="CA31" s="714">
        <f t="shared" ca="1" si="8"/>
        <v>168000000</v>
      </c>
      <c r="CB31" s="399">
        <f t="shared" ca="1" si="9"/>
        <v>1</v>
      </c>
      <c r="CC31" s="400">
        <f ca="1"/>
        <v>44459</v>
      </c>
      <c r="CD31" s="400">
        <f ca="1"/>
        <v>44459</v>
      </c>
      <c r="CE31" s="400">
        <f ca="1"/>
        <v>44550</v>
      </c>
      <c r="CF31" s="401">
        <f ca="1"/>
        <v>91</v>
      </c>
      <c r="CG31" s="402">
        <f ca="1"/>
        <v>0.25277777777777799</v>
      </c>
      <c r="CH31" s="400">
        <f ca="1"/>
        <v>44550</v>
      </c>
      <c r="CI31" s="715">
        <f t="shared" ca="1" si="2"/>
        <v>0</v>
      </c>
    </row>
    <row r="32" spans="1:87">
      <c r="B32" s="121" t="s">
        <v>476</v>
      </c>
      <c r="E32" s="321">
        <v>14</v>
      </c>
      <c r="F32" s="398">
        <v>133000000</v>
      </c>
      <c r="G32" s="399">
        <v>1</v>
      </c>
      <c r="H32" s="418">
        <v>45736</v>
      </c>
      <c r="I32" s="400">
        <v>45736</v>
      </c>
      <c r="J32" s="400">
        <v>45922</v>
      </c>
      <c r="K32" s="401">
        <v>186</v>
      </c>
      <c r="L32" s="402">
        <v>0.50555555555555598</v>
      </c>
      <c r="M32" s="400">
        <v>45922</v>
      </c>
      <c r="N32" s="403">
        <v>5.2200000000000007E-3</v>
      </c>
      <c r="O32" s="324">
        <f t="shared" si="3"/>
        <v>133000000</v>
      </c>
      <c r="P32" s="322">
        <v>14</v>
      </c>
      <c r="Q32" s="714">
        <f t="shared" si="4"/>
        <v>168000000</v>
      </c>
      <c r="R32" s="428">
        <v>1</v>
      </c>
      <c r="S32" s="418">
        <v>44550</v>
      </c>
      <c r="T32" s="418">
        <v>44550</v>
      </c>
      <c r="U32" s="418">
        <v>44641</v>
      </c>
      <c r="V32" s="429">
        <v>91</v>
      </c>
      <c r="W32" s="430">
        <v>0.25277777777777799</v>
      </c>
      <c r="X32" s="418">
        <v>44641</v>
      </c>
      <c r="Y32" s="431">
        <v>0</v>
      </c>
      <c r="BN32" s="708" t="s">
        <v>95</v>
      </c>
      <c r="BO32" s="711">
        <v>14</v>
      </c>
      <c r="BP32" s="401">
        <f t="shared" ca="1" si="5"/>
        <v>133000000</v>
      </c>
      <c r="BQ32" s="399">
        <f t="shared" ca="1" si="6"/>
        <v>1</v>
      </c>
      <c r="BR32" s="400">
        <f ca="1"/>
        <v>45736</v>
      </c>
      <c r="BS32" s="400">
        <f ca="1"/>
        <v>45736</v>
      </c>
      <c r="BT32" s="400">
        <f ca="1"/>
        <v>45922</v>
      </c>
      <c r="BU32" s="401">
        <f ca="1"/>
        <v>186</v>
      </c>
      <c r="BV32" s="402">
        <f ca="1"/>
        <v>0.50555555555555598</v>
      </c>
      <c r="BW32" s="400">
        <f ca="1"/>
        <v>45922</v>
      </c>
      <c r="BX32" s="403">
        <f t="shared" ca="1" si="1"/>
        <v>5.2200000000000007E-3</v>
      </c>
      <c r="BY32" s="713">
        <f t="shared" ca="1" si="7"/>
        <v>133000000</v>
      </c>
      <c r="BZ32" s="711">
        <v>14</v>
      </c>
      <c r="CA32" s="714">
        <f t="shared" ca="1" si="8"/>
        <v>168000000</v>
      </c>
      <c r="CB32" s="399">
        <f t="shared" ca="1" si="9"/>
        <v>1</v>
      </c>
      <c r="CC32" s="400">
        <f ca="1"/>
        <v>44550</v>
      </c>
      <c r="CD32" s="400">
        <f ca="1"/>
        <v>44550</v>
      </c>
      <c r="CE32" s="400">
        <f ca="1"/>
        <v>44641</v>
      </c>
      <c r="CF32" s="401">
        <f ca="1"/>
        <v>91</v>
      </c>
      <c r="CG32" s="402">
        <f ca="1"/>
        <v>0.25277777777777799</v>
      </c>
      <c r="CH32" s="400">
        <f ca="1"/>
        <v>44641</v>
      </c>
      <c r="CI32" s="715">
        <f t="shared" ca="1" si="2"/>
        <v>0</v>
      </c>
    </row>
    <row r="33" spans="2:87">
      <c r="B33" s="306" t="s">
        <v>338</v>
      </c>
      <c r="C33" s="454">
        <f>IF(C4="",SpotDate,IF(ISNUMBER(VALUE(RIGHT(C4,1))),C4,_xll.meDateFromTenor(SpotDate, C4, "MOD_FOLLOWING","TGT")))</f>
        <v>43363</v>
      </c>
      <c r="E33" s="321">
        <v>15</v>
      </c>
      <c r="F33" s="398">
        <v>128000000</v>
      </c>
      <c r="G33" s="399">
        <v>1</v>
      </c>
      <c r="H33" s="418">
        <v>45922</v>
      </c>
      <c r="I33" s="400">
        <v>45922</v>
      </c>
      <c r="J33" s="400">
        <v>46101</v>
      </c>
      <c r="K33" s="401">
        <v>179</v>
      </c>
      <c r="L33" s="402">
        <v>0.49444444444444402</v>
      </c>
      <c r="M33" s="400">
        <v>46101</v>
      </c>
      <c r="N33" s="403">
        <v>5.2200000000000007E-3</v>
      </c>
      <c r="O33" s="324">
        <f t="shared" si="3"/>
        <v>128000000</v>
      </c>
      <c r="P33" s="322">
        <v>15</v>
      </c>
      <c r="Q33" s="714">
        <f t="shared" si="4"/>
        <v>163000000</v>
      </c>
      <c r="R33" s="428">
        <v>1</v>
      </c>
      <c r="S33" s="418">
        <v>44641</v>
      </c>
      <c r="T33" s="418">
        <v>44641</v>
      </c>
      <c r="U33" s="418">
        <v>44732</v>
      </c>
      <c r="V33" s="429">
        <v>91</v>
      </c>
      <c r="W33" s="430">
        <v>0.25277777777777799</v>
      </c>
      <c r="X33" s="418">
        <v>44732</v>
      </c>
      <c r="Y33" s="431">
        <v>0</v>
      </c>
      <c r="BN33" s="708" t="s">
        <v>95</v>
      </c>
      <c r="BO33" s="711">
        <v>15</v>
      </c>
      <c r="BP33" s="401">
        <f t="shared" ca="1" si="5"/>
        <v>128000000</v>
      </c>
      <c r="BQ33" s="399">
        <f t="shared" ca="1" si="6"/>
        <v>1</v>
      </c>
      <c r="BR33" s="400">
        <f ca="1"/>
        <v>45922</v>
      </c>
      <c r="BS33" s="400">
        <f ca="1"/>
        <v>45922</v>
      </c>
      <c r="BT33" s="400">
        <f ca="1"/>
        <v>46101</v>
      </c>
      <c r="BU33" s="401">
        <f ca="1"/>
        <v>179</v>
      </c>
      <c r="BV33" s="402">
        <f ca="1"/>
        <v>0.49444444444444402</v>
      </c>
      <c r="BW33" s="400">
        <f ca="1"/>
        <v>46101</v>
      </c>
      <c r="BX33" s="403">
        <f t="shared" ca="1" si="1"/>
        <v>5.2200000000000007E-3</v>
      </c>
      <c r="BY33" s="713">
        <f t="shared" ca="1" si="7"/>
        <v>128000000</v>
      </c>
      <c r="BZ33" s="711">
        <v>15</v>
      </c>
      <c r="CA33" s="714">
        <f t="shared" ca="1" si="8"/>
        <v>163000000</v>
      </c>
      <c r="CB33" s="399">
        <f t="shared" ca="1" si="9"/>
        <v>1</v>
      </c>
      <c r="CC33" s="400">
        <f ca="1"/>
        <v>44641</v>
      </c>
      <c r="CD33" s="400">
        <f ca="1"/>
        <v>44641</v>
      </c>
      <c r="CE33" s="400">
        <f ca="1"/>
        <v>44732</v>
      </c>
      <c r="CF33" s="401">
        <f ca="1"/>
        <v>91</v>
      </c>
      <c r="CG33" s="402">
        <f ca="1"/>
        <v>0.25277777777777799</v>
      </c>
      <c r="CH33" s="400">
        <f ca="1"/>
        <v>44732</v>
      </c>
      <c r="CI33" s="715">
        <f t="shared" ca="1" si="2"/>
        <v>0</v>
      </c>
    </row>
    <row r="34" spans="2:87">
      <c r="B34" s="308" t="s">
        <v>341</v>
      </c>
      <c r="C34" s="455">
        <f>IF(ISNUMBER(VALUE(RIGHT(C5,1))),C5,_xll.meDateFromTenor(SpotDate, C5, "MOD_FOLLOWING","TGT"))</f>
        <v>52494</v>
      </c>
      <c r="E34" s="321">
        <v>16</v>
      </c>
      <c r="F34" s="398">
        <v>123000000</v>
      </c>
      <c r="G34" s="399">
        <v>1</v>
      </c>
      <c r="H34" s="418">
        <v>46101</v>
      </c>
      <c r="I34" s="400">
        <v>46101</v>
      </c>
      <c r="J34" s="400">
        <v>46286</v>
      </c>
      <c r="K34" s="401">
        <v>185</v>
      </c>
      <c r="L34" s="402">
        <v>0.50277777777777799</v>
      </c>
      <c r="M34" s="400">
        <v>46286</v>
      </c>
      <c r="N34" s="403">
        <v>5.2200000000000007E-3</v>
      </c>
      <c r="O34" s="324">
        <f t="shared" si="3"/>
        <v>123000000</v>
      </c>
      <c r="P34" s="322">
        <v>16</v>
      </c>
      <c r="Q34" s="714">
        <f t="shared" si="4"/>
        <v>163000000</v>
      </c>
      <c r="R34" s="428">
        <v>1</v>
      </c>
      <c r="S34" s="418">
        <v>44732</v>
      </c>
      <c r="T34" s="418">
        <v>44732</v>
      </c>
      <c r="U34" s="418">
        <v>44824</v>
      </c>
      <c r="V34" s="429">
        <v>92</v>
      </c>
      <c r="W34" s="430">
        <v>0.25555555555555598</v>
      </c>
      <c r="X34" s="418">
        <v>44824</v>
      </c>
      <c r="Y34" s="431">
        <v>0</v>
      </c>
      <c r="BN34" s="708" t="s">
        <v>95</v>
      </c>
      <c r="BO34" s="711">
        <v>16</v>
      </c>
      <c r="BP34" s="401">
        <f t="shared" ca="1" si="5"/>
        <v>123000000</v>
      </c>
      <c r="BQ34" s="399">
        <f t="shared" ca="1" si="6"/>
        <v>1</v>
      </c>
      <c r="BR34" s="400">
        <f ca="1"/>
        <v>46101</v>
      </c>
      <c r="BS34" s="400">
        <f ca="1"/>
        <v>46101</v>
      </c>
      <c r="BT34" s="400">
        <f ca="1"/>
        <v>46286</v>
      </c>
      <c r="BU34" s="401">
        <f ca="1"/>
        <v>185</v>
      </c>
      <c r="BV34" s="402">
        <f ca="1"/>
        <v>0.50277777777777799</v>
      </c>
      <c r="BW34" s="400">
        <f ca="1"/>
        <v>46286</v>
      </c>
      <c r="BX34" s="403">
        <f t="shared" ca="1" si="1"/>
        <v>5.2200000000000007E-3</v>
      </c>
      <c r="BY34" s="713">
        <f t="shared" ca="1" si="7"/>
        <v>123000000</v>
      </c>
      <c r="BZ34" s="711">
        <v>16</v>
      </c>
      <c r="CA34" s="714">
        <f t="shared" ca="1" si="8"/>
        <v>163000000</v>
      </c>
      <c r="CB34" s="399">
        <f t="shared" ca="1" si="9"/>
        <v>1</v>
      </c>
      <c r="CC34" s="400">
        <f ca="1"/>
        <v>44732</v>
      </c>
      <c r="CD34" s="400">
        <f ca="1"/>
        <v>44732</v>
      </c>
      <c r="CE34" s="400">
        <f ca="1"/>
        <v>44824</v>
      </c>
      <c r="CF34" s="401">
        <f ca="1"/>
        <v>92</v>
      </c>
      <c r="CG34" s="402">
        <f ca="1"/>
        <v>0.25555555555555598</v>
      </c>
      <c r="CH34" s="400">
        <f ca="1"/>
        <v>44824</v>
      </c>
      <c r="CI34" s="715">
        <f t="shared" ca="1" si="2"/>
        <v>0</v>
      </c>
    </row>
    <row r="35" spans="2:87">
      <c r="B35" s="308" t="s">
        <v>462</v>
      </c>
      <c r="C35" s="33" t="str">
        <f>$C$11</f>
        <v>30/360</v>
      </c>
      <c r="E35" s="321">
        <v>17</v>
      </c>
      <c r="F35" s="398">
        <v>118000000</v>
      </c>
      <c r="G35" s="399">
        <v>1</v>
      </c>
      <c r="H35" s="418">
        <v>46286</v>
      </c>
      <c r="I35" s="400">
        <v>46286</v>
      </c>
      <c r="J35" s="400">
        <v>46468</v>
      </c>
      <c r="K35" s="401">
        <v>182</v>
      </c>
      <c r="L35" s="402">
        <v>0.50277777777777799</v>
      </c>
      <c r="M35" s="400">
        <v>46468</v>
      </c>
      <c r="N35" s="403">
        <v>5.2200000000000007E-3</v>
      </c>
      <c r="O35" s="324">
        <f t="shared" si="3"/>
        <v>118000000</v>
      </c>
      <c r="P35" s="322">
        <v>17</v>
      </c>
      <c r="Q35" s="714">
        <f t="shared" si="4"/>
        <v>158000000</v>
      </c>
      <c r="R35" s="428">
        <v>1</v>
      </c>
      <c r="S35" s="418">
        <v>44824</v>
      </c>
      <c r="T35" s="418">
        <v>44824</v>
      </c>
      <c r="U35" s="418">
        <v>44915</v>
      </c>
      <c r="V35" s="429">
        <v>91</v>
      </c>
      <c r="W35" s="430">
        <v>0.25277777777777799</v>
      </c>
      <c r="X35" s="418">
        <v>44915</v>
      </c>
      <c r="Y35" s="431">
        <v>0</v>
      </c>
      <c r="BN35" s="708" t="s">
        <v>95</v>
      </c>
      <c r="BO35" s="711">
        <v>17</v>
      </c>
      <c r="BP35" s="401">
        <f t="shared" ca="1" si="5"/>
        <v>118000000</v>
      </c>
      <c r="BQ35" s="399">
        <f t="shared" ca="1" si="6"/>
        <v>1</v>
      </c>
      <c r="BR35" s="400">
        <f ca="1"/>
        <v>46286</v>
      </c>
      <c r="BS35" s="400">
        <f ca="1"/>
        <v>46286</v>
      </c>
      <c r="BT35" s="400">
        <f ca="1"/>
        <v>46468</v>
      </c>
      <c r="BU35" s="401">
        <f ca="1"/>
        <v>182</v>
      </c>
      <c r="BV35" s="402">
        <f ca="1"/>
        <v>0.50277777777777799</v>
      </c>
      <c r="BW35" s="400">
        <f ca="1"/>
        <v>46468</v>
      </c>
      <c r="BX35" s="403">
        <f t="shared" ca="1" si="1"/>
        <v>5.2200000000000007E-3</v>
      </c>
      <c r="BY35" s="713">
        <f t="shared" ca="1" si="7"/>
        <v>118000000</v>
      </c>
      <c r="BZ35" s="711">
        <v>17</v>
      </c>
      <c r="CA35" s="714">
        <f t="shared" ca="1" si="8"/>
        <v>158000000</v>
      </c>
      <c r="CB35" s="399">
        <f t="shared" ca="1" si="9"/>
        <v>1</v>
      </c>
      <c r="CC35" s="400">
        <f ca="1"/>
        <v>44824</v>
      </c>
      <c r="CD35" s="400">
        <f ca="1"/>
        <v>44824</v>
      </c>
      <c r="CE35" s="400">
        <f ca="1"/>
        <v>44915</v>
      </c>
      <c r="CF35" s="401">
        <f ca="1"/>
        <v>91</v>
      </c>
      <c r="CG35" s="402">
        <f ca="1"/>
        <v>0.25277777777777799</v>
      </c>
      <c r="CH35" s="400">
        <f ca="1"/>
        <v>44915</v>
      </c>
      <c r="CI35" s="715">
        <f t="shared" ca="1" si="2"/>
        <v>0</v>
      </c>
    </row>
    <row r="36" spans="2:87">
      <c r="B36" s="308" t="s">
        <v>458</v>
      </c>
      <c r="C36" s="732" t="str">
        <f>$C$12</f>
        <v>semi-annual</v>
      </c>
      <c r="E36" s="321">
        <v>18</v>
      </c>
      <c r="F36" s="398">
        <v>113000000</v>
      </c>
      <c r="G36" s="399">
        <v>1</v>
      </c>
      <c r="H36" s="419">
        <v>46468</v>
      </c>
      <c r="I36" s="404">
        <v>46468</v>
      </c>
      <c r="J36" s="404">
        <v>46650</v>
      </c>
      <c r="K36" s="405">
        <v>182</v>
      </c>
      <c r="L36" s="406">
        <v>0.49444444444444402</v>
      </c>
      <c r="M36" s="404">
        <v>46650</v>
      </c>
      <c r="N36" s="407">
        <v>5.2200000000000007E-3</v>
      </c>
      <c r="O36" s="324">
        <f t="shared" si="3"/>
        <v>113000000</v>
      </c>
      <c r="P36" s="322">
        <v>18</v>
      </c>
      <c r="Q36" s="714">
        <f t="shared" si="4"/>
        <v>158000000</v>
      </c>
      <c r="R36" s="428">
        <v>1</v>
      </c>
      <c r="S36" s="419">
        <v>44915</v>
      </c>
      <c r="T36" s="419">
        <v>44915</v>
      </c>
      <c r="U36" s="419">
        <v>45005</v>
      </c>
      <c r="V36" s="432">
        <v>90</v>
      </c>
      <c r="W36" s="433">
        <v>0.25</v>
      </c>
      <c r="X36" s="419">
        <v>45005</v>
      </c>
      <c r="Y36" s="434">
        <v>0</v>
      </c>
      <c r="BN36" s="708" t="s">
        <v>95</v>
      </c>
      <c r="BO36" s="711">
        <v>18</v>
      </c>
      <c r="BP36" s="401">
        <f t="shared" ca="1" si="5"/>
        <v>113000000</v>
      </c>
      <c r="BQ36" s="399">
        <f t="shared" ca="1" si="6"/>
        <v>1</v>
      </c>
      <c r="BR36" s="400">
        <f ca="1"/>
        <v>46468</v>
      </c>
      <c r="BS36" s="400">
        <f ca="1"/>
        <v>46468</v>
      </c>
      <c r="BT36" s="400">
        <f ca="1"/>
        <v>46650</v>
      </c>
      <c r="BU36" s="401">
        <f ca="1"/>
        <v>182</v>
      </c>
      <c r="BV36" s="402">
        <f ca="1"/>
        <v>0.49444444444444402</v>
      </c>
      <c r="BW36" s="400">
        <f ca="1"/>
        <v>46650</v>
      </c>
      <c r="BX36" s="403">
        <f t="shared" ca="1" si="1"/>
        <v>5.2200000000000007E-3</v>
      </c>
      <c r="BY36" s="713">
        <f t="shared" ca="1" si="7"/>
        <v>113000000</v>
      </c>
      <c r="BZ36" s="711">
        <v>18</v>
      </c>
      <c r="CA36" s="714">
        <f t="shared" ca="1" si="8"/>
        <v>158000000</v>
      </c>
      <c r="CB36" s="399">
        <f t="shared" ca="1" si="9"/>
        <v>1</v>
      </c>
      <c r="CC36" s="400">
        <f ca="1"/>
        <v>44915</v>
      </c>
      <c r="CD36" s="400">
        <f ca="1"/>
        <v>44915</v>
      </c>
      <c r="CE36" s="400">
        <f ca="1"/>
        <v>45005</v>
      </c>
      <c r="CF36" s="401">
        <f ca="1"/>
        <v>90</v>
      </c>
      <c r="CG36" s="402">
        <f ca="1"/>
        <v>0.25</v>
      </c>
      <c r="CH36" s="400">
        <f ca="1"/>
        <v>45005</v>
      </c>
      <c r="CI36" s="715">
        <f t="shared" ca="1" si="2"/>
        <v>0</v>
      </c>
    </row>
    <row r="37" spans="2:87">
      <c r="B37" s="308" t="s">
        <v>388</v>
      </c>
      <c r="C37" s="33" t="s">
        <v>127</v>
      </c>
      <c r="E37" s="321">
        <v>19</v>
      </c>
      <c r="F37" s="398">
        <v>108000000</v>
      </c>
      <c r="G37" s="399">
        <v>1</v>
      </c>
      <c r="H37" s="419">
        <v>46650</v>
      </c>
      <c r="I37" s="404">
        <v>46650</v>
      </c>
      <c r="J37" s="404">
        <v>46832</v>
      </c>
      <c r="K37" s="405">
        <v>182</v>
      </c>
      <c r="L37" s="406">
        <v>0.5</v>
      </c>
      <c r="M37" s="404">
        <v>46832</v>
      </c>
      <c r="N37" s="407">
        <v>5.2200000000000007E-3</v>
      </c>
      <c r="O37" s="324">
        <f t="shared" si="3"/>
        <v>108000000</v>
      </c>
      <c r="P37" s="322">
        <v>19</v>
      </c>
      <c r="Q37" s="714">
        <f t="shared" si="4"/>
        <v>153000000</v>
      </c>
      <c r="R37" s="428">
        <v>1</v>
      </c>
      <c r="S37" s="419">
        <v>45005</v>
      </c>
      <c r="T37" s="419">
        <v>45005</v>
      </c>
      <c r="U37" s="419">
        <v>45097</v>
      </c>
      <c r="V37" s="432">
        <v>92</v>
      </c>
      <c r="W37" s="433">
        <v>0.25555555555555598</v>
      </c>
      <c r="X37" s="419">
        <v>45097</v>
      </c>
      <c r="Y37" s="434">
        <v>0</v>
      </c>
      <c r="BN37" s="708" t="s">
        <v>95</v>
      </c>
      <c r="BO37" s="711">
        <v>19</v>
      </c>
      <c r="BP37" s="401">
        <f t="shared" ca="1" si="5"/>
        <v>108000000</v>
      </c>
      <c r="BQ37" s="399">
        <f t="shared" ca="1" si="6"/>
        <v>1</v>
      </c>
      <c r="BR37" s="400">
        <f ca="1"/>
        <v>46650</v>
      </c>
      <c r="BS37" s="400">
        <f ca="1"/>
        <v>46650</v>
      </c>
      <c r="BT37" s="400">
        <f ca="1"/>
        <v>46832</v>
      </c>
      <c r="BU37" s="401">
        <f ca="1"/>
        <v>182</v>
      </c>
      <c r="BV37" s="402">
        <f ca="1"/>
        <v>0.5</v>
      </c>
      <c r="BW37" s="400">
        <f ca="1"/>
        <v>46832</v>
      </c>
      <c r="BX37" s="403">
        <f t="shared" ca="1" si="1"/>
        <v>5.2200000000000007E-3</v>
      </c>
      <c r="BY37" s="713">
        <f t="shared" ca="1" si="7"/>
        <v>108000000</v>
      </c>
      <c r="BZ37" s="711">
        <v>19</v>
      </c>
      <c r="CA37" s="714">
        <f t="shared" ca="1" si="8"/>
        <v>153000000</v>
      </c>
      <c r="CB37" s="399">
        <f t="shared" ca="1" si="9"/>
        <v>1</v>
      </c>
      <c r="CC37" s="400">
        <f ca="1"/>
        <v>45005</v>
      </c>
      <c r="CD37" s="400">
        <f ca="1"/>
        <v>45005</v>
      </c>
      <c r="CE37" s="400">
        <f ca="1"/>
        <v>45097</v>
      </c>
      <c r="CF37" s="401">
        <f ca="1"/>
        <v>92</v>
      </c>
      <c r="CG37" s="402">
        <f ca="1"/>
        <v>0.25555555555555598</v>
      </c>
      <c r="CH37" s="400">
        <f ca="1"/>
        <v>45097</v>
      </c>
      <c r="CI37" s="715">
        <f t="shared" ca="1" si="2"/>
        <v>0</v>
      </c>
    </row>
    <row r="38" spans="2:87">
      <c r="B38" s="308" t="s">
        <v>389</v>
      </c>
      <c r="C38" s="107" t="s">
        <v>113</v>
      </c>
      <c r="E38" s="321">
        <v>20</v>
      </c>
      <c r="F38" s="398">
        <v>103000000</v>
      </c>
      <c r="G38" s="399">
        <v>1</v>
      </c>
      <c r="H38" s="419">
        <v>46832</v>
      </c>
      <c r="I38" s="404">
        <v>46832</v>
      </c>
      <c r="J38" s="404">
        <v>47016</v>
      </c>
      <c r="K38" s="405">
        <v>184</v>
      </c>
      <c r="L38" s="406">
        <v>0.5</v>
      </c>
      <c r="M38" s="404">
        <v>47016</v>
      </c>
      <c r="N38" s="407">
        <v>5.2200000000000007E-3</v>
      </c>
      <c r="O38" s="324">
        <f t="shared" si="3"/>
        <v>103000000</v>
      </c>
      <c r="P38" s="322">
        <v>20</v>
      </c>
      <c r="Q38" s="714">
        <f t="shared" si="4"/>
        <v>153000000</v>
      </c>
      <c r="R38" s="428">
        <v>1</v>
      </c>
      <c r="S38" s="419">
        <v>45097</v>
      </c>
      <c r="T38" s="419">
        <v>45097</v>
      </c>
      <c r="U38" s="419">
        <v>45189</v>
      </c>
      <c r="V38" s="432">
        <v>92</v>
      </c>
      <c r="W38" s="433">
        <v>0.25555555555555598</v>
      </c>
      <c r="X38" s="419">
        <v>45189</v>
      </c>
      <c r="Y38" s="434">
        <v>0</v>
      </c>
      <c r="BN38" s="708" t="s">
        <v>95</v>
      </c>
      <c r="BO38" s="711">
        <v>20</v>
      </c>
      <c r="BP38" s="401">
        <f t="shared" ca="1" si="5"/>
        <v>103000000</v>
      </c>
      <c r="BQ38" s="399">
        <f t="shared" ca="1" si="6"/>
        <v>1</v>
      </c>
      <c r="BR38" s="400">
        <f ca="1"/>
        <v>46832</v>
      </c>
      <c r="BS38" s="400">
        <f ca="1"/>
        <v>46832</v>
      </c>
      <c r="BT38" s="400">
        <f ca="1"/>
        <v>47016</v>
      </c>
      <c r="BU38" s="401">
        <f ca="1"/>
        <v>184</v>
      </c>
      <c r="BV38" s="402">
        <f ca="1"/>
        <v>0.5</v>
      </c>
      <c r="BW38" s="400">
        <f ca="1"/>
        <v>47016</v>
      </c>
      <c r="BX38" s="403">
        <f t="shared" ca="1" si="1"/>
        <v>5.2200000000000007E-3</v>
      </c>
      <c r="BY38" s="713">
        <f t="shared" ca="1" si="7"/>
        <v>103000000</v>
      </c>
      <c r="BZ38" s="711">
        <v>20</v>
      </c>
      <c r="CA38" s="714">
        <f t="shared" ca="1" si="8"/>
        <v>153000000</v>
      </c>
      <c r="CB38" s="399">
        <f t="shared" ca="1" si="9"/>
        <v>1</v>
      </c>
      <c r="CC38" s="400">
        <f ca="1"/>
        <v>45097</v>
      </c>
      <c r="CD38" s="400">
        <f ca="1"/>
        <v>45097</v>
      </c>
      <c r="CE38" s="400">
        <f ca="1"/>
        <v>45189</v>
      </c>
      <c r="CF38" s="401">
        <f ca="1"/>
        <v>92</v>
      </c>
      <c r="CG38" s="402">
        <f ca="1"/>
        <v>0.25555555555555598</v>
      </c>
      <c r="CH38" s="400">
        <f ca="1"/>
        <v>45189</v>
      </c>
      <c r="CI38" s="715">
        <f t="shared" ca="1" si="2"/>
        <v>0</v>
      </c>
    </row>
    <row r="39" spans="2:87">
      <c r="B39" s="308" t="s">
        <v>477</v>
      </c>
      <c r="C39" s="33" t="str">
        <f>$C$13</f>
        <v>semi-annual</v>
      </c>
      <c r="E39" s="321">
        <v>21</v>
      </c>
      <c r="F39" s="398">
        <v>98000000</v>
      </c>
      <c r="G39" s="399">
        <v>1</v>
      </c>
      <c r="H39" s="419">
        <v>47016</v>
      </c>
      <c r="I39" s="404">
        <v>47016</v>
      </c>
      <c r="J39" s="404">
        <v>47197</v>
      </c>
      <c r="K39" s="405">
        <v>181</v>
      </c>
      <c r="L39" s="406">
        <v>0.5</v>
      </c>
      <c r="M39" s="404">
        <v>47197</v>
      </c>
      <c r="N39" s="407">
        <v>5.2200000000000007E-3</v>
      </c>
      <c r="O39" s="324">
        <f t="shared" si="3"/>
        <v>98000000</v>
      </c>
      <c r="P39" s="322">
        <v>21</v>
      </c>
      <c r="Q39" s="714">
        <f t="shared" si="4"/>
        <v>148000000</v>
      </c>
      <c r="R39" s="428">
        <v>1</v>
      </c>
      <c r="S39" s="419">
        <v>45189</v>
      </c>
      <c r="T39" s="419">
        <v>45189</v>
      </c>
      <c r="U39" s="419">
        <v>45280</v>
      </c>
      <c r="V39" s="432">
        <v>91</v>
      </c>
      <c r="W39" s="433">
        <v>0.25277777777777799</v>
      </c>
      <c r="X39" s="419">
        <v>45280</v>
      </c>
      <c r="Y39" s="434">
        <v>0</v>
      </c>
      <c r="BN39" s="708" t="s">
        <v>95</v>
      </c>
      <c r="BO39" s="711">
        <v>21</v>
      </c>
      <c r="BP39" s="401">
        <f t="shared" ca="1" si="5"/>
        <v>98000000</v>
      </c>
      <c r="BQ39" s="399">
        <f t="shared" ca="1" si="6"/>
        <v>1</v>
      </c>
      <c r="BR39" s="400">
        <f ca="1"/>
        <v>47016</v>
      </c>
      <c r="BS39" s="400">
        <f ca="1"/>
        <v>47016</v>
      </c>
      <c r="BT39" s="400">
        <f ca="1"/>
        <v>47197</v>
      </c>
      <c r="BU39" s="401">
        <f ca="1"/>
        <v>181</v>
      </c>
      <c r="BV39" s="402">
        <f ca="1"/>
        <v>0.5</v>
      </c>
      <c r="BW39" s="400">
        <f ca="1"/>
        <v>47197</v>
      </c>
      <c r="BX39" s="403">
        <f t="shared" ca="1" si="1"/>
        <v>5.2200000000000007E-3</v>
      </c>
      <c r="BY39" s="713">
        <f t="shared" ca="1" si="7"/>
        <v>98000000</v>
      </c>
      <c r="BZ39" s="711">
        <v>21</v>
      </c>
      <c r="CA39" s="714">
        <f t="shared" ca="1" si="8"/>
        <v>148000000</v>
      </c>
      <c r="CB39" s="399">
        <f t="shared" ca="1" si="9"/>
        <v>1</v>
      </c>
      <c r="CC39" s="400">
        <f ca="1"/>
        <v>45189</v>
      </c>
      <c r="CD39" s="400">
        <f ca="1"/>
        <v>45189</v>
      </c>
      <c r="CE39" s="400">
        <f ca="1"/>
        <v>45280</v>
      </c>
      <c r="CF39" s="401">
        <f ca="1"/>
        <v>91</v>
      </c>
      <c r="CG39" s="402">
        <f ca="1"/>
        <v>0.25277777777777799</v>
      </c>
      <c r="CH39" s="400">
        <f ca="1"/>
        <v>45280</v>
      </c>
      <c r="CI39" s="715">
        <f t="shared" ca="1" si="2"/>
        <v>0</v>
      </c>
    </row>
    <row r="40" spans="2:87">
      <c r="B40" s="308" t="s">
        <v>390</v>
      </c>
      <c r="C40" s="33" t="s">
        <v>127</v>
      </c>
      <c r="E40" s="321">
        <v>22</v>
      </c>
      <c r="F40" s="398">
        <v>93000000</v>
      </c>
      <c r="G40" s="399">
        <v>1</v>
      </c>
      <c r="H40" s="419">
        <v>47197</v>
      </c>
      <c r="I40" s="404">
        <v>47197</v>
      </c>
      <c r="J40" s="404">
        <v>47381</v>
      </c>
      <c r="K40" s="405">
        <v>184</v>
      </c>
      <c r="L40" s="406">
        <v>0.5</v>
      </c>
      <c r="M40" s="404">
        <v>47381</v>
      </c>
      <c r="N40" s="407">
        <v>5.2200000000000007E-3</v>
      </c>
      <c r="O40" s="324">
        <f t="shared" si="3"/>
        <v>93000000</v>
      </c>
      <c r="P40" s="322">
        <v>22</v>
      </c>
      <c r="Q40" s="714">
        <f t="shared" si="4"/>
        <v>148000000</v>
      </c>
      <c r="R40" s="428">
        <v>1</v>
      </c>
      <c r="S40" s="419">
        <v>45280</v>
      </c>
      <c r="T40" s="419">
        <v>45280</v>
      </c>
      <c r="U40" s="419">
        <v>45371</v>
      </c>
      <c r="V40" s="432">
        <v>91</v>
      </c>
      <c r="W40" s="433">
        <v>0.25277777777777799</v>
      </c>
      <c r="X40" s="419">
        <v>45371</v>
      </c>
      <c r="Y40" s="434">
        <v>0</v>
      </c>
      <c r="BN40" s="708" t="s">
        <v>95</v>
      </c>
      <c r="BO40" s="711">
        <v>22</v>
      </c>
      <c r="BP40" s="401">
        <f t="shared" ca="1" si="5"/>
        <v>93000000</v>
      </c>
      <c r="BQ40" s="399">
        <f t="shared" ca="1" si="6"/>
        <v>1</v>
      </c>
      <c r="BR40" s="400">
        <f ca="1"/>
        <v>47197</v>
      </c>
      <c r="BS40" s="400">
        <f ca="1"/>
        <v>47197</v>
      </c>
      <c r="BT40" s="400">
        <f ca="1"/>
        <v>47381</v>
      </c>
      <c r="BU40" s="401">
        <f ca="1"/>
        <v>184</v>
      </c>
      <c r="BV40" s="402">
        <f ca="1"/>
        <v>0.5</v>
      </c>
      <c r="BW40" s="400">
        <f ca="1"/>
        <v>47381</v>
      </c>
      <c r="BX40" s="403">
        <f t="shared" ca="1" si="1"/>
        <v>5.2200000000000007E-3</v>
      </c>
      <c r="BY40" s="713">
        <f t="shared" ca="1" si="7"/>
        <v>93000000</v>
      </c>
      <c r="BZ40" s="711">
        <v>22</v>
      </c>
      <c r="CA40" s="714">
        <f t="shared" ca="1" si="8"/>
        <v>148000000</v>
      </c>
      <c r="CB40" s="399">
        <f t="shared" ca="1" si="9"/>
        <v>1</v>
      </c>
      <c r="CC40" s="400">
        <f ca="1"/>
        <v>45280</v>
      </c>
      <c r="CD40" s="400">
        <f ca="1"/>
        <v>45280</v>
      </c>
      <c r="CE40" s="400">
        <f ca="1"/>
        <v>45371</v>
      </c>
      <c r="CF40" s="401">
        <f ca="1"/>
        <v>91</v>
      </c>
      <c r="CG40" s="402">
        <f ca="1"/>
        <v>0.25277777777777799</v>
      </c>
      <c r="CH40" s="400">
        <f ca="1"/>
        <v>45371</v>
      </c>
      <c r="CI40" s="715">
        <f t="shared" ca="1" si="2"/>
        <v>0</v>
      </c>
    </row>
    <row r="41" spans="2:87">
      <c r="B41" s="308" t="s">
        <v>391</v>
      </c>
      <c r="C41" s="33" t="s">
        <v>113</v>
      </c>
      <c r="E41" s="321">
        <v>23</v>
      </c>
      <c r="F41" s="398">
        <v>88000000</v>
      </c>
      <c r="G41" s="399">
        <v>1</v>
      </c>
      <c r="H41" s="419">
        <v>47381</v>
      </c>
      <c r="I41" s="404">
        <v>47381</v>
      </c>
      <c r="J41" s="404">
        <v>47562</v>
      </c>
      <c r="K41" s="405">
        <v>181</v>
      </c>
      <c r="L41" s="406">
        <v>0.5</v>
      </c>
      <c r="M41" s="404">
        <v>47562</v>
      </c>
      <c r="N41" s="407">
        <v>5.2200000000000007E-3</v>
      </c>
      <c r="O41" s="324">
        <f t="shared" si="3"/>
        <v>88000000</v>
      </c>
      <c r="P41" s="322">
        <v>23</v>
      </c>
      <c r="Q41" s="714">
        <f t="shared" si="4"/>
        <v>143000000</v>
      </c>
      <c r="R41" s="428">
        <v>1</v>
      </c>
      <c r="S41" s="419">
        <v>45371</v>
      </c>
      <c r="T41" s="419">
        <v>45371</v>
      </c>
      <c r="U41" s="419">
        <v>45463</v>
      </c>
      <c r="V41" s="432">
        <v>92</v>
      </c>
      <c r="W41" s="433">
        <v>0.25555555555555598</v>
      </c>
      <c r="X41" s="419">
        <v>45463</v>
      </c>
      <c r="Y41" s="434">
        <v>0</v>
      </c>
      <c r="BN41" s="708" t="s">
        <v>95</v>
      </c>
      <c r="BO41" s="711">
        <v>23</v>
      </c>
      <c r="BP41" s="401">
        <f t="shared" ca="1" si="5"/>
        <v>88000000</v>
      </c>
      <c r="BQ41" s="399">
        <f t="shared" ca="1" si="6"/>
        <v>1</v>
      </c>
      <c r="BR41" s="400">
        <f ca="1"/>
        <v>47381</v>
      </c>
      <c r="BS41" s="400">
        <f ca="1"/>
        <v>47381</v>
      </c>
      <c r="BT41" s="400">
        <f ca="1"/>
        <v>47562</v>
      </c>
      <c r="BU41" s="401">
        <f ca="1"/>
        <v>181</v>
      </c>
      <c r="BV41" s="402">
        <f ca="1"/>
        <v>0.5</v>
      </c>
      <c r="BW41" s="400">
        <f ca="1"/>
        <v>47562</v>
      </c>
      <c r="BX41" s="403">
        <f t="shared" ca="1" si="1"/>
        <v>5.2200000000000007E-3</v>
      </c>
      <c r="BY41" s="713">
        <f t="shared" ca="1" si="7"/>
        <v>88000000</v>
      </c>
      <c r="BZ41" s="711">
        <v>23</v>
      </c>
      <c r="CA41" s="714">
        <f t="shared" ca="1" si="8"/>
        <v>143000000</v>
      </c>
      <c r="CB41" s="399">
        <f t="shared" ca="1" si="9"/>
        <v>1</v>
      </c>
      <c r="CC41" s="400">
        <f ca="1"/>
        <v>45371</v>
      </c>
      <c r="CD41" s="400">
        <f ca="1"/>
        <v>45371</v>
      </c>
      <c r="CE41" s="400">
        <f ca="1"/>
        <v>45463</v>
      </c>
      <c r="CF41" s="401">
        <f ca="1"/>
        <v>92</v>
      </c>
      <c r="CG41" s="402">
        <f ca="1"/>
        <v>0.25555555555555598</v>
      </c>
      <c r="CH41" s="400">
        <f ca="1"/>
        <v>45463</v>
      </c>
      <c r="CI41" s="715">
        <f t="shared" ca="1" si="2"/>
        <v>0</v>
      </c>
    </row>
    <row r="42" spans="2:87">
      <c r="B42" s="308" t="s">
        <v>395</v>
      </c>
      <c r="C42" s="382" t="s">
        <v>379</v>
      </c>
      <c r="E42" s="321">
        <v>24</v>
      </c>
      <c r="F42" s="398">
        <v>83000000</v>
      </c>
      <c r="G42" s="399">
        <v>1</v>
      </c>
      <c r="H42" s="419">
        <v>47562</v>
      </c>
      <c r="I42" s="404">
        <v>47562</v>
      </c>
      <c r="J42" s="404">
        <v>47746</v>
      </c>
      <c r="K42" s="405">
        <v>184</v>
      </c>
      <c r="L42" s="406">
        <v>0.5</v>
      </c>
      <c r="M42" s="404">
        <v>47746</v>
      </c>
      <c r="N42" s="407">
        <v>5.2200000000000007E-3</v>
      </c>
      <c r="O42" s="324">
        <f t="shared" si="3"/>
        <v>83000000</v>
      </c>
      <c r="P42" s="322">
        <v>24</v>
      </c>
      <c r="Q42" s="714">
        <f t="shared" si="4"/>
        <v>143000000</v>
      </c>
      <c r="R42" s="428">
        <v>1</v>
      </c>
      <c r="S42" s="419">
        <v>45463</v>
      </c>
      <c r="T42" s="419">
        <v>45463</v>
      </c>
      <c r="U42" s="419">
        <v>45555</v>
      </c>
      <c r="V42" s="432">
        <v>92</v>
      </c>
      <c r="W42" s="433">
        <v>0.25555555555555598</v>
      </c>
      <c r="X42" s="419">
        <v>45555</v>
      </c>
      <c r="Y42" s="434">
        <v>0</v>
      </c>
      <c r="BN42" s="708" t="s">
        <v>95</v>
      </c>
      <c r="BO42" s="711">
        <v>24</v>
      </c>
      <c r="BP42" s="401">
        <f t="shared" ca="1" si="5"/>
        <v>83000000</v>
      </c>
      <c r="BQ42" s="399">
        <f t="shared" ca="1" si="6"/>
        <v>1</v>
      </c>
      <c r="BR42" s="400">
        <f ca="1"/>
        <v>47562</v>
      </c>
      <c r="BS42" s="400">
        <f ca="1"/>
        <v>47562</v>
      </c>
      <c r="BT42" s="400">
        <f ca="1"/>
        <v>47746</v>
      </c>
      <c r="BU42" s="401">
        <f ca="1"/>
        <v>184</v>
      </c>
      <c r="BV42" s="402">
        <f ca="1"/>
        <v>0.5</v>
      </c>
      <c r="BW42" s="400">
        <f ca="1"/>
        <v>47746</v>
      </c>
      <c r="BX42" s="403">
        <f t="shared" ca="1" si="1"/>
        <v>5.2200000000000007E-3</v>
      </c>
      <c r="BY42" s="713">
        <f t="shared" ca="1" si="7"/>
        <v>83000000</v>
      </c>
      <c r="BZ42" s="711">
        <v>24</v>
      </c>
      <c r="CA42" s="714">
        <f t="shared" ca="1" si="8"/>
        <v>143000000</v>
      </c>
      <c r="CB42" s="399">
        <f t="shared" ca="1" si="9"/>
        <v>1</v>
      </c>
      <c r="CC42" s="400">
        <f ca="1"/>
        <v>45463</v>
      </c>
      <c r="CD42" s="400">
        <f ca="1"/>
        <v>45463</v>
      </c>
      <c r="CE42" s="400">
        <f ca="1"/>
        <v>45555</v>
      </c>
      <c r="CF42" s="401">
        <f ca="1"/>
        <v>92</v>
      </c>
      <c r="CG42" s="402">
        <f ca="1"/>
        <v>0.25555555555555598</v>
      </c>
      <c r="CH42" s="400">
        <f ca="1"/>
        <v>45555</v>
      </c>
      <c r="CI42" s="715">
        <f t="shared" ca="1" si="2"/>
        <v>0</v>
      </c>
    </row>
    <row r="43" spans="2:87">
      <c r="B43" s="308" t="s">
        <v>386</v>
      </c>
      <c r="C43" s="103" t="s">
        <v>127</v>
      </c>
      <c r="E43" s="321">
        <v>25</v>
      </c>
      <c r="F43" s="398">
        <v>78000000</v>
      </c>
      <c r="G43" s="399">
        <v>1</v>
      </c>
      <c r="H43" s="419">
        <v>47746</v>
      </c>
      <c r="I43" s="404">
        <v>47746</v>
      </c>
      <c r="J43" s="404">
        <v>47927</v>
      </c>
      <c r="K43" s="405">
        <v>181</v>
      </c>
      <c r="L43" s="406">
        <v>0.5</v>
      </c>
      <c r="M43" s="404">
        <v>47927</v>
      </c>
      <c r="N43" s="407">
        <v>5.2200000000000007E-3</v>
      </c>
      <c r="O43" s="324">
        <f t="shared" si="3"/>
        <v>78000000</v>
      </c>
      <c r="P43" s="322">
        <v>25</v>
      </c>
      <c r="Q43" s="714">
        <f t="shared" si="4"/>
        <v>138000000</v>
      </c>
      <c r="R43" s="428">
        <v>1</v>
      </c>
      <c r="S43" s="419">
        <v>45555</v>
      </c>
      <c r="T43" s="419">
        <v>45555</v>
      </c>
      <c r="U43" s="419">
        <v>45646</v>
      </c>
      <c r="V43" s="432">
        <v>91</v>
      </c>
      <c r="W43" s="433">
        <v>0.25277777777777799</v>
      </c>
      <c r="X43" s="419">
        <v>45646</v>
      </c>
      <c r="Y43" s="434">
        <v>0</v>
      </c>
      <c r="BN43" s="708" t="s">
        <v>95</v>
      </c>
      <c r="BO43" s="711">
        <v>25</v>
      </c>
      <c r="BP43" s="401">
        <f t="shared" ca="1" si="5"/>
        <v>78000000</v>
      </c>
      <c r="BQ43" s="399">
        <f t="shared" ca="1" si="6"/>
        <v>1</v>
      </c>
      <c r="BR43" s="400">
        <f ca="1"/>
        <v>47746</v>
      </c>
      <c r="BS43" s="400">
        <f ca="1"/>
        <v>47746</v>
      </c>
      <c r="BT43" s="400">
        <f ca="1"/>
        <v>47927</v>
      </c>
      <c r="BU43" s="401">
        <f ca="1"/>
        <v>181</v>
      </c>
      <c r="BV43" s="402">
        <f ca="1"/>
        <v>0.5</v>
      </c>
      <c r="BW43" s="400">
        <f ca="1"/>
        <v>47927</v>
      </c>
      <c r="BX43" s="403">
        <f t="shared" ca="1" si="1"/>
        <v>5.2200000000000007E-3</v>
      </c>
      <c r="BY43" s="713">
        <f t="shared" ca="1" si="7"/>
        <v>78000000</v>
      </c>
      <c r="BZ43" s="711">
        <v>25</v>
      </c>
      <c r="CA43" s="714">
        <f t="shared" ca="1" si="8"/>
        <v>138000000</v>
      </c>
      <c r="CB43" s="399">
        <f t="shared" ca="1" si="9"/>
        <v>1</v>
      </c>
      <c r="CC43" s="400">
        <f ca="1"/>
        <v>45555</v>
      </c>
      <c r="CD43" s="400">
        <f ca="1"/>
        <v>45555</v>
      </c>
      <c r="CE43" s="400">
        <f ca="1"/>
        <v>45646</v>
      </c>
      <c r="CF43" s="401">
        <f ca="1"/>
        <v>91</v>
      </c>
      <c r="CG43" s="402">
        <f ca="1"/>
        <v>0.25277777777777799</v>
      </c>
      <c r="CH43" s="400">
        <f ca="1"/>
        <v>45646</v>
      </c>
      <c r="CI43" s="715">
        <f t="shared" ca="1" si="2"/>
        <v>0</v>
      </c>
    </row>
    <row r="44" spans="2:87">
      <c r="B44" s="308" t="s">
        <v>387</v>
      </c>
      <c r="C44" s="33" t="s">
        <v>113</v>
      </c>
      <c r="E44" s="321">
        <v>26</v>
      </c>
      <c r="F44" s="398">
        <v>73000000</v>
      </c>
      <c r="G44" s="399">
        <v>1</v>
      </c>
      <c r="H44" s="419">
        <v>47927</v>
      </c>
      <c r="I44" s="404">
        <v>47927</v>
      </c>
      <c r="J44" s="404">
        <v>48113</v>
      </c>
      <c r="K44" s="405">
        <v>186</v>
      </c>
      <c r="L44" s="406">
        <v>0.50555555555555598</v>
      </c>
      <c r="M44" s="404">
        <v>48113</v>
      </c>
      <c r="N44" s="407">
        <v>5.2200000000000007E-3</v>
      </c>
      <c r="O44" s="324">
        <f t="shared" si="3"/>
        <v>73000000</v>
      </c>
      <c r="P44" s="322">
        <v>26</v>
      </c>
      <c r="Q44" s="714">
        <f t="shared" si="4"/>
        <v>138000000</v>
      </c>
      <c r="R44" s="428">
        <v>1</v>
      </c>
      <c r="S44" s="419">
        <v>45646</v>
      </c>
      <c r="T44" s="419">
        <v>45646</v>
      </c>
      <c r="U44" s="419">
        <v>45736</v>
      </c>
      <c r="V44" s="432">
        <v>90</v>
      </c>
      <c r="W44" s="433">
        <v>0.25</v>
      </c>
      <c r="X44" s="419">
        <v>45736</v>
      </c>
      <c r="Y44" s="434">
        <v>0</v>
      </c>
      <c r="BN44" s="708" t="s">
        <v>95</v>
      </c>
      <c r="BO44" s="711">
        <v>26</v>
      </c>
      <c r="BP44" s="401">
        <f t="shared" ca="1" si="5"/>
        <v>73000000</v>
      </c>
      <c r="BQ44" s="399">
        <f t="shared" ca="1" si="6"/>
        <v>1</v>
      </c>
      <c r="BR44" s="400">
        <f ca="1"/>
        <v>47927</v>
      </c>
      <c r="BS44" s="400">
        <f ca="1"/>
        <v>47927</v>
      </c>
      <c r="BT44" s="400">
        <f ca="1"/>
        <v>48113</v>
      </c>
      <c r="BU44" s="401">
        <f ca="1"/>
        <v>186</v>
      </c>
      <c r="BV44" s="402">
        <f ca="1"/>
        <v>0.50555555555555598</v>
      </c>
      <c r="BW44" s="400">
        <f ca="1"/>
        <v>48113</v>
      </c>
      <c r="BX44" s="403">
        <f t="shared" ca="1" si="1"/>
        <v>5.2200000000000007E-3</v>
      </c>
      <c r="BY44" s="713">
        <f t="shared" ca="1" si="7"/>
        <v>73000000</v>
      </c>
      <c r="BZ44" s="711">
        <v>26</v>
      </c>
      <c r="CA44" s="714">
        <f t="shared" ca="1" si="8"/>
        <v>138000000</v>
      </c>
      <c r="CB44" s="399">
        <f t="shared" ca="1" si="9"/>
        <v>1</v>
      </c>
      <c r="CC44" s="400">
        <f ca="1"/>
        <v>45646</v>
      </c>
      <c r="CD44" s="400">
        <f ca="1"/>
        <v>45646</v>
      </c>
      <c r="CE44" s="400">
        <f ca="1"/>
        <v>45736</v>
      </c>
      <c r="CF44" s="401">
        <f ca="1"/>
        <v>90</v>
      </c>
      <c r="CG44" s="402">
        <f ca="1"/>
        <v>0.25</v>
      </c>
      <c r="CH44" s="400">
        <f ca="1"/>
        <v>45736</v>
      </c>
      <c r="CI44" s="715">
        <f t="shared" ca="1" si="2"/>
        <v>0</v>
      </c>
    </row>
    <row r="45" spans="2:87">
      <c r="B45" s="308" t="s">
        <v>394</v>
      </c>
      <c r="C45" s="383" t="s">
        <v>379</v>
      </c>
      <c r="E45" s="321">
        <v>27</v>
      </c>
      <c r="F45" s="398">
        <v>68000000</v>
      </c>
      <c r="G45" s="399">
        <v>1</v>
      </c>
      <c r="H45" s="419">
        <v>48113</v>
      </c>
      <c r="I45" s="404">
        <v>48113</v>
      </c>
      <c r="J45" s="404">
        <v>48295</v>
      </c>
      <c r="K45" s="405">
        <v>182</v>
      </c>
      <c r="L45" s="406">
        <v>0.5</v>
      </c>
      <c r="M45" s="404">
        <v>48295</v>
      </c>
      <c r="N45" s="407">
        <v>5.2200000000000007E-3</v>
      </c>
      <c r="O45" s="324">
        <f t="shared" si="3"/>
        <v>68000000</v>
      </c>
      <c r="P45" s="322">
        <v>27</v>
      </c>
      <c r="Q45" s="714">
        <f t="shared" si="4"/>
        <v>133000000</v>
      </c>
      <c r="R45" s="428">
        <v>1</v>
      </c>
      <c r="S45" s="419">
        <v>45736</v>
      </c>
      <c r="T45" s="419">
        <v>45736</v>
      </c>
      <c r="U45" s="419">
        <v>45828</v>
      </c>
      <c r="V45" s="432">
        <v>92</v>
      </c>
      <c r="W45" s="433">
        <v>0.25555555555555598</v>
      </c>
      <c r="X45" s="419">
        <v>45828</v>
      </c>
      <c r="Y45" s="434">
        <v>0</v>
      </c>
      <c r="BN45" s="708" t="s">
        <v>95</v>
      </c>
      <c r="BO45" s="711">
        <v>27</v>
      </c>
      <c r="BP45" s="401">
        <f t="shared" ca="1" si="5"/>
        <v>68000000</v>
      </c>
      <c r="BQ45" s="399">
        <f t="shared" ca="1" si="6"/>
        <v>1</v>
      </c>
      <c r="BR45" s="400">
        <f ca="1"/>
        <v>48113</v>
      </c>
      <c r="BS45" s="400">
        <f ca="1"/>
        <v>48113</v>
      </c>
      <c r="BT45" s="400">
        <f ca="1"/>
        <v>48295</v>
      </c>
      <c r="BU45" s="401">
        <f ca="1"/>
        <v>182</v>
      </c>
      <c r="BV45" s="402">
        <f ca="1"/>
        <v>0.5</v>
      </c>
      <c r="BW45" s="400">
        <f ca="1"/>
        <v>48295</v>
      </c>
      <c r="BX45" s="403">
        <f t="shared" ca="1" si="1"/>
        <v>5.2200000000000007E-3</v>
      </c>
      <c r="BY45" s="713">
        <f t="shared" ca="1" si="7"/>
        <v>68000000</v>
      </c>
      <c r="BZ45" s="711">
        <v>27</v>
      </c>
      <c r="CA45" s="714">
        <f t="shared" ca="1" si="8"/>
        <v>133000000</v>
      </c>
      <c r="CB45" s="399">
        <f t="shared" ca="1" si="9"/>
        <v>1</v>
      </c>
      <c r="CC45" s="400">
        <f ca="1"/>
        <v>45736</v>
      </c>
      <c r="CD45" s="400">
        <f ca="1"/>
        <v>45736</v>
      </c>
      <c r="CE45" s="400">
        <f ca="1"/>
        <v>45828</v>
      </c>
      <c r="CF45" s="401">
        <f ca="1"/>
        <v>92</v>
      </c>
      <c r="CG45" s="402">
        <f ca="1"/>
        <v>0.25555555555555598</v>
      </c>
      <c r="CH45" s="400">
        <f ca="1"/>
        <v>45828</v>
      </c>
      <c r="CI45" s="715">
        <f t="shared" ca="1" si="2"/>
        <v>0</v>
      </c>
    </row>
    <row r="46" spans="2:87">
      <c r="B46" s="308" t="s">
        <v>478</v>
      </c>
      <c r="C46" s="107" t="s">
        <v>479</v>
      </c>
      <c r="E46" s="321">
        <v>28</v>
      </c>
      <c r="F46" s="398">
        <v>63000000</v>
      </c>
      <c r="G46" s="399">
        <v>1</v>
      </c>
      <c r="H46" s="419">
        <v>48295</v>
      </c>
      <c r="I46" s="404">
        <v>48295</v>
      </c>
      <c r="J46" s="404">
        <v>48477</v>
      </c>
      <c r="K46" s="405">
        <v>182</v>
      </c>
      <c r="L46" s="406">
        <v>0.49444444444444402</v>
      </c>
      <c r="M46" s="404">
        <v>48477</v>
      </c>
      <c r="N46" s="407">
        <v>5.2200000000000007E-3</v>
      </c>
      <c r="O46" s="324">
        <f t="shared" si="3"/>
        <v>63000000</v>
      </c>
      <c r="P46" s="322">
        <v>28</v>
      </c>
      <c r="Q46" s="714">
        <f t="shared" si="4"/>
        <v>133000000</v>
      </c>
      <c r="R46" s="428">
        <v>1</v>
      </c>
      <c r="S46" s="419">
        <v>45828</v>
      </c>
      <c r="T46" s="419">
        <v>45828</v>
      </c>
      <c r="U46" s="419">
        <v>45922</v>
      </c>
      <c r="V46" s="432">
        <v>94</v>
      </c>
      <c r="W46" s="433">
        <v>0.26111111111111102</v>
      </c>
      <c r="X46" s="419">
        <v>45922</v>
      </c>
      <c r="Y46" s="434">
        <v>0</v>
      </c>
      <c r="BN46" s="708" t="s">
        <v>95</v>
      </c>
      <c r="BO46" s="711">
        <v>28</v>
      </c>
      <c r="BP46" s="401">
        <f t="shared" ca="1" si="5"/>
        <v>63000000</v>
      </c>
      <c r="BQ46" s="399">
        <f t="shared" ca="1" si="6"/>
        <v>1</v>
      </c>
      <c r="BR46" s="400">
        <f ca="1"/>
        <v>48295</v>
      </c>
      <c r="BS46" s="400">
        <f ca="1"/>
        <v>48295</v>
      </c>
      <c r="BT46" s="400">
        <f ca="1"/>
        <v>48477</v>
      </c>
      <c r="BU46" s="401">
        <f ca="1"/>
        <v>182</v>
      </c>
      <c r="BV46" s="402">
        <f ca="1"/>
        <v>0.49444444444444402</v>
      </c>
      <c r="BW46" s="400">
        <f ca="1"/>
        <v>48477</v>
      </c>
      <c r="BX46" s="403">
        <f t="shared" ca="1" si="1"/>
        <v>5.2200000000000007E-3</v>
      </c>
      <c r="BY46" s="713">
        <f t="shared" ca="1" si="7"/>
        <v>63000000</v>
      </c>
      <c r="BZ46" s="711">
        <v>28</v>
      </c>
      <c r="CA46" s="714">
        <f t="shared" ca="1" si="8"/>
        <v>133000000</v>
      </c>
      <c r="CB46" s="399">
        <f t="shared" ca="1" si="9"/>
        <v>1</v>
      </c>
      <c r="CC46" s="400">
        <f ca="1"/>
        <v>45828</v>
      </c>
      <c r="CD46" s="400">
        <f ca="1"/>
        <v>45828</v>
      </c>
      <c r="CE46" s="400">
        <f ca="1"/>
        <v>45922</v>
      </c>
      <c r="CF46" s="401">
        <f ca="1"/>
        <v>94</v>
      </c>
      <c r="CG46" s="402">
        <f ca="1"/>
        <v>0.26111111111111102</v>
      </c>
      <c r="CH46" s="400">
        <f ca="1"/>
        <v>45922</v>
      </c>
      <c r="CI46" s="715">
        <f t="shared" ca="1" si="2"/>
        <v>0</v>
      </c>
    </row>
    <row r="47" spans="2:87">
      <c r="B47" s="308" t="s">
        <v>396</v>
      </c>
      <c r="C47" s="384"/>
      <c r="E47" s="321">
        <v>29</v>
      </c>
      <c r="F47" s="398">
        <v>58000000</v>
      </c>
      <c r="G47" s="399">
        <v>1</v>
      </c>
      <c r="H47" s="419">
        <v>48477</v>
      </c>
      <c r="I47" s="404">
        <v>48477</v>
      </c>
      <c r="J47" s="404">
        <v>48659</v>
      </c>
      <c r="K47" s="405">
        <v>182</v>
      </c>
      <c r="L47" s="406">
        <v>0.50277777777777799</v>
      </c>
      <c r="M47" s="404">
        <v>48659</v>
      </c>
      <c r="N47" s="407">
        <v>5.2200000000000007E-3</v>
      </c>
      <c r="O47" s="324">
        <f t="shared" si="3"/>
        <v>58000000</v>
      </c>
      <c r="P47" s="322">
        <v>29</v>
      </c>
      <c r="Q47" s="714">
        <f t="shared" si="4"/>
        <v>128000000</v>
      </c>
      <c r="R47" s="428">
        <v>1</v>
      </c>
      <c r="S47" s="419">
        <v>45922</v>
      </c>
      <c r="T47" s="419">
        <v>45922</v>
      </c>
      <c r="U47" s="419">
        <v>46013</v>
      </c>
      <c r="V47" s="432">
        <v>91</v>
      </c>
      <c r="W47" s="433">
        <v>0.25277777777777799</v>
      </c>
      <c r="X47" s="419">
        <v>46013</v>
      </c>
      <c r="Y47" s="434">
        <v>0</v>
      </c>
      <c r="BN47" s="708" t="s">
        <v>95</v>
      </c>
      <c r="BO47" s="711">
        <v>29</v>
      </c>
      <c r="BP47" s="401">
        <f t="shared" ca="1" si="5"/>
        <v>58000000</v>
      </c>
      <c r="BQ47" s="399">
        <f t="shared" ca="1" si="6"/>
        <v>1</v>
      </c>
      <c r="BR47" s="400">
        <f ca="1"/>
        <v>48477</v>
      </c>
      <c r="BS47" s="400">
        <f ca="1"/>
        <v>48477</v>
      </c>
      <c r="BT47" s="400">
        <f ca="1"/>
        <v>48659</v>
      </c>
      <c r="BU47" s="401">
        <f ca="1"/>
        <v>182</v>
      </c>
      <c r="BV47" s="402">
        <f ca="1"/>
        <v>0.50277777777777799</v>
      </c>
      <c r="BW47" s="400">
        <f ca="1"/>
        <v>48659</v>
      </c>
      <c r="BX47" s="403">
        <f t="shared" ca="1" si="1"/>
        <v>5.2200000000000007E-3</v>
      </c>
      <c r="BY47" s="713">
        <f t="shared" ca="1" si="7"/>
        <v>58000000</v>
      </c>
      <c r="BZ47" s="711">
        <v>29</v>
      </c>
      <c r="CA47" s="714">
        <f t="shared" ca="1" si="8"/>
        <v>128000000</v>
      </c>
      <c r="CB47" s="399">
        <f t="shared" ca="1" si="9"/>
        <v>1</v>
      </c>
      <c r="CC47" s="400">
        <f ca="1"/>
        <v>45922</v>
      </c>
      <c r="CD47" s="400">
        <f ca="1"/>
        <v>45922</v>
      </c>
      <c r="CE47" s="400">
        <f ca="1"/>
        <v>46013</v>
      </c>
      <c r="CF47" s="401">
        <f ca="1"/>
        <v>91</v>
      </c>
      <c r="CG47" s="402">
        <f ca="1"/>
        <v>0.25277777777777799</v>
      </c>
      <c r="CH47" s="400">
        <f ca="1"/>
        <v>46013</v>
      </c>
      <c r="CI47" s="715">
        <f t="shared" ca="1" si="2"/>
        <v>0</v>
      </c>
    </row>
    <row r="48" spans="2:87">
      <c r="B48" s="308" t="s">
        <v>397</v>
      </c>
      <c r="C48" s="384"/>
      <c r="E48" s="321">
        <v>30</v>
      </c>
      <c r="F48" s="398">
        <v>53000000</v>
      </c>
      <c r="G48" s="399">
        <v>1</v>
      </c>
      <c r="H48" s="419">
        <v>48659</v>
      </c>
      <c r="I48" s="404">
        <v>48659</v>
      </c>
      <c r="J48" s="404">
        <v>48842</v>
      </c>
      <c r="K48" s="405">
        <v>183</v>
      </c>
      <c r="L48" s="406">
        <v>0.49722222222222201</v>
      </c>
      <c r="M48" s="404">
        <v>48842</v>
      </c>
      <c r="N48" s="407">
        <v>5.2200000000000007E-3</v>
      </c>
      <c r="O48" s="324">
        <f t="shared" si="3"/>
        <v>53000000</v>
      </c>
      <c r="P48" s="322">
        <v>30</v>
      </c>
      <c r="Q48" s="714">
        <f t="shared" si="4"/>
        <v>128000000</v>
      </c>
      <c r="R48" s="428">
        <v>1</v>
      </c>
      <c r="S48" s="419">
        <v>46013</v>
      </c>
      <c r="T48" s="419">
        <v>46013</v>
      </c>
      <c r="U48" s="419">
        <v>46101</v>
      </c>
      <c r="V48" s="432">
        <v>88</v>
      </c>
      <c r="W48" s="433">
        <v>0.24444444444444399</v>
      </c>
      <c r="X48" s="419">
        <v>46101</v>
      </c>
      <c r="Y48" s="434">
        <v>0</v>
      </c>
      <c r="BN48" s="708" t="s">
        <v>95</v>
      </c>
      <c r="BO48" s="711">
        <v>30</v>
      </c>
      <c r="BP48" s="401">
        <f t="shared" ca="1" si="5"/>
        <v>53000000</v>
      </c>
      <c r="BQ48" s="399">
        <f t="shared" ca="1" si="6"/>
        <v>1</v>
      </c>
      <c r="BR48" s="400">
        <f ca="1"/>
        <v>48659</v>
      </c>
      <c r="BS48" s="400">
        <f ca="1"/>
        <v>48659</v>
      </c>
      <c r="BT48" s="400">
        <f ca="1"/>
        <v>48842</v>
      </c>
      <c r="BU48" s="401">
        <f ca="1"/>
        <v>183</v>
      </c>
      <c r="BV48" s="402">
        <f ca="1"/>
        <v>0.49722222222222201</v>
      </c>
      <c r="BW48" s="400">
        <f ca="1"/>
        <v>48842</v>
      </c>
      <c r="BX48" s="403">
        <f t="shared" ca="1" si="1"/>
        <v>5.2200000000000007E-3</v>
      </c>
      <c r="BY48" s="713">
        <f t="shared" ca="1" si="7"/>
        <v>53000000</v>
      </c>
      <c r="BZ48" s="711">
        <v>30</v>
      </c>
      <c r="CA48" s="714">
        <f t="shared" ca="1" si="8"/>
        <v>128000000</v>
      </c>
      <c r="CB48" s="399">
        <f t="shared" ca="1" si="9"/>
        <v>1</v>
      </c>
      <c r="CC48" s="400">
        <f ca="1"/>
        <v>46013</v>
      </c>
      <c r="CD48" s="400">
        <f ca="1"/>
        <v>46013</v>
      </c>
      <c r="CE48" s="400">
        <f ca="1"/>
        <v>46101</v>
      </c>
      <c r="CF48" s="401">
        <f ca="1"/>
        <v>88</v>
      </c>
      <c r="CG48" s="402">
        <f ca="1"/>
        <v>0.24444444444444399</v>
      </c>
      <c r="CH48" s="400">
        <f ca="1"/>
        <v>46101</v>
      </c>
      <c r="CI48" s="715">
        <f t="shared" ca="1" si="2"/>
        <v>0</v>
      </c>
    </row>
    <row r="49" spans="2:87">
      <c r="B49" s="325" t="s">
        <v>392</v>
      </c>
      <c r="C49" s="385"/>
      <c r="E49" s="321">
        <v>31</v>
      </c>
      <c r="F49" s="398">
        <v>48000000</v>
      </c>
      <c r="G49" s="399">
        <v>1</v>
      </c>
      <c r="H49" s="419">
        <v>48842</v>
      </c>
      <c r="I49" s="404">
        <v>48842</v>
      </c>
      <c r="J49" s="404">
        <v>49023</v>
      </c>
      <c r="K49" s="405">
        <v>181</v>
      </c>
      <c r="L49" s="406">
        <v>0.5</v>
      </c>
      <c r="M49" s="404">
        <v>49023</v>
      </c>
      <c r="N49" s="407">
        <v>5.2200000000000007E-3</v>
      </c>
      <c r="O49" s="324">
        <f t="shared" si="3"/>
        <v>48000000</v>
      </c>
      <c r="P49" s="322">
        <v>31</v>
      </c>
      <c r="Q49" s="714">
        <f t="shared" si="4"/>
        <v>123000000</v>
      </c>
      <c r="R49" s="428">
        <v>1</v>
      </c>
      <c r="S49" s="419">
        <v>46101</v>
      </c>
      <c r="T49" s="419">
        <v>46101</v>
      </c>
      <c r="U49" s="419">
        <v>46195</v>
      </c>
      <c r="V49" s="432">
        <v>94</v>
      </c>
      <c r="W49" s="433">
        <v>0.26111111111111102</v>
      </c>
      <c r="X49" s="419">
        <v>46195</v>
      </c>
      <c r="Y49" s="434">
        <v>0</v>
      </c>
      <c r="BN49" s="708" t="s">
        <v>95</v>
      </c>
      <c r="BO49" s="711">
        <v>31</v>
      </c>
      <c r="BP49" s="401">
        <f t="shared" ca="1" si="5"/>
        <v>48000000</v>
      </c>
      <c r="BQ49" s="399">
        <f t="shared" ca="1" si="6"/>
        <v>1</v>
      </c>
      <c r="BR49" s="400">
        <f ca="1"/>
        <v>48842</v>
      </c>
      <c r="BS49" s="400">
        <f ca="1"/>
        <v>48842</v>
      </c>
      <c r="BT49" s="400">
        <f ca="1"/>
        <v>49023</v>
      </c>
      <c r="BU49" s="401">
        <f ca="1"/>
        <v>181</v>
      </c>
      <c r="BV49" s="402">
        <f ca="1"/>
        <v>0.5</v>
      </c>
      <c r="BW49" s="400">
        <f ca="1"/>
        <v>49023</v>
      </c>
      <c r="BX49" s="403">
        <f t="shared" ca="1" si="1"/>
        <v>5.2200000000000007E-3</v>
      </c>
      <c r="BY49" s="713">
        <f t="shared" ca="1" si="7"/>
        <v>48000000</v>
      </c>
      <c r="BZ49" s="711">
        <v>31</v>
      </c>
      <c r="CA49" s="714">
        <f t="shared" ca="1" si="8"/>
        <v>123000000</v>
      </c>
      <c r="CB49" s="399">
        <f t="shared" ca="1" si="9"/>
        <v>1</v>
      </c>
      <c r="CC49" s="400">
        <f ca="1"/>
        <v>46101</v>
      </c>
      <c r="CD49" s="400">
        <f ca="1"/>
        <v>46101</v>
      </c>
      <c r="CE49" s="400">
        <f ca="1"/>
        <v>46195</v>
      </c>
      <c r="CF49" s="401">
        <f ca="1"/>
        <v>94</v>
      </c>
      <c r="CG49" s="402">
        <f ca="1"/>
        <v>0.26111111111111102</v>
      </c>
      <c r="CH49" s="400">
        <f ca="1"/>
        <v>46195</v>
      </c>
      <c r="CI49" s="715">
        <f t="shared" ca="1" si="2"/>
        <v>0</v>
      </c>
    </row>
    <row r="50" spans="2:87">
      <c r="B50" s="326" t="s">
        <v>398</v>
      </c>
      <c r="C50" s="386" t="s">
        <v>380</v>
      </c>
      <c r="E50" s="321">
        <v>32</v>
      </c>
      <c r="F50" s="398">
        <v>43000000</v>
      </c>
      <c r="G50" s="399">
        <v>1</v>
      </c>
      <c r="H50" s="419">
        <v>49023</v>
      </c>
      <c r="I50" s="404">
        <v>49023</v>
      </c>
      <c r="J50" s="404">
        <v>49207</v>
      </c>
      <c r="K50" s="405">
        <v>184</v>
      </c>
      <c r="L50" s="406">
        <v>0.5</v>
      </c>
      <c r="M50" s="404">
        <v>49207</v>
      </c>
      <c r="N50" s="407">
        <v>5.2200000000000007E-3</v>
      </c>
      <c r="O50" s="324">
        <f t="shared" si="3"/>
        <v>43000000</v>
      </c>
      <c r="P50" s="322">
        <v>32</v>
      </c>
      <c r="Q50" s="714">
        <f t="shared" si="4"/>
        <v>123000000</v>
      </c>
      <c r="R50" s="428">
        <v>1</v>
      </c>
      <c r="S50" s="419">
        <v>46195</v>
      </c>
      <c r="T50" s="419">
        <v>46195</v>
      </c>
      <c r="U50" s="419">
        <v>46286</v>
      </c>
      <c r="V50" s="432">
        <v>91</v>
      </c>
      <c r="W50" s="433">
        <v>0.25277777777777799</v>
      </c>
      <c r="X50" s="419">
        <v>46286</v>
      </c>
      <c r="Y50" s="434">
        <v>0</v>
      </c>
      <c r="BN50" s="708" t="s">
        <v>95</v>
      </c>
      <c r="BO50" s="711">
        <v>32</v>
      </c>
      <c r="BP50" s="401">
        <f t="shared" ca="1" si="5"/>
        <v>43000000</v>
      </c>
      <c r="BQ50" s="399">
        <f t="shared" ca="1" si="6"/>
        <v>1</v>
      </c>
      <c r="BR50" s="400">
        <f ca="1"/>
        <v>49023</v>
      </c>
      <c r="BS50" s="400">
        <f ca="1"/>
        <v>49023</v>
      </c>
      <c r="BT50" s="400">
        <f ca="1"/>
        <v>49207</v>
      </c>
      <c r="BU50" s="401">
        <f ca="1"/>
        <v>184</v>
      </c>
      <c r="BV50" s="402">
        <f ca="1"/>
        <v>0.5</v>
      </c>
      <c r="BW50" s="400">
        <f ca="1"/>
        <v>49207</v>
      </c>
      <c r="BX50" s="403">
        <f t="shared" ca="1" si="1"/>
        <v>5.2200000000000007E-3</v>
      </c>
      <c r="BY50" s="713">
        <f t="shared" ca="1" si="7"/>
        <v>43000000</v>
      </c>
      <c r="BZ50" s="711">
        <v>32</v>
      </c>
      <c r="CA50" s="714">
        <f t="shared" ca="1" si="8"/>
        <v>123000000</v>
      </c>
      <c r="CB50" s="399">
        <f t="shared" ca="1" si="9"/>
        <v>1</v>
      </c>
      <c r="CC50" s="400">
        <f ca="1"/>
        <v>46195</v>
      </c>
      <c r="CD50" s="400">
        <f ca="1"/>
        <v>46195</v>
      </c>
      <c r="CE50" s="400">
        <f ca="1"/>
        <v>46286</v>
      </c>
      <c r="CF50" s="401">
        <f ca="1"/>
        <v>91</v>
      </c>
      <c r="CG50" s="402">
        <f ca="1"/>
        <v>0.25277777777777799</v>
      </c>
      <c r="CH50" s="400">
        <f ca="1"/>
        <v>46286</v>
      </c>
      <c r="CI50" s="715">
        <f t="shared" ca="1" si="2"/>
        <v>0</v>
      </c>
    </row>
    <row r="51" spans="2:87">
      <c r="E51" s="321">
        <v>33</v>
      </c>
      <c r="F51" s="398">
        <v>38000000</v>
      </c>
      <c r="G51" s="399">
        <v>1</v>
      </c>
      <c r="H51" s="419">
        <v>49207</v>
      </c>
      <c r="I51" s="404">
        <v>49207</v>
      </c>
      <c r="J51" s="404">
        <v>49388</v>
      </c>
      <c r="K51" s="405">
        <v>181</v>
      </c>
      <c r="L51" s="406">
        <v>0.5</v>
      </c>
      <c r="M51" s="404">
        <v>49388</v>
      </c>
      <c r="N51" s="407">
        <v>5.2200000000000007E-3</v>
      </c>
      <c r="O51" s="324">
        <f t="shared" si="3"/>
        <v>38000000</v>
      </c>
      <c r="P51" s="322">
        <v>33</v>
      </c>
      <c r="Q51" s="714">
        <f t="shared" si="4"/>
        <v>118000000</v>
      </c>
      <c r="R51" s="428">
        <v>1</v>
      </c>
      <c r="S51" s="419">
        <v>46286</v>
      </c>
      <c r="T51" s="419">
        <v>46286</v>
      </c>
      <c r="U51" s="419">
        <v>46377</v>
      </c>
      <c r="V51" s="432">
        <v>91</v>
      </c>
      <c r="W51" s="433">
        <v>0.25277777777777799</v>
      </c>
      <c r="X51" s="419">
        <v>46377</v>
      </c>
      <c r="Y51" s="434">
        <v>0</v>
      </c>
      <c r="BN51" s="708" t="s">
        <v>95</v>
      </c>
      <c r="BO51" s="711">
        <v>33</v>
      </c>
      <c r="BP51" s="401">
        <f t="shared" ca="1" si="5"/>
        <v>38000000</v>
      </c>
      <c r="BQ51" s="399">
        <f t="shared" ca="1" si="6"/>
        <v>1</v>
      </c>
      <c r="BR51" s="400">
        <f ca="1"/>
        <v>49207</v>
      </c>
      <c r="BS51" s="400">
        <f ca="1"/>
        <v>49207</v>
      </c>
      <c r="BT51" s="400">
        <f ca="1"/>
        <v>49388</v>
      </c>
      <c r="BU51" s="401">
        <f ca="1"/>
        <v>181</v>
      </c>
      <c r="BV51" s="402">
        <f ca="1"/>
        <v>0.5</v>
      </c>
      <c r="BW51" s="400">
        <f ca="1"/>
        <v>49388</v>
      </c>
      <c r="BX51" s="403">
        <f t="shared" ca="1" si="1"/>
        <v>5.2200000000000007E-3</v>
      </c>
      <c r="BY51" s="713">
        <f t="shared" ca="1" si="7"/>
        <v>38000000</v>
      </c>
      <c r="BZ51" s="711">
        <v>33</v>
      </c>
      <c r="CA51" s="714">
        <f t="shared" ca="1" si="8"/>
        <v>118000000</v>
      </c>
      <c r="CB51" s="399">
        <f t="shared" ca="1" si="9"/>
        <v>1</v>
      </c>
      <c r="CC51" s="400">
        <f ca="1"/>
        <v>46286</v>
      </c>
      <c r="CD51" s="400">
        <f ca="1"/>
        <v>46286</v>
      </c>
      <c r="CE51" s="400">
        <f ca="1"/>
        <v>46377</v>
      </c>
      <c r="CF51" s="401">
        <f ca="1"/>
        <v>91</v>
      </c>
      <c r="CG51" s="402">
        <f ca="1"/>
        <v>0.25277777777777799</v>
      </c>
      <c r="CH51" s="400">
        <f ca="1"/>
        <v>46377</v>
      </c>
      <c r="CI51" s="715">
        <f t="shared" ca="1" si="2"/>
        <v>0</v>
      </c>
    </row>
    <row r="52" spans="2:87">
      <c r="B52" s="121" t="s">
        <v>480</v>
      </c>
      <c r="E52" s="321">
        <v>34</v>
      </c>
      <c r="F52" s="398">
        <v>33000000</v>
      </c>
      <c r="G52" s="399">
        <v>1</v>
      </c>
      <c r="H52" s="419">
        <v>49388</v>
      </c>
      <c r="I52" s="404">
        <v>49388</v>
      </c>
      <c r="J52" s="404">
        <v>49572</v>
      </c>
      <c r="K52" s="405">
        <v>184</v>
      </c>
      <c r="L52" s="406">
        <v>0.5</v>
      </c>
      <c r="M52" s="404">
        <v>49572</v>
      </c>
      <c r="N52" s="407">
        <v>5.2200000000000007E-3</v>
      </c>
      <c r="O52" s="324">
        <f t="shared" si="3"/>
        <v>33000000</v>
      </c>
      <c r="P52" s="322">
        <v>34</v>
      </c>
      <c r="Q52" s="714">
        <f t="shared" si="4"/>
        <v>118000000</v>
      </c>
      <c r="R52" s="428">
        <v>1</v>
      </c>
      <c r="S52" s="419">
        <v>46377</v>
      </c>
      <c r="T52" s="419">
        <v>46377</v>
      </c>
      <c r="U52" s="419">
        <v>46468</v>
      </c>
      <c r="V52" s="432">
        <v>91</v>
      </c>
      <c r="W52" s="433">
        <v>0.25277777777777799</v>
      </c>
      <c r="X52" s="419">
        <v>46468</v>
      </c>
      <c r="Y52" s="434">
        <v>0</v>
      </c>
      <c r="BN52" s="708" t="s">
        <v>95</v>
      </c>
      <c r="BO52" s="711">
        <v>34</v>
      </c>
      <c r="BP52" s="401">
        <f t="shared" ca="1" si="5"/>
        <v>33000000</v>
      </c>
      <c r="BQ52" s="399">
        <f t="shared" ca="1" si="6"/>
        <v>1</v>
      </c>
      <c r="BR52" s="400">
        <f ca="1"/>
        <v>49388</v>
      </c>
      <c r="BS52" s="400">
        <f ca="1"/>
        <v>49388</v>
      </c>
      <c r="BT52" s="400">
        <f ca="1"/>
        <v>49572</v>
      </c>
      <c r="BU52" s="401">
        <f ca="1"/>
        <v>184</v>
      </c>
      <c r="BV52" s="402">
        <f ca="1"/>
        <v>0.5</v>
      </c>
      <c r="BW52" s="400">
        <f ca="1"/>
        <v>49572</v>
      </c>
      <c r="BX52" s="403">
        <f t="shared" ca="1" si="1"/>
        <v>5.2200000000000007E-3</v>
      </c>
      <c r="BY52" s="713">
        <f t="shared" ca="1" si="7"/>
        <v>33000000</v>
      </c>
      <c r="BZ52" s="711">
        <v>34</v>
      </c>
      <c r="CA52" s="714">
        <f t="shared" ca="1" si="8"/>
        <v>118000000</v>
      </c>
      <c r="CB52" s="399">
        <f t="shared" ca="1" si="9"/>
        <v>1</v>
      </c>
      <c r="CC52" s="400">
        <f ca="1"/>
        <v>46377</v>
      </c>
      <c r="CD52" s="400">
        <f ca="1"/>
        <v>46377</v>
      </c>
      <c r="CE52" s="400">
        <f ca="1"/>
        <v>46468</v>
      </c>
      <c r="CF52" s="401">
        <f ca="1"/>
        <v>91</v>
      </c>
      <c r="CG52" s="402">
        <f ca="1"/>
        <v>0.25277777777777799</v>
      </c>
      <c r="CH52" s="400">
        <f ca="1"/>
        <v>46468</v>
      </c>
      <c r="CI52" s="715">
        <f t="shared" ca="1" si="2"/>
        <v>0</v>
      </c>
    </row>
    <row r="53" spans="2:87">
      <c r="B53" s="306" t="s">
        <v>338</v>
      </c>
      <c r="C53" s="454">
        <f>C33</f>
        <v>43363</v>
      </c>
      <c r="E53" s="321">
        <v>35</v>
      </c>
      <c r="F53" s="398">
        <v>28000000</v>
      </c>
      <c r="G53" s="399">
        <v>1</v>
      </c>
      <c r="H53" s="419">
        <v>49572</v>
      </c>
      <c r="I53" s="404">
        <v>49572</v>
      </c>
      <c r="J53" s="404">
        <v>49754</v>
      </c>
      <c r="K53" s="405">
        <v>182</v>
      </c>
      <c r="L53" s="406">
        <v>0.5</v>
      </c>
      <c r="M53" s="404">
        <v>49754</v>
      </c>
      <c r="N53" s="407">
        <v>5.2200000000000007E-3</v>
      </c>
      <c r="O53" s="324">
        <f t="shared" si="3"/>
        <v>28000000</v>
      </c>
      <c r="P53" s="322">
        <v>35</v>
      </c>
      <c r="Q53" s="714">
        <f t="shared" si="4"/>
        <v>113000000</v>
      </c>
      <c r="R53" s="428">
        <v>1</v>
      </c>
      <c r="S53" s="419">
        <v>46468</v>
      </c>
      <c r="T53" s="419">
        <v>46468</v>
      </c>
      <c r="U53" s="419">
        <v>46559</v>
      </c>
      <c r="V53" s="432">
        <v>91</v>
      </c>
      <c r="W53" s="433">
        <v>0.25277777777777799</v>
      </c>
      <c r="X53" s="419">
        <v>46559</v>
      </c>
      <c r="Y53" s="434">
        <v>0</v>
      </c>
      <c r="BN53" s="708" t="s">
        <v>95</v>
      </c>
      <c r="BO53" s="711">
        <v>35</v>
      </c>
      <c r="BP53" s="401">
        <f t="shared" ca="1" si="5"/>
        <v>28000000</v>
      </c>
      <c r="BQ53" s="399">
        <f t="shared" ca="1" si="6"/>
        <v>1</v>
      </c>
      <c r="BR53" s="400">
        <f ca="1"/>
        <v>49572</v>
      </c>
      <c r="BS53" s="400">
        <f ca="1"/>
        <v>49572</v>
      </c>
      <c r="BT53" s="400">
        <f ca="1"/>
        <v>49754</v>
      </c>
      <c r="BU53" s="401">
        <f ca="1"/>
        <v>182</v>
      </c>
      <c r="BV53" s="402">
        <f ca="1"/>
        <v>0.5</v>
      </c>
      <c r="BW53" s="400">
        <f ca="1"/>
        <v>49754</v>
      </c>
      <c r="BX53" s="403">
        <f t="shared" ca="1" si="1"/>
        <v>5.2200000000000007E-3</v>
      </c>
      <c r="BY53" s="713">
        <f t="shared" ca="1" si="7"/>
        <v>28000000</v>
      </c>
      <c r="BZ53" s="711">
        <v>35</v>
      </c>
      <c r="CA53" s="714">
        <f t="shared" ca="1" si="8"/>
        <v>113000000</v>
      </c>
      <c r="CB53" s="399">
        <f t="shared" ca="1" si="9"/>
        <v>1</v>
      </c>
      <c r="CC53" s="400">
        <f ca="1"/>
        <v>46468</v>
      </c>
      <c r="CD53" s="400">
        <f ca="1"/>
        <v>46468</v>
      </c>
      <c r="CE53" s="400">
        <f ca="1"/>
        <v>46559</v>
      </c>
      <c r="CF53" s="401">
        <f ca="1"/>
        <v>91</v>
      </c>
      <c r="CG53" s="402">
        <f ca="1"/>
        <v>0.25277777777777799</v>
      </c>
      <c r="CH53" s="400">
        <f ca="1"/>
        <v>46559</v>
      </c>
      <c r="CI53" s="715">
        <f t="shared" ca="1" si="2"/>
        <v>0</v>
      </c>
    </row>
    <row r="54" spans="2:87">
      <c r="B54" s="308" t="s">
        <v>341</v>
      </c>
      <c r="C54" s="455">
        <f>C34</f>
        <v>52494</v>
      </c>
      <c r="E54" s="321">
        <v>36</v>
      </c>
      <c r="F54" s="398">
        <v>23000000</v>
      </c>
      <c r="G54" s="399">
        <v>1</v>
      </c>
      <c r="H54" s="419">
        <v>49754</v>
      </c>
      <c r="I54" s="404">
        <v>49754</v>
      </c>
      <c r="J54" s="404">
        <v>49940</v>
      </c>
      <c r="K54" s="405">
        <v>186</v>
      </c>
      <c r="L54" s="406">
        <v>0.50555555555555598</v>
      </c>
      <c r="M54" s="404">
        <v>49940</v>
      </c>
      <c r="N54" s="407">
        <v>5.2200000000000007E-3</v>
      </c>
      <c r="O54" s="324">
        <f t="shared" si="3"/>
        <v>23000000</v>
      </c>
      <c r="P54" s="322">
        <v>36</v>
      </c>
      <c r="Q54" s="714">
        <f t="shared" si="4"/>
        <v>113000000</v>
      </c>
      <c r="R54" s="428">
        <v>1</v>
      </c>
      <c r="S54" s="419">
        <v>46559</v>
      </c>
      <c r="T54" s="419">
        <v>46559</v>
      </c>
      <c r="U54" s="419">
        <v>46650</v>
      </c>
      <c r="V54" s="432">
        <v>91</v>
      </c>
      <c r="W54" s="433">
        <v>0.25277777777777799</v>
      </c>
      <c r="X54" s="419">
        <v>46650</v>
      </c>
      <c r="Y54" s="434">
        <v>0</v>
      </c>
      <c r="BN54" s="708" t="s">
        <v>95</v>
      </c>
      <c r="BO54" s="711">
        <v>36</v>
      </c>
      <c r="BP54" s="401">
        <f t="shared" ca="1" si="5"/>
        <v>23000000</v>
      </c>
      <c r="BQ54" s="399">
        <f t="shared" ca="1" si="6"/>
        <v>1</v>
      </c>
      <c r="BR54" s="400">
        <f ca="1"/>
        <v>49754</v>
      </c>
      <c r="BS54" s="400">
        <f ca="1"/>
        <v>49754</v>
      </c>
      <c r="BT54" s="400">
        <f ca="1"/>
        <v>49940</v>
      </c>
      <c r="BU54" s="401">
        <f ca="1"/>
        <v>186</v>
      </c>
      <c r="BV54" s="402">
        <f ca="1"/>
        <v>0.50555555555555598</v>
      </c>
      <c r="BW54" s="400">
        <f ca="1"/>
        <v>49940</v>
      </c>
      <c r="BX54" s="403">
        <f t="shared" ca="1" si="1"/>
        <v>5.2200000000000007E-3</v>
      </c>
      <c r="BY54" s="713">
        <f t="shared" ca="1" si="7"/>
        <v>23000000</v>
      </c>
      <c r="BZ54" s="711">
        <v>36</v>
      </c>
      <c r="CA54" s="714">
        <f t="shared" ca="1" si="8"/>
        <v>113000000</v>
      </c>
      <c r="CB54" s="399">
        <f t="shared" ca="1" si="9"/>
        <v>1</v>
      </c>
      <c r="CC54" s="400">
        <f ca="1"/>
        <v>46559</v>
      </c>
      <c r="CD54" s="400">
        <f ca="1"/>
        <v>46559</v>
      </c>
      <c r="CE54" s="400">
        <f ca="1"/>
        <v>46650</v>
      </c>
      <c r="CF54" s="401">
        <f ca="1"/>
        <v>91</v>
      </c>
      <c r="CG54" s="402">
        <f ca="1"/>
        <v>0.25277777777777799</v>
      </c>
      <c r="CH54" s="400">
        <f ca="1"/>
        <v>46650</v>
      </c>
      <c r="CI54" s="715">
        <f t="shared" ca="1" si="2"/>
        <v>0</v>
      </c>
    </row>
    <row r="55" spans="2:87">
      <c r="B55" s="308" t="s">
        <v>462</v>
      </c>
      <c r="C55" s="33" t="str">
        <f>$C$17</f>
        <v>ACT/360</v>
      </c>
      <c r="E55" s="321">
        <v>37</v>
      </c>
      <c r="F55" s="398">
        <v>18000000</v>
      </c>
      <c r="G55" s="399">
        <v>1</v>
      </c>
      <c r="H55" s="418">
        <v>49940</v>
      </c>
      <c r="I55" s="404">
        <v>49940</v>
      </c>
      <c r="J55" s="404">
        <v>50119</v>
      </c>
      <c r="K55" s="405">
        <v>179</v>
      </c>
      <c r="L55" s="406">
        <v>0.49444444444444402</v>
      </c>
      <c r="M55" s="404">
        <v>50119</v>
      </c>
      <c r="N55" s="407">
        <v>5.2200000000000007E-3</v>
      </c>
      <c r="O55" s="324">
        <f t="shared" si="3"/>
        <v>18000000</v>
      </c>
      <c r="P55" s="322">
        <v>37</v>
      </c>
      <c r="Q55" s="714">
        <f t="shared" si="4"/>
        <v>108000000</v>
      </c>
      <c r="R55" s="428">
        <v>1</v>
      </c>
      <c r="S55" s="418">
        <v>46650</v>
      </c>
      <c r="T55" s="419">
        <v>46650</v>
      </c>
      <c r="U55" s="419">
        <v>46741</v>
      </c>
      <c r="V55" s="432">
        <v>91</v>
      </c>
      <c r="W55" s="433">
        <v>0.25277777777777799</v>
      </c>
      <c r="X55" s="419">
        <v>46741</v>
      </c>
      <c r="Y55" s="434">
        <v>0</v>
      </c>
      <c r="BN55" s="708" t="s">
        <v>95</v>
      </c>
      <c r="BO55" s="711">
        <v>37</v>
      </c>
      <c r="BP55" s="401">
        <f t="shared" ca="1" si="5"/>
        <v>18000000</v>
      </c>
      <c r="BQ55" s="399">
        <f t="shared" ca="1" si="6"/>
        <v>1</v>
      </c>
      <c r="BR55" s="400">
        <f ca="1"/>
        <v>49940</v>
      </c>
      <c r="BS55" s="400">
        <f ca="1"/>
        <v>49940</v>
      </c>
      <c r="BT55" s="400">
        <f ca="1"/>
        <v>50119</v>
      </c>
      <c r="BU55" s="401">
        <f ca="1"/>
        <v>179</v>
      </c>
      <c r="BV55" s="402">
        <f ca="1"/>
        <v>0.49444444444444402</v>
      </c>
      <c r="BW55" s="400">
        <f ca="1"/>
        <v>50119</v>
      </c>
      <c r="BX55" s="403">
        <f t="shared" ca="1" si="1"/>
        <v>5.2200000000000007E-3</v>
      </c>
      <c r="BY55" s="713">
        <f t="shared" ca="1" si="7"/>
        <v>18000000</v>
      </c>
      <c r="BZ55" s="711">
        <v>37</v>
      </c>
      <c r="CA55" s="714">
        <f t="shared" ca="1" si="8"/>
        <v>108000000</v>
      </c>
      <c r="CB55" s="399">
        <f t="shared" ca="1" si="9"/>
        <v>1</v>
      </c>
      <c r="CC55" s="400">
        <f ca="1"/>
        <v>46650</v>
      </c>
      <c r="CD55" s="400">
        <f ca="1"/>
        <v>46650</v>
      </c>
      <c r="CE55" s="400">
        <f ca="1"/>
        <v>46741</v>
      </c>
      <c r="CF55" s="401">
        <f ca="1"/>
        <v>91</v>
      </c>
      <c r="CG55" s="402">
        <f ca="1"/>
        <v>0.25277777777777799</v>
      </c>
      <c r="CH55" s="400">
        <f ca="1"/>
        <v>46741</v>
      </c>
      <c r="CI55" s="715">
        <f t="shared" ca="1" si="2"/>
        <v>0</v>
      </c>
    </row>
    <row r="56" spans="2:87">
      <c r="B56" s="308" t="s">
        <v>458</v>
      </c>
      <c r="C56" s="732" t="str">
        <f>$C$18</f>
        <v>Quarterly</v>
      </c>
      <c r="E56" s="321">
        <v>38</v>
      </c>
      <c r="F56" s="408">
        <v>13000000</v>
      </c>
      <c r="G56" s="409">
        <v>1</v>
      </c>
      <c r="H56" s="419">
        <v>50119</v>
      </c>
      <c r="I56" s="404">
        <v>50119</v>
      </c>
      <c r="J56" s="400">
        <v>50304</v>
      </c>
      <c r="K56" s="405">
        <v>185</v>
      </c>
      <c r="L56" s="406">
        <v>0.50277777777777799</v>
      </c>
      <c r="M56" s="404">
        <v>50304</v>
      </c>
      <c r="N56" s="407">
        <v>5.2200000000000007E-3</v>
      </c>
      <c r="O56" s="324">
        <f t="shared" si="3"/>
        <v>13000000</v>
      </c>
      <c r="P56" s="322">
        <v>38</v>
      </c>
      <c r="Q56" s="714">
        <f t="shared" si="4"/>
        <v>108000000</v>
      </c>
      <c r="R56" s="435">
        <v>1</v>
      </c>
      <c r="S56" s="419">
        <v>46741</v>
      </c>
      <c r="T56" s="419">
        <v>46741</v>
      </c>
      <c r="U56" s="418">
        <v>46832</v>
      </c>
      <c r="V56" s="432">
        <v>91</v>
      </c>
      <c r="W56" s="433">
        <v>0.25277777777777799</v>
      </c>
      <c r="X56" s="419">
        <v>46832</v>
      </c>
      <c r="Y56" s="434">
        <v>0</v>
      </c>
      <c r="BN56" s="708" t="s">
        <v>95</v>
      </c>
      <c r="BO56" s="711">
        <v>38</v>
      </c>
      <c r="BP56" s="401">
        <f t="shared" ca="1" si="5"/>
        <v>13000000</v>
      </c>
      <c r="BQ56" s="399">
        <f t="shared" ca="1" si="6"/>
        <v>1</v>
      </c>
      <c r="BR56" s="400">
        <f ca="1"/>
        <v>50119</v>
      </c>
      <c r="BS56" s="400">
        <f ca="1"/>
        <v>50119</v>
      </c>
      <c r="BT56" s="400">
        <f ca="1"/>
        <v>50304</v>
      </c>
      <c r="BU56" s="401">
        <f ca="1"/>
        <v>185</v>
      </c>
      <c r="BV56" s="402">
        <f ca="1"/>
        <v>0.50277777777777799</v>
      </c>
      <c r="BW56" s="400">
        <f ca="1"/>
        <v>50304</v>
      </c>
      <c r="BX56" s="403">
        <f t="shared" ca="1" si="1"/>
        <v>5.2200000000000007E-3</v>
      </c>
      <c r="BY56" s="713">
        <f t="shared" ca="1" si="7"/>
        <v>13000000</v>
      </c>
      <c r="BZ56" s="711">
        <v>38</v>
      </c>
      <c r="CA56" s="714">
        <f t="shared" ca="1" si="8"/>
        <v>108000000</v>
      </c>
      <c r="CB56" s="399">
        <f t="shared" ca="1" si="9"/>
        <v>1</v>
      </c>
      <c r="CC56" s="400">
        <f ca="1"/>
        <v>46741</v>
      </c>
      <c r="CD56" s="400">
        <f ca="1"/>
        <v>46741</v>
      </c>
      <c r="CE56" s="400">
        <f ca="1"/>
        <v>46832</v>
      </c>
      <c r="CF56" s="401">
        <f ca="1"/>
        <v>91</v>
      </c>
      <c r="CG56" s="402">
        <f ca="1"/>
        <v>0.25277777777777799</v>
      </c>
      <c r="CH56" s="400">
        <f ca="1"/>
        <v>46832</v>
      </c>
      <c r="CI56" s="715">
        <f t="shared" ca="1" si="2"/>
        <v>0</v>
      </c>
    </row>
    <row r="57" spans="2:87">
      <c r="B57" s="308" t="s">
        <v>388</v>
      </c>
      <c r="C57" s="33" t="s">
        <v>127</v>
      </c>
      <c r="E57" s="321">
        <v>39</v>
      </c>
      <c r="F57" s="408">
        <v>8000000</v>
      </c>
      <c r="G57" s="409">
        <v>1</v>
      </c>
      <c r="H57" s="418">
        <v>50304</v>
      </c>
      <c r="I57" s="404">
        <v>50304</v>
      </c>
      <c r="J57" s="400">
        <v>50486</v>
      </c>
      <c r="K57" s="405">
        <v>182</v>
      </c>
      <c r="L57" s="406">
        <v>0.50277777777777799</v>
      </c>
      <c r="M57" s="404">
        <v>50486</v>
      </c>
      <c r="N57" s="407">
        <v>5.2200000000000007E-3</v>
      </c>
      <c r="O57" s="324">
        <f t="shared" si="3"/>
        <v>8000000</v>
      </c>
      <c r="P57" s="322">
        <v>39</v>
      </c>
      <c r="Q57" s="714">
        <f t="shared" si="4"/>
        <v>103000000</v>
      </c>
      <c r="R57" s="435">
        <v>1</v>
      </c>
      <c r="S57" s="418">
        <v>46832</v>
      </c>
      <c r="T57" s="419">
        <v>46832</v>
      </c>
      <c r="U57" s="418">
        <v>46924</v>
      </c>
      <c r="V57" s="432">
        <v>92</v>
      </c>
      <c r="W57" s="433">
        <v>0.25555555555555598</v>
      </c>
      <c r="X57" s="419">
        <v>46924</v>
      </c>
      <c r="Y57" s="434">
        <v>0</v>
      </c>
      <c r="BN57" s="708" t="s">
        <v>95</v>
      </c>
      <c r="BO57" s="711">
        <v>39</v>
      </c>
      <c r="BP57" s="401">
        <f t="shared" ca="1" si="5"/>
        <v>8000000</v>
      </c>
      <c r="BQ57" s="399">
        <f t="shared" ca="1" si="6"/>
        <v>1</v>
      </c>
      <c r="BR57" s="400">
        <f ca="1"/>
        <v>50304</v>
      </c>
      <c r="BS57" s="400">
        <f ca="1"/>
        <v>50304</v>
      </c>
      <c r="BT57" s="400">
        <f ca="1"/>
        <v>50486</v>
      </c>
      <c r="BU57" s="401">
        <f ca="1"/>
        <v>182</v>
      </c>
      <c r="BV57" s="402">
        <f ca="1"/>
        <v>0.50277777777777799</v>
      </c>
      <c r="BW57" s="400">
        <f ca="1"/>
        <v>50486</v>
      </c>
      <c r="BX57" s="403">
        <f t="shared" ca="1" si="1"/>
        <v>5.2200000000000007E-3</v>
      </c>
      <c r="BY57" s="713">
        <f t="shared" ca="1" si="7"/>
        <v>8000000</v>
      </c>
      <c r="BZ57" s="711">
        <v>39</v>
      </c>
      <c r="CA57" s="714">
        <f t="shared" ca="1" si="8"/>
        <v>103000000</v>
      </c>
      <c r="CB57" s="399">
        <f t="shared" ca="1" si="9"/>
        <v>1</v>
      </c>
      <c r="CC57" s="400">
        <f ca="1"/>
        <v>46832</v>
      </c>
      <c r="CD57" s="400">
        <f ca="1"/>
        <v>46832</v>
      </c>
      <c r="CE57" s="400">
        <f ca="1"/>
        <v>46924</v>
      </c>
      <c r="CF57" s="401">
        <f ca="1"/>
        <v>92</v>
      </c>
      <c r="CG57" s="402">
        <f ca="1"/>
        <v>0.25555555555555598</v>
      </c>
      <c r="CH57" s="400">
        <f ca="1"/>
        <v>46924</v>
      </c>
      <c r="CI57" s="715">
        <f t="shared" ca="1" si="2"/>
        <v>0</v>
      </c>
    </row>
    <row r="58" spans="2:87">
      <c r="B58" s="308" t="s">
        <v>389</v>
      </c>
      <c r="C58" s="107" t="s">
        <v>113</v>
      </c>
      <c r="E58" s="321">
        <v>40</v>
      </c>
      <c r="F58" s="408">
        <v>3000000</v>
      </c>
      <c r="G58" s="409">
        <v>1</v>
      </c>
      <c r="H58" s="418">
        <v>50486</v>
      </c>
      <c r="I58" s="404">
        <v>50486</v>
      </c>
      <c r="J58" s="404">
        <v>50668</v>
      </c>
      <c r="K58" s="405">
        <v>182</v>
      </c>
      <c r="L58" s="406">
        <v>0.49444444444444402</v>
      </c>
      <c r="M58" s="404">
        <v>50668</v>
      </c>
      <c r="N58" s="407">
        <v>5.2200000000000007E-3</v>
      </c>
      <c r="O58" s="324">
        <f t="shared" si="3"/>
        <v>3000000</v>
      </c>
      <c r="P58" s="322">
        <v>40</v>
      </c>
      <c r="Q58" s="714">
        <f t="shared" si="4"/>
        <v>103000000</v>
      </c>
      <c r="R58" s="435">
        <v>1</v>
      </c>
      <c r="S58" s="418">
        <v>46924</v>
      </c>
      <c r="T58" s="419">
        <v>46924</v>
      </c>
      <c r="U58" s="419">
        <v>47016</v>
      </c>
      <c r="V58" s="432">
        <v>92</v>
      </c>
      <c r="W58" s="433">
        <v>0.25555555555555598</v>
      </c>
      <c r="X58" s="419">
        <v>47016</v>
      </c>
      <c r="Y58" s="434">
        <v>0</v>
      </c>
      <c r="BN58" s="708" t="s">
        <v>95</v>
      </c>
      <c r="BO58" s="711">
        <v>40</v>
      </c>
      <c r="BP58" s="401">
        <f t="shared" ca="1" si="5"/>
        <v>3000000</v>
      </c>
      <c r="BQ58" s="399">
        <f t="shared" ca="1" si="6"/>
        <v>1</v>
      </c>
      <c r="BR58" s="400">
        <f ca="1"/>
        <v>50486</v>
      </c>
      <c r="BS58" s="400">
        <f ca="1"/>
        <v>50486</v>
      </c>
      <c r="BT58" s="400">
        <f ca="1"/>
        <v>50668</v>
      </c>
      <c r="BU58" s="401">
        <f ca="1"/>
        <v>182</v>
      </c>
      <c r="BV58" s="402">
        <f ca="1"/>
        <v>0.49444444444444402</v>
      </c>
      <c r="BW58" s="400">
        <f ca="1"/>
        <v>50668</v>
      </c>
      <c r="BX58" s="403">
        <f t="shared" ca="1" si="1"/>
        <v>5.2200000000000007E-3</v>
      </c>
      <c r="BY58" s="713">
        <f t="shared" ca="1" si="7"/>
        <v>3000000</v>
      </c>
      <c r="BZ58" s="711">
        <v>40</v>
      </c>
      <c r="CA58" s="714">
        <f t="shared" ca="1" si="8"/>
        <v>103000000</v>
      </c>
      <c r="CB58" s="399">
        <f t="shared" ca="1" si="9"/>
        <v>1</v>
      </c>
      <c r="CC58" s="400">
        <f ca="1"/>
        <v>46924</v>
      </c>
      <c r="CD58" s="400">
        <f ca="1"/>
        <v>46924</v>
      </c>
      <c r="CE58" s="400">
        <f ca="1"/>
        <v>47016</v>
      </c>
      <c r="CF58" s="401">
        <f ca="1"/>
        <v>92</v>
      </c>
      <c r="CG58" s="402">
        <f ca="1"/>
        <v>0.25555555555555598</v>
      </c>
      <c r="CH58" s="400">
        <f ca="1"/>
        <v>47016</v>
      </c>
      <c r="CI58" s="715">
        <f t="shared" ca="1" si="2"/>
        <v>0</v>
      </c>
    </row>
    <row r="59" spans="2:87">
      <c r="B59" s="308" t="s">
        <v>477</v>
      </c>
      <c r="C59" s="733" t="str">
        <f>$C$19</f>
        <v>Quarterly</v>
      </c>
      <c r="E59" s="321">
        <v>41</v>
      </c>
      <c r="F59" s="408">
        <v>-2000000</v>
      </c>
      <c r="G59" s="409">
        <v>1</v>
      </c>
      <c r="H59" s="418">
        <v>50668</v>
      </c>
      <c r="I59" s="404">
        <v>50668</v>
      </c>
      <c r="J59" s="404">
        <v>50850</v>
      </c>
      <c r="K59" s="405">
        <v>182</v>
      </c>
      <c r="L59" s="406">
        <v>0.50277777777777799</v>
      </c>
      <c r="M59" s="404">
        <v>50850</v>
      </c>
      <c r="N59" s="407">
        <v>5.2200000000000007E-3</v>
      </c>
      <c r="O59" s="324">
        <f t="shared" si="3"/>
        <v>-2000000</v>
      </c>
      <c r="P59" s="322">
        <v>41</v>
      </c>
      <c r="Q59" s="714">
        <f t="shared" si="4"/>
        <v>98000000</v>
      </c>
      <c r="R59" s="435">
        <v>1</v>
      </c>
      <c r="S59" s="418">
        <v>47016</v>
      </c>
      <c r="T59" s="419">
        <v>47016</v>
      </c>
      <c r="U59" s="419">
        <v>47107</v>
      </c>
      <c r="V59" s="432">
        <v>91</v>
      </c>
      <c r="W59" s="433">
        <v>0.25277777777777799</v>
      </c>
      <c r="X59" s="419">
        <v>47107</v>
      </c>
      <c r="Y59" s="434">
        <v>0</v>
      </c>
      <c r="Z59" s="2" t="s">
        <v>95</v>
      </c>
      <c r="BN59" s="708" t="s">
        <v>95</v>
      </c>
      <c r="BO59" s="711">
        <v>41</v>
      </c>
      <c r="BP59" s="401">
        <f t="shared" ca="1" si="5"/>
        <v>-2000000</v>
      </c>
      <c r="BQ59" s="399">
        <f t="shared" ca="1" si="6"/>
        <v>1</v>
      </c>
      <c r="BR59" s="400">
        <f ca="1"/>
        <v>50668</v>
      </c>
      <c r="BS59" s="400">
        <f ca="1"/>
        <v>50668</v>
      </c>
      <c r="BT59" s="400">
        <f ca="1"/>
        <v>50850</v>
      </c>
      <c r="BU59" s="401">
        <f ca="1"/>
        <v>182</v>
      </c>
      <c r="BV59" s="402">
        <f ca="1"/>
        <v>0.50277777777777799</v>
      </c>
      <c r="BW59" s="400">
        <f ca="1"/>
        <v>50850</v>
      </c>
      <c r="BX59" s="403">
        <f t="shared" ca="1" si="1"/>
        <v>5.2200000000000007E-3</v>
      </c>
      <c r="BY59" s="713">
        <f t="shared" ca="1" si="7"/>
        <v>-2000000</v>
      </c>
      <c r="BZ59" s="711">
        <v>41</v>
      </c>
      <c r="CA59" s="714">
        <f t="shared" ca="1" si="8"/>
        <v>98000000</v>
      </c>
      <c r="CB59" s="399">
        <f t="shared" ca="1" si="9"/>
        <v>1</v>
      </c>
      <c r="CC59" s="400">
        <f ca="1"/>
        <v>47016</v>
      </c>
      <c r="CD59" s="400">
        <f ca="1"/>
        <v>47016</v>
      </c>
      <c r="CE59" s="400">
        <f ca="1"/>
        <v>47107</v>
      </c>
      <c r="CF59" s="401">
        <f ca="1"/>
        <v>91</v>
      </c>
      <c r="CG59" s="402">
        <f ca="1"/>
        <v>0.25277777777777799</v>
      </c>
      <c r="CH59" s="400">
        <f ca="1"/>
        <v>47107</v>
      </c>
      <c r="CI59" s="715">
        <f t="shared" ca="1" si="2"/>
        <v>0</v>
      </c>
    </row>
    <row r="60" spans="2:87">
      <c r="B60" s="308" t="s">
        <v>390</v>
      </c>
      <c r="C60" s="33" t="s">
        <v>127</v>
      </c>
      <c r="E60" s="321">
        <v>42</v>
      </c>
      <c r="F60" s="408">
        <v>-7000000</v>
      </c>
      <c r="G60" s="409">
        <v>1</v>
      </c>
      <c r="H60" s="419">
        <v>50850</v>
      </c>
      <c r="I60" s="404">
        <v>50850</v>
      </c>
      <c r="J60" s="400">
        <v>51033</v>
      </c>
      <c r="K60" s="401">
        <v>183</v>
      </c>
      <c r="L60" s="406">
        <v>0.49722222222222201</v>
      </c>
      <c r="M60" s="404">
        <v>51033</v>
      </c>
      <c r="N60" s="407">
        <v>5.2200000000000007E-3</v>
      </c>
      <c r="O60" s="324">
        <f t="shared" si="3"/>
        <v>-7000000</v>
      </c>
      <c r="P60" s="322">
        <v>42</v>
      </c>
      <c r="Q60" s="714">
        <f t="shared" si="4"/>
        <v>98000000</v>
      </c>
      <c r="R60" s="435">
        <v>1</v>
      </c>
      <c r="S60" s="419">
        <v>47107</v>
      </c>
      <c r="T60" s="419">
        <v>47107</v>
      </c>
      <c r="U60" s="418">
        <v>47197</v>
      </c>
      <c r="V60" s="429">
        <v>90</v>
      </c>
      <c r="W60" s="433">
        <v>0.25</v>
      </c>
      <c r="X60" s="419">
        <v>47197</v>
      </c>
      <c r="Y60" s="434">
        <v>0</v>
      </c>
      <c r="Z60" s="2" t="s">
        <v>95</v>
      </c>
      <c r="BN60" s="708" t="s">
        <v>95</v>
      </c>
      <c r="BO60" s="711">
        <v>42</v>
      </c>
      <c r="BP60" s="401">
        <f t="shared" ca="1" si="5"/>
        <v>-7000000</v>
      </c>
      <c r="BQ60" s="399">
        <f t="shared" ca="1" si="6"/>
        <v>1</v>
      </c>
      <c r="BR60" s="400">
        <f ca="1"/>
        <v>50850</v>
      </c>
      <c r="BS60" s="400">
        <f ca="1"/>
        <v>50850</v>
      </c>
      <c r="BT60" s="400">
        <f ca="1"/>
        <v>51033</v>
      </c>
      <c r="BU60" s="401">
        <f ca="1"/>
        <v>183</v>
      </c>
      <c r="BV60" s="402">
        <f ca="1"/>
        <v>0.49722222222222201</v>
      </c>
      <c r="BW60" s="400">
        <f ca="1"/>
        <v>51033</v>
      </c>
      <c r="BX60" s="403">
        <f t="shared" ca="1" si="1"/>
        <v>5.2200000000000007E-3</v>
      </c>
      <c r="BY60" s="713">
        <f t="shared" ca="1" si="7"/>
        <v>-7000000</v>
      </c>
      <c r="BZ60" s="711">
        <v>42</v>
      </c>
      <c r="CA60" s="714">
        <f t="shared" ca="1" si="8"/>
        <v>98000000</v>
      </c>
      <c r="CB60" s="399">
        <f t="shared" ca="1" si="9"/>
        <v>1</v>
      </c>
      <c r="CC60" s="400">
        <f ca="1"/>
        <v>47107</v>
      </c>
      <c r="CD60" s="400">
        <f ca="1"/>
        <v>47107</v>
      </c>
      <c r="CE60" s="400">
        <f ca="1"/>
        <v>47197</v>
      </c>
      <c r="CF60" s="401">
        <f ca="1"/>
        <v>90</v>
      </c>
      <c r="CG60" s="402">
        <f ca="1"/>
        <v>0.25</v>
      </c>
      <c r="CH60" s="400">
        <f ca="1"/>
        <v>47197</v>
      </c>
      <c r="CI60" s="715">
        <f t="shared" ca="1" si="2"/>
        <v>0</v>
      </c>
    </row>
    <row r="61" spans="2:87">
      <c r="B61" s="308" t="s">
        <v>391</v>
      </c>
      <c r="C61" s="33" t="s">
        <v>113</v>
      </c>
      <c r="E61" s="321">
        <v>43</v>
      </c>
      <c r="F61" s="408">
        <v>-12000000</v>
      </c>
      <c r="G61" s="409">
        <v>1</v>
      </c>
      <c r="H61" s="419">
        <v>51033</v>
      </c>
      <c r="I61" s="404">
        <v>51033</v>
      </c>
      <c r="J61" s="400">
        <v>51215</v>
      </c>
      <c r="K61" s="401">
        <v>182</v>
      </c>
      <c r="L61" s="406">
        <v>0.5</v>
      </c>
      <c r="M61" s="404">
        <v>51215</v>
      </c>
      <c r="N61" s="407">
        <v>5.2200000000000007E-3</v>
      </c>
      <c r="O61" s="324">
        <f t="shared" si="3"/>
        <v>-12000000</v>
      </c>
      <c r="P61" s="322">
        <v>43</v>
      </c>
      <c r="Q61" s="714">
        <f t="shared" si="4"/>
        <v>93000000</v>
      </c>
      <c r="R61" s="435">
        <v>1</v>
      </c>
      <c r="S61" s="419">
        <v>47197</v>
      </c>
      <c r="T61" s="419">
        <v>47197</v>
      </c>
      <c r="U61" s="418">
        <v>47289</v>
      </c>
      <c r="V61" s="429">
        <v>92</v>
      </c>
      <c r="W61" s="433">
        <v>0.25555555555555598</v>
      </c>
      <c r="X61" s="419">
        <v>47289</v>
      </c>
      <c r="Y61" s="434">
        <v>0</v>
      </c>
      <c r="Z61" s="2" t="s">
        <v>95</v>
      </c>
      <c r="BN61" s="708" t="s">
        <v>95</v>
      </c>
      <c r="BO61" s="711">
        <v>43</v>
      </c>
      <c r="BP61" s="401">
        <f t="shared" ca="1" si="5"/>
        <v>-12000000</v>
      </c>
      <c r="BQ61" s="399">
        <f t="shared" ca="1" si="6"/>
        <v>1</v>
      </c>
      <c r="BR61" s="400">
        <f ca="1"/>
        <v>51033</v>
      </c>
      <c r="BS61" s="400">
        <f ca="1"/>
        <v>51033</v>
      </c>
      <c r="BT61" s="400">
        <f ca="1"/>
        <v>51215</v>
      </c>
      <c r="BU61" s="401">
        <f ca="1"/>
        <v>182</v>
      </c>
      <c r="BV61" s="402">
        <f ca="1"/>
        <v>0.5</v>
      </c>
      <c r="BW61" s="400">
        <f ca="1"/>
        <v>51215</v>
      </c>
      <c r="BX61" s="403">
        <f t="shared" ca="1" si="1"/>
        <v>5.2200000000000007E-3</v>
      </c>
      <c r="BY61" s="713">
        <f t="shared" ca="1" si="7"/>
        <v>-12000000</v>
      </c>
      <c r="BZ61" s="711">
        <v>43</v>
      </c>
      <c r="CA61" s="714">
        <f t="shared" ca="1" si="8"/>
        <v>93000000</v>
      </c>
      <c r="CB61" s="399">
        <f t="shared" ca="1" si="9"/>
        <v>1</v>
      </c>
      <c r="CC61" s="400">
        <f ca="1"/>
        <v>47197</v>
      </c>
      <c r="CD61" s="400">
        <f ca="1"/>
        <v>47197</v>
      </c>
      <c r="CE61" s="400">
        <f ca="1"/>
        <v>47289</v>
      </c>
      <c r="CF61" s="401">
        <f ca="1"/>
        <v>92</v>
      </c>
      <c r="CG61" s="402">
        <f ca="1"/>
        <v>0.25555555555555598</v>
      </c>
      <c r="CH61" s="400">
        <f ca="1"/>
        <v>47289</v>
      </c>
      <c r="CI61" s="715">
        <f t="shared" ca="1" si="2"/>
        <v>0</v>
      </c>
    </row>
    <row r="62" spans="2:87">
      <c r="B62" s="308" t="s">
        <v>395</v>
      </c>
      <c r="C62" s="382" t="s">
        <v>379</v>
      </c>
      <c r="E62" s="321">
        <v>44</v>
      </c>
      <c r="F62" s="408">
        <v>-17000000</v>
      </c>
      <c r="G62" s="409">
        <v>1</v>
      </c>
      <c r="H62" s="419">
        <v>51215</v>
      </c>
      <c r="I62" s="404">
        <v>51215</v>
      </c>
      <c r="J62" s="400">
        <v>51399</v>
      </c>
      <c r="K62" s="401">
        <v>184</v>
      </c>
      <c r="L62" s="406">
        <v>0.5</v>
      </c>
      <c r="M62" s="404">
        <v>51399</v>
      </c>
      <c r="N62" s="407">
        <v>5.2200000000000007E-3</v>
      </c>
      <c r="O62" s="324">
        <f t="shared" si="3"/>
        <v>-17000000</v>
      </c>
      <c r="P62" s="322">
        <v>44</v>
      </c>
      <c r="Q62" s="714">
        <f t="shared" si="4"/>
        <v>93000000</v>
      </c>
      <c r="R62" s="435">
        <v>1</v>
      </c>
      <c r="S62" s="419">
        <v>47289</v>
      </c>
      <c r="T62" s="419">
        <v>47289</v>
      </c>
      <c r="U62" s="418">
        <v>47381</v>
      </c>
      <c r="V62" s="429">
        <v>92</v>
      </c>
      <c r="W62" s="433">
        <v>0.25555555555555598</v>
      </c>
      <c r="X62" s="419">
        <v>47381</v>
      </c>
      <c r="Y62" s="434">
        <v>0</v>
      </c>
      <c r="Z62" s="2" t="s">
        <v>95</v>
      </c>
      <c r="BN62" s="708" t="s">
        <v>95</v>
      </c>
      <c r="BO62" s="711">
        <v>44</v>
      </c>
      <c r="BP62" s="401">
        <f t="shared" ca="1" si="5"/>
        <v>-17000000</v>
      </c>
      <c r="BQ62" s="399">
        <f t="shared" ca="1" si="6"/>
        <v>1</v>
      </c>
      <c r="BR62" s="400">
        <f ca="1"/>
        <v>51215</v>
      </c>
      <c r="BS62" s="400">
        <f ca="1"/>
        <v>51215</v>
      </c>
      <c r="BT62" s="400">
        <f ca="1"/>
        <v>51399</v>
      </c>
      <c r="BU62" s="401">
        <f ca="1"/>
        <v>184</v>
      </c>
      <c r="BV62" s="402">
        <f ca="1"/>
        <v>0.5</v>
      </c>
      <c r="BW62" s="400">
        <f ca="1"/>
        <v>51399</v>
      </c>
      <c r="BX62" s="403">
        <f t="shared" ca="1" si="1"/>
        <v>5.2200000000000007E-3</v>
      </c>
      <c r="BY62" s="713">
        <f t="shared" ca="1" si="7"/>
        <v>-17000000</v>
      </c>
      <c r="BZ62" s="711">
        <v>44</v>
      </c>
      <c r="CA62" s="714">
        <f t="shared" ca="1" si="8"/>
        <v>93000000</v>
      </c>
      <c r="CB62" s="399">
        <f t="shared" ca="1" si="9"/>
        <v>1</v>
      </c>
      <c r="CC62" s="400">
        <f ca="1"/>
        <v>47289</v>
      </c>
      <c r="CD62" s="400">
        <f ca="1"/>
        <v>47289</v>
      </c>
      <c r="CE62" s="400">
        <f ca="1"/>
        <v>47381</v>
      </c>
      <c r="CF62" s="401">
        <f ca="1"/>
        <v>92</v>
      </c>
      <c r="CG62" s="402">
        <f ca="1"/>
        <v>0.25555555555555598</v>
      </c>
      <c r="CH62" s="400">
        <f ca="1"/>
        <v>47381</v>
      </c>
      <c r="CI62" s="715">
        <f t="shared" ca="1" si="2"/>
        <v>0</v>
      </c>
    </row>
    <row r="63" spans="2:87">
      <c r="B63" s="308" t="s">
        <v>386</v>
      </c>
      <c r="C63" s="103" t="s">
        <v>127</v>
      </c>
      <c r="E63" s="321">
        <v>45</v>
      </c>
      <c r="F63" s="408">
        <v>-22000000</v>
      </c>
      <c r="G63" s="409">
        <v>1</v>
      </c>
      <c r="H63" s="419">
        <v>51399</v>
      </c>
      <c r="I63" s="404">
        <v>51399</v>
      </c>
      <c r="J63" s="400">
        <v>51580</v>
      </c>
      <c r="K63" s="401">
        <v>181</v>
      </c>
      <c r="L63" s="406">
        <v>0.5</v>
      </c>
      <c r="M63" s="404">
        <v>51580</v>
      </c>
      <c r="N63" s="407">
        <v>5.2200000000000007E-3</v>
      </c>
      <c r="O63" s="324">
        <f t="shared" si="3"/>
        <v>-22000000</v>
      </c>
      <c r="P63" s="322">
        <v>45</v>
      </c>
      <c r="Q63" s="714">
        <f t="shared" si="4"/>
        <v>88000000</v>
      </c>
      <c r="R63" s="435">
        <v>1</v>
      </c>
      <c r="S63" s="419">
        <v>47381</v>
      </c>
      <c r="T63" s="419">
        <v>47381</v>
      </c>
      <c r="U63" s="418">
        <v>47472</v>
      </c>
      <c r="V63" s="429">
        <v>91</v>
      </c>
      <c r="W63" s="433">
        <v>0.25277777777777799</v>
      </c>
      <c r="X63" s="419">
        <v>47472</v>
      </c>
      <c r="Y63" s="434">
        <v>0</v>
      </c>
      <c r="Z63" s="2" t="s">
        <v>95</v>
      </c>
      <c r="BN63" s="708" t="s">
        <v>95</v>
      </c>
      <c r="BO63" s="711">
        <v>45</v>
      </c>
      <c r="BP63" s="401">
        <f t="shared" ca="1" si="5"/>
        <v>-22000000</v>
      </c>
      <c r="BQ63" s="399">
        <f t="shared" ca="1" si="6"/>
        <v>1</v>
      </c>
      <c r="BR63" s="400">
        <f ca="1"/>
        <v>51399</v>
      </c>
      <c r="BS63" s="400">
        <f ca="1"/>
        <v>51399</v>
      </c>
      <c r="BT63" s="400">
        <f ca="1"/>
        <v>51580</v>
      </c>
      <c r="BU63" s="401">
        <f ca="1"/>
        <v>181</v>
      </c>
      <c r="BV63" s="402">
        <f ca="1"/>
        <v>0.5</v>
      </c>
      <c r="BW63" s="400">
        <f ca="1"/>
        <v>51580</v>
      </c>
      <c r="BX63" s="403">
        <f t="shared" ca="1" si="1"/>
        <v>5.2200000000000007E-3</v>
      </c>
      <c r="BY63" s="713">
        <f t="shared" ca="1" si="7"/>
        <v>-22000000</v>
      </c>
      <c r="BZ63" s="711">
        <v>45</v>
      </c>
      <c r="CA63" s="714">
        <f t="shared" ca="1" si="8"/>
        <v>88000000</v>
      </c>
      <c r="CB63" s="399">
        <f t="shared" ca="1" si="9"/>
        <v>1</v>
      </c>
      <c r="CC63" s="400">
        <f ca="1"/>
        <v>47381</v>
      </c>
      <c r="CD63" s="400">
        <f ca="1"/>
        <v>47381</v>
      </c>
      <c r="CE63" s="400">
        <f ca="1"/>
        <v>47472</v>
      </c>
      <c r="CF63" s="401">
        <f ca="1"/>
        <v>91</v>
      </c>
      <c r="CG63" s="402">
        <f ca="1"/>
        <v>0.25277777777777799</v>
      </c>
      <c r="CH63" s="400">
        <f ca="1"/>
        <v>47472</v>
      </c>
      <c r="CI63" s="715">
        <f t="shared" ca="1" si="2"/>
        <v>0</v>
      </c>
    </row>
    <row r="64" spans="2:87">
      <c r="B64" s="308" t="s">
        <v>387</v>
      </c>
      <c r="C64" s="33" t="s">
        <v>113</v>
      </c>
      <c r="E64" s="321">
        <v>46</v>
      </c>
      <c r="F64" s="408">
        <v>-27000000</v>
      </c>
      <c r="G64" s="409">
        <v>1</v>
      </c>
      <c r="H64" s="419">
        <v>51580</v>
      </c>
      <c r="I64" s="404">
        <v>51580</v>
      </c>
      <c r="J64" s="400">
        <v>51764</v>
      </c>
      <c r="K64" s="401">
        <v>184</v>
      </c>
      <c r="L64" s="406">
        <v>0.5</v>
      </c>
      <c r="M64" s="404">
        <v>51764</v>
      </c>
      <c r="N64" s="407">
        <v>5.2200000000000007E-3</v>
      </c>
      <c r="O64" s="324">
        <f t="shared" si="3"/>
        <v>-27000000</v>
      </c>
      <c r="P64" s="322">
        <v>46</v>
      </c>
      <c r="Q64" s="714">
        <f t="shared" si="4"/>
        <v>88000000</v>
      </c>
      <c r="R64" s="435">
        <v>1</v>
      </c>
      <c r="S64" s="419">
        <v>47472</v>
      </c>
      <c r="T64" s="419">
        <v>47472</v>
      </c>
      <c r="U64" s="418">
        <v>47562</v>
      </c>
      <c r="V64" s="429">
        <v>90</v>
      </c>
      <c r="W64" s="433">
        <v>0.25</v>
      </c>
      <c r="X64" s="419">
        <v>47562</v>
      </c>
      <c r="Y64" s="434">
        <v>0</v>
      </c>
      <c r="Z64" s="2" t="s">
        <v>95</v>
      </c>
      <c r="BN64" s="708" t="s">
        <v>95</v>
      </c>
      <c r="BO64" s="711">
        <v>46</v>
      </c>
      <c r="BP64" s="401">
        <f t="shared" ca="1" si="5"/>
        <v>-27000000</v>
      </c>
      <c r="BQ64" s="399">
        <f t="shared" ca="1" si="6"/>
        <v>1</v>
      </c>
      <c r="BR64" s="400">
        <f ca="1"/>
        <v>51580</v>
      </c>
      <c r="BS64" s="400">
        <f ca="1"/>
        <v>51580</v>
      </c>
      <c r="BT64" s="400">
        <f ca="1"/>
        <v>51764</v>
      </c>
      <c r="BU64" s="401">
        <f ca="1"/>
        <v>184</v>
      </c>
      <c r="BV64" s="402">
        <f ca="1"/>
        <v>0.5</v>
      </c>
      <c r="BW64" s="400">
        <f ca="1"/>
        <v>51764</v>
      </c>
      <c r="BX64" s="403">
        <f t="shared" ca="1" si="1"/>
        <v>5.2200000000000007E-3</v>
      </c>
      <c r="BY64" s="713">
        <f t="shared" ca="1" si="7"/>
        <v>-27000000</v>
      </c>
      <c r="BZ64" s="711">
        <v>46</v>
      </c>
      <c r="CA64" s="714">
        <f t="shared" ca="1" si="8"/>
        <v>88000000</v>
      </c>
      <c r="CB64" s="399">
        <f t="shared" ca="1" si="9"/>
        <v>1</v>
      </c>
      <c r="CC64" s="400">
        <f ca="1"/>
        <v>47472</v>
      </c>
      <c r="CD64" s="400">
        <f ca="1"/>
        <v>47472</v>
      </c>
      <c r="CE64" s="400">
        <f ca="1"/>
        <v>47562</v>
      </c>
      <c r="CF64" s="401">
        <f ca="1"/>
        <v>90</v>
      </c>
      <c r="CG64" s="402">
        <f ca="1"/>
        <v>0.25</v>
      </c>
      <c r="CH64" s="400">
        <f ca="1"/>
        <v>47562</v>
      </c>
      <c r="CI64" s="715">
        <f t="shared" ca="1" si="2"/>
        <v>0</v>
      </c>
    </row>
    <row r="65" spans="2:87">
      <c r="B65" s="308" t="s">
        <v>394</v>
      </c>
      <c r="C65" s="383" t="s">
        <v>379</v>
      </c>
      <c r="E65" s="321">
        <v>47</v>
      </c>
      <c r="F65" s="408">
        <v>-32000000</v>
      </c>
      <c r="G65" s="409">
        <v>1</v>
      </c>
      <c r="H65" s="419">
        <v>51764</v>
      </c>
      <c r="I65" s="404">
        <v>51764</v>
      </c>
      <c r="J65" s="400">
        <v>51945</v>
      </c>
      <c r="K65" s="401">
        <v>181</v>
      </c>
      <c r="L65" s="406">
        <v>0.5</v>
      </c>
      <c r="M65" s="404">
        <v>51945</v>
      </c>
      <c r="N65" s="407">
        <v>5.2200000000000007E-3</v>
      </c>
      <c r="O65" s="324">
        <f t="shared" si="3"/>
        <v>-32000000</v>
      </c>
      <c r="P65" s="322">
        <v>47</v>
      </c>
      <c r="Q65" s="714">
        <f t="shared" si="4"/>
        <v>83000000</v>
      </c>
      <c r="R65" s="435">
        <v>1</v>
      </c>
      <c r="S65" s="419">
        <v>47562</v>
      </c>
      <c r="T65" s="419">
        <v>47562</v>
      </c>
      <c r="U65" s="418">
        <v>47654</v>
      </c>
      <c r="V65" s="429">
        <v>92</v>
      </c>
      <c r="W65" s="433">
        <v>0.25555555555555598</v>
      </c>
      <c r="X65" s="419">
        <v>47654</v>
      </c>
      <c r="Y65" s="434">
        <v>0</v>
      </c>
      <c r="Z65" s="2" t="s">
        <v>95</v>
      </c>
      <c r="BN65" s="708" t="s">
        <v>95</v>
      </c>
      <c r="BO65" s="711">
        <v>47</v>
      </c>
      <c r="BP65" s="401">
        <f t="shared" ca="1" si="5"/>
        <v>-32000000</v>
      </c>
      <c r="BQ65" s="399">
        <f t="shared" ca="1" si="6"/>
        <v>1</v>
      </c>
      <c r="BR65" s="400">
        <f ca="1"/>
        <v>51764</v>
      </c>
      <c r="BS65" s="400">
        <f ca="1"/>
        <v>51764</v>
      </c>
      <c r="BT65" s="400">
        <f ca="1"/>
        <v>51945</v>
      </c>
      <c r="BU65" s="401">
        <f ca="1"/>
        <v>181</v>
      </c>
      <c r="BV65" s="402">
        <f ca="1"/>
        <v>0.5</v>
      </c>
      <c r="BW65" s="400">
        <f ca="1"/>
        <v>51945</v>
      </c>
      <c r="BX65" s="403">
        <f t="shared" ca="1" si="1"/>
        <v>5.2200000000000007E-3</v>
      </c>
      <c r="BY65" s="713">
        <f t="shared" ca="1" si="7"/>
        <v>-32000000</v>
      </c>
      <c r="BZ65" s="711">
        <v>47</v>
      </c>
      <c r="CA65" s="714">
        <f t="shared" ca="1" si="8"/>
        <v>83000000</v>
      </c>
      <c r="CB65" s="399">
        <f t="shared" ca="1" si="9"/>
        <v>1</v>
      </c>
      <c r="CC65" s="400">
        <f ca="1"/>
        <v>47562</v>
      </c>
      <c r="CD65" s="400">
        <f ca="1"/>
        <v>47562</v>
      </c>
      <c r="CE65" s="400">
        <f ca="1"/>
        <v>47654</v>
      </c>
      <c r="CF65" s="401">
        <f ca="1"/>
        <v>92</v>
      </c>
      <c r="CG65" s="402">
        <f ca="1"/>
        <v>0.25555555555555598</v>
      </c>
      <c r="CH65" s="400">
        <f ca="1"/>
        <v>47654</v>
      </c>
      <c r="CI65" s="715">
        <f t="shared" ca="1" si="2"/>
        <v>0</v>
      </c>
    </row>
    <row r="66" spans="2:87">
      <c r="B66" s="308" t="s">
        <v>478</v>
      </c>
      <c r="C66" s="107" t="s">
        <v>479</v>
      </c>
      <c r="E66" s="321">
        <v>48</v>
      </c>
      <c r="F66" s="408">
        <v>-37000000</v>
      </c>
      <c r="G66" s="409">
        <v>1</v>
      </c>
      <c r="H66" s="419">
        <v>51945</v>
      </c>
      <c r="I66" s="404">
        <v>51945</v>
      </c>
      <c r="J66" s="400">
        <v>52131</v>
      </c>
      <c r="K66" s="401">
        <v>186</v>
      </c>
      <c r="L66" s="406">
        <v>0.50555555555555598</v>
      </c>
      <c r="M66" s="404">
        <v>52131</v>
      </c>
      <c r="N66" s="407">
        <v>5.2200000000000007E-3</v>
      </c>
      <c r="O66" s="324">
        <f t="shared" si="3"/>
        <v>-37000000</v>
      </c>
      <c r="P66" s="322">
        <v>48</v>
      </c>
      <c r="Q66" s="714">
        <f t="shared" si="4"/>
        <v>83000000</v>
      </c>
      <c r="R66" s="435">
        <v>1</v>
      </c>
      <c r="S66" s="419">
        <v>47654</v>
      </c>
      <c r="T66" s="419">
        <v>47654</v>
      </c>
      <c r="U66" s="418">
        <v>47746</v>
      </c>
      <c r="V66" s="429">
        <v>92</v>
      </c>
      <c r="W66" s="433">
        <v>0.25555555555555598</v>
      </c>
      <c r="X66" s="419">
        <v>47746</v>
      </c>
      <c r="Y66" s="434">
        <v>0</v>
      </c>
      <c r="Z66" s="2" t="s">
        <v>95</v>
      </c>
      <c r="BN66" s="708" t="s">
        <v>95</v>
      </c>
      <c r="BO66" s="711">
        <v>48</v>
      </c>
      <c r="BP66" s="401">
        <f t="shared" ca="1" si="5"/>
        <v>-37000000</v>
      </c>
      <c r="BQ66" s="399">
        <f t="shared" ca="1" si="6"/>
        <v>1</v>
      </c>
      <c r="BR66" s="400">
        <f ca="1"/>
        <v>51945</v>
      </c>
      <c r="BS66" s="400">
        <f ca="1"/>
        <v>51945</v>
      </c>
      <c r="BT66" s="400">
        <f ca="1"/>
        <v>52131</v>
      </c>
      <c r="BU66" s="401">
        <f ca="1"/>
        <v>186</v>
      </c>
      <c r="BV66" s="402">
        <f ca="1"/>
        <v>0.50555555555555598</v>
      </c>
      <c r="BW66" s="400">
        <f ca="1"/>
        <v>52131</v>
      </c>
      <c r="BX66" s="403">
        <f t="shared" ca="1" si="1"/>
        <v>5.2200000000000007E-3</v>
      </c>
      <c r="BY66" s="713">
        <f t="shared" ca="1" si="7"/>
        <v>-37000000</v>
      </c>
      <c r="BZ66" s="711">
        <v>48</v>
      </c>
      <c r="CA66" s="714">
        <f t="shared" ca="1" si="8"/>
        <v>83000000</v>
      </c>
      <c r="CB66" s="399">
        <f t="shared" ca="1" si="9"/>
        <v>1</v>
      </c>
      <c r="CC66" s="400">
        <f ca="1"/>
        <v>47654</v>
      </c>
      <c r="CD66" s="400">
        <f ca="1"/>
        <v>47654</v>
      </c>
      <c r="CE66" s="400">
        <f ca="1"/>
        <v>47746</v>
      </c>
      <c r="CF66" s="401">
        <f ca="1"/>
        <v>92</v>
      </c>
      <c r="CG66" s="402">
        <f ca="1"/>
        <v>0.25555555555555598</v>
      </c>
      <c r="CH66" s="400">
        <f ca="1"/>
        <v>47746</v>
      </c>
      <c r="CI66" s="715">
        <f t="shared" ca="1" si="2"/>
        <v>0</v>
      </c>
    </row>
    <row r="67" spans="2:87">
      <c r="B67" s="308" t="s">
        <v>396</v>
      </c>
      <c r="C67" s="384"/>
      <c r="E67" s="321">
        <v>49</v>
      </c>
      <c r="F67" s="408">
        <v>-42000000</v>
      </c>
      <c r="G67" s="409">
        <v>1</v>
      </c>
      <c r="H67" s="419">
        <v>52131</v>
      </c>
      <c r="I67" s="404">
        <v>52131</v>
      </c>
      <c r="J67" s="400">
        <v>52310</v>
      </c>
      <c r="K67" s="401">
        <v>179</v>
      </c>
      <c r="L67" s="406">
        <v>0.49444444444444402</v>
      </c>
      <c r="M67" s="404">
        <v>52310</v>
      </c>
      <c r="N67" s="407">
        <v>5.2200000000000007E-3</v>
      </c>
      <c r="O67" s="324">
        <f t="shared" si="3"/>
        <v>-42000000</v>
      </c>
      <c r="P67" s="322">
        <v>49</v>
      </c>
      <c r="Q67" s="714">
        <f t="shared" si="4"/>
        <v>78000000</v>
      </c>
      <c r="R67" s="435">
        <v>1</v>
      </c>
      <c r="S67" s="419">
        <v>47746</v>
      </c>
      <c r="T67" s="419">
        <v>47746</v>
      </c>
      <c r="U67" s="418">
        <v>47837</v>
      </c>
      <c r="V67" s="429">
        <v>91</v>
      </c>
      <c r="W67" s="433">
        <v>0.25277777777777799</v>
      </c>
      <c r="X67" s="419">
        <v>47837</v>
      </c>
      <c r="Y67" s="434">
        <v>0</v>
      </c>
      <c r="Z67" s="2" t="s">
        <v>95</v>
      </c>
      <c r="BN67" s="708" t="s">
        <v>95</v>
      </c>
      <c r="BO67" s="711">
        <v>49</v>
      </c>
      <c r="BP67" s="401">
        <f t="shared" ca="1" si="5"/>
        <v>-42000000</v>
      </c>
      <c r="BQ67" s="399">
        <f t="shared" ca="1" si="6"/>
        <v>1</v>
      </c>
      <c r="BR67" s="400">
        <f ca="1"/>
        <v>52131</v>
      </c>
      <c r="BS67" s="400">
        <f ca="1"/>
        <v>52131</v>
      </c>
      <c r="BT67" s="400">
        <f ca="1"/>
        <v>52310</v>
      </c>
      <c r="BU67" s="401">
        <f ca="1"/>
        <v>179</v>
      </c>
      <c r="BV67" s="402">
        <f ca="1"/>
        <v>0.49444444444444402</v>
      </c>
      <c r="BW67" s="400">
        <f ca="1"/>
        <v>52310</v>
      </c>
      <c r="BX67" s="403">
        <f t="shared" ca="1" si="1"/>
        <v>5.2200000000000007E-3</v>
      </c>
      <c r="BY67" s="713">
        <f t="shared" ca="1" si="7"/>
        <v>-42000000</v>
      </c>
      <c r="BZ67" s="711">
        <v>49</v>
      </c>
      <c r="CA67" s="714">
        <f t="shared" ca="1" si="8"/>
        <v>78000000</v>
      </c>
      <c r="CB67" s="399">
        <f t="shared" ca="1" si="9"/>
        <v>1</v>
      </c>
      <c r="CC67" s="400">
        <f ca="1"/>
        <v>47746</v>
      </c>
      <c r="CD67" s="400">
        <f ca="1"/>
        <v>47746</v>
      </c>
      <c r="CE67" s="400">
        <f ca="1"/>
        <v>47837</v>
      </c>
      <c r="CF67" s="401">
        <f ca="1"/>
        <v>91</v>
      </c>
      <c r="CG67" s="402">
        <f ca="1"/>
        <v>0.25277777777777799</v>
      </c>
      <c r="CH67" s="400">
        <f ca="1"/>
        <v>47837</v>
      </c>
      <c r="CI67" s="715">
        <f t="shared" ca="1" si="2"/>
        <v>0</v>
      </c>
    </row>
    <row r="68" spans="2:87">
      <c r="B68" s="308" t="s">
        <v>397</v>
      </c>
      <c r="C68" s="384"/>
      <c r="E68" s="321">
        <v>50</v>
      </c>
      <c r="F68" s="408">
        <v>-47000000</v>
      </c>
      <c r="G68" s="409">
        <v>1</v>
      </c>
      <c r="H68" s="419">
        <v>52310</v>
      </c>
      <c r="I68" s="404">
        <v>52310</v>
      </c>
      <c r="J68" s="400">
        <v>52495</v>
      </c>
      <c r="K68" s="401">
        <v>185</v>
      </c>
      <c r="L68" s="406">
        <v>0.50277777777777799</v>
      </c>
      <c r="M68" s="404">
        <v>52495</v>
      </c>
      <c r="N68" s="407">
        <v>5.2200000000000007E-3</v>
      </c>
      <c r="O68" s="324">
        <f t="shared" si="3"/>
        <v>-47000000</v>
      </c>
      <c r="P68" s="322">
        <v>50</v>
      </c>
      <c r="Q68" s="714">
        <f t="shared" si="4"/>
        <v>78000000</v>
      </c>
      <c r="R68" s="435">
        <v>1</v>
      </c>
      <c r="S68" s="419">
        <v>47837</v>
      </c>
      <c r="T68" s="419">
        <v>47837</v>
      </c>
      <c r="U68" s="418">
        <v>47927</v>
      </c>
      <c r="V68" s="429">
        <v>90</v>
      </c>
      <c r="W68" s="433">
        <v>0.25</v>
      </c>
      <c r="X68" s="419">
        <v>47927</v>
      </c>
      <c r="Y68" s="434">
        <v>0</v>
      </c>
      <c r="Z68" s="2" t="s">
        <v>95</v>
      </c>
      <c r="BN68" s="708" t="s">
        <v>95</v>
      </c>
      <c r="BO68" s="711">
        <v>50</v>
      </c>
      <c r="BP68" s="401">
        <f t="shared" ca="1" si="5"/>
        <v>-47000000</v>
      </c>
      <c r="BQ68" s="399">
        <f t="shared" ca="1" si="6"/>
        <v>1</v>
      </c>
      <c r="BR68" s="400">
        <f ca="1"/>
        <v>52310</v>
      </c>
      <c r="BS68" s="400">
        <f ca="1"/>
        <v>52310</v>
      </c>
      <c r="BT68" s="400">
        <f ca="1"/>
        <v>52495</v>
      </c>
      <c r="BU68" s="401">
        <f ca="1"/>
        <v>185</v>
      </c>
      <c r="BV68" s="402">
        <f ca="1"/>
        <v>0.50277777777777799</v>
      </c>
      <c r="BW68" s="400">
        <f ca="1"/>
        <v>52495</v>
      </c>
      <c r="BX68" s="403">
        <f t="shared" ca="1" si="1"/>
        <v>5.2200000000000007E-3</v>
      </c>
      <c r="BY68" s="713">
        <f t="shared" ca="1" si="7"/>
        <v>-47000000</v>
      </c>
      <c r="BZ68" s="711">
        <v>50</v>
      </c>
      <c r="CA68" s="714">
        <f t="shared" ca="1" si="8"/>
        <v>78000000</v>
      </c>
      <c r="CB68" s="399">
        <f t="shared" ca="1" si="9"/>
        <v>1</v>
      </c>
      <c r="CC68" s="400">
        <f ca="1"/>
        <v>47837</v>
      </c>
      <c r="CD68" s="400">
        <f ca="1"/>
        <v>47837</v>
      </c>
      <c r="CE68" s="400">
        <f ca="1"/>
        <v>47927</v>
      </c>
      <c r="CF68" s="401">
        <f ca="1"/>
        <v>90</v>
      </c>
      <c r="CG68" s="402">
        <f ca="1"/>
        <v>0.25</v>
      </c>
      <c r="CH68" s="400">
        <f ca="1"/>
        <v>47927</v>
      </c>
      <c r="CI68" s="715">
        <f t="shared" ca="1" si="2"/>
        <v>0</v>
      </c>
    </row>
    <row r="69" spans="2:87">
      <c r="B69" s="325" t="s">
        <v>392</v>
      </c>
      <c r="C69" s="385"/>
      <c r="E69" s="321">
        <v>51</v>
      </c>
      <c r="F69" s="408"/>
      <c r="G69" s="409"/>
      <c r="H69" s="419"/>
      <c r="I69" s="404"/>
      <c r="J69" s="404"/>
      <c r="K69" s="405"/>
      <c r="L69" s="406"/>
      <c r="M69" s="404"/>
      <c r="N69" s="407"/>
      <c r="P69" s="322">
        <v>51</v>
      </c>
      <c r="Q69" s="714">
        <f t="shared" si="4"/>
        <v>73000000</v>
      </c>
      <c r="R69" s="435">
        <v>1</v>
      </c>
      <c r="S69" s="419">
        <v>47927</v>
      </c>
      <c r="T69" s="419">
        <v>47927</v>
      </c>
      <c r="U69" s="419">
        <v>48019</v>
      </c>
      <c r="V69" s="432">
        <v>92</v>
      </c>
      <c r="W69" s="433">
        <v>0.25555555555555598</v>
      </c>
      <c r="X69" s="419">
        <v>48019</v>
      </c>
      <c r="Y69" s="434">
        <v>0</v>
      </c>
      <c r="Z69" s="2" t="s">
        <v>95</v>
      </c>
      <c r="BN69" s="708" t="s">
        <v>95</v>
      </c>
      <c r="BO69" s="711">
        <v>51</v>
      </c>
      <c r="BP69" s="401" t="str">
        <f t="shared" ca="1" si="5"/>
        <v/>
      </c>
      <c r="BQ69" s="399" t="str">
        <f t="shared" ca="1" si="6"/>
        <v/>
      </c>
      <c r="BR69" s="400" t="str">
        <f ca="1"/>
        <v/>
      </c>
      <c r="BS69" s="400" t="str">
        <f ca="1"/>
        <v/>
      </c>
      <c r="BT69" s="400" t="str">
        <f ca="1"/>
        <v/>
      </c>
      <c r="BU69" s="401" t="str">
        <f ca="1"/>
        <v/>
      </c>
      <c r="BV69" s="402" t="str">
        <f ca="1"/>
        <v/>
      </c>
      <c r="BW69" s="400" t="str">
        <f ca="1"/>
        <v/>
      </c>
      <c r="BX69" s="403" t="str">
        <f t="shared" ca="1" si="1"/>
        <v/>
      </c>
      <c r="BY69" s="713" t="str">
        <f t="shared" ca="1" si="7"/>
        <v/>
      </c>
      <c r="BZ69" s="711">
        <v>51</v>
      </c>
      <c r="CA69" s="714">
        <f t="shared" ca="1" si="8"/>
        <v>73000000</v>
      </c>
      <c r="CB69" s="399">
        <f t="shared" ca="1" si="9"/>
        <v>1</v>
      </c>
      <c r="CC69" s="400">
        <f ca="1"/>
        <v>47927</v>
      </c>
      <c r="CD69" s="400">
        <f ca="1"/>
        <v>47927</v>
      </c>
      <c r="CE69" s="400">
        <f ca="1"/>
        <v>48019</v>
      </c>
      <c r="CF69" s="401">
        <f ca="1"/>
        <v>92</v>
      </c>
      <c r="CG69" s="402">
        <f ca="1"/>
        <v>0.25555555555555598</v>
      </c>
      <c r="CH69" s="400">
        <f ca="1"/>
        <v>48019</v>
      </c>
      <c r="CI69" s="715">
        <f t="shared" ca="1" si="2"/>
        <v>0</v>
      </c>
    </row>
    <row r="70" spans="2:87">
      <c r="B70" s="326" t="s">
        <v>398</v>
      </c>
      <c r="C70" s="386" t="s">
        <v>380</v>
      </c>
      <c r="E70" s="321">
        <v>52</v>
      </c>
      <c r="F70" s="408"/>
      <c r="G70" s="409"/>
      <c r="H70" s="419"/>
      <c r="I70" s="404"/>
      <c r="J70" s="404"/>
      <c r="K70" s="405"/>
      <c r="L70" s="406"/>
      <c r="M70" s="404"/>
      <c r="N70" s="407"/>
      <c r="P70" s="322">
        <v>52</v>
      </c>
      <c r="Q70" s="714">
        <f t="shared" si="4"/>
        <v>73000000</v>
      </c>
      <c r="R70" s="435">
        <v>1</v>
      </c>
      <c r="S70" s="419">
        <v>48019</v>
      </c>
      <c r="T70" s="419">
        <v>48019</v>
      </c>
      <c r="U70" s="419">
        <v>48113</v>
      </c>
      <c r="V70" s="432">
        <v>94</v>
      </c>
      <c r="W70" s="433">
        <v>0.26111111111111102</v>
      </c>
      <c r="X70" s="419">
        <v>48113</v>
      </c>
      <c r="Y70" s="434">
        <v>0</v>
      </c>
      <c r="Z70" s="2" t="s">
        <v>95</v>
      </c>
      <c r="BN70" s="708" t="s">
        <v>95</v>
      </c>
      <c r="BO70" s="711">
        <v>52</v>
      </c>
      <c r="BP70" s="401" t="str">
        <f t="shared" ca="1" si="5"/>
        <v/>
      </c>
      <c r="BQ70" s="399" t="str">
        <f t="shared" ca="1" si="6"/>
        <v/>
      </c>
      <c r="BR70" s="400" t="str">
        <f ca="1"/>
        <v/>
      </c>
      <c r="BS70" s="400" t="str">
        <f ca="1"/>
        <v/>
      </c>
      <c r="BT70" s="400" t="str">
        <f ca="1"/>
        <v/>
      </c>
      <c r="BU70" s="401" t="str">
        <f ca="1"/>
        <v/>
      </c>
      <c r="BV70" s="402" t="str">
        <f ca="1"/>
        <v/>
      </c>
      <c r="BW70" s="400" t="str">
        <f ca="1"/>
        <v/>
      </c>
      <c r="BX70" s="403" t="str">
        <f t="shared" ca="1" si="1"/>
        <v/>
      </c>
      <c r="BY70" s="713" t="str">
        <f t="shared" ca="1" si="7"/>
        <v/>
      </c>
      <c r="BZ70" s="711">
        <v>52</v>
      </c>
      <c r="CA70" s="714">
        <f t="shared" ca="1" si="8"/>
        <v>73000000</v>
      </c>
      <c r="CB70" s="399">
        <f t="shared" ca="1" si="9"/>
        <v>1</v>
      </c>
      <c r="CC70" s="400">
        <f ca="1"/>
        <v>48019</v>
      </c>
      <c r="CD70" s="400">
        <f ca="1"/>
        <v>48019</v>
      </c>
      <c r="CE70" s="400">
        <f ca="1"/>
        <v>48113</v>
      </c>
      <c r="CF70" s="401">
        <f ca="1"/>
        <v>94</v>
      </c>
      <c r="CG70" s="402">
        <f ca="1"/>
        <v>0.26111111111111102</v>
      </c>
      <c r="CH70" s="400">
        <f ca="1"/>
        <v>48113</v>
      </c>
      <c r="CI70" s="715">
        <f t="shared" ca="1" si="2"/>
        <v>0</v>
      </c>
    </row>
    <row r="71" spans="2:87">
      <c r="E71" s="321">
        <v>53</v>
      </c>
      <c r="F71" s="408"/>
      <c r="G71" s="409"/>
      <c r="H71" s="419"/>
      <c r="I71" s="404"/>
      <c r="J71" s="404"/>
      <c r="K71" s="405"/>
      <c r="L71" s="406"/>
      <c r="M71" s="404"/>
      <c r="N71" s="407"/>
      <c r="P71" s="322">
        <v>53</v>
      </c>
      <c r="Q71" s="714">
        <f t="shared" si="4"/>
        <v>68000000</v>
      </c>
      <c r="R71" s="435">
        <v>1</v>
      </c>
      <c r="S71" s="419">
        <v>48113</v>
      </c>
      <c r="T71" s="419">
        <v>48113</v>
      </c>
      <c r="U71" s="419">
        <v>48204</v>
      </c>
      <c r="V71" s="432">
        <v>91</v>
      </c>
      <c r="W71" s="433">
        <v>0.25277777777777799</v>
      </c>
      <c r="X71" s="419">
        <v>48204</v>
      </c>
      <c r="Y71" s="434">
        <v>0</v>
      </c>
      <c r="Z71" s="2" t="s">
        <v>95</v>
      </c>
      <c r="BN71" s="708" t="s">
        <v>95</v>
      </c>
      <c r="BO71" s="711">
        <v>53</v>
      </c>
      <c r="BP71" s="401" t="str">
        <f t="shared" ca="1" si="5"/>
        <v/>
      </c>
      <c r="BQ71" s="399" t="str">
        <f t="shared" ca="1" si="6"/>
        <v/>
      </c>
      <c r="BR71" s="400" t="str">
        <f ca="1"/>
        <v/>
      </c>
      <c r="BS71" s="400" t="str">
        <f ca="1"/>
        <v/>
      </c>
      <c r="BT71" s="400" t="str">
        <f ca="1"/>
        <v/>
      </c>
      <c r="BU71" s="401" t="str">
        <f ca="1"/>
        <v/>
      </c>
      <c r="BV71" s="402" t="str">
        <f ca="1"/>
        <v/>
      </c>
      <c r="BW71" s="400" t="str">
        <f ca="1"/>
        <v/>
      </c>
      <c r="BX71" s="403" t="str">
        <f t="shared" ca="1" si="1"/>
        <v/>
      </c>
      <c r="BY71" s="713" t="str">
        <f t="shared" ca="1" si="7"/>
        <v/>
      </c>
      <c r="BZ71" s="711">
        <v>53</v>
      </c>
      <c r="CA71" s="714">
        <f t="shared" ca="1" si="8"/>
        <v>68000000</v>
      </c>
      <c r="CB71" s="399">
        <f t="shared" ca="1" si="9"/>
        <v>1</v>
      </c>
      <c r="CC71" s="400">
        <f ca="1"/>
        <v>48113</v>
      </c>
      <c r="CD71" s="400">
        <f ca="1"/>
        <v>48113</v>
      </c>
      <c r="CE71" s="400">
        <f ca="1"/>
        <v>48204</v>
      </c>
      <c r="CF71" s="401">
        <f ca="1"/>
        <v>91</v>
      </c>
      <c r="CG71" s="402">
        <f ca="1"/>
        <v>0.25277777777777799</v>
      </c>
      <c r="CH71" s="400">
        <f ca="1"/>
        <v>48204</v>
      </c>
      <c r="CI71" s="715">
        <f t="shared" ca="1" si="2"/>
        <v>0</v>
      </c>
    </row>
    <row r="72" spans="2:87">
      <c r="E72" s="321">
        <v>54</v>
      </c>
      <c r="F72" s="408"/>
      <c r="G72" s="409"/>
      <c r="H72" s="419"/>
      <c r="I72" s="404"/>
      <c r="J72" s="404"/>
      <c r="K72" s="405"/>
      <c r="L72" s="406"/>
      <c r="M72" s="404"/>
      <c r="N72" s="407"/>
      <c r="P72" s="322">
        <v>54</v>
      </c>
      <c r="Q72" s="714">
        <f t="shared" si="4"/>
        <v>68000000</v>
      </c>
      <c r="R72" s="435">
        <v>1</v>
      </c>
      <c r="S72" s="419">
        <v>48204</v>
      </c>
      <c r="T72" s="419">
        <v>48204</v>
      </c>
      <c r="U72" s="419">
        <v>48295</v>
      </c>
      <c r="V72" s="432">
        <v>91</v>
      </c>
      <c r="W72" s="433">
        <v>0.25277777777777799</v>
      </c>
      <c r="X72" s="419">
        <v>48295</v>
      </c>
      <c r="Y72" s="434">
        <v>0</v>
      </c>
      <c r="Z72" s="2" t="s">
        <v>95</v>
      </c>
      <c r="BN72" s="708" t="s">
        <v>95</v>
      </c>
      <c r="BO72" s="711">
        <v>54</v>
      </c>
      <c r="BP72" s="401" t="str">
        <f t="shared" ca="1" si="5"/>
        <v/>
      </c>
      <c r="BQ72" s="399" t="str">
        <f t="shared" ca="1" si="6"/>
        <v/>
      </c>
      <c r="BR72" s="400" t="str">
        <f ca="1"/>
        <v/>
      </c>
      <c r="BS72" s="400" t="str">
        <f ca="1"/>
        <v/>
      </c>
      <c r="BT72" s="400" t="str">
        <f ca="1"/>
        <v/>
      </c>
      <c r="BU72" s="401" t="str">
        <f ca="1"/>
        <v/>
      </c>
      <c r="BV72" s="402" t="str">
        <f ca="1"/>
        <v/>
      </c>
      <c r="BW72" s="400" t="str">
        <f ca="1"/>
        <v/>
      </c>
      <c r="BX72" s="403" t="str">
        <f t="shared" ca="1" si="1"/>
        <v/>
      </c>
      <c r="BY72" s="713" t="str">
        <f t="shared" ca="1" si="7"/>
        <v/>
      </c>
      <c r="BZ72" s="711">
        <v>54</v>
      </c>
      <c r="CA72" s="714">
        <f t="shared" ca="1" si="8"/>
        <v>68000000</v>
      </c>
      <c r="CB72" s="399">
        <f t="shared" ca="1" si="9"/>
        <v>1</v>
      </c>
      <c r="CC72" s="400">
        <f ca="1"/>
        <v>48204</v>
      </c>
      <c r="CD72" s="400">
        <f ca="1"/>
        <v>48204</v>
      </c>
      <c r="CE72" s="400">
        <f ca="1"/>
        <v>48295</v>
      </c>
      <c r="CF72" s="401">
        <f ca="1"/>
        <v>91</v>
      </c>
      <c r="CG72" s="402">
        <f ca="1"/>
        <v>0.25277777777777799</v>
      </c>
      <c r="CH72" s="400">
        <f ca="1"/>
        <v>48295</v>
      </c>
      <c r="CI72" s="715">
        <f t="shared" ca="1" si="2"/>
        <v>0</v>
      </c>
    </row>
    <row r="73" spans="2:87">
      <c r="E73" s="321">
        <v>55</v>
      </c>
      <c r="F73" s="408"/>
      <c r="G73" s="409"/>
      <c r="H73" s="419"/>
      <c r="I73" s="404"/>
      <c r="J73" s="404"/>
      <c r="K73" s="405"/>
      <c r="L73" s="406"/>
      <c r="M73" s="404"/>
      <c r="N73" s="407"/>
      <c r="P73" s="322">
        <v>55</v>
      </c>
      <c r="Q73" s="714">
        <f t="shared" si="4"/>
        <v>63000000</v>
      </c>
      <c r="R73" s="435">
        <v>1</v>
      </c>
      <c r="S73" s="419">
        <v>48295</v>
      </c>
      <c r="T73" s="419">
        <v>48295</v>
      </c>
      <c r="U73" s="419">
        <v>48386</v>
      </c>
      <c r="V73" s="432">
        <v>91</v>
      </c>
      <c r="W73" s="433">
        <v>0.25277777777777799</v>
      </c>
      <c r="X73" s="419">
        <v>48386</v>
      </c>
      <c r="Y73" s="434">
        <v>0</v>
      </c>
      <c r="Z73" s="2" t="s">
        <v>95</v>
      </c>
      <c r="BN73" s="708" t="s">
        <v>95</v>
      </c>
      <c r="BO73" s="711">
        <v>55</v>
      </c>
      <c r="BP73" s="401" t="str">
        <f t="shared" ca="1" si="5"/>
        <v/>
      </c>
      <c r="BQ73" s="399" t="str">
        <f t="shared" ca="1" si="6"/>
        <v/>
      </c>
      <c r="BR73" s="400" t="str">
        <f ca="1"/>
        <v/>
      </c>
      <c r="BS73" s="400" t="str">
        <f ca="1"/>
        <v/>
      </c>
      <c r="BT73" s="400" t="str">
        <f ca="1"/>
        <v/>
      </c>
      <c r="BU73" s="401" t="str">
        <f ca="1"/>
        <v/>
      </c>
      <c r="BV73" s="402" t="str">
        <f ca="1"/>
        <v/>
      </c>
      <c r="BW73" s="400" t="str">
        <f ca="1"/>
        <v/>
      </c>
      <c r="BX73" s="403" t="str">
        <f t="shared" ca="1" si="1"/>
        <v/>
      </c>
      <c r="BY73" s="713" t="str">
        <f t="shared" ca="1" si="7"/>
        <v/>
      </c>
      <c r="BZ73" s="711">
        <v>55</v>
      </c>
      <c r="CA73" s="714">
        <f t="shared" ca="1" si="8"/>
        <v>63000000</v>
      </c>
      <c r="CB73" s="399">
        <f t="shared" ca="1" si="9"/>
        <v>1</v>
      </c>
      <c r="CC73" s="400">
        <f ca="1"/>
        <v>48295</v>
      </c>
      <c r="CD73" s="400">
        <f ca="1"/>
        <v>48295</v>
      </c>
      <c r="CE73" s="400">
        <f ca="1"/>
        <v>48386</v>
      </c>
      <c r="CF73" s="401">
        <f ca="1"/>
        <v>91</v>
      </c>
      <c r="CG73" s="402">
        <f ca="1"/>
        <v>0.25277777777777799</v>
      </c>
      <c r="CH73" s="400">
        <f ca="1"/>
        <v>48386</v>
      </c>
      <c r="CI73" s="715">
        <f t="shared" ca="1" si="2"/>
        <v>0</v>
      </c>
    </row>
    <row r="74" spans="2:87">
      <c r="E74" s="321">
        <v>56</v>
      </c>
      <c r="F74" s="408"/>
      <c r="G74" s="409"/>
      <c r="H74" s="419"/>
      <c r="I74" s="404"/>
      <c r="J74" s="404"/>
      <c r="K74" s="405"/>
      <c r="L74" s="406"/>
      <c r="M74" s="404"/>
      <c r="N74" s="407"/>
      <c r="P74" s="322">
        <v>56</v>
      </c>
      <c r="Q74" s="714">
        <f t="shared" si="4"/>
        <v>63000000</v>
      </c>
      <c r="R74" s="435">
        <v>1</v>
      </c>
      <c r="S74" s="419">
        <v>48386</v>
      </c>
      <c r="T74" s="419">
        <v>48386</v>
      </c>
      <c r="U74" s="419">
        <v>48477</v>
      </c>
      <c r="V74" s="432">
        <v>91</v>
      </c>
      <c r="W74" s="433">
        <v>0.25277777777777799</v>
      </c>
      <c r="X74" s="419">
        <v>48477</v>
      </c>
      <c r="Y74" s="434">
        <v>0</v>
      </c>
      <c r="Z74" s="2" t="s">
        <v>95</v>
      </c>
      <c r="BN74" s="708" t="s">
        <v>95</v>
      </c>
      <c r="BO74" s="711">
        <v>56</v>
      </c>
      <c r="BP74" s="401" t="str">
        <f t="shared" ca="1" si="5"/>
        <v/>
      </c>
      <c r="BQ74" s="399" t="str">
        <f t="shared" ca="1" si="6"/>
        <v/>
      </c>
      <c r="BR74" s="400" t="str">
        <f ca="1"/>
        <v/>
      </c>
      <c r="BS74" s="400" t="str">
        <f ca="1"/>
        <v/>
      </c>
      <c r="BT74" s="400" t="str">
        <f ca="1"/>
        <v/>
      </c>
      <c r="BU74" s="401" t="str">
        <f ca="1"/>
        <v/>
      </c>
      <c r="BV74" s="402" t="str">
        <f ca="1"/>
        <v/>
      </c>
      <c r="BW74" s="400" t="str">
        <f ca="1"/>
        <v/>
      </c>
      <c r="BX74" s="403" t="str">
        <f t="shared" ca="1" si="1"/>
        <v/>
      </c>
      <c r="BY74" s="713" t="str">
        <f t="shared" ca="1" si="7"/>
        <v/>
      </c>
      <c r="BZ74" s="711">
        <v>56</v>
      </c>
      <c r="CA74" s="714">
        <f t="shared" ca="1" si="8"/>
        <v>63000000</v>
      </c>
      <c r="CB74" s="399">
        <f t="shared" ca="1" si="9"/>
        <v>1</v>
      </c>
      <c r="CC74" s="400">
        <f ca="1"/>
        <v>48386</v>
      </c>
      <c r="CD74" s="400">
        <f ca="1"/>
        <v>48386</v>
      </c>
      <c r="CE74" s="400">
        <f ca="1"/>
        <v>48477</v>
      </c>
      <c r="CF74" s="401">
        <f ca="1"/>
        <v>91</v>
      </c>
      <c r="CG74" s="402">
        <f ca="1"/>
        <v>0.25277777777777799</v>
      </c>
      <c r="CH74" s="400">
        <f ca="1"/>
        <v>48477</v>
      </c>
      <c r="CI74" s="715">
        <f t="shared" ca="1" si="2"/>
        <v>0</v>
      </c>
    </row>
    <row r="75" spans="2:87">
      <c r="E75" s="321">
        <v>57</v>
      </c>
      <c r="F75" s="408"/>
      <c r="G75" s="409"/>
      <c r="H75" s="419"/>
      <c r="I75" s="404"/>
      <c r="J75" s="404"/>
      <c r="K75" s="405"/>
      <c r="L75" s="406"/>
      <c r="M75" s="404"/>
      <c r="N75" s="407"/>
      <c r="P75" s="322">
        <v>57</v>
      </c>
      <c r="Q75" s="714">
        <f t="shared" si="4"/>
        <v>58000000</v>
      </c>
      <c r="R75" s="435">
        <v>1</v>
      </c>
      <c r="S75" s="419">
        <v>48477</v>
      </c>
      <c r="T75" s="419">
        <v>48477</v>
      </c>
      <c r="U75" s="419">
        <v>48568</v>
      </c>
      <c r="V75" s="432">
        <v>91</v>
      </c>
      <c r="W75" s="433">
        <v>0.25277777777777799</v>
      </c>
      <c r="X75" s="419">
        <v>48568</v>
      </c>
      <c r="Y75" s="434">
        <v>0</v>
      </c>
      <c r="Z75" s="2" t="s">
        <v>95</v>
      </c>
      <c r="BN75" s="708" t="s">
        <v>95</v>
      </c>
      <c r="BO75" s="711">
        <v>57</v>
      </c>
      <c r="BP75" s="401" t="str">
        <f t="shared" ca="1" si="5"/>
        <v/>
      </c>
      <c r="BQ75" s="399" t="str">
        <f t="shared" ca="1" si="6"/>
        <v/>
      </c>
      <c r="BR75" s="400" t="str">
        <f ca="1"/>
        <v/>
      </c>
      <c r="BS75" s="400" t="str">
        <f ca="1"/>
        <v/>
      </c>
      <c r="BT75" s="400" t="str">
        <f ca="1"/>
        <v/>
      </c>
      <c r="BU75" s="401" t="str">
        <f ca="1"/>
        <v/>
      </c>
      <c r="BV75" s="402" t="str">
        <f ca="1"/>
        <v/>
      </c>
      <c r="BW75" s="400" t="str">
        <f ca="1"/>
        <v/>
      </c>
      <c r="BX75" s="403" t="str">
        <f t="shared" ca="1" si="1"/>
        <v/>
      </c>
      <c r="BY75" s="713" t="str">
        <f t="shared" ca="1" si="7"/>
        <v/>
      </c>
      <c r="BZ75" s="711">
        <v>57</v>
      </c>
      <c r="CA75" s="714">
        <f t="shared" ca="1" si="8"/>
        <v>58000000</v>
      </c>
      <c r="CB75" s="399">
        <f t="shared" ca="1" si="9"/>
        <v>1</v>
      </c>
      <c r="CC75" s="400">
        <f ca="1"/>
        <v>48477</v>
      </c>
      <c r="CD75" s="400">
        <f ca="1"/>
        <v>48477</v>
      </c>
      <c r="CE75" s="400">
        <f ca="1"/>
        <v>48568</v>
      </c>
      <c r="CF75" s="401">
        <f ca="1"/>
        <v>91</v>
      </c>
      <c r="CG75" s="402">
        <f ca="1"/>
        <v>0.25277777777777799</v>
      </c>
      <c r="CH75" s="400">
        <f ca="1"/>
        <v>48568</v>
      </c>
      <c r="CI75" s="715">
        <f t="shared" ca="1" si="2"/>
        <v>0</v>
      </c>
    </row>
    <row r="76" spans="2:87">
      <c r="E76" s="321">
        <v>58</v>
      </c>
      <c r="F76" s="408"/>
      <c r="G76" s="409"/>
      <c r="H76" s="419"/>
      <c r="I76" s="404"/>
      <c r="J76" s="404"/>
      <c r="K76" s="405"/>
      <c r="L76" s="406"/>
      <c r="M76" s="404"/>
      <c r="N76" s="407"/>
      <c r="P76" s="322">
        <v>58</v>
      </c>
      <c r="Q76" s="714">
        <f t="shared" si="4"/>
        <v>58000000</v>
      </c>
      <c r="R76" s="435">
        <v>1</v>
      </c>
      <c r="S76" s="419">
        <v>48568</v>
      </c>
      <c r="T76" s="419">
        <v>48568</v>
      </c>
      <c r="U76" s="419">
        <v>48659</v>
      </c>
      <c r="V76" s="432">
        <v>91</v>
      </c>
      <c r="W76" s="433">
        <v>0.25277777777777799</v>
      </c>
      <c r="X76" s="419">
        <v>48659</v>
      </c>
      <c r="Y76" s="434">
        <v>0</v>
      </c>
      <c r="Z76" s="2" t="s">
        <v>95</v>
      </c>
      <c r="BN76" s="708" t="s">
        <v>95</v>
      </c>
      <c r="BO76" s="711">
        <v>58</v>
      </c>
      <c r="BP76" s="401" t="str">
        <f t="shared" ca="1" si="5"/>
        <v/>
      </c>
      <c r="BQ76" s="399" t="str">
        <f t="shared" ca="1" si="6"/>
        <v/>
      </c>
      <c r="BR76" s="400" t="str">
        <f ca="1"/>
        <v/>
      </c>
      <c r="BS76" s="400" t="str">
        <f ca="1"/>
        <v/>
      </c>
      <c r="BT76" s="400" t="str">
        <f ca="1"/>
        <v/>
      </c>
      <c r="BU76" s="401" t="str">
        <f ca="1"/>
        <v/>
      </c>
      <c r="BV76" s="402" t="str">
        <f ca="1"/>
        <v/>
      </c>
      <c r="BW76" s="400" t="str">
        <f ca="1"/>
        <v/>
      </c>
      <c r="BX76" s="403" t="str">
        <f t="shared" ca="1" si="1"/>
        <v/>
      </c>
      <c r="BY76" s="713" t="str">
        <f t="shared" ca="1" si="7"/>
        <v/>
      </c>
      <c r="BZ76" s="711">
        <v>58</v>
      </c>
      <c r="CA76" s="714">
        <f t="shared" ca="1" si="8"/>
        <v>58000000</v>
      </c>
      <c r="CB76" s="399">
        <f t="shared" ca="1" si="9"/>
        <v>1</v>
      </c>
      <c r="CC76" s="400">
        <f ca="1"/>
        <v>48568</v>
      </c>
      <c r="CD76" s="400">
        <f ca="1"/>
        <v>48568</v>
      </c>
      <c r="CE76" s="400">
        <f ca="1"/>
        <v>48659</v>
      </c>
      <c r="CF76" s="401">
        <f ca="1"/>
        <v>91</v>
      </c>
      <c r="CG76" s="402">
        <f ca="1"/>
        <v>0.25277777777777799</v>
      </c>
      <c r="CH76" s="400">
        <f ca="1"/>
        <v>48659</v>
      </c>
      <c r="CI76" s="715">
        <f t="shared" ca="1" si="2"/>
        <v>0</v>
      </c>
    </row>
    <row r="77" spans="2:87">
      <c r="E77" s="321">
        <v>59</v>
      </c>
      <c r="F77" s="408"/>
      <c r="G77" s="409"/>
      <c r="H77" s="419"/>
      <c r="I77" s="404"/>
      <c r="J77" s="404"/>
      <c r="K77" s="405"/>
      <c r="L77" s="406"/>
      <c r="M77" s="404"/>
      <c r="N77" s="407"/>
      <c r="P77" s="322">
        <v>59</v>
      </c>
      <c r="Q77" s="714">
        <f t="shared" si="4"/>
        <v>53000000</v>
      </c>
      <c r="R77" s="435">
        <v>1</v>
      </c>
      <c r="S77" s="419">
        <v>48659</v>
      </c>
      <c r="T77" s="419">
        <v>48659</v>
      </c>
      <c r="U77" s="419">
        <v>48750</v>
      </c>
      <c r="V77" s="432">
        <v>91</v>
      </c>
      <c r="W77" s="433">
        <v>0.25277777777777799</v>
      </c>
      <c r="X77" s="419">
        <v>48750</v>
      </c>
      <c r="Y77" s="434">
        <v>0</v>
      </c>
      <c r="Z77" s="2" t="s">
        <v>95</v>
      </c>
      <c r="BN77" s="708" t="s">
        <v>95</v>
      </c>
      <c r="BO77" s="711">
        <v>59</v>
      </c>
      <c r="BP77" s="401" t="str">
        <f t="shared" ca="1" si="5"/>
        <v/>
      </c>
      <c r="BQ77" s="399" t="str">
        <f t="shared" ca="1" si="6"/>
        <v/>
      </c>
      <c r="BR77" s="400" t="str">
        <f ca="1"/>
        <v/>
      </c>
      <c r="BS77" s="400" t="str">
        <f ca="1"/>
        <v/>
      </c>
      <c r="BT77" s="400" t="str">
        <f ca="1"/>
        <v/>
      </c>
      <c r="BU77" s="401" t="str">
        <f ca="1"/>
        <v/>
      </c>
      <c r="BV77" s="402" t="str">
        <f ca="1"/>
        <v/>
      </c>
      <c r="BW77" s="400" t="str">
        <f ca="1"/>
        <v/>
      </c>
      <c r="BX77" s="403" t="str">
        <f t="shared" ca="1" si="1"/>
        <v/>
      </c>
      <c r="BY77" s="713" t="str">
        <f t="shared" ca="1" si="7"/>
        <v/>
      </c>
      <c r="BZ77" s="711">
        <v>59</v>
      </c>
      <c r="CA77" s="714">
        <f t="shared" ca="1" si="8"/>
        <v>53000000</v>
      </c>
      <c r="CB77" s="399">
        <f t="shared" ca="1" si="9"/>
        <v>1</v>
      </c>
      <c r="CC77" s="400">
        <f ca="1"/>
        <v>48659</v>
      </c>
      <c r="CD77" s="400">
        <f ca="1"/>
        <v>48659</v>
      </c>
      <c r="CE77" s="400">
        <f ca="1"/>
        <v>48750</v>
      </c>
      <c r="CF77" s="401">
        <f ca="1"/>
        <v>91</v>
      </c>
      <c r="CG77" s="402">
        <f ca="1"/>
        <v>0.25277777777777799</v>
      </c>
      <c r="CH77" s="400">
        <f ca="1"/>
        <v>48750</v>
      </c>
      <c r="CI77" s="715">
        <f t="shared" ca="1" si="2"/>
        <v>0</v>
      </c>
    </row>
    <row r="78" spans="2:87">
      <c r="E78" s="321">
        <v>60</v>
      </c>
      <c r="F78" s="408"/>
      <c r="G78" s="409"/>
      <c r="H78" s="419"/>
      <c r="I78" s="404"/>
      <c r="J78" s="404"/>
      <c r="K78" s="405"/>
      <c r="L78" s="406"/>
      <c r="M78" s="404"/>
      <c r="N78" s="407"/>
      <c r="P78" s="322">
        <v>60</v>
      </c>
      <c r="Q78" s="714">
        <f t="shared" si="4"/>
        <v>53000000</v>
      </c>
      <c r="R78" s="435">
        <v>1</v>
      </c>
      <c r="S78" s="419">
        <v>48750</v>
      </c>
      <c r="T78" s="419">
        <v>48750</v>
      </c>
      <c r="U78" s="419">
        <v>48842</v>
      </c>
      <c r="V78" s="432">
        <v>92</v>
      </c>
      <c r="W78" s="433">
        <v>0.25555555555555598</v>
      </c>
      <c r="X78" s="419">
        <v>48842</v>
      </c>
      <c r="Y78" s="434">
        <v>0</v>
      </c>
      <c r="Z78" s="2" t="s">
        <v>95</v>
      </c>
      <c r="BN78" s="708" t="s">
        <v>95</v>
      </c>
      <c r="BO78" s="711">
        <v>60</v>
      </c>
      <c r="BP78" s="401" t="str">
        <f t="shared" ca="1" si="5"/>
        <v/>
      </c>
      <c r="BQ78" s="399" t="str">
        <f t="shared" ca="1" si="6"/>
        <v/>
      </c>
      <c r="BR78" s="400" t="str">
        <f ca="1"/>
        <v/>
      </c>
      <c r="BS78" s="400" t="str">
        <f ca="1"/>
        <v/>
      </c>
      <c r="BT78" s="400" t="str">
        <f ca="1"/>
        <v/>
      </c>
      <c r="BU78" s="401" t="str">
        <f ca="1"/>
        <v/>
      </c>
      <c r="BV78" s="402" t="str">
        <f ca="1"/>
        <v/>
      </c>
      <c r="BW78" s="400" t="str">
        <f ca="1"/>
        <v/>
      </c>
      <c r="BX78" s="403" t="str">
        <f t="shared" ca="1" si="1"/>
        <v/>
      </c>
      <c r="BY78" s="713" t="str">
        <f t="shared" ca="1" si="7"/>
        <v/>
      </c>
      <c r="BZ78" s="711">
        <v>60</v>
      </c>
      <c r="CA78" s="714">
        <f t="shared" ca="1" si="8"/>
        <v>53000000</v>
      </c>
      <c r="CB78" s="399">
        <f t="shared" ca="1" si="9"/>
        <v>1</v>
      </c>
      <c r="CC78" s="400">
        <f ca="1"/>
        <v>48750</v>
      </c>
      <c r="CD78" s="400">
        <f ca="1"/>
        <v>48750</v>
      </c>
      <c r="CE78" s="400">
        <f ca="1"/>
        <v>48842</v>
      </c>
      <c r="CF78" s="401">
        <f ca="1"/>
        <v>92</v>
      </c>
      <c r="CG78" s="402">
        <f ca="1"/>
        <v>0.25555555555555598</v>
      </c>
      <c r="CH78" s="400">
        <f ca="1"/>
        <v>48842</v>
      </c>
      <c r="CI78" s="715">
        <f t="shared" ca="1" si="2"/>
        <v>0</v>
      </c>
    </row>
    <row r="79" spans="2:87">
      <c r="E79" s="321">
        <v>61</v>
      </c>
      <c r="F79" s="408"/>
      <c r="G79" s="409"/>
      <c r="H79" s="419"/>
      <c r="I79" s="404"/>
      <c r="J79" s="404"/>
      <c r="K79" s="405"/>
      <c r="L79" s="406"/>
      <c r="M79" s="404"/>
      <c r="N79" s="407"/>
      <c r="P79" s="322">
        <v>61</v>
      </c>
      <c r="Q79" s="714">
        <f t="shared" si="4"/>
        <v>48000000</v>
      </c>
      <c r="R79" s="435">
        <v>1</v>
      </c>
      <c r="S79" s="419">
        <v>48842</v>
      </c>
      <c r="T79" s="419">
        <v>48842</v>
      </c>
      <c r="U79" s="419">
        <v>48933</v>
      </c>
      <c r="V79" s="432">
        <v>91</v>
      </c>
      <c r="W79" s="433">
        <v>0.25277777777777799</v>
      </c>
      <c r="X79" s="419">
        <v>48933</v>
      </c>
      <c r="Y79" s="434">
        <v>0</v>
      </c>
      <c r="Z79" s="2" t="s">
        <v>95</v>
      </c>
      <c r="BN79" s="708" t="s">
        <v>95</v>
      </c>
      <c r="BO79" s="711">
        <v>61</v>
      </c>
      <c r="BP79" s="401" t="str">
        <f t="shared" ca="1" si="5"/>
        <v/>
      </c>
      <c r="BQ79" s="399" t="str">
        <f t="shared" ca="1" si="6"/>
        <v/>
      </c>
      <c r="BR79" s="400" t="str">
        <f ca="1"/>
        <v/>
      </c>
      <c r="BS79" s="400" t="str">
        <f ca="1"/>
        <v/>
      </c>
      <c r="BT79" s="400" t="str">
        <f ca="1"/>
        <v/>
      </c>
      <c r="BU79" s="401" t="str">
        <f ca="1"/>
        <v/>
      </c>
      <c r="BV79" s="402" t="str">
        <f ca="1"/>
        <v/>
      </c>
      <c r="BW79" s="400" t="str">
        <f ca="1"/>
        <v/>
      </c>
      <c r="BX79" s="403" t="str">
        <f t="shared" ca="1" si="1"/>
        <v/>
      </c>
      <c r="BY79" s="713" t="str">
        <f t="shared" ca="1" si="7"/>
        <v/>
      </c>
      <c r="BZ79" s="711">
        <v>61</v>
      </c>
      <c r="CA79" s="714">
        <f t="shared" ca="1" si="8"/>
        <v>48000000</v>
      </c>
      <c r="CB79" s="399">
        <f t="shared" ca="1" si="9"/>
        <v>1</v>
      </c>
      <c r="CC79" s="400">
        <f ca="1"/>
        <v>48842</v>
      </c>
      <c r="CD79" s="400">
        <f ca="1"/>
        <v>48842</v>
      </c>
      <c r="CE79" s="400">
        <f ca="1"/>
        <v>48933</v>
      </c>
      <c r="CF79" s="401">
        <f ca="1"/>
        <v>91</v>
      </c>
      <c r="CG79" s="402">
        <f ca="1"/>
        <v>0.25277777777777799</v>
      </c>
      <c r="CH79" s="400">
        <f ca="1"/>
        <v>48933</v>
      </c>
      <c r="CI79" s="715">
        <f t="shared" ca="1" si="2"/>
        <v>0</v>
      </c>
    </row>
    <row r="80" spans="2:87">
      <c r="E80" s="321">
        <v>62</v>
      </c>
      <c r="F80" s="408"/>
      <c r="G80" s="409"/>
      <c r="H80" s="419"/>
      <c r="I80" s="404"/>
      <c r="J80" s="404"/>
      <c r="K80" s="405"/>
      <c r="L80" s="406"/>
      <c r="M80" s="404"/>
      <c r="N80" s="407"/>
      <c r="P80" s="322">
        <v>62</v>
      </c>
      <c r="Q80" s="714">
        <f t="shared" si="4"/>
        <v>48000000</v>
      </c>
      <c r="R80" s="435">
        <v>1</v>
      </c>
      <c r="S80" s="419">
        <v>48933</v>
      </c>
      <c r="T80" s="419">
        <v>48933</v>
      </c>
      <c r="U80" s="419">
        <v>49023</v>
      </c>
      <c r="V80" s="432">
        <v>90</v>
      </c>
      <c r="W80" s="433">
        <v>0.25</v>
      </c>
      <c r="X80" s="419">
        <v>49023</v>
      </c>
      <c r="Y80" s="434">
        <v>0</v>
      </c>
      <c r="Z80" s="2" t="s">
        <v>95</v>
      </c>
      <c r="BN80" s="708" t="s">
        <v>95</v>
      </c>
      <c r="BO80" s="711">
        <v>62</v>
      </c>
      <c r="BP80" s="401" t="str">
        <f t="shared" ca="1" si="5"/>
        <v/>
      </c>
      <c r="BQ80" s="399" t="str">
        <f t="shared" ca="1" si="6"/>
        <v/>
      </c>
      <c r="BR80" s="400" t="str">
        <f ca="1"/>
        <v/>
      </c>
      <c r="BS80" s="400" t="str">
        <f ca="1"/>
        <v/>
      </c>
      <c r="BT80" s="400" t="str">
        <f ca="1"/>
        <v/>
      </c>
      <c r="BU80" s="401" t="str">
        <f ca="1"/>
        <v/>
      </c>
      <c r="BV80" s="402" t="str">
        <f ca="1"/>
        <v/>
      </c>
      <c r="BW80" s="400" t="str">
        <f ca="1"/>
        <v/>
      </c>
      <c r="BX80" s="403" t="str">
        <f t="shared" ca="1" si="1"/>
        <v/>
      </c>
      <c r="BY80" s="713" t="str">
        <f t="shared" ca="1" si="7"/>
        <v/>
      </c>
      <c r="BZ80" s="711">
        <v>62</v>
      </c>
      <c r="CA80" s="714">
        <f t="shared" ca="1" si="8"/>
        <v>48000000</v>
      </c>
      <c r="CB80" s="399">
        <f t="shared" ca="1" si="9"/>
        <v>1</v>
      </c>
      <c r="CC80" s="400">
        <f ca="1"/>
        <v>48933</v>
      </c>
      <c r="CD80" s="400">
        <f ca="1"/>
        <v>48933</v>
      </c>
      <c r="CE80" s="400">
        <f ca="1"/>
        <v>49023</v>
      </c>
      <c r="CF80" s="401">
        <f ca="1"/>
        <v>90</v>
      </c>
      <c r="CG80" s="402">
        <f ca="1"/>
        <v>0.25</v>
      </c>
      <c r="CH80" s="400">
        <f ca="1"/>
        <v>49023</v>
      </c>
      <c r="CI80" s="715">
        <f t="shared" ca="1" si="2"/>
        <v>0</v>
      </c>
    </row>
    <row r="81" spans="5:87">
      <c r="E81" s="321">
        <v>63</v>
      </c>
      <c r="F81" s="408"/>
      <c r="G81" s="409"/>
      <c r="H81" s="419"/>
      <c r="I81" s="404"/>
      <c r="J81" s="404"/>
      <c r="K81" s="405"/>
      <c r="L81" s="406"/>
      <c r="M81" s="404"/>
      <c r="N81" s="407"/>
      <c r="P81" s="322">
        <v>63</v>
      </c>
      <c r="Q81" s="714">
        <f t="shared" si="4"/>
        <v>43000000</v>
      </c>
      <c r="R81" s="435">
        <v>1</v>
      </c>
      <c r="S81" s="419">
        <v>49023</v>
      </c>
      <c r="T81" s="419">
        <v>49023</v>
      </c>
      <c r="U81" s="419">
        <v>49115</v>
      </c>
      <c r="V81" s="432">
        <v>92</v>
      </c>
      <c r="W81" s="433">
        <v>0.25555555555555598</v>
      </c>
      <c r="X81" s="419">
        <v>49115</v>
      </c>
      <c r="Y81" s="434">
        <v>0</v>
      </c>
      <c r="Z81" s="2" t="s">
        <v>95</v>
      </c>
      <c r="BN81" s="708" t="s">
        <v>95</v>
      </c>
      <c r="BO81" s="711">
        <v>63</v>
      </c>
      <c r="BP81" s="401" t="str">
        <f t="shared" ca="1" si="5"/>
        <v/>
      </c>
      <c r="BQ81" s="399" t="str">
        <f t="shared" ca="1" si="6"/>
        <v/>
      </c>
      <c r="BR81" s="400" t="str">
        <f ca="1"/>
        <v/>
      </c>
      <c r="BS81" s="400" t="str">
        <f ca="1"/>
        <v/>
      </c>
      <c r="BT81" s="400" t="str">
        <f ca="1"/>
        <v/>
      </c>
      <c r="BU81" s="401" t="str">
        <f ca="1"/>
        <v/>
      </c>
      <c r="BV81" s="402" t="str">
        <f ca="1"/>
        <v/>
      </c>
      <c r="BW81" s="400" t="str">
        <f ca="1"/>
        <v/>
      </c>
      <c r="BX81" s="403" t="str">
        <f t="shared" ca="1" si="1"/>
        <v/>
      </c>
      <c r="BY81" s="713" t="str">
        <f t="shared" ca="1" si="7"/>
        <v/>
      </c>
      <c r="BZ81" s="711">
        <v>63</v>
      </c>
      <c r="CA81" s="714">
        <f t="shared" ca="1" si="8"/>
        <v>43000000</v>
      </c>
      <c r="CB81" s="399">
        <f t="shared" ca="1" si="9"/>
        <v>1</v>
      </c>
      <c r="CC81" s="400">
        <f ca="1"/>
        <v>49023</v>
      </c>
      <c r="CD81" s="400">
        <f ca="1"/>
        <v>49023</v>
      </c>
      <c r="CE81" s="400">
        <f ca="1"/>
        <v>49115</v>
      </c>
      <c r="CF81" s="401">
        <f ca="1"/>
        <v>92</v>
      </c>
      <c r="CG81" s="402">
        <f ca="1"/>
        <v>0.25555555555555598</v>
      </c>
      <c r="CH81" s="400">
        <f ca="1"/>
        <v>49115</v>
      </c>
      <c r="CI81" s="715">
        <f t="shared" ca="1" si="2"/>
        <v>0</v>
      </c>
    </row>
    <row r="82" spans="5:87">
      <c r="E82" s="321">
        <v>64</v>
      </c>
      <c r="F82" s="408"/>
      <c r="G82" s="409"/>
      <c r="H82" s="419"/>
      <c r="I82" s="404"/>
      <c r="J82" s="404"/>
      <c r="K82" s="405"/>
      <c r="L82" s="406"/>
      <c r="M82" s="404"/>
      <c r="N82" s="407"/>
      <c r="P82" s="322">
        <v>64</v>
      </c>
      <c r="Q82" s="714">
        <f t="shared" si="4"/>
        <v>43000000</v>
      </c>
      <c r="R82" s="435">
        <v>1</v>
      </c>
      <c r="S82" s="419">
        <v>49115</v>
      </c>
      <c r="T82" s="419">
        <v>49115</v>
      </c>
      <c r="U82" s="419">
        <v>49207</v>
      </c>
      <c r="V82" s="432">
        <v>92</v>
      </c>
      <c r="W82" s="433">
        <v>0.25555555555555598</v>
      </c>
      <c r="X82" s="419">
        <v>49207</v>
      </c>
      <c r="Y82" s="434">
        <v>0</v>
      </c>
      <c r="Z82" s="2" t="s">
        <v>95</v>
      </c>
      <c r="BN82" s="708" t="s">
        <v>95</v>
      </c>
      <c r="BO82" s="711">
        <v>64</v>
      </c>
      <c r="BP82" s="401" t="str">
        <f t="shared" ca="1" si="5"/>
        <v/>
      </c>
      <c r="BQ82" s="399" t="str">
        <f t="shared" ca="1" si="6"/>
        <v/>
      </c>
      <c r="BR82" s="400" t="str">
        <f ca="1"/>
        <v/>
      </c>
      <c r="BS82" s="400" t="str">
        <f ca="1"/>
        <v/>
      </c>
      <c r="BT82" s="400" t="str">
        <f ca="1"/>
        <v/>
      </c>
      <c r="BU82" s="401" t="str">
        <f ca="1"/>
        <v/>
      </c>
      <c r="BV82" s="402" t="str">
        <f ca="1"/>
        <v/>
      </c>
      <c r="BW82" s="400" t="str">
        <f ca="1"/>
        <v/>
      </c>
      <c r="BX82" s="403" t="str">
        <f t="shared" ca="1" si="1"/>
        <v/>
      </c>
      <c r="BY82" s="713" t="str">
        <f t="shared" ca="1" si="7"/>
        <v/>
      </c>
      <c r="BZ82" s="711">
        <v>64</v>
      </c>
      <c r="CA82" s="714">
        <f t="shared" ca="1" si="8"/>
        <v>43000000</v>
      </c>
      <c r="CB82" s="399">
        <f t="shared" ca="1" si="9"/>
        <v>1</v>
      </c>
      <c r="CC82" s="400">
        <f ca="1"/>
        <v>49115</v>
      </c>
      <c r="CD82" s="400">
        <f ca="1"/>
        <v>49115</v>
      </c>
      <c r="CE82" s="400">
        <f ca="1"/>
        <v>49207</v>
      </c>
      <c r="CF82" s="401">
        <f ca="1"/>
        <v>92</v>
      </c>
      <c r="CG82" s="402">
        <f ca="1"/>
        <v>0.25555555555555598</v>
      </c>
      <c r="CH82" s="400">
        <f ca="1"/>
        <v>49207</v>
      </c>
      <c r="CI82" s="715">
        <f t="shared" ca="1" si="2"/>
        <v>0</v>
      </c>
    </row>
    <row r="83" spans="5:87">
      <c r="E83" s="321">
        <v>65</v>
      </c>
      <c r="F83" s="408"/>
      <c r="G83" s="409"/>
      <c r="H83" s="419"/>
      <c r="I83" s="404"/>
      <c r="J83" s="404"/>
      <c r="K83" s="405"/>
      <c r="L83" s="406"/>
      <c r="M83" s="404"/>
      <c r="N83" s="407"/>
      <c r="P83" s="322">
        <v>65</v>
      </c>
      <c r="Q83" s="714">
        <f t="shared" si="4"/>
        <v>38000000</v>
      </c>
      <c r="R83" s="435">
        <v>1</v>
      </c>
      <c r="S83" s="419">
        <v>49207</v>
      </c>
      <c r="T83" s="419">
        <v>49207</v>
      </c>
      <c r="U83" s="419">
        <v>49298</v>
      </c>
      <c r="V83" s="432">
        <v>91</v>
      </c>
      <c r="W83" s="433">
        <v>0.25277777777777799</v>
      </c>
      <c r="X83" s="419">
        <v>49298</v>
      </c>
      <c r="Y83" s="434">
        <v>0</v>
      </c>
      <c r="Z83" s="2" t="s">
        <v>95</v>
      </c>
      <c r="BN83" s="708" t="s">
        <v>95</v>
      </c>
      <c r="BO83" s="711">
        <v>65</v>
      </c>
      <c r="BP83" s="401" t="str">
        <f t="shared" ca="1" si="5"/>
        <v/>
      </c>
      <c r="BQ83" s="399" t="str">
        <f t="shared" ca="1" si="6"/>
        <v/>
      </c>
      <c r="BR83" s="400" t="str">
        <f ca="1"/>
        <v/>
      </c>
      <c r="BS83" s="400" t="str">
        <f ca="1"/>
        <v/>
      </c>
      <c r="BT83" s="400" t="str">
        <f ca="1"/>
        <v/>
      </c>
      <c r="BU83" s="401" t="str">
        <f ca="1"/>
        <v/>
      </c>
      <c r="BV83" s="402" t="str">
        <f ca="1"/>
        <v/>
      </c>
      <c r="BW83" s="400" t="str">
        <f ca="1"/>
        <v/>
      </c>
      <c r="BX83" s="403" t="str">
        <f t="shared" ref="BX83:BX146" ca="1" si="10">IF($BS83="","",VNS.FixedRate)</f>
        <v/>
      </c>
      <c r="BY83" s="713" t="str">
        <f t="shared" ca="1" si="7"/>
        <v/>
      </c>
      <c r="BZ83" s="711">
        <v>65</v>
      </c>
      <c r="CA83" s="714">
        <f t="shared" ca="1" si="8"/>
        <v>38000000</v>
      </c>
      <c r="CB83" s="399">
        <f t="shared" ca="1" si="9"/>
        <v>1</v>
      </c>
      <c r="CC83" s="400">
        <f ca="1"/>
        <v>49207</v>
      </c>
      <c r="CD83" s="400">
        <f ca="1"/>
        <v>49207</v>
      </c>
      <c r="CE83" s="400">
        <f ca="1"/>
        <v>49298</v>
      </c>
      <c r="CF83" s="401">
        <f ca="1"/>
        <v>91</v>
      </c>
      <c r="CG83" s="402">
        <f ca="1"/>
        <v>0.25277777777777799</v>
      </c>
      <c r="CH83" s="400">
        <f ca="1"/>
        <v>49298</v>
      </c>
      <c r="CI83" s="715">
        <f t="shared" ref="CI83:CI146" ca="1" si="11">IF($CD83="","",VNS.FloatSpread)</f>
        <v>0</v>
      </c>
    </row>
    <row r="84" spans="5:87">
      <c r="E84" s="321">
        <v>66</v>
      </c>
      <c r="F84" s="408"/>
      <c r="G84" s="409"/>
      <c r="H84" s="419"/>
      <c r="I84" s="404"/>
      <c r="J84" s="404"/>
      <c r="K84" s="405"/>
      <c r="L84" s="406"/>
      <c r="M84" s="404"/>
      <c r="N84" s="407"/>
      <c r="P84" s="322">
        <v>66</v>
      </c>
      <c r="Q84" s="714">
        <f t="shared" ref="Q84:Q147" si="12">IF(S84&lt;&gt;"",VLOOKUP(S84,H$19:O$518,8),"")</f>
        <v>38000000</v>
      </c>
      <c r="R84" s="435">
        <v>1</v>
      </c>
      <c r="S84" s="419">
        <v>49298</v>
      </c>
      <c r="T84" s="419">
        <v>49298</v>
      </c>
      <c r="U84" s="419">
        <v>49388</v>
      </c>
      <c r="V84" s="432">
        <v>90</v>
      </c>
      <c r="W84" s="433">
        <v>0.25</v>
      </c>
      <c r="X84" s="419">
        <v>49388</v>
      </c>
      <c r="Y84" s="434">
        <v>0</v>
      </c>
      <c r="Z84" s="2" t="s">
        <v>95</v>
      </c>
      <c r="BN84" s="708" t="s">
        <v>95</v>
      </c>
      <c r="BO84" s="711">
        <v>66</v>
      </c>
      <c r="BP84" s="401" t="str">
        <f t="shared" ref="BP84:BP147" ca="1" si="13">IF($BS84="","",IF(OR(VNS.FixedAmortization=0,VNS.FixedAmortization.Frequency=0),BP83,IF(MOD(BO84-1,VNS.FixedAmortization.Frequency)=0,BP83-VNS.FixedAmortization,BP83)))</f>
        <v/>
      </c>
      <c r="BQ84" s="399" t="str">
        <f t="shared" ref="BQ84:BQ147" ca="1" si="14">IF(BS84="","",1)</f>
        <v/>
      </c>
      <c r="BR84" s="400" t="str">
        <f ca="1"/>
        <v/>
      </c>
      <c r="BS84" s="400" t="str">
        <f ca="1"/>
        <v/>
      </c>
      <c r="BT84" s="400" t="str">
        <f ca="1"/>
        <v/>
      </c>
      <c r="BU84" s="401" t="str">
        <f ca="1"/>
        <v/>
      </c>
      <c r="BV84" s="402" t="str">
        <f ca="1"/>
        <v/>
      </c>
      <c r="BW84" s="400" t="str">
        <f ca="1"/>
        <v/>
      </c>
      <c r="BX84" s="403" t="str">
        <f t="shared" ca="1" si="10"/>
        <v/>
      </c>
      <c r="BY84" s="713" t="str">
        <f t="shared" ref="BY84:BY147" ca="1" si="15">BP84</f>
        <v/>
      </c>
      <c r="BZ84" s="711">
        <v>66</v>
      </c>
      <c r="CA84" s="714">
        <f t="shared" ref="CA84:CA147" ca="1" si="16">IF(CC84&lt;&gt;"",VLOOKUP(CC84,BR$19:BY$518,8),"")</f>
        <v>38000000</v>
      </c>
      <c r="CB84" s="399">
        <f t="shared" ca="1" si="9"/>
        <v>1</v>
      </c>
      <c r="CC84" s="400">
        <f ca="1"/>
        <v>49298</v>
      </c>
      <c r="CD84" s="400">
        <f ca="1"/>
        <v>49298</v>
      </c>
      <c r="CE84" s="400">
        <f ca="1"/>
        <v>49388</v>
      </c>
      <c r="CF84" s="401">
        <f ca="1"/>
        <v>90</v>
      </c>
      <c r="CG84" s="402">
        <f ca="1"/>
        <v>0.25</v>
      </c>
      <c r="CH84" s="400">
        <f ca="1"/>
        <v>49388</v>
      </c>
      <c r="CI84" s="715">
        <f t="shared" ca="1" si="11"/>
        <v>0</v>
      </c>
    </row>
    <row r="85" spans="5:87">
      <c r="E85" s="321">
        <v>67</v>
      </c>
      <c r="F85" s="408"/>
      <c r="G85" s="409"/>
      <c r="H85" s="419"/>
      <c r="I85" s="404"/>
      <c r="J85" s="404"/>
      <c r="K85" s="405"/>
      <c r="L85" s="406"/>
      <c r="M85" s="404"/>
      <c r="N85" s="407"/>
      <c r="P85" s="322">
        <v>67</v>
      </c>
      <c r="Q85" s="714">
        <f t="shared" si="12"/>
        <v>33000000</v>
      </c>
      <c r="R85" s="435">
        <v>1</v>
      </c>
      <c r="S85" s="419">
        <v>49388</v>
      </c>
      <c r="T85" s="419">
        <v>49388</v>
      </c>
      <c r="U85" s="419">
        <v>49480</v>
      </c>
      <c r="V85" s="432">
        <v>92</v>
      </c>
      <c r="W85" s="433">
        <v>0.25555555555555598</v>
      </c>
      <c r="X85" s="419">
        <v>49480</v>
      </c>
      <c r="Y85" s="434">
        <v>0</v>
      </c>
      <c r="Z85" s="2" t="s">
        <v>95</v>
      </c>
      <c r="BN85" s="708" t="s">
        <v>95</v>
      </c>
      <c r="BO85" s="711">
        <v>67</v>
      </c>
      <c r="BP85" s="401" t="str">
        <f t="shared" ca="1" si="13"/>
        <v/>
      </c>
      <c r="BQ85" s="399" t="str">
        <f t="shared" ca="1" si="14"/>
        <v/>
      </c>
      <c r="BR85" s="400" t="str">
        <f ca="1"/>
        <v/>
      </c>
      <c r="BS85" s="400" t="str">
        <f ca="1"/>
        <v/>
      </c>
      <c r="BT85" s="400" t="str">
        <f ca="1"/>
        <v/>
      </c>
      <c r="BU85" s="401" t="str">
        <f ca="1"/>
        <v/>
      </c>
      <c r="BV85" s="402" t="str">
        <f ca="1"/>
        <v/>
      </c>
      <c r="BW85" s="400" t="str">
        <f ca="1"/>
        <v/>
      </c>
      <c r="BX85" s="403" t="str">
        <f t="shared" ca="1" si="10"/>
        <v/>
      </c>
      <c r="BY85" s="713" t="str">
        <f t="shared" ca="1" si="15"/>
        <v/>
      </c>
      <c r="BZ85" s="711">
        <v>67</v>
      </c>
      <c r="CA85" s="714">
        <f t="shared" ca="1" si="16"/>
        <v>33000000</v>
      </c>
      <c r="CB85" s="399">
        <f t="shared" ca="1" si="9"/>
        <v>1</v>
      </c>
      <c r="CC85" s="400">
        <f ca="1"/>
        <v>49388</v>
      </c>
      <c r="CD85" s="400">
        <f ca="1"/>
        <v>49388</v>
      </c>
      <c r="CE85" s="400">
        <f ca="1"/>
        <v>49480</v>
      </c>
      <c r="CF85" s="401">
        <f ca="1"/>
        <v>92</v>
      </c>
      <c r="CG85" s="402">
        <f ca="1"/>
        <v>0.25555555555555598</v>
      </c>
      <c r="CH85" s="400">
        <f ca="1"/>
        <v>49480</v>
      </c>
      <c r="CI85" s="715">
        <f t="shared" ca="1" si="11"/>
        <v>0</v>
      </c>
    </row>
    <row r="86" spans="5:87">
      <c r="E86" s="321">
        <v>68</v>
      </c>
      <c r="F86" s="408"/>
      <c r="G86" s="409"/>
      <c r="H86" s="419"/>
      <c r="I86" s="404"/>
      <c r="J86" s="404"/>
      <c r="K86" s="405"/>
      <c r="L86" s="406"/>
      <c r="M86" s="404"/>
      <c r="N86" s="407"/>
      <c r="P86" s="322">
        <v>68</v>
      </c>
      <c r="Q86" s="714">
        <f t="shared" si="12"/>
        <v>33000000</v>
      </c>
      <c r="R86" s="435">
        <v>1</v>
      </c>
      <c r="S86" s="419">
        <v>49480</v>
      </c>
      <c r="T86" s="419">
        <v>49480</v>
      </c>
      <c r="U86" s="419">
        <v>49572</v>
      </c>
      <c r="V86" s="432">
        <v>92</v>
      </c>
      <c r="W86" s="433">
        <v>0.25555555555555598</v>
      </c>
      <c r="X86" s="419">
        <v>49572</v>
      </c>
      <c r="Y86" s="434">
        <v>0</v>
      </c>
      <c r="Z86" s="2" t="s">
        <v>95</v>
      </c>
      <c r="BN86" s="708" t="s">
        <v>95</v>
      </c>
      <c r="BO86" s="711">
        <v>68</v>
      </c>
      <c r="BP86" s="401" t="str">
        <f t="shared" ca="1" si="13"/>
        <v/>
      </c>
      <c r="BQ86" s="399" t="str">
        <f t="shared" ca="1" si="14"/>
        <v/>
      </c>
      <c r="BR86" s="400" t="str">
        <f ca="1"/>
        <v/>
      </c>
      <c r="BS86" s="400" t="str">
        <f ca="1"/>
        <v/>
      </c>
      <c r="BT86" s="400" t="str">
        <f ca="1"/>
        <v/>
      </c>
      <c r="BU86" s="401" t="str">
        <f ca="1"/>
        <v/>
      </c>
      <c r="BV86" s="402" t="str">
        <f ca="1"/>
        <v/>
      </c>
      <c r="BW86" s="400" t="str">
        <f ca="1"/>
        <v/>
      </c>
      <c r="BX86" s="403" t="str">
        <f t="shared" ca="1" si="10"/>
        <v/>
      </c>
      <c r="BY86" s="713" t="str">
        <f t="shared" ca="1" si="15"/>
        <v/>
      </c>
      <c r="BZ86" s="711">
        <v>68</v>
      </c>
      <c r="CA86" s="714">
        <f t="shared" ca="1" si="16"/>
        <v>33000000</v>
      </c>
      <c r="CB86" s="399">
        <f t="shared" ca="1" si="9"/>
        <v>1</v>
      </c>
      <c r="CC86" s="400">
        <f ca="1"/>
        <v>49480</v>
      </c>
      <c r="CD86" s="400">
        <f ca="1"/>
        <v>49480</v>
      </c>
      <c r="CE86" s="400">
        <f ca="1"/>
        <v>49572</v>
      </c>
      <c r="CF86" s="401">
        <f ca="1"/>
        <v>92</v>
      </c>
      <c r="CG86" s="402">
        <f ca="1"/>
        <v>0.25555555555555598</v>
      </c>
      <c r="CH86" s="400">
        <f ca="1"/>
        <v>49572</v>
      </c>
      <c r="CI86" s="715">
        <f t="shared" ca="1" si="11"/>
        <v>0</v>
      </c>
    </row>
    <row r="87" spans="5:87">
      <c r="E87" s="321">
        <v>69</v>
      </c>
      <c r="F87" s="408"/>
      <c r="G87" s="409"/>
      <c r="H87" s="419"/>
      <c r="I87" s="404"/>
      <c r="J87" s="404"/>
      <c r="K87" s="405"/>
      <c r="L87" s="406"/>
      <c r="M87" s="404"/>
      <c r="N87" s="407"/>
      <c r="P87" s="322">
        <v>69</v>
      </c>
      <c r="Q87" s="714">
        <f t="shared" si="12"/>
        <v>28000000</v>
      </c>
      <c r="R87" s="435">
        <v>1</v>
      </c>
      <c r="S87" s="419">
        <v>49572</v>
      </c>
      <c r="T87" s="419">
        <v>49572</v>
      </c>
      <c r="U87" s="419">
        <v>49663</v>
      </c>
      <c r="V87" s="432">
        <v>91</v>
      </c>
      <c r="W87" s="433">
        <v>0.25277777777777799</v>
      </c>
      <c r="X87" s="419">
        <v>49663</v>
      </c>
      <c r="Y87" s="434">
        <v>0</v>
      </c>
      <c r="Z87" s="2" t="s">
        <v>95</v>
      </c>
      <c r="BN87" s="708" t="s">
        <v>95</v>
      </c>
      <c r="BO87" s="711">
        <v>69</v>
      </c>
      <c r="BP87" s="401" t="str">
        <f t="shared" ca="1" si="13"/>
        <v/>
      </c>
      <c r="BQ87" s="399" t="str">
        <f t="shared" ca="1" si="14"/>
        <v/>
      </c>
      <c r="BR87" s="400" t="str">
        <f ca="1"/>
        <v/>
      </c>
      <c r="BS87" s="400" t="str">
        <f ca="1"/>
        <v/>
      </c>
      <c r="BT87" s="400" t="str">
        <f ca="1"/>
        <v/>
      </c>
      <c r="BU87" s="401" t="str">
        <f ca="1"/>
        <v/>
      </c>
      <c r="BV87" s="402" t="str">
        <f ca="1"/>
        <v/>
      </c>
      <c r="BW87" s="400" t="str">
        <f ca="1"/>
        <v/>
      </c>
      <c r="BX87" s="403" t="str">
        <f t="shared" ca="1" si="10"/>
        <v/>
      </c>
      <c r="BY87" s="713" t="str">
        <f t="shared" ca="1" si="15"/>
        <v/>
      </c>
      <c r="BZ87" s="711">
        <v>69</v>
      </c>
      <c r="CA87" s="714">
        <f t="shared" ca="1" si="16"/>
        <v>28000000</v>
      </c>
      <c r="CB87" s="399">
        <f t="shared" ca="1" si="9"/>
        <v>1</v>
      </c>
      <c r="CC87" s="400">
        <f ca="1"/>
        <v>49572</v>
      </c>
      <c r="CD87" s="400">
        <f ca="1"/>
        <v>49572</v>
      </c>
      <c r="CE87" s="400">
        <f ca="1"/>
        <v>49663</v>
      </c>
      <c r="CF87" s="401">
        <f ca="1"/>
        <v>91</v>
      </c>
      <c r="CG87" s="402">
        <f ca="1"/>
        <v>0.25277777777777799</v>
      </c>
      <c r="CH87" s="400">
        <f ca="1"/>
        <v>49663</v>
      </c>
      <c r="CI87" s="715">
        <f t="shared" ca="1" si="11"/>
        <v>0</v>
      </c>
    </row>
    <row r="88" spans="5:87">
      <c r="E88" s="321">
        <v>70</v>
      </c>
      <c r="F88" s="408"/>
      <c r="G88" s="409"/>
      <c r="H88" s="419"/>
      <c r="I88" s="404"/>
      <c r="J88" s="404"/>
      <c r="K88" s="405"/>
      <c r="L88" s="406"/>
      <c r="M88" s="404"/>
      <c r="N88" s="407"/>
      <c r="P88" s="322">
        <v>70</v>
      </c>
      <c r="Q88" s="714">
        <f t="shared" si="12"/>
        <v>28000000</v>
      </c>
      <c r="R88" s="435">
        <v>1</v>
      </c>
      <c r="S88" s="419">
        <v>49663</v>
      </c>
      <c r="T88" s="419">
        <v>49663</v>
      </c>
      <c r="U88" s="419">
        <v>49754</v>
      </c>
      <c r="V88" s="432">
        <v>91</v>
      </c>
      <c r="W88" s="433">
        <v>0.25277777777777799</v>
      </c>
      <c r="X88" s="419">
        <v>49754</v>
      </c>
      <c r="Y88" s="434">
        <v>0</v>
      </c>
      <c r="Z88" s="2" t="s">
        <v>95</v>
      </c>
      <c r="BN88" s="708" t="s">
        <v>95</v>
      </c>
      <c r="BO88" s="711">
        <v>70</v>
      </c>
      <c r="BP88" s="401" t="str">
        <f t="shared" ca="1" si="13"/>
        <v/>
      </c>
      <c r="BQ88" s="399" t="str">
        <f t="shared" ca="1" si="14"/>
        <v/>
      </c>
      <c r="BR88" s="400" t="str">
        <f ca="1"/>
        <v/>
      </c>
      <c r="BS88" s="400" t="str">
        <f ca="1"/>
        <v/>
      </c>
      <c r="BT88" s="400" t="str">
        <f ca="1"/>
        <v/>
      </c>
      <c r="BU88" s="401" t="str">
        <f ca="1"/>
        <v/>
      </c>
      <c r="BV88" s="402" t="str">
        <f ca="1"/>
        <v/>
      </c>
      <c r="BW88" s="400" t="str">
        <f ca="1"/>
        <v/>
      </c>
      <c r="BX88" s="403" t="str">
        <f t="shared" ca="1" si="10"/>
        <v/>
      </c>
      <c r="BY88" s="713" t="str">
        <f t="shared" ca="1" si="15"/>
        <v/>
      </c>
      <c r="BZ88" s="711">
        <v>70</v>
      </c>
      <c r="CA88" s="714">
        <f t="shared" ca="1" si="16"/>
        <v>28000000</v>
      </c>
      <c r="CB88" s="399">
        <f t="shared" ref="CB88:CB151" ca="1" si="17">IF(CD88="","",1)</f>
        <v>1</v>
      </c>
      <c r="CC88" s="400">
        <f ca="1"/>
        <v>49663</v>
      </c>
      <c r="CD88" s="400">
        <f ca="1"/>
        <v>49663</v>
      </c>
      <c r="CE88" s="400">
        <f ca="1"/>
        <v>49754</v>
      </c>
      <c r="CF88" s="401">
        <f ca="1"/>
        <v>91</v>
      </c>
      <c r="CG88" s="402">
        <f ca="1"/>
        <v>0.25277777777777799</v>
      </c>
      <c r="CH88" s="400">
        <f ca="1"/>
        <v>49754</v>
      </c>
      <c r="CI88" s="715">
        <f t="shared" ca="1" si="11"/>
        <v>0</v>
      </c>
    </row>
    <row r="89" spans="5:87">
      <c r="E89" s="321">
        <v>71</v>
      </c>
      <c r="F89" s="408"/>
      <c r="G89" s="409"/>
      <c r="H89" s="419"/>
      <c r="I89" s="404"/>
      <c r="J89" s="404"/>
      <c r="K89" s="405"/>
      <c r="L89" s="406"/>
      <c r="M89" s="404"/>
      <c r="N89" s="407"/>
      <c r="P89" s="322">
        <v>71</v>
      </c>
      <c r="Q89" s="714">
        <f t="shared" si="12"/>
        <v>23000000</v>
      </c>
      <c r="R89" s="435">
        <v>1</v>
      </c>
      <c r="S89" s="419">
        <v>49754</v>
      </c>
      <c r="T89" s="419">
        <v>49754</v>
      </c>
      <c r="U89" s="419">
        <v>49846</v>
      </c>
      <c r="V89" s="432">
        <v>92</v>
      </c>
      <c r="W89" s="433">
        <v>0.25555555555555598</v>
      </c>
      <c r="X89" s="419">
        <v>49846</v>
      </c>
      <c r="Y89" s="434">
        <v>0</v>
      </c>
      <c r="Z89" s="2" t="s">
        <v>95</v>
      </c>
      <c r="BN89" s="708" t="s">
        <v>95</v>
      </c>
      <c r="BO89" s="711">
        <v>71</v>
      </c>
      <c r="BP89" s="401" t="str">
        <f t="shared" ca="1" si="13"/>
        <v/>
      </c>
      <c r="BQ89" s="399" t="str">
        <f t="shared" ca="1" si="14"/>
        <v/>
      </c>
      <c r="BR89" s="400" t="str">
        <f ca="1"/>
        <v/>
      </c>
      <c r="BS89" s="400" t="str">
        <f ca="1"/>
        <v/>
      </c>
      <c r="BT89" s="400" t="str">
        <f ca="1"/>
        <v/>
      </c>
      <c r="BU89" s="401" t="str">
        <f ca="1"/>
        <v/>
      </c>
      <c r="BV89" s="402" t="str">
        <f ca="1"/>
        <v/>
      </c>
      <c r="BW89" s="400" t="str">
        <f ca="1"/>
        <v/>
      </c>
      <c r="BX89" s="403" t="str">
        <f t="shared" ca="1" si="10"/>
        <v/>
      </c>
      <c r="BY89" s="713" t="str">
        <f t="shared" ca="1" si="15"/>
        <v/>
      </c>
      <c r="BZ89" s="711">
        <v>71</v>
      </c>
      <c r="CA89" s="714">
        <f t="shared" ca="1" si="16"/>
        <v>23000000</v>
      </c>
      <c r="CB89" s="399">
        <f t="shared" ca="1" si="17"/>
        <v>1</v>
      </c>
      <c r="CC89" s="400">
        <f ca="1"/>
        <v>49754</v>
      </c>
      <c r="CD89" s="400">
        <f ca="1"/>
        <v>49754</v>
      </c>
      <c r="CE89" s="400">
        <f ca="1"/>
        <v>49846</v>
      </c>
      <c r="CF89" s="401">
        <f ca="1"/>
        <v>92</v>
      </c>
      <c r="CG89" s="402">
        <f ca="1"/>
        <v>0.25555555555555598</v>
      </c>
      <c r="CH89" s="400">
        <f ca="1"/>
        <v>49846</v>
      </c>
      <c r="CI89" s="715">
        <f t="shared" ca="1" si="11"/>
        <v>0</v>
      </c>
    </row>
    <row r="90" spans="5:87">
      <c r="E90" s="321">
        <v>72</v>
      </c>
      <c r="F90" s="408"/>
      <c r="G90" s="409"/>
      <c r="H90" s="419"/>
      <c r="I90" s="404"/>
      <c r="J90" s="404"/>
      <c r="K90" s="405"/>
      <c r="L90" s="406"/>
      <c r="M90" s="404"/>
      <c r="N90" s="407"/>
      <c r="P90" s="322">
        <v>72</v>
      </c>
      <c r="Q90" s="714">
        <f t="shared" si="12"/>
        <v>23000000</v>
      </c>
      <c r="R90" s="435">
        <v>1</v>
      </c>
      <c r="S90" s="419">
        <v>49846</v>
      </c>
      <c r="T90" s="419">
        <v>49846</v>
      </c>
      <c r="U90" s="419">
        <v>49940</v>
      </c>
      <c r="V90" s="432">
        <v>94</v>
      </c>
      <c r="W90" s="433">
        <v>0.26111111111111102</v>
      </c>
      <c r="X90" s="419">
        <v>49940</v>
      </c>
      <c r="Y90" s="434">
        <v>0</v>
      </c>
      <c r="Z90" s="2" t="s">
        <v>95</v>
      </c>
      <c r="BN90" s="708" t="s">
        <v>95</v>
      </c>
      <c r="BO90" s="711">
        <v>72</v>
      </c>
      <c r="BP90" s="401" t="str">
        <f t="shared" ca="1" si="13"/>
        <v/>
      </c>
      <c r="BQ90" s="399" t="str">
        <f t="shared" ca="1" si="14"/>
        <v/>
      </c>
      <c r="BR90" s="400" t="str">
        <f ca="1"/>
        <v/>
      </c>
      <c r="BS90" s="400" t="str">
        <f ca="1"/>
        <v/>
      </c>
      <c r="BT90" s="400" t="str">
        <f ca="1"/>
        <v/>
      </c>
      <c r="BU90" s="401" t="str">
        <f ca="1"/>
        <v/>
      </c>
      <c r="BV90" s="402" t="str">
        <f ca="1"/>
        <v/>
      </c>
      <c r="BW90" s="400" t="str">
        <f ca="1"/>
        <v/>
      </c>
      <c r="BX90" s="403" t="str">
        <f t="shared" ca="1" si="10"/>
        <v/>
      </c>
      <c r="BY90" s="713" t="str">
        <f t="shared" ca="1" si="15"/>
        <v/>
      </c>
      <c r="BZ90" s="711">
        <v>72</v>
      </c>
      <c r="CA90" s="714">
        <f t="shared" ca="1" si="16"/>
        <v>23000000</v>
      </c>
      <c r="CB90" s="399">
        <f t="shared" ca="1" si="17"/>
        <v>1</v>
      </c>
      <c r="CC90" s="400">
        <f ca="1"/>
        <v>49846</v>
      </c>
      <c r="CD90" s="400">
        <f ca="1"/>
        <v>49846</v>
      </c>
      <c r="CE90" s="400">
        <f ca="1"/>
        <v>49940</v>
      </c>
      <c r="CF90" s="401">
        <f ca="1"/>
        <v>94</v>
      </c>
      <c r="CG90" s="402">
        <f ca="1"/>
        <v>0.26111111111111102</v>
      </c>
      <c r="CH90" s="400">
        <f ca="1"/>
        <v>49940</v>
      </c>
      <c r="CI90" s="715">
        <f t="shared" ca="1" si="11"/>
        <v>0</v>
      </c>
    </row>
    <row r="91" spans="5:87">
      <c r="E91" s="321">
        <v>73</v>
      </c>
      <c r="F91" s="408"/>
      <c r="G91" s="409"/>
      <c r="H91" s="419"/>
      <c r="I91" s="404"/>
      <c r="J91" s="404"/>
      <c r="K91" s="405"/>
      <c r="L91" s="406"/>
      <c r="M91" s="404"/>
      <c r="N91" s="407"/>
      <c r="P91" s="322">
        <v>73</v>
      </c>
      <c r="Q91" s="714">
        <f t="shared" si="12"/>
        <v>18000000</v>
      </c>
      <c r="R91" s="435">
        <v>1</v>
      </c>
      <c r="S91" s="419">
        <v>49940</v>
      </c>
      <c r="T91" s="419">
        <v>49940</v>
      </c>
      <c r="U91" s="419">
        <v>50031</v>
      </c>
      <c r="V91" s="432">
        <v>91</v>
      </c>
      <c r="W91" s="433">
        <v>0.25277777777777799</v>
      </c>
      <c r="X91" s="419">
        <v>50031</v>
      </c>
      <c r="Y91" s="434">
        <v>0</v>
      </c>
      <c r="Z91" s="2" t="s">
        <v>95</v>
      </c>
      <c r="BN91" s="708" t="s">
        <v>95</v>
      </c>
      <c r="BO91" s="711">
        <v>73</v>
      </c>
      <c r="BP91" s="401" t="str">
        <f t="shared" ca="1" si="13"/>
        <v/>
      </c>
      <c r="BQ91" s="399" t="str">
        <f t="shared" ca="1" si="14"/>
        <v/>
      </c>
      <c r="BR91" s="400" t="str">
        <f ca="1"/>
        <v/>
      </c>
      <c r="BS91" s="400" t="str">
        <f ca="1"/>
        <v/>
      </c>
      <c r="BT91" s="400" t="str">
        <f ca="1"/>
        <v/>
      </c>
      <c r="BU91" s="401" t="str">
        <f ca="1"/>
        <v/>
      </c>
      <c r="BV91" s="402" t="str">
        <f ca="1"/>
        <v/>
      </c>
      <c r="BW91" s="400" t="str">
        <f ca="1"/>
        <v/>
      </c>
      <c r="BX91" s="403" t="str">
        <f t="shared" ca="1" si="10"/>
        <v/>
      </c>
      <c r="BY91" s="713" t="str">
        <f t="shared" ca="1" si="15"/>
        <v/>
      </c>
      <c r="BZ91" s="711">
        <v>73</v>
      </c>
      <c r="CA91" s="714">
        <f t="shared" ca="1" si="16"/>
        <v>18000000</v>
      </c>
      <c r="CB91" s="399">
        <f t="shared" ca="1" si="17"/>
        <v>1</v>
      </c>
      <c r="CC91" s="400">
        <f ca="1"/>
        <v>49940</v>
      </c>
      <c r="CD91" s="400">
        <f ca="1"/>
        <v>49940</v>
      </c>
      <c r="CE91" s="400">
        <f ca="1"/>
        <v>50031</v>
      </c>
      <c r="CF91" s="401">
        <f ca="1"/>
        <v>91</v>
      </c>
      <c r="CG91" s="402">
        <f ca="1"/>
        <v>0.25277777777777799</v>
      </c>
      <c r="CH91" s="400">
        <f ca="1"/>
        <v>50031</v>
      </c>
      <c r="CI91" s="715">
        <f t="shared" ca="1" si="11"/>
        <v>0</v>
      </c>
    </row>
    <row r="92" spans="5:87">
      <c r="E92" s="321">
        <v>74</v>
      </c>
      <c r="F92" s="408"/>
      <c r="G92" s="409"/>
      <c r="H92" s="419"/>
      <c r="I92" s="404"/>
      <c r="J92" s="404"/>
      <c r="K92" s="405"/>
      <c r="L92" s="406"/>
      <c r="M92" s="404"/>
      <c r="N92" s="407"/>
      <c r="P92" s="322">
        <v>74</v>
      </c>
      <c r="Q92" s="714">
        <f t="shared" si="12"/>
        <v>18000000</v>
      </c>
      <c r="R92" s="435">
        <v>1</v>
      </c>
      <c r="S92" s="419">
        <v>50031</v>
      </c>
      <c r="T92" s="419">
        <v>50031</v>
      </c>
      <c r="U92" s="419">
        <v>50119</v>
      </c>
      <c r="V92" s="432">
        <v>88</v>
      </c>
      <c r="W92" s="433">
        <v>0.24444444444444399</v>
      </c>
      <c r="X92" s="419">
        <v>50119</v>
      </c>
      <c r="Y92" s="434">
        <v>0</v>
      </c>
      <c r="Z92" s="2" t="s">
        <v>95</v>
      </c>
      <c r="BN92" s="708" t="s">
        <v>95</v>
      </c>
      <c r="BO92" s="711">
        <v>74</v>
      </c>
      <c r="BP92" s="401" t="str">
        <f t="shared" ca="1" si="13"/>
        <v/>
      </c>
      <c r="BQ92" s="399" t="str">
        <f t="shared" ca="1" si="14"/>
        <v/>
      </c>
      <c r="BR92" s="400" t="str">
        <f ca="1"/>
        <v/>
      </c>
      <c r="BS92" s="400" t="str">
        <f ca="1"/>
        <v/>
      </c>
      <c r="BT92" s="400" t="str">
        <f ca="1"/>
        <v/>
      </c>
      <c r="BU92" s="401" t="str">
        <f ca="1"/>
        <v/>
      </c>
      <c r="BV92" s="402" t="str">
        <f ca="1"/>
        <v/>
      </c>
      <c r="BW92" s="400" t="str">
        <f ca="1"/>
        <v/>
      </c>
      <c r="BX92" s="403" t="str">
        <f t="shared" ca="1" si="10"/>
        <v/>
      </c>
      <c r="BY92" s="713" t="str">
        <f t="shared" ca="1" si="15"/>
        <v/>
      </c>
      <c r="BZ92" s="711">
        <v>74</v>
      </c>
      <c r="CA92" s="714">
        <f t="shared" ca="1" si="16"/>
        <v>18000000</v>
      </c>
      <c r="CB92" s="399">
        <f t="shared" ca="1" si="17"/>
        <v>1</v>
      </c>
      <c r="CC92" s="400">
        <f ca="1"/>
        <v>50031</v>
      </c>
      <c r="CD92" s="400">
        <f ca="1"/>
        <v>50031</v>
      </c>
      <c r="CE92" s="400">
        <f ca="1"/>
        <v>50119</v>
      </c>
      <c r="CF92" s="401">
        <f ca="1"/>
        <v>88</v>
      </c>
      <c r="CG92" s="402">
        <f ca="1"/>
        <v>0.24444444444444399</v>
      </c>
      <c r="CH92" s="400">
        <f ca="1"/>
        <v>50119</v>
      </c>
      <c r="CI92" s="715">
        <f t="shared" ca="1" si="11"/>
        <v>0</v>
      </c>
    </row>
    <row r="93" spans="5:87">
      <c r="E93" s="321">
        <v>75</v>
      </c>
      <c r="F93" s="408"/>
      <c r="G93" s="409"/>
      <c r="H93" s="419"/>
      <c r="I93" s="404"/>
      <c r="J93" s="404"/>
      <c r="K93" s="405"/>
      <c r="L93" s="406"/>
      <c r="M93" s="404"/>
      <c r="N93" s="407"/>
      <c r="P93" s="322">
        <v>75</v>
      </c>
      <c r="Q93" s="714">
        <f t="shared" si="12"/>
        <v>13000000</v>
      </c>
      <c r="R93" s="435">
        <v>1</v>
      </c>
      <c r="S93" s="419">
        <v>50119</v>
      </c>
      <c r="T93" s="419">
        <v>50119</v>
      </c>
      <c r="U93" s="419">
        <v>50213</v>
      </c>
      <c r="V93" s="432">
        <v>94</v>
      </c>
      <c r="W93" s="433">
        <v>0.26111111111111102</v>
      </c>
      <c r="X93" s="419">
        <v>50213</v>
      </c>
      <c r="Y93" s="434">
        <v>0</v>
      </c>
      <c r="Z93" s="2" t="s">
        <v>95</v>
      </c>
      <c r="BN93" s="708" t="s">
        <v>95</v>
      </c>
      <c r="BO93" s="711">
        <v>75</v>
      </c>
      <c r="BP93" s="401" t="str">
        <f t="shared" ca="1" si="13"/>
        <v/>
      </c>
      <c r="BQ93" s="399" t="str">
        <f t="shared" ca="1" si="14"/>
        <v/>
      </c>
      <c r="BR93" s="400" t="str">
        <f ca="1"/>
        <v/>
      </c>
      <c r="BS93" s="400" t="str">
        <f ca="1"/>
        <v/>
      </c>
      <c r="BT93" s="400" t="str">
        <f ca="1"/>
        <v/>
      </c>
      <c r="BU93" s="401" t="str">
        <f ca="1"/>
        <v/>
      </c>
      <c r="BV93" s="402" t="str">
        <f ca="1"/>
        <v/>
      </c>
      <c r="BW93" s="400" t="str">
        <f ca="1"/>
        <v/>
      </c>
      <c r="BX93" s="403" t="str">
        <f t="shared" ca="1" si="10"/>
        <v/>
      </c>
      <c r="BY93" s="713" t="str">
        <f t="shared" ca="1" si="15"/>
        <v/>
      </c>
      <c r="BZ93" s="711">
        <v>75</v>
      </c>
      <c r="CA93" s="714">
        <f t="shared" ca="1" si="16"/>
        <v>13000000</v>
      </c>
      <c r="CB93" s="399">
        <f t="shared" ca="1" si="17"/>
        <v>1</v>
      </c>
      <c r="CC93" s="400">
        <f ca="1"/>
        <v>50119</v>
      </c>
      <c r="CD93" s="400">
        <f ca="1"/>
        <v>50119</v>
      </c>
      <c r="CE93" s="400">
        <f ca="1"/>
        <v>50213</v>
      </c>
      <c r="CF93" s="401">
        <f ca="1"/>
        <v>94</v>
      </c>
      <c r="CG93" s="402">
        <f ca="1"/>
        <v>0.26111111111111102</v>
      </c>
      <c r="CH93" s="400">
        <f ca="1"/>
        <v>50213</v>
      </c>
      <c r="CI93" s="715">
        <f t="shared" ca="1" si="11"/>
        <v>0</v>
      </c>
    </row>
    <row r="94" spans="5:87">
      <c r="E94" s="321">
        <v>76</v>
      </c>
      <c r="F94" s="408"/>
      <c r="G94" s="409"/>
      <c r="H94" s="419"/>
      <c r="I94" s="404"/>
      <c r="J94" s="404"/>
      <c r="K94" s="405"/>
      <c r="L94" s="406"/>
      <c r="M94" s="404"/>
      <c r="N94" s="407"/>
      <c r="P94" s="322">
        <v>76</v>
      </c>
      <c r="Q94" s="714">
        <f t="shared" si="12"/>
        <v>13000000</v>
      </c>
      <c r="R94" s="435">
        <v>1</v>
      </c>
      <c r="S94" s="419">
        <v>50213</v>
      </c>
      <c r="T94" s="419">
        <v>50213</v>
      </c>
      <c r="U94" s="419">
        <v>50304</v>
      </c>
      <c r="V94" s="432">
        <v>91</v>
      </c>
      <c r="W94" s="433">
        <v>0.25277777777777799</v>
      </c>
      <c r="X94" s="419">
        <v>50304</v>
      </c>
      <c r="Y94" s="434">
        <v>0</v>
      </c>
      <c r="Z94" s="2" t="s">
        <v>95</v>
      </c>
      <c r="BN94" s="708" t="s">
        <v>95</v>
      </c>
      <c r="BO94" s="711">
        <v>76</v>
      </c>
      <c r="BP94" s="401" t="str">
        <f t="shared" ca="1" si="13"/>
        <v/>
      </c>
      <c r="BQ94" s="399" t="str">
        <f t="shared" ca="1" si="14"/>
        <v/>
      </c>
      <c r="BR94" s="400" t="str">
        <f ca="1"/>
        <v/>
      </c>
      <c r="BS94" s="400" t="str">
        <f ca="1"/>
        <v/>
      </c>
      <c r="BT94" s="400" t="str">
        <f ca="1"/>
        <v/>
      </c>
      <c r="BU94" s="401" t="str">
        <f ca="1"/>
        <v/>
      </c>
      <c r="BV94" s="402" t="str">
        <f ca="1"/>
        <v/>
      </c>
      <c r="BW94" s="400" t="str">
        <f ca="1"/>
        <v/>
      </c>
      <c r="BX94" s="403" t="str">
        <f t="shared" ca="1" si="10"/>
        <v/>
      </c>
      <c r="BY94" s="713" t="str">
        <f t="shared" ca="1" si="15"/>
        <v/>
      </c>
      <c r="BZ94" s="711">
        <v>76</v>
      </c>
      <c r="CA94" s="714">
        <f t="shared" ca="1" si="16"/>
        <v>13000000</v>
      </c>
      <c r="CB94" s="399">
        <f t="shared" ca="1" si="17"/>
        <v>1</v>
      </c>
      <c r="CC94" s="400">
        <f ca="1"/>
        <v>50213</v>
      </c>
      <c r="CD94" s="400">
        <f ca="1"/>
        <v>50213</v>
      </c>
      <c r="CE94" s="400">
        <f ca="1"/>
        <v>50304</v>
      </c>
      <c r="CF94" s="401">
        <f ca="1"/>
        <v>91</v>
      </c>
      <c r="CG94" s="402">
        <f ca="1"/>
        <v>0.25277777777777799</v>
      </c>
      <c r="CH94" s="400">
        <f ca="1"/>
        <v>50304</v>
      </c>
      <c r="CI94" s="715">
        <f t="shared" ca="1" si="11"/>
        <v>0</v>
      </c>
    </row>
    <row r="95" spans="5:87">
      <c r="E95" s="321">
        <v>77</v>
      </c>
      <c r="F95" s="408"/>
      <c r="G95" s="409"/>
      <c r="H95" s="419"/>
      <c r="I95" s="404"/>
      <c r="J95" s="404"/>
      <c r="K95" s="405"/>
      <c r="L95" s="406"/>
      <c r="M95" s="404"/>
      <c r="N95" s="407"/>
      <c r="P95" s="322">
        <v>77</v>
      </c>
      <c r="Q95" s="714">
        <f t="shared" si="12"/>
        <v>8000000</v>
      </c>
      <c r="R95" s="435">
        <v>1</v>
      </c>
      <c r="S95" s="419">
        <v>50304</v>
      </c>
      <c r="T95" s="419">
        <v>50304</v>
      </c>
      <c r="U95" s="419">
        <v>50395</v>
      </c>
      <c r="V95" s="432">
        <v>91</v>
      </c>
      <c r="W95" s="433">
        <v>0.25277777777777799</v>
      </c>
      <c r="X95" s="419">
        <v>50395</v>
      </c>
      <c r="Y95" s="434">
        <v>0</v>
      </c>
      <c r="Z95" s="2" t="s">
        <v>95</v>
      </c>
      <c r="BN95" s="708" t="s">
        <v>95</v>
      </c>
      <c r="BO95" s="711">
        <v>77</v>
      </c>
      <c r="BP95" s="401" t="str">
        <f t="shared" ca="1" si="13"/>
        <v/>
      </c>
      <c r="BQ95" s="399" t="str">
        <f t="shared" ca="1" si="14"/>
        <v/>
      </c>
      <c r="BR95" s="400" t="str">
        <f ca="1"/>
        <v/>
      </c>
      <c r="BS95" s="400" t="str">
        <f ca="1"/>
        <v/>
      </c>
      <c r="BT95" s="400" t="str">
        <f ca="1"/>
        <v/>
      </c>
      <c r="BU95" s="401" t="str">
        <f ca="1"/>
        <v/>
      </c>
      <c r="BV95" s="402" t="str">
        <f ca="1"/>
        <v/>
      </c>
      <c r="BW95" s="400" t="str">
        <f ca="1"/>
        <v/>
      </c>
      <c r="BX95" s="403" t="str">
        <f t="shared" ca="1" si="10"/>
        <v/>
      </c>
      <c r="BY95" s="713" t="str">
        <f t="shared" ca="1" si="15"/>
        <v/>
      </c>
      <c r="BZ95" s="711">
        <v>77</v>
      </c>
      <c r="CA95" s="714">
        <f t="shared" ca="1" si="16"/>
        <v>8000000</v>
      </c>
      <c r="CB95" s="399">
        <f t="shared" ca="1" si="17"/>
        <v>1</v>
      </c>
      <c r="CC95" s="400">
        <f ca="1"/>
        <v>50304</v>
      </c>
      <c r="CD95" s="400">
        <f ca="1"/>
        <v>50304</v>
      </c>
      <c r="CE95" s="400">
        <f ca="1"/>
        <v>50395</v>
      </c>
      <c r="CF95" s="401">
        <f ca="1"/>
        <v>91</v>
      </c>
      <c r="CG95" s="402">
        <f ca="1"/>
        <v>0.25277777777777799</v>
      </c>
      <c r="CH95" s="400">
        <f ca="1"/>
        <v>50395</v>
      </c>
      <c r="CI95" s="715">
        <f t="shared" ca="1" si="11"/>
        <v>0</v>
      </c>
    </row>
    <row r="96" spans="5:87">
      <c r="E96" s="321">
        <v>78</v>
      </c>
      <c r="F96" s="408"/>
      <c r="G96" s="409"/>
      <c r="H96" s="419"/>
      <c r="I96" s="404"/>
      <c r="J96" s="404"/>
      <c r="K96" s="405"/>
      <c r="L96" s="406"/>
      <c r="M96" s="404"/>
      <c r="N96" s="407"/>
      <c r="P96" s="322">
        <v>78</v>
      </c>
      <c r="Q96" s="714">
        <f t="shared" si="12"/>
        <v>8000000</v>
      </c>
      <c r="R96" s="435">
        <v>1</v>
      </c>
      <c r="S96" s="419">
        <v>50395</v>
      </c>
      <c r="T96" s="419">
        <v>50395</v>
      </c>
      <c r="U96" s="419">
        <v>50486</v>
      </c>
      <c r="V96" s="432">
        <v>91</v>
      </c>
      <c r="W96" s="433">
        <v>0.25277777777777799</v>
      </c>
      <c r="X96" s="419">
        <v>50486</v>
      </c>
      <c r="Y96" s="434">
        <v>0</v>
      </c>
      <c r="Z96" s="2" t="s">
        <v>95</v>
      </c>
      <c r="BN96" s="708" t="s">
        <v>95</v>
      </c>
      <c r="BO96" s="711">
        <v>78</v>
      </c>
      <c r="BP96" s="401" t="str">
        <f t="shared" ca="1" si="13"/>
        <v/>
      </c>
      <c r="BQ96" s="399" t="str">
        <f t="shared" ca="1" si="14"/>
        <v/>
      </c>
      <c r="BR96" s="400" t="str">
        <f ca="1"/>
        <v/>
      </c>
      <c r="BS96" s="400" t="str">
        <f ca="1"/>
        <v/>
      </c>
      <c r="BT96" s="400" t="str">
        <f ca="1"/>
        <v/>
      </c>
      <c r="BU96" s="401" t="str">
        <f ca="1"/>
        <v/>
      </c>
      <c r="BV96" s="402" t="str">
        <f ca="1"/>
        <v/>
      </c>
      <c r="BW96" s="400" t="str">
        <f ca="1"/>
        <v/>
      </c>
      <c r="BX96" s="403" t="str">
        <f t="shared" ca="1" si="10"/>
        <v/>
      </c>
      <c r="BY96" s="713" t="str">
        <f t="shared" ca="1" si="15"/>
        <v/>
      </c>
      <c r="BZ96" s="711">
        <v>78</v>
      </c>
      <c r="CA96" s="714">
        <f t="shared" ca="1" si="16"/>
        <v>8000000</v>
      </c>
      <c r="CB96" s="399">
        <f t="shared" ca="1" si="17"/>
        <v>1</v>
      </c>
      <c r="CC96" s="400">
        <f ca="1"/>
        <v>50395</v>
      </c>
      <c r="CD96" s="400">
        <f ca="1"/>
        <v>50395</v>
      </c>
      <c r="CE96" s="400">
        <f ca="1"/>
        <v>50486</v>
      </c>
      <c r="CF96" s="401">
        <f ca="1"/>
        <v>91</v>
      </c>
      <c r="CG96" s="402">
        <f ca="1"/>
        <v>0.25277777777777799</v>
      </c>
      <c r="CH96" s="400">
        <f ca="1"/>
        <v>50486</v>
      </c>
      <c r="CI96" s="715">
        <f t="shared" ca="1" si="11"/>
        <v>0</v>
      </c>
    </row>
    <row r="97" spans="5:87">
      <c r="E97" s="321">
        <v>79</v>
      </c>
      <c r="F97" s="408"/>
      <c r="G97" s="409"/>
      <c r="H97" s="419"/>
      <c r="I97" s="404"/>
      <c r="J97" s="404"/>
      <c r="K97" s="405"/>
      <c r="L97" s="406"/>
      <c r="M97" s="404"/>
      <c r="N97" s="407"/>
      <c r="P97" s="322">
        <v>79</v>
      </c>
      <c r="Q97" s="714">
        <f t="shared" si="12"/>
        <v>3000000</v>
      </c>
      <c r="R97" s="435">
        <v>1</v>
      </c>
      <c r="S97" s="419">
        <v>50486</v>
      </c>
      <c r="T97" s="419">
        <v>50486</v>
      </c>
      <c r="U97" s="419">
        <v>50577</v>
      </c>
      <c r="V97" s="432">
        <v>91</v>
      </c>
      <c r="W97" s="433">
        <v>0.25277777777777799</v>
      </c>
      <c r="X97" s="419">
        <v>50577</v>
      </c>
      <c r="Y97" s="434">
        <v>0</v>
      </c>
      <c r="Z97" s="2" t="s">
        <v>95</v>
      </c>
      <c r="BN97" s="708" t="s">
        <v>95</v>
      </c>
      <c r="BO97" s="711">
        <v>79</v>
      </c>
      <c r="BP97" s="401" t="str">
        <f t="shared" ca="1" si="13"/>
        <v/>
      </c>
      <c r="BQ97" s="399" t="str">
        <f t="shared" ca="1" si="14"/>
        <v/>
      </c>
      <c r="BR97" s="400" t="str">
        <f ca="1"/>
        <v/>
      </c>
      <c r="BS97" s="400" t="str">
        <f ca="1"/>
        <v/>
      </c>
      <c r="BT97" s="400" t="str">
        <f ca="1"/>
        <v/>
      </c>
      <c r="BU97" s="401" t="str">
        <f ca="1"/>
        <v/>
      </c>
      <c r="BV97" s="402" t="str">
        <f ca="1"/>
        <v/>
      </c>
      <c r="BW97" s="400" t="str">
        <f ca="1"/>
        <v/>
      </c>
      <c r="BX97" s="403" t="str">
        <f t="shared" ca="1" si="10"/>
        <v/>
      </c>
      <c r="BY97" s="713" t="str">
        <f t="shared" ca="1" si="15"/>
        <v/>
      </c>
      <c r="BZ97" s="711">
        <v>79</v>
      </c>
      <c r="CA97" s="714">
        <f t="shared" ca="1" si="16"/>
        <v>3000000</v>
      </c>
      <c r="CB97" s="399">
        <f t="shared" ca="1" si="17"/>
        <v>1</v>
      </c>
      <c r="CC97" s="400">
        <f ca="1"/>
        <v>50486</v>
      </c>
      <c r="CD97" s="400">
        <f ca="1"/>
        <v>50486</v>
      </c>
      <c r="CE97" s="400">
        <f ca="1"/>
        <v>50577</v>
      </c>
      <c r="CF97" s="401">
        <f ca="1"/>
        <v>91</v>
      </c>
      <c r="CG97" s="402">
        <f ca="1"/>
        <v>0.25277777777777799</v>
      </c>
      <c r="CH97" s="400">
        <f ca="1"/>
        <v>50577</v>
      </c>
      <c r="CI97" s="715">
        <f t="shared" ca="1" si="11"/>
        <v>0</v>
      </c>
    </row>
    <row r="98" spans="5:87">
      <c r="E98" s="321">
        <v>80</v>
      </c>
      <c r="F98" s="408"/>
      <c r="G98" s="409"/>
      <c r="H98" s="419"/>
      <c r="I98" s="404"/>
      <c r="J98" s="404"/>
      <c r="K98" s="405"/>
      <c r="L98" s="406"/>
      <c r="M98" s="404"/>
      <c r="N98" s="407"/>
      <c r="P98" s="322">
        <v>80</v>
      </c>
      <c r="Q98" s="714">
        <f t="shared" si="12"/>
        <v>3000000</v>
      </c>
      <c r="R98" s="435">
        <v>1</v>
      </c>
      <c r="S98" s="419">
        <v>50577</v>
      </c>
      <c r="T98" s="419">
        <v>50577</v>
      </c>
      <c r="U98" s="419">
        <v>50668</v>
      </c>
      <c r="V98" s="432">
        <v>91</v>
      </c>
      <c r="W98" s="433">
        <v>0.25277777777777799</v>
      </c>
      <c r="X98" s="419">
        <v>50668</v>
      </c>
      <c r="Y98" s="434">
        <v>0</v>
      </c>
      <c r="Z98" s="2" t="s">
        <v>95</v>
      </c>
      <c r="BN98" s="708" t="s">
        <v>95</v>
      </c>
      <c r="BO98" s="711">
        <v>80</v>
      </c>
      <c r="BP98" s="401" t="str">
        <f t="shared" ca="1" si="13"/>
        <v/>
      </c>
      <c r="BQ98" s="399" t="str">
        <f t="shared" ca="1" si="14"/>
        <v/>
      </c>
      <c r="BR98" s="400" t="str">
        <f ca="1"/>
        <v/>
      </c>
      <c r="BS98" s="400" t="str">
        <f ca="1"/>
        <v/>
      </c>
      <c r="BT98" s="400" t="str">
        <f ca="1"/>
        <v/>
      </c>
      <c r="BU98" s="401" t="str">
        <f ca="1"/>
        <v/>
      </c>
      <c r="BV98" s="402" t="str">
        <f ca="1"/>
        <v/>
      </c>
      <c r="BW98" s="400" t="str">
        <f ca="1"/>
        <v/>
      </c>
      <c r="BX98" s="403" t="str">
        <f t="shared" ca="1" si="10"/>
        <v/>
      </c>
      <c r="BY98" s="713" t="str">
        <f t="shared" ca="1" si="15"/>
        <v/>
      </c>
      <c r="BZ98" s="711">
        <v>80</v>
      </c>
      <c r="CA98" s="714">
        <f t="shared" ca="1" si="16"/>
        <v>3000000</v>
      </c>
      <c r="CB98" s="399">
        <f t="shared" ca="1" si="17"/>
        <v>1</v>
      </c>
      <c r="CC98" s="400">
        <f ca="1"/>
        <v>50577</v>
      </c>
      <c r="CD98" s="400">
        <f ca="1"/>
        <v>50577</v>
      </c>
      <c r="CE98" s="400">
        <f ca="1"/>
        <v>50668</v>
      </c>
      <c r="CF98" s="401">
        <f ca="1"/>
        <v>91</v>
      </c>
      <c r="CG98" s="402">
        <f ca="1"/>
        <v>0.25277777777777799</v>
      </c>
      <c r="CH98" s="400">
        <f ca="1"/>
        <v>50668</v>
      </c>
      <c r="CI98" s="715">
        <f t="shared" ca="1" si="11"/>
        <v>0</v>
      </c>
    </row>
    <row r="99" spans="5:87">
      <c r="E99" s="321">
        <v>81</v>
      </c>
      <c r="F99" s="408"/>
      <c r="G99" s="409"/>
      <c r="H99" s="419"/>
      <c r="I99" s="404"/>
      <c r="J99" s="404"/>
      <c r="K99" s="405"/>
      <c r="L99" s="406"/>
      <c r="M99" s="404"/>
      <c r="N99" s="407"/>
      <c r="P99" s="322">
        <v>81</v>
      </c>
      <c r="Q99" s="714">
        <f t="shared" si="12"/>
        <v>-2000000</v>
      </c>
      <c r="R99" s="435">
        <v>1</v>
      </c>
      <c r="S99" s="419">
        <v>50668</v>
      </c>
      <c r="T99" s="419">
        <v>50668</v>
      </c>
      <c r="U99" s="419">
        <v>50759</v>
      </c>
      <c r="V99" s="432">
        <v>91</v>
      </c>
      <c r="W99" s="433">
        <v>0.25277777777777799</v>
      </c>
      <c r="X99" s="419">
        <v>50759</v>
      </c>
      <c r="Y99" s="434">
        <v>0</v>
      </c>
      <c r="Z99" s="2" t="s">
        <v>95</v>
      </c>
      <c r="BN99" s="708" t="s">
        <v>95</v>
      </c>
      <c r="BO99" s="711">
        <v>81</v>
      </c>
      <c r="BP99" s="401" t="str">
        <f t="shared" ca="1" si="13"/>
        <v/>
      </c>
      <c r="BQ99" s="399" t="str">
        <f t="shared" ca="1" si="14"/>
        <v/>
      </c>
      <c r="BR99" s="400" t="str">
        <f ca="1"/>
        <v/>
      </c>
      <c r="BS99" s="400" t="str">
        <f ca="1"/>
        <v/>
      </c>
      <c r="BT99" s="400" t="str">
        <f ca="1"/>
        <v/>
      </c>
      <c r="BU99" s="401" t="str">
        <f ca="1"/>
        <v/>
      </c>
      <c r="BV99" s="402" t="str">
        <f ca="1"/>
        <v/>
      </c>
      <c r="BW99" s="400" t="str">
        <f ca="1"/>
        <v/>
      </c>
      <c r="BX99" s="403" t="str">
        <f t="shared" ca="1" si="10"/>
        <v/>
      </c>
      <c r="BY99" s="713" t="str">
        <f t="shared" ca="1" si="15"/>
        <v/>
      </c>
      <c r="BZ99" s="711">
        <v>81</v>
      </c>
      <c r="CA99" s="714">
        <f t="shared" ca="1" si="16"/>
        <v>-2000000</v>
      </c>
      <c r="CB99" s="399">
        <f t="shared" ca="1" si="17"/>
        <v>1</v>
      </c>
      <c r="CC99" s="400">
        <f ca="1"/>
        <v>50668</v>
      </c>
      <c r="CD99" s="400">
        <f ca="1"/>
        <v>50668</v>
      </c>
      <c r="CE99" s="400">
        <f ca="1"/>
        <v>50759</v>
      </c>
      <c r="CF99" s="401">
        <f ca="1"/>
        <v>91</v>
      </c>
      <c r="CG99" s="402">
        <f ca="1"/>
        <v>0.25277777777777799</v>
      </c>
      <c r="CH99" s="400">
        <f ca="1"/>
        <v>50759</v>
      </c>
      <c r="CI99" s="715">
        <f t="shared" ca="1" si="11"/>
        <v>0</v>
      </c>
    </row>
    <row r="100" spans="5:87">
      <c r="E100" s="321">
        <v>82</v>
      </c>
      <c r="F100" s="408"/>
      <c r="G100" s="409"/>
      <c r="H100" s="419"/>
      <c r="I100" s="404"/>
      <c r="J100" s="404"/>
      <c r="K100" s="405"/>
      <c r="L100" s="406"/>
      <c r="M100" s="404"/>
      <c r="N100" s="407"/>
      <c r="P100" s="322">
        <v>82</v>
      </c>
      <c r="Q100" s="714">
        <f t="shared" si="12"/>
        <v>-2000000</v>
      </c>
      <c r="R100" s="435">
        <v>1</v>
      </c>
      <c r="S100" s="419">
        <v>50759</v>
      </c>
      <c r="T100" s="419">
        <v>50759</v>
      </c>
      <c r="U100" s="419">
        <v>50850</v>
      </c>
      <c r="V100" s="432">
        <v>91</v>
      </c>
      <c r="W100" s="433">
        <v>0.25277777777777799</v>
      </c>
      <c r="X100" s="419">
        <v>50850</v>
      </c>
      <c r="Y100" s="434">
        <v>0</v>
      </c>
      <c r="Z100" s="2" t="s">
        <v>95</v>
      </c>
      <c r="BN100" s="708" t="s">
        <v>95</v>
      </c>
      <c r="BO100" s="711">
        <v>82</v>
      </c>
      <c r="BP100" s="401" t="str">
        <f t="shared" ca="1" si="13"/>
        <v/>
      </c>
      <c r="BQ100" s="399" t="str">
        <f t="shared" ca="1" si="14"/>
        <v/>
      </c>
      <c r="BR100" s="400" t="str">
        <f ca="1"/>
        <v/>
      </c>
      <c r="BS100" s="400" t="str">
        <f ca="1"/>
        <v/>
      </c>
      <c r="BT100" s="400" t="str">
        <f ca="1"/>
        <v/>
      </c>
      <c r="BU100" s="401" t="str">
        <f ca="1"/>
        <v/>
      </c>
      <c r="BV100" s="402" t="str">
        <f ca="1"/>
        <v/>
      </c>
      <c r="BW100" s="400" t="str">
        <f ca="1"/>
        <v/>
      </c>
      <c r="BX100" s="403" t="str">
        <f t="shared" ca="1" si="10"/>
        <v/>
      </c>
      <c r="BY100" s="713" t="str">
        <f t="shared" ca="1" si="15"/>
        <v/>
      </c>
      <c r="BZ100" s="711">
        <v>82</v>
      </c>
      <c r="CA100" s="714">
        <f t="shared" ca="1" si="16"/>
        <v>-2000000</v>
      </c>
      <c r="CB100" s="399">
        <f t="shared" ca="1" si="17"/>
        <v>1</v>
      </c>
      <c r="CC100" s="400">
        <f ca="1"/>
        <v>50759</v>
      </c>
      <c r="CD100" s="400">
        <f ca="1"/>
        <v>50759</v>
      </c>
      <c r="CE100" s="400">
        <f ca="1"/>
        <v>50850</v>
      </c>
      <c r="CF100" s="401">
        <f ca="1"/>
        <v>91</v>
      </c>
      <c r="CG100" s="402">
        <f ca="1"/>
        <v>0.25277777777777799</v>
      </c>
      <c r="CH100" s="400">
        <f ca="1"/>
        <v>50850</v>
      </c>
      <c r="CI100" s="715">
        <f t="shared" ca="1" si="11"/>
        <v>0</v>
      </c>
    </row>
    <row r="101" spans="5:87">
      <c r="E101" s="321">
        <v>83</v>
      </c>
      <c r="F101" s="408"/>
      <c r="G101" s="409"/>
      <c r="H101" s="419"/>
      <c r="I101" s="404"/>
      <c r="J101" s="404"/>
      <c r="K101" s="405"/>
      <c r="L101" s="406"/>
      <c r="M101" s="404"/>
      <c r="N101" s="407"/>
      <c r="P101" s="322">
        <v>83</v>
      </c>
      <c r="Q101" s="714">
        <f t="shared" si="12"/>
        <v>-7000000</v>
      </c>
      <c r="R101" s="435">
        <v>1</v>
      </c>
      <c r="S101" s="419">
        <v>50850</v>
      </c>
      <c r="T101" s="419">
        <v>50850</v>
      </c>
      <c r="U101" s="419">
        <v>50941</v>
      </c>
      <c r="V101" s="432">
        <v>91</v>
      </c>
      <c r="W101" s="433">
        <v>0.25277777777777799</v>
      </c>
      <c r="X101" s="419">
        <v>50941</v>
      </c>
      <c r="Y101" s="434">
        <v>0</v>
      </c>
      <c r="Z101" s="2" t="s">
        <v>95</v>
      </c>
      <c r="BN101" s="708" t="s">
        <v>95</v>
      </c>
      <c r="BO101" s="711">
        <v>83</v>
      </c>
      <c r="BP101" s="401" t="str">
        <f t="shared" ca="1" si="13"/>
        <v/>
      </c>
      <c r="BQ101" s="399" t="str">
        <f t="shared" ca="1" si="14"/>
        <v/>
      </c>
      <c r="BR101" s="400" t="str">
        <f ca="1"/>
        <v/>
      </c>
      <c r="BS101" s="400" t="str">
        <f ca="1"/>
        <v/>
      </c>
      <c r="BT101" s="400" t="str">
        <f ca="1"/>
        <v/>
      </c>
      <c r="BU101" s="401" t="str">
        <f ca="1"/>
        <v/>
      </c>
      <c r="BV101" s="402" t="str">
        <f ca="1"/>
        <v/>
      </c>
      <c r="BW101" s="400" t="str">
        <f ca="1"/>
        <v/>
      </c>
      <c r="BX101" s="403" t="str">
        <f t="shared" ca="1" si="10"/>
        <v/>
      </c>
      <c r="BY101" s="713" t="str">
        <f t="shared" ca="1" si="15"/>
        <v/>
      </c>
      <c r="BZ101" s="711">
        <v>83</v>
      </c>
      <c r="CA101" s="714">
        <f t="shared" ca="1" si="16"/>
        <v>-7000000</v>
      </c>
      <c r="CB101" s="399">
        <f t="shared" ca="1" si="17"/>
        <v>1</v>
      </c>
      <c r="CC101" s="400">
        <f ca="1"/>
        <v>50850</v>
      </c>
      <c r="CD101" s="400">
        <f ca="1"/>
        <v>50850</v>
      </c>
      <c r="CE101" s="400">
        <f ca="1"/>
        <v>50941</v>
      </c>
      <c r="CF101" s="401">
        <f ca="1"/>
        <v>91</v>
      </c>
      <c r="CG101" s="402">
        <f ca="1"/>
        <v>0.25277777777777799</v>
      </c>
      <c r="CH101" s="400">
        <f ca="1"/>
        <v>50941</v>
      </c>
      <c r="CI101" s="715">
        <f t="shared" ca="1" si="11"/>
        <v>0</v>
      </c>
    </row>
    <row r="102" spans="5:87">
      <c r="E102" s="321">
        <v>84</v>
      </c>
      <c r="F102" s="408"/>
      <c r="G102" s="409"/>
      <c r="H102" s="419"/>
      <c r="I102" s="404"/>
      <c r="J102" s="404"/>
      <c r="K102" s="405"/>
      <c r="L102" s="406"/>
      <c r="M102" s="404"/>
      <c r="N102" s="407"/>
      <c r="P102" s="322">
        <v>84</v>
      </c>
      <c r="Q102" s="714">
        <f t="shared" si="12"/>
        <v>-7000000</v>
      </c>
      <c r="R102" s="435">
        <v>1</v>
      </c>
      <c r="S102" s="419">
        <v>50941</v>
      </c>
      <c r="T102" s="419">
        <v>50941</v>
      </c>
      <c r="U102" s="419">
        <v>51033</v>
      </c>
      <c r="V102" s="432">
        <v>92</v>
      </c>
      <c r="W102" s="433">
        <v>0.25555555555555598</v>
      </c>
      <c r="X102" s="419">
        <v>51033</v>
      </c>
      <c r="Y102" s="434">
        <v>0</v>
      </c>
      <c r="Z102" s="2" t="s">
        <v>95</v>
      </c>
      <c r="BN102" s="708" t="s">
        <v>95</v>
      </c>
      <c r="BO102" s="711">
        <v>84</v>
      </c>
      <c r="BP102" s="401" t="str">
        <f t="shared" ca="1" si="13"/>
        <v/>
      </c>
      <c r="BQ102" s="399" t="str">
        <f t="shared" ca="1" si="14"/>
        <v/>
      </c>
      <c r="BR102" s="400" t="str">
        <f ca="1"/>
        <v/>
      </c>
      <c r="BS102" s="400" t="str">
        <f ca="1"/>
        <v/>
      </c>
      <c r="BT102" s="400" t="str">
        <f ca="1"/>
        <v/>
      </c>
      <c r="BU102" s="401" t="str">
        <f ca="1"/>
        <v/>
      </c>
      <c r="BV102" s="402" t="str">
        <f ca="1"/>
        <v/>
      </c>
      <c r="BW102" s="400" t="str">
        <f ca="1"/>
        <v/>
      </c>
      <c r="BX102" s="403" t="str">
        <f t="shared" ca="1" si="10"/>
        <v/>
      </c>
      <c r="BY102" s="713" t="str">
        <f t="shared" ca="1" si="15"/>
        <v/>
      </c>
      <c r="BZ102" s="711">
        <v>84</v>
      </c>
      <c r="CA102" s="714">
        <f t="shared" ca="1" si="16"/>
        <v>-7000000</v>
      </c>
      <c r="CB102" s="399">
        <f t="shared" ca="1" si="17"/>
        <v>1</v>
      </c>
      <c r="CC102" s="400">
        <f ca="1"/>
        <v>50941</v>
      </c>
      <c r="CD102" s="400">
        <f ca="1"/>
        <v>50941</v>
      </c>
      <c r="CE102" s="400">
        <f ca="1"/>
        <v>51033</v>
      </c>
      <c r="CF102" s="401">
        <f ca="1"/>
        <v>92</v>
      </c>
      <c r="CG102" s="402">
        <f ca="1"/>
        <v>0.25555555555555598</v>
      </c>
      <c r="CH102" s="400">
        <f ca="1"/>
        <v>51033</v>
      </c>
      <c r="CI102" s="715">
        <f t="shared" ca="1" si="11"/>
        <v>0</v>
      </c>
    </row>
    <row r="103" spans="5:87">
      <c r="E103" s="321">
        <v>85</v>
      </c>
      <c r="F103" s="408"/>
      <c r="G103" s="409"/>
      <c r="H103" s="419"/>
      <c r="I103" s="404"/>
      <c r="J103" s="404"/>
      <c r="K103" s="405"/>
      <c r="L103" s="406"/>
      <c r="M103" s="404"/>
      <c r="N103" s="407"/>
      <c r="P103" s="322">
        <v>85</v>
      </c>
      <c r="Q103" s="714">
        <f t="shared" si="12"/>
        <v>-12000000</v>
      </c>
      <c r="R103" s="435">
        <v>1</v>
      </c>
      <c r="S103" s="419">
        <v>51033</v>
      </c>
      <c r="T103" s="419">
        <v>51033</v>
      </c>
      <c r="U103" s="419">
        <v>51124</v>
      </c>
      <c r="V103" s="432">
        <v>91</v>
      </c>
      <c r="W103" s="433">
        <v>0.25277777777777799</v>
      </c>
      <c r="X103" s="419">
        <v>51124</v>
      </c>
      <c r="Y103" s="434">
        <v>0</v>
      </c>
      <c r="Z103" s="2" t="s">
        <v>95</v>
      </c>
      <c r="BN103" s="708" t="s">
        <v>95</v>
      </c>
      <c r="BO103" s="711">
        <v>85</v>
      </c>
      <c r="BP103" s="401" t="str">
        <f t="shared" ca="1" si="13"/>
        <v/>
      </c>
      <c r="BQ103" s="399" t="str">
        <f t="shared" ca="1" si="14"/>
        <v/>
      </c>
      <c r="BR103" s="400" t="str">
        <f ca="1"/>
        <v/>
      </c>
      <c r="BS103" s="400" t="str">
        <f ca="1"/>
        <v/>
      </c>
      <c r="BT103" s="400" t="str">
        <f ca="1"/>
        <v/>
      </c>
      <c r="BU103" s="401" t="str">
        <f ca="1"/>
        <v/>
      </c>
      <c r="BV103" s="402" t="str">
        <f ca="1"/>
        <v/>
      </c>
      <c r="BW103" s="400" t="str">
        <f ca="1"/>
        <v/>
      </c>
      <c r="BX103" s="403" t="str">
        <f t="shared" ca="1" si="10"/>
        <v/>
      </c>
      <c r="BY103" s="713" t="str">
        <f t="shared" ca="1" si="15"/>
        <v/>
      </c>
      <c r="BZ103" s="711">
        <v>85</v>
      </c>
      <c r="CA103" s="714">
        <f t="shared" ca="1" si="16"/>
        <v>-12000000</v>
      </c>
      <c r="CB103" s="399">
        <f t="shared" ca="1" si="17"/>
        <v>1</v>
      </c>
      <c r="CC103" s="400">
        <f ca="1"/>
        <v>51033</v>
      </c>
      <c r="CD103" s="400">
        <f ca="1"/>
        <v>51033</v>
      </c>
      <c r="CE103" s="400">
        <f ca="1"/>
        <v>51124</v>
      </c>
      <c r="CF103" s="401">
        <f ca="1"/>
        <v>91</v>
      </c>
      <c r="CG103" s="402">
        <f ca="1"/>
        <v>0.25277777777777799</v>
      </c>
      <c r="CH103" s="400">
        <f ca="1"/>
        <v>51124</v>
      </c>
      <c r="CI103" s="715">
        <f t="shared" ca="1" si="11"/>
        <v>0</v>
      </c>
    </row>
    <row r="104" spans="5:87">
      <c r="E104" s="321">
        <v>86</v>
      </c>
      <c r="F104" s="408"/>
      <c r="G104" s="409"/>
      <c r="H104" s="419"/>
      <c r="I104" s="404"/>
      <c r="J104" s="404"/>
      <c r="K104" s="405"/>
      <c r="L104" s="406"/>
      <c r="M104" s="404"/>
      <c r="N104" s="407"/>
      <c r="P104" s="322">
        <v>86</v>
      </c>
      <c r="Q104" s="714">
        <f t="shared" si="12"/>
        <v>-12000000</v>
      </c>
      <c r="R104" s="435">
        <v>1</v>
      </c>
      <c r="S104" s="419">
        <v>51124</v>
      </c>
      <c r="T104" s="419">
        <v>51124</v>
      </c>
      <c r="U104" s="419">
        <v>51215</v>
      </c>
      <c r="V104" s="432">
        <v>91</v>
      </c>
      <c r="W104" s="433">
        <v>0.25277777777777799</v>
      </c>
      <c r="X104" s="419">
        <v>51215</v>
      </c>
      <c r="Y104" s="434">
        <v>0</v>
      </c>
      <c r="Z104" s="2" t="s">
        <v>95</v>
      </c>
      <c r="BN104" s="708" t="s">
        <v>95</v>
      </c>
      <c r="BO104" s="711">
        <v>86</v>
      </c>
      <c r="BP104" s="401" t="str">
        <f t="shared" ca="1" si="13"/>
        <v/>
      </c>
      <c r="BQ104" s="399" t="str">
        <f t="shared" ca="1" si="14"/>
        <v/>
      </c>
      <c r="BR104" s="400" t="str">
        <f ca="1"/>
        <v/>
      </c>
      <c r="BS104" s="400" t="str">
        <f ca="1"/>
        <v/>
      </c>
      <c r="BT104" s="400" t="str">
        <f ca="1"/>
        <v/>
      </c>
      <c r="BU104" s="401" t="str">
        <f ca="1"/>
        <v/>
      </c>
      <c r="BV104" s="402" t="str">
        <f ca="1"/>
        <v/>
      </c>
      <c r="BW104" s="400" t="str">
        <f ca="1"/>
        <v/>
      </c>
      <c r="BX104" s="403" t="str">
        <f t="shared" ca="1" si="10"/>
        <v/>
      </c>
      <c r="BY104" s="713" t="str">
        <f t="shared" ca="1" si="15"/>
        <v/>
      </c>
      <c r="BZ104" s="711">
        <v>86</v>
      </c>
      <c r="CA104" s="714">
        <f t="shared" ca="1" si="16"/>
        <v>-12000000</v>
      </c>
      <c r="CB104" s="399">
        <f t="shared" ca="1" si="17"/>
        <v>1</v>
      </c>
      <c r="CC104" s="400">
        <f ca="1"/>
        <v>51124</v>
      </c>
      <c r="CD104" s="400">
        <f ca="1"/>
        <v>51124</v>
      </c>
      <c r="CE104" s="400">
        <f ca="1"/>
        <v>51215</v>
      </c>
      <c r="CF104" s="401">
        <f ca="1"/>
        <v>91</v>
      </c>
      <c r="CG104" s="402">
        <f ca="1"/>
        <v>0.25277777777777799</v>
      </c>
      <c r="CH104" s="400">
        <f ca="1"/>
        <v>51215</v>
      </c>
      <c r="CI104" s="715">
        <f t="shared" ca="1" si="11"/>
        <v>0</v>
      </c>
    </row>
    <row r="105" spans="5:87">
      <c r="E105" s="321">
        <v>87</v>
      </c>
      <c r="F105" s="408"/>
      <c r="G105" s="409"/>
      <c r="H105" s="419"/>
      <c r="I105" s="404"/>
      <c r="J105" s="404"/>
      <c r="K105" s="405"/>
      <c r="L105" s="406"/>
      <c r="M105" s="404"/>
      <c r="N105" s="407"/>
      <c r="P105" s="322">
        <v>87</v>
      </c>
      <c r="Q105" s="714">
        <f t="shared" si="12"/>
        <v>-17000000</v>
      </c>
      <c r="R105" s="435">
        <v>1</v>
      </c>
      <c r="S105" s="419">
        <v>51215</v>
      </c>
      <c r="T105" s="419">
        <v>51215</v>
      </c>
      <c r="U105" s="419">
        <v>51307</v>
      </c>
      <c r="V105" s="432">
        <v>92</v>
      </c>
      <c r="W105" s="433">
        <v>0.25555555555555598</v>
      </c>
      <c r="X105" s="419">
        <v>51307</v>
      </c>
      <c r="Y105" s="434">
        <v>0</v>
      </c>
      <c r="Z105" s="2" t="s">
        <v>95</v>
      </c>
      <c r="BN105" s="708" t="s">
        <v>95</v>
      </c>
      <c r="BO105" s="711">
        <v>87</v>
      </c>
      <c r="BP105" s="401" t="str">
        <f t="shared" ca="1" si="13"/>
        <v/>
      </c>
      <c r="BQ105" s="399" t="str">
        <f t="shared" ca="1" si="14"/>
        <v/>
      </c>
      <c r="BR105" s="400" t="str">
        <f ca="1"/>
        <v/>
      </c>
      <c r="BS105" s="400" t="str">
        <f ca="1"/>
        <v/>
      </c>
      <c r="BT105" s="400" t="str">
        <f ca="1"/>
        <v/>
      </c>
      <c r="BU105" s="401" t="str">
        <f ca="1"/>
        <v/>
      </c>
      <c r="BV105" s="402" t="str">
        <f ca="1"/>
        <v/>
      </c>
      <c r="BW105" s="400" t="str">
        <f ca="1"/>
        <v/>
      </c>
      <c r="BX105" s="403" t="str">
        <f t="shared" ca="1" si="10"/>
        <v/>
      </c>
      <c r="BY105" s="713" t="str">
        <f t="shared" ca="1" si="15"/>
        <v/>
      </c>
      <c r="BZ105" s="711">
        <v>87</v>
      </c>
      <c r="CA105" s="714">
        <f t="shared" ca="1" si="16"/>
        <v>-17000000</v>
      </c>
      <c r="CB105" s="399">
        <f t="shared" ca="1" si="17"/>
        <v>1</v>
      </c>
      <c r="CC105" s="400">
        <f ca="1"/>
        <v>51215</v>
      </c>
      <c r="CD105" s="400">
        <f ca="1"/>
        <v>51215</v>
      </c>
      <c r="CE105" s="400">
        <f ca="1"/>
        <v>51307</v>
      </c>
      <c r="CF105" s="401">
        <f ca="1"/>
        <v>92</v>
      </c>
      <c r="CG105" s="402">
        <f ca="1"/>
        <v>0.25555555555555598</v>
      </c>
      <c r="CH105" s="400">
        <f ca="1"/>
        <v>51307</v>
      </c>
      <c r="CI105" s="715">
        <f t="shared" ca="1" si="11"/>
        <v>0</v>
      </c>
    </row>
    <row r="106" spans="5:87">
      <c r="E106" s="321">
        <v>88</v>
      </c>
      <c r="F106" s="408"/>
      <c r="G106" s="409"/>
      <c r="H106" s="419"/>
      <c r="I106" s="404"/>
      <c r="J106" s="404"/>
      <c r="K106" s="405"/>
      <c r="L106" s="406"/>
      <c r="M106" s="404"/>
      <c r="N106" s="407"/>
      <c r="P106" s="322">
        <v>88</v>
      </c>
      <c r="Q106" s="714">
        <f t="shared" si="12"/>
        <v>-17000000</v>
      </c>
      <c r="R106" s="435">
        <v>1</v>
      </c>
      <c r="S106" s="419">
        <v>51307</v>
      </c>
      <c r="T106" s="419">
        <v>51307</v>
      </c>
      <c r="U106" s="419">
        <v>51399</v>
      </c>
      <c r="V106" s="432">
        <v>92</v>
      </c>
      <c r="W106" s="433">
        <v>0.25555555555555598</v>
      </c>
      <c r="X106" s="419">
        <v>51399</v>
      </c>
      <c r="Y106" s="434">
        <v>0</v>
      </c>
      <c r="Z106" s="2" t="s">
        <v>95</v>
      </c>
      <c r="BN106" s="708" t="s">
        <v>95</v>
      </c>
      <c r="BO106" s="711">
        <v>88</v>
      </c>
      <c r="BP106" s="401" t="str">
        <f t="shared" ca="1" si="13"/>
        <v/>
      </c>
      <c r="BQ106" s="399" t="str">
        <f t="shared" ca="1" si="14"/>
        <v/>
      </c>
      <c r="BR106" s="400" t="str">
        <f ca="1"/>
        <v/>
      </c>
      <c r="BS106" s="400" t="str">
        <f ca="1"/>
        <v/>
      </c>
      <c r="BT106" s="400" t="str">
        <f ca="1"/>
        <v/>
      </c>
      <c r="BU106" s="401" t="str">
        <f ca="1"/>
        <v/>
      </c>
      <c r="BV106" s="402" t="str">
        <f ca="1"/>
        <v/>
      </c>
      <c r="BW106" s="400" t="str">
        <f ca="1"/>
        <v/>
      </c>
      <c r="BX106" s="403" t="str">
        <f t="shared" ca="1" si="10"/>
        <v/>
      </c>
      <c r="BY106" s="713" t="str">
        <f t="shared" ca="1" si="15"/>
        <v/>
      </c>
      <c r="BZ106" s="711">
        <v>88</v>
      </c>
      <c r="CA106" s="714">
        <f t="shared" ca="1" si="16"/>
        <v>-17000000</v>
      </c>
      <c r="CB106" s="399">
        <f t="shared" ca="1" si="17"/>
        <v>1</v>
      </c>
      <c r="CC106" s="400">
        <f ca="1"/>
        <v>51307</v>
      </c>
      <c r="CD106" s="400">
        <f ca="1"/>
        <v>51307</v>
      </c>
      <c r="CE106" s="400">
        <f ca="1"/>
        <v>51399</v>
      </c>
      <c r="CF106" s="401">
        <f ca="1"/>
        <v>92</v>
      </c>
      <c r="CG106" s="402">
        <f ca="1"/>
        <v>0.25555555555555598</v>
      </c>
      <c r="CH106" s="400">
        <f ca="1"/>
        <v>51399</v>
      </c>
      <c r="CI106" s="715">
        <f t="shared" ca="1" si="11"/>
        <v>0</v>
      </c>
    </row>
    <row r="107" spans="5:87">
      <c r="E107" s="321">
        <v>89</v>
      </c>
      <c r="F107" s="408"/>
      <c r="G107" s="409"/>
      <c r="H107" s="419"/>
      <c r="I107" s="404"/>
      <c r="J107" s="404"/>
      <c r="K107" s="405"/>
      <c r="L107" s="406"/>
      <c r="M107" s="404"/>
      <c r="N107" s="407"/>
      <c r="P107" s="322">
        <v>89</v>
      </c>
      <c r="Q107" s="714">
        <f t="shared" si="12"/>
        <v>-22000000</v>
      </c>
      <c r="R107" s="435">
        <v>1</v>
      </c>
      <c r="S107" s="419">
        <v>51399</v>
      </c>
      <c r="T107" s="419">
        <v>51399</v>
      </c>
      <c r="U107" s="419">
        <v>51490</v>
      </c>
      <c r="V107" s="432">
        <v>91</v>
      </c>
      <c r="W107" s="433">
        <v>0.25277777777777799</v>
      </c>
      <c r="X107" s="419">
        <v>51490</v>
      </c>
      <c r="Y107" s="434">
        <v>0</v>
      </c>
      <c r="Z107" s="2" t="s">
        <v>95</v>
      </c>
      <c r="BN107" s="708" t="s">
        <v>95</v>
      </c>
      <c r="BO107" s="711">
        <v>89</v>
      </c>
      <c r="BP107" s="401" t="str">
        <f t="shared" ca="1" si="13"/>
        <v/>
      </c>
      <c r="BQ107" s="399" t="str">
        <f t="shared" ca="1" si="14"/>
        <v/>
      </c>
      <c r="BR107" s="400" t="str">
        <f ca="1"/>
        <v/>
      </c>
      <c r="BS107" s="400" t="str">
        <f ca="1"/>
        <v/>
      </c>
      <c r="BT107" s="400" t="str">
        <f ca="1"/>
        <v/>
      </c>
      <c r="BU107" s="401" t="str">
        <f ca="1"/>
        <v/>
      </c>
      <c r="BV107" s="402" t="str">
        <f ca="1"/>
        <v/>
      </c>
      <c r="BW107" s="400" t="str">
        <f ca="1"/>
        <v/>
      </c>
      <c r="BX107" s="403" t="str">
        <f t="shared" ca="1" si="10"/>
        <v/>
      </c>
      <c r="BY107" s="713" t="str">
        <f t="shared" ca="1" si="15"/>
        <v/>
      </c>
      <c r="BZ107" s="711">
        <v>89</v>
      </c>
      <c r="CA107" s="714">
        <f t="shared" ca="1" si="16"/>
        <v>-22000000</v>
      </c>
      <c r="CB107" s="399">
        <f t="shared" ca="1" si="17"/>
        <v>1</v>
      </c>
      <c r="CC107" s="400">
        <f ca="1"/>
        <v>51399</v>
      </c>
      <c r="CD107" s="400">
        <f ca="1"/>
        <v>51399</v>
      </c>
      <c r="CE107" s="400">
        <f ca="1"/>
        <v>51490</v>
      </c>
      <c r="CF107" s="401">
        <f ca="1"/>
        <v>91</v>
      </c>
      <c r="CG107" s="402">
        <f ca="1"/>
        <v>0.25277777777777799</v>
      </c>
      <c r="CH107" s="400">
        <f ca="1"/>
        <v>51490</v>
      </c>
      <c r="CI107" s="715">
        <f t="shared" ca="1" si="11"/>
        <v>0</v>
      </c>
    </row>
    <row r="108" spans="5:87">
      <c r="E108" s="321">
        <v>90</v>
      </c>
      <c r="F108" s="408"/>
      <c r="G108" s="409"/>
      <c r="H108" s="419"/>
      <c r="I108" s="404"/>
      <c r="J108" s="404"/>
      <c r="K108" s="405"/>
      <c r="L108" s="406"/>
      <c r="M108" s="404"/>
      <c r="N108" s="407"/>
      <c r="P108" s="322">
        <v>90</v>
      </c>
      <c r="Q108" s="714">
        <f t="shared" si="12"/>
        <v>-22000000</v>
      </c>
      <c r="R108" s="435">
        <v>1</v>
      </c>
      <c r="S108" s="419">
        <v>51490</v>
      </c>
      <c r="T108" s="419">
        <v>51490</v>
      </c>
      <c r="U108" s="419">
        <v>51580</v>
      </c>
      <c r="V108" s="432">
        <v>90</v>
      </c>
      <c r="W108" s="433">
        <v>0.25</v>
      </c>
      <c r="X108" s="419">
        <v>51580</v>
      </c>
      <c r="Y108" s="434">
        <v>0</v>
      </c>
      <c r="Z108" s="2" t="s">
        <v>95</v>
      </c>
      <c r="BN108" s="708" t="s">
        <v>95</v>
      </c>
      <c r="BO108" s="711">
        <v>90</v>
      </c>
      <c r="BP108" s="401" t="str">
        <f t="shared" ca="1" si="13"/>
        <v/>
      </c>
      <c r="BQ108" s="399" t="str">
        <f t="shared" ca="1" si="14"/>
        <v/>
      </c>
      <c r="BR108" s="400" t="str">
        <f ca="1"/>
        <v/>
      </c>
      <c r="BS108" s="400" t="str">
        <f ca="1"/>
        <v/>
      </c>
      <c r="BT108" s="400" t="str">
        <f ca="1"/>
        <v/>
      </c>
      <c r="BU108" s="401" t="str">
        <f ca="1"/>
        <v/>
      </c>
      <c r="BV108" s="402" t="str">
        <f ca="1"/>
        <v/>
      </c>
      <c r="BW108" s="400" t="str">
        <f ca="1"/>
        <v/>
      </c>
      <c r="BX108" s="403" t="str">
        <f t="shared" ca="1" si="10"/>
        <v/>
      </c>
      <c r="BY108" s="713" t="str">
        <f t="shared" ca="1" si="15"/>
        <v/>
      </c>
      <c r="BZ108" s="711">
        <v>90</v>
      </c>
      <c r="CA108" s="714">
        <f t="shared" ca="1" si="16"/>
        <v>-22000000</v>
      </c>
      <c r="CB108" s="399">
        <f t="shared" ca="1" si="17"/>
        <v>1</v>
      </c>
      <c r="CC108" s="400">
        <f ca="1"/>
        <v>51490</v>
      </c>
      <c r="CD108" s="400">
        <f ca="1"/>
        <v>51490</v>
      </c>
      <c r="CE108" s="400">
        <f ca="1"/>
        <v>51580</v>
      </c>
      <c r="CF108" s="401">
        <f ca="1"/>
        <v>90</v>
      </c>
      <c r="CG108" s="402">
        <f ca="1"/>
        <v>0.25</v>
      </c>
      <c r="CH108" s="400">
        <f ca="1"/>
        <v>51580</v>
      </c>
      <c r="CI108" s="715">
        <f t="shared" ca="1" si="11"/>
        <v>0</v>
      </c>
    </row>
    <row r="109" spans="5:87">
      <c r="E109" s="321">
        <v>91</v>
      </c>
      <c r="F109" s="408"/>
      <c r="G109" s="409"/>
      <c r="H109" s="419"/>
      <c r="I109" s="404"/>
      <c r="J109" s="404"/>
      <c r="K109" s="405"/>
      <c r="L109" s="406"/>
      <c r="M109" s="404"/>
      <c r="N109" s="407"/>
      <c r="P109" s="322">
        <v>91</v>
      </c>
      <c r="Q109" s="714">
        <f t="shared" si="12"/>
        <v>-27000000</v>
      </c>
      <c r="R109" s="435">
        <v>1</v>
      </c>
      <c r="S109" s="419">
        <v>51580</v>
      </c>
      <c r="T109" s="419">
        <v>51580</v>
      </c>
      <c r="U109" s="419">
        <v>51672</v>
      </c>
      <c r="V109" s="432">
        <v>92</v>
      </c>
      <c r="W109" s="433">
        <v>0.25555555555555598</v>
      </c>
      <c r="X109" s="419">
        <v>51672</v>
      </c>
      <c r="Y109" s="434">
        <v>0</v>
      </c>
      <c r="Z109" s="2" t="s">
        <v>95</v>
      </c>
      <c r="BN109" s="708" t="s">
        <v>95</v>
      </c>
      <c r="BO109" s="711">
        <v>91</v>
      </c>
      <c r="BP109" s="401" t="str">
        <f t="shared" ca="1" si="13"/>
        <v/>
      </c>
      <c r="BQ109" s="399" t="str">
        <f t="shared" ca="1" si="14"/>
        <v/>
      </c>
      <c r="BR109" s="400" t="str">
        <f ca="1"/>
        <v/>
      </c>
      <c r="BS109" s="400" t="str">
        <f ca="1"/>
        <v/>
      </c>
      <c r="BT109" s="400" t="str">
        <f ca="1"/>
        <v/>
      </c>
      <c r="BU109" s="401" t="str">
        <f ca="1"/>
        <v/>
      </c>
      <c r="BV109" s="402" t="str">
        <f ca="1"/>
        <v/>
      </c>
      <c r="BW109" s="400" t="str">
        <f ca="1"/>
        <v/>
      </c>
      <c r="BX109" s="403" t="str">
        <f t="shared" ca="1" si="10"/>
        <v/>
      </c>
      <c r="BY109" s="713" t="str">
        <f t="shared" ca="1" si="15"/>
        <v/>
      </c>
      <c r="BZ109" s="711">
        <v>91</v>
      </c>
      <c r="CA109" s="714">
        <f t="shared" ca="1" si="16"/>
        <v>-27000000</v>
      </c>
      <c r="CB109" s="399">
        <f t="shared" ca="1" si="17"/>
        <v>1</v>
      </c>
      <c r="CC109" s="400">
        <f ca="1"/>
        <v>51580</v>
      </c>
      <c r="CD109" s="400">
        <f ca="1"/>
        <v>51580</v>
      </c>
      <c r="CE109" s="400">
        <f ca="1"/>
        <v>51672</v>
      </c>
      <c r="CF109" s="401">
        <f ca="1"/>
        <v>92</v>
      </c>
      <c r="CG109" s="402">
        <f ca="1"/>
        <v>0.25555555555555598</v>
      </c>
      <c r="CH109" s="400">
        <f ca="1"/>
        <v>51672</v>
      </c>
      <c r="CI109" s="715">
        <f t="shared" ca="1" si="11"/>
        <v>0</v>
      </c>
    </row>
    <row r="110" spans="5:87">
      <c r="E110" s="321">
        <v>92</v>
      </c>
      <c r="F110" s="408"/>
      <c r="G110" s="409"/>
      <c r="H110" s="419"/>
      <c r="I110" s="404"/>
      <c r="J110" s="404"/>
      <c r="K110" s="405"/>
      <c r="L110" s="406"/>
      <c r="M110" s="404"/>
      <c r="N110" s="407"/>
      <c r="P110" s="322">
        <v>92</v>
      </c>
      <c r="Q110" s="714">
        <f t="shared" si="12"/>
        <v>-27000000</v>
      </c>
      <c r="R110" s="435">
        <v>1</v>
      </c>
      <c r="S110" s="419">
        <v>51672</v>
      </c>
      <c r="T110" s="419">
        <v>51672</v>
      </c>
      <c r="U110" s="419">
        <v>51764</v>
      </c>
      <c r="V110" s="432">
        <v>92</v>
      </c>
      <c r="W110" s="433">
        <v>0.25555555555555598</v>
      </c>
      <c r="X110" s="419">
        <v>51764</v>
      </c>
      <c r="Y110" s="434">
        <v>0</v>
      </c>
      <c r="Z110" s="2" t="s">
        <v>95</v>
      </c>
      <c r="BN110" s="708" t="s">
        <v>95</v>
      </c>
      <c r="BO110" s="711">
        <v>92</v>
      </c>
      <c r="BP110" s="401" t="str">
        <f t="shared" ca="1" si="13"/>
        <v/>
      </c>
      <c r="BQ110" s="399" t="str">
        <f t="shared" ca="1" si="14"/>
        <v/>
      </c>
      <c r="BR110" s="400" t="str">
        <f ca="1"/>
        <v/>
      </c>
      <c r="BS110" s="400" t="str">
        <f ca="1"/>
        <v/>
      </c>
      <c r="BT110" s="400" t="str">
        <f ca="1"/>
        <v/>
      </c>
      <c r="BU110" s="401" t="str">
        <f ca="1"/>
        <v/>
      </c>
      <c r="BV110" s="402" t="str">
        <f ca="1"/>
        <v/>
      </c>
      <c r="BW110" s="400" t="str">
        <f ca="1"/>
        <v/>
      </c>
      <c r="BX110" s="403" t="str">
        <f t="shared" ca="1" si="10"/>
        <v/>
      </c>
      <c r="BY110" s="713" t="str">
        <f t="shared" ca="1" si="15"/>
        <v/>
      </c>
      <c r="BZ110" s="711">
        <v>92</v>
      </c>
      <c r="CA110" s="714">
        <f t="shared" ca="1" si="16"/>
        <v>-27000000</v>
      </c>
      <c r="CB110" s="399">
        <f t="shared" ca="1" si="17"/>
        <v>1</v>
      </c>
      <c r="CC110" s="400">
        <f ca="1"/>
        <v>51672</v>
      </c>
      <c r="CD110" s="400">
        <f ca="1"/>
        <v>51672</v>
      </c>
      <c r="CE110" s="400">
        <f ca="1"/>
        <v>51764</v>
      </c>
      <c r="CF110" s="401">
        <f ca="1"/>
        <v>92</v>
      </c>
      <c r="CG110" s="402">
        <f ca="1"/>
        <v>0.25555555555555598</v>
      </c>
      <c r="CH110" s="400">
        <f ca="1"/>
        <v>51764</v>
      </c>
      <c r="CI110" s="715">
        <f t="shared" ca="1" si="11"/>
        <v>0</v>
      </c>
    </row>
    <row r="111" spans="5:87">
      <c r="E111" s="321">
        <v>93</v>
      </c>
      <c r="F111" s="408"/>
      <c r="G111" s="409"/>
      <c r="H111" s="419"/>
      <c r="I111" s="404"/>
      <c r="J111" s="404"/>
      <c r="K111" s="405"/>
      <c r="L111" s="406"/>
      <c r="M111" s="404"/>
      <c r="N111" s="407"/>
      <c r="P111" s="322">
        <v>93</v>
      </c>
      <c r="Q111" s="714">
        <f t="shared" si="12"/>
        <v>-32000000</v>
      </c>
      <c r="R111" s="435">
        <v>1</v>
      </c>
      <c r="S111" s="419">
        <v>51764</v>
      </c>
      <c r="T111" s="419">
        <v>51764</v>
      </c>
      <c r="U111" s="419">
        <v>51855</v>
      </c>
      <c r="V111" s="432">
        <v>91</v>
      </c>
      <c r="W111" s="433">
        <v>0.25277777777777799</v>
      </c>
      <c r="X111" s="419">
        <v>51855</v>
      </c>
      <c r="Y111" s="434">
        <v>0</v>
      </c>
      <c r="Z111" s="2" t="s">
        <v>95</v>
      </c>
      <c r="BN111" s="708" t="s">
        <v>95</v>
      </c>
      <c r="BO111" s="711">
        <v>93</v>
      </c>
      <c r="BP111" s="401" t="str">
        <f t="shared" ca="1" si="13"/>
        <v/>
      </c>
      <c r="BQ111" s="399" t="str">
        <f t="shared" ca="1" si="14"/>
        <v/>
      </c>
      <c r="BR111" s="400" t="str">
        <f ca="1"/>
        <v/>
      </c>
      <c r="BS111" s="400" t="str">
        <f ca="1"/>
        <v/>
      </c>
      <c r="BT111" s="400" t="str">
        <f ca="1"/>
        <v/>
      </c>
      <c r="BU111" s="401" t="str">
        <f ca="1"/>
        <v/>
      </c>
      <c r="BV111" s="402" t="str">
        <f ca="1"/>
        <v/>
      </c>
      <c r="BW111" s="400" t="str">
        <f ca="1"/>
        <v/>
      </c>
      <c r="BX111" s="403" t="str">
        <f t="shared" ca="1" si="10"/>
        <v/>
      </c>
      <c r="BY111" s="713" t="str">
        <f t="shared" ca="1" si="15"/>
        <v/>
      </c>
      <c r="BZ111" s="711">
        <v>93</v>
      </c>
      <c r="CA111" s="714">
        <f t="shared" ca="1" si="16"/>
        <v>-32000000</v>
      </c>
      <c r="CB111" s="399">
        <f t="shared" ca="1" si="17"/>
        <v>1</v>
      </c>
      <c r="CC111" s="400">
        <f ca="1"/>
        <v>51764</v>
      </c>
      <c r="CD111" s="400">
        <f ca="1"/>
        <v>51764</v>
      </c>
      <c r="CE111" s="400">
        <f ca="1"/>
        <v>51855</v>
      </c>
      <c r="CF111" s="401">
        <f ca="1"/>
        <v>91</v>
      </c>
      <c r="CG111" s="402">
        <f ca="1"/>
        <v>0.25277777777777799</v>
      </c>
      <c r="CH111" s="400">
        <f ca="1"/>
        <v>51855</v>
      </c>
      <c r="CI111" s="715">
        <f t="shared" ca="1" si="11"/>
        <v>0</v>
      </c>
    </row>
    <row r="112" spans="5:87">
      <c r="E112" s="321">
        <v>94</v>
      </c>
      <c r="F112" s="408"/>
      <c r="G112" s="409"/>
      <c r="H112" s="419"/>
      <c r="I112" s="404"/>
      <c r="J112" s="404"/>
      <c r="K112" s="405"/>
      <c r="L112" s="406"/>
      <c r="M112" s="404"/>
      <c r="N112" s="407"/>
      <c r="P112" s="322">
        <v>94</v>
      </c>
      <c r="Q112" s="714">
        <f t="shared" si="12"/>
        <v>-32000000</v>
      </c>
      <c r="R112" s="435">
        <v>1</v>
      </c>
      <c r="S112" s="419">
        <v>51855</v>
      </c>
      <c r="T112" s="419">
        <v>51855</v>
      </c>
      <c r="U112" s="419">
        <v>51945</v>
      </c>
      <c r="V112" s="432">
        <v>90</v>
      </c>
      <c r="W112" s="433">
        <v>0.25</v>
      </c>
      <c r="X112" s="419">
        <v>51945</v>
      </c>
      <c r="Y112" s="434">
        <v>0</v>
      </c>
      <c r="Z112" s="2" t="s">
        <v>95</v>
      </c>
      <c r="BN112" s="708" t="s">
        <v>95</v>
      </c>
      <c r="BO112" s="711">
        <v>94</v>
      </c>
      <c r="BP112" s="401" t="str">
        <f t="shared" ca="1" si="13"/>
        <v/>
      </c>
      <c r="BQ112" s="399" t="str">
        <f t="shared" ca="1" si="14"/>
        <v/>
      </c>
      <c r="BR112" s="400" t="str">
        <f ca="1"/>
        <v/>
      </c>
      <c r="BS112" s="400" t="str">
        <f ca="1"/>
        <v/>
      </c>
      <c r="BT112" s="400" t="str">
        <f ca="1"/>
        <v/>
      </c>
      <c r="BU112" s="401" t="str">
        <f ca="1"/>
        <v/>
      </c>
      <c r="BV112" s="402" t="str">
        <f ca="1"/>
        <v/>
      </c>
      <c r="BW112" s="400" t="str">
        <f ca="1"/>
        <v/>
      </c>
      <c r="BX112" s="403" t="str">
        <f t="shared" ca="1" si="10"/>
        <v/>
      </c>
      <c r="BY112" s="713" t="str">
        <f t="shared" ca="1" si="15"/>
        <v/>
      </c>
      <c r="BZ112" s="711">
        <v>94</v>
      </c>
      <c r="CA112" s="714">
        <f t="shared" ca="1" si="16"/>
        <v>-32000000</v>
      </c>
      <c r="CB112" s="399">
        <f t="shared" ca="1" si="17"/>
        <v>1</v>
      </c>
      <c r="CC112" s="400">
        <f ca="1"/>
        <v>51855</v>
      </c>
      <c r="CD112" s="400">
        <f ca="1"/>
        <v>51855</v>
      </c>
      <c r="CE112" s="400">
        <f ca="1"/>
        <v>51945</v>
      </c>
      <c r="CF112" s="401">
        <f ca="1"/>
        <v>90</v>
      </c>
      <c r="CG112" s="402">
        <f ca="1"/>
        <v>0.25</v>
      </c>
      <c r="CH112" s="400">
        <f ca="1"/>
        <v>51945</v>
      </c>
      <c r="CI112" s="715">
        <f t="shared" ca="1" si="11"/>
        <v>0</v>
      </c>
    </row>
    <row r="113" spans="5:87">
      <c r="E113" s="321">
        <v>95</v>
      </c>
      <c r="F113" s="408"/>
      <c r="G113" s="409"/>
      <c r="H113" s="419"/>
      <c r="I113" s="404"/>
      <c r="J113" s="404"/>
      <c r="K113" s="405"/>
      <c r="L113" s="406"/>
      <c r="M113" s="404"/>
      <c r="N113" s="407"/>
      <c r="P113" s="322">
        <v>95</v>
      </c>
      <c r="Q113" s="714">
        <f t="shared" si="12"/>
        <v>-37000000</v>
      </c>
      <c r="R113" s="435">
        <v>1</v>
      </c>
      <c r="S113" s="419">
        <v>51945</v>
      </c>
      <c r="T113" s="419">
        <v>51945</v>
      </c>
      <c r="U113" s="419">
        <v>52037</v>
      </c>
      <c r="V113" s="432">
        <v>92</v>
      </c>
      <c r="W113" s="433">
        <v>0.25555555555555598</v>
      </c>
      <c r="X113" s="419">
        <v>52037</v>
      </c>
      <c r="Y113" s="434">
        <v>0</v>
      </c>
      <c r="Z113" s="2" t="s">
        <v>95</v>
      </c>
      <c r="BN113" s="708" t="s">
        <v>95</v>
      </c>
      <c r="BO113" s="711">
        <v>95</v>
      </c>
      <c r="BP113" s="401" t="str">
        <f t="shared" ca="1" si="13"/>
        <v/>
      </c>
      <c r="BQ113" s="399" t="str">
        <f t="shared" ca="1" si="14"/>
        <v/>
      </c>
      <c r="BR113" s="400" t="str">
        <f ca="1"/>
        <v/>
      </c>
      <c r="BS113" s="400" t="str">
        <f ca="1"/>
        <v/>
      </c>
      <c r="BT113" s="400" t="str">
        <f ca="1"/>
        <v/>
      </c>
      <c r="BU113" s="401" t="str">
        <f ca="1"/>
        <v/>
      </c>
      <c r="BV113" s="402" t="str">
        <f ca="1"/>
        <v/>
      </c>
      <c r="BW113" s="400" t="str">
        <f ca="1"/>
        <v/>
      </c>
      <c r="BX113" s="403" t="str">
        <f t="shared" ca="1" si="10"/>
        <v/>
      </c>
      <c r="BY113" s="713" t="str">
        <f t="shared" ca="1" si="15"/>
        <v/>
      </c>
      <c r="BZ113" s="711">
        <v>95</v>
      </c>
      <c r="CA113" s="714">
        <f t="shared" ca="1" si="16"/>
        <v>-37000000</v>
      </c>
      <c r="CB113" s="399">
        <f t="shared" ca="1" si="17"/>
        <v>1</v>
      </c>
      <c r="CC113" s="400">
        <f ca="1"/>
        <v>51945</v>
      </c>
      <c r="CD113" s="400">
        <f ca="1"/>
        <v>51945</v>
      </c>
      <c r="CE113" s="400">
        <f ca="1"/>
        <v>52037</v>
      </c>
      <c r="CF113" s="401">
        <f ca="1"/>
        <v>92</v>
      </c>
      <c r="CG113" s="402">
        <f ca="1"/>
        <v>0.25555555555555598</v>
      </c>
      <c r="CH113" s="400">
        <f ca="1"/>
        <v>52037</v>
      </c>
      <c r="CI113" s="715">
        <f t="shared" ca="1" si="11"/>
        <v>0</v>
      </c>
    </row>
    <row r="114" spans="5:87">
      <c r="E114" s="321">
        <v>96</v>
      </c>
      <c r="F114" s="408"/>
      <c r="G114" s="409"/>
      <c r="H114" s="419"/>
      <c r="I114" s="404"/>
      <c r="J114" s="404"/>
      <c r="K114" s="405"/>
      <c r="L114" s="406"/>
      <c r="M114" s="404"/>
      <c r="N114" s="407"/>
      <c r="P114" s="322">
        <v>96</v>
      </c>
      <c r="Q114" s="714">
        <f t="shared" si="12"/>
        <v>-37000000</v>
      </c>
      <c r="R114" s="435">
        <v>1</v>
      </c>
      <c r="S114" s="419">
        <v>52037</v>
      </c>
      <c r="T114" s="419">
        <v>52037</v>
      </c>
      <c r="U114" s="419">
        <v>52131</v>
      </c>
      <c r="V114" s="432">
        <v>94</v>
      </c>
      <c r="W114" s="433">
        <v>0.26111111111111102</v>
      </c>
      <c r="X114" s="419">
        <v>52131</v>
      </c>
      <c r="Y114" s="434">
        <v>0</v>
      </c>
      <c r="Z114" s="2" t="s">
        <v>95</v>
      </c>
      <c r="BN114" s="708" t="s">
        <v>95</v>
      </c>
      <c r="BO114" s="711">
        <v>96</v>
      </c>
      <c r="BP114" s="401" t="str">
        <f t="shared" ca="1" si="13"/>
        <v/>
      </c>
      <c r="BQ114" s="399" t="str">
        <f t="shared" ca="1" si="14"/>
        <v/>
      </c>
      <c r="BR114" s="400" t="str">
        <f ca="1"/>
        <v/>
      </c>
      <c r="BS114" s="400" t="str">
        <f ca="1"/>
        <v/>
      </c>
      <c r="BT114" s="400" t="str">
        <f ca="1"/>
        <v/>
      </c>
      <c r="BU114" s="401" t="str">
        <f ca="1"/>
        <v/>
      </c>
      <c r="BV114" s="402" t="str">
        <f ca="1"/>
        <v/>
      </c>
      <c r="BW114" s="400" t="str">
        <f ca="1"/>
        <v/>
      </c>
      <c r="BX114" s="403" t="str">
        <f t="shared" ca="1" si="10"/>
        <v/>
      </c>
      <c r="BY114" s="713" t="str">
        <f t="shared" ca="1" si="15"/>
        <v/>
      </c>
      <c r="BZ114" s="711">
        <v>96</v>
      </c>
      <c r="CA114" s="714">
        <f t="shared" ca="1" si="16"/>
        <v>-37000000</v>
      </c>
      <c r="CB114" s="399">
        <f t="shared" ca="1" si="17"/>
        <v>1</v>
      </c>
      <c r="CC114" s="400">
        <f ca="1"/>
        <v>52037</v>
      </c>
      <c r="CD114" s="400">
        <f ca="1"/>
        <v>52037</v>
      </c>
      <c r="CE114" s="400">
        <f ca="1"/>
        <v>52131</v>
      </c>
      <c r="CF114" s="401">
        <f ca="1"/>
        <v>94</v>
      </c>
      <c r="CG114" s="402">
        <f ca="1"/>
        <v>0.26111111111111102</v>
      </c>
      <c r="CH114" s="400">
        <f ca="1"/>
        <v>52131</v>
      </c>
      <c r="CI114" s="715">
        <f t="shared" ca="1" si="11"/>
        <v>0</v>
      </c>
    </row>
    <row r="115" spans="5:87">
      <c r="E115" s="321">
        <v>97</v>
      </c>
      <c r="F115" s="408"/>
      <c r="G115" s="409"/>
      <c r="H115" s="419"/>
      <c r="I115" s="404"/>
      <c r="J115" s="404"/>
      <c r="K115" s="405"/>
      <c r="L115" s="406"/>
      <c r="M115" s="404"/>
      <c r="N115" s="407"/>
      <c r="P115" s="322">
        <v>97</v>
      </c>
      <c r="Q115" s="714">
        <f t="shared" si="12"/>
        <v>-42000000</v>
      </c>
      <c r="R115" s="435">
        <v>1</v>
      </c>
      <c r="S115" s="419">
        <v>52131</v>
      </c>
      <c r="T115" s="419">
        <v>52131</v>
      </c>
      <c r="U115" s="419">
        <v>52222</v>
      </c>
      <c r="V115" s="432">
        <v>91</v>
      </c>
      <c r="W115" s="433">
        <v>0.25277777777777799</v>
      </c>
      <c r="X115" s="419">
        <v>52222</v>
      </c>
      <c r="Y115" s="434">
        <v>0</v>
      </c>
      <c r="Z115" s="2" t="s">
        <v>95</v>
      </c>
      <c r="BN115" s="708" t="s">
        <v>95</v>
      </c>
      <c r="BO115" s="711">
        <v>97</v>
      </c>
      <c r="BP115" s="401" t="str">
        <f t="shared" ca="1" si="13"/>
        <v/>
      </c>
      <c r="BQ115" s="399" t="str">
        <f t="shared" ca="1" si="14"/>
        <v/>
      </c>
      <c r="BR115" s="400" t="str">
        <f ca="1"/>
        <v/>
      </c>
      <c r="BS115" s="400" t="str">
        <f ca="1"/>
        <v/>
      </c>
      <c r="BT115" s="400" t="str">
        <f ca="1"/>
        <v/>
      </c>
      <c r="BU115" s="401" t="str">
        <f ca="1"/>
        <v/>
      </c>
      <c r="BV115" s="402" t="str">
        <f ca="1"/>
        <v/>
      </c>
      <c r="BW115" s="400" t="str">
        <f ca="1"/>
        <v/>
      </c>
      <c r="BX115" s="403" t="str">
        <f t="shared" ca="1" si="10"/>
        <v/>
      </c>
      <c r="BY115" s="713" t="str">
        <f t="shared" ca="1" si="15"/>
        <v/>
      </c>
      <c r="BZ115" s="711">
        <v>97</v>
      </c>
      <c r="CA115" s="714">
        <f t="shared" ca="1" si="16"/>
        <v>-42000000</v>
      </c>
      <c r="CB115" s="399">
        <f t="shared" ca="1" si="17"/>
        <v>1</v>
      </c>
      <c r="CC115" s="400">
        <f ca="1"/>
        <v>52131</v>
      </c>
      <c r="CD115" s="400">
        <f ca="1"/>
        <v>52131</v>
      </c>
      <c r="CE115" s="400">
        <f ca="1"/>
        <v>52222</v>
      </c>
      <c r="CF115" s="401">
        <f ca="1"/>
        <v>91</v>
      </c>
      <c r="CG115" s="402">
        <f ca="1"/>
        <v>0.25277777777777799</v>
      </c>
      <c r="CH115" s="400">
        <f ca="1"/>
        <v>52222</v>
      </c>
      <c r="CI115" s="715">
        <f t="shared" ca="1" si="11"/>
        <v>0</v>
      </c>
    </row>
    <row r="116" spans="5:87">
      <c r="E116" s="321">
        <v>98</v>
      </c>
      <c r="F116" s="408"/>
      <c r="G116" s="409"/>
      <c r="H116" s="419"/>
      <c r="I116" s="404"/>
      <c r="J116" s="404"/>
      <c r="K116" s="405"/>
      <c r="L116" s="406"/>
      <c r="M116" s="404"/>
      <c r="N116" s="407"/>
      <c r="P116" s="322">
        <v>98</v>
      </c>
      <c r="Q116" s="714">
        <f t="shared" si="12"/>
        <v>-42000000</v>
      </c>
      <c r="R116" s="435">
        <v>1</v>
      </c>
      <c r="S116" s="419">
        <v>52222</v>
      </c>
      <c r="T116" s="419">
        <v>52222</v>
      </c>
      <c r="U116" s="419">
        <v>52310</v>
      </c>
      <c r="V116" s="432">
        <v>88</v>
      </c>
      <c r="W116" s="433">
        <v>0.24444444444444399</v>
      </c>
      <c r="X116" s="419">
        <v>52310</v>
      </c>
      <c r="Y116" s="434">
        <v>0</v>
      </c>
      <c r="Z116" s="2" t="s">
        <v>95</v>
      </c>
      <c r="BN116" s="708" t="s">
        <v>95</v>
      </c>
      <c r="BO116" s="711">
        <v>98</v>
      </c>
      <c r="BP116" s="401" t="str">
        <f t="shared" ca="1" si="13"/>
        <v/>
      </c>
      <c r="BQ116" s="399" t="str">
        <f t="shared" ca="1" si="14"/>
        <v/>
      </c>
      <c r="BR116" s="400" t="str">
        <f ca="1"/>
        <v/>
      </c>
      <c r="BS116" s="400" t="str">
        <f ca="1"/>
        <v/>
      </c>
      <c r="BT116" s="400" t="str">
        <f ca="1"/>
        <v/>
      </c>
      <c r="BU116" s="401" t="str">
        <f ca="1"/>
        <v/>
      </c>
      <c r="BV116" s="402" t="str">
        <f ca="1"/>
        <v/>
      </c>
      <c r="BW116" s="400" t="str">
        <f ca="1"/>
        <v/>
      </c>
      <c r="BX116" s="403" t="str">
        <f t="shared" ca="1" si="10"/>
        <v/>
      </c>
      <c r="BY116" s="713" t="str">
        <f t="shared" ca="1" si="15"/>
        <v/>
      </c>
      <c r="BZ116" s="711">
        <v>98</v>
      </c>
      <c r="CA116" s="714">
        <f t="shared" ca="1" si="16"/>
        <v>-42000000</v>
      </c>
      <c r="CB116" s="399">
        <f t="shared" ca="1" si="17"/>
        <v>1</v>
      </c>
      <c r="CC116" s="400">
        <f ca="1"/>
        <v>52222</v>
      </c>
      <c r="CD116" s="400">
        <f ca="1"/>
        <v>52222</v>
      </c>
      <c r="CE116" s="400">
        <f ca="1"/>
        <v>52310</v>
      </c>
      <c r="CF116" s="401">
        <f ca="1"/>
        <v>88</v>
      </c>
      <c r="CG116" s="402">
        <f ca="1"/>
        <v>0.24444444444444399</v>
      </c>
      <c r="CH116" s="400">
        <f ca="1"/>
        <v>52310</v>
      </c>
      <c r="CI116" s="715">
        <f t="shared" ca="1" si="11"/>
        <v>0</v>
      </c>
    </row>
    <row r="117" spans="5:87">
      <c r="E117" s="321">
        <v>99</v>
      </c>
      <c r="F117" s="408"/>
      <c r="G117" s="409"/>
      <c r="H117" s="419"/>
      <c r="I117" s="404"/>
      <c r="J117" s="404"/>
      <c r="K117" s="405"/>
      <c r="L117" s="406"/>
      <c r="M117" s="404"/>
      <c r="N117" s="407"/>
      <c r="P117" s="322">
        <v>99</v>
      </c>
      <c r="Q117" s="714">
        <f t="shared" si="12"/>
        <v>-47000000</v>
      </c>
      <c r="R117" s="435">
        <v>1</v>
      </c>
      <c r="S117" s="419">
        <v>52310</v>
      </c>
      <c r="T117" s="419">
        <v>52310</v>
      </c>
      <c r="U117" s="419">
        <v>52404</v>
      </c>
      <c r="V117" s="432">
        <v>94</v>
      </c>
      <c r="W117" s="433">
        <v>0.26111111111111102</v>
      </c>
      <c r="X117" s="419">
        <v>52404</v>
      </c>
      <c r="Y117" s="434">
        <v>0</v>
      </c>
      <c r="Z117" s="2" t="s">
        <v>95</v>
      </c>
      <c r="BN117" s="708" t="s">
        <v>95</v>
      </c>
      <c r="BO117" s="711">
        <v>99</v>
      </c>
      <c r="BP117" s="401" t="str">
        <f t="shared" ca="1" si="13"/>
        <v/>
      </c>
      <c r="BQ117" s="399" t="str">
        <f t="shared" ca="1" si="14"/>
        <v/>
      </c>
      <c r="BR117" s="400" t="str">
        <f ca="1"/>
        <v/>
      </c>
      <c r="BS117" s="400" t="str">
        <f ca="1"/>
        <v/>
      </c>
      <c r="BT117" s="400" t="str">
        <f ca="1"/>
        <v/>
      </c>
      <c r="BU117" s="401" t="str">
        <f ca="1"/>
        <v/>
      </c>
      <c r="BV117" s="402" t="str">
        <f ca="1"/>
        <v/>
      </c>
      <c r="BW117" s="400" t="str">
        <f ca="1"/>
        <v/>
      </c>
      <c r="BX117" s="403" t="str">
        <f t="shared" ca="1" si="10"/>
        <v/>
      </c>
      <c r="BY117" s="713" t="str">
        <f t="shared" ca="1" si="15"/>
        <v/>
      </c>
      <c r="BZ117" s="711">
        <v>99</v>
      </c>
      <c r="CA117" s="714">
        <f t="shared" ca="1" si="16"/>
        <v>-47000000</v>
      </c>
      <c r="CB117" s="399">
        <f t="shared" ca="1" si="17"/>
        <v>1</v>
      </c>
      <c r="CC117" s="400">
        <f ca="1"/>
        <v>52310</v>
      </c>
      <c r="CD117" s="400">
        <f ca="1"/>
        <v>52310</v>
      </c>
      <c r="CE117" s="400">
        <f ca="1"/>
        <v>52404</v>
      </c>
      <c r="CF117" s="401">
        <f ca="1"/>
        <v>94</v>
      </c>
      <c r="CG117" s="402">
        <f ca="1"/>
        <v>0.26111111111111102</v>
      </c>
      <c r="CH117" s="400">
        <f ca="1"/>
        <v>52404</v>
      </c>
      <c r="CI117" s="715">
        <f t="shared" ca="1" si="11"/>
        <v>0</v>
      </c>
    </row>
    <row r="118" spans="5:87">
      <c r="E118" s="321">
        <v>100</v>
      </c>
      <c r="F118" s="408"/>
      <c r="G118" s="409"/>
      <c r="H118" s="419"/>
      <c r="I118" s="404"/>
      <c r="J118" s="404"/>
      <c r="K118" s="405"/>
      <c r="L118" s="406"/>
      <c r="M118" s="404"/>
      <c r="N118" s="407"/>
      <c r="P118" s="322">
        <v>100</v>
      </c>
      <c r="Q118" s="714">
        <f t="shared" si="12"/>
        <v>-47000000</v>
      </c>
      <c r="R118" s="435">
        <v>1</v>
      </c>
      <c r="S118" s="419">
        <v>52404</v>
      </c>
      <c r="T118" s="419">
        <v>52404</v>
      </c>
      <c r="U118" s="419">
        <v>52495</v>
      </c>
      <c r="V118" s="432">
        <v>91</v>
      </c>
      <c r="W118" s="433">
        <v>0.25277777777777799</v>
      </c>
      <c r="X118" s="419">
        <v>52495</v>
      </c>
      <c r="Y118" s="434">
        <v>0</v>
      </c>
      <c r="Z118" s="2" t="s">
        <v>95</v>
      </c>
      <c r="BN118" s="708" t="s">
        <v>95</v>
      </c>
      <c r="BO118" s="711">
        <v>100</v>
      </c>
      <c r="BP118" s="401" t="str">
        <f t="shared" ca="1" si="13"/>
        <v/>
      </c>
      <c r="BQ118" s="399" t="str">
        <f t="shared" ca="1" si="14"/>
        <v/>
      </c>
      <c r="BR118" s="400" t="str">
        <f ca="1"/>
        <v/>
      </c>
      <c r="BS118" s="400" t="str">
        <f ca="1"/>
        <v/>
      </c>
      <c r="BT118" s="400" t="str">
        <f ca="1"/>
        <v/>
      </c>
      <c r="BU118" s="401" t="str">
        <f ca="1"/>
        <v/>
      </c>
      <c r="BV118" s="402" t="str">
        <f ca="1"/>
        <v/>
      </c>
      <c r="BW118" s="400" t="str">
        <f ca="1"/>
        <v/>
      </c>
      <c r="BX118" s="403" t="str">
        <f t="shared" ca="1" si="10"/>
        <v/>
      </c>
      <c r="BY118" s="713" t="str">
        <f t="shared" ca="1" si="15"/>
        <v/>
      </c>
      <c r="BZ118" s="711">
        <v>100</v>
      </c>
      <c r="CA118" s="714">
        <f t="shared" ca="1" si="16"/>
        <v>-47000000</v>
      </c>
      <c r="CB118" s="399">
        <f t="shared" ca="1" si="17"/>
        <v>1</v>
      </c>
      <c r="CC118" s="400">
        <f ca="1"/>
        <v>52404</v>
      </c>
      <c r="CD118" s="400">
        <f ca="1"/>
        <v>52404</v>
      </c>
      <c r="CE118" s="400">
        <f ca="1"/>
        <v>52495</v>
      </c>
      <c r="CF118" s="401">
        <f ca="1"/>
        <v>91</v>
      </c>
      <c r="CG118" s="402">
        <f ca="1"/>
        <v>0.25277777777777799</v>
      </c>
      <c r="CH118" s="400">
        <f ca="1"/>
        <v>52495</v>
      </c>
      <c r="CI118" s="715">
        <f t="shared" ca="1" si="11"/>
        <v>0</v>
      </c>
    </row>
    <row r="119" spans="5:87">
      <c r="E119" s="321">
        <v>101</v>
      </c>
      <c r="F119" s="408"/>
      <c r="G119" s="409"/>
      <c r="H119" s="419"/>
      <c r="I119" s="404"/>
      <c r="J119" s="404"/>
      <c r="K119" s="405"/>
      <c r="L119" s="406"/>
      <c r="M119" s="404"/>
      <c r="N119" s="407"/>
      <c r="P119" s="322">
        <v>101</v>
      </c>
      <c r="Q119" s="714" t="str">
        <f t="shared" si="12"/>
        <v/>
      </c>
      <c r="R119" s="435"/>
      <c r="S119" s="419"/>
      <c r="T119" s="419"/>
      <c r="U119" s="419"/>
      <c r="V119" s="432"/>
      <c r="W119" s="433"/>
      <c r="X119" s="419"/>
      <c r="Y119" s="434"/>
      <c r="Z119" s="2" t="s">
        <v>95</v>
      </c>
      <c r="BN119" s="708" t="s">
        <v>95</v>
      </c>
      <c r="BO119" s="711">
        <v>101</v>
      </c>
      <c r="BP119" s="401" t="str">
        <f t="shared" ca="1" si="13"/>
        <v/>
      </c>
      <c r="BQ119" s="399" t="str">
        <f t="shared" ca="1" si="14"/>
        <v/>
      </c>
      <c r="BR119" s="400" t="str">
        <f ca="1"/>
        <v/>
      </c>
      <c r="BS119" s="400" t="str">
        <f ca="1"/>
        <v/>
      </c>
      <c r="BT119" s="400" t="str">
        <f ca="1"/>
        <v/>
      </c>
      <c r="BU119" s="401" t="str">
        <f ca="1"/>
        <v/>
      </c>
      <c r="BV119" s="402" t="str">
        <f ca="1"/>
        <v/>
      </c>
      <c r="BW119" s="400" t="str">
        <f ca="1"/>
        <v/>
      </c>
      <c r="BX119" s="403" t="str">
        <f t="shared" ca="1" si="10"/>
        <v/>
      </c>
      <c r="BY119" s="713" t="str">
        <f t="shared" ca="1" si="15"/>
        <v/>
      </c>
      <c r="BZ119" s="711">
        <v>101</v>
      </c>
      <c r="CA119" s="714" t="str">
        <f t="shared" ca="1" si="16"/>
        <v/>
      </c>
      <c r="CB119" s="399" t="str">
        <f t="shared" ca="1" si="17"/>
        <v/>
      </c>
      <c r="CC119" s="400" t="str">
        <f ca="1"/>
        <v/>
      </c>
      <c r="CD119" s="400" t="str">
        <f ca="1"/>
        <v/>
      </c>
      <c r="CE119" s="400" t="str">
        <f ca="1"/>
        <v/>
      </c>
      <c r="CF119" s="401" t="str">
        <f ca="1"/>
        <v/>
      </c>
      <c r="CG119" s="402" t="str">
        <f ca="1"/>
        <v/>
      </c>
      <c r="CH119" s="400" t="str">
        <f ca="1"/>
        <v/>
      </c>
      <c r="CI119" s="715" t="str">
        <f t="shared" ca="1" si="11"/>
        <v/>
      </c>
    </row>
    <row r="120" spans="5:87">
      <c r="E120" s="321">
        <v>102</v>
      </c>
      <c r="F120" s="408"/>
      <c r="G120" s="409"/>
      <c r="H120" s="419"/>
      <c r="I120" s="404"/>
      <c r="J120" s="404"/>
      <c r="K120" s="405"/>
      <c r="L120" s="406"/>
      <c r="M120" s="404"/>
      <c r="N120" s="407"/>
      <c r="P120" s="322">
        <v>102</v>
      </c>
      <c r="Q120" s="714" t="str">
        <f t="shared" si="12"/>
        <v/>
      </c>
      <c r="R120" s="435"/>
      <c r="S120" s="419"/>
      <c r="T120" s="419"/>
      <c r="U120" s="419"/>
      <c r="V120" s="432"/>
      <c r="W120" s="433"/>
      <c r="X120" s="419"/>
      <c r="Y120" s="434"/>
      <c r="Z120" s="2" t="s">
        <v>95</v>
      </c>
      <c r="BN120" s="708" t="s">
        <v>95</v>
      </c>
      <c r="BO120" s="711">
        <v>102</v>
      </c>
      <c r="BP120" s="401" t="str">
        <f t="shared" ca="1" si="13"/>
        <v/>
      </c>
      <c r="BQ120" s="399" t="str">
        <f t="shared" ca="1" si="14"/>
        <v/>
      </c>
      <c r="BR120" s="400" t="str">
        <f ca="1"/>
        <v/>
      </c>
      <c r="BS120" s="400" t="str">
        <f ca="1"/>
        <v/>
      </c>
      <c r="BT120" s="400" t="str">
        <f ca="1"/>
        <v/>
      </c>
      <c r="BU120" s="401" t="str">
        <f ca="1"/>
        <v/>
      </c>
      <c r="BV120" s="402" t="str">
        <f ca="1"/>
        <v/>
      </c>
      <c r="BW120" s="400" t="str">
        <f ca="1"/>
        <v/>
      </c>
      <c r="BX120" s="403" t="str">
        <f t="shared" ca="1" si="10"/>
        <v/>
      </c>
      <c r="BY120" s="713" t="str">
        <f t="shared" ca="1" si="15"/>
        <v/>
      </c>
      <c r="BZ120" s="711">
        <v>102</v>
      </c>
      <c r="CA120" s="714" t="str">
        <f t="shared" ca="1" si="16"/>
        <v/>
      </c>
      <c r="CB120" s="399" t="str">
        <f t="shared" ca="1" si="17"/>
        <v/>
      </c>
      <c r="CC120" s="400" t="str">
        <f ca="1"/>
        <v/>
      </c>
      <c r="CD120" s="400" t="str">
        <f ca="1"/>
        <v/>
      </c>
      <c r="CE120" s="400" t="str">
        <f ca="1"/>
        <v/>
      </c>
      <c r="CF120" s="401" t="str">
        <f ca="1"/>
        <v/>
      </c>
      <c r="CG120" s="402" t="str">
        <f ca="1"/>
        <v/>
      </c>
      <c r="CH120" s="400" t="str">
        <f ca="1"/>
        <v/>
      </c>
      <c r="CI120" s="715" t="str">
        <f t="shared" ca="1" si="11"/>
        <v/>
      </c>
    </row>
    <row r="121" spans="5:87">
      <c r="E121" s="321">
        <v>103</v>
      </c>
      <c r="F121" s="408"/>
      <c r="G121" s="409"/>
      <c r="H121" s="419"/>
      <c r="I121" s="404"/>
      <c r="J121" s="404"/>
      <c r="K121" s="405"/>
      <c r="L121" s="406"/>
      <c r="M121" s="404"/>
      <c r="N121" s="407"/>
      <c r="P121" s="322">
        <v>103</v>
      </c>
      <c r="Q121" s="714" t="str">
        <f t="shared" si="12"/>
        <v/>
      </c>
      <c r="R121" s="435"/>
      <c r="S121" s="419"/>
      <c r="T121" s="419"/>
      <c r="U121" s="419"/>
      <c r="V121" s="432"/>
      <c r="W121" s="433"/>
      <c r="X121" s="419"/>
      <c r="Y121" s="434"/>
      <c r="Z121" s="2" t="s">
        <v>95</v>
      </c>
      <c r="BN121" s="708" t="s">
        <v>95</v>
      </c>
      <c r="BO121" s="711">
        <v>103</v>
      </c>
      <c r="BP121" s="401" t="str">
        <f t="shared" ca="1" si="13"/>
        <v/>
      </c>
      <c r="BQ121" s="399" t="str">
        <f t="shared" ca="1" si="14"/>
        <v/>
      </c>
      <c r="BR121" s="400" t="str">
        <f ca="1"/>
        <v/>
      </c>
      <c r="BS121" s="400" t="str">
        <f ca="1"/>
        <v/>
      </c>
      <c r="BT121" s="400" t="str">
        <f ca="1"/>
        <v/>
      </c>
      <c r="BU121" s="401" t="str">
        <f ca="1"/>
        <v/>
      </c>
      <c r="BV121" s="402" t="str">
        <f ca="1"/>
        <v/>
      </c>
      <c r="BW121" s="400" t="str">
        <f ca="1"/>
        <v/>
      </c>
      <c r="BX121" s="403" t="str">
        <f t="shared" ca="1" si="10"/>
        <v/>
      </c>
      <c r="BY121" s="713" t="str">
        <f t="shared" ca="1" si="15"/>
        <v/>
      </c>
      <c r="BZ121" s="711">
        <v>103</v>
      </c>
      <c r="CA121" s="714" t="str">
        <f t="shared" ca="1" si="16"/>
        <v/>
      </c>
      <c r="CB121" s="399" t="str">
        <f t="shared" ca="1" si="17"/>
        <v/>
      </c>
      <c r="CC121" s="400" t="str">
        <f ca="1"/>
        <v/>
      </c>
      <c r="CD121" s="400" t="str">
        <f ca="1"/>
        <v/>
      </c>
      <c r="CE121" s="400" t="str">
        <f ca="1"/>
        <v/>
      </c>
      <c r="CF121" s="401" t="str">
        <f ca="1"/>
        <v/>
      </c>
      <c r="CG121" s="402" t="str">
        <f ca="1"/>
        <v/>
      </c>
      <c r="CH121" s="400" t="str">
        <f ca="1"/>
        <v/>
      </c>
      <c r="CI121" s="715" t="str">
        <f t="shared" ca="1" si="11"/>
        <v/>
      </c>
    </row>
    <row r="122" spans="5:87">
      <c r="E122" s="321">
        <v>104</v>
      </c>
      <c r="F122" s="408"/>
      <c r="G122" s="409"/>
      <c r="H122" s="419"/>
      <c r="I122" s="404"/>
      <c r="J122" s="404"/>
      <c r="K122" s="405"/>
      <c r="L122" s="406"/>
      <c r="M122" s="404"/>
      <c r="N122" s="407"/>
      <c r="P122" s="322">
        <v>104</v>
      </c>
      <c r="Q122" s="714" t="str">
        <f t="shared" si="12"/>
        <v/>
      </c>
      <c r="R122" s="435"/>
      <c r="S122" s="419"/>
      <c r="T122" s="419"/>
      <c r="U122" s="419"/>
      <c r="V122" s="432"/>
      <c r="W122" s="433"/>
      <c r="X122" s="419"/>
      <c r="Y122" s="434"/>
      <c r="Z122" s="2" t="s">
        <v>95</v>
      </c>
      <c r="BN122" s="708" t="s">
        <v>95</v>
      </c>
      <c r="BO122" s="711">
        <v>104</v>
      </c>
      <c r="BP122" s="401" t="str">
        <f t="shared" ca="1" si="13"/>
        <v/>
      </c>
      <c r="BQ122" s="399" t="str">
        <f t="shared" ca="1" si="14"/>
        <v/>
      </c>
      <c r="BR122" s="400" t="str">
        <f ca="1"/>
        <v/>
      </c>
      <c r="BS122" s="400" t="str">
        <f ca="1"/>
        <v/>
      </c>
      <c r="BT122" s="400" t="str">
        <f ca="1"/>
        <v/>
      </c>
      <c r="BU122" s="401" t="str">
        <f ca="1"/>
        <v/>
      </c>
      <c r="BV122" s="402" t="str">
        <f ca="1"/>
        <v/>
      </c>
      <c r="BW122" s="400" t="str">
        <f ca="1"/>
        <v/>
      </c>
      <c r="BX122" s="403" t="str">
        <f t="shared" ca="1" si="10"/>
        <v/>
      </c>
      <c r="BY122" s="713" t="str">
        <f t="shared" ca="1" si="15"/>
        <v/>
      </c>
      <c r="BZ122" s="711">
        <v>104</v>
      </c>
      <c r="CA122" s="714" t="str">
        <f t="shared" ca="1" si="16"/>
        <v/>
      </c>
      <c r="CB122" s="399" t="str">
        <f t="shared" ca="1" si="17"/>
        <v/>
      </c>
      <c r="CC122" s="400" t="str">
        <f ca="1"/>
        <v/>
      </c>
      <c r="CD122" s="400" t="str">
        <f ca="1"/>
        <v/>
      </c>
      <c r="CE122" s="400" t="str">
        <f ca="1"/>
        <v/>
      </c>
      <c r="CF122" s="401" t="str">
        <f ca="1"/>
        <v/>
      </c>
      <c r="CG122" s="402" t="str">
        <f ca="1"/>
        <v/>
      </c>
      <c r="CH122" s="400" t="str">
        <f ca="1"/>
        <v/>
      </c>
      <c r="CI122" s="715" t="str">
        <f t="shared" ca="1" si="11"/>
        <v/>
      </c>
    </row>
    <row r="123" spans="5:87">
      <c r="E123" s="321">
        <v>105</v>
      </c>
      <c r="F123" s="408"/>
      <c r="G123" s="409"/>
      <c r="H123" s="419"/>
      <c r="I123" s="404"/>
      <c r="J123" s="404"/>
      <c r="K123" s="405"/>
      <c r="L123" s="406"/>
      <c r="M123" s="404"/>
      <c r="N123" s="407"/>
      <c r="P123" s="322">
        <v>105</v>
      </c>
      <c r="Q123" s="714" t="str">
        <f t="shared" si="12"/>
        <v/>
      </c>
      <c r="R123" s="435"/>
      <c r="S123" s="419"/>
      <c r="T123" s="419"/>
      <c r="U123" s="419"/>
      <c r="V123" s="432"/>
      <c r="W123" s="433"/>
      <c r="X123" s="419"/>
      <c r="Y123" s="434"/>
      <c r="Z123" s="2" t="s">
        <v>95</v>
      </c>
      <c r="BN123" s="708" t="s">
        <v>95</v>
      </c>
      <c r="BO123" s="711">
        <v>105</v>
      </c>
      <c r="BP123" s="401" t="str">
        <f t="shared" ca="1" si="13"/>
        <v/>
      </c>
      <c r="BQ123" s="399" t="str">
        <f t="shared" ca="1" si="14"/>
        <v/>
      </c>
      <c r="BR123" s="400" t="str">
        <f ca="1"/>
        <v/>
      </c>
      <c r="BS123" s="400" t="str">
        <f ca="1"/>
        <v/>
      </c>
      <c r="BT123" s="400" t="str">
        <f ca="1"/>
        <v/>
      </c>
      <c r="BU123" s="401" t="str">
        <f ca="1"/>
        <v/>
      </c>
      <c r="BV123" s="402" t="str">
        <f ca="1"/>
        <v/>
      </c>
      <c r="BW123" s="400" t="str">
        <f ca="1"/>
        <v/>
      </c>
      <c r="BX123" s="403" t="str">
        <f t="shared" ca="1" si="10"/>
        <v/>
      </c>
      <c r="BY123" s="713" t="str">
        <f t="shared" ca="1" si="15"/>
        <v/>
      </c>
      <c r="BZ123" s="711">
        <v>105</v>
      </c>
      <c r="CA123" s="714" t="str">
        <f t="shared" ca="1" si="16"/>
        <v/>
      </c>
      <c r="CB123" s="399" t="str">
        <f t="shared" ca="1" si="17"/>
        <v/>
      </c>
      <c r="CC123" s="400" t="str">
        <f ca="1"/>
        <v/>
      </c>
      <c r="CD123" s="400" t="str">
        <f ca="1"/>
        <v/>
      </c>
      <c r="CE123" s="400" t="str">
        <f ca="1"/>
        <v/>
      </c>
      <c r="CF123" s="401" t="str">
        <f ca="1"/>
        <v/>
      </c>
      <c r="CG123" s="402" t="str">
        <f ca="1"/>
        <v/>
      </c>
      <c r="CH123" s="400" t="str">
        <f ca="1"/>
        <v/>
      </c>
      <c r="CI123" s="715" t="str">
        <f t="shared" ca="1" si="11"/>
        <v/>
      </c>
    </row>
    <row r="124" spans="5:87">
      <c r="E124" s="321">
        <v>106</v>
      </c>
      <c r="F124" s="408"/>
      <c r="G124" s="409"/>
      <c r="H124" s="419"/>
      <c r="I124" s="404"/>
      <c r="J124" s="404"/>
      <c r="K124" s="405"/>
      <c r="L124" s="406"/>
      <c r="M124" s="404"/>
      <c r="N124" s="407"/>
      <c r="P124" s="322">
        <v>106</v>
      </c>
      <c r="Q124" s="714" t="str">
        <f t="shared" si="12"/>
        <v/>
      </c>
      <c r="R124" s="435"/>
      <c r="S124" s="419"/>
      <c r="T124" s="419"/>
      <c r="U124" s="419"/>
      <c r="V124" s="432"/>
      <c r="W124" s="433"/>
      <c r="X124" s="419"/>
      <c r="Y124" s="434"/>
      <c r="Z124" s="2" t="s">
        <v>95</v>
      </c>
      <c r="BN124" s="708" t="s">
        <v>95</v>
      </c>
      <c r="BO124" s="711">
        <v>106</v>
      </c>
      <c r="BP124" s="401" t="str">
        <f t="shared" ca="1" si="13"/>
        <v/>
      </c>
      <c r="BQ124" s="399" t="str">
        <f t="shared" ca="1" si="14"/>
        <v/>
      </c>
      <c r="BR124" s="400" t="str">
        <f ca="1"/>
        <v/>
      </c>
      <c r="BS124" s="400" t="str">
        <f ca="1"/>
        <v/>
      </c>
      <c r="BT124" s="400" t="str">
        <f ca="1"/>
        <v/>
      </c>
      <c r="BU124" s="401" t="str">
        <f ca="1"/>
        <v/>
      </c>
      <c r="BV124" s="402" t="str">
        <f ca="1"/>
        <v/>
      </c>
      <c r="BW124" s="400" t="str">
        <f ca="1"/>
        <v/>
      </c>
      <c r="BX124" s="403" t="str">
        <f t="shared" ca="1" si="10"/>
        <v/>
      </c>
      <c r="BY124" s="713" t="str">
        <f t="shared" ca="1" si="15"/>
        <v/>
      </c>
      <c r="BZ124" s="711">
        <v>106</v>
      </c>
      <c r="CA124" s="714" t="str">
        <f t="shared" ca="1" si="16"/>
        <v/>
      </c>
      <c r="CB124" s="399" t="str">
        <f t="shared" ca="1" si="17"/>
        <v/>
      </c>
      <c r="CC124" s="400" t="str">
        <f ca="1"/>
        <v/>
      </c>
      <c r="CD124" s="400" t="str">
        <f ca="1"/>
        <v/>
      </c>
      <c r="CE124" s="400" t="str">
        <f ca="1"/>
        <v/>
      </c>
      <c r="CF124" s="401" t="str">
        <f ca="1"/>
        <v/>
      </c>
      <c r="CG124" s="402" t="str">
        <f ca="1"/>
        <v/>
      </c>
      <c r="CH124" s="400" t="str">
        <f ca="1"/>
        <v/>
      </c>
      <c r="CI124" s="715" t="str">
        <f t="shared" ca="1" si="11"/>
        <v/>
      </c>
    </row>
    <row r="125" spans="5:87">
      <c r="E125" s="321">
        <v>107</v>
      </c>
      <c r="F125" s="408"/>
      <c r="G125" s="409"/>
      <c r="H125" s="419"/>
      <c r="I125" s="404"/>
      <c r="J125" s="404"/>
      <c r="K125" s="405"/>
      <c r="L125" s="406"/>
      <c r="M125" s="404"/>
      <c r="N125" s="407"/>
      <c r="P125" s="322">
        <v>107</v>
      </c>
      <c r="Q125" s="714" t="str">
        <f t="shared" si="12"/>
        <v/>
      </c>
      <c r="R125" s="435"/>
      <c r="S125" s="419"/>
      <c r="T125" s="419"/>
      <c r="U125" s="419"/>
      <c r="V125" s="432"/>
      <c r="W125" s="433"/>
      <c r="X125" s="419"/>
      <c r="Y125" s="434"/>
      <c r="Z125" s="2" t="s">
        <v>95</v>
      </c>
      <c r="BN125" s="708" t="s">
        <v>95</v>
      </c>
      <c r="BO125" s="711">
        <v>107</v>
      </c>
      <c r="BP125" s="401" t="str">
        <f t="shared" ca="1" si="13"/>
        <v/>
      </c>
      <c r="BQ125" s="399" t="str">
        <f t="shared" ca="1" si="14"/>
        <v/>
      </c>
      <c r="BR125" s="400" t="str">
        <f ca="1"/>
        <v/>
      </c>
      <c r="BS125" s="400" t="str">
        <f ca="1"/>
        <v/>
      </c>
      <c r="BT125" s="400" t="str">
        <f ca="1"/>
        <v/>
      </c>
      <c r="BU125" s="401" t="str">
        <f ca="1"/>
        <v/>
      </c>
      <c r="BV125" s="402" t="str">
        <f ca="1"/>
        <v/>
      </c>
      <c r="BW125" s="400" t="str">
        <f ca="1"/>
        <v/>
      </c>
      <c r="BX125" s="403" t="str">
        <f t="shared" ca="1" si="10"/>
        <v/>
      </c>
      <c r="BY125" s="713" t="str">
        <f t="shared" ca="1" si="15"/>
        <v/>
      </c>
      <c r="BZ125" s="711">
        <v>107</v>
      </c>
      <c r="CA125" s="714" t="str">
        <f t="shared" ca="1" si="16"/>
        <v/>
      </c>
      <c r="CB125" s="399" t="str">
        <f t="shared" ca="1" si="17"/>
        <v/>
      </c>
      <c r="CC125" s="400" t="str">
        <f ca="1"/>
        <v/>
      </c>
      <c r="CD125" s="400" t="str">
        <f ca="1"/>
        <v/>
      </c>
      <c r="CE125" s="400" t="str">
        <f ca="1"/>
        <v/>
      </c>
      <c r="CF125" s="401" t="str">
        <f ca="1"/>
        <v/>
      </c>
      <c r="CG125" s="402" t="str">
        <f ca="1"/>
        <v/>
      </c>
      <c r="CH125" s="400" t="str">
        <f ca="1"/>
        <v/>
      </c>
      <c r="CI125" s="715" t="str">
        <f t="shared" ca="1" si="11"/>
        <v/>
      </c>
    </row>
    <row r="126" spans="5:87">
      <c r="E126" s="321">
        <v>108</v>
      </c>
      <c r="F126" s="408"/>
      <c r="G126" s="409"/>
      <c r="H126" s="419"/>
      <c r="I126" s="404"/>
      <c r="J126" s="404"/>
      <c r="K126" s="405"/>
      <c r="L126" s="406"/>
      <c r="M126" s="404"/>
      <c r="N126" s="407"/>
      <c r="P126" s="322">
        <v>108</v>
      </c>
      <c r="Q126" s="714" t="str">
        <f t="shared" si="12"/>
        <v/>
      </c>
      <c r="R126" s="435"/>
      <c r="S126" s="419"/>
      <c r="T126" s="419"/>
      <c r="U126" s="419"/>
      <c r="V126" s="432"/>
      <c r="W126" s="433"/>
      <c r="X126" s="419"/>
      <c r="Y126" s="434"/>
      <c r="Z126" s="2" t="s">
        <v>95</v>
      </c>
      <c r="BN126" s="708" t="s">
        <v>95</v>
      </c>
      <c r="BO126" s="711">
        <v>108</v>
      </c>
      <c r="BP126" s="401" t="str">
        <f t="shared" ca="1" si="13"/>
        <v/>
      </c>
      <c r="BQ126" s="399" t="str">
        <f t="shared" ca="1" si="14"/>
        <v/>
      </c>
      <c r="BR126" s="400" t="str">
        <f ca="1"/>
        <v/>
      </c>
      <c r="BS126" s="400" t="str">
        <f ca="1"/>
        <v/>
      </c>
      <c r="BT126" s="400" t="str">
        <f ca="1"/>
        <v/>
      </c>
      <c r="BU126" s="401" t="str">
        <f ca="1"/>
        <v/>
      </c>
      <c r="BV126" s="402" t="str">
        <f ca="1"/>
        <v/>
      </c>
      <c r="BW126" s="400" t="str">
        <f ca="1"/>
        <v/>
      </c>
      <c r="BX126" s="403" t="str">
        <f t="shared" ca="1" si="10"/>
        <v/>
      </c>
      <c r="BY126" s="713" t="str">
        <f t="shared" ca="1" si="15"/>
        <v/>
      </c>
      <c r="BZ126" s="711">
        <v>108</v>
      </c>
      <c r="CA126" s="714" t="str">
        <f t="shared" ca="1" si="16"/>
        <v/>
      </c>
      <c r="CB126" s="399" t="str">
        <f t="shared" ca="1" si="17"/>
        <v/>
      </c>
      <c r="CC126" s="400" t="str">
        <f ca="1"/>
        <v/>
      </c>
      <c r="CD126" s="400" t="str">
        <f ca="1"/>
        <v/>
      </c>
      <c r="CE126" s="400" t="str">
        <f ca="1"/>
        <v/>
      </c>
      <c r="CF126" s="401" t="str">
        <f ca="1"/>
        <v/>
      </c>
      <c r="CG126" s="402" t="str">
        <f ca="1"/>
        <v/>
      </c>
      <c r="CH126" s="400" t="str">
        <f ca="1"/>
        <v/>
      </c>
      <c r="CI126" s="715" t="str">
        <f t="shared" ca="1" si="11"/>
        <v/>
      </c>
    </row>
    <row r="127" spans="5:87">
      <c r="E127" s="321">
        <v>109</v>
      </c>
      <c r="F127" s="408"/>
      <c r="G127" s="409"/>
      <c r="H127" s="419"/>
      <c r="I127" s="404"/>
      <c r="J127" s="404"/>
      <c r="K127" s="405"/>
      <c r="L127" s="406"/>
      <c r="M127" s="404"/>
      <c r="N127" s="407"/>
      <c r="P127" s="322">
        <v>109</v>
      </c>
      <c r="Q127" s="714" t="str">
        <f t="shared" si="12"/>
        <v/>
      </c>
      <c r="R127" s="435"/>
      <c r="S127" s="419"/>
      <c r="T127" s="419"/>
      <c r="U127" s="419"/>
      <c r="V127" s="432"/>
      <c r="W127" s="433"/>
      <c r="X127" s="419"/>
      <c r="Y127" s="434"/>
      <c r="Z127" s="2" t="s">
        <v>95</v>
      </c>
      <c r="BN127" s="708" t="s">
        <v>95</v>
      </c>
      <c r="BO127" s="711">
        <v>109</v>
      </c>
      <c r="BP127" s="401" t="str">
        <f t="shared" ca="1" si="13"/>
        <v/>
      </c>
      <c r="BQ127" s="399" t="str">
        <f t="shared" ca="1" si="14"/>
        <v/>
      </c>
      <c r="BR127" s="400" t="str">
        <f ca="1"/>
        <v/>
      </c>
      <c r="BS127" s="400" t="str">
        <f ca="1"/>
        <v/>
      </c>
      <c r="BT127" s="400" t="str">
        <f ca="1"/>
        <v/>
      </c>
      <c r="BU127" s="401" t="str">
        <f ca="1"/>
        <v/>
      </c>
      <c r="BV127" s="402" t="str">
        <f ca="1"/>
        <v/>
      </c>
      <c r="BW127" s="400" t="str">
        <f ca="1"/>
        <v/>
      </c>
      <c r="BX127" s="403" t="str">
        <f t="shared" ca="1" si="10"/>
        <v/>
      </c>
      <c r="BY127" s="713" t="str">
        <f t="shared" ca="1" si="15"/>
        <v/>
      </c>
      <c r="BZ127" s="711">
        <v>109</v>
      </c>
      <c r="CA127" s="714" t="str">
        <f t="shared" ca="1" si="16"/>
        <v/>
      </c>
      <c r="CB127" s="399" t="str">
        <f t="shared" ca="1" si="17"/>
        <v/>
      </c>
      <c r="CC127" s="400" t="str">
        <f ca="1"/>
        <v/>
      </c>
      <c r="CD127" s="400" t="str">
        <f ca="1"/>
        <v/>
      </c>
      <c r="CE127" s="400" t="str">
        <f ca="1"/>
        <v/>
      </c>
      <c r="CF127" s="401" t="str">
        <f ca="1"/>
        <v/>
      </c>
      <c r="CG127" s="402" t="str">
        <f ca="1"/>
        <v/>
      </c>
      <c r="CH127" s="400" t="str">
        <f ca="1"/>
        <v/>
      </c>
      <c r="CI127" s="715" t="str">
        <f t="shared" ca="1" si="11"/>
        <v/>
      </c>
    </row>
    <row r="128" spans="5:87">
      <c r="E128" s="321">
        <v>110</v>
      </c>
      <c r="F128" s="408"/>
      <c r="G128" s="409"/>
      <c r="H128" s="419"/>
      <c r="I128" s="404"/>
      <c r="J128" s="404"/>
      <c r="K128" s="405"/>
      <c r="L128" s="406"/>
      <c r="M128" s="404"/>
      <c r="N128" s="407"/>
      <c r="P128" s="322">
        <v>110</v>
      </c>
      <c r="Q128" s="714" t="str">
        <f t="shared" si="12"/>
        <v/>
      </c>
      <c r="R128" s="435"/>
      <c r="S128" s="419"/>
      <c r="T128" s="419"/>
      <c r="U128" s="419"/>
      <c r="V128" s="432"/>
      <c r="W128" s="433"/>
      <c r="X128" s="419"/>
      <c r="Y128" s="434"/>
      <c r="Z128" s="2" t="s">
        <v>95</v>
      </c>
      <c r="BN128" s="708" t="s">
        <v>95</v>
      </c>
      <c r="BO128" s="711">
        <v>110</v>
      </c>
      <c r="BP128" s="401" t="str">
        <f t="shared" ca="1" si="13"/>
        <v/>
      </c>
      <c r="BQ128" s="399" t="str">
        <f t="shared" ca="1" si="14"/>
        <v/>
      </c>
      <c r="BR128" s="400" t="str">
        <f ca="1"/>
        <v/>
      </c>
      <c r="BS128" s="400" t="str">
        <f ca="1"/>
        <v/>
      </c>
      <c r="BT128" s="400" t="str">
        <f ca="1"/>
        <v/>
      </c>
      <c r="BU128" s="401" t="str">
        <f ca="1"/>
        <v/>
      </c>
      <c r="BV128" s="402" t="str">
        <f ca="1"/>
        <v/>
      </c>
      <c r="BW128" s="400" t="str">
        <f ca="1"/>
        <v/>
      </c>
      <c r="BX128" s="403" t="str">
        <f t="shared" ca="1" si="10"/>
        <v/>
      </c>
      <c r="BY128" s="713" t="str">
        <f t="shared" ca="1" si="15"/>
        <v/>
      </c>
      <c r="BZ128" s="711">
        <v>110</v>
      </c>
      <c r="CA128" s="714" t="str">
        <f t="shared" ca="1" si="16"/>
        <v/>
      </c>
      <c r="CB128" s="399" t="str">
        <f t="shared" ca="1" si="17"/>
        <v/>
      </c>
      <c r="CC128" s="400" t="str">
        <f ca="1"/>
        <v/>
      </c>
      <c r="CD128" s="400" t="str">
        <f ca="1"/>
        <v/>
      </c>
      <c r="CE128" s="400" t="str">
        <f ca="1"/>
        <v/>
      </c>
      <c r="CF128" s="401" t="str">
        <f ca="1"/>
        <v/>
      </c>
      <c r="CG128" s="402" t="str">
        <f ca="1"/>
        <v/>
      </c>
      <c r="CH128" s="400" t="str">
        <f ca="1"/>
        <v/>
      </c>
      <c r="CI128" s="715" t="str">
        <f t="shared" ca="1" si="11"/>
        <v/>
      </c>
    </row>
    <row r="129" spans="5:87">
      <c r="E129" s="321">
        <v>111</v>
      </c>
      <c r="F129" s="408"/>
      <c r="G129" s="409"/>
      <c r="H129" s="419"/>
      <c r="I129" s="404"/>
      <c r="J129" s="404"/>
      <c r="K129" s="405"/>
      <c r="L129" s="406"/>
      <c r="M129" s="404"/>
      <c r="N129" s="407"/>
      <c r="P129" s="322">
        <v>111</v>
      </c>
      <c r="Q129" s="714" t="str">
        <f t="shared" si="12"/>
        <v/>
      </c>
      <c r="R129" s="435"/>
      <c r="S129" s="419"/>
      <c r="T129" s="419"/>
      <c r="U129" s="419"/>
      <c r="V129" s="432"/>
      <c r="W129" s="433"/>
      <c r="X129" s="419"/>
      <c r="Y129" s="434"/>
      <c r="Z129" s="2" t="s">
        <v>95</v>
      </c>
      <c r="BN129" s="708" t="s">
        <v>95</v>
      </c>
      <c r="BO129" s="711">
        <v>111</v>
      </c>
      <c r="BP129" s="401" t="str">
        <f t="shared" ca="1" si="13"/>
        <v/>
      </c>
      <c r="BQ129" s="399" t="str">
        <f t="shared" ca="1" si="14"/>
        <v/>
      </c>
      <c r="BR129" s="400" t="str">
        <f ca="1"/>
        <v/>
      </c>
      <c r="BS129" s="400" t="str">
        <f ca="1"/>
        <v/>
      </c>
      <c r="BT129" s="400" t="str">
        <f ca="1"/>
        <v/>
      </c>
      <c r="BU129" s="401" t="str">
        <f ca="1"/>
        <v/>
      </c>
      <c r="BV129" s="402" t="str">
        <f ca="1"/>
        <v/>
      </c>
      <c r="BW129" s="400" t="str">
        <f ca="1"/>
        <v/>
      </c>
      <c r="BX129" s="403" t="str">
        <f t="shared" ca="1" si="10"/>
        <v/>
      </c>
      <c r="BY129" s="713" t="str">
        <f t="shared" ca="1" si="15"/>
        <v/>
      </c>
      <c r="BZ129" s="711">
        <v>111</v>
      </c>
      <c r="CA129" s="714" t="str">
        <f t="shared" ca="1" si="16"/>
        <v/>
      </c>
      <c r="CB129" s="399" t="str">
        <f t="shared" ca="1" si="17"/>
        <v/>
      </c>
      <c r="CC129" s="400" t="str">
        <f ca="1"/>
        <v/>
      </c>
      <c r="CD129" s="400" t="str">
        <f ca="1"/>
        <v/>
      </c>
      <c r="CE129" s="400" t="str">
        <f ca="1"/>
        <v/>
      </c>
      <c r="CF129" s="401" t="str">
        <f ca="1"/>
        <v/>
      </c>
      <c r="CG129" s="402" t="str">
        <f ca="1"/>
        <v/>
      </c>
      <c r="CH129" s="400" t="str">
        <f ca="1"/>
        <v/>
      </c>
      <c r="CI129" s="715" t="str">
        <f t="shared" ca="1" si="11"/>
        <v/>
      </c>
    </row>
    <row r="130" spans="5:87">
      <c r="E130" s="321">
        <v>112</v>
      </c>
      <c r="F130" s="408"/>
      <c r="G130" s="409"/>
      <c r="H130" s="419"/>
      <c r="I130" s="404"/>
      <c r="J130" s="404"/>
      <c r="K130" s="405"/>
      <c r="L130" s="406"/>
      <c r="M130" s="404"/>
      <c r="N130" s="407"/>
      <c r="P130" s="322">
        <v>112</v>
      </c>
      <c r="Q130" s="714" t="str">
        <f t="shared" si="12"/>
        <v/>
      </c>
      <c r="R130" s="435"/>
      <c r="S130" s="419"/>
      <c r="T130" s="419"/>
      <c r="U130" s="419"/>
      <c r="V130" s="432"/>
      <c r="W130" s="433"/>
      <c r="X130" s="419"/>
      <c r="Y130" s="434"/>
      <c r="Z130" s="2" t="s">
        <v>95</v>
      </c>
      <c r="BN130" s="708" t="s">
        <v>95</v>
      </c>
      <c r="BO130" s="711">
        <v>112</v>
      </c>
      <c r="BP130" s="401" t="str">
        <f t="shared" ca="1" si="13"/>
        <v/>
      </c>
      <c r="BQ130" s="399" t="str">
        <f t="shared" ca="1" si="14"/>
        <v/>
      </c>
      <c r="BR130" s="400" t="str">
        <f ca="1"/>
        <v/>
      </c>
      <c r="BS130" s="400" t="str">
        <f ca="1"/>
        <v/>
      </c>
      <c r="BT130" s="400" t="str">
        <f ca="1"/>
        <v/>
      </c>
      <c r="BU130" s="401" t="str">
        <f ca="1"/>
        <v/>
      </c>
      <c r="BV130" s="402" t="str">
        <f ca="1"/>
        <v/>
      </c>
      <c r="BW130" s="400" t="str">
        <f ca="1"/>
        <v/>
      </c>
      <c r="BX130" s="403" t="str">
        <f t="shared" ca="1" si="10"/>
        <v/>
      </c>
      <c r="BY130" s="713" t="str">
        <f t="shared" ca="1" si="15"/>
        <v/>
      </c>
      <c r="BZ130" s="711">
        <v>112</v>
      </c>
      <c r="CA130" s="714" t="str">
        <f t="shared" ca="1" si="16"/>
        <v/>
      </c>
      <c r="CB130" s="399" t="str">
        <f t="shared" ca="1" si="17"/>
        <v/>
      </c>
      <c r="CC130" s="400" t="str">
        <f ca="1"/>
        <v/>
      </c>
      <c r="CD130" s="400" t="str">
        <f ca="1"/>
        <v/>
      </c>
      <c r="CE130" s="400" t="str">
        <f ca="1"/>
        <v/>
      </c>
      <c r="CF130" s="401" t="str">
        <f ca="1"/>
        <v/>
      </c>
      <c r="CG130" s="402" t="str">
        <f ca="1"/>
        <v/>
      </c>
      <c r="CH130" s="400" t="str">
        <f ca="1"/>
        <v/>
      </c>
      <c r="CI130" s="715" t="str">
        <f t="shared" ca="1" si="11"/>
        <v/>
      </c>
    </row>
    <row r="131" spans="5:87">
      <c r="E131" s="321">
        <v>113</v>
      </c>
      <c r="F131" s="408"/>
      <c r="G131" s="409"/>
      <c r="H131" s="419"/>
      <c r="I131" s="404"/>
      <c r="J131" s="404"/>
      <c r="K131" s="405"/>
      <c r="L131" s="406"/>
      <c r="M131" s="404"/>
      <c r="N131" s="407"/>
      <c r="P131" s="322">
        <v>113</v>
      </c>
      <c r="Q131" s="714" t="str">
        <f t="shared" si="12"/>
        <v/>
      </c>
      <c r="R131" s="435"/>
      <c r="S131" s="419"/>
      <c r="T131" s="419"/>
      <c r="U131" s="419"/>
      <c r="V131" s="432"/>
      <c r="W131" s="433"/>
      <c r="X131" s="419"/>
      <c r="Y131" s="434"/>
      <c r="Z131" s="2" t="s">
        <v>95</v>
      </c>
      <c r="BN131" s="708" t="s">
        <v>95</v>
      </c>
      <c r="BO131" s="711">
        <v>113</v>
      </c>
      <c r="BP131" s="401" t="str">
        <f t="shared" ca="1" si="13"/>
        <v/>
      </c>
      <c r="BQ131" s="399" t="str">
        <f t="shared" ca="1" si="14"/>
        <v/>
      </c>
      <c r="BR131" s="400" t="str">
        <f ca="1"/>
        <v/>
      </c>
      <c r="BS131" s="400" t="str">
        <f ca="1"/>
        <v/>
      </c>
      <c r="BT131" s="400" t="str">
        <f ca="1"/>
        <v/>
      </c>
      <c r="BU131" s="401" t="str">
        <f ca="1"/>
        <v/>
      </c>
      <c r="BV131" s="402" t="str">
        <f ca="1"/>
        <v/>
      </c>
      <c r="BW131" s="400" t="str">
        <f ca="1"/>
        <v/>
      </c>
      <c r="BX131" s="403" t="str">
        <f t="shared" ca="1" si="10"/>
        <v/>
      </c>
      <c r="BY131" s="713" t="str">
        <f t="shared" ca="1" si="15"/>
        <v/>
      </c>
      <c r="BZ131" s="711">
        <v>113</v>
      </c>
      <c r="CA131" s="714" t="str">
        <f t="shared" ca="1" si="16"/>
        <v/>
      </c>
      <c r="CB131" s="399" t="str">
        <f t="shared" ca="1" si="17"/>
        <v/>
      </c>
      <c r="CC131" s="400" t="str">
        <f ca="1"/>
        <v/>
      </c>
      <c r="CD131" s="400" t="str">
        <f ca="1"/>
        <v/>
      </c>
      <c r="CE131" s="400" t="str">
        <f ca="1"/>
        <v/>
      </c>
      <c r="CF131" s="401" t="str">
        <f ca="1"/>
        <v/>
      </c>
      <c r="CG131" s="402" t="str">
        <f ca="1"/>
        <v/>
      </c>
      <c r="CH131" s="400" t="str">
        <f ca="1"/>
        <v/>
      </c>
      <c r="CI131" s="715" t="str">
        <f t="shared" ca="1" si="11"/>
        <v/>
      </c>
    </row>
    <row r="132" spans="5:87">
      <c r="E132" s="321">
        <v>114</v>
      </c>
      <c r="F132" s="408"/>
      <c r="G132" s="409"/>
      <c r="H132" s="419"/>
      <c r="I132" s="404"/>
      <c r="J132" s="404"/>
      <c r="K132" s="405"/>
      <c r="L132" s="406"/>
      <c r="M132" s="404"/>
      <c r="N132" s="407"/>
      <c r="P132" s="322">
        <v>114</v>
      </c>
      <c r="Q132" s="714" t="str">
        <f t="shared" si="12"/>
        <v/>
      </c>
      <c r="R132" s="435"/>
      <c r="S132" s="419"/>
      <c r="T132" s="419"/>
      <c r="U132" s="419"/>
      <c r="V132" s="432"/>
      <c r="W132" s="433"/>
      <c r="X132" s="419"/>
      <c r="Y132" s="434"/>
      <c r="Z132" s="2" t="s">
        <v>95</v>
      </c>
      <c r="BN132" s="708" t="s">
        <v>95</v>
      </c>
      <c r="BO132" s="711">
        <v>114</v>
      </c>
      <c r="BP132" s="401" t="str">
        <f t="shared" ca="1" si="13"/>
        <v/>
      </c>
      <c r="BQ132" s="399" t="str">
        <f t="shared" ca="1" si="14"/>
        <v/>
      </c>
      <c r="BR132" s="400" t="str">
        <f ca="1"/>
        <v/>
      </c>
      <c r="BS132" s="400" t="str">
        <f ca="1"/>
        <v/>
      </c>
      <c r="BT132" s="400" t="str">
        <f ca="1"/>
        <v/>
      </c>
      <c r="BU132" s="401" t="str">
        <f ca="1"/>
        <v/>
      </c>
      <c r="BV132" s="402" t="str">
        <f ca="1"/>
        <v/>
      </c>
      <c r="BW132" s="400" t="str">
        <f ca="1"/>
        <v/>
      </c>
      <c r="BX132" s="403" t="str">
        <f t="shared" ca="1" si="10"/>
        <v/>
      </c>
      <c r="BY132" s="713" t="str">
        <f t="shared" ca="1" si="15"/>
        <v/>
      </c>
      <c r="BZ132" s="711">
        <v>114</v>
      </c>
      <c r="CA132" s="714" t="str">
        <f t="shared" ca="1" si="16"/>
        <v/>
      </c>
      <c r="CB132" s="399" t="str">
        <f t="shared" ca="1" si="17"/>
        <v/>
      </c>
      <c r="CC132" s="400" t="str">
        <f ca="1"/>
        <v/>
      </c>
      <c r="CD132" s="400" t="str">
        <f ca="1"/>
        <v/>
      </c>
      <c r="CE132" s="400" t="str">
        <f ca="1"/>
        <v/>
      </c>
      <c r="CF132" s="401" t="str">
        <f ca="1"/>
        <v/>
      </c>
      <c r="CG132" s="402" t="str">
        <f ca="1"/>
        <v/>
      </c>
      <c r="CH132" s="400" t="str">
        <f ca="1"/>
        <v/>
      </c>
      <c r="CI132" s="715" t="str">
        <f t="shared" ca="1" si="11"/>
        <v/>
      </c>
    </row>
    <row r="133" spans="5:87">
      <c r="E133" s="321">
        <v>115</v>
      </c>
      <c r="F133" s="408"/>
      <c r="G133" s="409"/>
      <c r="H133" s="419"/>
      <c r="I133" s="404"/>
      <c r="J133" s="404"/>
      <c r="K133" s="405"/>
      <c r="L133" s="406"/>
      <c r="M133" s="404"/>
      <c r="N133" s="407"/>
      <c r="P133" s="322">
        <v>115</v>
      </c>
      <c r="Q133" s="714" t="str">
        <f t="shared" si="12"/>
        <v/>
      </c>
      <c r="R133" s="435"/>
      <c r="S133" s="419"/>
      <c r="T133" s="419"/>
      <c r="U133" s="419"/>
      <c r="V133" s="432"/>
      <c r="W133" s="433"/>
      <c r="X133" s="419"/>
      <c r="Y133" s="434"/>
      <c r="Z133" s="2" t="s">
        <v>95</v>
      </c>
      <c r="BN133" s="708" t="s">
        <v>95</v>
      </c>
      <c r="BO133" s="711">
        <v>115</v>
      </c>
      <c r="BP133" s="401" t="str">
        <f t="shared" ca="1" si="13"/>
        <v/>
      </c>
      <c r="BQ133" s="399" t="str">
        <f t="shared" ca="1" si="14"/>
        <v/>
      </c>
      <c r="BR133" s="400" t="str">
        <f ca="1"/>
        <v/>
      </c>
      <c r="BS133" s="400" t="str">
        <f ca="1"/>
        <v/>
      </c>
      <c r="BT133" s="400" t="str">
        <f ca="1"/>
        <v/>
      </c>
      <c r="BU133" s="401" t="str">
        <f ca="1"/>
        <v/>
      </c>
      <c r="BV133" s="402" t="str">
        <f ca="1"/>
        <v/>
      </c>
      <c r="BW133" s="400" t="str">
        <f ca="1"/>
        <v/>
      </c>
      <c r="BX133" s="403" t="str">
        <f t="shared" ca="1" si="10"/>
        <v/>
      </c>
      <c r="BY133" s="713" t="str">
        <f t="shared" ca="1" si="15"/>
        <v/>
      </c>
      <c r="BZ133" s="711">
        <v>115</v>
      </c>
      <c r="CA133" s="714" t="str">
        <f t="shared" ca="1" si="16"/>
        <v/>
      </c>
      <c r="CB133" s="399" t="str">
        <f t="shared" ca="1" si="17"/>
        <v/>
      </c>
      <c r="CC133" s="400" t="str">
        <f ca="1"/>
        <v/>
      </c>
      <c r="CD133" s="400" t="str">
        <f ca="1"/>
        <v/>
      </c>
      <c r="CE133" s="400" t="str">
        <f ca="1"/>
        <v/>
      </c>
      <c r="CF133" s="401" t="str">
        <f ca="1"/>
        <v/>
      </c>
      <c r="CG133" s="402" t="str">
        <f ca="1"/>
        <v/>
      </c>
      <c r="CH133" s="400" t="str">
        <f ca="1"/>
        <v/>
      </c>
      <c r="CI133" s="715" t="str">
        <f t="shared" ca="1" si="11"/>
        <v/>
      </c>
    </row>
    <row r="134" spans="5:87">
      <c r="E134" s="321">
        <v>116</v>
      </c>
      <c r="F134" s="408"/>
      <c r="G134" s="409"/>
      <c r="H134" s="419"/>
      <c r="I134" s="404"/>
      <c r="J134" s="404"/>
      <c r="K134" s="405"/>
      <c r="L134" s="406"/>
      <c r="M134" s="404"/>
      <c r="N134" s="407"/>
      <c r="P134" s="322">
        <v>116</v>
      </c>
      <c r="Q134" s="714" t="str">
        <f t="shared" si="12"/>
        <v/>
      </c>
      <c r="R134" s="435"/>
      <c r="S134" s="419"/>
      <c r="T134" s="419"/>
      <c r="U134" s="419"/>
      <c r="V134" s="432"/>
      <c r="W134" s="433"/>
      <c r="X134" s="419"/>
      <c r="Y134" s="434"/>
      <c r="Z134" s="2" t="s">
        <v>95</v>
      </c>
      <c r="BN134" s="708" t="s">
        <v>95</v>
      </c>
      <c r="BO134" s="711">
        <v>116</v>
      </c>
      <c r="BP134" s="401" t="str">
        <f t="shared" ca="1" si="13"/>
        <v/>
      </c>
      <c r="BQ134" s="399" t="str">
        <f t="shared" ca="1" si="14"/>
        <v/>
      </c>
      <c r="BR134" s="400" t="str">
        <f ca="1"/>
        <v/>
      </c>
      <c r="BS134" s="400" t="str">
        <f ca="1"/>
        <v/>
      </c>
      <c r="BT134" s="400" t="str">
        <f ca="1"/>
        <v/>
      </c>
      <c r="BU134" s="401" t="str">
        <f ca="1"/>
        <v/>
      </c>
      <c r="BV134" s="402" t="str">
        <f ca="1"/>
        <v/>
      </c>
      <c r="BW134" s="400" t="str">
        <f ca="1"/>
        <v/>
      </c>
      <c r="BX134" s="403" t="str">
        <f t="shared" ca="1" si="10"/>
        <v/>
      </c>
      <c r="BY134" s="713" t="str">
        <f t="shared" ca="1" si="15"/>
        <v/>
      </c>
      <c r="BZ134" s="711">
        <v>116</v>
      </c>
      <c r="CA134" s="714" t="str">
        <f t="shared" ca="1" si="16"/>
        <v/>
      </c>
      <c r="CB134" s="399" t="str">
        <f t="shared" ca="1" si="17"/>
        <v/>
      </c>
      <c r="CC134" s="400" t="str">
        <f ca="1"/>
        <v/>
      </c>
      <c r="CD134" s="400" t="str">
        <f ca="1"/>
        <v/>
      </c>
      <c r="CE134" s="400" t="str">
        <f ca="1"/>
        <v/>
      </c>
      <c r="CF134" s="401" t="str">
        <f ca="1"/>
        <v/>
      </c>
      <c r="CG134" s="402" t="str">
        <f ca="1"/>
        <v/>
      </c>
      <c r="CH134" s="400" t="str">
        <f ca="1"/>
        <v/>
      </c>
      <c r="CI134" s="715" t="str">
        <f t="shared" ca="1" si="11"/>
        <v/>
      </c>
    </row>
    <row r="135" spans="5:87">
      <c r="E135" s="321">
        <v>117</v>
      </c>
      <c r="F135" s="408"/>
      <c r="G135" s="409"/>
      <c r="H135" s="419"/>
      <c r="I135" s="404"/>
      <c r="J135" s="404"/>
      <c r="K135" s="405"/>
      <c r="L135" s="406"/>
      <c r="M135" s="404"/>
      <c r="N135" s="407"/>
      <c r="P135" s="322">
        <v>117</v>
      </c>
      <c r="Q135" s="714" t="str">
        <f t="shared" si="12"/>
        <v/>
      </c>
      <c r="R135" s="435"/>
      <c r="S135" s="419"/>
      <c r="T135" s="419"/>
      <c r="U135" s="419"/>
      <c r="V135" s="432"/>
      <c r="W135" s="433"/>
      <c r="X135" s="419"/>
      <c r="Y135" s="434"/>
      <c r="Z135" s="2" t="s">
        <v>95</v>
      </c>
      <c r="BN135" s="708" t="s">
        <v>95</v>
      </c>
      <c r="BO135" s="711">
        <v>117</v>
      </c>
      <c r="BP135" s="401" t="str">
        <f t="shared" ca="1" si="13"/>
        <v/>
      </c>
      <c r="BQ135" s="399" t="str">
        <f t="shared" ca="1" si="14"/>
        <v/>
      </c>
      <c r="BR135" s="400" t="str">
        <f ca="1"/>
        <v/>
      </c>
      <c r="BS135" s="400" t="str">
        <f ca="1"/>
        <v/>
      </c>
      <c r="BT135" s="400" t="str">
        <f ca="1"/>
        <v/>
      </c>
      <c r="BU135" s="401" t="str">
        <f ca="1"/>
        <v/>
      </c>
      <c r="BV135" s="402" t="str">
        <f ca="1"/>
        <v/>
      </c>
      <c r="BW135" s="400" t="str">
        <f ca="1"/>
        <v/>
      </c>
      <c r="BX135" s="403" t="str">
        <f t="shared" ca="1" si="10"/>
        <v/>
      </c>
      <c r="BY135" s="713" t="str">
        <f t="shared" ca="1" si="15"/>
        <v/>
      </c>
      <c r="BZ135" s="711">
        <v>117</v>
      </c>
      <c r="CA135" s="714" t="str">
        <f t="shared" ca="1" si="16"/>
        <v/>
      </c>
      <c r="CB135" s="399" t="str">
        <f t="shared" ca="1" si="17"/>
        <v/>
      </c>
      <c r="CC135" s="400" t="str">
        <f ca="1"/>
        <v/>
      </c>
      <c r="CD135" s="400" t="str">
        <f ca="1"/>
        <v/>
      </c>
      <c r="CE135" s="400" t="str">
        <f ca="1"/>
        <v/>
      </c>
      <c r="CF135" s="401" t="str">
        <f ca="1"/>
        <v/>
      </c>
      <c r="CG135" s="402" t="str">
        <f ca="1"/>
        <v/>
      </c>
      <c r="CH135" s="400" t="str">
        <f ca="1"/>
        <v/>
      </c>
      <c r="CI135" s="715" t="str">
        <f t="shared" ca="1" si="11"/>
        <v/>
      </c>
    </row>
    <row r="136" spans="5:87">
      <c r="E136" s="321">
        <v>118</v>
      </c>
      <c r="F136" s="408"/>
      <c r="G136" s="409"/>
      <c r="H136" s="419"/>
      <c r="I136" s="404"/>
      <c r="J136" s="404"/>
      <c r="K136" s="405"/>
      <c r="L136" s="406"/>
      <c r="M136" s="404"/>
      <c r="N136" s="407"/>
      <c r="P136" s="322">
        <v>118</v>
      </c>
      <c r="Q136" s="714" t="str">
        <f t="shared" si="12"/>
        <v/>
      </c>
      <c r="R136" s="435"/>
      <c r="S136" s="419"/>
      <c r="T136" s="419"/>
      <c r="U136" s="419"/>
      <c r="V136" s="432"/>
      <c r="W136" s="433"/>
      <c r="X136" s="419"/>
      <c r="Y136" s="434"/>
      <c r="Z136" s="2" t="s">
        <v>95</v>
      </c>
      <c r="BN136" s="708" t="s">
        <v>95</v>
      </c>
      <c r="BO136" s="711">
        <v>118</v>
      </c>
      <c r="BP136" s="401" t="str">
        <f t="shared" ca="1" si="13"/>
        <v/>
      </c>
      <c r="BQ136" s="399" t="str">
        <f t="shared" ca="1" si="14"/>
        <v/>
      </c>
      <c r="BR136" s="400" t="str">
        <f ca="1"/>
        <v/>
      </c>
      <c r="BS136" s="400" t="str">
        <f ca="1"/>
        <v/>
      </c>
      <c r="BT136" s="400" t="str">
        <f ca="1"/>
        <v/>
      </c>
      <c r="BU136" s="401" t="str">
        <f ca="1"/>
        <v/>
      </c>
      <c r="BV136" s="402" t="str">
        <f ca="1"/>
        <v/>
      </c>
      <c r="BW136" s="400" t="str">
        <f ca="1"/>
        <v/>
      </c>
      <c r="BX136" s="403" t="str">
        <f t="shared" ca="1" si="10"/>
        <v/>
      </c>
      <c r="BY136" s="713" t="str">
        <f t="shared" ca="1" si="15"/>
        <v/>
      </c>
      <c r="BZ136" s="711">
        <v>118</v>
      </c>
      <c r="CA136" s="714" t="str">
        <f t="shared" ca="1" si="16"/>
        <v/>
      </c>
      <c r="CB136" s="399" t="str">
        <f t="shared" ca="1" si="17"/>
        <v/>
      </c>
      <c r="CC136" s="400" t="str">
        <f ca="1"/>
        <v/>
      </c>
      <c r="CD136" s="400" t="str">
        <f ca="1"/>
        <v/>
      </c>
      <c r="CE136" s="400" t="str">
        <f ca="1"/>
        <v/>
      </c>
      <c r="CF136" s="401" t="str">
        <f ca="1"/>
        <v/>
      </c>
      <c r="CG136" s="402" t="str">
        <f ca="1"/>
        <v/>
      </c>
      <c r="CH136" s="400" t="str">
        <f ca="1"/>
        <v/>
      </c>
      <c r="CI136" s="715" t="str">
        <f t="shared" ca="1" si="11"/>
        <v/>
      </c>
    </row>
    <row r="137" spans="5:87">
      <c r="E137" s="321">
        <v>119</v>
      </c>
      <c r="F137" s="408"/>
      <c r="G137" s="409"/>
      <c r="H137" s="419"/>
      <c r="I137" s="404"/>
      <c r="J137" s="404"/>
      <c r="K137" s="405"/>
      <c r="L137" s="406"/>
      <c r="M137" s="404"/>
      <c r="N137" s="407"/>
      <c r="P137" s="322">
        <v>119</v>
      </c>
      <c r="Q137" s="714" t="str">
        <f t="shared" si="12"/>
        <v/>
      </c>
      <c r="R137" s="435"/>
      <c r="S137" s="419"/>
      <c r="T137" s="419"/>
      <c r="U137" s="419"/>
      <c r="V137" s="432"/>
      <c r="W137" s="433"/>
      <c r="X137" s="419"/>
      <c r="Y137" s="434"/>
      <c r="Z137" s="2" t="s">
        <v>95</v>
      </c>
      <c r="BN137" s="708" t="s">
        <v>95</v>
      </c>
      <c r="BO137" s="711">
        <v>119</v>
      </c>
      <c r="BP137" s="401" t="str">
        <f t="shared" ca="1" si="13"/>
        <v/>
      </c>
      <c r="BQ137" s="399" t="str">
        <f t="shared" ca="1" si="14"/>
        <v/>
      </c>
      <c r="BR137" s="400" t="str">
        <f ca="1"/>
        <v/>
      </c>
      <c r="BS137" s="400" t="str">
        <f ca="1"/>
        <v/>
      </c>
      <c r="BT137" s="400" t="str">
        <f ca="1"/>
        <v/>
      </c>
      <c r="BU137" s="401" t="str">
        <f ca="1"/>
        <v/>
      </c>
      <c r="BV137" s="402" t="str">
        <f ca="1"/>
        <v/>
      </c>
      <c r="BW137" s="400" t="str">
        <f ca="1"/>
        <v/>
      </c>
      <c r="BX137" s="403" t="str">
        <f t="shared" ca="1" si="10"/>
        <v/>
      </c>
      <c r="BY137" s="713" t="str">
        <f t="shared" ca="1" si="15"/>
        <v/>
      </c>
      <c r="BZ137" s="711">
        <v>119</v>
      </c>
      <c r="CA137" s="714" t="str">
        <f t="shared" ca="1" si="16"/>
        <v/>
      </c>
      <c r="CB137" s="399" t="str">
        <f t="shared" ca="1" si="17"/>
        <v/>
      </c>
      <c r="CC137" s="400" t="str">
        <f ca="1"/>
        <v/>
      </c>
      <c r="CD137" s="400" t="str">
        <f ca="1"/>
        <v/>
      </c>
      <c r="CE137" s="400" t="str">
        <f ca="1"/>
        <v/>
      </c>
      <c r="CF137" s="401" t="str">
        <f ca="1"/>
        <v/>
      </c>
      <c r="CG137" s="402" t="str">
        <f ca="1"/>
        <v/>
      </c>
      <c r="CH137" s="400" t="str">
        <f ca="1"/>
        <v/>
      </c>
      <c r="CI137" s="715" t="str">
        <f t="shared" ca="1" si="11"/>
        <v/>
      </c>
    </row>
    <row r="138" spans="5:87">
      <c r="E138" s="321">
        <v>120</v>
      </c>
      <c r="F138" s="408"/>
      <c r="G138" s="409"/>
      <c r="H138" s="419"/>
      <c r="I138" s="404"/>
      <c r="J138" s="404"/>
      <c r="K138" s="405"/>
      <c r="L138" s="406"/>
      <c r="M138" s="404"/>
      <c r="N138" s="407"/>
      <c r="P138" s="322">
        <v>120</v>
      </c>
      <c r="Q138" s="714" t="str">
        <f t="shared" si="12"/>
        <v/>
      </c>
      <c r="R138" s="435"/>
      <c r="S138" s="419"/>
      <c r="T138" s="419"/>
      <c r="U138" s="419"/>
      <c r="V138" s="432"/>
      <c r="W138" s="433"/>
      <c r="X138" s="419"/>
      <c r="Y138" s="434"/>
      <c r="Z138" s="2" t="s">
        <v>95</v>
      </c>
      <c r="BN138" s="708" t="s">
        <v>95</v>
      </c>
      <c r="BO138" s="711">
        <v>120</v>
      </c>
      <c r="BP138" s="401" t="str">
        <f t="shared" ca="1" si="13"/>
        <v/>
      </c>
      <c r="BQ138" s="399" t="str">
        <f t="shared" ca="1" si="14"/>
        <v/>
      </c>
      <c r="BR138" s="400" t="str">
        <f ca="1"/>
        <v/>
      </c>
      <c r="BS138" s="400" t="str">
        <f ca="1"/>
        <v/>
      </c>
      <c r="BT138" s="400" t="str">
        <f ca="1"/>
        <v/>
      </c>
      <c r="BU138" s="401" t="str">
        <f ca="1"/>
        <v/>
      </c>
      <c r="BV138" s="402" t="str">
        <f ca="1"/>
        <v/>
      </c>
      <c r="BW138" s="400" t="str">
        <f ca="1"/>
        <v/>
      </c>
      <c r="BX138" s="403" t="str">
        <f t="shared" ca="1" si="10"/>
        <v/>
      </c>
      <c r="BY138" s="713" t="str">
        <f t="shared" ca="1" si="15"/>
        <v/>
      </c>
      <c r="BZ138" s="711">
        <v>120</v>
      </c>
      <c r="CA138" s="714" t="str">
        <f t="shared" ca="1" si="16"/>
        <v/>
      </c>
      <c r="CB138" s="399" t="str">
        <f t="shared" ca="1" si="17"/>
        <v/>
      </c>
      <c r="CC138" s="400" t="str">
        <f ca="1"/>
        <v/>
      </c>
      <c r="CD138" s="400" t="str">
        <f ca="1"/>
        <v/>
      </c>
      <c r="CE138" s="400" t="str">
        <f ca="1"/>
        <v/>
      </c>
      <c r="CF138" s="401" t="str">
        <f ca="1"/>
        <v/>
      </c>
      <c r="CG138" s="402" t="str">
        <f ca="1"/>
        <v/>
      </c>
      <c r="CH138" s="400" t="str">
        <f ca="1"/>
        <v/>
      </c>
      <c r="CI138" s="715" t="str">
        <f t="shared" ca="1" si="11"/>
        <v/>
      </c>
    </row>
    <row r="139" spans="5:87">
      <c r="E139" s="321">
        <v>121</v>
      </c>
      <c r="F139" s="408"/>
      <c r="G139" s="409"/>
      <c r="H139" s="419"/>
      <c r="I139" s="404"/>
      <c r="J139" s="404"/>
      <c r="K139" s="405"/>
      <c r="L139" s="406"/>
      <c r="M139" s="404"/>
      <c r="N139" s="407"/>
      <c r="P139" s="322">
        <v>121</v>
      </c>
      <c r="Q139" s="714" t="str">
        <f t="shared" si="12"/>
        <v/>
      </c>
      <c r="R139" s="435"/>
      <c r="S139" s="419"/>
      <c r="T139" s="419"/>
      <c r="U139" s="419"/>
      <c r="V139" s="432"/>
      <c r="W139" s="433"/>
      <c r="X139" s="419"/>
      <c r="Y139" s="434"/>
      <c r="Z139" s="2" t="s">
        <v>95</v>
      </c>
      <c r="BN139" s="708" t="s">
        <v>95</v>
      </c>
      <c r="BO139" s="711">
        <v>121</v>
      </c>
      <c r="BP139" s="401" t="str">
        <f t="shared" ca="1" si="13"/>
        <v/>
      </c>
      <c r="BQ139" s="399" t="str">
        <f t="shared" ca="1" si="14"/>
        <v/>
      </c>
      <c r="BR139" s="400" t="str">
        <f ca="1"/>
        <v/>
      </c>
      <c r="BS139" s="400" t="str">
        <f ca="1"/>
        <v/>
      </c>
      <c r="BT139" s="400" t="str">
        <f ca="1"/>
        <v/>
      </c>
      <c r="BU139" s="401" t="str">
        <f ca="1"/>
        <v/>
      </c>
      <c r="BV139" s="402" t="str">
        <f ca="1"/>
        <v/>
      </c>
      <c r="BW139" s="400" t="str">
        <f ca="1"/>
        <v/>
      </c>
      <c r="BX139" s="403" t="str">
        <f t="shared" ca="1" si="10"/>
        <v/>
      </c>
      <c r="BY139" s="713" t="str">
        <f t="shared" ca="1" si="15"/>
        <v/>
      </c>
      <c r="BZ139" s="711">
        <v>121</v>
      </c>
      <c r="CA139" s="714" t="str">
        <f t="shared" ca="1" si="16"/>
        <v/>
      </c>
      <c r="CB139" s="399" t="str">
        <f t="shared" ca="1" si="17"/>
        <v/>
      </c>
      <c r="CC139" s="400" t="str">
        <f ca="1"/>
        <v/>
      </c>
      <c r="CD139" s="400" t="str">
        <f ca="1"/>
        <v/>
      </c>
      <c r="CE139" s="400" t="str">
        <f ca="1"/>
        <v/>
      </c>
      <c r="CF139" s="401" t="str">
        <f ca="1"/>
        <v/>
      </c>
      <c r="CG139" s="402" t="str">
        <f ca="1"/>
        <v/>
      </c>
      <c r="CH139" s="400" t="str">
        <f ca="1"/>
        <v/>
      </c>
      <c r="CI139" s="715" t="str">
        <f t="shared" ca="1" si="11"/>
        <v/>
      </c>
    </row>
    <row r="140" spans="5:87">
      <c r="E140" s="321">
        <v>122</v>
      </c>
      <c r="F140" s="408"/>
      <c r="G140" s="409"/>
      <c r="H140" s="419"/>
      <c r="I140" s="404"/>
      <c r="J140" s="404"/>
      <c r="K140" s="405"/>
      <c r="L140" s="406"/>
      <c r="M140" s="404"/>
      <c r="N140" s="407"/>
      <c r="P140" s="322">
        <v>122</v>
      </c>
      <c r="Q140" s="714" t="str">
        <f t="shared" si="12"/>
        <v/>
      </c>
      <c r="R140" s="435"/>
      <c r="S140" s="419"/>
      <c r="T140" s="419"/>
      <c r="U140" s="419"/>
      <c r="V140" s="432"/>
      <c r="W140" s="433"/>
      <c r="X140" s="419"/>
      <c r="Y140" s="434"/>
      <c r="Z140" s="2" t="s">
        <v>95</v>
      </c>
      <c r="BN140" s="708" t="s">
        <v>95</v>
      </c>
      <c r="BO140" s="711">
        <v>122</v>
      </c>
      <c r="BP140" s="401" t="str">
        <f t="shared" ca="1" si="13"/>
        <v/>
      </c>
      <c r="BQ140" s="399" t="str">
        <f t="shared" ca="1" si="14"/>
        <v/>
      </c>
      <c r="BR140" s="400" t="str">
        <f ca="1"/>
        <v/>
      </c>
      <c r="BS140" s="400" t="str">
        <f ca="1"/>
        <v/>
      </c>
      <c r="BT140" s="400" t="str">
        <f ca="1"/>
        <v/>
      </c>
      <c r="BU140" s="401" t="str">
        <f ca="1"/>
        <v/>
      </c>
      <c r="BV140" s="402" t="str">
        <f ca="1"/>
        <v/>
      </c>
      <c r="BW140" s="400" t="str">
        <f ca="1"/>
        <v/>
      </c>
      <c r="BX140" s="403" t="str">
        <f t="shared" ca="1" si="10"/>
        <v/>
      </c>
      <c r="BY140" s="713" t="str">
        <f t="shared" ca="1" si="15"/>
        <v/>
      </c>
      <c r="BZ140" s="711">
        <v>122</v>
      </c>
      <c r="CA140" s="714" t="str">
        <f t="shared" ca="1" si="16"/>
        <v/>
      </c>
      <c r="CB140" s="399" t="str">
        <f t="shared" ca="1" si="17"/>
        <v/>
      </c>
      <c r="CC140" s="400" t="str">
        <f ca="1"/>
        <v/>
      </c>
      <c r="CD140" s="400" t="str">
        <f ca="1"/>
        <v/>
      </c>
      <c r="CE140" s="400" t="str">
        <f ca="1"/>
        <v/>
      </c>
      <c r="CF140" s="401" t="str">
        <f ca="1"/>
        <v/>
      </c>
      <c r="CG140" s="402" t="str">
        <f ca="1"/>
        <v/>
      </c>
      <c r="CH140" s="400" t="str">
        <f ca="1"/>
        <v/>
      </c>
      <c r="CI140" s="715" t="str">
        <f t="shared" ca="1" si="11"/>
        <v/>
      </c>
    </row>
    <row r="141" spans="5:87">
      <c r="E141" s="321">
        <v>123</v>
      </c>
      <c r="F141" s="408"/>
      <c r="G141" s="409"/>
      <c r="H141" s="419"/>
      <c r="I141" s="404"/>
      <c r="J141" s="404"/>
      <c r="K141" s="405"/>
      <c r="L141" s="406"/>
      <c r="M141" s="404"/>
      <c r="N141" s="407"/>
      <c r="P141" s="322">
        <v>123</v>
      </c>
      <c r="Q141" s="714" t="str">
        <f t="shared" si="12"/>
        <v/>
      </c>
      <c r="R141" s="435"/>
      <c r="S141" s="419"/>
      <c r="T141" s="419"/>
      <c r="U141" s="419"/>
      <c r="V141" s="432"/>
      <c r="W141" s="433"/>
      <c r="X141" s="419"/>
      <c r="Y141" s="434"/>
      <c r="Z141" s="2" t="s">
        <v>95</v>
      </c>
      <c r="BN141" s="708" t="s">
        <v>95</v>
      </c>
      <c r="BO141" s="711">
        <v>123</v>
      </c>
      <c r="BP141" s="401" t="str">
        <f t="shared" ca="1" si="13"/>
        <v/>
      </c>
      <c r="BQ141" s="399" t="str">
        <f t="shared" ca="1" si="14"/>
        <v/>
      </c>
      <c r="BR141" s="400" t="str">
        <f ca="1"/>
        <v/>
      </c>
      <c r="BS141" s="400" t="str">
        <f ca="1"/>
        <v/>
      </c>
      <c r="BT141" s="400" t="str">
        <f ca="1"/>
        <v/>
      </c>
      <c r="BU141" s="401" t="str">
        <f ca="1"/>
        <v/>
      </c>
      <c r="BV141" s="402" t="str">
        <f ca="1"/>
        <v/>
      </c>
      <c r="BW141" s="400" t="str">
        <f ca="1"/>
        <v/>
      </c>
      <c r="BX141" s="403" t="str">
        <f t="shared" ca="1" si="10"/>
        <v/>
      </c>
      <c r="BY141" s="713" t="str">
        <f t="shared" ca="1" si="15"/>
        <v/>
      </c>
      <c r="BZ141" s="711">
        <v>123</v>
      </c>
      <c r="CA141" s="714" t="str">
        <f t="shared" ca="1" si="16"/>
        <v/>
      </c>
      <c r="CB141" s="399" t="str">
        <f t="shared" ca="1" si="17"/>
        <v/>
      </c>
      <c r="CC141" s="400" t="str">
        <f ca="1"/>
        <v/>
      </c>
      <c r="CD141" s="400" t="str">
        <f ca="1"/>
        <v/>
      </c>
      <c r="CE141" s="400" t="str">
        <f ca="1"/>
        <v/>
      </c>
      <c r="CF141" s="401" t="str">
        <f ca="1"/>
        <v/>
      </c>
      <c r="CG141" s="402" t="str">
        <f ca="1"/>
        <v/>
      </c>
      <c r="CH141" s="400" t="str">
        <f ca="1"/>
        <v/>
      </c>
      <c r="CI141" s="715" t="str">
        <f t="shared" ca="1" si="11"/>
        <v/>
      </c>
    </row>
    <row r="142" spans="5:87">
      <c r="E142" s="321">
        <v>124</v>
      </c>
      <c r="F142" s="408"/>
      <c r="G142" s="409"/>
      <c r="H142" s="419"/>
      <c r="I142" s="404"/>
      <c r="J142" s="404"/>
      <c r="K142" s="405"/>
      <c r="L142" s="406"/>
      <c r="M142" s="404"/>
      <c r="N142" s="407"/>
      <c r="P142" s="322">
        <v>124</v>
      </c>
      <c r="Q142" s="714" t="str">
        <f t="shared" si="12"/>
        <v/>
      </c>
      <c r="R142" s="435"/>
      <c r="S142" s="419"/>
      <c r="T142" s="419"/>
      <c r="U142" s="419"/>
      <c r="V142" s="432"/>
      <c r="W142" s="433"/>
      <c r="X142" s="419"/>
      <c r="Y142" s="434"/>
      <c r="Z142" s="2" t="s">
        <v>95</v>
      </c>
      <c r="BN142" s="708" t="s">
        <v>95</v>
      </c>
      <c r="BO142" s="711">
        <v>124</v>
      </c>
      <c r="BP142" s="401" t="str">
        <f t="shared" ca="1" si="13"/>
        <v/>
      </c>
      <c r="BQ142" s="399" t="str">
        <f t="shared" ca="1" si="14"/>
        <v/>
      </c>
      <c r="BR142" s="400" t="str">
        <f ca="1"/>
        <v/>
      </c>
      <c r="BS142" s="400" t="str">
        <f ca="1"/>
        <v/>
      </c>
      <c r="BT142" s="400" t="str">
        <f ca="1"/>
        <v/>
      </c>
      <c r="BU142" s="401" t="str">
        <f ca="1"/>
        <v/>
      </c>
      <c r="BV142" s="402" t="str">
        <f ca="1"/>
        <v/>
      </c>
      <c r="BW142" s="400" t="str">
        <f ca="1"/>
        <v/>
      </c>
      <c r="BX142" s="403" t="str">
        <f t="shared" ca="1" si="10"/>
        <v/>
      </c>
      <c r="BY142" s="713" t="str">
        <f t="shared" ca="1" si="15"/>
        <v/>
      </c>
      <c r="BZ142" s="711">
        <v>124</v>
      </c>
      <c r="CA142" s="714" t="str">
        <f t="shared" ca="1" si="16"/>
        <v/>
      </c>
      <c r="CB142" s="399" t="str">
        <f t="shared" ca="1" si="17"/>
        <v/>
      </c>
      <c r="CC142" s="400" t="str">
        <f ca="1"/>
        <v/>
      </c>
      <c r="CD142" s="400" t="str">
        <f ca="1"/>
        <v/>
      </c>
      <c r="CE142" s="400" t="str">
        <f ca="1"/>
        <v/>
      </c>
      <c r="CF142" s="401" t="str">
        <f ca="1"/>
        <v/>
      </c>
      <c r="CG142" s="402" t="str">
        <f ca="1"/>
        <v/>
      </c>
      <c r="CH142" s="400" t="str">
        <f ca="1"/>
        <v/>
      </c>
      <c r="CI142" s="715" t="str">
        <f t="shared" ca="1" si="11"/>
        <v/>
      </c>
    </row>
    <row r="143" spans="5:87">
      <c r="E143" s="321">
        <v>125</v>
      </c>
      <c r="F143" s="408"/>
      <c r="G143" s="409"/>
      <c r="H143" s="419"/>
      <c r="I143" s="404"/>
      <c r="J143" s="404"/>
      <c r="K143" s="405"/>
      <c r="L143" s="406"/>
      <c r="M143" s="404"/>
      <c r="N143" s="407"/>
      <c r="P143" s="322">
        <v>125</v>
      </c>
      <c r="Q143" s="714" t="str">
        <f t="shared" si="12"/>
        <v/>
      </c>
      <c r="R143" s="435"/>
      <c r="S143" s="419"/>
      <c r="T143" s="419"/>
      <c r="U143" s="419"/>
      <c r="V143" s="432"/>
      <c r="W143" s="433"/>
      <c r="X143" s="419"/>
      <c r="Y143" s="434"/>
      <c r="Z143" s="2" t="s">
        <v>95</v>
      </c>
      <c r="BN143" s="708" t="s">
        <v>95</v>
      </c>
      <c r="BO143" s="711">
        <v>125</v>
      </c>
      <c r="BP143" s="401" t="str">
        <f t="shared" ca="1" si="13"/>
        <v/>
      </c>
      <c r="BQ143" s="399" t="str">
        <f t="shared" ca="1" si="14"/>
        <v/>
      </c>
      <c r="BR143" s="400" t="str">
        <f ca="1"/>
        <v/>
      </c>
      <c r="BS143" s="400" t="str">
        <f ca="1"/>
        <v/>
      </c>
      <c r="BT143" s="400" t="str">
        <f ca="1"/>
        <v/>
      </c>
      <c r="BU143" s="401" t="str">
        <f ca="1"/>
        <v/>
      </c>
      <c r="BV143" s="402" t="str">
        <f ca="1"/>
        <v/>
      </c>
      <c r="BW143" s="400" t="str">
        <f ca="1"/>
        <v/>
      </c>
      <c r="BX143" s="403" t="str">
        <f t="shared" ca="1" si="10"/>
        <v/>
      </c>
      <c r="BY143" s="713" t="str">
        <f t="shared" ca="1" si="15"/>
        <v/>
      </c>
      <c r="BZ143" s="711">
        <v>125</v>
      </c>
      <c r="CA143" s="714" t="str">
        <f t="shared" ca="1" si="16"/>
        <v/>
      </c>
      <c r="CB143" s="399" t="str">
        <f t="shared" ca="1" si="17"/>
        <v/>
      </c>
      <c r="CC143" s="400" t="str">
        <f ca="1"/>
        <v/>
      </c>
      <c r="CD143" s="400" t="str">
        <f ca="1"/>
        <v/>
      </c>
      <c r="CE143" s="400" t="str">
        <f ca="1"/>
        <v/>
      </c>
      <c r="CF143" s="401" t="str">
        <f ca="1"/>
        <v/>
      </c>
      <c r="CG143" s="402" t="str">
        <f ca="1"/>
        <v/>
      </c>
      <c r="CH143" s="400" t="str">
        <f ca="1"/>
        <v/>
      </c>
      <c r="CI143" s="715" t="str">
        <f t="shared" ca="1" si="11"/>
        <v/>
      </c>
    </row>
    <row r="144" spans="5:87">
      <c r="E144" s="321">
        <v>126</v>
      </c>
      <c r="F144" s="408"/>
      <c r="G144" s="409"/>
      <c r="H144" s="419"/>
      <c r="I144" s="404"/>
      <c r="J144" s="404"/>
      <c r="K144" s="405"/>
      <c r="L144" s="406"/>
      <c r="M144" s="404"/>
      <c r="N144" s="407"/>
      <c r="P144" s="322">
        <v>126</v>
      </c>
      <c r="Q144" s="714" t="str">
        <f t="shared" si="12"/>
        <v/>
      </c>
      <c r="R144" s="435"/>
      <c r="S144" s="419"/>
      <c r="T144" s="419"/>
      <c r="U144" s="419"/>
      <c r="V144" s="432"/>
      <c r="W144" s="433"/>
      <c r="X144" s="419"/>
      <c r="Y144" s="434"/>
      <c r="Z144" s="2" t="s">
        <v>95</v>
      </c>
      <c r="BN144" s="708" t="s">
        <v>95</v>
      </c>
      <c r="BO144" s="711">
        <v>126</v>
      </c>
      <c r="BP144" s="401" t="str">
        <f t="shared" ca="1" si="13"/>
        <v/>
      </c>
      <c r="BQ144" s="399" t="str">
        <f t="shared" ca="1" si="14"/>
        <v/>
      </c>
      <c r="BR144" s="400" t="str">
        <f ca="1"/>
        <v/>
      </c>
      <c r="BS144" s="400" t="str">
        <f ca="1"/>
        <v/>
      </c>
      <c r="BT144" s="400" t="str">
        <f ca="1"/>
        <v/>
      </c>
      <c r="BU144" s="401" t="str">
        <f ca="1"/>
        <v/>
      </c>
      <c r="BV144" s="402" t="str">
        <f ca="1"/>
        <v/>
      </c>
      <c r="BW144" s="400" t="str">
        <f ca="1"/>
        <v/>
      </c>
      <c r="BX144" s="403" t="str">
        <f t="shared" ca="1" si="10"/>
        <v/>
      </c>
      <c r="BY144" s="713" t="str">
        <f t="shared" ca="1" si="15"/>
        <v/>
      </c>
      <c r="BZ144" s="711">
        <v>126</v>
      </c>
      <c r="CA144" s="714" t="str">
        <f t="shared" ca="1" si="16"/>
        <v/>
      </c>
      <c r="CB144" s="399" t="str">
        <f t="shared" ca="1" si="17"/>
        <v/>
      </c>
      <c r="CC144" s="400" t="str">
        <f ca="1"/>
        <v/>
      </c>
      <c r="CD144" s="400" t="str">
        <f ca="1"/>
        <v/>
      </c>
      <c r="CE144" s="400" t="str">
        <f ca="1"/>
        <v/>
      </c>
      <c r="CF144" s="401" t="str">
        <f ca="1"/>
        <v/>
      </c>
      <c r="CG144" s="402" t="str">
        <f ca="1"/>
        <v/>
      </c>
      <c r="CH144" s="400" t="str">
        <f ca="1"/>
        <v/>
      </c>
      <c r="CI144" s="715" t="str">
        <f t="shared" ca="1" si="11"/>
        <v/>
      </c>
    </row>
    <row r="145" spans="5:87">
      <c r="E145" s="321">
        <v>127</v>
      </c>
      <c r="F145" s="408"/>
      <c r="G145" s="409"/>
      <c r="H145" s="419"/>
      <c r="I145" s="404"/>
      <c r="J145" s="404"/>
      <c r="K145" s="405"/>
      <c r="L145" s="406"/>
      <c r="M145" s="404"/>
      <c r="N145" s="407"/>
      <c r="P145" s="322">
        <v>127</v>
      </c>
      <c r="Q145" s="714" t="str">
        <f t="shared" si="12"/>
        <v/>
      </c>
      <c r="R145" s="435"/>
      <c r="S145" s="419"/>
      <c r="T145" s="419"/>
      <c r="U145" s="419"/>
      <c r="V145" s="432"/>
      <c r="W145" s="433"/>
      <c r="X145" s="419"/>
      <c r="Y145" s="434"/>
      <c r="Z145" s="2" t="s">
        <v>95</v>
      </c>
      <c r="BN145" s="708" t="s">
        <v>95</v>
      </c>
      <c r="BO145" s="711">
        <v>127</v>
      </c>
      <c r="BP145" s="401" t="str">
        <f t="shared" ca="1" si="13"/>
        <v/>
      </c>
      <c r="BQ145" s="399" t="str">
        <f t="shared" ca="1" si="14"/>
        <v/>
      </c>
      <c r="BR145" s="400" t="str">
        <f ca="1"/>
        <v/>
      </c>
      <c r="BS145" s="400" t="str">
        <f ca="1"/>
        <v/>
      </c>
      <c r="BT145" s="400" t="str">
        <f ca="1"/>
        <v/>
      </c>
      <c r="BU145" s="401" t="str">
        <f ca="1"/>
        <v/>
      </c>
      <c r="BV145" s="402" t="str">
        <f ca="1"/>
        <v/>
      </c>
      <c r="BW145" s="400" t="str">
        <f ca="1"/>
        <v/>
      </c>
      <c r="BX145" s="403" t="str">
        <f t="shared" ca="1" si="10"/>
        <v/>
      </c>
      <c r="BY145" s="713" t="str">
        <f t="shared" ca="1" si="15"/>
        <v/>
      </c>
      <c r="BZ145" s="711">
        <v>127</v>
      </c>
      <c r="CA145" s="714" t="str">
        <f t="shared" ca="1" si="16"/>
        <v/>
      </c>
      <c r="CB145" s="399" t="str">
        <f t="shared" ca="1" si="17"/>
        <v/>
      </c>
      <c r="CC145" s="400" t="str">
        <f ca="1"/>
        <v/>
      </c>
      <c r="CD145" s="400" t="str">
        <f ca="1"/>
        <v/>
      </c>
      <c r="CE145" s="400" t="str">
        <f ca="1"/>
        <v/>
      </c>
      <c r="CF145" s="401" t="str">
        <f ca="1"/>
        <v/>
      </c>
      <c r="CG145" s="402" t="str">
        <f ca="1"/>
        <v/>
      </c>
      <c r="CH145" s="400" t="str">
        <f ca="1"/>
        <v/>
      </c>
      <c r="CI145" s="715" t="str">
        <f t="shared" ca="1" si="11"/>
        <v/>
      </c>
    </row>
    <row r="146" spans="5:87">
      <c r="E146" s="321">
        <v>128</v>
      </c>
      <c r="F146" s="408"/>
      <c r="G146" s="409"/>
      <c r="H146" s="419"/>
      <c r="I146" s="404"/>
      <c r="J146" s="404"/>
      <c r="K146" s="405"/>
      <c r="L146" s="406"/>
      <c r="M146" s="404"/>
      <c r="N146" s="407"/>
      <c r="P146" s="322">
        <v>128</v>
      </c>
      <c r="Q146" s="714" t="str">
        <f t="shared" si="12"/>
        <v/>
      </c>
      <c r="R146" s="435"/>
      <c r="S146" s="419"/>
      <c r="T146" s="419"/>
      <c r="U146" s="419"/>
      <c r="V146" s="432"/>
      <c r="W146" s="433"/>
      <c r="X146" s="419"/>
      <c r="Y146" s="434"/>
      <c r="Z146" s="2" t="s">
        <v>95</v>
      </c>
      <c r="BN146" s="708" t="s">
        <v>95</v>
      </c>
      <c r="BO146" s="711">
        <v>128</v>
      </c>
      <c r="BP146" s="401" t="str">
        <f t="shared" ca="1" si="13"/>
        <v/>
      </c>
      <c r="BQ146" s="399" t="str">
        <f t="shared" ca="1" si="14"/>
        <v/>
      </c>
      <c r="BR146" s="400" t="str">
        <f ca="1"/>
        <v/>
      </c>
      <c r="BS146" s="400" t="str">
        <f ca="1"/>
        <v/>
      </c>
      <c r="BT146" s="400" t="str">
        <f ca="1"/>
        <v/>
      </c>
      <c r="BU146" s="401" t="str">
        <f ca="1"/>
        <v/>
      </c>
      <c r="BV146" s="402" t="str">
        <f ca="1"/>
        <v/>
      </c>
      <c r="BW146" s="400" t="str">
        <f ca="1"/>
        <v/>
      </c>
      <c r="BX146" s="403" t="str">
        <f t="shared" ca="1" si="10"/>
        <v/>
      </c>
      <c r="BY146" s="713" t="str">
        <f t="shared" ca="1" si="15"/>
        <v/>
      </c>
      <c r="BZ146" s="711">
        <v>128</v>
      </c>
      <c r="CA146" s="714" t="str">
        <f t="shared" ca="1" si="16"/>
        <v/>
      </c>
      <c r="CB146" s="399" t="str">
        <f t="shared" ca="1" si="17"/>
        <v/>
      </c>
      <c r="CC146" s="400" t="str">
        <f ca="1"/>
        <v/>
      </c>
      <c r="CD146" s="400" t="str">
        <f ca="1"/>
        <v/>
      </c>
      <c r="CE146" s="400" t="str">
        <f ca="1"/>
        <v/>
      </c>
      <c r="CF146" s="401" t="str">
        <f ca="1"/>
        <v/>
      </c>
      <c r="CG146" s="402" t="str">
        <f ca="1"/>
        <v/>
      </c>
      <c r="CH146" s="400" t="str">
        <f ca="1"/>
        <v/>
      </c>
      <c r="CI146" s="715" t="str">
        <f t="shared" ca="1" si="11"/>
        <v/>
      </c>
    </row>
    <row r="147" spans="5:87">
      <c r="E147" s="321">
        <v>129</v>
      </c>
      <c r="F147" s="408"/>
      <c r="G147" s="409"/>
      <c r="H147" s="419"/>
      <c r="I147" s="404"/>
      <c r="J147" s="404"/>
      <c r="K147" s="405"/>
      <c r="L147" s="406"/>
      <c r="M147" s="404"/>
      <c r="N147" s="407"/>
      <c r="P147" s="322">
        <v>129</v>
      </c>
      <c r="Q147" s="714" t="str">
        <f t="shared" si="12"/>
        <v/>
      </c>
      <c r="R147" s="435"/>
      <c r="S147" s="419"/>
      <c r="T147" s="419"/>
      <c r="U147" s="419"/>
      <c r="V147" s="432"/>
      <c r="W147" s="433"/>
      <c r="X147" s="419"/>
      <c r="Y147" s="434"/>
      <c r="Z147" s="2" t="s">
        <v>95</v>
      </c>
      <c r="BN147" s="708" t="s">
        <v>95</v>
      </c>
      <c r="BO147" s="711">
        <v>129</v>
      </c>
      <c r="BP147" s="401" t="str">
        <f t="shared" ca="1" si="13"/>
        <v/>
      </c>
      <c r="BQ147" s="399" t="str">
        <f t="shared" ca="1" si="14"/>
        <v/>
      </c>
      <c r="BR147" s="400" t="str">
        <f ca="1"/>
        <v/>
      </c>
      <c r="BS147" s="400" t="str">
        <f ca="1"/>
        <v/>
      </c>
      <c r="BT147" s="400" t="str">
        <f ca="1"/>
        <v/>
      </c>
      <c r="BU147" s="401" t="str">
        <f ca="1"/>
        <v/>
      </c>
      <c r="BV147" s="402" t="str">
        <f ca="1"/>
        <v/>
      </c>
      <c r="BW147" s="400" t="str">
        <f ca="1"/>
        <v/>
      </c>
      <c r="BX147" s="403" t="str">
        <f t="shared" ref="BX147:BX210" ca="1" si="18">IF($BS147="","",VNS.FixedRate)</f>
        <v/>
      </c>
      <c r="BY147" s="713" t="str">
        <f t="shared" ca="1" si="15"/>
        <v/>
      </c>
      <c r="BZ147" s="711">
        <v>129</v>
      </c>
      <c r="CA147" s="714" t="str">
        <f t="shared" ca="1" si="16"/>
        <v/>
      </c>
      <c r="CB147" s="399" t="str">
        <f t="shared" ca="1" si="17"/>
        <v/>
      </c>
      <c r="CC147" s="400" t="str">
        <f ca="1"/>
        <v/>
      </c>
      <c r="CD147" s="400" t="str">
        <f ca="1"/>
        <v/>
      </c>
      <c r="CE147" s="400" t="str">
        <f ca="1"/>
        <v/>
      </c>
      <c r="CF147" s="401" t="str">
        <f ca="1"/>
        <v/>
      </c>
      <c r="CG147" s="402" t="str">
        <f ca="1"/>
        <v/>
      </c>
      <c r="CH147" s="400" t="str">
        <f ca="1"/>
        <v/>
      </c>
      <c r="CI147" s="715" t="str">
        <f t="shared" ref="CI147:CI210" ca="1" si="19">IF($CD147="","",VNS.FloatSpread)</f>
        <v/>
      </c>
    </row>
    <row r="148" spans="5:87">
      <c r="E148" s="321">
        <v>130</v>
      </c>
      <c r="F148" s="408"/>
      <c r="G148" s="409"/>
      <c r="H148" s="419"/>
      <c r="I148" s="404"/>
      <c r="J148" s="404"/>
      <c r="K148" s="405"/>
      <c r="L148" s="406"/>
      <c r="M148" s="404"/>
      <c r="N148" s="407"/>
      <c r="P148" s="322">
        <v>130</v>
      </c>
      <c r="Q148" s="714" t="str">
        <f t="shared" ref="Q148:Q211" si="20">IF(S148&lt;&gt;"",VLOOKUP(S148,H$19:O$518,8),"")</f>
        <v/>
      </c>
      <c r="R148" s="435"/>
      <c r="S148" s="419"/>
      <c r="T148" s="419"/>
      <c r="U148" s="419"/>
      <c r="V148" s="432"/>
      <c r="W148" s="433"/>
      <c r="X148" s="419"/>
      <c r="Y148" s="434"/>
      <c r="Z148" s="2" t="s">
        <v>95</v>
      </c>
      <c r="BN148" s="708" t="s">
        <v>95</v>
      </c>
      <c r="BO148" s="711">
        <v>130</v>
      </c>
      <c r="BP148" s="401" t="str">
        <f t="shared" ref="BP148:BP211" ca="1" si="21">IF($BS148="","",IF(OR(VNS.FixedAmortization=0,VNS.FixedAmortization.Frequency=0),BP147,IF(MOD(BO148-1,VNS.FixedAmortization.Frequency)=0,BP147-VNS.FixedAmortization,BP147)))</f>
        <v/>
      </c>
      <c r="BQ148" s="399" t="str">
        <f t="shared" ref="BQ148:BQ211" ca="1" si="22">IF(BS148="","",1)</f>
        <v/>
      </c>
      <c r="BR148" s="400" t="str">
        <f ca="1"/>
        <v/>
      </c>
      <c r="BS148" s="400" t="str">
        <f ca="1"/>
        <v/>
      </c>
      <c r="BT148" s="400" t="str">
        <f ca="1"/>
        <v/>
      </c>
      <c r="BU148" s="401" t="str">
        <f ca="1"/>
        <v/>
      </c>
      <c r="BV148" s="402" t="str">
        <f ca="1"/>
        <v/>
      </c>
      <c r="BW148" s="400" t="str">
        <f ca="1"/>
        <v/>
      </c>
      <c r="BX148" s="403" t="str">
        <f t="shared" ca="1" si="18"/>
        <v/>
      </c>
      <c r="BY148" s="713" t="str">
        <f t="shared" ref="BY148:BY211" ca="1" si="23">BP148</f>
        <v/>
      </c>
      <c r="BZ148" s="711">
        <v>130</v>
      </c>
      <c r="CA148" s="714" t="str">
        <f t="shared" ref="CA148:CA211" ca="1" si="24">IF(CC148&lt;&gt;"",VLOOKUP(CC148,BR$19:BY$518,8),"")</f>
        <v/>
      </c>
      <c r="CB148" s="399" t="str">
        <f t="shared" ca="1" si="17"/>
        <v/>
      </c>
      <c r="CC148" s="400" t="str">
        <f ca="1"/>
        <v/>
      </c>
      <c r="CD148" s="400" t="str">
        <f ca="1"/>
        <v/>
      </c>
      <c r="CE148" s="400" t="str">
        <f ca="1"/>
        <v/>
      </c>
      <c r="CF148" s="401" t="str">
        <f ca="1"/>
        <v/>
      </c>
      <c r="CG148" s="402" t="str">
        <f ca="1"/>
        <v/>
      </c>
      <c r="CH148" s="400" t="str">
        <f ca="1"/>
        <v/>
      </c>
      <c r="CI148" s="715" t="str">
        <f t="shared" ca="1" si="19"/>
        <v/>
      </c>
    </row>
    <row r="149" spans="5:87">
      <c r="E149" s="321">
        <v>131</v>
      </c>
      <c r="F149" s="408"/>
      <c r="G149" s="409"/>
      <c r="H149" s="419"/>
      <c r="I149" s="404"/>
      <c r="J149" s="404"/>
      <c r="K149" s="405"/>
      <c r="L149" s="406"/>
      <c r="M149" s="404"/>
      <c r="N149" s="407"/>
      <c r="P149" s="322">
        <v>131</v>
      </c>
      <c r="Q149" s="714" t="str">
        <f t="shared" si="20"/>
        <v/>
      </c>
      <c r="R149" s="435"/>
      <c r="S149" s="419"/>
      <c r="T149" s="419"/>
      <c r="U149" s="419"/>
      <c r="V149" s="432"/>
      <c r="W149" s="433"/>
      <c r="X149" s="419"/>
      <c r="Y149" s="434"/>
      <c r="Z149" s="2" t="s">
        <v>95</v>
      </c>
      <c r="BN149" s="708" t="s">
        <v>95</v>
      </c>
      <c r="BO149" s="711">
        <v>131</v>
      </c>
      <c r="BP149" s="401" t="str">
        <f t="shared" ca="1" si="21"/>
        <v/>
      </c>
      <c r="BQ149" s="399" t="str">
        <f t="shared" ca="1" si="22"/>
        <v/>
      </c>
      <c r="BR149" s="400" t="str">
        <f ca="1"/>
        <v/>
      </c>
      <c r="BS149" s="400" t="str">
        <f ca="1"/>
        <v/>
      </c>
      <c r="BT149" s="400" t="str">
        <f ca="1"/>
        <v/>
      </c>
      <c r="BU149" s="401" t="str">
        <f ca="1"/>
        <v/>
      </c>
      <c r="BV149" s="402" t="str">
        <f ca="1"/>
        <v/>
      </c>
      <c r="BW149" s="400" t="str">
        <f ca="1"/>
        <v/>
      </c>
      <c r="BX149" s="403" t="str">
        <f t="shared" ca="1" si="18"/>
        <v/>
      </c>
      <c r="BY149" s="713" t="str">
        <f t="shared" ca="1" si="23"/>
        <v/>
      </c>
      <c r="BZ149" s="711">
        <v>131</v>
      </c>
      <c r="CA149" s="714" t="str">
        <f t="shared" ca="1" si="24"/>
        <v/>
      </c>
      <c r="CB149" s="399" t="str">
        <f t="shared" ca="1" si="17"/>
        <v/>
      </c>
      <c r="CC149" s="400" t="str">
        <f ca="1"/>
        <v/>
      </c>
      <c r="CD149" s="400" t="str">
        <f ca="1"/>
        <v/>
      </c>
      <c r="CE149" s="400" t="str">
        <f ca="1"/>
        <v/>
      </c>
      <c r="CF149" s="401" t="str">
        <f ca="1"/>
        <v/>
      </c>
      <c r="CG149" s="402" t="str">
        <f ca="1"/>
        <v/>
      </c>
      <c r="CH149" s="400" t="str">
        <f ca="1"/>
        <v/>
      </c>
      <c r="CI149" s="715" t="str">
        <f t="shared" ca="1" si="19"/>
        <v/>
      </c>
    </row>
    <row r="150" spans="5:87">
      <c r="E150" s="321">
        <v>132</v>
      </c>
      <c r="F150" s="408"/>
      <c r="G150" s="409"/>
      <c r="H150" s="419"/>
      <c r="I150" s="404"/>
      <c r="J150" s="404"/>
      <c r="K150" s="405"/>
      <c r="L150" s="406"/>
      <c r="M150" s="404"/>
      <c r="N150" s="407"/>
      <c r="P150" s="322">
        <v>132</v>
      </c>
      <c r="Q150" s="714" t="str">
        <f t="shared" si="20"/>
        <v/>
      </c>
      <c r="R150" s="435"/>
      <c r="S150" s="419"/>
      <c r="T150" s="419"/>
      <c r="U150" s="419"/>
      <c r="V150" s="432"/>
      <c r="W150" s="433"/>
      <c r="X150" s="419"/>
      <c r="Y150" s="434"/>
      <c r="Z150" s="2" t="s">
        <v>95</v>
      </c>
      <c r="BN150" s="708" t="s">
        <v>95</v>
      </c>
      <c r="BO150" s="711">
        <v>132</v>
      </c>
      <c r="BP150" s="401" t="str">
        <f t="shared" ca="1" si="21"/>
        <v/>
      </c>
      <c r="BQ150" s="399" t="str">
        <f t="shared" ca="1" si="22"/>
        <v/>
      </c>
      <c r="BR150" s="400" t="str">
        <f ca="1"/>
        <v/>
      </c>
      <c r="BS150" s="400" t="str">
        <f ca="1"/>
        <v/>
      </c>
      <c r="BT150" s="400" t="str">
        <f ca="1"/>
        <v/>
      </c>
      <c r="BU150" s="401" t="str">
        <f ca="1"/>
        <v/>
      </c>
      <c r="BV150" s="402" t="str">
        <f ca="1"/>
        <v/>
      </c>
      <c r="BW150" s="400" t="str">
        <f ca="1"/>
        <v/>
      </c>
      <c r="BX150" s="403" t="str">
        <f t="shared" ca="1" si="18"/>
        <v/>
      </c>
      <c r="BY150" s="713" t="str">
        <f t="shared" ca="1" si="23"/>
        <v/>
      </c>
      <c r="BZ150" s="711">
        <v>132</v>
      </c>
      <c r="CA150" s="714" t="str">
        <f t="shared" ca="1" si="24"/>
        <v/>
      </c>
      <c r="CB150" s="399" t="str">
        <f t="shared" ca="1" si="17"/>
        <v/>
      </c>
      <c r="CC150" s="400" t="str">
        <f ca="1"/>
        <v/>
      </c>
      <c r="CD150" s="400" t="str">
        <f ca="1"/>
        <v/>
      </c>
      <c r="CE150" s="400" t="str">
        <f ca="1"/>
        <v/>
      </c>
      <c r="CF150" s="401" t="str">
        <f ca="1"/>
        <v/>
      </c>
      <c r="CG150" s="402" t="str">
        <f ca="1"/>
        <v/>
      </c>
      <c r="CH150" s="400" t="str">
        <f ca="1"/>
        <v/>
      </c>
      <c r="CI150" s="715" t="str">
        <f t="shared" ca="1" si="19"/>
        <v/>
      </c>
    </row>
    <row r="151" spans="5:87">
      <c r="E151" s="321">
        <v>133</v>
      </c>
      <c r="F151" s="408"/>
      <c r="G151" s="409"/>
      <c r="H151" s="419"/>
      <c r="I151" s="404"/>
      <c r="J151" s="404"/>
      <c r="K151" s="405"/>
      <c r="L151" s="406"/>
      <c r="M151" s="404"/>
      <c r="N151" s="407"/>
      <c r="P151" s="322">
        <v>133</v>
      </c>
      <c r="Q151" s="714" t="str">
        <f t="shared" si="20"/>
        <v/>
      </c>
      <c r="R151" s="435"/>
      <c r="S151" s="419"/>
      <c r="T151" s="419"/>
      <c r="U151" s="419"/>
      <c r="V151" s="432"/>
      <c r="W151" s="433"/>
      <c r="X151" s="419"/>
      <c r="Y151" s="434"/>
      <c r="Z151" s="2" t="s">
        <v>95</v>
      </c>
      <c r="BN151" s="708" t="s">
        <v>95</v>
      </c>
      <c r="BO151" s="711">
        <v>133</v>
      </c>
      <c r="BP151" s="401" t="str">
        <f t="shared" ca="1" si="21"/>
        <v/>
      </c>
      <c r="BQ151" s="399" t="str">
        <f t="shared" ca="1" si="22"/>
        <v/>
      </c>
      <c r="BR151" s="400" t="str">
        <f ca="1"/>
        <v/>
      </c>
      <c r="BS151" s="400" t="str">
        <f ca="1"/>
        <v/>
      </c>
      <c r="BT151" s="400" t="str">
        <f ca="1"/>
        <v/>
      </c>
      <c r="BU151" s="401" t="str">
        <f ca="1"/>
        <v/>
      </c>
      <c r="BV151" s="402" t="str">
        <f ca="1"/>
        <v/>
      </c>
      <c r="BW151" s="400" t="str">
        <f ca="1"/>
        <v/>
      </c>
      <c r="BX151" s="403" t="str">
        <f t="shared" ca="1" si="18"/>
        <v/>
      </c>
      <c r="BY151" s="713" t="str">
        <f t="shared" ca="1" si="23"/>
        <v/>
      </c>
      <c r="BZ151" s="711">
        <v>133</v>
      </c>
      <c r="CA151" s="714" t="str">
        <f t="shared" ca="1" si="24"/>
        <v/>
      </c>
      <c r="CB151" s="399" t="str">
        <f t="shared" ca="1" si="17"/>
        <v/>
      </c>
      <c r="CC151" s="400" t="str">
        <f ca="1"/>
        <v/>
      </c>
      <c r="CD151" s="400" t="str">
        <f ca="1"/>
        <v/>
      </c>
      <c r="CE151" s="400" t="str">
        <f ca="1"/>
        <v/>
      </c>
      <c r="CF151" s="401" t="str">
        <f ca="1"/>
        <v/>
      </c>
      <c r="CG151" s="402" t="str">
        <f ca="1"/>
        <v/>
      </c>
      <c r="CH151" s="400" t="str">
        <f ca="1"/>
        <v/>
      </c>
      <c r="CI151" s="715" t="str">
        <f t="shared" ca="1" si="19"/>
        <v/>
      </c>
    </row>
    <row r="152" spans="5:87">
      <c r="E152" s="321">
        <v>134</v>
      </c>
      <c r="F152" s="408"/>
      <c r="G152" s="409"/>
      <c r="H152" s="419"/>
      <c r="I152" s="404"/>
      <c r="J152" s="404"/>
      <c r="K152" s="405"/>
      <c r="L152" s="406"/>
      <c r="M152" s="404"/>
      <c r="N152" s="407"/>
      <c r="P152" s="322">
        <v>134</v>
      </c>
      <c r="Q152" s="714" t="str">
        <f t="shared" si="20"/>
        <v/>
      </c>
      <c r="R152" s="435"/>
      <c r="S152" s="419"/>
      <c r="T152" s="419"/>
      <c r="U152" s="419"/>
      <c r="V152" s="432"/>
      <c r="W152" s="433"/>
      <c r="X152" s="419"/>
      <c r="Y152" s="434"/>
      <c r="Z152" s="2" t="s">
        <v>95</v>
      </c>
      <c r="BN152" s="708" t="s">
        <v>95</v>
      </c>
      <c r="BO152" s="711">
        <v>134</v>
      </c>
      <c r="BP152" s="401" t="str">
        <f t="shared" ca="1" si="21"/>
        <v/>
      </c>
      <c r="BQ152" s="399" t="str">
        <f t="shared" ca="1" si="22"/>
        <v/>
      </c>
      <c r="BR152" s="400" t="str">
        <f ca="1"/>
        <v/>
      </c>
      <c r="BS152" s="400" t="str">
        <f ca="1"/>
        <v/>
      </c>
      <c r="BT152" s="400" t="str">
        <f ca="1"/>
        <v/>
      </c>
      <c r="BU152" s="401" t="str">
        <f ca="1"/>
        <v/>
      </c>
      <c r="BV152" s="402" t="str">
        <f ca="1"/>
        <v/>
      </c>
      <c r="BW152" s="400" t="str">
        <f ca="1"/>
        <v/>
      </c>
      <c r="BX152" s="403" t="str">
        <f t="shared" ca="1" si="18"/>
        <v/>
      </c>
      <c r="BY152" s="713" t="str">
        <f t="shared" ca="1" si="23"/>
        <v/>
      </c>
      <c r="BZ152" s="711">
        <v>134</v>
      </c>
      <c r="CA152" s="714" t="str">
        <f t="shared" ca="1" si="24"/>
        <v/>
      </c>
      <c r="CB152" s="399" t="str">
        <f t="shared" ref="CB152:CB215" ca="1" si="25">IF(CD152="","",1)</f>
        <v/>
      </c>
      <c r="CC152" s="400" t="str">
        <f ca="1"/>
        <v/>
      </c>
      <c r="CD152" s="400" t="str">
        <f ca="1"/>
        <v/>
      </c>
      <c r="CE152" s="400" t="str">
        <f ca="1"/>
        <v/>
      </c>
      <c r="CF152" s="401" t="str">
        <f ca="1"/>
        <v/>
      </c>
      <c r="CG152" s="402" t="str">
        <f ca="1"/>
        <v/>
      </c>
      <c r="CH152" s="400" t="str">
        <f ca="1"/>
        <v/>
      </c>
      <c r="CI152" s="715" t="str">
        <f t="shared" ca="1" si="19"/>
        <v/>
      </c>
    </row>
    <row r="153" spans="5:87">
      <c r="E153" s="321">
        <v>135</v>
      </c>
      <c r="F153" s="408"/>
      <c r="G153" s="409"/>
      <c r="H153" s="419"/>
      <c r="I153" s="404"/>
      <c r="J153" s="404"/>
      <c r="K153" s="405"/>
      <c r="L153" s="406"/>
      <c r="M153" s="404"/>
      <c r="N153" s="407"/>
      <c r="P153" s="322">
        <v>135</v>
      </c>
      <c r="Q153" s="714" t="str">
        <f t="shared" si="20"/>
        <v/>
      </c>
      <c r="R153" s="435"/>
      <c r="S153" s="419"/>
      <c r="T153" s="419"/>
      <c r="U153" s="419"/>
      <c r="V153" s="432"/>
      <c r="W153" s="433"/>
      <c r="X153" s="419"/>
      <c r="Y153" s="434"/>
      <c r="Z153" s="2" t="s">
        <v>95</v>
      </c>
      <c r="BN153" s="708" t="s">
        <v>95</v>
      </c>
      <c r="BO153" s="711">
        <v>135</v>
      </c>
      <c r="BP153" s="401" t="str">
        <f t="shared" ca="1" si="21"/>
        <v/>
      </c>
      <c r="BQ153" s="399" t="str">
        <f t="shared" ca="1" si="22"/>
        <v/>
      </c>
      <c r="BR153" s="400" t="str">
        <f ca="1"/>
        <v/>
      </c>
      <c r="BS153" s="400" t="str">
        <f ca="1"/>
        <v/>
      </c>
      <c r="BT153" s="400" t="str">
        <f ca="1"/>
        <v/>
      </c>
      <c r="BU153" s="401" t="str">
        <f ca="1"/>
        <v/>
      </c>
      <c r="BV153" s="402" t="str">
        <f ca="1"/>
        <v/>
      </c>
      <c r="BW153" s="400" t="str">
        <f ca="1"/>
        <v/>
      </c>
      <c r="BX153" s="403" t="str">
        <f t="shared" ca="1" si="18"/>
        <v/>
      </c>
      <c r="BY153" s="713" t="str">
        <f t="shared" ca="1" si="23"/>
        <v/>
      </c>
      <c r="BZ153" s="711">
        <v>135</v>
      </c>
      <c r="CA153" s="714" t="str">
        <f t="shared" ca="1" si="24"/>
        <v/>
      </c>
      <c r="CB153" s="399" t="str">
        <f t="shared" ca="1" si="25"/>
        <v/>
      </c>
      <c r="CC153" s="400" t="str">
        <f ca="1"/>
        <v/>
      </c>
      <c r="CD153" s="400" t="str">
        <f ca="1"/>
        <v/>
      </c>
      <c r="CE153" s="400" t="str">
        <f ca="1"/>
        <v/>
      </c>
      <c r="CF153" s="401" t="str">
        <f ca="1"/>
        <v/>
      </c>
      <c r="CG153" s="402" t="str">
        <f ca="1"/>
        <v/>
      </c>
      <c r="CH153" s="400" t="str">
        <f ca="1"/>
        <v/>
      </c>
      <c r="CI153" s="715" t="str">
        <f t="shared" ca="1" si="19"/>
        <v/>
      </c>
    </row>
    <row r="154" spans="5:87">
      <c r="E154" s="321">
        <v>136</v>
      </c>
      <c r="F154" s="408"/>
      <c r="G154" s="409"/>
      <c r="H154" s="419"/>
      <c r="I154" s="404"/>
      <c r="J154" s="404"/>
      <c r="K154" s="405"/>
      <c r="L154" s="406"/>
      <c r="M154" s="404"/>
      <c r="N154" s="407"/>
      <c r="P154" s="322">
        <v>136</v>
      </c>
      <c r="Q154" s="714" t="str">
        <f t="shared" si="20"/>
        <v/>
      </c>
      <c r="R154" s="435"/>
      <c r="S154" s="419"/>
      <c r="T154" s="419"/>
      <c r="U154" s="419"/>
      <c r="V154" s="432"/>
      <c r="W154" s="433"/>
      <c r="X154" s="419"/>
      <c r="Y154" s="434"/>
      <c r="Z154" s="2" t="s">
        <v>95</v>
      </c>
      <c r="BN154" s="708" t="s">
        <v>95</v>
      </c>
      <c r="BO154" s="711">
        <v>136</v>
      </c>
      <c r="BP154" s="401" t="str">
        <f t="shared" ca="1" si="21"/>
        <v/>
      </c>
      <c r="BQ154" s="399" t="str">
        <f t="shared" ca="1" si="22"/>
        <v/>
      </c>
      <c r="BR154" s="400" t="str">
        <f ca="1"/>
        <v/>
      </c>
      <c r="BS154" s="400" t="str">
        <f ca="1"/>
        <v/>
      </c>
      <c r="BT154" s="400" t="str">
        <f ca="1"/>
        <v/>
      </c>
      <c r="BU154" s="401" t="str">
        <f ca="1"/>
        <v/>
      </c>
      <c r="BV154" s="402" t="str">
        <f ca="1"/>
        <v/>
      </c>
      <c r="BW154" s="400" t="str">
        <f ca="1"/>
        <v/>
      </c>
      <c r="BX154" s="403" t="str">
        <f t="shared" ca="1" si="18"/>
        <v/>
      </c>
      <c r="BY154" s="713" t="str">
        <f t="shared" ca="1" si="23"/>
        <v/>
      </c>
      <c r="BZ154" s="711">
        <v>136</v>
      </c>
      <c r="CA154" s="714" t="str">
        <f t="shared" ca="1" si="24"/>
        <v/>
      </c>
      <c r="CB154" s="399" t="str">
        <f t="shared" ca="1" si="25"/>
        <v/>
      </c>
      <c r="CC154" s="400" t="str">
        <f ca="1"/>
        <v/>
      </c>
      <c r="CD154" s="400" t="str">
        <f ca="1"/>
        <v/>
      </c>
      <c r="CE154" s="400" t="str">
        <f ca="1"/>
        <v/>
      </c>
      <c r="CF154" s="401" t="str">
        <f ca="1"/>
        <v/>
      </c>
      <c r="CG154" s="402" t="str">
        <f ca="1"/>
        <v/>
      </c>
      <c r="CH154" s="400" t="str">
        <f ca="1"/>
        <v/>
      </c>
      <c r="CI154" s="715" t="str">
        <f t="shared" ca="1" si="19"/>
        <v/>
      </c>
    </row>
    <row r="155" spans="5:87">
      <c r="E155" s="321">
        <v>137</v>
      </c>
      <c r="F155" s="408"/>
      <c r="G155" s="409"/>
      <c r="H155" s="419"/>
      <c r="I155" s="404"/>
      <c r="J155" s="404"/>
      <c r="K155" s="405"/>
      <c r="L155" s="406"/>
      <c r="M155" s="404"/>
      <c r="N155" s="407"/>
      <c r="P155" s="322">
        <v>137</v>
      </c>
      <c r="Q155" s="714" t="str">
        <f t="shared" si="20"/>
        <v/>
      </c>
      <c r="R155" s="435"/>
      <c r="S155" s="419"/>
      <c r="T155" s="419"/>
      <c r="U155" s="419"/>
      <c r="V155" s="432"/>
      <c r="W155" s="433"/>
      <c r="X155" s="419"/>
      <c r="Y155" s="434"/>
      <c r="Z155" s="2" t="s">
        <v>95</v>
      </c>
      <c r="BN155" s="708" t="s">
        <v>95</v>
      </c>
      <c r="BO155" s="711">
        <v>137</v>
      </c>
      <c r="BP155" s="401" t="str">
        <f t="shared" ca="1" si="21"/>
        <v/>
      </c>
      <c r="BQ155" s="399" t="str">
        <f t="shared" ca="1" si="22"/>
        <v/>
      </c>
      <c r="BR155" s="400" t="str">
        <f ca="1"/>
        <v/>
      </c>
      <c r="BS155" s="400" t="str">
        <f ca="1"/>
        <v/>
      </c>
      <c r="BT155" s="400" t="str">
        <f ca="1"/>
        <v/>
      </c>
      <c r="BU155" s="401" t="str">
        <f ca="1"/>
        <v/>
      </c>
      <c r="BV155" s="402" t="str">
        <f ca="1"/>
        <v/>
      </c>
      <c r="BW155" s="400" t="str">
        <f ca="1"/>
        <v/>
      </c>
      <c r="BX155" s="403" t="str">
        <f t="shared" ca="1" si="18"/>
        <v/>
      </c>
      <c r="BY155" s="713" t="str">
        <f t="shared" ca="1" si="23"/>
        <v/>
      </c>
      <c r="BZ155" s="711">
        <v>137</v>
      </c>
      <c r="CA155" s="714" t="str">
        <f t="shared" ca="1" si="24"/>
        <v/>
      </c>
      <c r="CB155" s="399" t="str">
        <f t="shared" ca="1" si="25"/>
        <v/>
      </c>
      <c r="CC155" s="400" t="str">
        <f ca="1"/>
        <v/>
      </c>
      <c r="CD155" s="400" t="str">
        <f ca="1"/>
        <v/>
      </c>
      <c r="CE155" s="400" t="str">
        <f ca="1"/>
        <v/>
      </c>
      <c r="CF155" s="401" t="str">
        <f ca="1"/>
        <v/>
      </c>
      <c r="CG155" s="402" t="str">
        <f ca="1"/>
        <v/>
      </c>
      <c r="CH155" s="400" t="str">
        <f ca="1"/>
        <v/>
      </c>
      <c r="CI155" s="715" t="str">
        <f t="shared" ca="1" si="19"/>
        <v/>
      </c>
    </row>
    <row r="156" spans="5:87">
      <c r="E156" s="321">
        <v>138</v>
      </c>
      <c r="F156" s="408"/>
      <c r="G156" s="409"/>
      <c r="H156" s="419"/>
      <c r="I156" s="404"/>
      <c r="J156" s="404"/>
      <c r="K156" s="405"/>
      <c r="L156" s="406"/>
      <c r="M156" s="404"/>
      <c r="N156" s="407"/>
      <c r="P156" s="322">
        <v>138</v>
      </c>
      <c r="Q156" s="714" t="str">
        <f t="shared" si="20"/>
        <v/>
      </c>
      <c r="R156" s="435"/>
      <c r="S156" s="419"/>
      <c r="T156" s="419"/>
      <c r="U156" s="419"/>
      <c r="V156" s="432"/>
      <c r="W156" s="433"/>
      <c r="X156" s="419"/>
      <c r="Y156" s="434"/>
      <c r="Z156" s="2" t="s">
        <v>95</v>
      </c>
      <c r="BN156" s="708" t="s">
        <v>95</v>
      </c>
      <c r="BO156" s="711">
        <v>138</v>
      </c>
      <c r="BP156" s="401" t="str">
        <f t="shared" ca="1" si="21"/>
        <v/>
      </c>
      <c r="BQ156" s="399" t="str">
        <f t="shared" ca="1" si="22"/>
        <v/>
      </c>
      <c r="BR156" s="400" t="str">
        <f ca="1"/>
        <v/>
      </c>
      <c r="BS156" s="400" t="str">
        <f ca="1"/>
        <v/>
      </c>
      <c r="BT156" s="400" t="str">
        <f ca="1"/>
        <v/>
      </c>
      <c r="BU156" s="401" t="str">
        <f ca="1"/>
        <v/>
      </c>
      <c r="BV156" s="402" t="str">
        <f ca="1"/>
        <v/>
      </c>
      <c r="BW156" s="400" t="str">
        <f ca="1"/>
        <v/>
      </c>
      <c r="BX156" s="403" t="str">
        <f t="shared" ca="1" si="18"/>
        <v/>
      </c>
      <c r="BY156" s="713" t="str">
        <f t="shared" ca="1" si="23"/>
        <v/>
      </c>
      <c r="BZ156" s="711">
        <v>138</v>
      </c>
      <c r="CA156" s="714" t="str">
        <f t="shared" ca="1" si="24"/>
        <v/>
      </c>
      <c r="CB156" s="399" t="str">
        <f t="shared" ca="1" si="25"/>
        <v/>
      </c>
      <c r="CC156" s="400" t="str">
        <f ca="1"/>
        <v/>
      </c>
      <c r="CD156" s="400" t="str">
        <f ca="1"/>
        <v/>
      </c>
      <c r="CE156" s="400" t="str">
        <f ca="1"/>
        <v/>
      </c>
      <c r="CF156" s="401" t="str">
        <f ca="1"/>
        <v/>
      </c>
      <c r="CG156" s="402" t="str">
        <f ca="1"/>
        <v/>
      </c>
      <c r="CH156" s="400" t="str">
        <f ca="1"/>
        <v/>
      </c>
      <c r="CI156" s="715" t="str">
        <f t="shared" ca="1" si="19"/>
        <v/>
      </c>
    </row>
    <row r="157" spans="5:87">
      <c r="E157" s="321">
        <v>139</v>
      </c>
      <c r="F157" s="408"/>
      <c r="G157" s="409"/>
      <c r="H157" s="419"/>
      <c r="I157" s="404"/>
      <c r="J157" s="404"/>
      <c r="K157" s="405"/>
      <c r="L157" s="406"/>
      <c r="M157" s="404"/>
      <c r="N157" s="407"/>
      <c r="P157" s="322">
        <v>139</v>
      </c>
      <c r="Q157" s="714" t="str">
        <f t="shared" si="20"/>
        <v/>
      </c>
      <c r="R157" s="435"/>
      <c r="S157" s="419"/>
      <c r="T157" s="419"/>
      <c r="U157" s="419"/>
      <c r="V157" s="432"/>
      <c r="W157" s="433"/>
      <c r="X157" s="419"/>
      <c r="Y157" s="434"/>
      <c r="Z157" s="2" t="s">
        <v>95</v>
      </c>
      <c r="BN157" s="708" t="s">
        <v>95</v>
      </c>
      <c r="BO157" s="711">
        <v>139</v>
      </c>
      <c r="BP157" s="401" t="str">
        <f t="shared" ca="1" si="21"/>
        <v/>
      </c>
      <c r="BQ157" s="399" t="str">
        <f t="shared" ca="1" si="22"/>
        <v/>
      </c>
      <c r="BR157" s="400" t="str">
        <f ca="1"/>
        <v/>
      </c>
      <c r="BS157" s="400" t="str">
        <f ca="1"/>
        <v/>
      </c>
      <c r="BT157" s="400" t="str">
        <f ca="1"/>
        <v/>
      </c>
      <c r="BU157" s="401" t="str">
        <f ca="1"/>
        <v/>
      </c>
      <c r="BV157" s="402" t="str">
        <f ca="1"/>
        <v/>
      </c>
      <c r="BW157" s="400" t="str">
        <f ca="1"/>
        <v/>
      </c>
      <c r="BX157" s="403" t="str">
        <f t="shared" ca="1" si="18"/>
        <v/>
      </c>
      <c r="BY157" s="713" t="str">
        <f t="shared" ca="1" si="23"/>
        <v/>
      </c>
      <c r="BZ157" s="711">
        <v>139</v>
      </c>
      <c r="CA157" s="714" t="str">
        <f t="shared" ca="1" si="24"/>
        <v/>
      </c>
      <c r="CB157" s="399" t="str">
        <f t="shared" ca="1" si="25"/>
        <v/>
      </c>
      <c r="CC157" s="400" t="str">
        <f ca="1"/>
        <v/>
      </c>
      <c r="CD157" s="400" t="str">
        <f ca="1"/>
        <v/>
      </c>
      <c r="CE157" s="400" t="str">
        <f ca="1"/>
        <v/>
      </c>
      <c r="CF157" s="401" t="str">
        <f ca="1"/>
        <v/>
      </c>
      <c r="CG157" s="402" t="str">
        <f ca="1"/>
        <v/>
      </c>
      <c r="CH157" s="400" t="str">
        <f ca="1"/>
        <v/>
      </c>
      <c r="CI157" s="715" t="str">
        <f t="shared" ca="1" si="19"/>
        <v/>
      </c>
    </row>
    <row r="158" spans="5:87">
      <c r="E158" s="321">
        <v>140</v>
      </c>
      <c r="F158" s="408"/>
      <c r="G158" s="409"/>
      <c r="H158" s="419"/>
      <c r="I158" s="404"/>
      <c r="J158" s="404"/>
      <c r="K158" s="405"/>
      <c r="L158" s="406"/>
      <c r="M158" s="404"/>
      <c r="N158" s="407"/>
      <c r="P158" s="322">
        <v>140</v>
      </c>
      <c r="Q158" s="714" t="str">
        <f t="shared" si="20"/>
        <v/>
      </c>
      <c r="R158" s="435"/>
      <c r="S158" s="419"/>
      <c r="T158" s="419"/>
      <c r="U158" s="419"/>
      <c r="V158" s="432"/>
      <c r="W158" s="433"/>
      <c r="X158" s="419"/>
      <c r="Y158" s="434"/>
      <c r="Z158" s="2" t="s">
        <v>95</v>
      </c>
      <c r="BN158" s="708" t="s">
        <v>95</v>
      </c>
      <c r="BO158" s="711">
        <v>140</v>
      </c>
      <c r="BP158" s="401" t="str">
        <f t="shared" ca="1" si="21"/>
        <v/>
      </c>
      <c r="BQ158" s="399" t="str">
        <f t="shared" ca="1" si="22"/>
        <v/>
      </c>
      <c r="BR158" s="400" t="str">
        <f ca="1"/>
        <v/>
      </c>
      <c r="BS158" s="400" t="str">
        <f ca="1"/>
        <v/>
      </c>
      <c r="BT158" s="400" t="str">
        <f ca="1"/>
        <v/>
      </c>
      <c r="BU158" s="401" t="str">
        <f ca="1"/>
        <v/>
      </c>
      <c r="BV158" s="402" t="str">
        <f ca="1"/>
        <v/>
      </c>
      <c r="BW158" s="400" t="str">
        <f ca="1"/>
        <v/>
      </c>
      <c r="BX158" s="403" t="str">
        <f t="shared" ca="1" si="18"/>
        <v/>
      </c>
      <c r="BY158" s="713" t="str">
        <f t="shared" ca="1" si="23"/>
        <v/>
      </c>
      <c r="BZ158" s="711">
        <v>140</v>
      </c>
      <c r="CA158" s="714" t="str">
        <f t="shared" ca="1" si="24"/>
        <v/>
      </c>
      <c r="CB158" s="399" t="str">
        <f t="shared" ca="1" si="25"/>
        <v/>
      </c>
      <c r="CC158" s="400" t="str">
        <f ca="1"/>
        <v/>
      </c>
      <c r="CD158" s="400" t="str">
        <f ca="1"/>
        <v/>
      </c>
      <c r="CE158" s="400" t="str">
        <f ca="1"/>
        <v/>
      </c>
      <c r="CF158" s="401" t="str">
        <f ca="1"/>
        <v/>
      </c>
      <c r="CG158" s="402" t="str">
        <f ca="1"/>
        <v/>
      </c>
      <c r="CH158" s="400" t="str">
        <f ca="1"/>
        <v/>
      </c>
      <c r="CI158" s="715" t="str">
        <f t="shared" ca="1" si="19"/>
        <v/>
      </c>
    </row>
    <row r="159" spans="5:87">
      <c r="E159" s="321">
        <v>141</v>
      </c>
      <c r="F159" s="408"/>
      <c r="G159" s="409"/>
      <c r="H159" s="419"/>
      <c r="I159" s="404"/>
      <c r="J159" s="404"/>
      <c r="K159" s="405"/>
      <c r="L159" s="406"/>
      <c r="M159" s="404"/>
      <c r="N159" s="407"/>
      <c r="P159" s="322">
        <v>141</v>
      </c>
      <c r="Q159" s="714" t="str">
        <f t="shared" si="20"/>
        <v/>
      </c>
      <c r="R159" s="435"/>
      <c r="S159" s="419"/>
      <c r="T159" s="419"/>
      <c r="U159" s="419"/>
      <c r="V159" s="432"/>
      <c r="W159" s="433"/>
      <c r="X159" s="419"/>
      <c r="Y159" s="434"/>
      <c r="Z159" s="2" t="s">
        <v>95</v>
      </c>
      <c r="BN159" s="708" t="s">
        <v>95</v>
      </c>
      <c r="BO159" s="711">
        <v>141</v>
      </c>
      <c r="BP159" s="401" t="str">
        <f t="shared" ca="1" si="21"/>
        <v/>
      </c>
      <c r="BQ159" s="399" t="str">
        <f t="shared" ca="1" si="22"/>
        <v/>
      </c>
      <c r="BR159" s="400" t="str">
        <f ca="1"/>
        <v/>
      </c>
      <c r="BS159" s="400" t="str">
        <f ca="1"/>
        <v/>
      </c>
      <c r="BT159" s="400" t="str">
        <f ca="1"/>
        <v/>
      </c>
      <c r="BU159" s="401" t="str">
        <f ca="1"/>
        <v/>
      </c>
      <c r="BV159" s="402" t="str">
        <f ca="1"/>
        <v/>
      </c>
      <c r="BW159" s="400" t="str">
        <f ca="1"/>
        <v/>
      </c>
      <c r="BX159" s="403" t="str">
        <f t="shared" ca="1" si="18"/>
        <v/>
      </c>
      <c r="BY159" s="713" t="str">
        <f t="shared" ca="1" si="23"/>
        <v/>
      </c>
      <c r="BZ159" s="711">
        <v>141</v>
      </c>
      <c r="CA159" s="714" t="str">
        <f t="shared" ca="1" si="24"/>
        <v/>
      </c>
      <c r="CB159" s="399" t="str">
        <f t="shared" ca="1" si="25"/>
        <v/>
      </c>
      <c r="CC159" s="400" t="str">
        <f ca="1"/>
        <v/>
      </c>
      <c r="CD159" s="400" t="str">
        <f ca="1"/>
        <v/>
      </c>
      <c r="CE159" s="400" t="str">
        <f ca="1"/>
        <v/>
      </c>
      <c r="CF159" s="401" t="str">
        <f ca="1"/>
        <v/>
      </c>
      <c r="CG159" s="402" t="str">
        <f ca="1"/>
        <v/>
      </c>
      <c r="CH159" s="400" t="str">
        <f ca="1"/>
        <v/>
      </c>
      <c r="CI159" s="715" t="str">
        <f t="shared" ca="1" si="19"/>
        <v/>
      </c>
    </row>
    <row r="160" spans="5:87">
      <c r="E160" s="321">
        <v>142</v>
      </c>
      <c r="F160" s="408"/>
      <c r="G160" s="409"/>
      <c r="H160" s="419"/>
      <c r="I160" s="404"/>
      <c r="J160" s="404"/>
      <c r="K160" s="405"/>
      <c r="L160" s="406"/>
      <c r="M160" s="404"/>
      <c r="N160" s="407"/>
      <c r="P160" s="322">
        <v>142</v>
      </c>
      <c r="Q160" s="714" t="str">
        <f t="shared" si="20"/>
        <v/>
      </c>
      <c r="R160" s="435"/>
      <c r="S160" s="419"/>
      <c r="T160" s="419"/>
      <c r="U160" s="419"/>
      <c r="V160" s="432"/>
      <c r="W160" s="433"/>
      <c r="X160" s="419"/>
      <c r="Y160" s="434"/>
      <c r="Z160" s="2" t="s">
        <v>95</v>
      </c>
      <c r="BN160" s="708" t="s">
        <v>95</v>
      </c>
      <c r="BO160" s="711">
        <v>142</v>
      </c>
      <c r="BP160" s="401" t="str">
        <f t="shared" ca="1" si="21"/>
        <v/>
      </c>
      <c r="BQ160" s="399" t="str">
        <f t="shared" ca="1" si="22"/>
        <v/>
      </c>
      <c r="BR160" s="400" t="str">
        <f ca="1"/>
        <v/>
      </c>
      <c r="BS160" s="400" t="str">
        <f ca="1"/>
        <v/>
      </c>
      <c r="BT160" s="400" t="str">
        <f ca="1"/>
        <v/>
      </c>
      <c r="BU160" s="401" t="str">
        <f ca="1"/>
        <v/>
      </c>
      <c r="BV160" s="402" t="str">
        <f ca="1"/>
        <v/>
      </c>
      <c r="BW160" s="400" t="str">
        <f ca="1"/>
        <v/>
      </c>
      <c r="BX160" s="403" t="str">
        <f t="shared" ca="1" si="18"/>
        <v/>
      </c>
      <c r="BY160" s="713" t="str">
        <f t="shared" ca="1" si="23"/>
        <v/>
      </c>
      <c r="BZ160" s="711">
        <v>142</v>
      </c>
      <c r="CA160" s="714" t="str">
        <f t="shared" ca="1" si="24"/>
        <v/>
      </c>
      <c r="CB160" s="399" t="str">
        <f t="shared" ca="1" si="25"/>
        <v/>
      </c>
      <c r="CC160" s="400" t="str">
        <f ca="1"/>
        <v/>
      </c>
      <c r="CD160" s="400" t="str">
        <f ca="1"/>
        <v/>
      </c>
      <c r="CE160" s="400" t="str">
        <f ca="1"/>
        <v/>
      </c>
      <c r="CF160" s="401" t="str">
        <f ca="1"/>
        <v/>
      </c>
      <c r="CG160" s="402" t="str">
        <f ca="1"/>
        <v/>
      </c>
      <c r="CH160" s="400" t="str">
        <f ca="1"/>
        <v/>
      </c>
      <c r="CI160" s="715" t="str">
        <f t="shared" ca="1" si="19"/>
        <v/>
      </c>
    </row>
    <row r="161" spans="5:87">
      <c r="E161" s="321">
        <v>143</v>
      </c>
      <c r="F161" s="408"/>
      <c r="G161" s="409"/>
      <c r="H161" s="419"/>
      <c r="I161" s="404"/>
      <c r="J161" s="404"/>
      <c r="K161" s="405"/>
      <c r="L161" s="406"/>
      <c r="M161" s="404"/>
      <c r="N161" s="407"/>
      <c r="P161" s="322">
        <v>143</v>
      </c>
      <c r="Q161" s="714" t="str">
        <f t="shared" si="20"/>
        <v/>
      </c>
      <c r="R161" s="435"/>
      <c r="S161" s="419"/>
      <c r="T161" s="419"/>
      <c r="U161" s="419"/>
      <c r="V161" s="432"/>
      <c r="W161" s="433"/>
      <c r="X161" s="419"/>
      <c r="Y161" s="434"/>
      <c r="Z161" s="2" t="s">
        <v>95</v>
      </c>
      <c r="BN161" s="708" t="s">
        <v>95</v>
      </c>
      <c r="BO161" s="711">
        <v>143</v>
      </c>
      <c r="BP161" s="401" t="str">
        <f t="shared" ca="1" si="21"/>
        <v/>
      </c>
      <c r="BQ161" s="399" t="str">
        <f t="shared" ca="1" si="22"/>
        <v/>
      </c>
      <c r="BR161" s="400" t="str">
        <f ca="1"/>
        <v/>
      </c>
      <c r="BS161" s="400" t="str">
        <f ca="1"/>
        <v/>
      </c>
      <c r="BT161" s="400" t="str">
        <f ca="1"/>
        <v/>
      </c>
      <c r="BU161" s="401" t="str">
        <f ca="1"/>
        <v/>
      </c>
      <c r="BV161" s="402" t="str">
        <f ca="1"/>
        <v/>
      </c>
      <c r="BW161" s="400" t="str">
        <f ca="1"/>
        <v/>
      </c>
      <c r="BX161" s="403" t="str">
        <f t="shared" ca="1" si="18"/>
        <v/>
      </c>
      <c r="BY161" s="713" t="str">
        <f t="shared" ca="1" si="23"/>
        <v/>
      </c>
      <c r="BZ161" s="711">
        <v>143</v>
      </c>
      <c r="CA161" s="714" t="str">
        <f t="shared" ca="1" si="24"/>
        <v/>
      </c>
      <c r="CB161" s="399" t="str">
        <f t="shared" ca="1" si="25"/>
        <v/>
      </c>
      <c r="CC161" s="400" t="str">
        <f ca="1"/>
        <v/>
      </c>
      <c r="CD161" s="400" t="str">
        <f ca="1"/>
        <v/>
      </c>
      <c r="CE161" s="400" t="str">
        <f ca="1"/>
        <v/>
      </c>
      <c r="CF161" s="401" t="str">
        <f ca="1"/>
        <v/>
      </c>
      <c r="CG161" s="402" t="str">
        <f ca="1"/>
        <v/>
      </c>
      <c r="CH161" s="400" t="str">
        <f ca="1"/>
        <v/>
      </c>
      <c r="CI161" s="715" t="str">
        <f t="shared" ca="1" si="19"/>
        <v/>
      </c>
    </row>
    <row r="162" spans="5:87">
      <c r="E162" s="321">
        <v>144</v>
      </c>
      <c r="F162" s="408"/>
      <c r="G162" s="409"/>
      <c r="H162" s="419"/>
      <c r="I162" s="404"/>
      <c r="J162" s="404"/>
      <c r="K162" s="405"/>
      <c r="L162" s="406"/>
      <c r="M162" s="404"/>
      <c r="N162" s="407"/>
      <c r="P162" s="322">
        <v>144</v>
      </c>
      <c r="Q162" s="714" t="str">
        <f t="shared" si="20"/>
        <v/>
      </c>
      <c r="R162" s="435"/>
      <c r="S162" s="419"/>
      <c r="T162" s="419"/>
      <c r="U162" s="419"/>
      <c r="V162" s="432"/>
      <c r="W162" s="433"/>
      <c r="X162" s="419"/>
      <c r="Y162" s="434"/>
      <c r="Z162" s="2" t="s">
        <v>95</v>
      </c>
      <c r="BN162" s="708" t="s">
        <v>95</v>
      </c>
      <c r="BO162" s="711">
        <v>144</v>
      </c>
      <c r="BP162" s="401" t="str">
        <f t="shared" ca="1" si="21"/>
        <v/>
      </c>
      <c r="BQ162" s="399" t="str">
        <f t="shared" ca="1" si="22"/>
        <v/>
      </c>
      <c r="BR162" s="400" t="str">
        <f ca="1"/>
        <v/>
      </c>
      <c r="BS162" s="400" t="str">
        <f ca="1"/>
        <v/>
      </c>
      <c r="BT162" s="400" t="str">
        <f ca="1"/>
        <v/>
      </c>
      <c r="BU162" s="401" t="str">
        <f ca="1"/>
        <v/>
      </c>
      <c r="BV162" s="402" t="str">
        <f ca="1"/>
        <v/>
      </c>
      <c r="BW162" s="400" t="str">
        <f ca="1"/>
        <v/>
      </c>
      <c r="BX162" s="403" t="str">
        <f t="shared" ca="1" si="18"/>
        <v/>
      </c>
      <c r="BY162" s="713" t="str">
        <f t="shared" ca="1" si="23"/>
        <v/>
      </c>
      <c r="BZ162" s="711">
        <v>144</v>
      </c>
      <c r="CA162" s="714" t="str">
        <f t="shared" ca="1" si="24"/>
        <v/>
      </c>
      <c r="CB162" s="399" t="str">
        <f t="shared" ca="1" si="25"/>
        <v/>
      </c>
      <c r="CC162" s="400" t="str">
        <f ca="1"/>
        <v/>
      </c>
      <c r="CD162" s="400" t="str">
        <f ca="1"/>
        <v/>
      </c>
      <c r="CE162" s="400" t="str">
        <f ca="1"/>
        <v/>
      </c>
      <c r="CF162" s="401" t="str">
        <f ca="1"/>
        <v/>
      </c>
      <c r="CG162" s="402" t="str">
        <f ca="1"/>
        <v/>
      </c>
      <c r="CH162" s="400" t="str">
        <f ca="1"/>
        <v/>
      </c>
      <c r="CI162" s="715" t="str">
        <f t="shared" ca="1" si="19"/>
        <v/>
      </c>
    </row>
    <row r="163" spans="5:87">
      <c r="E163" s="321">
        <v>145</v>
      </c>
      <c r="F163" s="408"/>
      <c r="G163" s="409"/>
      <c r="H163" s="419"/>
      <c r="I163" s="404"/>
      <c r="J163" s="404"/>
      <c r="K163" s="405"/>
      <c r="L163" s="406"/>
      <c r="M163" s="404"/>
      <c r="N163" s="407"/>
      <c r="P163" s="322">
        <v>145</v>
      </c>
      <c r="Q163" s="714" t="str">
        <f t="shared" si="20"/>
        <v/>
      </c>
      <c r="R163" s="435"/>
      <c r="S163" s="419"/>
      <c r="T163" s="419"/>
      <c r="U163" s="419"/>
      <c r="V163" s="432"/>
      <c r="W163" s="433"/>
      <c r="X163" s="419"/>
      <c r="Y163" s="434"/>
      <c r="Z163" s="2" t="s">
        <v>95</v>
      </c>
      <c r="BN163" s="708" t="s">
        <v>95</v>
      </c>
      <c r="BO163" s="711">
        <v>145</v>
      </c>
      <c r="BP163" s="401" t="str">
        <f t="shared" ca="1" si="21"/>
        <v/>
      </c>
      <c r="BQ163" s="399" t="str">
        <f t="shared" ca="1" si="22"/>
        <v/>
      </c>
      <c r="BR163" s="400" t="str">
        <f ca="1"/>
        <v/>
      </c>
      <c r="BS163" s="400" t="str">
        <f ca="1"/>
        <v/>
      </c>
      <c r="BT163" s="400" t="str">
        <f ca="1"/>
        <v/>
      </c>
      <c r="BU163" s="401" t="str">
        <f ca="1"/>
        <v/>
      </c>
      <c r="BV163" s="402" t="str">
        <f ca="1"/>
        <v/>
      </c>
      <c r="BW163" s="400" t="str">
        <f ca="1"/>
        <v/>
      </c>
      <c r="BX163" s="403" t="str">
        <f t="shared" ca="1" si="18"/>
        <v/>
      </c>
      <c r="BY163" s="713" t="str">
        <f t="shared" ca="1" si="23"/>
        <v/>
      </c>
      <c r="BZ163" s="711">
        <v>145</v>
      </c>
      <c r="CA163" s="714" t="str">
        <f t="shared" ca="1" si="24"/>
        <v/>
      </c>
      <c r="CB163" s="399" t="str">
        <f t="shared" ca="1" si="25"/>
        <v/>
      </c>
      <c r="CC163" s="400" t="str">
        <f ca="1"/>
        <v/>
      </c>
      <c r="CD163" s="400" t="str">
        <f ca="1"/>
        <v/>
      </c>
      <c r="CE163" s="400" t="str">
        <f ca="1"/>
        <v/>
      </c>
      <c r="CF163" s="401" t="str">
        <f ca="1"/>
        <v/>
      </c>
      <c r="CG163" s="402" t="str">
        <f ca="1"/>
        <v/>
      </c>
      <c r="CH163" s="400" t="str">
        <f ca="1"/>
        <v/>
      </c>
      <c r="CI163" s="715" t="str">
        <f t="shared" ca="1" si="19"/>
        <v/>
      </c>
    </row>
    <row r="164" spans="5:87">
      <c r="E164" s="321">
        <v>146</v>
      </c>
      <c r="F164" s="408"/>
      <c r="G164" s="409"/>
      <c r="H164" s="419"/>
      <c r="I164" s="404"/>
      <c r="J164" s="404"/>
      <c r="K164" s="405"/>
      <c r="L164" s="406"/>
      <c r="M164" s="404"/>
      <c r="N164" s="407"/>
      <c r="P164" s="322">
        <v>146</v>
      </c>
      <c r="Q164" s="714" t="str">
        <f t="shared" si="20"/>
        <v/>
      </c>
      <c r="R164" s="435"/>
      <c r="S164" s="419"/>
      <c r="T164" s="419"/>
      <c r="U164" s="419"/>
      <c r="V164" s="432"/>
      <c r="W164" s="433"/>
      <c r="X164" s="419"/>
      <c r="Y164" s="434"/>
      <c r="Z164" s="2" t="s">
        <v>95</v>
      </c>
      <c r="BN164" s="708" t="s">
        <v>95</v>
      </c>
      <c r="BO164" s="711">
        <v>146</v>
      </c>
      <c r="BP164" s="401" t="str">
        <f t="shared" ca="1" si="21"/>
        <v/>
      </c>
      <c r="BQ164" s="399" t="str">
        <f t="shared" ca="1" si="22"/>
        <v/>
      </c>
      <c r="BR164" s="400" t="str">
        <f ca="1"/>
        <v/>
      </c>
      <c r="BS164" s="400" t="str">
        <f ca="1"/>
        <v/>
      </c>
      <c r="BT164" s="400" t="str">
        <f ca="1"/>
        <v/>
      </c>
      <c r="BU164" s="401" t="str">
        <f ca="1"/>
        <v/>
      </c>
      <c r="BV164" s="402" t="str">
        <f ca="1"/>
        <v/>
      </c>
      <c r="BW164" s="400" t="str">
        <f ca="1"/>
        <v/>
      </c>
      <c r="BX164" s="403" t="str">
        <f t="shared" ca="1" si="18"/>
        <v/>
      </c>
      <c r="BY164" s="713" t="str">
        <f t="shared" ca="1" si="23"/>
        <v/>
      </c>
      <c r="BZ164" s="711">
        <v>146</v>
      </c>
      <c r="CA164" s="714" t="str">
        <f t="shared" ca="1" si="24"/>
        <v/>
      </c>
      <c r="CB164" s="399" t="str">
        <f t="shared" ca="1" si="25"/>
        <v/>
      </c>
      <c r="CC164" s="400" t="str">
        <f ca="1"/>
        <v/>
      </c>
      <c r="CD164" s="400" t="str">
        <f ca="1"/>
        <v/>
      </c>
      <c r="CE164" s="400" t="str">
        <f ca="1"/>
        <v/>
      </c>
      <c r="CF164" s="401" t="str">
        <f ca="1"/>
        <v/>
      </c>
      <c r="CG164" s="402" t="str">
        <f ca="1"/>
        <v/>
      </c>
      <c r="CH164" s="400" t="str">
        <f ca="1"/>
        <v/>
      </c>
      <c r="CI164" s="715" t="str">
        <f t="shared" ca="1" si="19"/>
        <v/>
      </c>
    </row>
    <row r="165" spans="5:87">
      <c r="E165" s="321">
        <v>147</v>
      </c>
      <c r="F165" s="408"/>
      <c r="G165" s="409"/>
      <c r="H165" s="419"/>
      <c r="I165" s="404"/>
      <c r="J165" s="404"/>
      <c r="K165" s="405"/>
      <c r="L165" s="406"/>
      <c r="M165" s="404"/>
      <c r="N165" s="407"/>
      <c r="P165" s="322">
        <v>147</v>
      </c>
      <c r="Q165" s="714" t="str">
        <f t="shared" si="20"/>
        <v/>
      </c>
      <c r="R165" s="435"/>
      <c r="S165" s="419"/>
      <c r="T165" s="419"/>
      <c r="U165" s="419"/>
      <c r="V165" s="432"/>
      <c r="W165" s="433"/>
      <c r="X165" s="419"/>
      <c r="Y165" s="434"/>
      <c r="Z165" s="2" t="s">
        <v>95</v>
      </c>
      <c r="BN165" s="708" t="s">
        <v>95</v>
      </c>
      <c r="BO165" s="711">
        <v>147</v>
      </c>
      <c r="BP165" s="401" t="str">
        <f t="shared" ca="1" si="21"/>
        <v/>
      </c>
      <c r="BQ165" s="399" t="str">
        <f t="shared" ca="1" si="22"/>
        <v/>
      </c>
      <c r="BR165" s="400" t="str">
        <f ca="1"/>
        <v/>
      </c>
      <c r="BS165" s="400" t="str">
        <f ca="1"/>
        <v/>
      </c>
      <c r="BT165" s="400" t="str">
        <f ca="1"/>
        <v/>
      </c>
      <c r="BU165" s="401" t="str">
        <f ca="1"/>
        <v/>
      </c>
      <c r="BV165" s="402" t="str">
        <f ca="1"/>
        <v/>
      </c>
      <c r="BW165" s="400" t="str">
        <f ca="1"/>
        <v/>
      </c>
      <c r="BX165" s="403" t="str">
        <f t="shared" ca="1" si="18"/>
        <v/>
      </c>
      <c r="BY165" s="713" t="str">
        <f t="shared" ca="1" si="23"/>
        <v/>
      </c>
      <c r="BZ165" s="711">
        <v>147</v>
      </c>
      <c r="CA165" s="714" t="str">
        <f t="shared" ca="1" si="24"/>
        <v/>
      </c>
      <c r="CB165" s="399" t="str">
        <f t="shared" ca="1" si="25"/>
        <v/>
      </c>
      <c r="CC165" s="400" t="str">
        <f ca="1"/>
        <v/>
      </c>
      <c r="CD165" s="400" t="str">
        <f ca="1"/>
        <v/>
      </c>
      <c r="CE165" s="400" t="str">
        <f ca="1"/>
        <v/>
      </c>
      <c r="CF165" s="401" t="str">
        <f ca="1"/>
        <v/>
      </c>
      <c r="CG165" s="402" t="str">
        <f ca="1"/>
        <v/>
      </c>
      <c r="CH165" s="400" t="str">
        <f ca="1"/>
        <v/>
      </c>
      <c r="CI165" s="715" t="str">
        <f t="shared" ca="1" si="19"/>
        <v/>
      </c>
    </row>
    <row r="166" spans="5:87">
      <c r="E166" s="321">
        <v>148</v>
      </c>
      <c r="F166" s="408"/>
      <c r="G166" s="409"/>
      <c r="H166" s="419"/>
      <c r="I166" s="404"/>
      <c r="J166" s="404"/>
      <c r="K166" s="405"/>
      <c r="L166" s="406"/>
      <c r="M166" s="404"/>
      <c r="N166" s="407"/>
      <c r="P166" s="322">
        <v>148</v>
      </c>
      <c r="Q166" s="714" t="str">
        <f t="shared" si="20"/>
        <v/>
      </c>
      <c r="R166" s="435"/>
      <c r="S166" s="419"/>
      <c r="T166" s="419"/>
      <c r="U166" s="419"/>
      <c r="V166" s="432"/>
      <c r="W166" s="433"/>
      <c r="X166" s="419"/>
      <c r="Y166" s="434"/>
      <c r="Z166" s="2" t="s">
        <v>95</v>
      </c>
      <c r="BN166" s="708" t="s">
        <v>95</v>
      </c>
      <c r="BO166" s="711">
        <v>148</v>
      </c>
      <c r="BP166" s="401" t="str">
        <f t="shared" ca="1" si="21"/>
        <v/>
      </c>
      <c r="BQ166" s="399" t="str">
        <f t="shared" ca="1" si="22"/>
        <v/>
      </c>
      <c r="BR166" s="400" t="str">
        <f ca="1"/>
        <v/>
      </c>
      <c r="BS166" s="400" t="str">
        <f ca="1"/>
        <v/>
      </c>
      <c r="BT166" s="400" t="str">
        <f ca="1"/>
        <v/>
      </c>
      <c r="BU166" s="401" t="str">
        <f ca="1"/>
        <v/>
      </c>
      <c r="BV166" s="402" t="str">
        <f ca="1"/>
        <v/>
      </c>
      <c r="BW166" s="400" t="str">
        <f ca="1"/>
        <v/>
      </c>
      <c r="BX166" s="403" t="str">
        <f t="shared" ca="1" si="18"/>
        <v/>
      </c>
      <c r="BY166" s="713" t="str">
        <f t="shared" ca="1" si="23"/>
        <v/>
      </c>
      <c r="BZ166" s="711">
        <v>148</v>
      </c>
      <c r="CA166" s="714" t="str">
        <f t="shared" ca="1" si="24"/>
        <v/>
      </c>
      <c r="CB166" s="399" t="str">
        <f t="shared" ca="1" si="25"/>
        <v/>
      </c>
      <c r="CC166" s="400" t="str">
        <f ca="1"/>
        <v/>
      </c>
      <c r="CD166" s="400" t="str">
        <f ca="1"/>
        <v/>
      </c>
      <c r="CE166" s="400" t="str">
        <f ca="1"/>
        <v/>
      </c>
      <c r="CF166" s="401" t="str">
        <f ca="1"/>
        <v/>
      </c>
      <c r="CG166" s="402" t="str">
        <f ca="1"/>
        <v/>
      </c>
      <c r="CH166" s="400" t="str">
        <f ca="1"/>
        <v/>
      </c>
      <c r="CI166" s="715" t="str">
        <f t="shared" ca="1" si="19"/>
        <v/>
      </c>
    </row>
    <row r="167" spans="5:87">
      <c r="E167" s="321">
        <v>149</v>
      </c>
      <c r="F167" s="408"/>
      <c r="G167" s="409"/>
      <c r="H167" s="419"/>
      <c r="I167" s="404"/>
      <c r="J167" s="404"/>
      <c r="K167" s="405"/>
      <c r="L167" s="406"/>
      <c r="M167" s="404"/>
      <c r="N167" s="407"/>
      <c r="P167" s="322">
        <v>149</v>
      </c>
      <c r="Q167" s="714" t="str">
        <f t="shared" si="20"/>
        <v/>
      </c>
      <c r="R167" s="435"/>
      <c r="S167" s="419"/>
      <c r="T167" s="419"/>
      <c r="U167" s="419"/>
      <c r="V167" s="432"/>
      <c r="W167" s="433"/>
      <c r="X167" s="419"/>
      <c r="Y167" s="434"/>
      <c r="Z167" s="2" t="s">
        <v>95</v>
      </c>
      <c r="BN167" s="708" t="s">
        <v>95</v>
      </c>
      <c r="BO167" s="711">
        <v>149</v>
      </c>
      <c r="BP167" s="401" t="str">
        <f t="shared" ca="1" si="21"/>
        <v/>
      </c>
      <c r="BQ167" s="399" t="str">
        <f t="shared" ca="1" si="22"/>
        <v/>
      </c>
      <c r="BR167" s="400" t="str">
        <f ca="1"/>
        <v/>
      </c>
      <c r="BS167" s="400" t="str">
        <f ca="1"/>
        <v/>
      </c>
      <c r="BT167" s="400" t="str">
        <f ca="1"/>
        <v/>
      </c>
      <c r="BU167" s="401" t="str">
        <f ca="1"/>
        <v/>
      </c>
      <c r="BV167" s="402" t="str">
        <f ca="1"/>
        <v/>
      </c>
      <c r="BW167" s="400" t="str">
        <f ca="1"/>
        <v/>
      </c>
      <c r="BX167" s="403" t="str">
        <f t="shared" ca="1" si="18"/>
        <v/>
      </c>
      <c r="BY167" s="713" t="str">
        <f t="shared" ca="1" si="23"/>
        <v/>
      </c>
      <c r="BZ167" s="711">
        <v>149</v>
      </c>
      <c r="CA167" s="714" t="str">
        <f t="shared" ca="1" si="24"/>
        <v/>
      </c>
      <c r="CB167" s="399" t="str">
        <f t="shared" ca="1" si="25"/>
        <v/>
      </c>
      <c r="CC167" s="400" t="str">
        <f ca="1"/>
        <v/>
      </c>
      <c r="CD167" s="400" t="str">
        <f ca="1"/>
        <v/>
      </c>
      <c r="CE167" s="400" t="str">
        <f ca="1"/>
        <v/>
      </c>
      <c r="CF167" s="401" t="str">
        <f ca="1"/>
        <v/>
      </c>
      <c r="CG167" s="402" t="str">
        <f ca="1"/>
        <v/>
      </c>
      <c r="CH167" s="400" t="str">
        <f ca="1"/>
        <v/>
      </c>
      <c r="CI167" s="715" t="str">
        <f t="shared" ca="1" si="19"/>
        <v/>
      </c>
    </row>
    <row r="168" spans="5:87">
      <c r="E168" s="321">
        <v>150</v>
      </c>
      <c r="F168" s="408"/>
      <c r="G168" s="409"/>
      <c r="H168" s="419"/>
      <c r="I168" s="404"/>
      <c r="J168" s="404"/>
      <c r="K168" s="405"/>
      <c r="L168" s="406"/>
      <c r="M168" s="404"/>
      <c r="N168" s="407"/>
      <c r="P168" s="322">
        <v>150</v>
      </c>
      <c r="Q168" s="714" t="str">
        <f t="shared" si="20"/>
        <v/>
      </c>
      <c r="R168" s="435"/>
      <c r="S168" s="419"/>
      <c r="T168" s="419"/>
      <c r="U168" s="419"/>
      <c r="V168" s="432"/>
      <c r="W168" s="433"/>
      <c r="X168" s="419"/>
      <c r="Y168" s="434"/>
      <c r="Z168" s="2" t="s">
        <v>95</v>
      </c>
      <c r="BN168" s="708" t="s">
        <v>95</v>
      </c>
      <c r="BO168" s="711">
        <v>150</v>
      </c>
      <c r="BP168" s="401" t="str">
        <f t="shared" ca="1" si="21"/>
        <v/>
      </c>
      <c r="BQ168" s="399" t="str">
        <f t="shared" ca="1" si="22"/>
        <v/>
      </c>
      <c r="BR168" s="400" t="str">
        <f ca="1"/>
        <v/>
      </c>
      <c r="BS168" s="400" t="str">
        <f ca="1"/>
        <v/>
      </c>
      <c r="BT168" s="400" t="str">
        <f ca="1"/>
        <v/>
      </c>
      <c r="BU168" s="401" t="str">
        <f ca="1"/>
        <v/>
      </c>
      <c r="BV168" s="402" t="str">
        <f ca="1"/>
        <v/>
      </c>
      <c r="BW168" s="400" t="str">
        <f ca="1"/>
        <v/>
      </c>
      <c r="BX168" s="403" t="str">
        <f t="shared" ca="1" si="18"/>
        <v/>
      </c>
      <c r="BY168" s="713" t="str">
        <f t="shared" ca="1" si="23"/>
        <v/>
      </c>
      <c r="BZ168" s="711">
        <v>150</v>
      </c>
      <c r="CA168" s="714" t="str">
        <f t="shared" ca="1" si="24"/>
        <v/>
      </c>
      <c r="CB168" s="399" t="str">
        <f t="shared" ca="1" si="25"/>
        <v/>
      </c>
      <c r="CC168" s="400" t="str">
        <f ca="1"/>
        <v/>
      </c>
      <c r="CD168" s="400" t="str">
        <f ca="1"/>
        <v/>
      </c>
      <c r="CE168" s="400" t="str">
        <f ca="1"/>
        <v/>
      </c>
      <c r="CF168" s="401" t="str">
        <f ca="1"/>
        <v/>
      </c>
      <c r="CG168" s="402" t="str">
        <f ca="1"/>
        <v/>
      </c>
      <c r="CH168" s="400" t="str">
        <f ca="1"/>
        <v/>
      </c>
      <c r="CI168" s="715" t="str">
        <f t="shared" ca="1" si="19"/>
        <v/>
      </c>
    </row>
    <row r="169" spans="5:87">
      <c r="E169" s="321">
        <v>151</v>
      </c>
      <c r="F169" s="408"/>
      <c r="G169" s="409"/>
      <c r="H169" s="419"/>
      <c r="I169" s="404"/>
      <c r="J169" s="404"/>
      <c r="K169" s="405"/>
      <c r="L169" s="406"/>
      <c r="M169" s="404"/>
      <c r="N169" s="407"/>
      <c r="P169" s="322">
        <v>151</v>
      </c>
      <c r="Q169" s="714" t="str">
        <f t="shared" si="20"/>
        <v/>
      </c>
      <c r="R169" s="435"/>
      <c r="S169" s="419"/>
      <c r="T169" s="419"/>
      <c r="U169" s="419"/>
      <c r="V169" s="432"/>
      <c r="W169" s="433"/>
      <c r="X169" s="419"/>
      <c r="Y169" s="434"/>
      <c r="Z169" s="2" t="s">
        <v>95</v>
      </c>
      <c r="BN169" s="708" t="s">
        <v>95</v>
      </c>
      <c r="BO169" s="711">
        <v>151</v>
      </c>
      <c r="BP169" s="401" t="str">
        <f t="shared" ca="1" si="21"/>
        <v/>
      </c>
      <c r="BQ169" s="399" t="str">
        <f t="shared" ca="1" si="22"/>
        <v/>
      </c>
      <c r="BR169" s="400" t="str">
        <f ca="1"/>
        <v/>
      </c>
      <c r="BS169" s="400" t="str">
        <f ca="1"/>
        <v/>
      </c>
      <c r="BT169" s="400" t="str">
        <f ca="1"/>
        <v/>
      </c>
      <c r="BU169" s="401" t="str">
        <f ca="1"/>
        <v/>
      </c>
      <c r="BV169" s="402" t="str">
        <f ca="1"/>
        <v/>
      </c>
      <c r="BW169" s="400" t="str">
        <f ca="1"/>
        <v/>
      </c>
      <c r="BX169" s="403" t="str">
        <f t="shared" ca="1" si="18"/>
        <v/>
      </c>
      <c r="BY169" s="713" t="str">
        <f t="shared" ca="1" si="23"/>
        <v/>
      </c>
      <c r="BZ169" s="711">
        <v>151</v>
      </c>
      <c r="CA169" s="714" t="str">
        <f t="shared" ca="1" si="24"/>
        <v/>
      </c>
      <c r="CB169" s="399" t="str">
        <f t="shared" ca="1" si="25"/>
        <v/>
      </c>
      <c r="CC169" s="400" t="str">
        <f ca="1"/>
        <v/>
      </c>
      <c r="CD169" s="400" t="str">
        <f ca="1"/>
        <v/>
      </c>
      <c r="CE169" s="400" t="str">
        <f ca="1"/>
        <v/>
      </c>
      <c r="CF169" s="401" t="str">
        <f ca="1"/>
        <v/>
      </c>
      <c r="CG169" s="402" t="str">
        <f ca="1"/>
        <v/>
      </c>
      <c r="CH169" s="400" t="str">
        <f ca="1"/>
        <v/>
      </c>
      <c r="CI169" s="715" t="str">
        <f t="shared" ca="1" si="19"/>
        <v/>
      </c>
    </row>
    <row r="170" spans="5:87">
      <c r="E170" s="321">
        <v>152</v>
      </c>
      <c r="F170" s="408"/>
      <c r="G170" s="409"/>
      <c r="H170" s="419"/>
      <c r="I170" s="404"/>
      <c r="J170" s="404"/>
      <c r="K170" s="405"/>
      <c r="L170" s="406"/>
      <c r="M170" s="404"/>
      <c r="N170" s="407"/>
      <c r="P170" s="322">
        <v>152</v>
      </c>
      <c r="Q170" s="714" t="str">
        <f t="shared" si="20"/>
        <v/>
      </c>
      <c r="R170" s="435"/>
      <c r="S170" s="419"/>
      <c r="T170" s="419"/>
      <c r="U170" s="419"/>
      <c r="V170" s="432"/>
      <c r="W170" s="433"/>
      <c r="X170" s="419"/>
      <c r="Y170" s="434"/>
      <c r="Z170" s="2" t="s">
        <v>95</v>
      </c>
      <c r="BN170" s="708" t="s">
        <v>95</v>
      </c>
      <c r="BO170" s="711">
        <v>152</v>
      </c>
      <c r="BP170" s="401" t="str">
        <f t="shared" ca="1" si="21"/>
        <v/>
      </c>
      <c r="BQ170" s="399" t="str">
        <f t="shared" ca="1" si="22"/>
        <v/>
      </c>
      <c r="BR170" s="400" t="str">
        <f ca="1"/>
        <v/>
      </c>
      <c r="BS170" s="400" t="str">
        <f ca="1"/>
        <v/>
      </c>
      <c r="BT170" s="400" t="str">
        <f ca="1"/>
        <v/>
      </c>
      <c r="BU170" s="401" t="str">
        <f ca="1"/>
        <v/>
      </c>
      <c r="BV170" s="402" t="str">
        <f ca="1"/>
        <v/>
      </c>
      <c r="BW170" s="400" t="str">
        <f ca="1"/>
        <v/>
      </c>
      <c r="BX170" s="403" t="str">
        <f t="shared" ca="1" si="18"/>
        <v/>
      </c>
      <c r="BY170" s="713" t="str">
        <f t="shared" ca="1" si="23"/>
        <v/>
      </c>
      <c r="BZ170" s="711">
        <v>152</v>
      </c>
      <c r="CA170" s="714" t="str">
        <f t="shared" ca="1" si="24"/>
        <v/>
      </c>
      <c r="CB170" s="399" t="str">
        <f t="shared" ca="1" si="25"/>
        <v/>
      </c>
      <c r="CC170" s="400" t="str">
        <f ca="1"/>
        <v/>
      </c>
      <c r="CD170" s="400" t="str">
        <f ca="1"/>
        <v/>
      </c>
      <c r="CE170" s="400" t="str">
        <f ca="1"/>
        <v/>
      </c>
      <c r="CF170" s="401" t="str">
        <f ca="1"/>
        <v/>
      </c>
      <c r="CG170" s="402" t="str">
        <f ca="1"/>
        <v/>
      </c>
      <c r="CH170" s="400" t="str">
        <f ca="1"/>
        <v/>
      </c>
      <c r="CI170" s="715" t="str">
        <f t="shared" ca="1" si="19"/>
        <v/>
      </c>
    </row>
    <row r="171" spans="5:87">
      <c r="E171" s="321">
        <v>153</v>
      </c>
      <c r="F171" s="408"/>
      <c r="G171" s="409"/>
      <c r="H171" s="419"/>
      <c r="I171" s="404"/>
      <c r="J171" s="404"/>
      <c r="K171" s="405"/>
      <c r="L171" s="406"/>
      <c r="M171" s="404"/>
      <c r="N171" s="407"/>
      <c r="P171" s="322">
        <v>153</v>
      </c>
      <c r="Q171" s="714" t="str">
        <f t="shared" si="20"/>
        <v/>
      </c>
      <c r="R171" s="435"/>
      <c r="S171" s="419"/>
      <c r="T171" s="419"/>
      <c r="U171" s="419"/>
      <c r="V171" s="432"/>
      <c r="W171" s="433"/>
      <c r="X171" s="419"/>
      <c r="Y171" s="434"/>
      <c r="Z171" s="2" t="s">
        <v>95</v>
      </c>
      <c r="BN171" s="708" t="s">
        <v>95</v>
      </c>
      <c r="BO171" s="711">
        <v>153</v>
      </c>
      <c r="BP171" s="401" t="str">
        <f t="shared" ca="1" si="21"/>
        <v/>
      </c>
      <c r="BQ171" s="399" t="str">
        <f t="shared" ca="1" si="22"/>
        <v/>
      </c>
      <c r="BR171" s="400" t="str">
        <f ca="1"/>
        <v/>
      </c>
      <c r="BS171" s="400" t="str">
        <f ca="1"/>
        <v/>
      </c>
      <c r="BT171" s="400" t="str">
        <f ca="1"/>
        <v/>
      </c>
      <c r="BU171" s="401" t="str">
        <f ca="1"/>
        <v/>
      </c>
      <c r="BV171" s="402" t="str">
        <f ca="1"/>
        <v/>
      </c>
      <c r="BW171" s="400" t="str">
        <f ca="1"/>
        <v/>
      </c>
      <c r="BX171" s="403" t="str">
        <f t="shared" ca="1" si="18"/>
        <v/>
      </c>
      <c r="BY171" s="713" t="str">
        <f t="shared" ca="1" si="23"/>
        <v/>
      </c>
      <c r="BZ171" s="711">
        <v>153</v>
      </c>
      <c r="CA171" s="714" t="str">
        <f t="shared" ca="1" si="24"/>
        <v/>
      </c>
      <c r="CB171" s="399" t="str">
        <f t="shared" ca="1" si="25"/>
        <v/>
      </c>
      <c r="CC171" s="400" t="str">
        <f ca="1"/>
        <v/>
      </c>
      <c r="CD171" s="400" t="str">
        <f ca="1"/>
        <v/>
      </c>
      <c r="CE171" s="400" t="str">
        <f ca="1"/>
        <v/>
      </c>
      <c r="CF171" s="401" t="str">
        <f ca="1"/>
        <v/>
      </c>
      <c r="CG171" s="402" t="str">
        <f ca="1"/>
        <v/>
      </c>
      <c r="CH171" s="400" t="str">
        <f ca="1"/>
        <v/>
      </c>
      <c r="CI171" s="715" t="str">
        <f t="shared" ca="1" si="19"/>
        <v/>
      </c>
    </row>
    <row r="172" spans="5:87">
      <c r="E172" s="321">
        <v>154</v>
      </c>
      <c r="F172" s="408"/>
      <c r="G172" s="409"/>
      <c r="H172" s="419"/>
      <c r="I172" s="404"/>
      <c r="J172" s="404"/>
      <c r="K172" s="405"/>
      <c r="L172" s="406"/>
      <c r="M172" s="404"/>
      <c r="N172" s="407"/>
      <c r="P172" s="322">
        <v>154</v>
      </c>
      <c r="Q172" s="714" t="str">
        <f t="shared" si="20"/>
        <v/>
      </c>
      <c r="R172" s="435"/>
      <c r="S172" s="419"/>
      <c r="T172" s="419"/>
      <c r="U172" s="419"/>
      <c r="V172" s="432"/>
      <c r="W172" s="433"/>
      <c r="X172" s="419"/>
      <c r="Y172" s="434"/>
      <c r="Z172" s="2" t="s">
        <v>95</v>
      </c>
      <c r="BN172" s="708" t="s">
        <v>95</v>
      </c>
      <c r="BO172" s="711">
        <v>154</v>
      </c>
      <c r="BP172" s="401" t="str">
        <f t="shared" ca="1" si="21"/>
        <v/>
      </c>
      <c r="BQ172" s="399" t="str">
        <f t="shared" ca="1" si="22"/>
        <v/>
      </c>
      <c r="BR172" s="400" t="str">
        <f ca="1"/>
        <v/>
      </c>
      <c r="BS172" s="400" t="str">
        <f ca="1"/>
        <v/>
      </c>
      <c r="BT172" s="400" t="str">
        <f ca="1"/>
        <v/>
      </c>
      <c r="BU172" s="401" t="str">
        <f ca="1"/>
        <v/>
      </c>
      <c r="BV172" s="402" t="str">
        <f ca="1"/>
        <v/>
      </c>
      <c r="BW172" s="400" t="str">
        <f ca="1"/>
        <v/>
      </c>
      <c r="BX172" s="403" t="str">
        <f t="shared" ca="1" si="18"/>
        <v/>
      </c>
      <c r="BY172" s="713" t="str">
        <f t="shared" ca="1" si="23"/>
        <v/>
      </c>
      <c r="BZ172" s="711">
        <v>154</v>
      </c>
      <c r="CA172" s="714" t="str">
        <f t="shared" ca="1" si="24"/>
        <v/>
      </c>
      <c r="CB172" s="399" t="str">
        <f t="shared" ca="1" si="25"/>
        <v/>
      </c>
      <c r="CC172" s="400" t="str">
        <f ca="1"/>
        <v/>
      </c>
      <c r="CD172" s="400" t="str">
        <f ca="1"/>
        <v/>
      </c>
      <c r="CE172" s="400" t="str">
        <f ca="1"/>
        <v/>
      </c>
      <c r="CF172" s="401" t="str">
        <f ca="1"/>
        <v/>
      </c>
      <c r="CG172" s="402" t="str">
        <f ca="1"/>
        <v/>
      </c>
      <c r="CH172" s="400" t="str">
        <f ca="1"/>
        <v/>
      </c>
      <c r="CI172" s="715" t="str">
        <f t="shared" ca="1" si="19"/>
        <v/>
      </c>
    </row>
    <row r="173" spans="5:87">
      <c r="E173" s="321">
        <v>155</v>
      </c>
      <c r="F173" s="408"/>
      <c r="G173" s="409"/>
      <c r="H173" s="419"/>
      <c r="I173" s="404"/>
      <c r="J173" s="404"/>
      <c r="K173" s="405"/>
      <c r="L173" s="406"/>
      <c r="M173" s="404"/>
      <c r="N173" s="407"/>
      <c r="P173" s="322">
        <v>155</v>
      </c>
      <c r="Q173" s="714" t="str">
        <f t="shared" si="20"/>
        <v/>
      </c>
      <c r="R173" s="435"/>
      <c r="S173" s="419"/>
      <c r="T173" s="419"/>
      <c r="U173" s="419"/>
      <c r="V173" s="432"/>
      <c r="W173" s="433"/>
      <c r="X173" s="419"/>
      <c r="Y173" s="434"/>
      <c r="Z173" s="2" t="s">
        <v>95</v>
      </c>
      <c r="BN173" s="708" t="s">
        <v>95</v>
      </c>
      <c r="BO173" s="711">
        <v>155</v>
      </c>
      <c r="BP173" s="401" t="str">
        <f t="shared" ca="1" si="21"/>
        <v/>
      </c>
      <c r="BQ173" s="399" t="str">
        <f t="shared" ca="1" si="22"/>
        <v/>
      </c>
      <c r="BR173" s="400" t="str">
        <f ca="1"/>
        <v/>
      </c>
      <c r="BS173" s="400" t="str">
        <f ca="1"/>
        <v/>
      </c>
      <c r="BT173" s="400" t="str">
        <f ca="1"/>
        <v/>
      </c>
      <c r="BU173" s="401" t="str">
        <f ca="1"/>
        <v/>
      </c>
      <c r="BV173" s="402" t="str">
        <f ca="1"/>
        <v/>
      </c>
      <c r="BW173" s="400" t="str">
        <f ca="1"/>
        <v/>
      </c>
      <c r="BX173" s="403" t="str">
        <f t="shared" ca="1" si="18"/>
        <v/>
      </c>
      <c r="BY173" s="713" t="str">
        <f t="shared" ca="1" si="23"/>
        <v/>
      </c>
      <c r="BZ173" s="711">
        <v>155</v>
      </c>
      <c r="CA173" s="714" t="str">
        <f t="shared" ca="1" si="24"/>
        <v/>
      </c>
      <c r="CB173" s="399" t="str">
        <f t="shared" ca="1" si="25"/>
        <v/>
      </c>
      <c r="CC173" s="400" t="str">
        <f ca="1"/>
        <v/>
      </c>
      <c r="CD173" s="400" t="str">
        <f ca="1"/>
        <v/>
      </c>
      <c r="CE173" s="400" t="str">
        <f ca="1"/>
        <v/>
      </c>
      <c r="CF173" s="401" t="str">
        <f ca="1"/>
        <v/>
      </c>
      <c r="CG173" s="402" t="str">
        <f ca="1"/>
        <v/>
      </c>
      <c r="CH173" s="400" t="str">
        <f ca="1"/>
        <v/>
      </c>
      <c r="CI173" s="715" t="str">
        <f t="shared" ca="1" si="19"/>
        <v/>
      </c>
    </row>
    <row r="174" spans="5:87">
      <c r="E174" s="321">
        <v>156</v>
      </c>
      <c r="F174" s="408"/>
      <c r="G174" s="409"/>
      <c r="H174" s="419"/>
      <c r="I174" s="404"/>
      <c r="J174" s="404"/>
      <c r="K174" s="405"/>
      <c r="L174" s="406"/>
      <c r="M174" s="404"/>
      <c r="N174" s="407"/>
      <c r="P174" s="322">
        <v>156</v>
      </c>
      <c r="Q174" s="714" t="str">
        <f t="shared" si="20"/>
        <v/>
      </c>
      <c r="R174" s="435"/>
      <c r="S174" s="419"/>
      <c r="T174" s="419"/>
      <c r="U174" s="419"/>
      <c r="V174" s="432"/>
      <c r="W174" s="433"/>
      <c r="X174" s="419"/>
      <c r="Y174" s="434"/>
      <c r="Z174" s="2" t="s">
        <v>95</v>
      </c>
      <c r="BN174" s="708" t="s">
        <v>95</v>
      </c>
      <c r="BO174" s="711">
        <v>156</v>
      </c>
      <c r="BP174" s="401" t="str">
        <f t="shared" ca="1" si="21"/>
        <v/>
      </c>
      <c r="BQ174" s="399" t="str">
        <f t="shared" ca="1" si="22"/>
        <v/>
      </c>
      <c r="BR174" s="400" t="str">
        <f ca="1"/>
        <v/>
      </c>
      <c r="BS174" s="400" t="str">
        <f ca="1"/>
        <v/>
      </c>
      <c r="BT174" s="400" t="str">
        <f ca="1"/>
        <v/>
      </c>
      <c r="BU174" s="401" t="str">
        <f ca="1"/>
        <v/>
      </c>
      <c r="BV174" s="402" t="str">
        <f ca="1"/>
        <v/>
      </c>
      <c r="BW174" s="400" t="str">
        <f ca="1"/>
        <v/>
      </c>
      <c r="BX174" s="403" t="str">
        <f t="shared" ca="1" si="18"/>
        <v/>
      </c>
      <c r="BY174" s="713" t="str">
        <f t="shared" ca="1" si="23"/>
        <v/>
      </c>
      <c r="BZ174" s="711">
        <v>156</v>
      </c>
      <c r="CA174" s="714" t="str">
        <f t="shared" ca="1" si="24"/>
        <v/>
      </c>
      <c r="CB174" s="399" t="str">
        <f t="shared" ca="1" si="25"/>
        <v/>
      </c>
      <c r="CC174" s="400" t="str">
        <f ca="1"/>
        <v/>
      </c>
      <c r="CD174" s="400" t="str">
        <f ca="1"/>
        <v/>
      </c>
      <c r="CE174" s="400" t="str">
        <f ca="1"/>
        <v/>
      </c>
      <c r="CF174" s="401" t="str">
        <f ca="1"/>
        <v/>
      </c>
      <c r="CG174" s="402" t="str">
        <f ca="1"/>
        <v/>
      </c>
      <c r="CH174" s="400" t="str">
        <f ca="1"/>
        <v/>
      </c>
      <c r="CI174" s="715" t="str">
        <f t="shared" ca="1" si="19"/>
        <v/>
      </c>
    </row>
    <row r="175" spans="5:87">
      <c r="E175" s="321">
        <v>157</v>
      </c>
      <c r="F175" s="408"/>
      <c r="G175" s="409"/>
      <c r="H175" s="419"/>
      <c r="I175" s="404"/>
      <c r="J175" s="404"/>
      <c r="K175" s="405"/>
      <c r="L175" s="406"/>
      <c r="M175" s="404"/>
      <c r="N175" s="407"/>
      <c r="P175" s="322">
        <v>157</v>
      </c>
      <c r="Q175" s="714" t="str">
        <f t="shared" si="20"/>
        <v/>
      </c>
      <c r="R175" s="435"/>
      <c r="S175" s="419"/>
      <c r="T175" s="419"/>
      <c r="U175" s="419"/>
      <c r="V175" s="432"/>
      <c r="W175" s="433"/>
      <c r="X175" s="419"/>
      <c r="Y175" s="434"/>
      <c r="Z175" s="2" t="s">
        <v>95</v>
      </c>
      <c r="BN175" s="708" t="s">
        <v>95</v>
      </c>
      <c r="BO175" s="711">
        <v>157</v>
      </c>
      <c r="BP175" s="401" t="str">
        <f t="shared" ca="1" si="21"/>
        <v/>
      </c>
      <c r="BQ175" s="399" t="str">
        <f t="shared" ca="1" si="22"/>
        <v/>
      </c>
      <c r="BR175" s="400" t="str">
        <f ca="1"/>
        <v/>
      </c>
      <c r="BS175" s="400" t="str">
        <f ca="1"/>
        <v/>
      </c>
      <c r="BT175" s="400" t="str">
        <f ca="1"/>
        <v/>
      </c>
      <c r="BU175" s="401" t="str">
        <f ca="1"/>
        <v/>
      </c>
      <c r="BV175" s="402" t="str">
        <f ca="1"/>
        <v/>
      </c>
      <c r="BW175" s="400" t="str">
        <f ca="1"/>
        <v/>
      </c>
      <c r="BX175" s="403" t="str">
        <f t="shared" ca="1" si="18"/>
        <v/>
      </c>
      <c r="BY175" s="713" t="str">
        <f t="shared" ca="1" si="23"/>
        <v/>
      </c>
      <c r="BZ175" s="711">
        <v>157</v>
      </c>
      <c r="CA175" s="714" t="str">
        <f t="shared" ca="1" si="24"/>
        <v/>
      </c>
      <c r="CB175" s="399" t="str">
        <f t="shared" ca="1" si="25"/>
        <v/>
      </c>
      <c r="CC175" s="400" t="str">
        <f ca="1"/>
        <v/>
      </c>
      <c r="CD175" s="400" t="str">
        <f ca="1"/>
        <v/>
      </c>
      <c r="CE175" s="400" t="str">
        <f ca="1"/>
        <v/>
      </c>
      <c r="CF175" s="401" t="str">
        <f ca="1"/>
        <v/>
      </c>
      <c r="CG175" s="402" t="str">
        <f ca="1"/>
        <v/>
      </c>
      <c r="CH175" s="400" t="str">
        <f ca="1"/>
        <v/>
      </c>
      <c r="CI175" s="715" t="str">
        <f t="shared" ca="1" si="19"/>
        <v/>
      </c>
    </row>
    <row r="176" spans="5:87">
      <c r="E176" s="321">
        <v>158</v>
      </c>
      <c r="F176" s="408"/>
      <c r="G176" s="409"/>
      <c r="H176" s="419"/>
      <c r="I176" s="404"/>
      <c r="J176" s="404"/>
      <c r="K176" s="405"/>
      <c r="L176" s="406"/>
      <c r="M176" s="404"/>
      <c r="N176" s="407"/>
      <c r="P176" s="322">
        <v>158</v>
      </c>
      <c r="Q176" s="714" t="str">
        <f t="shared" si="20"/>
        <v/>
      </c>
      <c r="R176" s="435"/>
      <c r="S176" s="419"/>
      <c r="T176" s="419"/>
      <c r="U176" s="419"/>
      <c r="V176" s="432"/>
      <c r="W176" s="433"/>
      <c r="X176" s="419"/>
      <c r="Y176" s="434"/>
      <c r="Z176" s="2" t="s">
        <v>95</v>
      </c>
      <c r="BN176" s="708" t="s">
        <v>95</v>
      </c>
      <c r="BO176" s="711">
        <v>158</v>
      </c>
      <c r="BP176" s="401" t="str">
        <f t="shared" ca="1" si="21"/>
        <v/>
      </c>
      <c r="BQ176" s="399" t="str">
        <f t="shared" ca="1" si="22"/>
        <v/>
      </c>
      <c r="BR176" s="400" t="str">
        <f ca="1"/>
        <v/>
      </c>
      <c r="BS176" s="400" t="str">
        <f ca="1"/>
        <v/>
      </c>
      <c r="BT176" s="400" t="str">
        <f ca="1"/>
        <v/>
      </c>
      <c r="BU176" s="401" t="str">
        <f ca="1"/>
        <v/>
      </c>
      <c r="BV176" s="402" t="str">
        <f ca="1"/>
        <v/>
      </c>
      <c r="BW176" s="400" t="str">
        <f ca="1"/>
        <v/>
      </c>
      <c r="BX176" s="403" t="str">
        <f t="shared" ca="1" si="18"/>
        <v/>
      </c>
      <c r="BY176" s="713" t="str">
        <f t="shared" ca="1" si="23"/>
        <v/>
      </c>
      <c r="BZ176" s="711">
        <v>158</v>
      </c>
      <c r="CA176" s="714" t="str">
        <f t="shared" ca="1" si="24"/>
        <v/>
      </c>
      <c r="CB176" s="399" t="str">
        <f t="shared" ca="1" si="25"/>
        <v/>
      </c>
      <c r="CC176" s="400" t="str">
        <f ca="1"/>
        <v/>
      </c>
      <c r="CD176" s="400" t="str">
        <f ca="1"/>
        <v/>
      </c>
      <c r="CE176" s="400" t="str">
        <f ca="1"/>
        <v/>
      </c>
      <c r="CF176" s="401" t="str">
        <f ca="1"/>
        <v/>
      </c>
      <c r="CG176" s="402" t="str">
        <f ca="1"/>
        <v/>
      </c>
      <c r="CH176" s="400" t="str">
        <f ca="1"/>
        <v/>
      </c>
      <c r="CI176" s="715" t="str">
        <f t="shared" ca="1" si="19"/>
        <v/>
      </c>
    </row>
    <row r="177" spans="5:87">
      <c r="E177" s="321">
        <v>159</v>
      </c>
      <c r="F177" s="408"/>
      <c r="G177" s="409"/>
      <c r="H177" s="419"/>
      <c r="I177" s="404"/>
      <c r="J177" s="404"/>
      <c r="K177" s="405"/>
      <c r="L177" s="406"/>
      <c r="M177" s="404"/>
      <c r="N177" s="407"/>
      <c r="P177" s="322">
        <v>159</v>
      </c>
      <c r="Q177" s="714" t="str">
        <f t="shared" si="20"/>
        <v/>
      </c>
      <c r="R177" s="435"/>
      <c r="S177" s="419"/>
      <c r="T177" s="419"/>
      <c r="U177" s="419"/>
      <c r="V177" s="432"/>
      <c r="W177" s="433"/>
      <c r="X177" s="419"/>
      <c r="Y177" s="434"/>
      <c r="Z177" s="2" t="s">
        <v>95</v>
      </c>
      <c r="BN177" s="708" t="s">
        <v>95</v>
      </c>
      <c r="BO177" s="711">
        <v>159</v>
      </c>
      <c r="BP177" s="401" t="str">
        <f t="shared" ca="1" si="21"/>
        <v/>
      </c>
      <c r="BQ177" s="399" t="str">
        <f t="shared" ca="1" si="22"/>
        <v/>
      </c>
      <c r="BR177" s="400" t="str">
        <f ca="1"/>
        <v/>
      </c>
      <c r="BS177" s="400" t="str">
        <f ca="1"/>
        <v/>
      </c>
      <c r="BT177" s="400" t="str">
        <f ca="1"/>
        <v/>
      </c>
      <c r="BU177" s="401" t="str">
        <f ca="1"/>
        <v/>
      </c>
      <c r="BV177" s="402" t="str">
        <f ca="1"/>
        <v/>
      </c>
      <c r="BW177" s="400" t="str">
        <f ca="1"/>
        <v/>
      </c>
      <c r="BX177" s="403" t="str">
        <f t="shared" ca="1" si="18"/>
        <v/>
      </c>
      <c r="BY177" s="713" t="str">
        <f t="shared" ca="1" si="23"/>
        <v/>
      </c>
      <c r="BZ177" s="711">
        <v>159</v>
      </c>
      <c r="CA177" s="714" t="str">
        <f t="shared" ca="1" si="24"/>
        <v/>
      </c>
      <c r="CB177" s="399" t="str">
        <f t="shared" ca="1" si="25"/>
        <v/>
      </c>
      <c r="CC177" s="400" t="str">
        <f ca="1"/>
        <v/>
      </c>
      <c r="CD177" s="400" t="str">
        <f ca="1"/>
        <v/>
      </c>
      <c r="CE177" s="400" t="str">
        <f ca="1"/>
        <v/>
      </c>
      <c r="CF177" s="401" t="str">
        <f ca="1"/>
        <v/>
      </c>
      <c r="CG177" s="402" t="str">
        <f ca="1"/>
        <v/>
      </c>
      <c r="CH177" s="400" t="str">
        <f ca="1"/>
        <v/>
      </c>
      <c r="CI177" s="715" t="str">
        <f t="shared" ca="1" si="19"/>
        <v/>
      </c>
    </row>
    <row r="178" spans="5:87">
      <c r="E178" s="321">
        <v>160</v>
      </c>
      <c r="F178" s="408"/>
      <c r="G178" s="409"/>
      <c r="H178" s="419"/>
      <c r="I178" s="404"/>
      <c r="J178" s="404"/>
      <c r="K178" s="405"/>
      <c r="L178" s="406"/>
      <c r="M178" s="404"/>
      <c r="N178" s="407"/>
      <c r="P178" s="322">
        <v>160</v>
      </c>
      <c r="Q178" s="714" t="str">
        <f t="shared" si="20"/>
        <v/>
      </c>
      <c r="R178" s="435"/>
      <c r="S178" s="419"/>
      <c r="T178" s="419"/>
      <c r="U178" s="419"/>
      <c r="V178" s="432"/>
      <c r="W178" s="433"/>
      <c r="X178" s="419"/>
      <c r="Y178" s="434"/>
      <c r="Z178" s="2" t="s">
        <v>95</v>
      </c>
      <c r="BN178" s="708" t="s">
        <v>95</v>
      </c>
      <c r="BO178" s="711">
        <v>160</v>
      </c>
      <c r="BP178" s="401" t="str">
        <f t="shared" ca="1" si="21"/>
        <v/>
      </c>
      <c r="BQ178" s="399" t="str">
        <f t="shared" ca="1" si="22"/>
        <v/>
      </c>
      <c r="BR178" s="400" t="str">
        <f ca="1"/>
        <v/>
      </c>
      <c r="BS178" s="400" t="str">
        <f ca="1"/>
        <v/>
      </c>
      <c r="BT178" s="400" t="str">
        <f ca="1"/>
        <v/>
      </c>
      <c r="BU178" s="401" t="str">
        <f ca="1"/>
        <v/>
      </c>
      <c r="BV178" s="402" t="str">
        <f ca="1"/>
        <v/>
      </c>
      <c r="BW178" s="400" t="str">
        <f ca="1"/>
        <v/>
      </c>
      <c r="BX178" s="403" t="str">
        <f t="shared" ca="1" si="18"/>
        <v/>
      </c>
      <c r="BY178" s="713" t="str">
        <f t="shared" ca="1" si="23"/>
        <v/>
      </c>
      <c r="BZ178" s="711">
        <v>160</v>
      </c>
      <c r="CA178" s="714" t="str">
        <f t="shared" ca="1" si="24"/>
        <v/>
      </c>
      <c r="CB178" s="399" t="str">
        <f t="shared" ca="1" si="25"/>
        <v/>
      </c>
      <c r="CC178" s="400" t="str">
        <f ca="1"/>
        <v/>
      </c>
      <c r="CD178" s="400" t="str">
        <f ca="1"/>
        <v/>
      </c>
      <c r="CE178" s="400" t="str">
        <f ca="1"/>
        <v/>
      </c>
      <c r="CF178" s="401" t="str">
        <f ca="1"/>
        <v/>
      </c>
      <c r="CG178" s="402" t="str">
        <f ca="1"/>
        <v/>
      </c>
      <c r="CH178" s="400" t="str">
        <f ca="1"/>
        <v/>
      </c>
      <c r="CI178" s="715" t="str">
        <f t="shared" ca="1" si="19"/>
        <v/>
      </c>
    </row>
    <row r="179" spans="5:87">
      <c r="E179" s="321">
        <v>161</v>
      </c>
      <c r="F179" s="408"/>
      <c r="G179" s="409"/>
      <c r="H179" s="419"/>
      <c r="I179" s="404"/>
      <c r="J179" s="404"/>
      <c r="K179" s="405"/>
      <c r="L179" s="406"/>
      <c r="M179" s="404"/>
      <c r="N179" s="407"/>
      <c r="P179" s="322">
        <v>161</v>
      </c>
      <c r="Q179" s="714" t="str">
        <f t="shared" si="20"/>
        <v/>
      </c>
      <c r="R179" s="435"/>
      <c r="S179" s="419"/>
      <c r="T179" s="419"/>
      <c r="U179" s="419"/>
      <c r="V179" s="432"/>
      <c r="W179" s="433"/>
      <c r="X179" s="419"/>
      <c r="Y179" s="434"/>
      <c r="Z179" s="2" t="s">
        <v>95</v>
      </c>
      <c r="BN179" s="708" t="s">
        <v>95</v>
      </c>
      <c r="BO179" s="711">
        <v>161</v>
      </c>
      <c r="BP179" s="401" t="str">
        <f t="shared" ca="1" si="21"/>
        <v/>
      </c>
      <c r="BQ179" s="399" t="str">
        <f t="shared" ca="1" si="22"/>
        <v/>
      </c>
      <c r="BR179" s="400" t="str">
        <f ca="1"/>
        <v/>
      </c>
      <c r="BS179" s="400" t="str">
        <f ca="1"/>
        <v/>
      </c>
      <c r="BT179" s="400" t="str">
        <f ca="1"/>
        <v/>
      </c>
      <c r="BU179" s="401" t="str">
        <f ca="1"/>
        <v/>
      </c>
      <c r="BV179" s="402" t="str">
        <f ca="1"/>
        <v/>
      </c>
      <c r="BW179" s="400" t="str">
        <f ca="1"/>
        <v/>
      </c>
      <c r="BX179" s="403" t="str">
        <f t="shared" ca="1" si="18"/>
        <v/>
      </c>
      <c r="BY179" s="713" t="str">
        <f t="shared" ca="1" si="23"/>
        <v/>
      </c>
      <c r="BZ179" s="711">
        <v>161</v>
      </c>
      <c r="CA179" s="714" t="str">
        <f t="shared" ca="1" si="24"/>
        <v/>
      </c>
      <c r="CB179" s="399" t="str">
        <f t="shared" ca="1" si="25"/>
        <v/>
      </c>
      <c r="CC179" s="400" t="str">
        <f ca="1"/>
        <v/>
      </c>
      <c r="CD179" s="400" t="str">
        <f ca="1"/>
        <v/>
      </c>
      <c r="CE179" s="400" t="str">
        <f ca="1"/>
        <v/>
      </c>
      <c r="CF179" s="401" t="str">
        <f ca="1"/>
        <v/>
      </c>
      <c r="CG179" s="402" t="str">
        <f ca="1"/>
        <v/>
      </c>
      <c r="CH179" s="400" t="str">
        <f ca="1"/>
        <v/>
      </c>
      <c r="CI179" s="715" t="str">
        <f t="shared" ca="1" si="19"/>
        <v/>
      </c>
    </row>
    <row r="180" spans="5:87">
      <c r="E180" s="321">
        <v>162</v>
      </c>
      <c r="F180" s="408"/>
      <c r="G180" s="409"/>
      <c r="H180" s="419"/>
      <c r="I180" s="404"/>
      <c r="J180" s="404"/>
      <c r="K180" s="405"/>
      <c r="L180" s="406"/>
      <c r="M180" s="404"/>
      <c r="N180" s="407"/>
      <c r="P180" s="322">
        <v>162</v>
      </c>
      <c r="Q180" s="714" t="str">
        <f t="shared" si="20"/>
        <v/>
      </c>
      <c r="R180" s="435"/>
      <c r="S180" s="419"/>
      <c r="T180" s="419"/>
      <c r="U180" s="419"/>
      <c r="V180" s="432"/>
      <c r="W180" s="433"/>
      <c r="X180" s="419"/>
      <c r="Y180" s="434"/>
      <c r="Z180" s="2" t="s">
        <v>95</v>
      </c>
      <c r="BN180" s="708" t="s">
        <v>95</v>
      </c>
      <c r="BO180" s="711">
        <v>162</v>
      </c>
      <c r="BP180" s="401" t="str">
        <f t="shared" ca="1" si="21"/>
        <v/>
      </c>
      <c r="BQ180" s="399" t="str">
        <f t="shared" ca="1" si="22"/>
        <v/>
      </c>
      <c r="BR180" s="400" t="str">
        <f ca="1"/>
        <v/>
      </c>
      <c r="BS180" s="400" t="str">
        <f ca="1"/>
        <v/>
      </c>
      <c r="BT180" s="400" t="str">
        <f ca="1"/>
        <v/>
      </c>
      <c r="BU180" s="401" t="str">
        <f ca="1"/>
        <v/>
      </c>
      <c r="BV180" s="402" t="str">
        <f ca="1"/>
        <v/>
      </c>
      <c r="BW180" s="400" t="str">
        <f ca="1"/>
        <v/>
      </c>
      <c r="BX180" s="403" t="str">
        <f t="shared" ca="1" si="18"/>
        <v/>
      </c>
      <c r="BY180" s="713" t="str">
        <f t="shared" ca="1" si="23"/>
        <v/>
      </c>
      <c r="BZ180" s="711">
        <v>162</v>
      </c>
      <c r="CA180" s="714" t="str">
        <f t="shared" ca="1" si="24"/>
        <v/>
      </c>
      <c r="CB180" s="399" t="str">
        <f t="shared" ca="1" si="25"/>
        <v/>
      </c>
      <c r="CC180" s="400" t="str">
        <f ca="1"/>
        <v/>
      </c>
      <c r="CD180" s="400" t="str">
        <f ca="1"/>
        <v/>
      </c>
      <c r="CE180" s="400" t="str">
        <f ca="1"/>
        <v/>
      </c>
      <c r="CF180" s="401" t="str">
        <f ca="1"/>
        <v/>
      </c>
      <c r="CG180" s="402" t="str">
        <f ca="1"/>
        <v/>
      </c>
      <c r="CH180" s="400" t="str">
        <f ca="1"/>
        <v/>
      </c>
      <c r="CI180" s="715" t="str">
        <f t="shared" ca="1" si="19"/>
        <v/>
      </c>
    </row>
    <row r="181" spans="5:87">
      <c r="E181" s="321">
        <v>163</v>
      </c>
      <c r="F181" s="408"/>
      <c r="G181" s="409"/>
      <c r="H181" s="419"/>
      <c r="I181" s="404"/>
      <c r="J181" s="404"/>
      <c r="K181" s="405"/>
      <c r="L181" s="406"/>
      <c r="M181" s="404"/>
      <c r="N181" s="407"/>
      <c r="P181" s="322">
        <v>163</v>
      </c>
      <c r="Q181" s="714" t="str">
        <f t="shared" si="20"/>
        <v/>
      </c>
      <c r="R181" s="435"/>
      <c r="S181" s="419"/>
      <c r="T181" s="419"/>
      <c r="U181" s="419"/>
      <c r="V181" s="432"/>
      <c r="W181" s="433"/>
      <c r="X181" s="419"/>
      <c r="Y181" s="434"/>
      <c r="Z181" s="2" t="s">
        <v>95</v>
      </c>
      <c r="BN181" s="708" t="s">
        <v>95</v>
      </c>
      <c r="BO181" s="711">
        <v>163</v>
      </c>
      <c r="BP181" s="401" t="str">
        <f t="shared" ca="1" si="21"/>
        <v/>
      </c>
      <c r="BQ181" s="399" t="str">
        <f t="shared" ca="1" si="22"/>
        <v/>
      </c>
      <c r="BR181" s="400" t="str">
        <f ca="1"/>
        <v/>
      </c>
      <c r="BS181" s="400" t="str">
        <f ca="1"/>
        <v/>
      </c>
      <c r="BT181" s="400" t="str">
        <f ca="1"/>
        <v/>
      </c>
      <c r="BU181" s="401" t="str">
        <f ca="1"/>
        <v/>
      </c>
      <c r="BV181" s="402" t="str">
        <f ca="1"/>
        <v/>
      </c>
      <c r="BW181" s="400" t="str">
        <f ca="1"/>
        <v/>
      </c>
      <c r="BX181" s="403" t="str">
        <f t="shared" ca="1" si="18"/>
        <v/>
      </c>
      <c r="BY181" s="713" t="str">
        <f t="shared" ca="1" si="23"/>
        <v/>
      </c>
      <c r="BZ181" s="711">
        <v>163</v>
      </c>
      <c r="CA181" s="714" t="str">
        <f t="shared" ca="1" si="24"/>
        <v/>
      </c>
      <c r="CB181" s="399" t="str">
        <f t="shared" ca="1" si="25"/>
        <v/>
      </c>
      <c r="CC181" s="400" t="str">
        <f ca="1"/>
        <v/>
      </c>
      <c r="CD181" s="400" t="str">
        <f ca="1"/>
        <v/>
      </c>
      <c r="CE181" s="400" t="str">
        <f ca="1"/>
        <v/>
      </c>
      <c r="CF181" s="401" t="str">
        <f ca="1"/>
        <v/>
      </c>
      <c r="CG181" s="402" t="str">
        <f ca="1"/>
        <v/>
      </c>
      <c r="CH181" s="400" t="str">
        <f ca="1"/>
        <v/>
      </c>
      <c r="CI181" s="715" t="str">
        <f t="shared" ca="1" si="19"/>
        <v/>
      </c>
    </row>
    <row r="182" spans="5:87">
      <c r="E182" s="321">
        <v>164</v>
      </c>
      <c r="F182" s="408"/>
      <c r="G182" s="409"/>
      <c r="H182" s="419"/>
      <c r="I182" s="404"/>
      <c r="J182" s="404"/>
      <c r="K182" s="405"/>
      <c r="L182" s="406"/>
      <c r="M182" s="404"/>
      <c r="N182" s="407"/>
      <c r="P182" s="322">
        <v>164</v>
      </c>
      <c r="Q182" s="714" t="str">
        <f t="shared" si="20"/>
        <v/>
      </c>
      <c r="R182" s="435"/>
      <c r="S182" s="419"/>
      <c r="T182" s="419"/>
      <c r="U182" s="419"/>
      <c r="V182" s="432"/>
      <c r="W182" s="433"/>
      <c r="X182" s="419"/>
      <c r="Y182" s="434"/>
      <c r="Z182" s="2" t="s">
        <v>95</v>
      </c>
      <c r="BN182" s="708" t="s">
        <v>95</v>
      </c>
      <c r="BO182" s="711">
        <v>164</v>
      </c>
      <c r="BP182" s="401" t="str">
        <f t="shared" ca="1" si="21"/>
        <v/>
      </c>
      <c r="BQ182" s="399" t="str">
        <f t="shared" ca="1" si="22"/>
        <v/>
      </c>
      <c r="BR182" s="400" t="str">
        <f ca="1"/>
        <v/>
      </c>
      <c r="BS182" s="400" t="str">
        <f ca="1"/>
        <v/>
      </c>
      <c r="BT182" s="400" t="str">
        <f ca="1"/>
        <v/>
      </c>
      <c r="BU182" s="401" t="str">
        <f ca="1"/>
        <v/>
      </c>
      <c r="BV182" s="402" t="str">
        <f ca="1"/>
        <v/>
      </c>
      <c r="BW182" s="400" t="str">
        <f ca="1"/>
        <v/>
      </c>
      <c r="BX182" s="403" t="str">
        <f t="shared" ca="1" si="18"/>
        <v/>
      </c>
      <c r="BY182" s="713" t="str">
        <f t="shared" ca="1" si="23"/>
        <v/>
      </c>
      <c r="BZ182" s="711">
        <v>164</v>
      </c>
      <c r="CA182" s="714" t="str">
        <f t="shared" ca="1" si="24"/>
        <v/>
      </c>
      <c r="CB182" s="399" t="str">
        <f t="shared" ca="1" si="25"/>
        <v/>
      </c>
      <c r="CC182" s="400" t="str">
        <f ca="1"/>
        <v/>
      </c>
      <c r="CD182" s="400" t="str">
        <f ca="1"/>
        <v/>
      </c>
      <c r="CE182" s="400" t="str">
        <f ca="1"/>
        <v/>
      </c>
      <c r="CF182" s="401" t="str">
        <f ca="1"/>
        <v/>
      </c>
      <c r="CG182" s="402" t="str">
        <f ca="1"/>
        <v/>
      </c>
      <c r="CH182" s="400" t="str">
        <f ca="1"/>
        <v/>
      </c>
      <c r="CI182" s="715" t="str">
        <f t="shared" ca="1" si="19"/>
        <v/>
      </c>
    </row>
    <row r="183" spans="5:87">
      <c r="E183" s="321">
        <v>165</v>
      </c>
      <c r="F183" s="408"/>
      <c r="G183" s="409"/>
      <c r="H183" s="419"/>
      <c r="I183" s="404"/>
      <c r="J183" s="404"/>
      <c r="K183" s="405"/>
      <c r="L183" s="406"/>
      <c r="M183" s="404"/>
      <c r="N183" s="407"/>
      <c r="P183" s="322">
        <v>165</v>
      </c>
      <c r="Q183" s="714" t="str">
        <f t="shared" si="20"/>
        <v/>
      </c>
      <c r="R183" s="435"/>
      <c r="S183" s="419"/>
      <c r="T183" s="419"/>
      <c r="U183" s="419"/>
      <c r="V183" s="432"/>
      <c r="W183" s="433"/>
      <c r="X183" s="419"/>
      <c r="Y183" s="434"/>
      <c r="Z183" s="2" t="s">
        <v>95</v>
      </c>
      <c r="BN183" s="708" t="s">
        <v>95</v>
      </c>
      <c r="BO183" s="711">
        <v>165</v>
      </c>
      <c r="BP183" s="401" t="str">
        <f t="shared" ca="1" si="21"/>
        <v/>
      </c>
      <c r="BQ183" s="399" t="str">
        <f t="shared" ca="1" si="22"/>
        <v/>
      </c>
      <c r="BR183" s="400" t="str">
        <f ca="1"/>
        <v/>
      </c>
      <c r="BS183" s="400" t="str">
        <f ca="1"/>
        <v/>
      </c>
      <c r="BT183" s="400" t="str">
        <f ca="1"/>
        <v/>
      </c>
      <c r="BU183" s="401" t="str">
        <f ca="1"/>
        <v/>
      </c>
      <c r="BV183" s="402" t="str">
        <f ca="1"/>
        <v/>
      </c>
      <c r="BW183" s="400" t="str">
        <f ca="1"/>
        <v/>
      </c>
      <c r="BX183" s="403" t="str">
        <f t="shared" ca="1" si="18"/>
        <v/>
      </c>
      <c r="BY183" s="713" t="str">
        <f t="shared" ca="1" si="23"/>
        <v/>
      </c>
      <c r="BZ183" s="711">
        <v>165</v>
      </c>
      <c r="CA183" s="714" t="str">
        <f t="shared" ca="1" si="24"/>
        <v/>
      </c>
      <c r="CB183" s="399" t="str">
        <f t="shared" ca="1" si="25"/>
        <v/>
      </c>
      <c r="CC183" s="400" t="str">
        <f ca="1"/>
        <v/>
      </c>
      <c r="CD183" s="400" t="str">
        <f ca="1"/>
        <v/>
      </c>
      <c r="CE183" s="400" t="str">
        <f ca="1"/>
        <v/>
      </c>
      <c r="CF183" s="401" t="str">
        <f ca="1"/>
        <v/>
      </c>
      <c r="CG183" s="402" t="str">
        <f ca="1"/>
        <v/>
      </c>
      <c r="CH183" s="400" t="str">
        <f ca="1"/>
        <v/>
      </c>
      <c r="CI183" s="715" t="str">
        <f t="shared" ca="1" si="19"/>
        <v/>
      </c>
    </row>
    <row r="184" spans="5:87">
      <c r="E184" s="321">
        <v>166</v>
      </c>
      <c r="F184" s="408"/>
      <c r="G184" s="409"/>
      <c r="H184" s="419"/>
      <c r="I184" s="404"/>
      <c r="J184" s="404"/>
      <c r="K184" s="405"/>
      <c r="L184" s="406"/>
      <c r="M184" s="404"/>
      <c r="N184" s="407"/>
      <c r="P184" s="322">
        <v>166</v>
      </c>
      <c r="Q184" s="714" t="str">
        <f t="shared" si="20"/>
        <v/>
      </c>
      <c r="R184" s="435"/>
      <c r="S184" s="419"/>
      <c r="T184" s="419"/>
      <c r="U184" s="419"/>
      <c r="V184" s="432"/>
      <c r="W184" s="433"/>
      <c r="X184" s="419"/>
      <c r="Y184" s="434"/>
      <c r="Z184" s="2" t="s">
        <v>95</v>
      </c>
      <c r="BN184" s="708" t="s">
        <v>95</v>
      </c>
      <c r="BO184" s="711">
        <v>166</v>
      </c>
      <c r="BP184" s="401" t="str">
        <f t="shared" ca="1" si="21"/>
        <v/>
      </c>
      <c r="BQ184" s="399" t="str">
        <f t="shared" ca="1" si="22"/>
        <v/>
      </c>
      <c r="BR184" s="400" t="str">
        <f ca="1"/>
        <v/>
      </c>
      <c r="BS184" s="400" t="str">
        <f ca="1"/>
        <v/>
      </c>
      <c r="BT184" s="400" t="str">
        <f ca="1"/>
        <v/>
      </c>
      <c r="BU184" s="401" t="str">
        <f ca="1"/>
        <v/>
      </c>
      <c r="BV184" s="402" t="str">
        <f ca="1"/>
        <v/>
      </c>
      <c r="BW184" s="400" t="str">
        <f ca="1"/>
        <v/>
      </c>
      <c r="BX184" s="403" t="str">
        <f t="shared" ca="1" si="18"/>
        <v/>
      </c>
      <c r="BY184" s="713" t="str">
        <f t="shared" ca="1" si="23"/>
        <v/>
      </c>
      <c r="BZ184" s="711">
        <v>166</v>
      </c>
      <c r="CA184" s="714" t="str">
        <f t="shared" ca="1" si="24"/>
        <v/>
      </c>
      <c r="CB184" s="399" t="str">
        <f t="shared" ca="1" si="25"/>
        <v/>
      </c>
      <c r="CC184" s="400" t="str">
        <f ca="1"/>
        <v/>
      </c>
      <c r="CD184" s="400" t="str">
        <f ca="1"/>
        <v/>
      </c>
      <c r="CE184" s="400" t="str">
        <f ca="1"/>
        <v/>
      </c>
      <c r="CF184" s="401" t="str">
        <f ca="1"/>
        <v/>
      </c>
      <c r="CG184" s="402" t="str">
        <f ca="1"/>
        <v/>
      </c>
      <c r="CH184" s="400" t="str">
        <f ca="1"/>
        <v/>
      </c>
      <c r="CI184" s="715" t="str">
        <f t="shared" ca="1" si="19"/>
        <v/>
      </c>
    </row>
    <row r="185" spans="5:87">
      <c r="E185" s="321">
        <v>167</v>
      </c>
      <c r="F185" s="408"/>
      <c r="G185" s="409"/>
      <c r="H185" s="419"/>
      <c r="I185" s="404"/>
      <c r="J185" s="404"/>
      <c r="K185" s="405"/>
      <c r="L185" s="406"/>
      <c r="M185" s="404"/>
      <c r="N185" s="407"/>
      <c r="P185" s="322">
        <v>167</v>
      </c>
      <c r="Q185" s="714" t="str">
        <f t="shared" si="20"/>
        <v/>
      </c>
      <c r="R185" s="435"/>
      <c r="S185" s="419"/>
      <c r="T185" s="419"/>
      <c r="U185" s="419"/>
      <c r="V185" s="432"/>
      <c r="W185" s="433"/>
      <c r="X185" s="419"/>
      <c r="Y185" s="434"/>
      <c r="Z185" s="2" t="s">
        <v>95</v>
      </c>
      <c r="BN185" s="708" t="s">
        <v>95</v>
      </c>
      <c r="BO185" s="711">
        <v>167</v>
      </c>
      <c r="BP185" s="401" t="str">
        <f t="shared" ca="1" si="21"/>
        <v/>
      </c>
      <c r="BQ185" s="399" t="str">
        <f t="shared" ca="1" si="22"/>
        <v/>
      </c>
      <c r="BR185" s="400" t="str">
        <f ca="1"/>
        <v/>
      </c>
      <c r="BS185" s="400" t="str">
        <f ca="1"/>
        <v/>
      </c>
      <c r="BT185" s="400" t="str">
        <f ca="1"/>
        <v/>
      </c>
      <c r="BU185" s="401" t="str">
        <f ca="1"/>
        <v/>
      </c>
      <c r="BV185" s="402" t="str">
        <f ca="1"/>
        <v/>
      </c>
      <c r="BW185" s="400" t="str">
        <f ca="1"/>
        <v/>
      </c>
      <c r="BX185" s="403" t="str">
        <f t="shared" ca="1" si="18"/>
        <v/>
      </c>
      <c r="BY185" s="713" t="str">
        <f t="shared" ca="1" si="23"/>
        <v/>
      </c>
      <c r="BZ185" s="711">
        <v>167</v>
      </c>
      <c r="CA185" s="714" t="str">
        <f t="shared" ca="1" si="24"/>
        <v/>
      </c>
      <c r="CB185" s="399" t="str">
        <f t="shared" ca="1" si="25"/>
        <v/>
      </c>
      <c r="CC185" s="400" t="str">
        <f ca="1"/>
        <v/>
      </c>
      <c r="CD185" s="400" t="str">
        <f ca="1"/>
        <v/>
      </c>
      <c r="CE185" s="400" t="str">
        <f ca="1"/>
        <v/>
      </c>
      <c r="CF185" s="401" t="str">
        <f ca="1"/>
        <v/>
      </c>
      <c r="CG185" s="402" t="str">
        <f ca="1"/>
        <v/>
      </c>
      <c r="CH185" s="400" t="str">
        <f ca="1"/>
        <v/>
      </c>
      <c r="CI185" s="715" t="str">
        <f t="shared" ca="1" si="19"/>
        <v/>
      </c>
    </row>
    <row r="186" spans="5:87">
      <c r="E186" s="321">
        <v>168</v>
      </c>
      <c r="F186" s="408"/>
      <c r="G186" s="409"/>
      <c r="H186" s="419"/>
      <c r="I186" s="404"/>
      <c r="J186" s="404"/>
      <c r="K186" s="405"/>
      <c r="L186" s="406"/>
      <c r="M186" s="404"/>
      <c r="N186" s="407"/>
      <c r="P186" s="322">
        <v>168</v>
      </c>
      <c r="Q186" s="714" t="str">
        <f t="shared" si="20"/>
        <v/>
      </c>
      <c r="R186" s="435"/>
      <c r="S186" s="419"/>
      <c r="T186" s="419"/>
      <c r="U186" s="419"/>
      <c r="V186" s="432"/>
      <c r="W186" s="433"/>
      <c r="X186" s="419"/>
      <c r="Y186" s="434"/>
      <c r="Z186" s="2" t="s">
        <v>95</v>
      </c>
      <c r="BN186" s="708" t="s">
        <v>95</v>
      </c>
      <c r="BO186" s="711">
        <v>168</v>
      </c>
      <c r="BP186" s="401" t="str">
        <f t="shared" ca="1" si="21"/>
        <v/>
      </c>
      <c r="BQ186" s="399" t="str">
        <f t="shared" ca="1" si="22"/>
        <v/>
      </c>
      <c r="BR186" s="400" t="str">
        <f ca="1"/>
        <v/>
      </c>
      <c r="BS186" s="400" t="str">
        <f ca="1"/>
        <v/>
      </c>
      <c r="BT186" s="400" t="str">
        <f ca="1"/>
        <v/>
      </c>
      <c r="BU186" s="401" t="str">
        <f ca="1"/>
        <v/>
      </c>
      <c r="BV186" s="402" t="str">
        <f ca="1"/>
        <v/>
      </c>
      <c r="BW186" s="400" t="str">
        <f ca="1"/>
        <v/>
      </c>
      <c r="BX186" s="403" t="str">
        <f t="shared" ca="1" si="18"/>
        <v/>
      </c>
      <c r="BY186" s="713" t="str">
        <f t="shared" ca="1" si="23"/>
        <v/>
      </c>
      <c r="BZ186" s="711">
        <v>168</v>
      </c>
      <c r="CA186" s="714" t="str">
        <f t="shared" ca="1" si="24"/>
        <v/>
      </c>
      <c r="CB186" s="399" t="str">
        <f t="shared" ca="1" si="25"/>
        <v/>
      </c>
      <c r="CC186" s="400" t="str">
        <f ca="1"/>
        <v/>
      </c>
      <c r="CD186" s="400" t="str">
        <f ca="1"/>
        <v/>
      </c>
      <c r="CE186" s="400" t="str">
        <f ca="1"/>
        <v/>
      </c>
      <c r="CF186" s="401" t="str">
        <f ca="1"/>
        <v/>
      </c>
      <c r="CG186" s="402" t="str">
        <f ca="1"/>
        <v/>
      </c>
      <c r="CH186" s="400" t="str">
        <f ca="1"/>
        <v/>
      </c>
      <c r="CI186" s="715" t="str">
        <f t="shared" ca="1" si="19"/>
        <v/>
      </c>
    </row>
    <row r="187" spans="5:87">
      <c r="E187" s="321">
        <v>169</v>
      </c>
      <c r="F187" s="408"/>
      <c r="G187" s="409"/>
      <c r="H187" s="419"/>
      <c r="I187" s="404"/>
      <c r="J187" s="404"/>
      <c r="K187" s="405"/>
      <c r="L187" s="406"/>
      <c r="M187" s="404"/>
      <c r="N187" s="407"/>
      <c r="P187" s="322">
        <v>169</v>
      </c>
      <c r="Q187" s="714" t="str">
        <f t="shared" si="20"/>
        <v/>
      </c>
      <c r="R187" s="435"/>
      <c r="S187" s="419"/>
      <c r="T187" s="419"/>
      <c r="U187" s="419"/>
      <c r="V187" s="432"/>
      <c r="W187" s="433"/>
      <c r="X187" s="419"/>
      <c r="Y187" s="434"/>
      <c r="Z187" s="2" t="s">
        <v>95</v>
      </c>
      <c r="BN187" s="708" t="s">
        <v>95</v>
      </c>
      <c r="BO187" s="711">
        <v>169</v>
      </c>
      <c r="BP187" s="401" t="str">
        <f t="shared" ca="1" si="21"/>
        <v/>
      </c>
      <c r="BQ187" s="399" t="str">
        <f t="shared" ca="1" si="22"/>
        <v/>
      </c>
      <c r="BR187" s="400" t="str">
        <f ca="1"/>
        <v/>
      </c>
      <c r="BS187" s="400" t="str">
        <f ca="1"/>
        <v/>
      </c>
      <c r="BT187" s="400" t="str">
        <f ca="1"/>
        <v/>
      </c>
      <c r="BU187" s="401" t="str">
        <f ca="1"/>
        <v/>
      </c>
      <c r="BV187" s="402" t="str">
        <f ca="1"/>
        <v/>
      </c>
      <c r="BW187" s="400" t="str">
        <f ca="1"/>
        <v/>
      </c>
      <c r="BX187" s="403" t="str">
        <f t="shared" ca="1" si="18"/>
        <v/>
      </c>
      <c r="BY187" s="713" t="str">
        <f t="shared" ca="1" si="23"/>
        <v/>
      </c>
      <c r="BZ187" s="711">
        <v>169</v>
      </c>
      <c r="CA187" s="714" t="str">
        <f t="shared" ca="1" si="24"/>
        <v/>
      </c>
      <c r="CB187" s="399" t="str">
        <f t="shared" ca="1" si="25"/>
        <v/>
      </c>
      <c r="CC187" s="400" t="str">
        <f ca="1"/>
        <v/>
      </c>
      <c r="CD187" s="400" t="str">
        <f ca="1"/>
        <v/>
      </c>
      <c r="CE187" s="400" t="str">
        <f ca="1"/>
        <v/>
      </c>
      <c r="CF187" s="401" t="str">
        <f ca="1"/>
        <v/>
      </c>
      <c r="CG187" s="402" t="str">
        <f ca="1"/>
        <v/>
      </c>
      <c r="CH187" s="400" t="str">
        <f ca="1"/>
        <v/>
      </c>
      <c r="CI187" s="715" t="str">
        <f t="shared" ca="1" si="19"/>
        <v/>
      </c>
    </row>
    <row r="188" spans="5:87">
      <c r="E188" s="321">
        <v>170</v>
      </c>
      <c r="F188" s="408"/>
      <c r="G188" s="409"/>
      <c r="H188" s="419"/>
      <c r="I188" s="404"/>
      <c r="J188" s="404"/>
      <c r="K188" s="405"/>
      <c r="L188" s="406"/>
      <c r="M188" s="404"/>
      <c r="N188" s="407"/>
      <c r="P188" s="322">
        <v>170</v>
      </c>
      <c r="Q188" s="714" t="str">
        <f t="shared" si="20"/>
        <v/>
      </c>
      <c r="R188" s="435"/>
      <c r="S188" s="419"/>
      <c r="T188" s="419"/>
      <c r="U188" s="419"/>
      <c r="V188" s="432"/>
      <c r="W188" s="433"/>
      <c r="X188" s="419"/>
      <c r="Y188" s="434"/>
      <c r="Z188" s="2" t="s">
        <v>95</v>
      </c>
      <c r="BN188" s="708" t="s">
        <v>95</v>
      </c>
      <c r="BO188" s="711">
        <v>170</v>
      </c>
      <c r="BP188" s="401" t="str">
        <f t="shared" ca="1" si="21"/>
        <v/>
      </c>
      <c r="BQ188" s="399" t="str">
        <f t="shared" ca="1" si="22"/>
        <v/>
      </c>
      <c r="BR188" s="400" t="str">
        <f ca="1"/>
        <v/>
      </c>
      <c r="BS188" s="400" t="str">
        <f ca="1"/>
        <v/>
      </c>
      <c r="BT188" s="400" t="str">
        <f ca="1"/>
        <v/>
      </c>
      <c r="BU188" s="401" t="str">
        <f ca="1"/>
        <v/>
      </c>
      <c r="BV188" s="402" t="str">
        <f ca="1"/>
        <v/>
      </c>
      <c r="BW188" s="400" t="str">
        <f ca="1"/>
        <v/>
      </c>
      <c r="BX188" s="403" t="str">
        <f t="shared" ca="1" si="18"/>
        <v/>
      </c>
      <c r="BY188" s="713" t="str">
        <f t="shared" ca="1" si="23"/>
        <v/>
      </c>
      <c r="BZ188" s="711">
        <v>170</v>
      </c>
      <c r="CA188" s="714" t="str">
        <f t="shared" ca="1" si="24"/>
        <v/>
      </c>
      <c r="CB188" s="399" t="str">
        <f t="shared" ca="1" si="25"/>
        <v/>
      </c>
      <c r="CC188" s="400" t="str">
        <f ca="1"/>
        <v/>
      </c>
      <c r="CD188" s="400" t="str">
        <f ca="1"/>
        <v/>
      </c>
      <c r="CE188" s="400" t="str">
        <f ca="1"/>
        <v/>
      </c>
      <c r="CF188" s="401" t="str">
        <f ca="1"/>
        <v/>
      </c>
      <c r="CG188" s="402" t="str">
        <f ca="1"/>
        <v/>
      </c>
      <c r="CH188" s="400" t="str">
        <f ca="1"/>
        <v/>
      </c>
      <c r="CI188" s="715" t="str">
        <f t="shared" ca="1" si="19"/>
        <v/>
      </c>
    </row>
    <row r="189" spans="5:87">
      <c r="E189" s="321">
        <v>171</v>
      </c>
      <c r="F189" s="408"/>
      <c r="G189" s="409"/>
      <c r="H189" s="419"/>
      <c r="I189" s="404"/>
      <c r="J189" s="404"/>
      <c r="K189" s="405"/>
      <c r="L189" s="406"/>
      <c r="M189" s="404"/>
      <c r="N189" s="407"/>
      <c r="P189" s="322">
        <v>171</v>
      </c>
      <c r="Q189" s="714" t="str">
        <f t="shared" si="20"/>
        <v/>
      </c>
      <c r="R189" s="435"/>
      <c r="S189" s="419"/>
      <c r="T189" s="419"/>
      <c r="U189" s="419"/>
      <c r="V189" s="432"/>
      <c r="W189" s="433"/>
      <c r="X189" s="419"/>
      <c r="Y189" s="434"/>
      <c r="Z189" s="2" t="s">
        <v>95</v>
      </c>
      <c r="BN189" s="708" t="s">
        <v>95</v>
      </c>
      <c r="BO189" s="711">
        <v>171</v>
      </c>
      <c r="BP189" s="401" t="str">
        <f t="shared" ca="1" si="21"/>
        <v/>
      </c>
      <c r="BQ189" s="399" t="str">
        <f t="shared" ca="1" si="22"/>
        <v/>
      </c>
      <c r="BR189" s="400" t="str">
        <f ca="1"/>
        <v/>
      </c>
      <c r="BS189" s="400" t="str">
        <f ca="1"/>
        <v/>
      </c>
      <c r="BT189" s="400" t="str">
        <f ca="1"/>
        <v/>
      </c>
      <c r="BU189" s="401" t="str">
        <f ca="1"/>
        <v/>
      </c>
      <c r="BV189" s="402" t="str">
        <f ca="1"/>
        <v/>
      </c>
      <c r="BW189" s="400" t="str">
        <f ca="1"/>
        <v/>
      </c>
      <c r="BX189" s="403" t="str">
        <f t="shared" ca="1" si="18"/>
        <v/>
      </c>
      <c r="BY189" s="713" t="str">
        <f t="shared" ca="1" si="23"/>
        <v/>
      </c>
      <c r="BZ189" s="711">
        <v>171</v>
      </c>
      <c r="CA189" s="714" t="str">
        <f t="shared" ca="1" si="24"/>
        <v/>
      </c>
      <c r="CB189" s="399" t="str">
        <f t="shared" ca="1" si="25"/>
        <v/>
      </c>
      <c r="CC189" s="400" t="str">
        <f ca="1"/>
        <v/>
      </c>
      <c r="CD189" s="400" t="str">
        <f ca="1"/>
        <v/>
      </c>
      <c r="CE189" s="400" t="str">
        <f ca="1"/>
        <v/>
      </c>
      <c r="CF189" s="401" t="str">
        <f ca="1"/>
        <v/>
      </c>
      <c r="CG189" s="402" t="str">
        <f ca="1"/>
        <v/>
      </c>
      <c r="CH189" s="400" t="str">
        <f ca="1"/>
        <v/>
      </c>
      <c r="CI189" s="715" t="str">
        <f t="shared" ca="1" si="19"/>
        <v/>
      </c>
    </row>
    <row r="190" spans="5:87">
      <c r="E190" s="321">
        <v>172</v>
      </c>
      <c r="F190" s="408"/>
      <c r="G190" s="409"/>
      <c r="H190" s="419"/>
      <c r="I190" s="404"/>
      <c r="J190" s="404"/>
      <c r="K190" s="405"/>
      <c r="L190" s="406"/>
      <c r="M190" s="404"/>
      <c r="N190" s="407"/>
      <c r="P190" s="322">
        <v>172</v>
      </c>
      <c r="Q190" s="714" t="str">
        <f t="shared" si="20"/>
        <v/>
      </c>
      <c r="R190" s="435"/>
      <c r="S190" s="419"/>
      <c r="T190" s="419"/>
      <c r="U190" s="419"/>
      <c r="V190" s="432"/>
      <c r="W190" s="433"/>
      <c r="X190" s="419"/>
      <c r="Y190" s="434"/>
      <c r="Z190" s="2" t="s">
        <v>95</v>
      </c>
      <c r="BN190" s="708" t="s">
        <v>95</v>
      </c>
      <c r="BO190" s="711">
        <v>172</v>
      </c>
      <c r="BP190" s="401" t="str">
        <f t="shared" ca="1" si="21"/>
        <v/>
      </c>
      <c r="BQ190" s="399" t="str">
        <f t="shared" ca="1" si="22"/>
        <v/>
      </c>
      <c r="BR190" s="400" t="str">
        <f ca="1"/>
        <v/>
      </c>
      <c r="BS190" s="400" t="str">
        <f ca="1"/>
        <v/>
      </c>
      <c r="BT190" s="400" t="str">
        <f ca="1"/>
        <v/>
      </c>
      <c r="BU190" s="401" t="str">
        <f ca="1"/>
        <v/>
      </c>
      <c r="BV190" s="402" t="str">
        <f ca="1"/>
        <v/>
      </c>
      <c r="BW190" s="400" t="str">
        <f ca="1"/>
        <v/>
      </c>
      <c r="BX190" s="403" t="str">
        <f t="shared" ca="1" si="18"/>
        <v/>
      </c>
      <c r="BY190" s="713" t="str">
        <f t="shared" ca="1" si="23"/>
        <v/>
      </c>
      <c r="BZ190" s="711">
        <v>172</v>
      </c>
      <c r="CA190" s="714" t="str">
        <f t="shared" ca="1" si="24"/>
        <v/>
      </c>
      <c r="CB190" s="399" t="str">
        <f t="shared" ca="1" si="25"/>
        <v/>
      </c>
      <c r="CC190" s="400" t="str">
        <f ca="1"/>
        <v/>
      </c>
      <c r="CD190" s="400" t="str">
        <f ca="1"/>
        <v/>
      </c>
      <c r="CE190" s="400" t="str">
        <f ca="1"/>
        <v/>
      </c>
      <c r="CF190" s="401" t="str">
        <f ca="1"/>
        <v/>
      </c>
      <c r="CG190" s="402" t="str">
        <f ca="1"/>
        <v/>
      </c>
      <c r="CH190" s="400" t="str">
        <f ca="1"/>
        <v/>
      </c>
      <c r="CI190" s="715" t="str">
        <f t="shared" ca="1" si="19"/>
        <v/>
      </c>
    </row>
    <row r="191" spans="5:87">
      <c r="E191" s="321">
        <v>173</v>
      </c>
      <c r="F191" s="408"/>
      <c r="G191" s="409"/>
      <c r="H191" s="419"/>
      <c r="I191" s="404"/>
      <c r="J191" s="404"/>
      <c r="K191" s="405"/>
      <c r="L191" s="406"/>
      <c r="M191" s="404"/>
      <c r="N191" s="407"/>
      <c r="P191" s="322">
        <v>173</v>
      </c>
      <c r="Q191" s="714" t="str">
        <f t="shared" si="20"/>
        <v/>
      </c>
      <c r="R191" s="435"/>
      <c r="S191" s="419"/>
      <c r="T191" s="419"/>
      <c r="U191" s="419"/>
      <c r="V191" s="432"/>
      <c r="W191" s="433"/>
      <c r="X191" s="419"/>
      <c r="Y191" s="434"/>
      <c r="Z191" s="2" t="s">
        <v>95</v>
      </c>
      <c r="BN191" s="708" t="s">
        <v>95</v>
      </c>
      <c r="BO191" s="711">
        <v>173</v>
      </c>
      <c r="BP191" s="401" t="str">
        <f t="shared" ca="1" si="21"/>
        <v/>
      </c>
      <c r="BQ191" s="399" t="str">
        <f t="shared" ca="1" si="22"/>
        <v/>
      </c>
      <c r="BR191" s="400" t="str">
        <f ca="1"/>
        <v/>
      </c>
      <c r="BS191" s="400" t="str">
        <f ca="1"/>
        <v/>
      </c>
      <c r="BT191" s="400" t="str">
        <f ca="1"/>
        <v/>
      </c>
      <c r="BU191" s="401" t="str">
        <f ca="1"/>
        <v/>
      </c>
      <c r="BV191" s="402" t="str">
        <f ca="1"/>
        <v/>
      </c>
      <c r="BW191" s="400" t="str">
        <f ca="1"/>
        <v/>
      </c>
      <c r="BX191" s="403" t="str">
        <f t="shared" ca="1" si="18"/>
        <v/>
      </c>
      <c r="BY191" s="713" t="str">
        <f t="shared" ca="1" si="23"/>
        <v/>
      </c>
      <c r="BZ191" s="711">
        <v>173</v>
      </c>
      <c r="CA191" s="714" t="str">
        <f t="shared" ca="1" si="24"/>
        <v/>
      </c>
      <c r="CB191" s="399" t="str">
        <f t="shared" ca="1" si="25"/>
        <v/>
      </c>
      <c r="CC191" s="400" t="str">
        <f ca="1"/>
        <v/>
      </c>
      <c r="CD191" s="400" t="str">
        <f ca="1"/>
        <v/>
      </c>
      <c r="CE191" s="400" t="str">
        <f ca="1"/>
        <v/>
      </c>
      <c r="CF191" s="401" t="str">
        <f ca="1"/>
        <v/>
      </c>
      <c r="CG191" s="402" t="str">
        <f ca="1"/>
        <v/>
      </c>
      <c r="CH191" s="400" t="str">
        <f ca="1"/>
        <v/>
      </c>
      <c r="CI191" s="715" t="str">
        <f t="shared" ca="1" si="19"/>
        <v/>
      </c>
    </row>
    <row r="192" spans="5:87">
      <c r="E192" s="321">
        <v>174</v>
      </c>
      <c r="F192" s="408"/>
      <c r="G192" s="409"/>
      <c r="H192" s="419"/>
      <c r="I192" s="404"/>
      <c r="J192" s="404"/>
      <c r="K192" s="405"/>
      <c r="L192" s="406"/>
      <c r="M192" s="404"/>
      <c r="N192" s="407"/>
      <c r="P192" s="322">
        <v>174</v>
      </c>
      <c r="Q192" s="714" t="str">
        <f t="shared" si="20"/>
        <v/>
      </c>
      <c r="R192" s="435"/>
      <c r="S192" s="419"/>
      <c r="T192" s="419"/>
      <c r="U192" s="419"/>
      <c r="V192" s="432"/>
      <c r="W192" s="433"/>
      <c r="X192" s="419"/>
      <c r="Y192" s="434"/>
      <c r="Z192" s="2" t="s">
        <v>95</v>
      </c>
      <c r="BN192" s="708" t="s">
        <v>95</v>
      </c>
      <c r="BO192" s="711">
        <v>174</v>
      </c>
      <c r="BP192" s="401" t="str">
        <f t="shared" ca="1" si="21"/>
        <v/>
      </c>
      <c r="BQ192" s="399" t="str">
        <f t="shared" ca="1" si="22"/>
        <v/>
      </c>
      <c r="BR192" s="400" t="str">
        <f ca="1"/>
        <v/>
      </c>
      <c r="BS192" s="400" t="str">
        <f ca="1"/>
        <v/>
      </c>
      <c r="BT192" s="400" t="str">
        <f ca="1"/>
        <v/>
      </c>
      <c r="BU192" s="401" t="str">
        <f ca="1"/>
        <v/>
      </c>
      <c r="BV192" s="402" t="str">
        <f ca="1"/>
        <v/>
      </c>
      <c r="BW192" s="400" t="str">
        <f ca="1"/>
        <v/>
      </c>
      <c r="BX192" s="403" t="str">
        <f t="shared" ca="1" si="18"/>
        <v/>
      </c>
      <c r="BY192" s="713" t="str">
        <f t="shared" ca="1" si="23"/>
        <v/>
      </c>
      <c r="BZ192" s="711">
        <v>174</v>
      </c>
      <c r="CA192" s="714" t="str">
        <f t="shared" ca="1" si="24"/>
        <v/>
      </c>
      <c r="CB192" s="399" t="str">
        <f t="shared" ca="1" si="25"/>
        <v/>
      </c>
      <c r="CC192" s="400" t="str">
        <f ca="1"/>
        <v/>
      </c>
      <c r="CD192" s="400" t="str">
        <f ca="1"/>
        <v/>
      </c>
      <c r="CE192" s="400" t="str">
        <f ca="1"/>
        <v/>
      </c>
      <c r="CF192" s="401" t="str">
        <f ca="1"/>
        <v/>
      </c>
      <c r="CG192" s="402" t="str">
        <f ca="1"/>
        <v/>
      </c>
      <c r="CH192" s="400" t="str">
        <f ca="1"/>
        <v/>
      </c>
      <c r="CI192" s="715" t="str">
        <f t="shared" ca="1" si="19"/>
        <v/>
      </c>
    </row>
    <row r="193" spans="5:87">
      <c r="E193" s="321">
        <v>175</v>
      </c>
      <c r="F193" s="408"/>
      <c r="G193" s="409"/>
      <c r="H193" s="419"/>
      <c r="I193" s="404"/>
      <c r="J193" s="404"/>
      <c r="K193" s="405"/>
      <c r="L193" s="406"/>
      <c r="M193" s="404"/>
      <c r="N193" s="407"/>
      <c r="P193" s="322">
        <v>175</v>
      </c>
      <c r="Q193" s="714" t="str">
        <f t="shared" si="20"/>
        <v/>
      </c>
      <c r="R193" s="435"/>
      <c r="S193" s="419"/>
      <c r="T193" s="419"/>
      <c r="U193" s="419"/>
      <c r="V193" s="432"/>
      <c r="W193" s="433"/>
      <c r="X193" s="419"/>
      <c r="Y193" s="434"/>
      <c r="Z193" s="2" t="s">
        <v>95</v>
      </c>
      <c r="BN193" s="708" t="s">
        <v>95</v>
      </c>
      <c r="BO193" s="711">
        <v>175</v>
      </c>
      <c r="BP193" s="401" t="str">
        <f t="shared" ca="1" si="21"/>
        <v/>
      </c>
      <c r="BQ193" s="399" t="str">
        <f t="shared" ca="1" si="22"/>
        <v/>
      </c>
      <c r="BR193" s="400" t="str">
        <f ca="1"/>
        <v/>
      </c>
      <c r="BS193" s="400" t="str">
        <f ca="1"/>
        <v/>
      </c>
      <c r="BT193" s="400" t="str">
        <f ca="1"/>
        <v/>
      </c>
      <c r="BU193" s="401" t="str">
        <f ca="1"/>
        <v/>
      </c>
      <c r="BV193" s="402" t="str">
        <f ca="1"/>
        <v/>
      </c>
      <c r="BW193" s="400" t="str">
        <f ca="1"/>
        <v/>
      </c>
      <c r="BX193" s="403" t="str">
        <f t="shared" ca="1" si="18"/>
        <v/>
      </c>
      <c r="BY193" s="713" t="str">
        <f t="shared" ca="1" si="23"/>
        <v/>
      </c>
      <c r="BZ193" s="711">
        <v>175</v>
      </c>
      <c r="CA193" s="714" t="str">
        <f t="shared" ca="1" si="24"/>
        <v/>
      </c>
      <c r="CB193" s="399" t="str">
        <f t="shared" ca="1" si="25"/>
        <v/>
      </c>
      <c r="CC193" s="400" t="str">
        <f ca="1"/>
        <v/>
      </c>
      <c r="CD193" s="400" t="str">
        <f ca="1"/>
        <v/>
      </c>
      <c r="CE193" s="400" t="str">
        <f ca="1"/>
        <v/>
      </c>
      <c r="CF193" s="401" t="str">
        <f ca="1"/>
        <v/>
      </c>
      <c r="CG193" s="402" t="str">
        <f ca="1"/>
        <v/>
      </c>
      <c r="CH193" s="400" t="str">
        <f ca="1"/>
        <v/>
      </c>
      <c r="CI193" s="715" t="str">
        <f t="shared" ca="1" si="19"/>
        <v/>
      </c>
    </row>
    <row r="194" spans="5:87">
      <c r="E194" s="321">
        <v>176</v>
      </c>
      <c r="F194" s="408"/>
      <c r="G194" s="409"/>
      <c r="H194" s="419"/>
      <c r="I194" s="404"/>
      <c r="J194" s="404"/>
      <c r="K194" s="405"/>
      <c r="L194" s="406"/>
      <c r="M194" s="404"/>
      <c r="N194" s="407"/>
      <c r="P194" s="322">
        <v>176</v>
      </c>
      <c r="Q194" s="714" t="str">
        <f t="shared" si="20"/>
        <v/>
      </c>
      <c r="R194" s="435"/>
      <c r="S194" s="419"/>
      <c r="T194" s="419"/>
      <c r="U194" s="419"/>
      <c r="V194" s="432"/>
      <c r="W194" s="433"/>
      <c r="X194" s="419"/>
      <c r="Y194" s="434"/>
      <c r="Z194" s="2" t="s">
        <v>95</v>
      </c>
      <c r="BN194" s="708" t="s">
        <v>95</v>
      </c>
      <c r="BO194" s="711">
        <v>176</v>
      </c>
      <c r="BP194" s="401" t="str">
        <f t="shared" ca="1" si="21"/>
        <v/>
      </c>
      <c r="BQ194" s="399" t="str">
        <f t="shared" ca="1" si="22"/>
        <v/>
      </c>
      <c r="BR194" s="400" t="str">
        <f ca="1"/>
        <v/>
      </c>
      <c r="BS194" s="400" t="str">
        <f ca="1"/>
        <v/>
      </c>
      <c r="BT194" s="400" t="str">
        <f ca="1"/>
        <v/>
      </c>
      <c r="BU194" s="401" t="str">
        <f ca="1"/>
        <v/>
      </c>
      <c r="BV194" s="402" t="str">
        <f ca="1"/>
        <v/>
      </c>
      <c r="BW194" s="400" t="str">
        <f ca="1"/>
        <v/>
      </c>
      <c r="BX194" s="403" t="str">
        <f t="shared" ca="1" si="18"/>
        <v/>
      </c>
      <c r="BY194" s="713" t="str">
        <f t="shared" ca="1" si="23"/>
        <v/>
      </c>
      <c r="BZ194" s="711">
        <v>176</v>
      </c>
      <c r="CA194" s="714" t="str">
        <f t="shared" ca="1" si="24"/>
        <v/>
      </c>
      <c r="CB194" s="399" t="str">
        <f t="shared" ca="1" si="25"/>
        <v/>
      </c>
      <c r="CC194" s="400" t="str">
        <f ca="1"/>
        <v/>
      </c>
      <c r="CD194" s="400" t="str">
        <f ca="1"/>
        <v/>
      </c>
      <c r="CE194" s="400" t="str">
        <f ca="1"/>
        <v/>
      </c>
      <c r="CF194" s="401" t="str">
        <f ca="1"/>
        <v/>
      </c>
      <c r="CG194" s="402" t="str">
        <f ca="1"/>
        <v/>
      </c>
      <c r="CH194" s="400" t="str">
        <f ca="1"/>
        <v/>
      </c>
      <c r="CI194" s="715" t="str">
        <f t="shared" ca="1" si="19"/>
        <v/>
      </c>
    </row>
    <row r="195" spans="5:87">
      <c r="E195" s="321">
        <v>177</v>
      </c>
      <c r="F195" s="408"/>
      <c r="G195" s="409"/>
      <c r="H195" s="419"/>
      <c r="I195" s="404"/>
      <c r="J195" s="404"/>
      <c r="K195" s="405"/>
      <c r="L195" s="406"/>
      <c r="M195" s="404"/>
      <c r="N195" s="407"/>
      <c r="P195" s="322">
        <v>177</v>
      </c>
      <c r="Q195" s="714" t="str">
        <f t="shared" si="20"/>
        <v/>
      </c>
      <c r="R195" s="435"/>
      <c r="S195" s="419"/>
      <c r="T195" s="419"/>
      <c r="U195" s="419"/>
      <c r="V195" s="432"/>
      <c r="W195" s="433"/>
      <c r="X195" s="419"/>
      <c r="Y195" s="434"/>
      <c r="Z195" s="2" t="s">
        <v>95</v>
      </c>
      <c r="BN195" s="708" t="s">
        <v>95</v>
      </c>
      <c r="BO195" s="711">
        <v>177</v>
      </c>
      <c r="BP195" s="401" t="str">
        <f t="shared" ca="1" si="21"/>
        <v/>
      </c>
      <c r="BQ195" s="399" t="str">
        <f t="shared" ca="1" si="22"/>
        <v/>
      </c>
      <c r="BR195" s="400" t="str">
        <f ca="1"/>
        <v/>
      </c>
      <c r="BS195" s="400" t="str">
        <f ca="1"/>
        <v/>
      </c>
      <c r="BT195" s="400" t="str">
        <f ca="1"/>
        <v/>
      </c>
      <c r="BU195" s="401" t="str">
        <f ca="1"/>
        <v/>
      </c>
      <c r="BV195" s="402" t="str">
        <f ca="1"/>
        <v/>
      </c>
      <c r="BW195" s="400" t="str">
        <f ca="1"/>
        <v/>
      </c>
      <c r="BX195" s="403" t="str">
        <f t="shared" ca="1" si="18"/>
        <v/>
      </c>
      <c r="BY195" s="713" t="str">
        <f t="shared" ca="1" si="23"/>
        <v/>
      </c>
      <c r="BZ195" s="711">
        <v>177</v>
      </c>
      <c r="CA195" s="714" t="str">
        <f t="shared" ca="1" si="24"/>
        <v/>
      </c>
      <c r="CB195" s="399" t="str">
        <f t="shared" ca="1" si="25"/>
        <v/>
      </c>
      <c r="CC195" s="400" t="str">
        <f ca="1"/>
        <v/>
      </c>
      <c r="CD195" s="400" t="str">
        <f ca="1"/>
        <v/>
      </c>
      <c r="CE195" s="400" t="str">
        <f ca="1"/>
        <v/>
      </c>
      <c r="CF195" s="401" t="str">
        <f ca="1"/>
        <v/>
      </c>
      <c r="CG195" s="402" t="str">
        <f ca="1"/>
        <v/>
      </c>
      <c r="CH195" s="400" t="str">
        <f ca="1"/>
        <v/>
      </c>
      <c r="CI195" s="715" t="str">
        <f t="shared" ca="1" si="19"/>
        <v/>
      </c>
    </row>
    <row r="196" spans="5:87">
      <c r="E196" s="321">
        <v>178</v>
      </c>
      <c r="F196" s="408"/>
      <c r="G196" s="409"/>
      <c r="H196" s="419"/>
      <c r="I196" s="404"/>
      <c r="J196" s="404"/>
      <c r="K196" s="405"/>
      <c r="L196" s="406"/>
      <c r="M196" s="404"/>
      <c r="N196" s="407"/>
      <c r="P196" s="322">
        <v>178</v>
      </c>
      <c r="Q196" s="714" t="str">
        <f t="shared" si="20"/>
        <v/>
      </c>
      <c r="R196" s="435"/>
      <c r="S196" s="419"/>
      <c r="T196" s="419"/>
      <c r="U196" s="419"/>
      <c r="V196" s="432"/>
      <c r="W196" s="433"/>
      <c r="X196" s="419"/>
      <c r="Y196" s="434"/>
      <c r="Z196" s="2" t="s">
        <v>95</v>
      </c>
      <c r="BN196" s="708" t="s">
        <v>95</v>
      </c>
      <c r="BO196" s="711">
        <v>178</v>
      </c>
      <c r="BP196" s="401" t="str">
        <f t="shared" ca="1" si="21"/>
        <v/>
      </c>
      <c r="BQ196" s="399" t="str">
        <f t="shared" ca="1" si="22"/>
        <v/>
      </c>
      <c r="BR196" s="400" t="str">
        <f ca="1"/>
        <v/>
      </c>
      <c r="BS196" s="400" t="str">
        <f ca="1"/>
        <v/>
      </c>
      <c r="BT196" s="400" t="str">
        <f ca="1"/>
        <v/>
      </c>
      <c r="BU196" s="401" t="str">
        <f ca="1"/>
        <v/>
      </c>
      <c r="BV196" s="402" t="str">
        <f ca="1"/>
        <v/>
      </c>
      <c r="BW196" s="400" t="str">
        <f ca="1"/>
        <v/>
      </c>
      <c r="BX196" s="403" t="str">
        <f t="shared" ca="1" si="18"/>
        <v/>
      </c>
      <c r="BY196" s="713" t="str">
        <f t="shared" ca="1" si="23"/>
        <v/>
      </c>
      <c r="BZ196" s="711">
        <v>178</v>
      </c>
      <c r="CA196" s="714" t="str">
        <f t="shared" ca="1" si="24"/>
        <v/>
      </c>
      <c r="CB196" s="399" t="str">
        <f t="shared" ca="1" si="25"/>
        <v/>
      </c>
      <c r="CC196" s="400" t="str">
        <f ca="1"/>
        <v/>
      </c>
      <c r="CD196" s="400" t="str">
        <f ca="1"/>
        <v/>
      </c>
      <c r="CE196" s="400" t="str">
        <f ca="1"/>
        <v/>
      </c>
      <c r="CF196" s="401" t="str">
        <f ca="1"/>
        <v/>
      </c>
      <c r="CG196" s="402" t="str">
        <f ca="1"/>
        <v/>
      </c>
      <c r="CH196" s="400" t="str">
        <f ca="1"/>
        <v/>
      </c>
      <c r="CI196" s="715" t="str">
        <f t="shared" ca="1" si="19"/>
        <v/>
      </c>
    </row>
    <row r="197" spans="5:87">
      <c r="E197" s="321">
        <v>179</v>
      </c>
      <c r="F197" s="408"/>
      <c r="G197" s="409"/>
      <c r="H197" s="419"/>
      <c r="I197" s="404"/>
      <c r="J197" s="404"/>
      <c r="K197" s="405"/>
      <c r="L197" s="406"/>
      <c r="M197" s="404"/>
      <c r="N197" s="407"/>
      <c r="P197" s="322">
        <v>179</v>
      </c>
      <c r="Q197" s="714" t="str">
        <f t="shared" si="20"/>
        <v/>
      </c>
      <c r="R197" s="435"/>
      <c r="S197" s="419"/>
      <c r="T197" s="419"/>
      <c r="U197" s="419"/>
      <c r="V197" s="432"/>
      <c r="W197" s="433"/>
      <c r="X197" s="419"/>
      <c r="Y197" s="434"/>
      <c r="Z197" s="2" t="s">
        <v>95</v>
      </c>
      <c r="BN197" s="708" t="s">
        <v>95</v>
      </c>
      <c r="BO197" s="711">
        <v>179</v>
      </c>
      <c r="BP197" s="401" t="str">
        <f t="shared" ca="1" si="21"/>
        <v/>
      </c>
      <c r="BQ197" s="399" t="str">
        <f t="shared" ca="1" si="22"/>
        <v/>
      </c>
      <c r="BR197" s="400" t="str">
        <f ca="1"/>
        <v/>
      </c>
      <c r="BS197" s="400" t="str">
        <f ca="1"/>
        <v/>
      </c>
      <c r="BT197" s="400" t="str">
        <f ca="1"/>
        <v/>
      </c>
      <c r="BU197" s="401" t="str">
        <f ca="1"/>
        <v/>
      </c>
      <c r="BV197" s="402" t="str">
        <f ca="1"/>
        <v/>
      </c>
      <c r="BW197" s="400" t="str">
        <f ca="1"/>
        <v/>
      </c>
      <c r="BX197" s="403" t="str">
        <f t="shared" ca="1" si="18"/>
        <v/>
      </c>
      <c r="BY197" s="713" t="str">
        <f t="shared" ca="1" si="23"/>
        <v/>
      </c>
      <c r="BZ197" s="711">
        <v>179</v>
      </c>
      <c r="CA197" s="714" t="str">
        <f t="shared" ca="1" si="24"/>
        <v/>
      </c>
      <c r="CB197" s="399" t="str">
        <f t="shared" ca="1" si="25"/>
        <v/>
      </c>
      <c r="CC197" s="400" t="str">
        <f ca="1"/>
        <v/>
      </c>
      <c r="CD197" s="400" t="str">
        <f ca="1"/>
        <v/>
      </c>
      <c r="CE197" s="400" t="str">
        <f ca="1"/>
        <v/>
      </c>
      <c r="CF197" s="401" t="str">
        <f ca="1"/>
        <v/>
      </c>
      <c r="CG197" s="402" t="str">
        <f ca="1"/>
        <v/>
      </c>
      <c r="CH197" s="400" t="str">
        <f ca="1"/>
        <v/>
      </c>
      <c r="CI197" s="715" t="str">
        <f t="shared" ca="1" si="19"/>
        <v/>
      </c>
    </row>
    <row r="198" spans="5:87">
      <c r="E198" s="321">
        <v>180</v>
      </c>
      <c r="F198" s="408"/>
      <c r="G198" s="409"/>
      <c r="H198" s="419"/>
      <c r="I198" s="404"/>
      <c r="J198" s="404"/>
      <c r="K198" s="405"/>
      <c r="L198" s="406"/>
      <c r="M198" s="404"/>
      <c r="N198" s="407"/>
      <c r="P198" s="322">
        <v>180</v>
      </c>
      <c r="Q198" s="714" t="str">
        <f t="shared" si="20"/>
        <v/>
      </c>
      <c r="R198" s="435"/>
      <c r="S198" s="419"/>
      <c r="T198" s="419"/>
      <c r="U198" s="419"/>
      <c r="V198" s="432"/>
      <c r="W198" s="433"/>
      <c r="X198" s="419"/>
      <c r="Y198" s="434"/>
      <c r="Z198" s="2" t="s">
        <v>95</v>
      </c>
      <c r="BN198" s="708" t="s">
        <v>95</v>
      </c>
      <c r="BO198" s="711">
        <v>180</v>
      </c>
      <c r="BP198" s="401" t="str">
        <f t="shared" ca="1" si="21"/>
        <v/>
      </c>
      <c r="BQ198" s="399" t="str">
        <f t="shared" ca="1" si="22"/>
        <v/>
      </c>
      <c r="BR198" s="400" t="str">
        <f ca="1"/>
        <v/>
      </c>
      <c r="BS198" s="400" t="str">
        <f ca="1"/>
        <v/>
      </c>
      <c r="BT198" s="400" t="str">
        <f ca="1"/>
        <v/>
      </c>
      <c r="BU198" s="401" t="str">
        <f ca="1"/>
        <v/>
      </c>
      <c r="BV198" s="402" t="str">
        <f ca="1"/>
        <v/>
      </c>
      <c r="BW198" s="400" t="str">
        <f ca="1"/>
        <v/>
      </c>
      <c r="BX198" s="403" t="str">
        <f t="shared" ca="1" si="18"/>
        <v/>
      </c>
      <c r="BY198" s="713" t="str">
        <f t="shared" ca="1" si="23"/>
        <v/>
      </c>
      <c r="BZ198" s="711">
        <v>180</v>
      </c>
      <c r="CA198" s="714" t="str">
        <f t="shared" ca="1" si="24"/>
        <v/>
      </c>
      <c r="CB198" s="399" t="str">
        <f t="shared" ca="1" si="25"/>
        <v/>
      </c>
      <c r="CC198" s="400" t="str">
        <f ca="1"/>
        <v/>
      </c>
      <c r="CD198" s="400" t="str">
        <f ca="1"/>
        <v/>
      </c>
      <c r="CE198" s="400" t="str">
        <f ca="1"/>
        <v/>
      </c>
      <c r="CF198" s="401" t="str">
        <f ca="1"/>
        <v/>
      </c>
      <c r="CG198" s="402" t="str">
        <f ca="1"/>
        <v/>
      </c>
      <c r="CH198" s="400" t="str">
        <f ca="1"/>
        <v/>
      </c>
      <c r="CI198" s="715" t="str">
        <f t="shared" ca="1" si="19"/>
        <v/>
      </c>
    </row>
    <row r="199" spans="5:87">
      <c r="E199" s="321">
        <v>181</v>
      </c>
      <c r="F199" s="408"/>
      <c r="G199" s="409"/>
      <c r="H199" s="419"/>
      <c r="I199" s="404"/>
      <c r="J199" s="404"/>
      <c r="K199" s="405"/>
      <c r="L199" s="406"/>
      <c r="M199" s="404"/>
      <c r="N199" s="407"/>
      <c r="P199" s="322">
        <v>181</v>
      </c>
      <c r="Q199" s="714" t="str">
        <f t="shared" si="20"/>
        <v/>
      </c>
      <c r="R199" s="435"/>
      <c r="S199" s="419"/>
      <c r="T199" s="419"/>
      <c r="U199" s="419"/>
      <c r="V199" s="432"/>
      <c r="W199" s="433"/>
      <c r="X199" s="419"/>
      <c r="Y199" s="434"/>
      <c r="Z199" s="2" t="s">
        <v>95</v>
      </c>
      <c r="BN199" s="708" t="s">
        <v>95</v>
      </c>
      <c r="BO199" s="711">
        <v>181</v>
      </c>
      <c r="BP199" s="401" t="str">
        <f t="shared" ca="1" si="21"/>
        <v/>
      </c>
      <c r="BQ199" s="399" t="str">
        <f t="shared" ca="1" si="22"/>
        <v/>
      </c>
      <c r="BR199" s="400" t="str">
        <f ca="1"/>
        <v/>
      </c>
      <c r="BS199" s="400" t="str">
        <f ca="1"/>
        <v/>
      </c>
      <c r="BT199" s="400" t="str">
        <f ca="1"/>
        <v/>
      </c>
      <c r="BU199" s="401" t="str">
        <f ca="1"/>
        <v/>
      </c>
      <c r="BV199" s="402" t="str">
        <f ca="1"/>
        <v/>
      </c>
      <c r="BW199" s="400" t="str">
        <f ca="1"/>
        <v/>
      </c>
      <c r="BX199" s="403" t="str">
        <f t="shared" ca="1" si="18"/>
        <v/>
      </c>
      <c r="BY199" s="713" t="str">
        <f t="shared" ca="1" si="23"/>
        <v/>
      </c>
      <c r="BZ199" s="711">
        <v>181</v>
      </c>
      <c r="CA199" s="714" t="str">
        <f t="shared" ca="1" si="24"/>
        <v/>
      </c>
      <c r="CB199" s="399" t="str">
        <f t="shared" ca="1" si="25"/>
        <v/>
      </c>
      <c r="CC199" s="400" t="str">
        <f ca="1"/>
        <v/>
      </c>
      <c r="CD199" s="400" t="str">
        <f ca="1"/>
        <v/>
      </c>
      <c r="CE199" s="400" t="str">
        <f ca="1"/>
        <v/>
      </c>
      <c r="CF199" s="401" t="str">
        <f ca="1"/>
        <v/>
      </c>
      <c r="CG199" s="402" t="str">
        <f ca="1"/>
        <v/>
      </c>
      <c r="CH199" s="400" t="str">
        <f ca="1"/>
        <v/>
      </c>
      <c r="CI199" s="715" t="str">
        <f t="shared" ca="1" si="19"/>
        <v/>
      </c>
    </row>
    <row r="200" spans="5:87">
      <c r="E200" s="321">
        <v>182</v>
      </c>
      <c r="F200" s="408"/>
      <c r="G200" s="409"/>
      <c r="H200" s="419"/>
      <c r="I200" s="404"/>
      <c r="J200" s="404"/>
      <c r="K200" s="405"/>
      <c r="L200" s="406"/>
      <c r="M200" s="404"/>
      <c r="N200" s="407"/>
      <c r="P200" s="322">
        <v>182</v>
      </c>
      <c r="Q200" s="714" t="str">
        <f t="shared" si="20"/>
        <v/>
      </c>
      <c r="R200" s="435"/>
      <c r="S200" s="419"/>
      <c r="T200" s="419"/>
      <c r="U200" s="419"/>
      <c r="V200" s="432"/>
      <c r="W200" s="433"/>
      <c r="X200" s="419"/>
      <c r="Y200" s="434"/>
      <c r="Z200" s="2" t="s">
        <v>95</v>
      </c>
      <c r="BN200" s="708" t="s">
        <v>95</v>
      </c>
      <c r="BO200" s="711">
        <v>182</v>
      </c>
      <c r="BP200" s="401" t="str">
        <f t="shared" ca="1" si="21"/>
        <v/>
      </c>
      <c r="BQ200" s="399" t="str">
        <f t="shared" ca="1" si="22"/>
        <v/>
      </c>
      <c r="BR200" s="400" t="str">
        <f ca="1"/>
        <v/>
      </c>
      <c r="BS200" s="400" t="str">
        <f ca="1"/>
        <v/>
      </c>
      <c r="BT200" s="400" t="str">
        <f ca="1"/>
        <v/>
      </c>
      <c r="BU200" s="401" t="str">
        <f ca="1"/>
        <v/>
      </c>
      <c r="BV200" s="402" t="str">
        <f ca="1"/>
        <v/>
      </c>
      <c r="BW200" s="400" t="str">
        <f ca="1"/>
        <v/>
      </c>
      <c r="BX200" s="403" t="str">
        <f t="shared" ca="1" si="18"/>
        <v/>
      </c>
      <c r="BY200" s="713" t="str">
        <f t="shared" ca="1" si="23"/>
        <v/>
      </c>
      <c r="BZ200" s="711">
        <v>182</v>
      </c>
      <c r="CA200" s="714" t="str">
        <f t="shared" ca="1" si="24"/>
        <v/>
      </c>
      <c r="CB200" s="399" t="str">
        <f t="shared" ca="1" si="25"/>
        <v/>
      </c>
      <c r="CC200" s="400" t="str">
        <f ca="1"/>
        <v/>
      </c>
      <c r="CD200" s="400" t="str">
        <f ca="1"/>
        <v/>
      </c>
      <c r="CE200" s="400" t="str">
        <f ca="1"/>
        <v/>
      </c>
      <c r="CF200" s="401" t="str">
        <f ca="1"/>
        <v/>
      </c>
      <c r="CG200" s="402" t="str">
        <f ca="1"/>
        <v/>
      </c>
      <c r="CH200" s="400" t="str">
        <f ca="1"/>
        <v/>
      </c>
      <c r="CI200" s="715" t="str">
        <f t="shared" ca="1" si="19"/>
        <v/>
      </c>
    </row>
    <row r="201" spans="5:87">
      <c r="E201" s="321">
        <v>183</v>
      </c>
      <c r="F201" s="408"/>
      <c r="G201" s="409"/>
      <c r="H201" s="419"/>
      <c r="I201" s="404"/>
      <c r="J201" s="404"/>
      <c r="K201" s="405"/>
      <c r="L201" s="406"/>
      <c r="M201" s="404"/>
      <c r="N201" s="407"/>
      <c r="P201" s="322">
        <v>183</v>
      </c>
      <c r="Q201" s="714" t="str">
        <f t="shared" si="20"/>
        <v/>
      </c>
      <c r="R201" s="435"/>
      <c r="S201" s="419"/>
      <c r="T201" s="419"/>
      <c r="U201" s="419"/>
      <c r="V201" s="432"/>
      <c r="W201" s="433"/>
      <c r="X201" s="419"/>
      <c r="Y201" s="434"/>
      <c r="Z201" s="2" t="s">
        <v>95</v>
      </c>
      <c r="BN201" s="708" t="s">
        <v>95</v>
      </c>
      <c r="BO201" s="711">
        <v>183</v>
      </c>
      <c r="BP201" s="401" t="str">
        <f t="shared" ca="1" si="21"/>
        <v/>
      </c>
      <c r="BQ201" s="399" t="str">
        <f t="shared" ca="1" si="22"/>
        <v/>
      </c>
      <c r="BR201" s="400" t="str">
        <f ca="1"/>
        <v/>
      </c>
      <c r="BS201" s="400" t="str">
        <f ca="1"/>
        <v/>
      </c>
      <c r="BT201" s="400" t="str">
        <f ca="1"/>
        <v/>
      </c>
      <c r="BU201" s="401" t="str">
        <f ca="1"/>
        <v/>
      </c>
      <c r="BV201" s="402" t="str">
        <f ca="1"/>
        <v/>
      </c>
      <c r="BW201" s="400" t="str">
        <f ca="1"/>
        <v/>
      </c>
      <c r="BX201" s="403" t="str">
        <f t="shared" ca="1" si="18"/>
        <v/>
      </c>
      <c r="BY201" s="713" t="str">
        <f t="shared" ca="1" si="23"/>
        <v/>
      </c>
      <c r="BZ201" s="711">
        <v>183</v>
      </c>
      <c r="CA201" s="714" t="str">
        <f t="shared" ca="1" si="24"/>
        <v/>
      </c>
      <c r="CB201" s="399" t="str">
        <f t="shared" ca="1" si="25"/>
        <v/>
      </c>
      <c r="CC201" s="400" t="str">
        <f ca="1"/>
        <v/>
      </c>
      <c r="CD201" s="400" t="str">
        <f ca="1"/>
        <v/>
      </c>
      <c r="CE201" s="400" t="str">
        <f ca="1"/>
        <v/>
      </c>
      <c r="CF201" s="401" t="str">
        <f ca="1"/>
        <v/>
      </c>
      <c r="CG201" s="402" t="str">
        <f ca="1"/>
        <v/>
      </c>
      <c r="CH201" s="400" t="str">
        <f ca="1"/>
        <v/>
      </c>
      <c r="CI201" s="715" t="str">
        <f t="shared" ca="1" si="19"/>
        <v/>
      </c>
    </row>
    <row r="202" spans="5:87">
      <c r="E202" s="321">
        <v>184</v>
      </c>
      <c r="F202" s="408"/>
      <c r="G202" s="409"/>
      <c r="H202" s="419"/>
      <c r="I202" s="404"/>
      <c r="J202" s="404"/>
      <c r="K202" s="405"/>
      <c r="L202" s="406"/>
      <c r="M202" s="404"/>
      <c r="N202" s="407"/>
      <c r="P202" s="322">
        <v>184</v>
      </c>
      <c r="Q202" s="714" t="str">
        <f t="shared" si="20"/>
        <v/>
      </c>
      <c r="R202" s="435"/>
      <c r="S202" s="419"/>
      <c r="T202" s="419"/>
      <c r="U202" s="419"/>
      <c r="V202" s="432"/>
      <c r="W202" s="433"/>
      <c r="X202" s="419"/>
      <c r="Y202" s="434"/>
      <c r="Z202" s="2" t="s">
        <v>95</v>
      </c>
      <c r="BN202" s="708" t="s">
        <v>95</v>
      </c>
      <c r="BO202" s="711">
        <v>184</v>
      </c>
      <c r="BP202" s="401" t="str">
        <f t="shared" ca="1" si="21"/>
        <v/>
      </c>
      <c r="BQ202" s="399" t="str">
        <f t="shared" ca="1" si="22"/>
        <v/>
      </c>
      <c r="BR202" s="400" t="str">
        <f ca="1"/>
        <v/>
      </c>
      <c r="BS202" s="400" t="str">
        <f ca="1"/>
        <v/>
      </c>
      <c r="BT202" s="400" t="str">
        <f ca="1"/>
        <v/>
      </c>
      <c r="BU202" s="401" t="str">
        <f ca="1"/>
        <v/>
      </c>
      <c r="BV202" s="402" t="str">
        <f ca="1"/>
        <v/>
      </c>
      <c r="BW202" s="400" t="str">
        <f ca="1"/>
        <v/>
      </c>
      <c r="BX202" s="403" t="str">
        <f t="shared" ca="1" si="18"/>
        <v/>
      </c>
      <c r="BY202" s="713" t="str">
        <f t="shared" ca="1" si="23"/>
        <v/>
      </c>
      <c r="BZ202" s="711">
        <v>184</v>
      </c>
      <c r="CA202" s="714" t="str">
        <f t="shared" ca="1" si="24"/>
        <v/>
      </c>
      <c r="CB202" s="399" t="str">
        <f t="shared" ca="1" si="25"/>
        <v/>
      </c>
      <c r="CC202" s="400" t="str">
        <f ca="1"/>
        <v/>
      </c>
      <c r="CD202" s="400" t="str">
        <f ca="1"/>
        <v/>
      </c>
      <c r="CE202" s="400" t="str">
        <f ca="1"/>
        <v/>
      </c>
      <c r="CF202" s="401" t="str">
        <f ca="1"/>
        <v/>
      </c>
      <c r="CG202" s="402" t="str">
        <f ca="1"/>
        <v/>
      </c>
      <c r="CH202" s="400" t="str">
        <f ca="1"/>
        <v/>
      </c>
      <c r="CI202" s="715" t="str">
        <f t="shared" ca="1" si="19"/>
        <v/>
      </c>
    </row>
    <row r="203" spans="5:87">
      <c r="E203" s="321">
        <v>185</v>
      </c>
      <c r="F203" s="408"/>
      <c r="G203" s="409"/>
      <c r="H203" s="419"/>
      <c r="I203" s="404"/>
      <c r="J203" s="404"/>
      <c r="K203" s="405"/>
      <c r="L203" s="406"/>
      <c r="M203" s="404"/>
      <c r="N203" s="407"/>
      <c r="P203" s="322">
        <v>185</v>
      </c>
      <c r="Q203" s="714" t="str">
        <f t="shared" si="20"/>
        <v/>
      </c>
      <c r="R203" s="435"/>
      <c r="S203" s="419"/>
      <c r="T203" s="419"/>
      <c r="U203" s="419"/>
      <c r="V203" s="432"/>
      <c r="W203" s="433"/>
      <c r="X203" s="419"/>
      <c r="Y203" s="434"/>
      <c r="Z203" s="2" t="s">
        <v>95</v>
      </c>
      <c r="BN203" s="708" t="s">
        <v>95</v>
      </c>
      <c r="BO203" s="711">
        <v>185</v>
      </c>
      <c r="BP203" s="401" t="str">
        <f t="shared" ca="1" si="21"/>
        <v/>
      </c>
      <c r="BQ203" s="399" t="str">
        <f t="shared" ca="1" si="22"/>
        <v/>
      </c>
      <c r="BR203" s="400" t="str">
        <f ca="1"/>
        <v/>
      </c>
      <c r="BS203" s="400" t="str">
        <f ca="1"/>
        <v/>
      </c>
      <c r="BT203" s="400" t="str">
        <f ca="1"/>
        <v/>
      </c>
      <c r="BU203" s="401" t="str">
        <f ca="1"/>
        <v/>
      </c>
      <c r="BV203" s="402" t="str">
        <f ca="1"/>
        <v/>
      </c>
      <c r="BW203" s="400" t="str">
        <f ca="1"/>
        <v/>
      </c>
      <c r="BX203" s="403" t="str">
        <f t="shared" ca="1" si="18"/>
        <v/>
      </c>
      <c r="BY203" s="713" t="str">
        <f t="shared" ca="1" si="23"/>
        <v/>
      </c>
      <c r="BZ203" s="711">
        <v>185</v>
      </c>
      <c r="CA203" s="714" t="str">
        <f t="shared" ca="1" si="24"/>
        <v/>
      </c>
      <c r="CB203" s="399" t="str">
        <f t="shared" ca="1" si="25"/>
        <v/>
      </c>
      <c r="CC203" s="400" t="str">
        <f ca="1"/>
        <v/>
      </c>
      <c r="CD203" s="400" t="str">
        <f ca="1"/>
        <v/>
      </c>
      <c r="CE203" s="400" t="str">
        <f ca="1"/>
        <v/>
      </c>
      <c r="CF203" s="401" t="str">
        <f ca="1"/>
        <v/>
      </c>
      <c r="CG203" s="402" t="str">
        <f ca="1"/>
        <v/>
      </c>
      <c r="CH203" s="400" t="str">
        <f ca="1"/>
        <v/>
      </c>
      <c r="CI203" s="715" t="str">
        <f t="shared" ca="1" si="19"/>
        <v/>
      </c>
    </row>
    <row r="204" spans="5:87">
      <c r="E204" s="321">
        <v>186</v>
      </c>
      <c r="F204" s="408"/>
      <c r="G204" s="409"/>
      <c r="H204" s="419"/>
      <c r="I204" s="404"/>
      <c r="J204" s="404"/>
      <c r="K204" s="405"/>
      <c r="L204" s="406"/>
      <c r="M204" s="404"/>
      <c r="N204" s="407"/>
      <c r="P204" s="322">
        <v>186</v>
      </c>
      <c r="Q204" s="714" t="str">
        <f t="shared" si="20"/>
        <v/>
      </c>
      <c r="R204" s="435"/>
      <c r="S204" s="419"/>
      <c r="T204" s="419"/>
      <c r="U204" s="419"/>
      <c r="V204" s="432"/>
      <c r="W204" s="433"/>
      <c r="X204" s="419"/>
      <c r="Y204" s="434"/>
      <c r="Z204" s="2" t="s">
        <v>95</v>
      </c>
      <c r="BN204" s="708" t="s">
        <v>95</v>
      </c>
      <c r="BO204" s="711">
        <v>186</v>
      </c>
      <c r="BP204" s="401" t="str">
        <f t="shared" ca="1" si="21"/>
        <v/>
      </c>
      <c r="BQ204" s="399" t="str">
        <f t="shared" ca="1" si="22"/>
        <v/>
      </c>
      <c r="BR204" s="400" t="str">
        <f ca="1"/>
        <v/>
      </c>
      <c r="BS204" s="400" t="str">
        <f ca="1"/>
        <v/>
      </c>
      <c r="BT204" s="400" t="str">
        <f ca="1"/>
        <v/>
      </c>
      <c r="BU204" s="401" t="str">
        <f ca="1"/>
        <v/>
      </c>
      <c r="BV204" s="402" t="str">
        <f ca="1"/>
        <v/>
      </c>
      <c r="BW204" s="400" t="str">
        <f ca="1"/>
        <v/>
      </c>
      <c r="BX204" s="403" t="str">
        <f t="shared" ca="1" si="18"/>
        <v/>
      </c>
      <c r="BY204" s="713" t="str">
        <f t="shared" ca="1" si="23"/>
        <v/>
      </c>
      <c r="BZ204" s="711">
        <v>186</v>
      </c>
      <c r="CA204" s="714" t="str">
        <f t="shared" ca="1" si="24"/>
        <v/>
      </c>
      <c r="CB204" s="399" t="str">
        <f t="shared" ca="1" si="25"/>
        <v/>
      </c>
      <c r="CC204" s="400" t="str">
        <f ca="1"/>
        <v/>
      </c>
      <c r="CD204" s="400" t="str">
        <f ca="1"/>
        <v/>
      </c>
      <c r="CE204" s="400" t="str">
        <f ca="1"/>
        <v/>
      </c>
      <c r="CF204" s="401" t="str">
        <f ca="1"/>
        <v/>
      </c>
      <c r="CG204" s="402" t="str">
        <f ca="1"/>
        <v/>
      </c>
      <c r="CH204" s="400" t="str">
        <f ca="1"/>
        <v/>
      </c>
      <c r="CI204" s="715" t="str">
        <f t="shared" ca="1" si="19"/>
        <v/>
      </c>
    </row>
    <row r="205" spans="5:87">
      <c r="E205" s="321">
        <v>187</v>
      </c>
      <c r="F205" s="408"/>
      <c r="G205" s="409"/>
      <c r="H205" s="419"/>
      <c r="I205" s="404"/>
      <c r="J205" s="404"/>
      <c r="K205" s="405"/>
      <c r="L205" s="406"/>
      <c r="M205" s="404"/>
      <c r="N205" s="407"/>
      <c r="P205" s="322">
        <v>187</v>
      </c>
      <c r="Q205" s="714" t="str">
        <f t="shared" si="20"/>
        <v/>
      </c>
      <c r="R205" s="435"/>
      <c r="S205" s="419"/>
      <c r="T205" s="419"/>
      <c r="U205" s="419"/>
      <c r="V205" s="432"/>
      <c r="W205" s="433"/>
      <c r="X205" s="419"/>
      <c r="Y205" s="434"/>
      <c r="Z205" s="2" t="s">
        <v>95</v>
      </c>
      <c r="BN205" s="708" t="s">
        <v>95</v>
      </c>
      <c r="BO205" s="711">
        <v>187</v>
      </c>
      <c r="BP205" s="401" t="str">
        <f t="shared" ca="1" si="21"/>
        <v/>
      </c>
      <c r="BQ205" s="399" t="str">
        <f t="shared" ca="1" si="22"/>
        <v/>
      </c>
      <c r="BR205" s="400" t="str">
        <f ca="1"/>
        <v/>
      </c>
      <c r="BS205" s="400" t="str">
        <f ca="1"/>
        <v/>
      </c>
      <c r="BT205" s="400" t="str">
        <f ca="1"/>
        <v/>
      </c>
      <c r="BU205" s="401" t="str">
        <f ca="1"/>
        <v/>
      </c>
      <c r="BV205" s="402" t="str">
        <f ca="1"/>
        <v/>
      </c>
      <c r="BW205" s="400" t="str">
        <f ca="1"/>
        <v/>
      </c>
      <c r="BX205" s="403" t="str">
        <f t="shared" ca="1" si="18"/>
        <v/>
      </c>
      <c r="BY205" s="713" t="str">
        <f t="shared" ca="1" si="23"/>
        <v/>
      </c>
      <c r="BZ205" s="711">
        <v>187</v>
      </c>
      <c r="CA205" s="714" t="str">
        <f t="shared" ca="1" si="24"/>
        <v/>
      </c>
      <c r="CB205" s="399" t="str">
        <f t="shared" ca="1" si="25"/>
        <v/>
      </c>
      <c r="CC205" s="400" t="str">
        <f ca="1"/>
        <v/>
      </c>
      <c r="CD205" s="400" t="str">
        <f ca="1"/>
        <v/>
      </c>
      <c r="CE205" s="400" t="str">
        <f ca="1"/>
        <v/>
      </c>
      <c r="CF205" s="401" t="str">
        <f ca="1"/>
        <v/>
      </c>
      <c r="CG205" s="402" t="str">
        <f ca="1"/>
        <v/>
      </c>
      <c r="CH205" s="400" t="str">
        <f ca="1"/>
        <v/>
      </c>
      <c r="CI205" s="715" t="str">
        <f t="shared" ca="1" si="19"/>
        <v/>
      </c>
    </row>
    <row r="206" spans="5:87">
      <c r="E206" s="321">
        <v>188</v>
      </c>
      <c r="F206" s="408"/>
      <c r="G206" s="409"/>
      <c r="H206" s="419"/>
      <c r="I206" s="404"/>
      <c r="J206" s="404"/>
      <c r="K206" s="405"/>
      <c r="L206" s="406"/>
      <c r="M206" s="404"/>
      <c r="N206" s="407"/>
      <c r="P206" s="322">
        <v>188</v>
      </c>
      <c r="Q206" s="714" t="str">
        <f t="shared" si="20"/>
        <v/>
      </c>
      <c r="R206" s="435"/>
      <c r="S206" s="419"/>
      <c r="T206" s="419"/>
      <c r="U206" s="419"/>
      <c r="V206" s="432"/>
      <c r="W206" s="433"/>
      <c r="X206" s="419"/>
      <c r="Y206" s="434"/>
      <c r="Z206" s="2" t="s">
        <v>95</v>
      </c>
      <c r="BN206" s="708" t="s">
        <v>95</v>
      </c>
      <c r="BO206" s="711">
        <v>188</v>
      </c>
      <c r="BP206" s="401" t="str">
        <f t="shared" ca="1" si="21"/>
        <v/>
      </c>
      <c r="BQ206" s="399" t="str">
        <f t="shared" ca="1" si="22"/>
        <v/>
      </c>
      <c r="BR206" s="400" t="str">
        <f ca="1"/>
        <v/>
      </c>
      <c r="BS206" s="400" t="str">
        <f ca="1"/>
        <v/>
      </c>
      <c r="BT206" s="400" t="str">
        <f ca="1"/>
        <v/>
      </c>
      <c r="BU206" s="401" t="str">
        <f ca="1"/>
        <v/>
      </c>
      <c r="BV206" s="402" t="str">
        <f ca="1"/>
        <v/>
      </c>
      <c r="BW206" s="400" t="str">
        <f ca="1"/>
        <v/>
      </c>
      <c r="BX206" s="403" t="str">
        <f t="shared" ca="1" si="18"/>
        <v/>
      </c>
      <c r="BY206" s="713" t="str">
        <f t="shared" ca="1" si="23"/>
        <v/>
      </c>
      <c r="BZ206" s="711">
        <v>188</v>
      </c>
      <c r="CA206" s="714" t="str">
        <f t="shared" ca="1" si="24"/>
        <v/>
      </c>
      <c r="CB206" s="399" t="str">
        <f t="shared" ca="1" si="25"/>
        <v/>
      </c>
      <c r="CC206" s="400" t="str">
        <f ca="1"/>
        <v/>
      </c>
      <c r="CD206" s="400" t="str">
        <f ca="1"/>
        <v/>
      </c>
      <c r="CE206" s="400" t="str">
        <f ca="1"/>
        <v/>
      </c>
      <c r="CF206" s="401" t="str">
        <f ca="1"/>
        <v/>
      </c>
      <c r="CG206" s="402" t="str">
        <f ca="1"/>
        <v/>
      </c>
      <c r="CH206" s="400" t="str">
        <f ca="1"/>
        <v/>
      </c>
      <c r="CI206" s="715" t="str">
        <f t="shared" ca="1" si="19"/>
        <v/>
      </c>
    </row>
    <row r="207" spans="5:87">
      <c r="E207" s="321">
        <v>189</v>
      </c>
      <c r="F207" s="408"/>
      <c r="G207" s="409"/>
      <c r="H207" s="419"/>
      <c r="I207" s="404"/>
      <c r="J207" s="404"/>
      <c r="K207" s="405"/>
      <c r="L207" s="406"/>
      <c r="M207" s="404"/>
      <c r="N207" s="407"/>
      <c r="P207" s="322">
        <v>189</v>
      </c>
      <c r="Q207" s="714" t="str">
        <f t="shared" si="20"/>
        <v/>
      </c>
      <c r="R207" s="435"/>
      <c r="S207" s="419"/>
      <c r="T207" s="419"/>
      <c r="U207" s="419"/>
      <c r="V207" s="432"/>
      <c r="W207" s="433"/>
      <c r="X207" s="419"/>
      <c r="Y207" s="434"/>
      <c r="Z207" s="2" t="s">
        <v>95</v>
      </c>
      <c r="BN207" s="708" t="s">
        <v>95</v>
      </c>
      <c r="BO207" s="711">
        <v>189</v>
      </c>
      <c r="BP207" s="401" t="str">
        <f t="shared" ca="1" si="21"/>
        <v/>
      </c>
      <c r="BQ207" s="399" t="str">
        <f t="shared" ca="1" si="22"/>
        <v/>
      </c>
      <c r="BR207" s="400" t="str">
        <f ca="1"/>
        <v/>
      </c>
      <c r="BS207" s="400" t="str">
        <f ca="1"/>
        <v/>
      </c>
      <c r="BT207" s="400" t="str">
        <f ca="1"/>
        <v/>
      </c>
      <c r="BU207" s="401" t="str">
        <f ca="1"/>
        <v/>
      </c>
      <c r="BV207" s="402" t="str">
        <f ca="1"/>
        <v/>
      </c>
      <c r="BW207" s="400" t="str">
        <f ca="1"/>
        <v/>
      </c>
      <c r="BX207" s="403" t="str">
        <f t="shared" ca="1" si="18"/>
        <v/>
      </c>
      <c r="BY207" s="713" t="str">
        <f t="shared" ca="1" si="23"/>
        <v/>
      </c>
      <c r="BZ207" s="711">
        <v>189</v>
      </c>
      <c r="CA207" s="714" t="str">
        <f t="shared" ca="1" si="24"/>
        <v/>
      </c>
      <c r="CB207" s="399" t="str">
        <f t="shared" ca="1" si="25"/>
        <v/>
      </c>
      <c r="CC207" s="400" t="str">
        <f ca="1"/>
        <v/>
      </c>
      <c r="CD207" s="400" t="str">
        <f ca="1"/>
        <v/>
      </c>
      <c r="CE207" s="400" t="str">
        <f ca="1"/>
        <v/>
      </c>
      <c r="CF207" s="401" t="str">
        <f ca="1"/>
        <v/>
      </c>
      <c r="CG207" s="402" t="str">
        <f ca="1"/>
        <v/>
      </c>
      <c r="CH207" s="400" t="str">
        <f ca="1"/>
        <v/>
      </c>
      <c r="CI207" s="715" t="str">
        <f t="shared" ca="1" si="19"/>
        <v/>
      </c>
    </row>
    <row r="208" spans="5:87">
      <c r="E208" s="321">
        <v>190</v>
      </c>
      <c r="F208" s="408"/>
      <c r="G208" s="409"/>
      <c r="H208" s="419"/>
      <c r="I208" s="404"/>
      <c r="J208" s="404"/>
      <c r="K208" s="405"/>
      <c r="L208" s="406"/>
      <c r="M208" s="404"/>
      <c r="N208" s="407"/>
      <c r="P208" s="322">
        <v>190</v>
      </c>
      <c r="Q208" s="714" t="str">
        <f t="shared" si="20"/>
        <v/>
      </c>
      <c r="R208" s="435"/>
      <c r="S208" s="419"/>
      <c r="T208" s="419"/>
      <c r="U208" s="419"/>
      <c r="V208" s="432"/>
      <c r="W208" s="433"/>
      <c r="X208" s="419"/>
      <c r="Y208" s="434"/>
      <c r="Z208" s="2" t="s">
        <v>95</v>
      </c>
      <c r="BN208" s="708" t="s">
        <v>95</v>
      </c>
      <c r="BO208" s="711">
        <v>190</v>
      </c>
      <c r="BP208" s="401" t="str">
        <f t="shared" ca="1" si="21"/>
        <v/>
      </c>
      <c r="BQ208" s="399" t="str">
        <f t="shared" ca="1" si="22"/>
        <v/>
      </c>
      <c r="BR208" s="400" t="str">
        <f ca="1"/>
        <v/>
      </c>
      <c r="BS208" s="400" t="str">
        <f ca="1"/>
        <v/>
      </c>
      <c r="BT208" s="400" t="str">
        <f ca="1"/>
        <v/>
      </c>
      <c r="BU208" s="401" t="str">
        <f ca="1"/>
        <v/>
      </c>
      <c r="BV208" s="402" t="str">
        <f ca="1"/>
        <v/>
      </c>
      <c r="BW208" s="400" t="str">
        <f ca="1"/>
        <v/>
      </c>
      <c r="BX208" s="403" t="str">
        <f t="shared" ca="1" si="18"/>
        <v/>
      </c>
      <c r="BY208" s="713" t="str">
        <f t="shared" ca="1" si="23"/>
        <v/>
      </c>
      <c r="BZ208" s="711">
        <v>190</v>
      </c>
      <c r="CA208" s="714" t="str">
        <f t="shared" ca="1" si="24"/>
        <v/>
      </c>
      <c r="CB208" s="399" t="str">
        <f t="shared" ca="1" si="25"/>
        <v/>
      </c>
      <c r="CC208" s="400" t="str">
        <f ca="1"/>
        <v/>
      </c>
      <c r="CD208" s="400" t="str">
        <f ca="1"/>
        <v/>
      </c>
      <c r="CE208" s="400" t="str">
        <f ca="1"/>
        <v/>
      </c>
      <c r="CF208" s="401" t="str">
        <f ca="1"/>
        <v/>
      </c>
      <c r="CG208" s="402" t="str">
        <f ca="1"/>
        <v/>
      </c>
      <c r="CH208" s="400" t="str">
        <f ca="1"/>
        <v/>
      </c>
      <c r="CI208" s="715" t="str">
        <f t="shared" ca="1" si="19"/>
        <v/>
      </c>
    </row>
    <row r="209" spans="5:87">
      <c r="E209" s="321">
        <v>191</v>
      </c>
      <c r="F209" s="408"/>
      <c r="G209" s="409"/>
      <c r="H209" s="419"/>
      <c r="I209" s="404"/>
      <c r="J209" s="404"/>
      <c r="K209" s="405"/>
      <c r="L209" s="406"/>
      <c r="M209" s="404"/>
      <c r="N209" s="407"/>
      <c r="P209" s="322">
        <v>191</v>
      </c>
      <c r="Q209" s="714" t="str">
        <f t="shared" si="20"/>
        <v/>
      </c>
      <c r="R209" s="435"/>
      <c r="S209" s="419"/>
      <c r="T209" s="419"/>
      <c r="U209" s="419"/>
      <c r="V209" s="432"/>
      <c r="W209" s="433"/>
      <c r="X209" s="419"/>
      <c r="Y209" s="434"/>
      <c r="Z209" s="2" t="s">
        <v>95</v>
      </c>
      <c r="BN209" s="708" t="s">
        <v>95</v>
      </c>
      <c r="BO209" s="711">
        <v>191</v>
      </c>
      <c r="BP209" s="401" t="str">
        <f t="shared" ca="1" si="21"/>
        <v/>
      </c>
      <c r="BQ209" s="399" t="str">
        <f t="shared" ca="1" si="22"/>
        <v/>
      </c>
      <c r="BR209" s="400" t="str">
        <f ca="1"/>
        <v/>
      </c>
      <c r="BS209" s="400" t="str">
        <f ca="1"/>
        <v/>
      </c>
      <c r="BT209" s="400" t="str">
        <f ca="1"/>
        <v/>
      </c>
      <c r="BU209" s="401" t="str">
        <f ca="1"/>
        <v/>
      </c>
      <c r="BV209" s="402" t="str">
        <f ca="1"/>
        <v/>
      </c>
      <c r="BW209" s="400" t="str">
        <f ca="1"/>
        <v/>
      </c>
      <c r="BX209" s="403" t="str">
        <f t="shared" ca="1" si="18"/>
        <v/>
      </c>
      <c r="BY209" s="713" t="str">
        <f t="shared" ca="1" si="23"/>
        <v/>
      </c>
      <c r="BZ209" s="711">
        <v>191</v>
      </c>
      <c r="CA209" s="714" t="str">
        <f t="shared" ca="1" si="24"/>
        <v/>
      </c>
      <c r="CB209" s="399" t="str">
        <f t="shared" ca="1" si="25"/>
        <v/>
      </c>
      <c r="CC209" s="400" t="str">
        <f ca="1"/>
        <v/>
      </c>
      <c r="CD209" s="400" t="str">
        <f ca="1"/>
        <v/>
      </c>
      <c r="CE209" s="400" t="str">
        <f ca="1"/>
        <v/>
      </c>
      <c r="CF209" s="401" t="str">
        <f ca="1"/>
        <v/>
      </c>
      <c r="CG209" s="402" t="str">
        <f ca="1"/>
        <v/>
      </c>
      <c r="CH209" s="400" t="str">
        <f ca="1"/>
        <v/>
      </c>
      <c r="CI209" s="715" t="str">
        <f t="shared" ca="1" si="19"/>
        <v/>
      </c>
    </row>
    <row r="210" spans="5:87">
      <c r="E210" s="321">
        <v>192</v>
      </c>
      <c r="F210" s="408"/>
      <c r="G210" s="409"/>
      <c r="H210" s="419"/>
      <c r="I210" s="404"/>
      <c r="J210" s="404"/>
      <c r="K210" s="405"/>
      <c r="L210" s="406"/>
      <c r="M210" s="404"/>
      <c r="N210" s="407"/>
      <c r="P210" s="322">
        <v>192</v>
      </c>
      <c r="Q210" s="714" t="str">
        <f t="shared" si="20"/>
        <v/>
      </c>
      <c r="R210" s="435"/>
      <c r="S210" s="419"/>
      <c r="T210" s="419"/>
      <c r="U210" s="419"/>
      <c r="V210" s="432"/>
      <c r="W210" s="433"/>
      <c r="X210" s="419"/>
      <c r="Y210" s="434"/>
      <c r="Z210" s="2" t="s">
        <v>95</v>
      </c>
      <c r="BN210" s="708" t="s">
        <v>95</v>
      </c>
      <c r="BO210" s="711">
        <v>192</v>
      </c>
      <c r="BP210" s="401" t="str">
        <f t="shared" ca="1" si="21"/>
        <v/>
      </c>
      <c r="BQ210" s="399" t="str">
        <f t="shared" ca="1" si="22"/>
        <v/>
      </c>
      <c r="BR210" s="400" t="str">
        <f ca="1"/>
        <v/>
      </c>
      <c r="BS210" s="400" t="str">
        <f ca="1"/>
        <v/>
      </c>
      <c r="BT210" s="400" t="str">
        <f ca="1"/>
        <v/>
      </c>
      <c r="BU210" s="401" t="str">
        <f ca="1"/>
        <v/>
      </c>
      <c r="BV210" s="402" t="str">
        <f ca="1"/>
        <v/>
      </c>
      <c r="BW210" s="400" t="str">
        <f ca="1"/>
        <v/>
      </c>
      <c r="BX210" s="403" t="str">
        <f t="shared" ca="1" si="18"/>
        <v/>
      </c>
      <c r="BY210" s="713" t="str">
        <f t="shared" ca="1" si="23"/>
        <v/>
      </c>
      <c r="BZ210" s="711">
        <v>192</v>
      </c>
      <c r="CA210" s="714" t="str">
        <f t="shared" ca="1" si="24"/>
        <v/>
      </c>
      <c r="CB210" s="399" t="str">
        <f t="shared" ca="1" si="25"/>
        <v/>
      </c>
      <c r="CC210" s="400" t="str">
        <f ca="1"/>
        <v/>
      </c>
      <c r="CD210" s="400" t="str">
        <f ca="1"/>
        <v/>
      </c>
      <c r="CE210" s="400" t="str">
        <f ca="1"/>
        <v/>
      </c>
      <c r="CF210" s="401" t="str">
        <f ca="1"/>
        <v/>
      </c>
      <c r="CG210" s="402" t="str">
        <f ca="1"/>
        <v/>
      </c>
      <c r="CH210" s="400" t="str">
        <f ca="1"/>
        <v/>
      </c>
      <c r="CI210" s="715" t="str">
        <f t="shared" ca="1" si="19"/>
        <v/>
      </c>
    </row>
    <row r="211" spans="5:87">
      <c r="E211" s="321">
        <v>193</v>
      </c>
      <c r="F211" s="408"/>
      <c r="G211" s="409"/>
      <c r="H211" s="419"/>
      <c r="I211" s="404"/>
      <c r="J211" s="404"/>
      <c r="K211" s="405"/>
      <c r="L211" s="406"/>
      <c r="M211" s="404"/>
      <c r="N211" s="407"/>
      <c r="P211" s="322">
        <v>193</v>
      </c>
      <c r="Q211" s="714" t="str">
        <f t="shared" si="20"/>
        <v/>
      </c>
      <c r="R211" s="435"/>
      <c r="S211" s="419"/>
      <c r="T211" s="419"/>
      <c r="U211" s="419"/>
      <c r="V211" s="432"/>
      <c r="W211" s="433"/>
      <c r="X211" s="419"/>
      <c r="Y211" s="434"/>
      <c r="Z211" s="2" t="s">
        <v>95</v>
      </c>
      <c r="BN211" s="708" t="s">
        <v>95</v>
      </c>
      <c r="BO211" s="711">
        <v>193</v>
      </c>
      <c r="BP211" s="401" t="str">
        <f t="shared" ca="1" si="21"/>
        <v/>
      </c>
      <c r="BQ211" s="399" t="str">
        <f t="shared" ca="1" si="22"/>
        <v/>
      </c>
      <c r="BR211" s="400" t="str">
        <f ca="1"/>
        <v/>
      </c>
      <c r="BS211" s="400" t="str">
        <f ca="1"/>
        <v/>
      </c>
      <c r="BT211" s="400" t="str">
        <f ca="1"/>
        <v/>
      </c>
      <c r="BU211" s="401" t="str">
        <f ca="1"/>
        <v/>
      </c>
      <c r="BV211" s="402" t="str">
        <f ca="1"/>
        <v/>
      </c>
      <c r="BW211" s="400" t="str">
        <f ca="1"/>
        <v/>
      </c>
      <c r="BX211" s="403" t="str">
        <f t="shared" ref="BX211:BX274" ca="1" si="26">IF($BS211="","",VNS.FixedRate)</f>
        <v/>
      </c>
      <c r="BY211" s="713" t="str">
        <f t="shared" ca="1" si="23"/>
        <v/>
      </c>
      <c r="BZ211" s="711">
        <v>193</v>
      </c>
      <c r="CA211" s="714" t="str">
        <f t="shared" ca="1" si="24"/>
        <v/>
      </c>
      <c r="CB211" s="399" t="str">
        <f t="shared" ca="1" si="25"/>
        <v/>
      </c>
      <c r="CC211" s="400" t="str">
        <f ca="1"/>
        <v/>
      </c>
      <c r="CD211" s="400" t="str">
        <f ca="1"/>
        <v/>
      </c>
      <c r="CE211" s="400" t="str">
        <f ca="1"/>
        <v/>
      </c>
      <c r="CF211" s="401" t="str">
        <f ca="1"/>
        <v/>
      </c>
      <c r="CG211" s="402" t="str">
        <f ca="1"/>
        <v/>
      </c>
      <c r="CH211" s="400" t="str">
        <f ca="1"/>
        <v/>
      </c>
      <c r="CI211" s="715" t="str">
        <f t="shared" ref="CI211:CI274" ca="1" si="27">IF($CD211="","",VNS.FloatSpread)</f>
        <v/>
      </c>
    </row>
    <row r="212" spans="5:87">
      <c r="E212" s="321">
        <v>194</v>
      </c>
      <c r="F212" s="408"/>
      <c r="G212" s="409"/>
      <c r="H212" s="419"/>
      <c r="I212" s="404"/>
      <c r="J212" s="404"/>
      <c r="K212" s="405"/>
      <c r="L212" s="406"/>
      <c r="M212" s="404"/>
      <c r="N212" s="407"/>
      <c r="P212" s="322">
        <v>194</v>
      </c>
      <c r="Q212" s="714" t="str">
        <f t="shared" ref="Q212:Q275" si="28">IF(S212&lt;&gt;"",VLOOKUP(S212,H$19:O$518,8),"")</f>
        <v/>
      </c>
      <c r="R212" s="435"/>
      <c r="S212" s="419"/>
      <c r="T212" s="419"/>
      <c r="U212" s="419"/>
      <c r="V212" s="432"/>
      <c r="W212" s="433"/>
      <c r="X212" s="419"/>
      <c r="Y212" s="434"/>
      <c r="Z212" s="2" t="s">
        <v>95</v>
      </c>
      <c r="BN212" s="708" t="s">
        <v>95</v>
      </c>
      <c r="BO212" s="711">
        <v>194</v>
      </c>
      <c r="BP212" s="401" t="str">
        <f t="shared" ref="BP212:BP275" ca="1" si="29">IF($BS212="","",IF(OR(VNS.FixedAmortization=0,VNS.FixedAmortization.Frequency=0),BP211,IF(MOD(BO212-1,VNS.FixedAmortization.Frequency)=0,BP211-VNS.FixedAmortization,BP211)))</f>
        <v/>
      </c>
      <c r="BQ212" s="399" t="str">
        <f t="shared" ref="BQ212:BQ275" ca="1" si="30">IF(BS212="","",1)</f>
        <v/>
      </c>
      <c r="BR212" s="400" t="str">
        <f ca="1"/>
        <v/>
      </c>
      <c r="BS212" s="400" t="str">
        <f ca="1"/>
        <v/>
      </c>
      <c r="BT212" s="400" t="str">
        <f ca="1"/>
        <v/>
      </c>
      <c r="BU212" s="401" t="str">
        <f ca="1"/>
        <v/>
      </c>
      <c r="BV212" s="402" t="str">
        <f ca="1"/>
        <v/>
      </c>
      <c r="BW212" s="400" t="str">
        <f ca="1"/>
        <v/>
      </c>
      <c r="BX212" s="403" t="str">
        <f t="shared" ca="1" si="26"/>
        <v/>
      </c>
      <c r="BY212" s="713" t="str">
        <f t="shared" ref="BY212:BY275" ca="1" si="31">BP212</f>
        <v/>
      </c>
      <c r="BZ212" s="711">
        <v>194</v>
      </c>
      <c r="CA212" s="714" t="str">
        <f t="shared" ref="CA212:CA275" ca="1" si="32">IF(CC212&lt;&gt;"",VLOOKUP(CC212,BR$19:BY$518,8),"")</f>
        <v/>
      </c>
      <c r="CB212" s="399" t="str">
        <f t="shared" ca="1" si="25"/>
        <v/>
      </c>
      <c r="CC212" s="400" t="str">
        <f ca="1"/>
        <v/>
      </c>
      <c r="CD212" s="400" t="str">
        <f ca="1"/>
        <v/>
      </c>
      <c r="CE212" s="400" t="str">
        <f ca="1"/>
        <v/>
      </c>
      <c r="CF212" s="401" t="str">
        <f ca="1"/>
        <v/>
      </c>
      <c r="CG212" s="402" t="str">
        <f ca="1"/>
        <v/>
      </c>
      <c r="CH212" s="400" t="str">
        <f ca="1"/>
        <v/>
      </c>
      <c r="CI212" s="715" t="str">
        <f t="shared" ca="1" si="27"/>
        <v/>
      </c>
    </row>
    <row r="213" spans="5:87">
      <c r="E213" s="321">
        <v>195</v>
      </c>
      <c r="F213" s="408"/>
      <c r="G213" s="409"/>
      <c r="H213" s="419"/>
      <c r="I213" s="404"/>
      <c r="J213" s="404"/>
      <c r="K213" s="405"/>
      <c r="L213" s="406"/>
      <c r="M213" s="404"/>
      <c r="N213" s="407"/>
      <c r="P213" s="322">
        <v>195</v>
      </c>
      <c r="Q213" s="714" t="str">
        <f t="shared" si="28"/>
        <v/>
      </c>
      <c r="R213" s="435"/>
      <c r="S213" s="419"/>
      <c r="T213" s="419"/>
      <c r="U213" s="419"/>
      <c r="V213" s="432"/>
      <c r="W213" s="433"/>
      <c r="X213" s="419"/>
      <c r="Y213" s="434"/>
      <c r="Z213" s="2" t="s">
        <v>95</v>
      </c>
      <c r="BN213" s="708" t="s">
        <v>95</v>
      </c>
      <c r="BO213" s="711">
        <v>195</v>
      </c>
      <c r="BP213" s="401" t="str">
        <f t="shared" ca="1" si="29"/>
        <v/>
      </c>
      <c r="BQ213" s="399" t="str">
        <f t="shared" ca="1" si="30"/>
        <v/>
      </c>
      <c r="BR213" s="400" t="str">
        <f ca="1"/>
        <v/>
      </c>
      <c r="BS213" s="400" t="str">
        <f ca="1"/>
        <v/>
      </c>
      <c r="BT213" s="400" t="str">
        <f ca="1"/>
        <v/>
      </c>
      <c r="BU213" s="401" t="str">
        <f ca="1"/>
        <v/>
      </c>
      <c r="BV213" s="402" t="str">
        <f ca="1"/>
        <v/>
      </c>
      <c r="BW213" s="400" t="str">
        <f ca="1"/>
        <v/>
      </c>
      <c r="BX213" s="403" t="str">
        <f t="shared" ca="1" si="26"/>
        <v/>
      </c>
      <c r="BY213" s="713" t="str">
        <f t="shared" ca="1" si="31"/>
        <v/>
      </c>
      <c r="BZ213" s="711">
        <v>195</v>
      </c>
      <c r="CA213" s="714" t="str">
        <f t="shared" ca="1" si="32"/>
        <v/>
      </c>
      <c r="CB213" s="399" t="str">
        <f t="shared" ca="1" si="25"/>
        <v/>
      </c>
      <c r="CC213" s="400" t="str">
        <f ca="1"/>
        <v/>
      </c>
      <c r="CD213" s="400" t="str">
        <f ca="1"/>
        <v/>
      </c>
      <c r="CE213" s="400" t="str">
        <f ca="1"/>
        <v/>
      </c>
      <c r="CF213" s="401" t="str">
        <f ca="1"/>
        <v/>
      </c>
      <c r="CG213" s="402" t="str">
        <f ca="1"/>
        <v/>
      </c>
      <c r="CH213" s="400" t="str">
        <f ca="1"/>
        <v/>
      </c>
      <c r="CI213" s="715" t="str">
        <f t="shared" ca="1" si="27"/>
        <v/>
      </c>
    </row>
    <row r="214" spans="5:87">
      <c r="E214" s="321">
        <v>196</v>
      </c>
      <c r="F214" s="408"/>
      <c r="G214" s="409"/>
      <c r="H214" s="419"/>
      <c r="I214" s="404"/>
      <c r="J214" s="404"/>
      <c r="K214" s="405"/>
      <c r="L214" s="406"/>
      <c r="M214" s="404"/>
      <c r="N214" s="407"/>
      <c r="P214" s="322">
        <v>196</v>
      </c>
      <c r="Q214" s="714" t="str">
        <f t="shared" si="28"/>
        <v/>
      </c>
      <c r="R214" s="435"/>
      <c r="S214" s="419"/>
      <c r="T214" s="419"/>
      <c r="U214" s="419"/>
      <c r="V214" s="432"/>
      <c r="W214" s="433"/>
      <c r="X214" s="419"/>
      <c r="Y214" s="434"/>
      <c r="Z214" s="2" t="s">
        <v>95</v>
      </c>
      <c r="BN214" s="708" t="s">
        <v>95</v>
      </c>
      <c r="BO214" s="711">
        <v>196</v>
      </c>
      <c r="BP214" s="401" t="str">
        <f t="shared" ca="1" si="29"/>
        <v/>
      </c>
      <c r="BQ214" s="399" t="str">
        <f t="shared" ca="1" si="30"/>
        <v/>
      </c>
      <c r="BR214" s="400" t="str">
        <f ca="1"/>
        <v/>
      </c>
      <c r="BS214" s="400" t="str">
        <f ca="1"/>
        <v/>
      </c>
      <c r="BT214" s="400" t="str">
        <f ca="1"/>
        <v/>
      </c>
      <c r="BU214" s="401" t="str">
        <f ca="1"/>
        <v/>
      </c>
      <c r="BV214" s="402" t="str">
        <f ca="1"/>
        <v/>
      </c>
      <c r="BW214" s="400" t="str">
        <f ca="1"/>
        <v/>
      </c>
      <c r="BX214" s="403" t="str">
        <f t="shared" ca="1" si="26"/>
        <v/>
      </c>
      <c r="BY214" s="713" t="str">
        <f t="shared" ca="1" si="31"/>
        <v/>
      </c>
      <c r="BZ214" s="711">
        <v>196</v>
      </c>
      <c r="CA214" s="714" t="str">
        <f t="shared" ca="1" si="32"/>
        <v/>
      </c>
      <c r="CB214" s="399" t="str">
        <f t="shared" ca="1" si="25"/>
        <v/>
      </c>
      <c r="CC214" s="400" t="str">
        <f ca="1"/>
        <v/>
      </c>
      <c r="CD214" s="400" t="str">
        <f ca="1"/>
        <v/>
      </c>
      <c r="CE214" s="400" t="str">
        <f ca="1"/>
        <v/>
      </c>
      <c r="CF214" s="401" t="str">
        <f ca="1"/>
        <v/>
      </c>
      <c r="CG214" s="402" t="str">
        <f ca="1"/>
        <v/>
      </c>
      <c r="CH214" s="400" t="str">
        <f ca="1"/>
        <v/>
      </c>
      <c r="CI214" s="715" t="str">
        <f t="shared" ca="1" si="27"/>
        <v/>
      </c>
    </row>
    <row r="215" spans="5:87">
      <c r="E215" s="321">
        <v>197</v>
      </c>
      <c r="F215" s="408"/>
      <c r="G215" s="409"/>
      <c r="H215" s="419"/>
      <c r="I215" s="404"/>
      <c r="J215" s="404"/>
      <c r="K215" s="405"/>
      <c r="L215" s="406"/>
      <c r="M215" s="404"/>
      <c r="N215" s="407"/>
      <c r="P215" s="322">
        <v>197</v>
      </c>
      <c r="Q215" s="714" t="str">
        <f t="shared" si="28"/>
        <v/>
      </c>
      <c r="R215" s="435"/>
      <c r="S215" s="419"/>
      <c r="T215" s="419"/>
      <c r="U215" s="419"/>
      <c r="V215" s="432"/>
      <c r="W215" s="433"/>
      <c r="X215" s="419"/>
      <c r="Y215" s="434"/>
      <c r="Z215" s="2" t="s">
        <v>95</v>
      </c>
      <c r="BN215" s="708" t="s">
        <v>95</v>
      </c>
      <c r="BO215" s="711">
        <v>197</v>
      </c>
      <c r="BP215" s="401" t="str">
        <f t="shared" ca="1" si="29"/>
        <v/>
      </c>
      <c r="BQ215" s="399" t="str">
        <f t="shared" ca="1" si="30"/>
        <v/>
      </c>
      <c r="BR215" s="400" t="str">
        <f ca="1"/>
        <v/>
      </c>
      <c r="BS215" s="400" t="str">
        <f ca="1"/>
        <v/>
      </c>
      <c r="BT215" s="400" t="str">
        <f ca="1"/>
        <v/>
      </c>
      <c r="BU215" s="401" t="str">
        <f ca="1"/>
        <v/>
      </c>
      <c r="BV215" s="402" t="str">
        <f ca="1"/>
        <v/>
      </c>
      <c r="BW215" s="400" t="str">
        <f ca="1"/>
        <v/>
      </c>
      <c r="BX215" s="403" t="str">
        <f t="shared" ca="1" si="26"/>
        <v/>
      </c>
      <c r="BY215" s="713" t="str">
        <f t="shared" ca="1" si="31"/>
        <v/>
      </c>
      <c r="BZ215" s="711">
        <v>197</v>
      </c>
      <c r="CA215" s="714" t="str">
        <f t="shared" ca="1" si="32"/>
        <v/>
      </c>
      <c r="CB215" s="399" t="str">
        <f t="shared" ca="1" si="25"/>
        <v/>
      </c>
      <c r="CC215" s="400" t="str">
        <f ca="1"/>
        <v/>
      </c>
      <c r="CD215" s="400" t="str">
        <f ca="1"/>
        <v/>
      </c>
      <c r="CE215" s="400" t="str">
        <f ca="1"/>
        <v/>
      </c>
      <c r="CF215" s="401" t="str">
        <f ca="1"/>
        <v/>
      </c>
      <c r="CG215" s="402" t="str">
        <f ca="1"/>
        <v/>
      </c>
      <c r="CH215" s="400" t="str">
        <f ca="1"/>
        <v/>
      </c>
      <c r="CI215" s="715" t="str">
        <f t="shared" ca="1" si="27"/>
        <v/>
      </c>
    </row>
    <row r="216" spans="5:87">
      <c r="E216" s="321">
        <v>198</v>
      </c>
      <c r="F216" s="408"/>
      <c r="G216" s="409"/>
      <c r="H216" s="419"/>
      <c r="I216" s="404"/>
      <c r="J216" s="404"/>
      <c r="K216" s="405"/>
      <c r="L216" s="406"/>
      <c r="M216" s="404"/>
      <c r="N216" s="407"/>
      <c r="P216" s="322">
        <v>198</v>
      </c>
      <c r="Q216" s="714" t="str">
        <f t="shared" si="28"/>
        <v/>
      </c>
      <c r="R216" s="435"/>
      <c r="S216" s="419"/>
      <c r="T216" s="419"/>
      <c r="U216" s="419"/>
      <c r="V216" s="432"/>
      <c r="W216" s="433"/>
      <c r="X216" s="419"/>
      <c r="Y216" s="434"/>
      <c r="Z216" s="2" t="s">
        <v>95</v>
      </c>
      <c r="BN216" s="708" t="s">
        <v>95</v>
      </c>
      <c r="BO216" s="711">
        <v>198</v>
      </c>
      <c r="BP216" s="401" t="str">
        <f t="shared" ca="1" si="29"/>
        <v/>
      </c>
      <c r="BQ216" s="399" t="str">
        <f t="shared" ca="1" si="30"/>
        <v/>
      </c>
      <c r="BR216" s="400" t="str">
        <f ca="1"/>
        <v/>
      </c>
      <c r="BS216" s="400" t="str">
        <f ca="1"/>
        <v/>
      </c>
      <c r="BT216" s="400" t="str">
        <f ca="1"/>
        <v/>
      </c>
      <c r="BU216" s="401" t="str">
        <f ca="1"/>
        <v/>
      </c>
      <c r="BV216" s="402" t="str">
        <f ca="1"/>
        <v/>
      </c>
      <c r="BW216" s="400" t="str">
        <f ca="1"/>
        <v/>
      </c>
      <c r="BX216" s="403" t="str">
        <f t="shared" ca="1" si="26"/>
        <v/>
      </c>
      <c r="BY216" s="713" t="str">
        <f t="shared" ca="1" si="31"/>
        <v/>
      </c>
      <c r="BZ216" s="711">
        <v>198</v>
      </c>
      <c r="CA216" s="714" t="str">
        <f t="shared" ca="1" si="32"/>
        <v/>
      </c>
      <c r="CB216" s="399" t="str">
        <f t="shared" ref="CB216:CB279" ca="1" si="33">IF(CD216="","",1)</f>
        <v/>
      </c>
      <c r="CC216" s="400" t="str">
        <f ca="1"/>
        <v/>
      </c>
      <c r="CD216" s="400" t="str">
        <f ca="1"/>
        <v/>
      </c>
      <c r="CE216" s="400" t="str">
        <f ca="1"/>
        <v/>
      </c>
      <c r="CF216" s="401" t="str">
        <f ca="1"/>
        <v/>
      </c>
      <c r="CG216" s="402" t="str">
        <f ca="1"/>
        <v/>
      </c>
      <c r="CH216" s="400" t="str">
        <f ca="1"/>
        <v/>
      </c>
      <c r="CI216" s="715" t="str">
        <f t="shared" ca="1" si="27"/>
        <v/>
      </c>
    </row>
    <row r="217" spans="5:87">
      <c r="E217" s="321">
        <v>199</v>
      </c>
      <c r="F217" s="408"/>
      <c r="G217" s="409"/>
      <c r="H217" s="419"/>
      <c r="I217" s="404"/>
      <c r="J217" s="404"/>
      <c r="K217" s="405"/>
      <c r="L217" s="406"/>
      <c r="M217" s="404"/>
      <c r="N217" s="407"/>
      <c r="P217" s="322">
        <v>199</v>
      </c>
      <c r="Q217" s="714" t="str">
        <f t="shared" si="28"/>
        <v/>
      </c>
      <c r="R217" s="435"/>
      <c r="S217" s="419"/>
      <c r="T217" s="419"/>
      <c r="U217" s="419"/>
      <c r="V217" s="432"/>
      <c r="W217" s="433"/>
      <c r="X217" s="419"/>
      <c r="Y217" s="434"/>
      <c r="Z217" s="2" t="s">
        <v>95</v>
      </c>
      <c r="BN217" s="708" t="s">
        <v>95</v>
      </c>
      <c r="BO217" s="711">
        <v>199</v>
      </c>
      <c r="BP217" s="401" t="str">
        <f t="shared" ca="1" si="29"/>
        <v/>
      </c>
      <c r="BQ217" s="399" t="str">
        <f t="shared" ca="1" si="30"/>
        <v/>
      </c>
      <c r="BR217" s="400" t="str">
        <f ca="1"/>
        <v/>
      </c>
      <c r="BS217" s="400" t="str">
        <f ca="1"/>
        <v/>
      </c>
      <c r="BT217" s="400" t="str">
        <f ca="1"/>
        <v/>
      </c>
      <c r="BU217" s="401" t="str">
        <f ca="1"/>
        <v/>
      </c>
      <c r="BV217" s="402" t="str">
        <f ca="1"/>
        <v/>
      </c>
      <c r="BW217" s="400" t="str">
        <f ca="1"/>
        <v/>
      </c>
      <c r="BX217" s="403" t="str">
        <f t="shared" ca="1" si="26"/>
        <v/>
      </c>
      <c r="BY217" s="713" t="str">
        <f t="shared" ca="1" si="31"/>
        <v/>
      </c>
      <c r="BZ217" s="711">
        <v>199</v>
      </c>
      <c r="CA217" s="714" t="str">
        <f t="shared" ca="1" si="32"/>
        <v/>
      </c>
      <c r="CB217" s="399" t="str">
        <f t="shared" ca="1" si="33"/>
        <v/>
      </c>
      <c r="CC217" s="400" t="str">
        <f ca="1"/>
        <v/>
      </c>
      <c r="CD217" s="400" t="str">
        <f ca="1"/>
        <v/>
      </c>
      <c r="CE217" s="400" t="str">
        <f ca="1"/>
        <v/>
      </c>
      <c r="CF217" s="401" t="str">
        <f ca="1"/>
        <v/>
      </c>
      <c r="CG217" s="402" t="str">
        <f ca="1"/>
        <v/>
      </c>
      <c r="CH217" s="400" t="str">
        <f ca="1"/>
        <v/>
      </c>
      <c r="CI217" s="715" t="str">
        <f t="shared" ca="1" si="27"/>
        <v/>
      </c>
    </row>
    <row r="218" spans="5:87">
      <c r="E218" s="321">
        <v>200</v>
      </c>
      <c r="F218" s="408"/>
      <c r="G218" s="409"/>
      <c r="H218" s="419"/>
      <c r="I218" s="404"/>
      <c r="J218" s="404"/>
      <c r="K218" s="405"/>
      <c r="L218" s="406"/>
      <c r="M218" s="404"/>
      <c r="N218" s="407"/>
      <c r="P218" s="322">
        <v>200</v>
      </c>
      <c r="Q218" s="714" t="str">
        <f t="shared" si="28"/>
        <v/>
      </c>
      <c r="R218" s="435"/>
      <c r="S218" s="419"/>
      <c r="T218" s="419"/>
      <c r="U218" s="419"/>
      <c r="V218" s="432"/>
      <c r="W218" s="433"/>
      <c r="X218" s="419"/>
      <c r="Y218" s="434"/>
      <c r="Z218" s="2" t="s">
        <v>95</v>
      </c>
      <c r="BN218" s="708" t="s">
        <v>95</v>
      </c>
      <c r="BO218" s="711">
        <v>200</v>
      </c>
      <c r="BP218" s="401" t="str">
        <f t="shared" ca="1" si="29"/>
        <v/>
      </c>
      <c r="BQ218" s="399" t="str">
        <f t="shared" ca="1" si="30"/>
        <v/>
      </c>
      <c r="BR218" s="400" t="str">
        <f ca="1"/>
        <v/>
      </c>
      <c r="BS218" s="400" t="str">
        <f ca="1"/>
        <v/>
      </c>
      <c r="BT218" s="400" t="str">
        <f ca="1"/>
        <v/>
      </c>
      <c r="BU218" s="401" t="str">
        <f ca="1"/>
        <v/>
      </c>
      <c r="BV218" s="402" t="str">
        <f ca="1"/>
        <v/>
      </c>
      <c r="BW218" s="400" t="str">
        <f ca="1"/>
        <v/>
      </c>
      <c r="BX218" s="403" t="str">
        <f t="shared" ca="1" si="26"/>
        <v/>
      </c>
      <c r="BY218" s="713" t="str">
        <f t="shared" ca="1" si="31"/>
        <v/>
      </c>
      <c r="BZ218" s="711">
        <v>200</v>
      </c>
      <c r="CA218" s="714" t="str">
        <f t="shared" ca="1" si="32"/>
        <v/>
      </c>
      <c r="CB218" s="399" t="str">
        <f t="shared" ca="1" si="33"/>
        <v/>
      </c>
      <c r="CC218" s="400" t="str">
        <f ca="1"/>
        <v/>
      </c>
      <c r="CD218" s="400" t="str">
        <f ca="1"/>
        <v/>
      </c>
      <c r="CE218" s="400" t="str">
        <f ca="1"/>
        <v/>
      </c>
      <c r="CF218" s="401" t="str">
        <f ca="1"/>
        <v/>
      </c>
      <c r="CG218" s="402" t="str">
        <f ca="1"/>
        <v/>
      </c>
      <c r="CH218" s="400" t="str">
        <f ca="1"/>
        <v/>
      </c>
      <c r="CI218" s="715" t="str">
        <f t="shared" ca="1" si="27"/>
        <v/>
      </c>
    </row>
    <row r="219" spans="5:87">
      <c r="E219" s="321">
        <v>201</v>
      </c>
      <c r="F219" s="408"/>
      <c r="G219" s="409"/>
      <c r="H219" s="419"/>
      <c r="I219" s="404"/>
      <c r="J219" s="404"/>
      <c r="K219" s="405"/>
      <c r="L219" s="406"/>
      <c r="M219" s="404"/>
      <c r="N219" s="407"/>
      <c r="P219" s="322">
        <v>201</v>
      </c>
      <c r="Q219" s="714" t="str">
        <f t="shared" si="28"/>
        <v/>
      </c>
      <c r="R219" s="435"/>
      <c r="S219" s="419"/>
      <c r="T219" s="419"/>
      <c r="U219" s="419"/>
      <c r="V219" s="432"/>
      <c r="W219" s="433"/>
      <c r="X219" s="419"/>
      <c r="Y219" s="434"/>
      <c r="Z219" s="2" t="s">
        <v>95</v>
      </c>
      <c r="BN219" s="708" t="s">
        <v>95</v>
      </c>
      <c r="BO219" s="711">
        <v>201</v>
      </c>
      <c r="BP219" s="401" t="str">
        <f t="shared" ca="1" si="29"/>
        <v/>
      </c>
      <c r="BQ219" s="399" t="str">
        <f t="shared" ca="1" si="30"/>
        <v/>
      </c>
      <c r="BR219" s="400" t="str">
        <f ca="1"/>
        <v/>
      </c>
      <c r="BS219" s="400" t="str">
        <f ca="1"/>
        <v/>
      </c>
      <c r="BT219" s="400" t="str">
        <f ca="1"/>
        <v/>
      </c>
      <c r="BU219" s="401" t="str">
        <f ca="1"/>
        <v/>
      </c>
      <c r="BV219" s="402" t="str">
        <f ca="1"/>
        <v/>
      </c>
      <c r="BW219" s="400" t="str">
        <f ca="1"/>
        <v/>
      </c>
      <c r="BX219" s="403" t="str">
        <f t="shared" ca="1" si="26"/>
        <v/>
      </c>
      <c r="BY219" s="713" t="str">
        <f t="shared" ca="1" si="31"/>
        <v/>
      </c>
      <c r="BZ219" s="711">
        <v>201</v>
      </c>
      <c r="CA219" s="714" t="str">
        <f t="shared" ca="1" si="32"/>
        <v/>
      </c>
      <c r="CB219" s="399" t="str">
        <f t="shared" ca="1" si="33"/>
        <v/>
      </c>
      <c r="CC219" s="400" t="str">
        <f ca="1"/>
        <v/>
      </c>
      <c r="CD219" s="400" t="str">
        <f ca="1"/>
        <v/>
      </c>
      <c r="CE219" s="400" t="str">
        <f ca="1"/>
        <v/>
      </c>
      <c r="CF219" s="401" t="str">
        <f ca="1"/>
        <v/>
      </c>
      <c r="CG219" s="402" t="str">
        <f ca="1"/>
        <v/>
      </c>
      <c r="CH219" s="400" t="str">
        <f ca="1"/>
        <v/>
      </c>
      <c r="CI219" s="715" t="str">
        <f t="shared" ca="1" si="27"/>
        <v/>
      </c>
    </row>
    <row r="220" spans="5:87">
      <c r="E220" s="321">
        <v>202</v>
      </c>
      <c r="F220" s="408"/>
      <c r="G220" s="409"/>
      <c r="H220" s="419"/>
      <c r="I220" s="404"/>
      <c r="J220" s="404"/>
      <c r="K220" s="405"/>
      <c r="L220" s="406"/>
      <c r="M220" s="404"/>
      <c r="N220" s="407"/>
      <c r="P220" s="322">
        <v>202</v>
      </c>
      <c r="Q220" s="714" t="str">
        <f t="shared" si="28"/>
        <v/>
      </c>
      <c r="R220" s="435"/>
      <c r="S220" s="419"/>
      <c r="T220" s="419"/>
      <c r="U220" s="419"/>
      <c r="V220" s="432"/>
      <c r="W220" s="433"/>
      <c r="X220" s="419"/>
      <c r="Y220" s="434"/>
      <c r="Z220" s="2" t="s">
        <v>95</v>
      </c>
      <c r="BN220" s="708" t="s">
        <v>95</v>
      </c>
      <c r="BO220" s="711">
        <v>202</v>
      </c>
      <c r="BP220" s="401" t="str">
        <f t="shared" ca="1" si="29"/>
        <v/>
      </c>
      <c r="BQ220" s="399" t="str">
        <f t="shared" ca="1" si="30"/>
        <v/>
      </c>
      <c r="BR220" s="400" t="str">
        <f ca="1"/>
        <v/>
      </c>
      <c r="BS220" s="400" t="str">
        <f ca="1"/>
        <v/>
      </c>
      <c r="BT220" s="400" t="str">
        <f ca="1"/>
        <v/>
      </c>
      <c r="BU220" s="401" t="str">
        <f ca="1"/>
        <v/>
      </c>
      <c r="BV220" s="402" t="str">
        <f ca="1"/>
        <v/>
      </c>
      <c r="BW220" s="400" t="str">
        <f ca="1"/>
        <v/>
      </c>
      <c r="BX220" s="403" t="str">
        <f t="shared" ca="1" si="26"/>
        <v/>
      </c>
      <c r="BY220" s="713" t="str">
        <f t="shared" ca="1" si="31"/>
        <v/>
      </c>
      <c r="BZ220" s="711">
        <v>202</v>
      </c>
      <c r="CA220" s="714" t="str">
        <f t="shared" ca="1" si="32"/>
        <v/>
      </c>
      <c r="CB220" s="399" t="str">
        <f t="shared" ca="1" si="33"/>
        <v/>
      </c>
      <c r="CC220" s="400" t="str">
        <f ca="1"/>
        <v/>
      </c>
      <c r="CD220" s="400" t="str">
        <f ca="1"/>
        <v/>
      </c>
      <c r="CE220" s="400" t="str">
        <f ca="1"/>
        <v/>
      </c>
      <c r="CF220" s="401" t="str">
        <f ca="1"/>
        <v/>
      </c>
      <c r="CG220" s="402" t="str">
        <f ca="1"/>
        <v/>
      </c>
      <c r="CH220" s="400" t="str">
        <f ca="1"/>
        <v/>
      </c>
      <c r="CI220" s="715" t="str">
        <f t="shared" ca="1" si="27"/>
        <v/>
      </c>
    </row>
    <row r="221" spans="5:87">
      <c r="E221" s="321">
        <v>203</v>
      </c>
      <c r="F221" s="408"/>
      <c r="G221" s="409"/>
      <c r="H221" s="419"/>
      <c r="I221" s="404"/>
      <c r="J221" s="404"/>
      <c r="K221" s="405"/>
      <c r="L221" s="406"/>
      <c r="M221" s="404"/>
      <c r="N221" s="407"/>
      <c r="P221" s="322">
        <v>203</v>
      </c>
      <c r="Q221" s="714" t="str">
        <f t="shared" si="28"/>
        <v/>
      </c>
      <c r="R221" s="435"/>
      <c r="S221" s="419"/>
      <c r="T221" s="419"/>
      <c r="U221" s="419"/>
      <c r="V221" s="432"/>
      <c r="W221" s="433"/>
      <c r="X221" s="419"/>
      <c r="Y221" s="434"/>
      <c r="Z221" s="2" t="s">
        <v>95</v>
      </c>
      <c r="BN221" s="708" t="s">
        <v>95</v>
      </c>
      <c r="BO221" s="711">
        <v>203</v>
      </c>
      <c r="BP221" s="401" t="str">
        <f t="shared" ca="1" si="29"/>
        <v/>
      </c>
      <c r="BQ221" s="399" t="str">
        <f t="shared" ca="1" si="30"/>
        <v/>
      </c>
      <c r="BR221" s="400" t="str">
        <f ca="1"/>
        <v/>
      </c>
      <c r="BS221" s="400" t="str">
        <f ca="1"/>
        <v/>
      </c>
      <c r="BT221" s="400" t="str">
        <f ca="1"/>
        <v/>
      </c>
      <c r="BU221" s="401" t="str">
        <f ca="1"/>
        <v/>
      </c>
      <c r="BV221" s="402" t="str">
        <f ca="1"/>
        <v/>
      </c>
      <c r="BW221" s="400" t="str">
        <f ca="1"/>
        <v/>
      </c>
      <c r="BX221" s="403" t="str">
        <f t="shared" ca="1" si="26"/>
        <v/>
      </c>
      <c r="BY221" s="713" t="str">
        <f t="shared" ca="1" si="31"/>
        <v/>
      </c>
      <c r="BZ221" s="711">
        <v>203</v>
      </c>
      <c r="CA221" s="714" t="str">
        <f t="shared" ca="1" si="32"/>
        <v/>
      </c>
      <c r="CB221" s="399" t="str">
        <f t="shared" ca="1" si="33"/>
        <v/>
      </c>
      <c r="CC221" s="400" t="str">
        <f ca="1"/>
        <v/>
      </c>
      <c r="CD221" s="400" t="str">
        <f ca="1"/>
        <v/>
      </c>
      <c r="CE221" s="400" t="str">
        <f ca="1"/>
        <v/>
      </c>
      <c r="CF221" s="401" t="str">
        <f ca="1"/>
        <v/>
      </c>
      <c r="CG221" s="402" t="str">
        <f ca="1"/>
        <v/>
      </c>
      <c r="CH221" s="400" t="str">
        <f ca="1"/>
        <v/>
      </c>
      <c r="CI221" s="715" t="str">
        <f t="shared" ca="1" si="27"/>
        <v/>
      </c>
    </row>
    <row r="222" spans="5:87">
      <c r="E222" s="321">
        <v>204</v>
      </c>
      <c r="F222" s="408"/>
      <c r="G222" s="409"/>
      <c r="H222" s="419"/>
      <c r="I222" s="404"/>
      <c r="J222" s="404"/>
      <c r="K222" s="405"/>
      <c r="L222" s="406"/>
      <c r="M222" s="404"/>
      <c r="N222" s="407"/>
      <c r="P222" s="322">
        <v>204</v>
      </c>
      <c r="Q222" s="714" t="str">
        <f t="shared" si="28"/>
        <v/>
      </c>
      <c r="R222" s="435"/>
      <c r="S222" s="419"/>
      <c r="T222" s="419"/>
      <c r="U222" s="419"/>
      <c r="V222" s="432"/>
      <c r="W222" s="433"/>
      <c r="X222" s="419"/>
      <c r="Y222" s="434"/>
      <c r="Z222" s="2" t="s">
        <v>95</v>
      </c>
      <c r="BN222" s="708" t="s">
        <v>95</v>
      </c>
      <c r="BO222" s="711">
        <v>204</v>
      </c>
      <c r="BP222" s="401" t="str">
        <f t="shared" ca="1" si="29"/>
        <v/>
      </c>
      <c r="BQ222" s="399" t="str">
        <f t="shared" ca="1" si="30"/>
        <v/>
      </c>
      <c r="BR222" s="400" t="str">
        <f ca="1"/>
        <v/>
      </c>
      <c r="BS222" s="400" t="str">
        <f ca="1"/>
        <v/>
      </c>
      <c r="BT222" s="400" t="str">
        <f ca="1"/>
        <v/>
      </c>
      <c r="BU222" s="401" t="str">
        <f ca="1"/>
        <v/>
      </c>
      <c r="BV222" s="402" t="str">
        <f ca="1"/>
        <v/>
      </c>
      <c r="BW222" s="400" t="str">
        <f ca="1"/>
        <v/>
      </c>
      <c r="BX222" s="403" t="str">
        <f t="shared" ca="1" si="26"/>
        <v/>
      </c>
      <c r="BY222" s="713" t="str">
        <f t="shared" ca="1" si="31"/>
        <v/>
      </c>
      <c r="BZ222" s="711">
        <v>204</v>
      </c>
      <c r="CA222" s="714" t="str">
        <f t="shared" ca="1" si="32"/>
        <v/>
      </c>
      <c r="CB222" s="399" t="str">
        <f t="shared" ca="1" si="33"/>
        <v/>
      </c>
      <c r="CC222" s="400" t="str">
        <f ca="1"/>
        <v/>
      </c>
      <c r="CD222" s="400" t="str">
        <f ca="1"/>
        <v/>
      </c>
      <c r="CE222" s="400" t="str">
        <f ca="1"/>
        <v/>
      </c>
      <c r="CF222" s="401" t="str">
        <f ca="1"/>
        <v/>
      </c>
      <c r="CG222" s="402" t="str">
        <f ca="1"/>
        <v/>
      </c>
      <c r="CH222" s="400" t="str">
        <f ca="1"/>
        <v/>
      </c>
      <c r="CI222" s="715" t="str">
        <f t="shared" ca="1" si="27"/>
        <v/>
      </c>
    </row>
    <row r="223" spans="5:87">
      <c r="E223" s="321">
        <v>205</v>
      </c>
      <c r="F223" s="408"/>
      <c r="G223" s="409"/>
      <c r="H223" s="419"/>
      <c r="I223" s="404"/>
      <c r="J223" s="404"/>
      <c r="K223" s="405"/>
      <c r="L223" s="406"/>
      <c r="M223" s="404"/>
      <c r="N223" s="407"/>
      <c r="P223" s="322">
        <v>205</v>
      </c>
      <c r="Q223" s="714" t="str">
        <f t="shared" si="28"/>
        <v/>
      </c>
      <c r="R223" s="435"/>
      <c r="S223" s="419"/>
      <c r="T223" s="419"/>
      <c r="U223" s="419"/>
      <c r="V223" s="432"/>
      <c r="W223" s="433"/>
      <c r="X223" s="419"/>
      <c r="Y223" s="434"/>
      <c r="Z223" s="2" t="s">
        <v>95</v>
      </c>
      <c r="BN223" s="708" t="s">
        <v>95</v>
      </c>
      <c r="BO223" s="711">
        <v>205</v>
      </c>
      <c r="BP223" s="401" t="str">
        <f t="shared" ca="1" si="29"/>
        <v/>
      </c>
      <c r="BQ223" s="399" t="str">
        <f t="shared" ca="1" si="30"/>
        <v/>
      </c>
      <c r="BR223" s="400" t="str">
        <f ca="1"/>
        <v/>
      </c>
      <c r="BS223" s="400" t="str">
        <f ca="1"/>
        <v/>
      </c>
      <c r="BT223" s="400" t="str">
        <f ca="1"/>
        <v/>
      </c>
      <c r="BU223" s="401" t="str">
        <f ca="1"/>
        <v/>
      </c>
      <c r="BV223" s="402" t="str">
        <f ca="1"/>
        <v/>
      </c>
      <c r="BW223" s="400" t="str">
        <f ca="1"/>
        <v/>
      </c>
      <c r="BX223" s="403" t="str">
        <f t="shared" ca="1" si="26"/>
        <v/>
      </c>
      <c r="BY223" s="713" t="str">
        <f t="shared" ca="1" si="31"/>
        <v/>
      </c>
      <c r="BZ223" s="711">
        <v>205</v>
      </c>
      <c r="CA223" s="714" t="str">
        <f t="shared" ca="1" si="32"/>
        <v/>
      </c>
      <c r="CB223" s="399" t="str">
        <f t="shared" ca="1" si="33"/>
        <v/>
      </c>
      <c r="CC223" s="400" t="str">
        <f ca="1"/>
        <v/>
      </c>
      <c r="CD223" s="400" t="str">
        <f ca="1"/>
        <v/>
      </c>
      <c r="CE223" s="400" t="str">
        <f ca="1"/>
        <v/>
      </c>
      <c r="CF223" s="401" t="str">
        <f ca="1"/>
        <v/>
      </c>
      <c r="CG223" s="402" t="str">
        <f ca="1"/>
        <v/>
      </c>
      <c r="CH223" s="400" t="str">
        <f ca="1"/>
        <v/>
      </c>
      <c r="CI223" s="715" t="str">
        <f t="shared" ca="1" si="27"/>
        <v/>
      </c>
    </row>
    <row r="224" spans="5:87">
      <c r="E224" s="321">
        <v>206</v>
      </c>
      <c r="F224" s="408"/>
      <c r="G224" s="409"/>
      <c r="H224" s="419"/>
      <c r="I224" s="404"/>
      <c r="J224" s="404"/>
      <c r="K224" s="405"/>
      <c r="L224" s="406"/>
      <c r="M224" s="404"/>
      <c r="N224" s="407"/>
      <c r="P224" s="322">
        <v>206</v>
      </c>
      <c r="Q224" s="714" t="str">
        <f t="shared" si="28"/>
        <v/>
      </c>
      <c r="R224" s="435"/>
      <c r="S224" s="419"/>
      <c r="T224" s="419"/>
      <c r="U224" s="419"/>
      <c r="V224" s="432"/>
      <c r="W224" s="433"/>
      <c r="X224" s="419"/>
      <c r="Y224" s="434"/>
      <c r="Z224" s="2" t="s">
        <v>95</v>
      </c>
      <c r="BN224" s="708" t="s">
        <v>95</v>
      </c>
      <c r="BO224" s="711">
        <v>206</v>
      </c>
      <c r="BP224" s="401" t="str">
        <f t="shared" ca="1" si="29"/>
        <v/>
      </c>
      <c r="BQ224" s="399" t="str">
        <f t="shared" ca="1" si="30"/>
        <v/>
      </c>
      <c r="BR224" s="400" t="str">
        <f ca="1"/>
        <v/>
      </c>
      <c r="BS224" s="400" t="str">
        <f ca="1"/>
        <v/>
      </c>
      <c r="BT224" s="400" t="str">
        <f ca="1"/>
        <v/>
      </c>
      <c r="BU224" s="401" t="str">
        <f ca="1"/>
        <v/>
      </c>
      <c r="BV224" s="402" t="str">
        <f ca="1"/>
        <v/>
      </c>
      <c r="BW224" s="400" t="str">
        <f ca="1"/>
        <v/>
      </c>
      <c r="BX224" s="403" t="str">
        <f t="shared" ca="1" si="26"/>
        <v/>
      </c>
      <c r="BY224" s="713" t="str">
        <f t="shared" ca="1" si="31"/>
        <v/>
      </c>
      <c r="BZ224" s="711">
        <v>206</v>
      </c>
      <c r="CA224" s="714" t="str">
        <f t="shared" ca="1" si="32"/>
        <v/>
      </c>
      <c r="CB224" s="399" t="str">
        <f t="shared" ca="1" si="33"/>
        <v/>
      </c>
      <c r="CC224" s="400" t="str">
        <f ca="1"/>
        <v/>
      </c>
      <c r="CD224" s="400" t="str">
        <f ca="1"/>
        <v/>
      </c>
      <c r="CE224" s="400" t="str">
        <f ca="1"/>
        <v/>
      </c>
      <c r="CF224" s="401" t="str">
        <f ca="1"/>
        <v/>
      </c>
      <c r="CG224" s="402" t="str">
        <f ca="1"/>
        <v/>
      </c>
      <c r="CH224" s="400" t="str">
        <f ca="1"/>
        <v/>
      </c>
      <c r="CI224" s="715" t="str">
        <f t="shared" ca="1" si="27"/>
        <v/>
      </c>
    </row>
    <row r="225" spans="5:87">
      <c r="E225" s="321">
        <v>207</v>
      </c>
      <c r="F225" s="408"/>
      <c r="G225" s="409"/>
      <c r="H225" s="419"/>
      <c r="I225" s="404"/>
      <c r="J225" s="404"/>
      <c r="K225" s="405"/>
      <c r="L225" s="406"/>
      <c r="M225" s="404"/>
      <c r="N225" s="407"/>
      <c r="P225" s="322">
        <v>207</v>
      </c>
      <c r="Q225" s="714" t="str">
        <f t="shared" si="28"/>
        <v/>
      </c>
      <c r="R225" s="435"/>
      <c r="S225" s="419"/>
      <c r="T225" s="419"/>
      <c r="U225" s="419"/>
      <c r="V225" s="432"/>
      <c r="W225" s="433"/>
      <c r="X225" s="419"/>
      <c r="Y225" s="434"/>
      <c r="Z225" s="2" t="s">
        <v>95</v>
      </c>
      <c r="BN225" s="708" t="s">
        <v>95</v>
      </c>
      <c r="BO225" s="711">
        <v>207</v>
      </c>
      <c r="BP225" s="401" t="str">
        <f t="shared" ca="1" si="29"/>
        <v/>
      </c>
      <c r="BQ225" s="399" t="str">
        <f t="shared" ca="1" si="30"/>
        <v/>
      </c>
      <c r="BR225" s="400" t="str">
        <f ca="1"/>
        <v/>
      </c>
      <c r="BS225" s="400" t="str">
        <f ca="1"/>
        <v/>
      </c>
      <c r="BT225" s="400" t="str">
        <f ca="1"/>
        <v/>
      </c>
      <c r="BU225" s="401" t="str">
        <f ca="1"/>
        <v/>
      </c>
      <c r="BV225" s="402" t="str">
        <f ca="1"/>
        <v/>
      </c>
      <c r="BW225" s="400" t="str">
        <f ca="1"/>
        <v/>
      </c>
      <c r="BX225" s="403" t="str">
        <f t="shared" ca="1" si="26"/>
        <v/>
      </c>
      <c r="BY225" s="713" t="str">
        <f t="shared" ca="1" si="31"/>
        <v/>
      </c>
      <c r="BZ225" s="711">
        <v>207</v>
      </c>
      <c r="CA225" s="714" t="str">
        <f t="shared" ca="1" si="32"/>
        <v/>
      </c>
      <c r="CB225" s="399" t="str">
        <f t="shared" ca="1" si="33"/>
        <v/>
      </c>
      <c r="CC225" s="400" t="str">
        <f ca="1"/>
        <v/>
      </c>
      <c r="CD225" s="400" t="str">
        <f ca="1"/>
        <v/>
      </c>
      <c r="CE225" s="400" t="str">
        <f ca="1"/>
        <v/>
      </c>
      <c r="CF225" s="401" t="str">
        <f ca="1"/>
        <v/>
      </c>
      <c r="CG225" s="402" t="str">
        <f ca="1"/>
        <v/>
      </c>
      <c r="CH225" s="400" t="str">
        <f ca="1"/>
        <v/>
      </c>
      <c r="CI225" s="715" t="str">
        <f t="shared" ca="1" si="27"/>
        <v/>
      </c>
    </row>
    <row r="226" spans="5:87">
      <c r="E226" s="321">
        <v>208</v>
      </c>
      <c r="F226" s="408"/>
      <c r="G226" s="409"/>
      <c r="H226" s="419"/>
      <c r="I226" s="404"/>
      <c r="J226" s="404"/>
      <c r="K226" s="405"/>
      <c r="L226" s="406"/>
      <c r="M226" s="404"/>
      <c r="N226" s="407"/>
      <c r="P226" s="322">
        <v>208</v>
      </c>
      <c r="Q226" s="714" t="str">
        <f t="shared" si="28"/>
        <v/>
      </c>
      <c r="R226" s="435"/>
      <c r="S226" s="419"/>
      <c r="T226" s="419"/>
      <c r="U226" s="419"/>
      <c r="V226" s="432"/>
      <c r="W226" s="433"/>
      <c r="X226" s="419"/>
      <c r="Y226" s="434"/>
      <c r="Z226" s="2" t="s">
        <v>95</v>
      </c>
      <c r="BN226" s="708" t="s">
        <v>95</v>
      </c>
      <c r="BO226" s="711">
        <v>208</v>
      </c>
      <c r="BP226" s="401" t="str">
        <f t="shared" ca="1" si="29"/>
        <v/>
      </c>
      <c r="BQ226" s="399" t="str">
        <f t="shared" ca="1" si="30"/>
        <v/>
      </c>
      <c r="BR226" s="400" t="str">
        <f ca="1"/>
        <v/>
      </c>
      <c r="BS226" s="400" t="str">
        <f ca="1"/>
        <v/>
      </c>
      <c r="BT226" s="400" t="str">
        <f ca="1"/>
        <v/>
      </c>
      <c r="BU226" s="401" t="str">
        <f ca="1"/>
        <v/>
      </c>
      <c r="BV226" s="402" t="str">
        <f ca="1"/>
        <v/>
      </c>
      <c r="BW226" s="400" t="str">
        <f ca="1"/>
        <v/>
      </c>
      <c r="BX226" s="403" t="str">
        <f t="shared" ca="1" si="26"/>
        <v/>
      </c>
      <c r="BY226" s="713" t="str">
        <f t="shared" ca="1" si="31"/>
        <v/>
      </c>
      <c r="BZ226" s="711">
        <v>208</v>
      </c>
      <c r="CA226" s="714" t="str">
        <f t="shared" ca="1" si="32"/>
        <v/>
      </c>
      <c r="CB226" s="399" t="str">
        <f t="shared" ca="1" si="33"/>
        <v/>
      </c>
      <c r="CC226" s="400" t="str">
        <f ca="1"/>
        <v/>
      </c>
      <c r="CD226" s="400" t="str">
        <f ca="1"/>
        <v/>
      </c>
      <c r="CE226" s="400" t="str">
        <f ca="1"/>
        <v/>
      </c>
      <c r="CF226" s="401" t="str">
        <f ca="1"/>
        <v/>
      </c>
      <c r="CG226" s="402" t="str">
        <f ca="1"/>
        <v/>
      </c>
      <c r="CH226" s="400" t="str">
        <f ca="1"/>
        <v/>
      </c>
      <c r="CI226" s="715" t="str">
        <f t="shared" ca="1" si="27"/>
        <v/>
      </c>
    </row>
    <row r="227" spans="5:87">
      <c r="E227" s="321">
        <v>209</v>
      </c>
      <c r="F227" s="408"/>
      <c r="G227" s="409"/>
      <c r="H227" s="419"/>
      <c r="I227" s="404"/>
      <c r="J227" s="404"/>
      <c r="K227" s="405"/>
      <c r="L227" s="406"/>
      <c r="M227" s="404"/>
      <c r="N227" s="407"/>
      <c r="P227" s="322">
        <v>209</v>
      </c>
      <c r="Q227" s="714" t="str">
        <f t="shared" si="28"/>
        <v/>
      </c>
      <c r="R227" s="435"/>
      <c r="S227" s="419"/>
      <c r="T227" s="419"/>
      <c r="U227" s="419"/>
      <c r="V227" s="432"/>
      <c r="W227" s="433"/>
      <c r="X227" s="419"/>
      <c r="Y227" s="434"/>
      <c r="Z227" s="2" t="s">
        <v>95</v>
      </c>
      <c r="BN227" s="708" t="s">
        <v>95</v>
      </c>
      <c r="BO227" s="711">
        <v>209</v>
      </c>
      <c r="BP227" s="401" t="str">
        <f t="shared" ca="1" si="29"/>
        <v/>
      </c>
      <c r="BQ227" s="399" t="str">
        <f t="shared" ca="1" si="30"/>
        <v/>
      </c>
      <c r="BR227" s="400" t="str">
        <f ca="1"/>
        <v/>
      </c>
      <c r="BS227" s="400" t="str">
        <f ca="1"/>
        <v/>
      </c>
      <c r="BT227" s="400" t="str">
        <f ca="1"/>
        <v/>
      </c>
      <c r="BU227" s="401" t="str">
        <f ca="1"/>
        <v/>
      </c>
      <c r="BV227" s="402" t="str">
        <f ca="1"/>
        <v/>
      </c>
      <c r="BW227" s="400" t="str">
        <f ca="1"/>
        <v/>
      </c>
      <c r="BX227" s="403" t="str">
        <f t="shared" ca="1" si="26"/>
        <v/>
      </c>
      <c r="BY227" s="713" t="str">
        <f t="shared" ca="1" si="31"/>
        <v/>
      </c>
      <c r="BZ227" s="711">
        <v>209</v>
      </c>
      <c r="CA227" s="714" t="str">
        <f t="shared" ca="1" si="32"/>
        <v/>
      </c>
      <c r="CB227" s="399" t="str">
        <f t="shared" ca="1" si="33"/>
        <v/>
      </c>
      <c r="CC227" s="400" t="str">
        <f ca="1"/>
        <v/>
      </c>
      <c r="CD227" s="400" t="str">
        <f ca="1"/>
        <v/>
      </c>
      <c r="CE227" s="400" t="str">
        <f ca="1"/>
        <v/>
      </c>
      <c r="CF227" s="401" t="str">
        <f ca="1"/>
        <v/>
      </c>
      <c r="CG227" s="402" t="str">
        <f ca="1"/>
        <v/>
      </c>
      <c r="CH227" s="400" t="str">
        <f ca="1"/>
        <v/>
      </c>
      <c r="CI227" s="715" t="str">
        <f t="shared" ca="1" si="27"/>
        <v/>
      </c>
    </row>
    <row r="228" spans="5:87">
      <c r="E228" s="321">
        <v>210</v>
      </c>
      <c r="F228" s="408"/>
      <c r="G228" s="409"/>
      <c r="H228" s="419"/>
      <c r="I228" s="404"/>
      <c r="J228" s="404"/>
      <c r="K228" s="405"/>
      <c r="L228" s="406"/>
      <c r="M228" s="404"/>
      <c r="N228" s="407"/>
      <c r="P228" s="322">
        <v>210</v>
      </c>
      <c r="Q228" s="714" t="str">
        <f t="shared" si="28"/>
        <v/>
      </c>
      <c r="R228" s="435"/>
      <c r="S228" s="419"/>
      <c r="T228" s="419"/>
      <c r="U228" s="419"/>
      <c r="V228" s="432"/>
      <c r="W228" s="433"/>
      <c r="X228" s="419"/>
      <c r="Y228" s="434"/>
      <c r="Z228" s="2" t="s">
        <v>95</v>
      </c>
      <c r="BN228" s="708" t="s">
        <v>95</v>
      </c>
      <c r="BO228" s="711">
        <v>210</v>
      </c>
      <c r="BP228" s="401" t="str">
        <f t="shared" ca="1" si="29"/>
        <v/>
      </c>
      <c r="BQ228" s="399" t="str">
        <f t="shared" ca="1" si="30"/>
        <v/>
      </c>
      <c r="BR228" s="400" t="str">
        <f ca="1"/>
        <v/>
      </c>
      <c r="BS228" s="400" t="str">
        <f ca="1"/>
        <v/>
      </c>
      <c r="BT228" s="400" t="str">
        <f ca="1"/>
        <v/>
      </c>
      <c r="BU228" s="401" t="str">
        <f ca="1"/>
        <v/>
      </c>
      <c r="BV228" s="402" t="str">
        <f ca="1"/>
        <v/>
      </c>
      <c r="BW228" s="400" t="str">
        <f ca="1"/>
        <v/>
      </c>
      <c r="BX228" s="403" t="str">
        <f t="shared" ca="1" si="26"/>
        <v/>
      </c>
      <c r="BY228" s="713" t="str">
        <f t="shared" ca="1" si="31"/>
        <v/>
      </c>
      <c r="BZ228" s="711">
        <v>210</v>
      </c>
      <c r="CA228" s="714" t="str">
        <f t="shared" ca="1" si="32"/>
        <v/>
      </c>
      <c r="CB228" s="399" t="str">
        <f t="shared" ca="1" si="33"/>
        <v/>
      </c>
      <c r="CC228" s="400" t="str">
        <f ca="1"/>
        <v/>
      </c>
      <c r="CD228" s="400" t="str">
        <f ca="1"/>
        <v/>
      </c>
      <c r="CE228" s="400" t="str">
        <f ca="1"/>
        <v/>
      </c>
      <c r="CF228" s="401" t="str">
        <f ca="1"/>
        <v/>
      </c>
      <c r="CG228" s="402" t="str">
        <f ca="1"/>
        <v/>
      </c>
      <c r="CH228" s="400" t="str">
        <f ca="1"/>
        <v/>
      </c>
      <c r="CI228" s="715" t="str">
        <f t="shared" ca="1" si="27"/>
        <v/>
      </c>
    </row>
    <row r="229" spans="5:87">
      <c r="E229" s="321">
        <v>211</v>
      </c>
      <c r="F229" s="408"/>
      <c r="G229" s="409"/>
      <c r="H229" s="419"/>
      <c r="I229" s="404"/>
      <c r="J229" s="404"/>
      <c r="K229" s="405"/>
      <c r="L229" s="406"/>
      <c r="M229" s="404"/>
      <c r="N229" s="407"/>
      <c r="P229" s="322">
        <v>211</v>
      </c>
      <c r="Q229" s="714" t="str">
        <f t="shared" si="28"/>
        <v/>
      </c>
      <c r="R229" s="435"/>
      <c r="S229" s="419"/>
      <c r="T229" s="419"/>
      <c r="U229" s="419"/>
      <c r="V229" s="432"/>
      <c r="W229" s="433"/>
      <c r="X229" s="419"/>
      <c r="Y229" s="434"/>
      <c r="Z229" s="2" t="s">
        <v>95</v>
      </c>
      <c r="BN229" s="708" t="s">
        <v>95</v>
      </c>
      <c r="BO229" s="711">
        <v>211</v>
      </c>
      <c r="BP229" s="401" t="str">
        <f t="shared" ca="1" si="29"/>
        <v/>
      </c>
      <c r="BQ229" s="399" t="str">
        <f t="shared" ca="1" si="30"/>
        <v/>
      </c>
      <c r="BR229" s="400" t="str">
        <f ca="1"/>
        <v/>
      </c>
      <c r="BS229" s="400" t="str">
        <f ca="1"/>
        <v/>
      </c>
      <c r="BT229" s="400" t="str">
        <f ca="1"/>
        <v/>
      </c>
      <c r="BU229" s="401" t="str">
        <f ca="1"/>
        <v/>
      </c>
      <c r="BV229" s="402" t="str">
        <f ca="1"/>
        <v/>
      </c>
      <c r="BW229" s="400" t="str">
        <f ca="1"/>
        <v/>
      </c>
      <c r="BX229" s="403" t="str">
        <f t="shared" ca="1" si="26"/>
        <v/>
      </c>
      <c r="BY229" s="713" t="str">
        <f t="shared" ca="1" si="31"/>
        <v/>
      </c>
      <c r="BZ229" s="711">
        <v>211</v>
      </c>
      <c r="CA229" s="714" t="str">
        <f t="shared" ca="1" si="32"/>
        <v/>
      </c>
      <c r="CB229" s="399" t="str">
        <f t="shared" ca="1" si="33"/>
        <v/>
      </c>
      <c r="CC229" s="400" t="str">
        <f ca="1"/>
        <v/>
      </c>
      <c r="CD229" s="400" t="str">
        <f ca="1"/>
        <v/>
      </c>
      <c r="CE229" s="400" t="str">
        <f ca="1"/>
        <v/>
      </c>
      <c r="CF229" s="401" t="str">
        <f ca="1"/>
        <v/>
      </c>
      <c r="CG229" s="402" t="str">
        <f ca="1"/>
        <v/>
      </c>
      <c r="CH229" s="400" t="str">
        <f ca="1"/>
        <v/>
      </c>
      <c r="CI229" s="715" t="str">
        <f t="shared" ca="1" si="27"/>
        <v/>
      </c>
    </row>
    <row r="230" spans="5:87">
      <c r="E230" s="321">
        <v>212</v>
      </c>
      <c r="F230" s="408"/>
      <c r="G230" s="409"/>
      <c r="H230" s="419"/>
      <c r="I230" s="404"/>
      <c r="J230" s="404"/>
      <c r="K230" s="405"/>
      <c r="L230" s="406"/>
      <c r="M230" s="404"/>
      <c r="N230" s="407"/>
      <c r="P230" s="322">
        <v>212</v>
      </c>
      <c r="Q230" s="714" t="str">
        <f t="shared" si="28"/>
        <v/>
      </c>
      <c r="R230" s="435"/>
      <c r="S230" s="419"/>
      <c r="T230" s="419"/>
      <c r="U230" s="419"/>
      <c r="V230" s="432"/>
      <c r="W230" s="433"/>
      <c r="X230" s="419"/>
      <c r="Y230" s="434"/>
      <c r="Z230" s="2" t="s">
        <v>95</v>
      </c>
      <c r="BN230" s="708" t="s">
        <v>95</v>
      </c>
      <c r="BO230" s="711">
        <v>212</v>
      </c>
      <c r="BP230" s="401" t="str">
        <f t="shared" ca="1" si="29"/>
        <v/>
      </c>
      <c r="BQ230" s="399" t="str">
        <f t="shared" ca="1" si="30"/>
        <v/>
      </c>
      <c r="BR230" s="400" t="str">
        <f ca="1"/>
        <v/>
      </c>
      <c r="BS230" s="400" t="str">
        <f ca="1"/>
        <v/>
      </c>
      <c r="BT230" s="400" t="str">
        <f ca="1"/>
        <v/>
      </c>
      <c r="BU230" s="401" t="str">
        <f ca="1"/>
        <v/>
      </c>
      <c r="BV230" s="402" t="str">
        <f ca="1"/>
        <v/>
      </c>
      <c r="BW230" s="400" t="str">
        <f ca="1"/>
        <v/>
      </c>
      <c r="BX230" s="403" t="str">
        <f t="shared" ca="1" si="26"/>
        <v/>
      </c>
      <c r="BY230" s="713" t="str">
        <f t="shared" ca="1" si="31"/>
        <v/>
      </c>
      <c r="BZ230" s="711">
        <v>212</v>
      </c>
      <c r="CA230" s="714" t="str">
        <f t="shared" ca="1" si="32"/>
        <v/>
      </c>
      <c r="CB230" s="399" t="str">
        <f t="shared" ca="1" si="33"/>
        <v/>
      </c>
      <c r="CC230" s="400" t="str">
        <f ca="1"/>
        <v/>
      </c>
      <c r="CD230" s="400" t="str">
        <f ca="1"/>
        <v/>
      </c>
      <c r="CE230" s="400" t="str">
        <f ca="1"/>
        <v/>
      </c>
      <c r="CF230" s="401" t="str">
        <f ca="1"/>
        <v/>
      </c>
      <c r="CG230" s="402" t="str">
        <f ca="1"/>
        <v/>
      </c>
      <c r="CH230" s="400" t="str">
        <f ca="1"/>
        <v/>
      </c>
      <c r="CI230" s="715" t="str">
        <f t="shared" ca="1" si="27"/>
        <v/>
      </c>
    </row>
    <row r="231" spans="5:87">
      <c r="E231" s="321">
        <v>213</v>
      </c>
      <c r="F231" s="408"/>
      <c r="G231" s="409"/>
      <c r="H231" s="419"/>
      <c r="I231" s="404"/>
      <c r="J231" s="404"/>
      <c r="K231" s="405"/>
      <c r="L231" s="406"/>
      <c r="M231" s="404"/>
      <c r="N231" s="407"/>
      <c r="P231" s="322">
        <v>213</v>
      </c>
      <c r="Q231" s="714" t="str">
        <f t="shared" si="28"/>
        <v/>
      </c>
      <c r="R231" s="435"/>
      <c r="S231" s="419"/>
      <c r="T231" s="419"/>
      <c r="U231" s="419"/>
      <c r="V231" s="432"/>
      <c r="W231" s="433"/>
      <c r="X231" s="419"/>
      <c r="Y231" s="434"/>
      <c r="Z231" s="2" t="s">
        <v>95</v>
      </c>
      <c r="BN231" s="708" t="s">
        <v>95</v>
      </c>
      <c r="BO231" s="711">
        <v>213</v>
      </c>
      <c r="BP231" s="401" t="str">
        <f t="shared" ca="1" si="29"/>
        <v/>
      </c>
      <c r="BQ231" s="399" t="str">
        <f t="shared" ca="1" si="30"/>
        <v/>
      </c>
      <c r="BR231" s="400" t="str">
        <f ca="1"/>
        <v/>
      </c>
      <c r="BS231" s="400" t="str">
        <f ca="1"/>
        <v/>
      </c>
      <c r="BT231" s="400" t="str">
        <f ca="1"/>
        <v/>
      </c>
      <c r="BU231" s="401" t="str">
        <f ca="1"/>
        <v/>
      </c>
      <c r="BV231" s="402" t="str">
        <f ca="1"/>
        <v/>
      </c>
      <c r="BW231" s="400" t="str">
        <f ca="1"/>
        <v/>
      </c>
      <c r="BX231" s="403" t="str">
        <f t="shared" ca="1" si="26"/>
        <v/>
      </c>
      <c r="BY231" s="713" t="str">
        <f t="shared" ca="1" si="31"/>
        <v/>
      </c>
      <c r="BZ231" s="711">
        <v>213</v>
      </c>
      <c r="CA231" s="714" t="str">
        <f t="shared" ca="1" si="32"/>
        <v/>
      </c>
      <c r="CB231" s="399" t="str">
        <f t="shared" ca="1" si="33"/>
        <v/>
      </c>
      <c r="CC231" s="400" t="str">
        <f ca="1"/>
        <v/>
      </c>
      <c r="CD231" s="400" t="str">
        <f ca="1"/>
        <v/>
      </c>
      <c r="CE231" s="400" t="str">
        <f ca="1"/>
        <v/>
      </c>
      <c r="CF231" s="401" t="str">
        <f ca="1"/>
        <v/>
      </c>
      <c r="CG231" s="402" t="str">
        <f ca="1"/>
        <v/>
      </c>
      <c r="CH231" s="400" t="str">
        <f ca="1"/>
        <v/>
      </c>
      <c r="CI231" s="715" t="str">
        <f t="shared" ca="1" si="27"/>
        <v/>
      </c>
    </row>
    <row r="232" spans="5:87">
      <c r="E232" s="321">
        <v>214</v>
      </c>
      <c r="F232" s="408"/>
      <c r="G232" s="409"/>
      <c r="H232" s="419"/>
      <c r="I232" s="404"/>
      <c r="J232" s="404"/>
      <c r="K232" s="405"/>
      <c r="L232" s="406"/>
      <c r="M232" s="404"/>
      <c r="N232" s="407"/>
      <c r="P232" s="322">
        <v>214</v>
      </c>
      <c r="Q232" s="714" t="str">
        <f t="shared" si="28"/>
        <v/>
      </c>
      <c r="R232" s="435"/>
      <c r="S232" s="419"/>
      <c r="T232" s="419"/>
      <c r="U232" s="419"/>
      <c r="V232" s="432"/>
      <c r="W232" s="433"/>
      <c r="X232" s="419"/>
      <c r="Y232" s="434"/>
      <c r="Z232" s="2" t="s">
        <v>95</v>
      </c>
      <c r="BN232" s="708" t="s">
        <v>95</v>
      </c>
      <c r="BO232" s="711">
        <v>214</v>
      </c>
      <c r="BP232" s="401" t="str">
        <f t="shared" ca="1" si="29"/>
        <v/>
      </c>
      <c r="BQ232" s="399" t="str">
        <f t="shared" ca="1" si="30"/>
        <v/>
      </c>
      <c r="BR232" s="400" t="str">
        <f ca="1"/>
        <v/>
      </c>
      <c r="BS232" s="400" t="str">
        <f ca="1"/>
        <v/>
      </c>
      <c r="BT232" s="400" t="str">
        <f ca="1"/>
        <v/>
      </c>
      <c r="BU232" s="401" t="str">
        <f ca="1"/>
        <v/>
      </c>
      <c r="BV232" s="402" t="str">
        <f ca="1"/>
        <v/>
      </c>
      <c r="BW232" s="400" t="str">
        <f ca="1"/>
        <v/>
      </c>
      <c r="BX232" s="403" t="str">
        <f t="shared" ca="1" si="26"/>
        <v/>
      </c>
      <c r="BY232" s="713" t="str">
        <f t="shared" ca="1" si="31"/>
        <v/>
      </c>
      <c r="BZ232" s="711">
        <v>214</v>
      </c>
      <c r="CA232" s="714" t="str">
        <f t="shared" ca="1" si="32"/>
        <v/>
      </c>
      <c r="CB232" s="399" t="str">
        <f t="shared" ca="1" si="33"/>
        <v/>
      </c>
      <c r="CC232" s="400" t="str">
        <f ca="1"/>
        <v/>
      </c>
      <c r="CD232" s="400" t="str">
        <f ca="1"/>
        <v/>
      </c>
      <c r="CE232" s="400" t="str">
        <f ca="1"/>
        <v/>
      </c>
      <c r="CF232" s="401" t="str">
        <f ca="1"/>
        <v/>
      </c>
      <c r="CG232" s="402" t="str">
        <f ca="1"/>
        <v/>
      </c>
      <c r="CH232" s="400" t="str">
        <f ca="1"/>
        <v/>
      </c>
      <c r="CI232" s="715" t="str">
        <f t="shared" ca="1" si="27"/>
        <v/>
      </c>
    </row>
    <row r="233" spans="5:87">
      <c r="E233" s="321">
        <v>215</v>
      </c>
      <c r="F233" s="408"/>
      <c r="G233" s="409"/>
      <c r="H233" s="419"/>
      <c r="I233" s="404"/>
      <c r="J233" s="404"/>
      <c r="K233" s="405"/>
      <c r="L233" s="406"/>
      <c r="M233" s="404"/>
      <c r="N233" s="407"/>
      <c r="P233" s="322">
        <v>215</v>
      </c>
      <c r="Q233" s="714" t="str">
        <f t="shared" si="28"/>
        <v/>
      </c>
      <c r="R233" s="435"/>
      <c r="S233" s="419"/>
      <c r="T233" s="419"/>
      <c r="U233" s="419"/>
      <c r="V233" s="432"/>
      <c r="W233" s="433"/>
      <c r="X233" s="419"/>
      <c r="Y233" s="434"/>
      <c r="Z233" s="2" t="s">
        <v>95</v>
      </c>
      <c r="BN233" s="708" t="s">
        <v>95</v>
      </c>
      <c r="BO233" s="711">
        <v>215</v>
      </c>
      <c r="BP233" s="401" t="str">
        <f t="shared" ca="1" si="29"/>
        <v/>
      </c>
      <c r="BQ233" s="399" t="str">
        <f t="shared" ca="1" si="30"/>
        <v/>
      </c>
      <c r="BR233" s="400" t="str">
        <f ca="1"/>
        <v/>
      </c>
      <c r="BS233" s="400" t="str">
        <f ca="1"/>
        <v/>
      </c>
      <c r="BT233" s="400" t="str">
        <f ca="1"/>
        <v/>
      </c>
      <c r="BU233" s="401" t="str">
        <f ca="1"/>
        <v/>
      </c>
      <c r="BV233" s="402" t="str">
        <f ca="1"/>
        <v/>
      </c>
      <c r="BW233" s="400" t="str">
        <f ca="1"/>
        <v/>
      </c>
      <c r="BX233" s="403" t="str">
        <f t="shared" ca="1" si="26"/>
        <v/>
      </c>
      <c r="BY233" s="713" t="str">
        <f t="shared" ca="1" si="31"/>
        <v/>
      </c>
      <c r="BZ233" s="711">
        <v>215</v>
      </c>
      <c r="CA233" s="714" t="str">
        <f t="shared" ca="1" si="32"/>
        <v/>
      </c>
      <c r="CB233" s="399" t="str">
        <f t="shared" ca="1" si="33"/>
        <v/>
      </c>
      <c r="CC233" s="400" t="str">
        <f ca="1"/>
        <v/>
      </c>
      <c r="CD233" s="400" t="str">
        <f ca="1"/>
        <v/>
      </c>
      <c r="CE233" s="400" t="str">
        <f ca="1"/>
        <v/>
      </c>
      <c r="CF233" s="401" t="str">
        <f ca="1"/>
        <v/>
      </c>
      <c r="CG233" s="402" t="str">
        <f ca="1"/>
        <v/>
      </c>
      <c r="CH233" s="400" t="str">
        <f ca="1"/>
        <v/>
      </c>
      <c r="CI233" s="715" t="str">
        <f t="shared" ca="1" si="27"/>
        <v/>
      </c>
    </row>
    <row r="234" spans="5:87">
      <c r="E234" s="321">
        <v>216</v>
      </c>
      <c r="F234" s="408"/>
      <c r="G234" s="409"/>
      <c r="H234" s="419"/>
      <c r="I234" s="404"/>
      <c r="J234" s="404"/>
      <c r="K234" s="405"/>
      <c r="L234" s="406"/>
      <c r="M234" s="404"/>
      <c r="N234" s="407"/>
      <c r="P234" s="322">
        <v>216</v>
      </c>
      <c r="Q234" s="714" t="str">
        <f t="shared" si="28"/>
        <v/>
      </c>
      <c r="R234" s="435"/>
      <c r="S234" s="419"/>
      <c r="T234" s="419"/>
      <c r="U234" s="419"/>
      <c r="V234" s="432"/>
      <c r="W234" s="433"/>
      <c r="X234" s="419"/>
      <c r="Y234" s="434"/>
      <c r="Z234" s="2" t="s">
        <v>95</v>
      </c>
      <c r="BN234" s="708" t="s">
        <v>95</v>
      </c>
      <c r="BO234" s="711">
        <v>216</v>
      </c>
      <c r="BP234" s="401" t="str">
        <f t="shared" ca="1" si="29"/>
        <v/>
      </c>
      <c r="BQ234" s="399" t="str">
        <f t="shared" ca="1" si="30"/>
        <v/>
      </c>
      <c r="BR234" s="400" t="str">
        <f ca="1"/>
        <v/>
      </c>
      <c r="BS234" s="400" t="str">
        <f ca="1"/>
        <v/>
      </c>
      <c r="BT234" s="400" t="str">
        <f ca="1"/>
        <v/>
      </c>
      <c r="BU234" s="401" t="str">
        <f ca="1"/>
        <v/>
      </c>
      <c r="BV234" s="402" t="str">
        <f ca="1"/>
        <v/>
      </c>
      <c r="BW234" s="400" t="str">
        <f ca="1"/>
        <v/>
      </c>
      <c r="BX234" s="403" t="str">
        <f t="shared" ca="1" si="26"/>
        <v/>
      </c>
      <c r="BY234" s="713" t="str">
        <f t="shared" ca="1" si="31"/>
        <v/>
      </c>
      <c r="BZ234" s="711">
        <v>216</v>
      </c>
      <c r="CA234" s="714" t="str">
        <f t="shared" ca="1" si="32"/>
        <v/>
      </c>
      <c r="CB234" s="399" t="str">
        <f t="shared" ca="1" si="33"/>
        <v/>
      </c>
      <c r="CC234" s="400" t="str">
        <f ca="1"/>
        <v/>
      </c>
      <c r="CD234" s="400" t="str">
        <f ca="1"/>
        <v/>
      </c>
      <c r="CE234" s="400" t="str">
        <f ca="1"/>
        <v/>
      </c>
      <c r="CF234" s="401" t="str">
        <f ca="1"/>
        <v/>
      </c>
      <c r="CG234" s="402" t="str">
        <f ca="1"/>
        <v/>
      </c>
      <c r="CH234" s="400" t="str">
        <f ca="1"/>
        <v/>
      </c>
      <c r="CI234" s="715" t="str">
        <f t="shared" ca="1" si="27"/>
        <v/>
      </c>
    </row>
    <row r="235" spans="5:87">
      <c r="E235" s="321">
        <v>217</v>
      </c>
      <c r="F235" s="408"/>
      <c r="G235" s="409"/>
      <c r="H235" s="419"/>
      <c r="I235" s="404"/>
      <c r="J235" s="404"/>
      <c r="K235" s="405"/>
      <c r="L235" s="406"/>
      <c r="M235" s="404"/>
      <c r="N235" s="407"/>
      <c r="P235" s="322">
        <v>217</v>
      </c>
      <c r="Q235" s="714" t="str">
        <f t="shared" si="28"/>
        <v/>
      </c>
      <c r="R235" s="435"/>
      <c r="S235" s="419"/>
      <c r="T235" s="419"/>
      <c r="U235" s="419"/>
      <c r="V235" s="432"/>
      <c r="W235" s="433"/>
      <c r="X235" s="419"/>
      <c r="Y235" s="434"/>
      <c r="Z235" s="2" t="s">
        <v>95</v>
      </c>
      <c r="BN235" s="708" t="s">
        <v>95</v>
      </c>
      <c r="BO235" s="711">
        <v>217</v>
      </c>
      <c r="BP235" s="401" t="str">
        <f t="shared" ca="1" si="29"/>
        <v/>
      </c>
      <c r="BQ235" s="399" t="str">
        <f t="shared" ca="1" si="30"/>
        <v/>
      </c>
      <c r="BR235" s="400" t="str">
        <f ca="1"/>
        <v/>
      </c>
      <c r="BS235" s="400" t="str">
        <f ca="1"/>
        <v/>
      </c>
      <c r="BT235" s="400" t="str">
        <f ca="1"/>
        <v/>
      </c>
      <c r="BU235" s="401" t="str">
        <f ca="1"/>
        <v/>
      </c>
      <c r="BV235" s="402" t="str">
        <f ca="1"/>
        <v/>
      </c>
      <c r="BW235" s="400" t="str">
        <f ca="1"/>
        <v/>
      </c>
      <c r="BX235" s="403" t="str">
        <f t="shared" ca="1" si="26"/>
        <v/>
      </c>
      <c r="BY235" s="713" t="str">
        <f t="shared" ca="1" si="31"/>
        <v/>
      </c>
      <c r="BZ235" s="711">
        <v>217</v>
      </c>
      <c r="CA235" s="714" t="str">
        <f t="shared" ca="1" si="32"/>
        <v/>
      </c>
      <c r="CB235" s="399" t="str">
        <f t="shared" ca="1" si="33"/>
        <v/>
      </c>
      <c r="CC235" s="400" t="str">
        <f ca="1"/>
        <v/>
      </c>
      <c r="CD235" s="400" t="str">
        <f ca="1"/>
        <v/>
      </c>
      <c r="CE235" s="400" t="str">
        <f ca="1"/>
        <v/>
      </c>
      <c r="CF235" s="401" t="str">
        <f ca="1"/>
        <v/>
      </c>
      <c r="CG235" s="402" t="str">
        <f ca="1"/>
        <v/>
      </c>
      <c r="CH235" s="400" t="str">
        <f ca="1"/>
        <v/>
      </c>
      <c r="CI235" s="715" t="str">
        <f t="shared" ca="1" si="27"/>
        <v/>
      </c>
    </row>
    <row r="236" spans="5:87">
      <c r="E236" s="321">
        <v>218</v>
      </c>
      <c r="F236" s="408"/>
      <c r="G236" s="409"/>
      <c r="H236" s="419"/>
      <c r="I236" s="404"/>
      <c r="J236" s="404"/>
      <c r="K236" s="405"/>
      <c r="L236" s="406"/>
      <c r="M236" s="404"/>
      <c r="N236" s="407"/>
      <c r="P236" s="322">
        <v>218</v>
      </c>
      <c r="Q236" s="714" t="str">
        <f t="shared" si="28"/>
        <v/>
      </c>
      <c r="R236" s="435"/>
      <c r="S236" s="419"/>
      <c r="T236" s="419"/>
      <c r="U236" s="419"/>
      <c r="V236" s="432"/>
      <c r="W236" s="433"/>
      <c r="X236" s="419"/>
      <c r="Y236" s="434"/>
      <c r="Z236" s="2" t="s">
        <v>95</v>
      </c>
      <c r="BN236" s="708" t="s">
        <v>95</v>
      </c>
      <c r="BO236" s="711">
        <v>218</v>
      </c>
      <c r="BP236" s="401" t="str">
        <f t="shared" ca="1" si="29"/>
        <v/>
      </c>
      <c r="BQ236" s="399" t="str">
        <f t="shared" ca="1" si="30"/>
        <v/>
      </c>
      <c r="BR236" s="400" t="str">
        <f ca="1"/>
        <v/>
      </c>
      <c r="BS236" s="400" t="str">
        <f ca="1"/>
        <v/>
      </c>
      <c r="BT236" s="400" t="str">
        <f ca="1"/>
        <v/>
      </c>
      <c r="BU236" s="401" t="str">
        <f ca="1"/>
        <v/>
      </c>
      <c r="BV236" s="402" t="str">
        <f ca="1"/>
        <v/>
      </c>
      <c r="BW236" s="400" t="str">
        <f ca="1"/>
        <v/>
      </c>
      <c r="BX236" s="403" t="str">
        <f t="shared" ca="1" si="26"/>
        <v/>
      </c>
      <c r="BY236" s="713" t="str">
        <f t="shared" ca="1" si="31"/>
        <v/>
      </c>
      <c r="BZ236" s="711">
        <v>218</v>
      </c>
      <c r="CA236" s="714" t="str">
        <f t="shared" ca="1" si="32"/>
        <v/>
      </c>
      <c r="CB236" s="399" t="str">
        <f t="shared" ca="1" si="33"/>
        <v/>
      </c>
      <c r="CC236" s="400" t="str">
        <f ca="1"/>
        <v/>
      </c>
      <c r="CD236" s="400" t="str">
        <f ca="1"/>
        <v/>
      </c>
      <c r="CE236" s="400" t="str">
        <f ca="1"/>
        <v/>
      </c>
      <c r="CF236" s="401" t="str">
        <f ca="1"/>
        <v/>
      </c>
      <c r="CG236" s="402" t="str">
        <f ca="1"/>
        <v/>
      </c>
      <c r="CH236" s="400" t="str">
        <f ca="1"/>
        <v/>
      </c>
      <c r="CI236" s="715" t="str">
        <f t="shared" ca="1" si="27"/>
        <v/>
      </c>
    </row>
    <row r="237" spans="5:87">
      <c r="E237" s="321">
        <v>219</v>
      </c>
      <c r="F237" s="408"/>
      <c r="G237" s="409"/>
      <c r="H237" s="419"/>
      <c r="I237" s="404"/>
      <c r="J237" s="404"/>
      <c r="K237" s="405"/>
      <c r="L237" s="406"/>
      <c r="M237" s="404"/>
      <c r="N237" s="407"/>
      <c r="P237" s="322">
        <v>219</v>
      </c>
      <c r="Q237" s="714" t="str">
        <f t="shared" si="28"/>
        <v/>
      </c>
      <c r="R237" s="435"/>
      <c r="S237" s="419"/>
      <c r="T237" s="419"/>
      <c r="U237" s="419"/>
      <c r="V237" s="432"/>
      <c r="W237" s="433"/>
      <c r="X237" s="419"/>
      <c r="Y237" s="434"/>
      <c r="Z237" s="2" t="s">
        <v>95</v>
      </c>
      <c r="BN237" s="708" t="s">
        <v>95</v>
      </c>
      <c r="BO237" s="711">
        <v>219</v>
      </c>
      <c r="BP237" s="401" t="str">
        <f t="shared" ca="1" si="29"/>
        <v/>
      </c>
      <c r="BQ237" s="399" t="str">
        <f t="shared" ca="1" si="30"/>
        <v/>
      </c>
      <c r="BR237" s="400" t="str">
        <f ca="1"/>
        <v/>
      </c>
      <c r="BS237" s="400" t="str">
        <f ca="1"/>
        <v/>
      </c>
      <c r="BT237" s="400" t="str">
        <f ca="1"/>
        <v/>
      </c>
      <c r="BU237" s="401" t="str">
        <f ca="1"/>
        <v/>
      </c>
      <c r="BV237" s="402" t="str">
        <f ca="1"/>
        <v/>
      </c>
      <c r="BW237" s="400" t="str">
        <f ca="1"/>
        <v/>
      </c>
      <c r="BX237" s="403" t="str">
        <f t="shared" ca="1" si="26"/>
        <v/>
      </c>
      <c r="BY237" s="713" t="str">
        <f t="shared" ca="1" si="31"/>
        <v/>
      </c>
      <c r="BZ237" s="711">
        <v>219</v>
      </c>
      <c r="CA237" s="714" t="str">
        <f t="shared" ca="1" si="32"/>
        <v/>
      </c>
      <c r="CB237" s="399" t="str">
        <f t="shared" ca="1" si="33"/>
        <v/>
      </c>
      <c r="CC237" s="400" t="str">
        <f ca="1"/>
        <v/>
      </c>
      <c r="CD237" s="400" t="str">
        <f ca="1"/>
        <v/>
      </c>
      <c r="CE237" s="400" t="str">
        <f ca="1"/>
        <v/>
      </c>
      <c r="CF237" s="401" t="str">
        <f ca="1"/>
        <v/>
      </c>
      <c r="CG237" s="402" t="str">
        <f ca="1"/>
        <v/>
      </c>
      <c r="CH237" s="400" t="str">
        <f ca="1"/>
        <v/>
      </c>
      <c r="CI237" s="715" t="str">
        <f t="shared" ca="1" si="27"/>
        <v/>
      </c>
    </row>
    <row r="238" spans="5:87">
      <c r="E238" s="321">
        <v>220</v>
      </c>
      <c r="F238" s="408"/>
      <c r="G238" s="409"/>
      <c r="H238" s="419"/>
      <c r="I238" s="404"/>
      <c r="J238" s="404"/>
      <c r="K238" s="405"/>
      <c r="L238" s="406"/>
      <c r="M238" s="404"/>
      <c r="N238" s="407"/>
      <c r="P238" s="322">
        <v>220</v>
      </c>
      <c r="Q238" s="714" t="str">
        <f t="shared" si="28"/>
        <v/>
      </c>
      <c r="R238" s="435"/>
      <c r="S238" s="419"/>
      <c r="T238" s="419"/>
      <c r="U238" s="419"/>
      <c r="V238" s="432"/>
      <c r="W238" s="433"/>
      <c r="X238" s="419"/>
      <c r="Y238" s="434"/>
      <c r="Z238" s="2" t="s">
        <v>95</v>
      </c>
      <c r="BN238" s="708" t="s">
        <v>95</v>
      </c>
      <c r="BO238" s="711">
        <v>220</v>
      </c>
      <c r="BP238" s="401" t="str">
        <f t="shared" ca="1" si="29"/>
        <v/>
      </c>
      <c r="BQ238" s="399" t="str">
        <f t="shared" ca="1" si="30"/>
        <v/>
      </c>
      <c r="BR238" s="400" t="str">
        <f ca="1"/>
        <v/>
      </c>
      <c r="BS238" s="400" t="str">
        <f ca="1"/>
        <v/>
      </c>
      <c r="BT238" s="400" t="str">
        <f ca="1"/>
        <v/>
      </c>
      <c r="BU238" s="401" t="str">
        <f ca="1"/>
        <v/>
      </c>
      <c r="BV238" s="402" t="str">
        <f ca="1"/>
        <v/>
      </c>
      <c r="BW238" s="400" t="str">
        <f ca="1"/>
        <v/>
      </c>
      <c r="BX238" s="403" t="str">
        <f t="shared" ca="1" si="26"/>
        <v/>
      </c>
      <c r="BY238" s="713" t="str">
        <f t="shared" ca="1" si="31"/>
        <v/>
      </c>
      <c r="BZ238" s="711">
        <v>220</v>
      </c>
      <c r="CA238" s="714" t="str">
        <f t="shared" ca="1" si="32"/>
        <v/>
      </c>
      <c r="CB238" s="399" t="str">
        <f t="shared" ca="1" si="33"/>
        <v/>
      </c>
      <c r="CC238" s="400" t="str">
        <f ca="1"/>
        <v/>
      </c>
      <c r="CD238" s="400" t="str">
        <f ca="1"/>
        <v/>
      </c>
      <c r="CE238" s="400" t="str">
        <f ca="1"/>
        <v/>
      </c>
      <c r="CF238" s="401" t="str">
        <f ca="1"/>
        <v/>
      </c>
      <c r="CG238" s="402" t="str">
        <f ca="1"/>
        <v/>
      </c>
      <c r="CH238" s="400" t="str">
        <f ca="1"/>
        <v/>
      </c>
      <c r="CI238" s="715" t="str">
        <f t="shared" ca="1" si="27"/>
        <v/>
      </c>
    </row>
    <row r="239" spans="5:87">
      <c r="E239" s="321">
        <v>221</v>
      </c>
      <c r="F239" s="408"/>
      <c r="G239" s="409"/>
      <c r="H239" s="419"/>
      <c r="I239" s="404"/>
      <c r="J239" s="404"/>
      <c r="K239" s="405"/>
      <c r="L239" s="406"/>
      <c r="M239" s="404"/>
      <c r="N239" s="407"/>
      <c r="P239" s="322">
        <v>221</v>
      </c>
      <c r="Q239" s="714" t="str">
        <f t="shared" si="28"/>
        <v/>
      </c>
      <c r="R239" s="435"/>
      <c r="S239" s="419"/>
      <c r="T239" s="419"/>
      <c r="U239" s="419"/>
      <c r="V239" s="432"/>
      <c r="W239" s="433"/>
      <c r="X239" s="419"/>
      <c r="Y239" s="434"/>
      <c r="Z239" s="2" t="s">
        <v>95</v>
      </c>
      <c r="BN239" s="708" t="s">
        <v>95</v>
      </c>
      <c r="BO239" s="711">
        <v>221</v>
      </c>
      <c r="BP239" s="401" t="str">
        <f t="shared" ca="1" si="29"/>
        <v/>
      </c>
      <c r="BQ239" s="399" t="str">
        <f t="shared" ca="1" si="30"/>
        <v/>
      </c>
      <c r="BR239" s="400" t="str">
        <f ca="1"/>
        <v/>
      </c>
      <c r="BS239" s="400" t="str">
        <f ca="1"/>
        <v/>
      </c>
      <c r="BT239" s="400" t="str">
        <f ca="1"/>
        <v/>
      </c>
      <c r="BU239" s="401" t="str">
        <f ca="1"/>
        <v/>
      </c>
      <c r="BV239" s="402" t="str">
        <f ca="1"/>
        <v/>
      </c>
      <c r="BW239" s="400" t="str">
        <f ca="1"/>
        <v/>
      </c>
      <c r="BX239" s="403" t="str">
        <f t="shared" ca="1" si="26"/>
        <v/>
      </c>
      <c r="BY239" s="713" t="str">
        <f t="shared" ca="1" si="31"/>
        <v/>
      </c>
      <c r="BZ239" s="711">
        <v>221</v>
      </c>
      <c r="CA239" s="714" t="str">
        <f t="shared" ca="1" si="32"/>
        <v/>
      </c>
      <c r="CB239" s="399" t="str">
        <f t="shared" ca="1" si="33"/>
        <v/>
      </c>
      <c r="CC239" s="400" t="str">
        <f ca="1"/>
        <v/>
      </c>
      <c r="CD239" s="400" t="str">
        <f ca="1"/>
        <v/>
      </c>
      <c r="CE239" s="400" t="str">
        <f ca="1"/>
        <v/>
      </c>
      <c r="CF239" s="401" t="str">
        <f ca="1"/>
        <v/>
      </c>
      <c r="CG239" s="402" t="str">
        <f ca="1"/>
        <v/>
      </c>
      <c r="CH239" s="400" t="str">
        <f ca="1"/>
        <v/>
      </c>
      <c r="CI239" s="715" t="str">
        <f t="shared" ca="1" si="27"/>
        <v/>
      </c>
    </row>
    <row r="240" spans="5:87">
      <c r="E240" s="321">
        <v>222</v>
      </c>
      <c r="F240" s="408"/>
      <c r="G240" s="409"/>
      <c r="H240" s="419"/>
      <c r="I240" s="404"/>
      <c r="J240" s="404"/>
      <c r="K240" s="405"/>
      <c r="L240" s="406"/>
      <c r="M240" s="404"/>
      <c r="N240" s="407"/>
      <c r="P240" s="322">
        <v>222</v>
      </c>
      <c r="Q240" s="714" t="str">
        <f t="shared" si="28"/>
        <v/>
      </c>
      <c r="R240" s="435"/>
      <c r="S240" s="419"/>
      <c r="T240" s="419"/>
      <c r="U240" s="419"/>
      <c r="V240" s="432"/>
      <c r="W240" s="433"/>
      <c r="X240" s="419"/>
      <c r="Y240" s="434"/>
      <c r="Z240" s="2" t="s">
        <v>95</v>
      </c>
      <c r="BN240" s="708" t="s">
        <v>95</v>
      </c>
      <c r="BO240" s="711">
        <v>222</v>
      </c>
      <c r="BP240" s="401" t="str">
        <f t="shared" ca="1" si="29"/>
        <v/>
      </c>
      <c r="BQ240" s="399" t="str">
        <f t="shared" ca="1" si="30"/>
        <v/>
      </c>
      <c r="BR240" s="400" t="str">
        <f ca="1"/>
        <v/>
      </c>
      <c r="BS240" s="400" t="str">
        <f ca="1"/>
        <v/>
      </c>
      <c r="BT240" s="400" t="str">
        <f ca="1"/>
        <v/>
      </c>
      <c r="BU240" s="401" t="str">
        <f ca="1"/>
        <v/>
      </c>
      <c r="BV240" s="402" t="str">
        <f ca="1"/>
        <v/>
      </c>
      <c r="BW240" s="400" t="str">
        <f ca="1"/>
        <v/>
      </c>
      <c r="BX240" s="403" t="str">
        <f t="shared" ca="1" si="26"/>
        <v/>
      </c>
      <c r="BY240" s="713" t="str">
        <f t="shared" ca="1" si="31"/>
        <v/>
      </c>
      <c r="BZ240" s="711">
        <v>222</v>
      </c>
      <c r="CA240" s="714" t="str">
        <f t="shared" ca="1" si="32"/>
        <v/>
      </c>
      <c r="CB240" s="399" t="str">
        <f t="shared" ca="1" si="33"/>
        <v/>
      </c>
      <c r="CC240" s="400" t="str">
        <f ca="1"/>
        <v/>
      </c>
      <c r="CD240" s="400" t="str">
        <f ca="1"/>
        <v/>
      </c>
      <c r="CE240" s="400" t="str">
        <f ca="1"/>
        <v/>
      </c>
      <c r="CF240" s="401" t="str">
        <f ca="1"/>
        <v/>
      </c>
      <c r="CG240" s="402" t="str">
        <f ca="1"/>
        <v/>
      </c>
      <c r="CH240" s="400" t="str">
        <f ca="1"/>
        <v/>
      </c>
      <c r="CI240" s="715" t="str">
        <f t="shared" ca="1" si="27"/>
        <v/>
      </c>
    </row>
    <row r="241" spans="5:87">
      <c r="E241" s="321">
        <v>223</v>
      </c>
      <c r="F241" s="408"/>
      <c r="G241" s="409"/>
      <c r="H241" s="419"/>
      <c r="I241" s="404"/>
      <c r="J241" s="404"/>
      <c r="K241" s="405"/>
      <c r="L241" s="406"/>
      <c r="M241" s="404"/>
      <c r="N241" s="407"/>
      <c r="P241" s="322">
        <v>223</v>
      </c>
      <c r="Q241" s="714" t="str">
        <f t="shared" si="28"/>
        <v/>
      </c>
      <c r="R241" s="435"/>
      <c r="S241" s="419"/>
      <c r="T241" s="419"/>
      <c r="U241" s="419"/>
      <c r="V241" s="432"/>
      <c r="W241" s="433"/>
      <c r="X241" s="419"/>
      <c r="Y241" s="434"/>
      <c r="Z241" s="2" t="s">
        <v>95</v>
      </c>
      <c r="BN241" s="708" t="s">
        <v>95</v>
      </c>
      <c r="BO241" s="711">
        <v>223</v>
      </c>
      <c r="BP241" s="401" t="str">
        <f t="shared" ca="1" si="29"/>
        <v/>
      </c>
      <c r="BQ241" s="399" t="str">
        <f t="shared" ca="1" si="30"/>
        <v/>
      </c>
      <c r="BR241" s="400" t="str">
        <f ca="1"/>
        <v/>
      </c>
      <c r="BS241" s="400" t="str">
        <f ca="1"/>
        <v/>
      </c>
      <c r="BT241" s="400" t="str">
        <f ca="1"/>
        <v/>
      </c>
      <c r="BU241" s="401" t="str">
        <f ca="1"/>
        <v/>
      </c>
      <c r="BV241" s="402" t="str">
        <f ca="1"/>
        <v/>
      </c>
      <c r="BW241" s="400" t="str">
        <f ca="1"/>
        <v/>
      </c>
      <c r="BX241" s="403" t="str">
        <f t="shared" ca="1" si="26"/>
        <v/>
      </c>
      <c r="BY241" s="713" t="str">
        <f t="shared" ca="1" si="31"/>
        <v/>
      </c>
      <c r="BZ241" s="711">
        <v>223</v>
      </c>
      <c r="CA241" s="714" t="str">
        <f t="shared" ca="1" si="32"/>
        <v/>
      </c>
      <c r="CB241" s="399" t="str">
        <f t="shared" ca="1" si="33"/>
        <v/>
      </c>
      <c r="CC241" s="400" t="str">
        <f ca="1"/>
        <v/>
      </c>
      <c r="CD241" s="400" t="str">
        <f ca="1"/>
        <v/>
      </c>
      <c r="CE241" s="400" t="str">
        <f ca="1"/>
        <v/>
      </c>
      <c r="CF241" s="401" t="str">
        <f ca="1"/>
        <v/>
      </c>
      <c r="CG241" s="402" t="str">
        <f ca="1"/>
        <v/>
      </c>
      <c r="CH241" s="400" t="str">
        <f ca="1"/>
        <v/>
      </c>
      <c r="CI241" s="715" t="str">
        <f t="shared" ca="1" si="27"/>
        <v/>
      </c>
    </row>
    <row r="242" spans="5:87">
      <c r="E242" s="321">
        <v>224</v>
      </c>
      <c r="F242" s="408"/>
      <c r="G242" s="409"/>
      <c r="H242" s="419"/>
      <c r="I242" s="404"/>
      <c r="J242" s="404"/>
      <c r="K242" s="405"/>
      <c r="L242" s="406"/>
      <c r="M242" s="404"/>
      <c r="N242" s="407"/>
      <c r="P242" s="322">
        <v>224</v>
      </c>
      <c r="Q242" s="714" t="str">
        <f t="shared" si="28"/>
        <v/>
      </c>
      <c r="R242" s="435"/>
      <c r="S242" s="419"/>
      <c r="T242" s="419"/>
      <c r="U242" s="419"/>
      <c r="V242" s="432"/>
      <c r="W242" s="433"/>
      <c r="X242" s="419"/>
      <c r="Y242" s="434"/>
      <c r="Z242" s="2" t="s">
        <v>95</v>
      </c>
      <c r="BN242" s="708" t="s">
        <v>95</v>
      </c>
      <c r="BO242" s="711">
        <v>224</v>
      </c>
      <c r="BP242" s="401" t="str">
        <f t="shared" ca="1" si="29"/>
        <v/>
      </c>
      <c r="BQ242" s="399" t="str">
        <f t="shared" ca="1" si="30"/>
        <v/>
      </c>
      <c r="BR242" s="400" t="str">
        <f ca="1"/>
        <v/>
      </c>
      <c r="BS242" s="400" t="str">
        <f ca="1"/>
        <v/>
      </c>
      <c r="BT242" s="400" t="str">
        <f ca="1"/>
        <v/>
      </c>
      <c r="BU242" s="401" t="str">
        <f ca="1"/>
        <v/>
      </c>
      <c r="BV242" s="402" t="str">
        <f ca="1"/>
        <v/>
      </c>
      <c r="BW242" s="400" t="str">
        <f ca="1"/>
        <v/>
      </c>
      <c r="BX242" s="403" t="str">
        <f t="shared" ca="1" si="26"/>
        <v/>
      </c>
      <c r="BY242" s="713" t="str">
        <f t="shared" ca="1" si="31"/>
        <v/>
      </c>
      <c r="BZ242" s="711">
        <v>224</v>
      </c>
      <c r="CA242" s="714" t="str">
        <f t="shared" ca="1" si="32"/>
        <v/>
      </c>
      <c r="CB242" s="399" t="str">
        <f t="shared" ca="1" si="33"/>
        <v/>
      </c>
      <c r="CC242" s="400" t="str">
        <f ca="1"/>
        <v/>
      </c>
      <c r="CD242" s="400" t="str">
        <f ca="1"/>
        <v/>
      </c>
      <c r="CE242" s="400" t="str">
        <f ca="1"/>
        <v/>
      </c>
      <c r="CF242" s="401" t="str">
        <f ca="1"/>
        <v/>
      </c>
      <c r="CG242" s="402" t="str">
        <f ca="1"/>
        <v/>
      </c>
      <c r="CH242" s="400" t="str">
        <f ca="1"/>
        <v/>
      </c>
      <c r="CI242" s="715" t="str">
        <f t="shared" ca="1" si="27"/>
        <v/>
      </c>
    </row>
    <row r="243" spans="5:87">
      <c r="E243" s="321">
        <v>225</v>
      </c>
      <c r="F243" s="408"/>
      <c r="G243" s="409"/>
      <c r="H243" s="419"/>
      <c r="I243" s="404"/>
      <c r="J243" s="404"/>
      <c r="K243" s="405"/>
      <c r="L243" s="406"/>
      <c r="M243" s="404"/>
      <c r="N243" s="407"/>
      <c r="P243" s="322">
        <v>225</v>
      </c>
      <c r="Q243" s="714" t="str">
        <f t="shared" si="28"/>
        <v/>
      </c>
      <c r="R243" s="435"/>
      <c r="S243" s="419"/>
      <c r="T243" s="419"/>
      <c r="U243" s="419"/>
      <c r="V243" s="432"/>
      <c r="W243" s="433"/>
      <c r="X243" s="419"/>
      <c r="Y243" s="434"/>
      <c r="Z243" s="2" t="s">
        <v>95</v>
      </c>
      <c r="BN243" s="708" t="s">
        <v>95</v>
      </c>
      <c r="BO243" s="711">
        <v>225</v>
      </c>
      <c r="BP243" s="401" t="str">
        <f t="shared" ca="1" si="29"/>
        <v/>
      </c>
      <c r="BQ243" s="399" t="str">
        <f t="shared" ca="1" si="30"/>
        <v/>
      </c>
      <c r="BR243" s="400" t="str">
        <f ca="1"/>
        <v/>
      </c>
      <c r="BS243" s="400" t="str">
        <f ca="1"/>
        <v/>
      </c>
      <c r="BT243" s="400" t="str">
        <f ca="1"/>
        <v/>
      </c>
      <c r="BU243" s="401" t="str">
        <f ca="1"/>
        <v/>
      </c>
      <c r="BV243" s="402" t="str">
        <f ca="1"/>
        <v/>
      </c>
      <c r="BW243" s="400" t="str">
        <f ca="1"/>
        <v/>
      </c>
      <c r="BX243" s="403" t="str">
        <f t="shared" ca="1" si="26"/>
        <v/>
      </c>
      <c r="BY243" s="713" t="str">
        <f t="shared" ca="1" si="31"/>
        <v/>
      </c>
      <c r="BZ243" s="711">
        <v>225</v>
      </c>
      <c r="CA243" s="714" t="str">
        <f t="shared" ca="1" si="32"/>
        <v/>
      </c>
      <c r="CB243" s="399" t="str">
        <f t="shared" ca="1" si="33"/>
        <v/>
      </c>
      <c r="CC243" s="400" t="str">
        <f ca="1"/>
        <v/>
      </c>
      <c r="CD243" s="400" t="str">
        <f ca="1"/>
        <v/>
      </c>
      <c r="CE243" s="400" t="str">
        <f ca="1"/>
        <v/>
      </c>
      <c r="CF243" s="401" t="str">
        <f ca="1"/>
        <v/>
      </c>
      <c r="CG243" s="402" t="str">
        <f ca="1"/>
        <v/>
      </c>
      <c r="CH243" s="400" t="str">
        <f ca="1"/>
        <v/>
      </c>
      <c r="CI243" s="715" t="str">
        <f t="shared" ca="1" si="27"/>
        <v/>
      </c>
    </row>
    <row r="244" spans="5:87">
      <c r="E244" s="321">
        <v>226</v>
      </c>
      <c r="F244" s="408"/>
      <c r="G244" s="409"/>
      <c r="H244" s="419"/>
      <c r="I244" s="404"/>
      <c r="J244" s="404"/>
      <c r="K244" s="405"/>
      <c r="L244" s="406"/>
      <c r="M244" s="404"/>
      <c r="N244" s="407"/>
      <c r="P244" s="322">
        <v>226</v>
      </c>
      <c r="Q244" s="714" t="str">
        <f t="shared" si="28"/>
        <v/>
      </c>
      <c r="R244" s="435"/>
      <c r="S244" s="419"/>
      <c r="T244" s="419"/>
      <c r="U244" s="419"/>
      <c r="V244" s="432"/>
      <c r="W244" s="433"/>
      <c r="X244" s="419"/>
      <c r="Y244" s="434"/>
      <c r="Z244" s="2" t="s">
        <v>95</v>
      </c>
      <c r="BN244" s="708" t="s">
        <v>95</v>
      </c>
      <c r="BO244" s="711">
        <v>226</v>
      </c>
      <c r="BP244" s="401" t="str">
        <f t="shared" ca="1" si="29"/>
        <v/>
      </c>
      <c r="BQ244" s="399" t="str">
        <f t="shared" ca="1" si="30"/>
        <v/>
      </c>
      <c r="BR244" s="400" t="str">
        <f ca="1"/>
        <v/>
      </c>
      <c r="BS244" s="400" t="str">
        <f ca="1"/>
        <v/>
      </c>
      <c r="BT244" s="400" t="str">
        <f ca="1"/>
        <v/>
      </c>
      <c r="BU244" s="401" t="str">
        <f ca="1"/>
        <v/>
      </c>
      <c r="BV244" s="402" t="str">
        <f ca="1"/>
        <v/>
      </c>
      <c r="BW244" s="400" t="str">
        <f ca="1"/>
        <v/>
      </c>
      <c r="BX244" s="403" t="str">
        <f t="shared" ca="1" si="26"/>
        <v/>
      </c>
      <c r="BY244" s="713" t="str">
        <f t="shared" ca="1" si="31"/>
        <v/>
      </c>
      <c r="BZ244" s="711">
        <v>226</v>
      </c>
      <c r="CA244" s="714" t="str">
        <f t="shared" ca="1" si="32"/>
        <v/>
      </c>
      <c r="CB244" s="399" t="str">
        <f t="shared" ca="1" si="33"/>
        <v/>
      </c>
      <c r="CC244" s="400" t="str">
        <f ca="1"/>
        <v/>
      </c>
      <c r="CD244" s="400" t="str">
        <f ca="1"/>
        <v/>
      </c>
      <c r="CE244" s="400" t="str">
        <f ca="1"/>
        <v/>
      </c>
      <c r="CF244" s="401" t="str">
        <f ca="1"/>
        <v/>
      </c>
      <c r="CG244" s="402" t="str">
        <f ca="1"/>
        <v/>
      </c>
      <c r="CH244" s="400" t="str">
        <f ca="1"/>
        <v/>
      </c>
      <c r="CI244" s="715" t="str">
        <f t="shared" ca="1" si="27"/>
        <v/>
      </c>
    </row>
    <row r="245" spans="5:87">
      <c r="E245" s="321">
        <v>227</v>
      </c>
      <c r="F245" s="408"/>
      <c r="G245" s="409"/>
      <c r="H245" s="419"/>
      <c r="I245" s="404"/>
      <c r="J245" s="404"/>
      <c r="K245" s="405"/>
      <c r="L245" s="406"/>
      <c r="M245" s="404"/>
      <c r="N245" s="407"/>
      <c r="P245" s="322">
        <v>227</v>
      </c>
      <c r="Q245" s="714" t="str">
        <f t="shared" si="28"/>
        <v/>
      </c>
      <c r="R245" s="435"/>
      <c r="S245" s="419"/>
      <c r="T245" s="419"/>
      <c r="U245" s="419"/>
      <c r="V245" s="432"/>
      <c r="W245" s="433"/>
      <c r="X245" s="419"/>
      <c r="Y245" s="434"/>
      <c r="Z245" s="2" t="s">
        <v>95</v>
      </c>
      <c r="BN245" s="708" t="s">
        <v>95</v>
      </c>
      <c r="BO245" s="711">
        <v>227</v>
      </c>
      <c r="BP245" s="401" t="str">
        <f t="shared" ca="1" si="29"/>
        <v/>
      </c>
      <c r="BQ245" s="399" t="str">
        <f t="shared" ca="1" si="30"/>
        <v/>
      </c>
      <c r="BR245" s="400" t="str">
        <f ca="1"/>
        <v/>
      </c>
      <c r="BS245" s="400" t="str">
        <f ca="1"/>
        <v/>
      </c>
      <c r="BT245" s="400" t="str">
        <f ca="1"/>
        <v/>
      </c>
      <c r="BU245" s="401" t="str">
        <f ca="1"/>
        <v/>
      </c>
      <c r="BV245" s="402" t="str">
        <f ca="1"/>
        <v/>
      </c>
      <c r="BW245" s="400" t="str">
        <f ca="1"/>
        <v/>
      </c>
      <c r="BX245" s="403" t="str">
        <f t="shared" ca="1" si="26"/>
        <v/>
      </c>
      <c r="BY245" s="713" t="str">
        <f t="shared" ca="1" si="31"/>
        <v/>
      </c>
      <c r="BZ245" s="711">
        <v>227</v>
      </c>
      <c r="CA245" s="714" t="str">
        <f t="shared" ca="1" si="32"/>
        <v/>
      </c>
      <c r="CB245" s="399" t="str">
        <f t="shared" ca="1" si="33"/>
        <v/>
      </c>
      <c r="CC245" s="400" t="str">
        <f ca="1"/>
        <v/>
      </c>
      <c r="CD245" s="400" t="str">
        <f ca="1"/>
        <v/>
      </c>
      <c r="CE245" s="400" t="str">
        <f ca="1"/>
        <v/>
      </c>
      <c r="CF245" s="401" t="str">
        <f ca="1"/>
        <v/>
      </c>
      <c r="CG245" s="402" t="str">
        <f ca="1"/>
        <v/>
      </c>
      <c r="CH245" s="400" t="str">
        <f ca="1"/>
        <v/>
      </c>
      <c r="CI245" s="715" t="str">
        <f t="shared" ca="1" si="27"/>
        <v/>
      </c>
    </row>
    <row r="246" spans="5:87">
      <c r="E246" s="321">
        <v>228</v>
      </c>
      <c r="F246" s="408"/>
      <c r="G246" s="409"/>
      <c r="H246" s="419"/>
      <c r="I246" s="404"/>
      <c r="J246" s="404"/>
      <c r="K246" s="405"/>
      <c r="L246" s="406"/>
      <c r="M246" s="404"/>
      <c r="N246" s="407"/>
      <c r="P246" s="322">
        <v>228</v>
      </c>
      <c r="Q246" s="714" t="str">
        <f t="shared" si="28"/>
        <v/>
      </c>
      <c r="R246" s="435"/>
      <c r="S246" s="419"/>
      <c r="T246" s="419"/>
      <c r="U246" s="419"/>
      <c r="V246" s="432"/>
      <c r="W246" s="433"/>
      <c r="X246" s="419"/>
      <c r="Y246" s="434"/>
      <c r="Z246" s="2" t="s">
        <v>95</v>
      </c>
      <c r="BN246" s="708" t="s">
        <v>95</v>
      </c>
      <c r="BO246" s="711">
        <v>228</v>
      </c>
      <c r="BP246" s="401" t="str">
        <f t="shared" ca="1" si="29"/>
        <v/>
      </c>
      <c r="BQ246" s="399" t="str">
        <f t="shared" ca="1" si="30"/>
        <v/>
      </c>
      <c r="BR246" s="400" t="str">
        <f ca="1"/>
        <v/>
      </c>
      <c r="BS246" s="400" t="str">
        <f ca="1"/>
        <v/>
      </c>
      <c r="BT246" s="400" t="str">
        <f ca="1"/>
        <v/>
      </c>
      <c r="BU246" s="401" t="str">
        <f ca="1"/>
        <v/>
      </c>
      <c r="BV246" s="402" t="str">
        <f ca="1"/>
        <v/>
      </c>
      <c r="BW246" s="400" t="str">
        <f ca="1"/>
        <v/>
      </c>
      <c r="BX246" s="403" t="str">
        <f t="shared" ca="1" si="26"/>
        <v/>
      </c>
      <c r="BY246" s="713" t="str">
        <f t="shared" ca="1" si="31"/>
        <v/>
      </c>
      <c r="BZ246" s="711">
        <v>228</v>
      </c>
      <c r="CA246" s="714" t="str">
        <f t="shared" ca="1" si="32"/>
        <v/>
      </c>
      <c r="CB246" s="399" t="str">
        <f t="shared" ca="1" si="33"/>
        <v/>
      </c>
      <c r="CC246" s="400" t="str">
        <f ca="1"/>
        <v/>
      </c>
      <c r="CD246" s="400" t="str">
        <f ca="1"/>
        <v/>
      </c>
      <c r="CE246" s="400" t="str">
        <f ca="1"/>
        <v/>
      </c>
      <c r="CF246" s="401" t="str">
        <f ca="1"/>
        <v/>
      </c>
      <c r="CG246" s="402" t="str">
        <f ca="1"/>
        <v/>
      </c>
      <c r="CH246" s="400" t="str">
        <f ca="1"/>
        <v/>
      </c>
      <c r="CI246" s="715" t="str">
        <f t="shared" ca="1" si="27"/>
        <v/>
      </c>
    </row>
    <row r="247" spans="5:87">
      <c r="E247" s="321">
        <v>229</v>
      </c>
      <c r="F247" s="408"/>
      <c r="G247" s="409"/>
      <c r="H247" s="419"/>
      <c r="I247" s="404"/>
      <c r="J247" s="404"/>
      <c r="K247" s="405"/>
      <c r="L247" s="406"/>
      <c r="M247" s="404"/>
      <c r="N247" s="407"/>
      <c r="P247" s="322">
        <v>229</v>
      </c>
      <c r="Q247" s="714" t="str">
        <f t="shared" si="28"/>
        <v/>
      </c>
      <c r="R247" s="435"/>
      <c r="S247" s="419"/>
      <c r="T247" s="419"/>
      <c r="U247" s="419"/>
      <c r="V247" s="432"/>
      <c r="W247" s="433"/>
      <c r="X247" s="419"/>
      <c r="Y247" s="434"/>
      <c r="Z247" s="2" t="s">
        <v>95</v>
      </c>
      <c r="BN247" s="708" t="s">
        <v>95</v>
      </c>
      <c r="BO247" s="711">
        <v>229</v>
      </c>
      <c r="BP247" s="401" t="str">
        <f t="shared" ca="1" si="29"/>
        <v/>
      </c>
      <c r="BQ247" s="399" t="str">
        <f t="shared" ca="1" si="30"/>
        <v/>
      </c>
      <c r="BR247" s="400" t="str">
        <f ca="1"/>
        <v/>
      </c>
      <c r="BS247" s="400" t="str">
        <f ca="1"/>
        <v/>
      </c>
      <c r="BT247" s="400" t="str">
        <f ca="1"/>
        <v/>
      </c>
      <c r="BU247" s="401" t="str">
        <f ca="1"/>
        <v/>
      </c>
      <c r="BV247" s="402" t="str">
        <f ca="1"/>
        <v/>
      </c>
      <c r="BW247" s="400" t="str">
        <f ca="1"/>
        <v/>
      </c>
      <c r="BX247" s="403" t="str">
        <f t="shared" ca="1" si="26"/>
        <v/>
      </c>
      <c r="BY247" s="713" t="str">
        <f t="shared" ca="1" si="31"/>
        <v/>
      </c>
      <c r="BZ247" s="711">
        <v>229</v>
      </c>
      <c r="CA247" s="714" t="str">
        <f t="shared" ca="1" si="32"/>
        <v/>
      </c>
      <c r="CB247" s="399" t="str">
        <f t="shared" ca="1" si="33"/>
        <v/>
      </c>
      <c r="CC247" s="400" t="str">
        <f ca="1"/>
        <v/>
      </c>
      <c r="CD247" s="400" t="str">
        <f ca="1"/>
        <v/>
      </c>
      <c r="CE247" s="400" t="str">
        <f ca="1"/>
        <v/>
      </c>
      <c r="CF247" s="401" t="str">
        <f ca="1"/>
        <v/>
      </c>
      <c r="CG247" s="402" t="str">
        <f ca="1"/>
        <v/>
      </c>
      <c r="CH247" s="400" t="str">
        <f ca="1"/>
        <v/>
      </c>
      <c r="CI247" s="715" t="str">
        <f t="shared" ca="1" si="27"/>
        <v/>
      </c>
    </row>
    <row r="248" spans="5:87">
      <c r="E248" s="321">
        <v>230</v>
      </c>
      <c r="F248" s="408"/>
      <c r="G248" s="409"/>
      <c r="H248" s="419"/>
      <c r="I248" s="404"/>
      <c r="J248" s="404"/>
      <c r="K248" s="405"/>
      <c r="L248" s="406"/>
      <c r="M248" s="404"/>
      <c r="N248" s="407"/>
      <c r="P248" s="322">
        <v>230</v>
      </c>
      <c r="Q248" s="714" t="str">
        <f t="shared" si="28"/>
        <v/>
      </c>
      <c r="R248" s="435"/>
      <c r="S248" s="419"/>
      <c r="T248" s="419"/>
      <c r="U248" s="419"/>
      <c r="V248" s="432"/>
      <c r="W248" s="433"/>
      <c r="X248" s="419"/>
      <c r="Y248" s="434"/>
      <c r="Z248" s="2" t="s">
        <v>95</v>
      </c>
      <c r="BN248" s="708" t="s">
        <v>95</v>
      </c>
      <c r="BO248" s="711">
        <v>230</v>
      </c>
      <c r="BP248" s="401" t="str">
        <f t="shared" ca="1" si="29"/>
        <v/>
      </c>
      <c r="BQ248" s="399" t="str">
        <f t="shared" ca="1" si="30"/>
        <v/>
      </c>
      <c r="BR248" s="400" t="str">
        <f ca="1"/>
        <v/>
      </c>
      <c r="BS248" s="400" t="str">
        <f ca="1"/>
        <v/>
      </c>
      <c r="BT248" s="400" t="str">
        <f ca="1"/>
        <v/>
      </c>
      <c r="BU248" s="401" t="str">
        <f ca="1"/>
        <v/>
      </c>
      <c r="BV248" s="402" t="str">
        <f ca="1"/>
        <v/>
      </c>
      <c r="BW248" s="400" t="str">
        <f ca="1"/>
        <v/>
      </c>
      <c r="BX248" s="403" t="str">
        <f t="shared" ca="1" si="26"/>
        <v/>
      </c>
      <c r="BY248" s="713" t="str">
        <f t="shared" ca="1" si="31"/>
        <v/>
      </c>
      <c r="BZ248" s="711">
        <v>230</v>
      </c>
      <c r="CA248" s="714" t="str">
        <f t="shared" ca="1" si="32"/>
        <v/>
      </c>
      <c r="CB248" s="399" t="str">
        <f t="shared" ca="1" si="33"/>
        <v/>
      </c>
      <c r="CC248" s="400" t="str">
        <f ca="1"/>
        <v/>
      </c>
      <c r="CD248" s="400" t="str">
        <f ca="1"/>
        <v/>
      </c>
      <c r="CE248" s="400" t="str">
        <f ca="1"/>
        <v/>
      </c>
      <c r="CF248" s="401" t="str">
        <f ca="1"/>
        <v/>
      </c>
      <c r="CG248" s="402" t="str">
        <f ca="1"/>
        <v/>
      </c>
      <c r="CH248" s="400" t="str">
        <f ca="1"/>
        <v/>
      </c>
      <c r="CI248" s="715" t="str">
        <f t="shared" ca="1" si="27"/>
        <v/>
      </c>
    </row>
    <row r="249" spans="5:87">
      <c r="E249" s="321">
        <v>231</v>
      </c>
      <c r="F249" s="408"/>
      <c r="G249" s="409"/>
      <c r="H249" s="419"/>
      <c r="I249" s="404"/>
      <c r="J249" s="404"/>
      <c r="K249" s="405"/>
      <c r="L249" s="406"/>
      <c r="M249" s="404"/>
      <c r="N249" s="407"/>
      <c r="P249" s="322">
        <v>231</v>
      </c>
      <c r="Q249" s="714" t="str">
        <f t="shared" si="28"/>
        <v/>
      </c>
      <c r="R249" s="435"/>
      <c r="S249" s="419"/>
      <c r="T249" s="419"/>
      <c r="U249" s="419"/>
      <c r="V249" s="432"/>
      <c r="W249" s="433"/>
      <c r="X249" s="419"/>
      <c r="Y249" s="434"/>
      <c r="Z249" s="2" t="s">
        <v>95</v>
      </c>
      <c r="BN249" s="708" t="s">
        <v>95</v>
      </c>
      <c r="BO249" s="711">
        <v>231</v>
      </c>
      <c r="BP249" s="401" t="str">
        <f t="shared" ca="1" si="29"/>
        <v/>
      </c>
      <c r="BQ249" s="399" t="str">
        <f t="shared" ca="1" si="30"/>
        <v/>
      </c>
      <c r="BR249" s="400" t="str">
        <f ca="1"/>
        <v/>
      </c>
      <c r="BS249" s="400" t="str">
        <f ca="1"/>
        <v/>
      </c>
      <c r="BT249" s="400" t="str">
        <f ca="1"/>
        <v/>
      </c>
      <c r="BU249" s="401" t="str">
        <f ca="1"/>
        <v/>
      </c>
      <c r="BV249" s="402" t="str">
        <f ca="1"/>
        <v/>
      </c>
      <c r="BW249" s="400" t="str">
        <f ca="1"/>
        <v/>
      </c>
      <c r="BX249" s="403" t="str">
        <f t="shared" ca="1" si="26"/>
        <v/>
      </c>
      <c r="BY249" s="713" t="str">
        <f t="shared" ca="1" si="31"/>
        <v/>
      </c>
      <c r="BZ249" s="711">
        <v>231</v>
      </c>
      <c r="CA249" s="714" t="str">
        <f t="shared" ca="1" si="32"/>
        <v/>
      </c>
      <c r="CB249" s="399" t="str">
        <f t="shared" ca="1" si="33"/>
        <v/>
      </c>
      <c r="CC249" s="400" t="str">
        <f ca="1"/>
        <v/>
      </c>
      <c r="CD249" s="400" t="str">
        <f ca="1"/>
        <v/>
      </c>
      <c r="CE249" s="400" t="str">
        <f ca="1"/>
        <v/>
      </c>
      <c r="CF249" s="401" t="str">
        <f ca="1"/>
        <v/>
      </c>
      <c r="CG249" s="402" t="str">
        <f ca="1"/>
        <v/>
      </c>
      <c r="CH249" s="400" t="str">
        <f ca="1"/>
        <v/>
      </c>
      <c r="CI249" s="715" t="str">
        <f t="shared" ca="1" si="27"/>
        <v/>
      </c>
    </row>
    <row r="250" spans="5:87">
      <c r="E250" s="321">
        <v>232</v>
      </c>
      <c r="F250" s="408"/>
      <c r="G250" s="409"/>
      <c r="H250" s="419"/>
      <c r="I250" s="404"/>
      <c r="J250" s="404"/>
      <c r="K250" s="405"/>
      <c r="L250" s="406"/>
      <c r="M250" s="404"/>
      <c r="N250" s="407"/>
      <c r="P250" s="322">
        <v>232</v>
      </c>
      <c r="Q250" s="714" t="str">
        <f t="shared" si="28"/>
        <v/>
      </c>
      <c r="R250" s="435"/>
      <c r="S250" s="419"/>
      <c r="T250" s="419"/>
      <c r="U250" s="419"/>
      <c r="V250" s="432"/>
      <c r="W250" s="433"/>
      <c r="X250" s="419"/>
      <c r="Y250" s="434"/>
      <c r="Z250" s="2" t="s">
        <v>95</v>
      </c>
      <c r="BN250" s="708" t="s">
        <v>95</v>
      </c>
      <c r="BO250" s="711">
        <v>232</v>
      </c>
      <c r="BP250" s="401" t="str">
        <f t="shared" ca="1" si="29"/>
        <v/>
      </c>
      <c r="BQ250" s="399" t="str">
        <f t="shared" ca="1" si="30"/>
        <v/>
      </c>
      <c r="BR250" s="400" t="str">
        <f ca="1"/>
        <v/>
      </c>
      <c r="BS250" s="400" t="str">
        <f ca="1"/>
        <v/>
      </c>
      <c r="BT250" s="400" t="str">
        <f ca="1"/>
        <v/>
      </c>
      <c r="BU250" s="401" t="str">
        <f ca="1"/>
        <v/>
      </c>
      <c r="BV250" s="402" t="str">
        <f ca="1"/>
        <v/>
      </c>
      <c r="BW250" s="400" t="str">
        <f ca="1"/>
        <v/>
      </c>
      <c r="BX250" s="403" t="str">
        <f t="shared" ca="1" si="26"/>
        <v/>
      </c>
      <c r="BY250" s="713" t="str">
        <f t="shared" ca="1" si="31"/>
        <v/>
      </c>
      <c r="BZ250" s="711">
        <v>232</v>
      </c>
      <c r="CA250" s="714" t="str">
        <f t="shared" ca="1" si="32"/>
        <v/>
      </c>
      <c r="CB250" s="399" t="str">
        <f t="shared" ca="1" si="33"/>
        <v/>
      </c>
      <c r="CC250" s="400" t="str">
        <f ca="1"/>
        <v/>
      </c>
      <c r="CD250" s="400" t="str">
        <f ca="1"/>
        <v/>
      </c>
      <c r="CE250" s="400" t="str">
        <f ca="1"/>
        <v/>
      </c>
      <c r="CF250" s="401" t="str">
        <f ca="1"/>
        <v/>
      </c>
      <c r="CG250" s="402" t="str">
        <f ca="1"/>
        <v/>
      </c>
      <c r="CH250" s="400" t="str">
        <f ca="1"/>
        <v/>
      </c>
      <c r="CI250" s="715" t="str">
        <f t="shared" ca="1" si="27"/>
        <v/>
      </c>
    </row>
    <row r="251" spans="5:87">
      <c r="E251" s="321">
        <v>233</v>
      </c>
      <c r="F251" s="408"/>
      <c r="G251" s="409"/>
      <c r="H251" s="419"/>
      <c r="I251" s="404"/>
      <c r="J251" s="404"/>
      <c r="K251" s="405"/>
      <c r="L251" s="406"/>
      <c r="M251" s="404"/>
      <c r="N251" s="407"/>
      <c r="P251" s="322">
        <v>233</v>
      </c>
      <c r="Q251" s="714" t="str">
        <f t="shared" si="28"/>
        <v/>
      </c>
      <c r="R251" s="435"/>
      <c r="S251" s="419"/>
      <c r="T251" s="419"/>
      <c r="U251" s="419"/>
      <c r="V251" s="432"/>
      <c r="W251" s="433"/>
      <c r="X251" s="419"/>
      <c r="Y251" s="434"/>
      <c r="Z251" s="2" t="s">
        <v>95</v>
      </c>
      <c r="BN251" s="708" t="s">
        <v>95</v>
      </c>
      <c r="BO251" s="711">
        <v>233</v>
      </c>
      <c r="BP251" s="401" t="str">
        <f t="shared" ca="1" si="29"/>
        <v/>
      </c>
      <c r="BQ251" s="399" t="str">
        <f t="shared" ca="1" si="30"/>
        <v/>
      </c>
      <c r="BR251" s="400" t="str">
        <f ca="1"/>
        <v/>
      </c>
      <c r="BS251" s="400" t="str">
        <f ca="1"/>
        <v/>
      </c>
      <c r="BT251" s="400" t="str">
        <f ca="1"/>
        <v/>
      </c>
      <c r="BU251" s="401" t="str">
        <f ca="1"/>
        <v/>
      </c>
      <c r="BV251" s="402" t="str">
        <f ca="1"/>
        <v/>
      </c>
      <c r="BW251" s="400" t="str">
        <f ca="1"/>
        <v/>
      </c>
      <c r="BX251" s="403" t="str">
        <f t="shared" ca="1" si="26"/>
        <v/>
      </c>
      <c r="BY251" s="713" t="str">
        <f t="shared" ca="1" si="31"/>
        <v/>
      </c>
      <c r="BZ251" s="711">
        <v>233</v>
      </c>
      <c r="CA251" s="714" t="str">
        <f t="shared" ca="1" si="32"/>
        <v/>
      </c>
      <c r="CB251" s="399" t="str">
        <f t="shared" ca="1" si="33"/>
        <v/>
      </c>
      <c r="CC251" s="400" t="str">
        <f ca="1"/>
        <v/>
      </c>
      <c r="CD251" s="400" t="str">
        <f ca="1"/>
        <v/>
      </c>
      <c r="CE251" s="400" t="str">
        <f ca="1"/>
        <v/>
      </c>
      <c r="CF251" s="401" t="str">
        <f ca="1"/>
        <v/>
      </c>
      <c r="CG251" s="402" t="str">
        <f ca="1"/>
        <v/>
      </c>
      <c r="CH251" s="400" t="str">
        <f ca="1"/>
        <v/>
      </c>
      <c r="CI251" s="715" t="str">
        <f t="shared" ca="1" si="27"/>
        <v/>
      </c>
    </row>
    <row r="252" spans="5:87">
      <c r="E252" s="321">
        <v>234</v>
      </c>
      <c r="F252" s="408"/>
      <c r="G252" s="409"/>
      <c r="H252" s="419"/>
      <c r="I252" s="404"/>
      <c r="J252" s="404"/>
      <c r="K252" s="405"/>
      <c r="L252" s="406"/>
      <c r="M252" s="404"/>
      <c r="N252" s="407"/>
      <c r="P252" s="322">
        <v>234</v>
      </c>
      <c r="Q252" s="714" t="str">
        <f t="shared" si="28"/>
        <v/>
      </c>
      <c r="R252" s="435"/>
      <c r="S252" s="419"/>
      <c r="T252" s="419"/>
      <c r="U252" s="419"/>
      <c r="V252" s="432"/>
      <c r="W252" s="433"/>
      <c r="X252" s="419"/>
      <c r="Y252" s="434"/>
      <c r="Z252" s="2" t="s">
        <v>95</v>
      </c>
      <c r="BN252" s="708" t="s">
        <v>95</v>
      </c>
      <c r="BO252" s="711">
        <v>234</v>
      </c>
      <c r="BP252" s="401" t="str">
        <f t="shared" ca="1" si="29"/>
        <v/>
      </c>
      <c r="BQ252" s="399" t="str">
        <f t="shared" ca="1" si="30"/>
        <v/>
      </c>
      <c r="BR252" s="400" t="str">
        <f ca="1"/>
        <v/>
      </c>
      <c r="BS252" s="400" t="str">
        <f ca="1"/>
        <v/>
      </c>
      <c r="BT252" s="400" t="str">
        <f ca="1"/>
        <v/>
      </c>
      <c r="BU252" s="401" t="str">
        <f ca="1"/>
        <v/>
      </c>
      <c r="BV252" s="402" t="str">
        <f ca="1"/>
        <v/>
      </c>
      <c r="BW252" s="400" t="str">
        <f ca="1"/>
        <v/>
      </c>
      <c r="BX252" s="403" t="str">
        <f t="shared" ca="1" si="26"/>
        <v/>
      </c>
      <c r="BY252" s="713" t="str">
        <f t="shared" ca="1" si="31"/>
        <v/>
      </c>
      <c r="BZ252" s="711">
        <v>234</v>
      </c>
      <c r="CA252" s="714" t="str">
        <f t="shared" ca="1" si="32"/>
        <v/>
      </c>
      <c r="CB252" s="399" t="str">
        <f t="shared" ca="1" si="33"/>
        <v/>
      </c>
      <c r="CC252" s="400" t="str">
        <f ca="1"/>
        <v/>
      </c>
      <c r="CD252" s="400" t="str">
        <f ca="1"/>
        <v/>
      </c>
      <c r="CE252" s="400" t="str">
        <f ca="1"/>
        <v/>
      </c>
      <c r="CF252" s="401" t="str">
        <f ca="1"/>
        <v/>
      </c>
      <c r="CG252" s="402" t="str">
        <f ca="1"/>
        <v/>
      </c>
      <c r="CH252" s="400" t="str">
        <f ca="1"/>
        <v/>
      </c>
      <c r="CI252" s="715" t="str">
        <f t="shared" ca="1" si="27"/>
        <v/>
      </c>
    </row>
    <row r="253" spans="5:87">
      <c r="E253" s="321">
        <v>235</v>
      </c>
      <c r="F253" s="408"/>
      <c r="G253" s="409"/>
      <c r="H253" s="419"/>
      <c r="I253" s="404"/>
      <c r="J253" s="404"/>
      <c r="K253" s="405"/>
      <c r="L253" s="406"/>
      <c r="M253" s="404"/>
      <c r="N253" s="407"/>
      <c r="P253" s="322">
        <v>235</v>
      </c>
      <c r="Q253" s="714" t="str">
        <f t="shared" si="28"/>
        <v/>
      </c>
      <c r="R253" s="435"/>
      <c r="S253" s="419"/>
      <c r="T253" s="419"/>
      <c r="U253" s="419"/>
      <c r="V253" s="432"/>
      <c r="W253" s="433"/>
      <c r="X253" s="419"/>
      <c r="Y253" s="434"/>
      <c r="Z253" s="2" t="s">
        <v>95</v>
      </c>
      <c r="BN253" s="708" t="s">
        <v>95</v>
      </c>
      <c r="BO253" s="711">
        <v>235</v>
      </c>
      <c r="BP253" s="401" t="str">
        <f t="shared" ca="1" si="29"/>
        <v/>
      </c>
      <c r="BQ253" s="399" t="str">
        <f t="shared" ca="1" si="30"/>
        <v/>
      </c>
      <c r="BR253" s="400" t="str">
        <f ca="1"/>
        <v/>
      </c>
      <c r="BS253" s="400" t="str">
        <f ca="1"/>
        <v/>
      </c>
      <c r="BT253" s="400" t="str">
        <f ca="1"/>
        <v/>
      </c>
      <c r="BU253" s="401" t="str">
        <f ca="1"/>
        <v/>
      </c>
      <c r="BV253" s="402" t="str">
        <f ca="1"/>
        <v/>
      </c>
      <c r="BW253" s="400" t="str">
        <f ca="1"/>
        <v/>
      </c>
      <c r="BX253" s="403" t="str">
        <f t="shared" ca="1" si="26"/>
        <v/>
      </c>
      <c r="BY253" s="713" t="str">
        <f t="shared" ca="1" si="31"/>
        <v/>
      </c>
      <c r="BZ253" s="711">
        <v>235</v>
      </c>
      <c r="CA253" s="714" t="str">
        <f t="shared" ca="1" si="32"/>
        <v/>
      </c>
      <c r="CB253" s="399" t="str">
        <f t="shared" ca="1" si="33"/>
        <v/>
      </c>
      <c r="CC253" s="400" t="str">
        <f ca="1"/>
        <v/>
      </c>
      <c r="CD253" s="400" t="str">
        <f ca="1"/>
        <v/>
      </c>
      <c r="CE253" s="400" t="str">
        <f ca="1"/>
        <v/>
      </c>
      <c r="CF253" s="401" t="str">
        <f ca="1"/>
        <v/>
      </c>
      <c r="CG253" s="402" t="str">
        <f ca="1"/>
        <v/>
      </c>
      <c r="CH253" s="400" t="str">
        <f ca="1"/>
        <v/>
      </c>
      <c r="CI253" s="715" t="str">
        <f t="shared" ca="1" si="27"/>
        <v/>
      </c>
    </row>
    <row r="254" spans="5:87">
      <c r="E254" s="321">
        <v>236</v>
      </c>
      <c r="F254" s="408"/>
      <c r="G254" s="409"/>
      <c r="H254" s="419"/>
      <c r="I254" s="404"/>
      <c r="J254" s="404"/>
      <c r="K254" s="405"/>
      <c r="L254" s="406"/>
      <c r="M254" s="404"/>
      <c r="N254" s="407"/>
      <c r="P254" s="322">
        <v>236</v>
      </c>
      <c r="Q254" s="714" t="str">
        <f t="shared" si="28"/>
        <v/>
      </c>
      <c r="R254" s="435"/>
      <c r="S254" s="419"/>
      <c r="T254" s="419"/>
      <c r="U254" s="419"/>
      <c r="V254" s="432"/>
      <c r="W254" s="433"/>
      <c r="X254" s="419"/>
      <c r="Y254" s="434"/>
      <c r="Z254" s="2" t="s">
        <v>95</v>
      </c>
      <c r="BN254" s="708" t="s">
        <v>95</v>
      </c>
      <c r="BO254" s="711">
        <v>236</v>
      </c>
      <c r="BP254" s="401" t="str">
        <f t="shared" ca="1" si="29"/>
        <v/>
      </c>
      <c r="BQ254" s="399" t="str">
        <f t="shared" ca="1" si="30"/>
        <v/>
      </c>
      <c r="BR254" s="400" t="str">
        <f ca="1"/>
        <v/>
      </c>
      <c r="BS254" s="400" t="str">
        <f ca="1"/>
        <v/>
      </c>
      <c r="BT254" s="400" t="str">
        <f ca="1"/>
        <v/>
      </c>
      <c r="BU254" s="401" t="str">
        <f ca="1"/>
        <v/>
      </c>
      <c r="BV254" s="402" t="str">
        <f ca="1"/>
        <v/>
      </c>
      <c r="BW254" s="400" t="str">
        <f ca="1"/>
        <v/>
      </c>
      <c r="BX254" s="403" t="str">
        <f t="shared" ca="1" si="26"/>
        <v/>
      </c>
      <c r="BY254" s="713" t="str">
        <f t="shared" ca="1" si="31"/>
        <v/>
      </c>
      <c r="BZ254" s="711">
        <v>236</v>
      </c>
      <c r="CA254" s="714" t="str">
        <f t="shared" ca="1" si="32"/>
        <v/>
      </c>
      <c r="CB254" s="399" t="str">
        <f t="shared" ca="1" si="33"/>
        <v/>
      </c>
      <c r="CC254" s="400" t="str">
        <f ca="1"/>
        <v/>
      </c>
      <c r="CD254" s="400" t="str">
        <f ca="1"/>
        <v/>
      </c>
      <c r="CE254" s="400" t="str">
        <f ca="1"/>
        <v/>
      </c>
      <c r="CF254" s="401" t="str">
        <f ca="1"/>
        <v/>
      </c>
      <c r="CG254" s="402" t="str">
        <f ca="1"/>
        <v/>
      </c>
      <c r="CH254" s="400" t="str">
        <f ca="1"/>
        <v/>
      </c>
      <c r="CI254" s="715" t="str">
        <f t="shared" ca="1" si="27"/>
        <v/>
      </c>
    </row>
    <row r="255" spans="5:87">
      <c r="E255" s="321">
        <v>237</v>
      </c>
      <c r="F255" s="408"/>
      <c r="G255" s="409"/>
      <c r="H255" s="419"/>
      <c r="I255" s="404"/>
      <c r="J255" s="404"/>
      <c r="K255" s="405"/>
      <c r="L255" s="406"/>
      <c r="M255" s="404"/>
      <c r="N255" s="407"/>
      <c r="P255" s="322">
        <v>237</v>
      </c>
      <c r="Q255" s="714" t="str">
        <f t="shared" si="28"/>
        <v/>
      </c>
      <c r="R255" s="435"/>
      <c r="S255" s="419"/>
      <c r="T255" s="419"/>
      <c r="U255" s="419"/>
      <c r="V255" s="432"/>
      <c r="W255" s="433"/>
      <c r="X255" s="419"/>
      <c r="Y255" s="434"/>
      <c r="Z255" s="2" t="s">
        <v>95</v>
      </c>
      <c r="BN255" s="708" t="s">
        <v>95</v>
      </c>
      <c r="BO255" s="711">
        <v>237</v>
      </c>
      <c r="BP255" s="401" t="str">
        <f t="shared" ca="1" si="29"/>
        <v/>
      </c>
      <c r="BQ255" s="399" t="str">
        <f t="shared" ca="1" si="30"/>
        <v/>
      </c>
      <c r="BR255" s="400" t="str">
        <f ca="1"/>
        <v/>
      </c>
      <c r="BS255" s="400" t="str">
        <f ca="1"/>
        <v/>
      </c>
      <c r="BT255" s="400" t="str">
        <f ca="1"/>
        <v/>
      </c>
      <c r="BU255" s="401" t="str">
        <f ca="1"/>
        <v/>
      </c>
      <c r="BV255" s="402" t="str">
        <f ca="1"/>
        <v/>
      </c>
      <c r="BW255" s="400" t="str">
        <f ca="1"/>
        <v/>
      </c>
      <c r="BX255" s="403" t="str">
        <f t="shared" ca="1" si="26"/>
        <v/>
      </c>
      <c r="BY255" s="713" t="str">
        <f t="shared" ca="1" si="31"/>
        <v/>
      </c>
      <c r="BZ255" s="711">
        <v>237</v>
      </c>
      <c r="CA255" s="714" t="str">
        <f t="shared" ca="1" si="32"/>
        <v/>
      </c>
      <c r="CB255" s="399" t="str">
        <f t="shared" ca="1" si="33"/>
        <v/>
      </c>
      <c r="CC255" s="400" t="str">
        <f ca="1"/>
        <v/>
      </c>
      <c r="CD255" s="400" t="str">
        <f ca="1"/>
        <v/>
      </c>
      <c r="CE255" s="400" t="str">
        <f ca="1"/>
        <v/>
      </c>
      <c r="CF255" s="401" t="str">
        <f ca="1"/>
        <v/>
      </c>
      <c r="CG255" s="402" t="str">
        <f ca="1"/>
        <v/>
      </c>
      <c r="CH255" s="400" t="str">
        <f ca="1"/>
        <v/>
      </c>
      <c r="CI255" s="715" t="str">
        <f t="shared" ca="1" si="27"/>
        <v/>
      </c>
    </row>
    <row r="256" spans="5:87">
      <c r="E256" s="321">
        <v>238</v>
      </c>
      <c r="F256" s="408"/>
      <c r="G256" s="409"/>
      <c r="H256" s="419"/>
      <c r="I256" s="404"/>
      <c r="J256" s="404"/>
      <c r="K256" s="405"/>
      <c r="L256" s="406"/>
      <c r="M256" s="404"/>
      <c r="N256" s="407"/>
      <c r="P256" s="322">
        <v>238</v>
      </c>
      <c r="Q256" s="714" t="str">
        <f t="shared" si="28"/>
        <v/>
      </c>
      <c r="R256" s="435"/>
      <c r="S256" s="419"/>
      <c r="T256" s="419"/>
      <c r="U256" s="419"/>
      <c r="V256" s="432"/>
      <c r="W256" s="433"/>
      <c r="X256" s="419"/>
      <c r="Y256" s="434"/>
      <c r="Z256" s="2" t="s">
        <v>95</v>
      </c>
      <c r="BN256" s="708" t="s">
        <v>95</v>
      </c>
      <c r="BO256" s="711">
        <v>238</v>
      </c>
      <c r="BP256" s="401" t="str">
        <f t="shared" ca="1" si="29"/>
        <v/>
      </c>
      <c r="BQ256" s="399" t="str">
        <f t="shared" ca="1" si="30"/>
        <v/>
      </c>
      <c r="BR256" s="400" t="str">
        <f ca="1"/>
        <v/>
      </c>
      <c r="BS256" s="400" t="str">
        <f ca="1"/>
        <v/>
      </c>
      <c r="BT256" s="400" t="str">
        <f ca="1"/>
        <v/>
      </c>
      <c r="BU256" s="401" t="str">
        <f ca="1"/>
        <v/>
      </c>
      <c r="BV256" s="402" t="str">
        <f ca="1"/>
        <v/>
      </c>
      <c r="BW256" s="400" t="str">
        <f ca="1"/>
        <v/>
      </c>
      <c r="BX256" s="403" t="str">
        <f t="shared" ca="1" si="26"/>
        <v/>
      </c>
      <c r="BY256" s="713" t="str">
        <f t="shared" ca="1" si="31"/>
        <v/>
      </c>
      <c r="BZ256" s="711">
        <v>238</v>
      </c>
      <c r="CA256" s="714" t="str">
        <f t="shared" ca="1" si="32"/>
        <v/>
      </c>
      <c r="CB256" s="399" t="str">
        <f t="shared" ca="1" si="33"/>
        <v/>
      </c>
      <c r="CC256" s="400" t="str">
        <f ca="1"/>
        <v/>
      </c>
      <c r="CD256" s="400" t="str">
        <f ca="1"/>
        <v/>
      </c>
      <c r="CE256" s="400" t="str">
        <f ca="1"/>
        <v/>
      </c>
      <c r="CF256" s="401" t="str">
        <f ca="1"/>
        <v/>
      </c>
      <c r="CG256" s="402" t="str">
        <f ca="1"/>
        <v/>
      </c>
      <c r="CH256" s="400" t="str">
        <f ca="1"/>
        <v/>
      </c>
      <c r="CI256" s="715" t="str">
        <f t="shared" ca="1" si="27"/>
        <v/>
      </c>
    </row>
    <row r="257" spans="5:87">
      <c r="E257" s="321">
        <v>239</v>
      </c>
      <c r="F257" s="408"/>
      <c r="G257" s="409"/>
      <c r="H257" s="419"/>
      <c r="I257" s="404"/>
      <c r="J257" s="404"/>
      <c r="K257" s="405"/>
      <c r="L257" s="406"/>
      <c r="M257" s="404"/>
      <c r="N257" s="407"/>
      <c r="P257" s="322">
        <v>239</v>
      </c>
      <c r="Q257" s="714" t="str">
        <f t="shared" si="28"/>
        <v/>
      </c>
      <c r="R257" s="435"/>
      <c r="S257" s="419"/>
      <c r="T257" s="419"/>
      <c r="U257" s="419"/>
      <c r="V257" s="432"/>
      <c r="W257" s="433"/>
      <c r="X257" s="419"/>
      <c r="Y257" s="434"/>
      <c r="Z257" s="2" t="s">
        <v>95</v>
      </c>
      <c r="BN257" s="708" t="s">
        <v>95</v>
      </c>
      <c r="BO257" s="711">
        <v>239</v>
      </c>
      <c r="BP257" s="401" t="str">
        <f t="shared" ca="1" si="29"/>
        <v/>
      </c>
      <c r="BQ257" s="399" t="str">
        <f t="shared" ca="1" si="30"/>
        <v/>
      </c>
      <c r="BR257" s="400" t="str">
        <f ca="1"/>
        <v/>
      </c>
      <c r="BS257" s="400" t="str">
        <f ca="1"/>
        <v/>
      </c>
      <c r="BT257" s="400" t="str">
        <f ca="1"/>
        <v/>
      </c>
      <c r="BU257" s="401" t="str">
        <f ca="1"/>
        <v/>
      </c>
      <c r="BV257" s="402" t="str">
        <f ca="1"/>
        <v/>
      </c>
      <c r="BW257" s="400" t="str">
        <f ca="1"/>
        <v/>
      </c>
      <c r="BX257" s="403" t="str">
        <f t="shared" ca="1" si="26"/>
        <v/>
      </c>
      <c r="BY257" s="713" t="str">
        <f t="shared" ca="1" si="31"/>
        <v/>
      </c>
      <c r="BZ257" s="711">
        <v>239</v>
      </c>
      <c r="CA257" s="714" t="str">
        <f t="shared" ca="1" si="32"/>
        <v/>
      </c>
      <c r="CB257" s="399" t="str">
        <f t="shared" ca="1" si="33"/>
        <v/>
      </c>
      <c r="CC257" s="400" t="str">
        <f ca="1"/>
        <v/>
      </c>
      <c r="CD257" s="400" t="str">
        <f ca="1"/>
        <v/>
      </c>
      <c r="CE257" s="400" t="str">
        <f ca="1"/>
        <v/>
      </c>
      <c r="CF257" s="401" t="str">
        <f ca="1"/>
        <v/>
      </c>
      <c r="CG257" s="402" t="str">
        <f ca="1"/>
        <v/>
      </c>
      <c r="CH257" s="400" t="str">
        <f ca="1"/>
        <v/>
      </c>
      <c r="CI257" s="715" t="str">
        <f t="shared" ca="1" si="27"/>
        <v/>
      </c>
    </row>
    <row r="258" spans="5:87">
      <c r="E258" s="321">
        <v>240</v>
      </c>
      <c r="F258" s="408"/>
      <c r="G258" s="409"/>
      <c r="H258" s="419"/>
      <c r="I258" s="404"/>
      <c r="J258" s="404"/>
      <c r="K258" s="405"/>
      <c r="L258" s="406"/>
      <c r="M258" s="404"/>
      <c r="N258" s="407"/>
      <c r="P258" s="322">
        <v>240</v>
      </c>
      <c r="Q258" s="714" t="str">
        <f t="shared" si="28"/>
        <v/>
      </c>
      <c r="R258" s="435"/>
      <c r="S258" s="419"/>
      <c r="T258" s="419"/>
      <c r="U258" s="419"/>
      <c r="V258" s="432"/>
      <c r="W258" s="433"/>
      <c r="X258" s="419"/>
      <c r="Y258" s="434"/>
      <c r="Z258" s="2" t="s">
        <v>95</v>
      </c>
      <c r="BN258" s="708" t="s">
        <v>95</v>
      </c>
      <c r="BO258" s="711">
        <v>240</v>
      </c>
      <c r="BP258" s="401" t="str">
        <f t="shared" ca="1" si="29"/>
        <v/>
      </c>
      <c r="BQ258" s="399" t="str">
        <f t="shared" ca="1" si="30"/>
        <v/>
      </c>
      <c r="BR258" s="400" t="str">
        <f ca="1"/>
        <v/>
      </c>
      <c r="BS258" s="400" t="str">
        <f ca="1"/>
        <v/>
      </c>
      <c r="BT258" s="400" t="str">
        <f ca="1"/>
        <v/>
      </c>
      <c r="BU258" s="401" t="str">
        <f ca="1"/>
        <v/>
      </c>
      <c r="BV258" s="402" t="str">
        <f ca="1"/>
        <v/>
      </c>
      <c r="BW258" s="400" t="str">
        <f ca="1"/>
        <v/>
      </c>
      <c r="BX258" s="403" t="str">
        <f t="shared" ca="1" si="26"/>
        <v/>
      </c>
      <c r="BY258" s="713" t="str">
        <f t="shared" ca="1" si="31"/>
        <v/>
      </c>
      <c r="BZ258" s="711">
        <v>240</v>
      </c>
      <c r="CA258" s="714" t="str">
        <f t="shared" ca="1" si="32"/>
        <v/>
      </c>
      <c r="CB258" s="399" t="str">
        <f t="shared" ca="1" si="33"/>
        <v/>
      </c>
      <c r="CC258" s="400" t="str">
        <f ca="1"/>
        <v/>
      </c>
      <c r="CD258" s="400" t="str">
        <f ca="1"/>
        <v/>
      </c>
      <c r="CE258" s="400" t="str">
        <f ca="1"/>
        <v/>
      </c>
      <c r="CF258" s="401" t="str">
        <f ca="1"/>
        <v/>
      </c>
      <c r="CG258" s="402" t="str">
        <f ca="1"/>
        <v/>
      </c>
      <c r="CH258" s="400" t="str">
        <f ca="1"/>
        <v/>
      </c>
      <c r="CI258" s="715" t="str">
        <f t="shared" ca="1" si="27"/>
        <v/>
      </c>
    </row>
    <row r="259" spans="5:87">
      <c r="E259" s="321">
        <v>241</v>
      </c>
      <c r="F259" s="408"/>
      <c r="G259" s="409"/>
      <c r="H259" s="419"/>
      <c r="I259" s="404"/>
      <c r="J259" s="404"/>
      <c r="K259" s="405"/>
      <c r="L259" s="406"/>
      <c r="M259" s="404"/>
      <c r="N259" s="407"/>
      <c r="P259" s="322">
        <v>241</v>
      </c>
      <c r="Q259" s="714" t="str">
        <f t="shared" si="28"/>
        <v/>
      </c>
      <c r="R259" s="435"/>
      <c r="S259" s="419"/>
      <c r="T259" s="419"/>
      <c r="U259" s="419"/>
      <c r="V259" s="432"/>
      <c r="W259" s="433"/>
      <c r="X259" s="419"/>
      <c r="Y259" s="434"/>
      <c r="Z259" s="2" t="s">
        <v>95</v>
      </c>
      <c r="BN259" s="708" t="s">
        <v>95</v>
      </c>
      <c r="BO259" s="711">
        <v>241</v>
      </c>
      <c r="BP259" s="401" t="str">
        <f t="shared" ca="1" si="29"/>
        <v/>
      </c>
      <c r="BQ259" s="399" t="str">
        <f t="shared" ca="1" si="30"/>
        <v/>
      </c>
      <c r="BR259" s="400" t="str">
        <f ca="1"/>
        <v/>
      </c>
      <c r="BS259" s="400" t="str">
        <f ca="1"/>
        <v/>
      </c>
      <c r="BT259" s="400" t="str">
        <f ca="1"/>
        <v/>
      </c>
      <c r="BU259" s="401" t="str">
        <f ca="1"/>
        <v/>
      </c>
      <c r="BV259" s="402" t="str">
        <f ca="1"/>
        <v/>
      </c>
      <c r="BW259" s="400" t="str">
        <f ca="1"/>
        <v/>
      </c>
      <c r="BX259" s="403" t="str">
        <f t="shared" ca="1" si="26"/>
        <v/>
      </c>
      <c r="BY259" s="713" t="str">
        <f t="shared" ca="1" si="31"/>
        <v/>
      </c>
      <c r="BZ259" s="711">
        <v>241</v>
      </c>
      <c r="CA259" s="714" t="str">
        <f t="shared" ca="1" si="32"/>
        <v/>
      </c>
      <c r="CB259" s="399" t="str">
        <f t="shared" ca="1" si="33"/>
        <v/>
      </c>
      <c r="CC259" s="400" t="str">
        <f ca="1"/>
        <v/>
      </c>
      <c r="CD259" s="400" t="str">
        <f ca="1"/>
        <v/>
      </c>
      <c r="CE259" s="400" t="str">
        <f ca="1"/>
        <v/>
      </c>
      <c r="CF259" s="401" t="str">
        <f ca="1"/>
        <v/>
      </c>
      <c r="CG259" s="402" t="str">
        <f ca="1"/>
        <v/>
      </c>
      <c r="CH259" s="400" t="str">
        <f ca="1"/>
        <v/>
      </c>
      <c r="CI259" s="715" t="str">
        <f t="shared" ca="1" si="27"/>
        <v/>
      </c>
    </row>
    <row r="260" spans="5:87">
      <c r="E260" s="321">
        <v>242</v>
      </c>
      <c r="F260" s="408"/>
      <c r="G260" s="409"/>
      <c r="H260" s="419"/>
      <c r="I260" s="404"/>
      <c r="J260" s="404"/>
      <c r="K260" s="405"/>
      <c r="L260" s="406"/>
      <c r="M260" s="404"/>
      <c r="N260" s="407"/>
      <c r="P260" s="322">
        <v>242</v>
      </c>
      <c r="Q260" s="714" t="str">
        <f t="shared" si="28"/>
        <v/>
      </c>
      <c r="R260" s="435"/>
      <c r="S260" s="419"/>
      <c r="T260" s="419"/>
      <c r="U260" s="419"/>
      <c r="V260" s="432"/>
      <c r="W260" s="433"/>
      <c r="X260" s="419"/>
      <c r="Y260" s="434"/>
      <c r="Z260" s="2" t="s">
        <v>95</v>
      </c>
      <c r="BN260" s="708" t="s">
        <v>95</v>
      </c>
      <c r="BO260" s="711">
        <v>242</v>
      </c>
      <c r="BP260" s="401" t="str">
        <f t="shared" ca="1" si="29"/>
        <v/>
      </c>
      <c r="BQ260" s="399" t="str">
        <f t="shared" ca="1" si="30"/>
        <v/>
      </c>
      <c r="BR260" s="400" t="str">
        <f ca="1"/>
        <v/>
      </c>
      <c r="BS260" s="400" t="str">
        <f ca="1"/>
        <v/>
      </c>
      <c r="BT260" s="400" t="str">
        <f ca="1"/>
        <v/>
      </c>
      <c r="BU260" s="401" t="str">
        <f ca="1"/>
        <v/>
      </c>
      <c r="BV260" s="402" t="str">
        <f ca="1"/>
        <v/>
      </c>
      <c r="BW260" s="400" t="str">
        <f ca="1"/>
        <v/>
      </c>
      <c r="BX260" s="403" t="str">
        <f t="shared" ca="1" si="26"/>
        <v/>
      </c>
      <c r="BY260" s="713" t="str">
        <f t="shared" ca="1" si="31"/>
        <v/>
      </c>
      <c r="BZ260" s="711">
        <v>242</v>
      </c>
      <c r="CA260" s="714" t="str">
        <f t="shared" ca="1" si="32"/>
        <v/>
      </c>
      <c r="CB260" s="399" t="str">
        <f t="shared" ca="1" si="33"/>
        <v/>
      </c>
      <c r="CC260" s="400" t="str">
        <f ca="1"/>
        <v/>
      </c>
      <c r="CD260" s="400" t="str">
        <f ca="1"/>
        <v/>
      </c>
      <c r="CE260" s="400" t="str">
        <f ca="1"/>
        <v/>
      </c>
      <c r="CF260" s="401" t="str">
        <f ca="1"/>
        <v/>
      </c>
      <c r="CG260" s="402" t="str">
        <f ca="1"/>
        <v/>
      </c>
      <c r="CH260" s="400" t="str">
        <f ca="1"/>
        <v/>
      </c>
      <c r="CI260" s="715" t="str">
        <f t="shared" ca="1" si="27"/>
        <v/>
      </c>
    </row>
    <row r="261" spans="5:87">
      <c r="E261" s="321">
        <v>243</v>
      </c>
      <c r="F261" s="408"/>
      <c r="G261" s="409"/>
      <c r="H261" s="419"/>
      <c r="I261" s="404"/>
      <c r="J261" s="404"/>
      <c r="K261" s="405"/>
      <c r="L261" s="406"/>
      <c r="M261" s="404"/>
      <c r="N261" s="407"/>
      <c r="P261" s="322">
        <v>243</v>
      </c>
      <c r="Q261" s="714" t="str">
        <f t="shared" si="28"/>
        <v/>
      </c>
      <c r="R261" s="435"/>
      <c r="S261" s="419"/>
      <c r="T261" s="419"/>
      <c r="U261" s="419"/>
      <c r="V261" s="432"/>
      <c r="W261" s="433"/>
      <c r="X261" s="419"/>
      <c r="Y261" s="434"/>
      <c r="Z261" s="2" t="s">
        <v>95</v>
      </c>
      <c r="BN261" s="708" t="s">
        <v>95</v>
      </c>
      <c r="BO261" s="711">
        <v>243</v>
      </c>
      <c r="BP261" s="401" t="str">
        <f t="shared" ca="1" si="29"/>
        <v/>
      </c>
      <c r="BQ261" s="399" t="str">
        <f t="shared" ca="1" si="30"/>
        <v/>
      </c>
      <c r="BR261" s="400" t="str">
        <f ca="1"/>
        <v/>
      </c>
      <c r="BS261" s="400" t="str">
        <f ca="1"/>
        <v/>
      </c>
      <c r="BT261" s="400" t="str">
        <f ca="1"/>
        <v/>
      </c>
      <c r="BU261" s="401" t="str">
        <f ca="1"/>
        <v/>
      </c>
      <c r="BV261" s="402" t="str">
        <f ca="1"/>
        <v/>
      </c>
      <c r="BW261" s="400" t="str">
        <f ca="1"/>
        <v/>
      </c>
      <c r="BX261" s="403" t="str">
        <f t="shared" ca="1" si="26"/>
        <v/>
      </c>
      <c r="BY261" s="713" t="str">
        <f t="shared" ca="1" si="31"/>
        <v/>
      </c>
      <c r="BZ261" s="711">
        <v>243</v>
      </c>
      <c r="CA261" s="714" t="str">
        <f t="shared" ca="1" si="32"/>
        <v/>
      </c>
      <c r="CB261" s="399" t="str">
        <f t="shared" ca="1" si="33"/>
        <v/>
      </c>
      <c r="CC261" s="400" t="str">
        <f ca="1"/>
        <v/>
      </c>
      <c r="CD261" s="400" t="str">
        <f ca="1"/>
        <v/>
      </c>
      <c r="CE261" s="400" t="str">
        <f ca="1"/>
        <v/>
      </c>
      <c r="CF261" s="401" t="str">
        <f ca="1"/>
        <v/>
      </c>
      <c r="CG261" s="402" t="str">
        <f ca="1"/>
        <v/>
      </c>
      <c r="CH261" s="400" t="str">
        <f ca="1"/>
        <v/>
      </c>
      <c r="CI261" s="715" t="str">
        <f t="shared" ca="1" si="27"/>
        <v/>
      </c>
    </row>
    <row r="262" spans="5:87">
      <c r="E262" s="321">
        <v>244</v>
      </c>
      <c r="F262" s="408"/>
      <c r="G262" s="409"/>
      <c r="H262" s="419"/>
      <c r="I262" s="404"/>
      <c r="J262" s="404"/>
      <c r="K262" s="405"/>
      <c r="L262" s="406"/>
      <c r="M262" s="404"/>
      <c r="N262" s="407"/>
      <c r="P262" s="322">
        <v>244</v>
      </c>
      <c r="Q262" s="714" t="str">
        <f t="shared" si="28"/>
        <v/>
      </c>
      <c r="R262" s="435"/>
      <c r="S262" s="419"/>
      <c r="T262" s="419"/>
      <c r="U262" s="419"/>
      <c r="V262" s="432"/>
      <c r="W262" s="433"/>
      <c r="X262" s="419"/>
      <c r="Y262" s="434"/>
      <c r="Z262" s="2" t="s">
        <v>95</v>
      </c>
      <c r="BN262" s="708" t="s">
        <v>95</v>
      </c>
      <c r="BO262" s="711">
        <v>244</v>
      </c>
      <c r="BP262" s="401" t="str">
        <f t="shared" ca="1" si="29"/>
        <v/>
      </c>
      <c r="BQ262" s="399" t="str">
        <f t="shared" ca="1" si="30"/>
        <v/>
      </c>
      <c r="BR262" s="400" t="str">
        <f ca="1"/>
        <v/>
      </c>
      <c r="BS262" s="400" t="str">
        <f ca="1"/>
        <v/>
      </c>
      <c r="BT262" s="400" t="str">
        <f ca="1"/>
        <v/>
      </c>
      <c r="BU262" s="401" t="str">
        <f ca="1"/>
        <v/>
      </c>
      <c r="BV262" s="402" t="str">
        <f ca="1"/>
        <v/>
      </c>
      <c r="BW262" s="400" t="str">
        <f ca="1"/>
        <v/>
      </c>
      <c r="BX262" s="403" t="str">
        <f t="shared" ca="1" si="26"/>
        <v/>
      </c>
      <c r="BY262" s="713" t="str">
        <f t="shared" ca="1" si="31"/>
        <v/>
      </c>
      <c r="BZ262" s="711">
        <v>244</v>
      </c>
      <c r="CA262" s="714" t="str">
        <f t="shared" ca="1" si="32"/>
        <v/>
      </c>
      <c r="CB262" s="399" t="str">
        <f t="shared" ca="1" si="33"/>
        <v/>
      </c>
      <c r="CC262" s="400" t="str">
        <f ca="1"/>
        <v/>
      </c>
      <c r="CD262" s="400" t="str">
        <f ca="1"/>
        <v/>
      </c>
      <c r="CE262" s="400" t="str">
        <f ca="1"/>
        <v/>
      </c>
      <c r="CF262" s="401" t="str">
        <f ca="1"/>
        <v/>
      </c>
      <c r="CG262" s="402" t="str">
        <f ca="1"/>
        <v/>
      </c>
      <c r="CH262" s="400" t="str">
        <f ca="1"/>
        <v/>
      </c>
      <c r="CI262" s="715" t="str">
        <f t="shared" ca="1" si="27"/>
        <v/>
      </c>
    </row>
    <row r="263" spans="5:87">
      <c r="E263" s="321">
        <v>245</v>
      </c>
      <c r="F263" s="408"/>
      <c r="G263" s="409"/>
      <c r="H263" s="419"/>
      <c r="I263" s="404"/>
      <c r="J263" s="404"/>
      <c r="K263" s="405"/>
      <c r="L263" s="406"/>
      <c r="M263" s="404"/>
      <c r="N263" s="407"/>
      <c r="P263" s="322">
        <v>245</v>
      </c>
      <c r="Q263" s="714" t="str">
        <f t="shared" si="28"/>
        <v/>
      </c>
      <c r="R263" s="435"/>
      <c r="S263" s="419"/>
      <c r="T263" s="419"/>
      <c r="U263" s="419"/>
      <c r="V263" s="432"/>
      <c r="W263" s="433"/>
      <c r="X263" s="419"/>
      <c r="Y263" s="434"/>
      <c r="Z263" s="2" t="s">
        <v>95</v>
      </c>
      <c r="BN263" s="708" t="s">
        <v>95</v>
      </c>
      <c r="BO263" s="711">
        <v>245</v>
      </c>
      <c r="BP263" s="401" t="str">
        <f t="shared" ca="1" si="29"/>
        <v/>
      </c>
      <c r="BQ263" s="399" t="str">
        <f t="shared" ca="1" si="30"/>
        <v/>
      </c>
      <c r="BR263" s="400" t="str">
        <f ca="1"/>
        <v/>
      </c>
      <c r="BS263" s="400" t="str">
        <f ca="1"/>
        <v/>
      </c>
      <c r="BT263" s="400" t="str">
        <f ca="1"/>
        <v/>
      </c>
      <c r="BU263" s="401" t="str">
        <f ca="1"/>
        <v/>
      </c>
      <c r="BV263" s="402" t="str">
        <f ca="1"/>
        <v/>
      </c>
      <c r="BW263" s="400" t="str">
        <f ca="1"/>
        <v/>
      </c>
      <c r="BX263" s="403" t="str">
        <f t="shared" ca="1" si="26"/>
        <v/>
      </c>
      <c r="BY263" s="713" t="str">
        <f t="shared" ca="1" si="31"/>
        <v/>
      </c>
      <c r="BZ263" s="711">
        <v>245</v>
      </c>
      <c r="CA263" s="714" t="str">
        <f t="shared" ca="1" si="32"/>
        <v/>
      </c>
      <c r="CB263" s="399" t="str">
        <f t="shared" ca="1" si="33"/>
        <v/>
      </c>
      <c r="CC263" s="400" t="str">
        <f ca="1"/>
        <v/>
      </c>
      <c r="CD263" s="400" t="str">
        <f ca="1"/>
        <v/>
      </c>
      <c r="CE263" s="400" t="str">
        <f ca="1"/>
        <v/>
      </c>
      <c r="CF263" s="401" t="str">
        <f ca="1"/>
        <v/>
      </c>
      <c r="CG263" s="402" t="str">
        <f ca="1"/>
        <v/>
      </c>
      <c r="CH263" s="400" t="str">
        <f ca="1"/>
        <v/>
      </c>
      <c r="CI263" s="715" t="str">
        <f t="shared" ca="1" si="27"/>
        <v/>
      </c>
    </row>
    <row r="264" spans="5:87">
      <c r="E264" s="321">
        <v>246</v>
      </c>
      <c r="F264" s="408"/>
      <c r="G264" s="409"/>
      <c r="H264" s="419"/>
      <c r="I264" s="404"/>
      <c r="J264" s="404"/>
      <c r="K264" s="405"/>
      <c r="L264" s="406"/>
      <c r="M264" s="404"/>
      <c r="N264" s="407"/>
      <c r="P264" s="322">
        <v>246</v>
      </c>
      <c r="Q264" s="714" t="str">
        <f t="shared" si="28"/>
        <v/>
      </c>
      <c r="R264" s="435"/>
      <c r="S264" s="419"/>
      <c r="T264" s="419"/>
      <c r="U264" s="419"/>
      <c r="V264" s="432"/>
      <c r="W264" s="433"/>
      <c r="X264" s="419"/>
      <c r="Y264" s="434"/>
      <c r="Z264" s="2" t="s">
        <v>95</v>
      </c>
      <c r="BN264" s="708" t="s">
        <v>95</v>
      </c>
      <c r="BO264" s="711">
        <v>246</v>
      </c>
      <c r="BP264" s="401" t="str">
        <f t="shared" ca="1" si="29"/>
        <v/>
      </c>
      <c r="BQ264" s="399" t="str">
        <f t="shared" ca="1" si="30"/>
        <v/>
      </c>
      <c r="BR264" s="400" t="str">
        <f ca="1"/>
        <v/>
      </c>
      <c r="BS264" s="400" t="str">
        <f ca="1"/>
        <v/>
      </c>
      <c r="BT264" s="400" t="str">
        <f ca="1"/>
        <v/>
      </c>
      <c r="BU264" s="401" t="str">
        <f ca="1"/>
        <v/>
      </c>
      <c r="BV264" s="402" t="str">
        <f ca="1"/>
        <v/>
      </c>
      <c r="BW264" s="400" t="str">
        <f ca="1"/>
        <v/>
      </c>
      <c r="BX264" s="403" t="str">
        <f t="shared" ca="1" si="26"/>
        <v/>
      </c>
      <c r="BY264" s="713" t="str">
        <f t="shared" ca="1" si="31"/>
        <v/>
      </c>
      <c r="BZ264" s="711">
        <v>246</v>
      </c>
      <c r="CA264" s="714" t="str">
        <f t="shared" ca="1" si="32"/>
        <v/>
      </c>
      <c r="CB264" s="399" t="str">
        <f t="shared" ca="1" si="33"/>
        <v/>
      </c>
      <c r="CC264" s="400" t="str">
        <f ca="1"/>
        <v/>
      </c>
      <c r="CD264" s="400" t="str">
        <f ca="1"/>
        <v/>
      </c>
      <c r="CE264" s="400" t="str">
        <f ca="1"/>
        <v/>
      </c>
      <c r="CF264" s="401" t="str">
        <f ca="1"/>
        <v/>
      </c>
      <c r="CG264" s="402" t="str">
        <f ca="1"/>
        <v/>
      </c>
      <c r="CH264" s="400" t="str">
        <f ca="1"/>
        <v/>
      </c>
      <c r="CI264" s="715" t="str">
        <f t="shared" ca="1" si="27"/>
        <v/>
      </c>
    </row>
    <row r="265" spans="5:87">
      <c r="E265" s="321">
        <v>247</v>
      </c>
      <c r="F265" s="408"/>
      <c r="G265" s="409"/>
      <c r="H265" s="419"/>
      <c r="I265" s="404"/>
      <c r="J265" s="404"/>
      <c r="K265" s="405"/>
      <c r="L265" s="406"/>
      <c r="M265" s="404"/>
      <c r="N265" s="407"/>
      <c r="P265" s="322">
        <v>247</v>
      </c>
      <c r="Q265" s="714" t="str">
        <f t="shared" si="28"/>
        <v/>
      </c>
      <c r="R265" s="435"/>
      <c r="S265" s="419"/>
      <c r="T265" s="419"/>
      <c r="U265" s="419"/>
      <c r="V265" s="432"/>
      <c r="W265" s="433"/>
      <c r="X265" s="419"/>
      <c r="Y265" s="434"/>
      <c r="Z265" s="2" t="s">
        <v>95</v>
      </c>
      <c r="BN265" s="708" t="s">
        <v>95</v>
      </c>
      <c r="BO265" s="711">
        <v>247</v>
      </c>
      <c r="BP265" s="401" t="str">
        <f t="shared" ca="1" si="29"/>
        <v/>
      </c>
      <c r="BQ265" s="399" t="str">
        <f t="shared" ca="1" si="30"/>
        <v/>
      </c>
      <c r="BR265" s="400" t="str">
        <f ca="1"/>
        <v/>
      </c>
      <c r="BS265" s="400" t="str">
        <f ca="1"/>
        <v/>
      </c>
      <c r="BT265" s="400" t="str">
        <f ca="1"/>
        <v/>
      </c>
      <c r="BU265" s="401" t="str">
        <f ca="1"/>
        <v/>
      </c>
      <c r="BV265" s="402" t="str">
        <f ca="1"/>
        <v/>
      </c>
      <c r="BW265" s="400" t="str">
        <f ca="1"/>
        <v/>
      </c>
      <c r="BX265" s="403" t="str">
        <f t="shared" ca="1" si="26"/>
        <v/>
      </c>
      <c r="BY265" s="713" t="str">
        <f t="shared" ca="1" si="31"/>
        <v/>
      </c>
      <c r="BZ265" s="711">
        <v>247</v>
      </c>
      <c r="CA265" s="714" t="str">
        <f t="shared" ca="1" si="32"/>
        <v/>
      </c>
      <c r="CB265" s="399" t="str">
        <f t="shared" ca="1" si="33"/>
        <v/>
      </c>
      <c r="CC265" s="400" t="str">
        <f ca="1"/>
        <v/>
      </c>
      <c r="CD265" s="400" t="str">
        <f ca="1"/>
        <v/>
      </c>
      <c r="CE265" s="400" t="str">
        <f ca="1"/>
        <v/>
      </c>
      <c r="CF265" s="401" t="str">
        <f ca="1"/>
        <v/>
      </c>
      <c r="CG265" s="402" t="str">
        <f ca="1"/>
        <v/>
      </c>
      <c r="CH265" s="400" t="str">
        <f ca="1"/>
        <v/>
      </c>
      <c r="CI265" s="715" t="str">
        <f t="shared" ca="1" si="27"/>
        <v/>
      </c>
    </row>
    <row r="266" spans="5:87">
      <c r="E266" s="321">
        <v>248</v>
      </c>
      <c r="F266" s="408"/>
      <c r="G266" s="409"/>
      <c r="H266" s="419"/>
      <c r="I266" s="404"/>
      <c r="J266" s="404"/>
      <c r="K266" s="405"/>
      <c r="L266" s="406"/>
      <c r="M266" s="404"/>
      <c r="N266" s="407"/>
      <c r="P266" s="322">
        <v>248</v>
      </c>
      <c r="Q266" s="714" t="str">
        <f t="shared" si="28"/>
        <v/>
      </c>
      <c r="R266" s="435"/>
      <c r="S266" s="419"/>
      <c r="T266" s="419"/>
      <c r="U266" s="419"/>
      <c r="V266" s="432"/>
      <c r="W266" s="433"/>
      <c r="X266" s="419"/>
      <c r="Y266" s="434"/>
      <c r="Z266" s="2" t="s">
        <v>95</v>
      </c>
      <c r="BN266" s="708" t="s">
        <v>95</v>
      </c>
      <c r="BO266" s="711">
        <v>248</v>
      </c>
      <c r="BP266" s="401" t="str">
        <f t="shared" ca="1" si="29"/>
        <v/>
      </c>
      <c r="BQ266" s="399" t="str">
        <f t="shared" ca="1" si="30"/>
        <v/>
      </c>
      <c r="BR266" s="400" t="str">
        <f ca="1"/>
        <v/>
      </c>
      <c r="BS266" s="400" t="str">
        <f ca="1"/>
        <v/>
      </c>
      <c r="BT266" s="400" t="str">
        <f ca="1"/>
        <v/>
      </c>
      <c r="BU266" s="401" t="str">
        <f ca="1"/>
        <v/>
      </c>
      <c r="BV266" s="402" t="str">
        <f ca="1"/>
        <v/>
      </c>
      <c r="BW266" s="400" t="str">
        <f ca="1"/>
        <v/>
      </c>
      <c r="BX266" s="403" t="str">
        <f t="shared" ca="1" si="26"/>
        <v/>
      </c>
      <c r="BY266" s="713" t="str">
        <f t="shared" ca="1" si="31"/>
        <v/>
      </c>
      <c r="BZ266" s="711">
        <v>248</v>
      </c>
      <c r="CA266" s="714" t="str">
        <f t="shared" ca="1" si="32"/>
        <v/>
      </c>
      <c r="CB266" s="399" t="str">
        <f t="shared" ca="1" si="33"/>
        <v/>
      </c>
      <c r="CC266" s="400" t="str">
        <f ca="1"/>
        <v/>
      </c>
      <c r="CD266" s="400" t="str">
        <f ca="1"/>
        <v/>
      </c>
      <c r="CE266" s="400" t="str">
        <f ca="1"/>
        <v/>
      </c>
      <c r="CF266" s="401" t="str">
        <f ca="1"/>
        <v/>
      </c>
      <c r="CG266" s="402" t="str">
        <f ca="1"/>
        <v/>
      </c>
      <c r="CH266" s="400" t="str">
        <f ca="1"/>
        <v/>
      </c>
      <c r="CI266" s="715" t="str">
        <f t="shared" ca="1" si="27"/>
        <v/>
      </c>
    </row>
    <row r="267" spans="5:87">
      <c r="E267" s="321">
        <v>249</v>
      </c>
      <c r="F267" s="408"/>
      <c r="G267" s="409"/>
      <c r="H267" s="419"/>
      <c r="I267" s="404"/>
      <c r="J267" s="404"/>
      <c r="K267" s="405"/>
      <c r="L267" s="406"/>
      <c r="M267" s="404"/>
      <c r="N267" s="407"/>
      <c r="P267" s="322">
        <v>249</v>
      </c>
      <c r="Q267" s="714" t="str">
        <f t="shared" si="28"/>
        <v/>
      </c>
      <c r="R267" s="435"/>
      <c r="S267" s="419"/>
      <c r="T267" s="419"/>
      <c r="U267" s="419"/>
      <c r="V267" s="432"/>
      <c r="W267" s="433"/>
      <c r="X267" s="419"/>
      <c r="Y267" s="434"/>
      <c r="Z267" s="2" t="s">
        <v>95</v>
      </c>
      <c r="BN267" s="708" t="s">
        <v>95</v>
      </c>
      <c r="BO267" s="711">
        <v>249</v>
      </c>
      <c r="BP267" s="401" t="str">
        <f t="shared" ca="1" si="29"/>
        <v/>
      </c>
      <c r="BQ267" s="399" t="str">
        <f t="shared" ca="1" si="30"/>
        <v/>
      </c>
      <c r="BR267" s="400" t="str">
        <f ca="1"/>
        <v/>
      </c>
      <c r="BS267" s="400" t="str">
        <f ca="1"/>
        <v/>
      </c>
      <c r="BT267" s="400" t="str">
        <f ca="1"/>
        <v/>
      </c>
      <c r="BU267" s="401" t="str">
        <f ca="1"/>
        <v/>
      </c>
      <c r="BV267" s="402" t="str">
        <f ca="1"/>
        <v/>
      </c>
      <c r="BW267" s="400" t="str">
        <f ca="1"/>
        <v/>
      </c>
      <c r="BX267" s="403" t="str">
        <f t="shared" ca="1" si="26"/>
        <v/>
      </c>
      <c r="BY267" s="713" t="str">
        <f t="shared" ca="1" si="31"/>
        <v/>
      </c>
      <c r="BZ267" s="711">
        <v>249</v>
      </c>
      <c r="CA267" s="714" t="str">
        <f t="shared" ca="1" si="32"/>
        <v/>
      </c>
      <c r="CB267" s="399" t="str">
        <f t="shared" ca="1" si="33"/>
        <v/>
      </c>
      <c r="CC267" s="400" t="str">
        <f ca="1"/>
        <v/>
      </c>
      <c r="CD267" s="400" t="str">
        <f ca="1"/>
        <v/>
      </c>
      <c r="CE267" s="400" t="str">
        <f ca="1"/>
        <v/>
      </c>
      <c r="CF267" s="401" t="str">
        <f ca="1"/>
        <v/>
      </c>
      <c r="CG267" s="402" t="str">
        <f ca="1"/>
        <v/>
      </c>
      <c r="CH267" s="400" t="str">
        <f ca="1"/>
        <v/>
      </c>
      <c r="CI267" s="715" t="str">
        <f t="shared" ca="1" si="27"/>
        <v/>
      </c>
    </row>
    <row r="268" spans="5:87">
      <c r="E268" s="321">
        <v>250</v>
      </c>
      <c r="F268" s="408"/>
      <c r="G268" s="409"/>
      <c r="H268" s="419"/>
      <c r="I268" s="404"/>
      <c r="J268" s="404"/>
      <c r="K268" s="405"/>
      <c r="L268" s="406"/>
      <c r="M268" s="404"/>
      <c r="N268" s="407"/>
      <c r="P268" s="322">
        <v>250</v>
      </c>
      <c r="Q268" s="714" t="str">
        <f t="shared" si="28"/>
        <v/>
      </c>
      <c r="R268" s="435"/>
      <c r="S268" s="419"/>
      <c r="T268" s="419"/>
      <c r="U268" s="419"/>
      <c r="V268" s="432"/>
      <c r="W268" s="433"/>
      <c r="X268" s="419"/>
      <c r="Y268" s="434"/>
      <c r="Z268" s="2" t="s">
        <v>95</v>
      </c>
      <c r="BN268" s="708" t="s">
        <v>95</v>
      </c>
      <c r="BO268" s="711">
        <v>250</v>
      </c>
      <c r="BP268" s="401" t="str">
        <f t="shared" ca="1" si="29"/>
        <v/>
      </c>
      <c r="BQ268" s="399" t="str">
        <f t="shared" ca="1" si="30"/>
        <v/>
      </c>
      <c r="BR268" s="400" t="str">
        <f ca="1"/>
        <v/>
      </c>
      <c r="BS268" s="400" t="str">
        <f ca="1"/>
        <v/>
      </c>
      <c r="BT268" s="400" t="str">
        <f ca="1"/>
        <v/>
      </c>
      <c r="BU268" s="401" t="str">
        <f ca="1"/>
        <v/>
      </c>
      <c r="BV268" s="402" t="str">
        <f ca="1"/>
        <v/>
      </c>
      <c r="BW268" s="400" t="str">
        <f ca="1"/>
        <v/>
      </c>
      <c r="BX268" s="403" t="str">
        <f t="shared" ca="1" si="26"/>
        <v/>
      </c>
      <c r="BY268" s="713" t="str">
        <f t="shared" ca="1" si="31"/>
        <v/>
      </c>
      <c r="BZ268" s="711">
        <v>250</v>
      </c>
      <c r="CA268" s="714" t="str">
        <f t="shared" ca="1" si="32"/>
        <v/>
      </c>
      <c r="CB268" s="399" t="str">
        <f t="shared" ca="1" si="33"/>
        <v/>
      </c>
      <c r="CC268" s="400" t="str">
        <f ca="1"/>
        <v/>
      </c>
      <c r="CD268" s="400" t="str">
        <f ca="1"/>
        <v/>
      </c>
      <c r="CE268" s="400" t="str">
        <f ca="1"/>
        <v/>
      </c>
      <c r="CF268" s="401" t="str">
        <f ca="1"/>
        <v/>
      </c>
      <c r="CG268" s="402" t="str">
        <f ca="1"/>
        <v/>
      </c>
      <c r="CH268" s="400" t="str">
        <f ca="1"/>
        <v/>
      </c>
      <c r="CI268" s="715" t="str">
        <f t="shared" ca="1" si="27"/>
        <v/>
      </c>
    </row>
    <row r="269" spans="5:87">
      <c r="E269" s="321">
        <v>251</v>
      </c>
      <c r="F269" s="408"/>
      <c r="G269" s="409"/>
      <c r="H269" s="419"/>
      <c r="I269" s="404"/>
      <c r="J269" s="404"/>
      <c r="K269" s="405"/>
      <c r="L269" s="406"/>
      <c r="M269" s="404"/>
      <c r="N269" s="407"/>
      <c r="P269" s="322">
        <v>251</v>
      </c>
      <c r="Q269" s="714" t="str">
        <f t="shared" si="28"/>
        <v/>
      </c>
      <c r="R269" s="435"/>
      <c r="S269" s="419"/>
      <c r="T269" s="419"/>
      <c r="U269" s="419"/>
      <c r="V269" s="432"/>
      <c r="W269" s="433"/>
      <c r="X269" s="419"/>
      <c r="Y269" s="434"/>
      <c r="Z269" s="2" t="s">
        <v>95</v>
      </c>
      <c r="BN269" s="708" t="s">
        <v>95</v>
      </c>
      <c r="BO269" s="711">
        <v>251</v>
      </c>
      <c r="BP269" s="401" t="str">
        <f t="shared" ca="1" si="29"/>
        <v/>
      </c>
      <c r="BQ269" s="399" t="str">
        <f t="shared" ca="1" si="30"/>
        <v/>
      </c>
      <c r="BR269" s="400" t="str">
        <f ca="1"/>
        <v/>
      </c>
      <c r="BS269" s="400" t="str">
        <f ca="1"/>
        <v/>
      </c>
      <c r="BT269" s="400" t="str">
        <f ca="1"/>
        <v/>
      </c>
      <c r="BU269" s="401" t="str">
        <f ca="1"/>
        <v/>
      </c>
      <c r="BV269" s="402" t="str">
        <f ca="1"/>
        <v/>
      </c>
      <c r="BW269" s="400" t="str">
        <f ca="1"/>
        <v/>
      </c>
      <c r="BX269" s="403" t="str">
        <f t="shared" ca="1" si="26"/>
        <v/>
      </c>
      <c r="BY269" s="713" t="str">
        <f t="shared" ca="1" si="31"/>
        <v/>
      </c>
      <c r="BZ269" s="711">
        <v>251</v>
      </c>
      <c r="CA269" s="714" t="str">
        <f t="shared" ca="1" si="32"/>
        <v/>
      </c>
      <c r="CB269" s="399" t="str">
        <f t="shared" ca="1" si="33"/>
        <v/>
      </c>
      <c r="CC269" s="400" t="str">
        <f ca="1"/>
        <v/>
      </c>
      <c r="CD269" s="400" t="str">
        <f ca="1"/>
        <v/>
      </c>
      <c r="CE269" s="400" t="str">
        <f ca="1"/>
        <v/>
      </c>
      <c r="CF269" s="401" t="str">
        <f ca="1"/>
        <v/>
      </c>
      <c r="CG269" s="402" t="str">
        <f ca="1"/>
        <v/>
      </c>
      <c r="CH269" s="400" t="str">
        <f ca="1"/>
        <v/>
      </c>
      <c r="CI269" s="715" t="str">
        <f t="shared" ca="1" si="27"/>
        <v/>
      </c>
    </row>
    <row r="270" spans="5:87">
      <c r="E270" s="321">
        <v>252</v>
      </c>
      <c r="F270" s="408"/>
      <c r="G270" s="409"/>
      <c r="H270" s="419"/>
      <c r="I270" s="404"/>
      <c r="J270" s="404"/>
      <c r="K270" s="405"/>
      <c r="L270" s="406"/>
      <c r="M270" s="404"/>
      <c r="N270" s="407"/>
      <c r="P270" s="322">
        <v>252</v>
      </c>
      <c r="Q270" s="714" t="str">
        <f t="shared" si="28"/>
        <v/>
      </c>
      <c r="R270" s="435"/>
      <c r="S270" s="419"/>
      <c r="T270" s="419"/>
      <c r="U270" s="419"/>
      <c r="V270" s="432"/>
      <c r="W270" s="433"/>
      <c r="X270" s="419"/>
      <c r="Y270" s="434"/>
      <c r="Z270" s="2" t="s">
        <v>95</v>
      </c>
      <c r="BN270" s="708" t="s">
        <v>95</v>
      </c>
      <c r="BO270" s="711">
        <v>252</v>
      </c>
      <c r="BP270" s="401" t="str">
        <f t="shared" ca="1" si="29"/>
        <v/>
      </c>
      <c r="BQ270" s="399" t="str">
        <f t="shared" ca="1" si="30"/>
        <v/>
      </c>
      <c r="BR270" s="400" t="str">
        <f ca="1"/>
        <v/>
      </c>
      <c r="BS270" s="400" t="str">
        <f ca="1"/>
        <v/>
      </c>
      <c r="BT270" s="400" t="str">
        <f ca="1"/>
        <v/>
      </c>
      <c r="BU270" s="401" t="str">
        <f ca="1"/>
        <v/>
      </c>
      <c r="BV270" s="402" t="str">
        <f ca="1"/>
        <v/>
      </c>
      <c r="BW270" s="400" t="str">
        <f ca="1"/>
        <v/>
      </c>
      <c r="BX270" s="403" t="str">
        <f t="shared" ca="1" si="26"/>
        <v/>
      </c>
      <c r="BY270" s="713" t="str">
        <f t="shared" ca="1" si="31"/>
        <v/>
      </c>
      <c r="BZ270" s="711">
        <v>252</v>
      </c>
      <c r="CA270" s="714" t="str">
        <f t="shared" ca="1" si="32"/>
        <v/>
      </c>
      <c r="CB270" s="399" t="str">
        <f t="shared" ca="1" si="33"/>
        <v/>
      </c>
      <c r="CC270" s="400" t="str">
        <f ca="1"/>
        <v/>
      </c>
      <c r="CD270" s="400" t="str">
        <f ca="1"/>
        <v/>
      </c>
      <c r="CE270" s="400" t="str">
        <f ca="1"/>
        <v/>
      </c>
      <c r="CF270" s="401" t="str">
        <f ca="1"/>
        <v/>
      </c>
      <c r="CG270" s="402" t="str">
        <f ca="1"/>
        <v/>
      </c>
      <c r="CH270" s="400" t="str">
        <f ca="1"/>
        <v/>
      </c>
      <c r="CI270" s="715" t="str">
        <f t="shared" ca="1" si="27"/>
        <v/>
      </c>
    </row>
    <row r="271" spans="5:87">
      <c r="E271" s="321">
        <v>253</v>
      </c>
      <c r="F271" s="408"/>
      <c r="G271" s="409"/>
      <c r="H271" s="419"/>
      <c r="I271" s="404"/>
      <c r="J271" s="404"/>
      <c r="K271" s="405"/>
      <c r="L271" s="406"/>
      <c r="M271" s="404"/>
      <c r="N271" s="407"/>
      <c r="P271" s="322">
        <v>253</v>
      </c>
      <c r="Q271" s="714" t="str">
        <f t="shared" si="28"/>
        <v/>
      </c>
      <c r="R271" s="435"/>
      <c r="S271" s="419"/>
      <c r="T271" s="419"/>
      <c r="U271" s="419"/>
      <c r="V271" s="432"/>
      <c r="W271" s="433"/>
      <c r="X271" s="419"/>
      <c r="Y271" s="434"/>
      <c r="Z271" s="2" t="s">
        <v>95</v>
      </c>
      <c r="BN271" s="708" t="s">
        <v>95</v>
      </c>
      <c r="BO271" s="711">
        <v>253</v>
      </c>
      <c r="BP271" s="401" t="str">
        <f t="shared" ca="1" si="29"/>
        <v/>
      </c>
      <c r="BQ271" s="399" t="str">
        <f t="shared" ca="1" si="30"/>
        <v/>
      </c>
      <c r="BR271" s="400" t="str">
        <f ca="1"/>
        <v/>
      </c>
      <c r="BS271" s="400" t="str">
        <f ca="1"/>
        <v/>
      </c>
      <c r="BT271" s="400" t="str">
        <f ca="1"/>
        <v/>
      </c>
      <c r="BU271" s="401" t="str">
        <f ca="1"/>
        <v/>
      </c>
      <c r="BV271" s="402" t="str">
        <f ca="1"/>
        <v/>
      </c>
      <c r="BW271" s="400" t="str">
        <f ca="1"/>
        <v/>
      </c>
      <c r="BX271" s="403" t="str">
        <f t="shared" ca="1" si="26"/>
        <v/>
      </c>
      <c r="BY271" s="713" t="str">
        <f t="shared" ca="1" si="31"/>
        <v/>
      </c>
      <c r="BZ271" s="711">
        <v>253</v>
      </c>
      <c r="CA271" s="714" t="str">
        <f t="shared" ca="1" si="32"/>
        <v/>
      </c>
      <c r="CB271" s="399" t="str">
        <f t="shared" ca="1" si="33"/>
        <v/>
      </c>
      <c r="CC271" s="400" t="str">
        <f ca="1"/>
        <v/>
      </c>
      <c r="CD271" s="400" t="str">
        <f ca="1"/>
        <v/>
      </c>
      <c r="CE271" s="400" t="str">
        <f ca="1"/>
        <v/>
      </c>
      <c r="CF271" s="401" t="str">
        <f ca="1"/>
        <v/>
      </c>
      <c r="CG271" s="402" t="str">
        <f ca="1"/>
        <v/>
      </c>
      <c r="CH271" s="400" t="str">
        <f ca="1"/>
        <v/>
      </c>
      <c r="CI271" s="715" t="str">
        <f t="shared" ca="1" si="27"/>
        <v/>
      </c>
    </row>
    <row r="272" spans="5:87">
      <c r="E272" s="321">
        <v>254</v>
      </c>
      <c r="F272" s="408"/>
      <c r="G272" s="409"/>
      <c r="H272" s="419"/>
      <c r="I272" s="404"/>
      <c r="J272" s="404"/>
      <c r="K272" s="405"/>
      <c r="L272" s="406"/>
      <c r="M272" s="404"/>
      <c r="N272" s="407"/>
      <c r="P272" s="322">
        <v>254</v>
      </c>
      <c r="Q272" s="714" t="str">
        <f t="shared" si="28"/>
        <v/>
      </c>
      <c r="R272" s="435"/>
      <c r="S272" s="419"/>
      <c r="T272" s="419"/>
      <c r="U272" s="419"/>
      <c r="V272" s="432"/>
      <c r="W272" s="433"/>
      <c r="X272" s="419"/>
      <c r="Y272" s="434"/>
      <c r="Z272" s="2" t="s">
        <v>95</v>
      </c>
      <c r="BN272" s="708" t="s">
        <v>95</v>
      </c>
      <c r="BO272" s="711">
        <v>254</v>
      </c>
      <c r="BP272" s="401" t="str">
        <f t="shared" ca="1" si="29"/>
        <v/>
      </c>
      <c r="BQ272" s="399" t="str">
        <f t="shared" ca="1" si="30"/>
        <v/>
      </c>
      <c r="BR272" s="400" t="str">
        <f ca="1"/>
        <v/>
      </c>
      <c r="BS272" s="400" t="str">
        <f ca="1"/>
        <v/>
      </c>
      <c r="BT272" s="400" t="str">
        <f ca="1"/>
        <v/>
      </c>
      <c r="BU272" s="401" t="str">
        <f ca="1"/>
        <v/>
      </c>
      <c r="BV272" s="402" t="str">
        <f ca="1"/>
        <v/>
      </c>
      <c r="BW272" s="400" t="str">
        <f ca="1"/>
        <v/>
      </c>
      <c r="BX272" s="403" t="str">
        <f t="shared" ca="1" si="26"/>
        <v/>
      </c>
      <c r="BY272" s="713" t="str">
        <f t="shared" ca="1" si="31"/>
        <v/>
      </c>
      <c r="BZ272" s="711">
        <v>254</v>
      </c>
      <c r="CA272" s="714" t="str">
        <f t="shared" ca="1" si="32"/>
        <v/>
      </c>
      <c r="CB272" s="399" t="str">
        <f t="shared" ca="1" si="33"/>
        <v/>
      </c>
      <c r="CC272" s="400" t="str">
        <f ca="1"/>
        <v/>
      </c>
      <c r="CD272" s="400" t="str">
        <f ca="1"/>
        <v/>
      </c>
      <c r="CE272" s="400" t="str">
        <f ca="1"/>
        <v/>
      </c>
      <c r="CF272" s="401" t="str">
        <f ca="1"/>
        <v/>
      </c>
      <c r="CG272" s="402" t="str">
        <f ca="1"/>
        <v/>
      </c>
      <c r="CH272" s="400" t="str">
        <f ca="1"/>
        <v/>
      </c>
      <c r="CI272" s="715" t="str">
        <f t="shared" ca="1" si="27"/>
        <v/>
      </c>
    </row>
    <row r="273" spans="5:87">
      <c r="E273" s="321">
        <v>255</v>
      </c>
      <c r="F273" s="408"/>
      <c r="G273" s="409"/>
      <c r="H273" s="419"/>
      <c r="I273" s="404"/>
      <c r="J273" s="404"/>
      <c r="K273" s="405"/>
      <c r="L273" s="406"/>
      <c r="M273" s="404"/>
      <c r="N273" s="407"/>
      <c r="P273" s="322">
        <v>255</v>
      </c>
      <c r="Q273" s="714" t="str">
        <f t="shared" si="28"/>
        <v/>
      </c>
      <c r="R273" s="435"/>
      <c r="S273" s="419"/>
      <c r="T273" s="419"/>
      <c r="U273" s="419"/>
      <c r="V273" s="432"/>
      <c r="W273" s="433"/>
      <c r="X273" s="419"/>
      <c r="Y273" s="434"/>
      <c r="Z273" s="2" t="s">
        <v>95</v>
      </c>
      <c r="BN273" s="708" t="s">
        <v>95</v>
      </c>
      <c r="BO273" s="711">
        <v>255</v>
      </c>
      <c r="BP273" s="401" t="str">
        <f t="shared" ca="1" si="29"/>
        <v/>
      </c>
      <c r="BQ273" s="399" t="str">
        <f t="shared" ca="1" si="30"/>
        <v/>
      </c>
      <c r="BR273" s="400" t="str">
        <f ca="1"/>
        <v/>
      </c>
      <c r="BS273" s="400" t="str">
        <f ca="1"/>
        <v/>
      </c>
      <c r="BT273" s="400" t="str">
        <f ca="1"/>
        <v/>
      </c>
      <c r="BU273" s="401" t="str">
        <f ca="1"/>
        <v/>
      </c>
      <c r="BV273" s="402" t="str">
        <f ca="1"/>
        <v/>
      </c>
      <c r="BW273" s="400" t="str">
        <f ca="1"/>
        <v/>
      </c>
      <c r="BX273" s="403" t="str">
        <f t="shared" ca="1" si="26"/>
        <v/>
      </c>
      <c r="BY273" s="713" t="str">
        <f t="shared" ca="1" si="31"/>
        <v/>
      </c>
      <c r="BZ273" s="711">
        <v>255</v>
      </c>
      <c r="CA273" s="714" t="str">
        <f t="shared" ca="1" si="32"/>
        <v/>
      </c>
      <c r="CB273" s="399" t="str">
        <f t="shared" ca="1" si="33"/>
        <v/>
      </c>
      <c r="CC273" s="400" t="str">
        <f ca="1"/>
        <v/>
      </c>
      <c r="CD273" s="400" t="str">
        <f ca="1"/>
        <v/>
      </c>
      <c r="CE273" s="400" t="str">
        <f ca="1"/>
        <v/>
      </c>
      <c r="CF273" s="401" t="str">
        <f ca="1"/>
        <v/>
      </c>
      <c r="CG273" s="402" t="str">
        <f ca="1"/>
        <v/>
      </c>
      <c r="CH273" s="400" t="str">
        <f ca="1"/>
        <v/>
      </c>
      <c r="CI273" s="715" t="str">
        <f t="shared" ca="1" si="27"/>
        <v/>
      </c>
    </row>
    <row r="274" spans="5:87">
      <c r="E274" s="321">
        <v>256</v>
      </c>
      <c r="F274" s="408"/>
      <c r="G274" s="409"/>
      <c r="H274" s="419"/>
      <c r="I274" s="404"/>
      <c r="J274" s="404"/>
      <c r="K274" s="405"/>
      <c r="L274" s="406"/>
      <c r="M274" s="404"/>
      <c r="N274" s="407"/>
      <c r="P274" s="322">
        <v>256</v>
      </c>
      <c r="Q274" s="714" t="str">
        <f t="shared" si="28"/>
        <v/>
      </c>
      <c r="R274" s="435"/>
      <c r="S274" s="419"/>
      <c r="T274" s="419"/>
      <c r="U274" s="419"/>
      <c r="V274" s="432"/>
      <c r="W274" s="433"/>
      <c r="X274" s="419"/>
      <c r="Y274" s="434"/>
      <c r="Z274" s="2" t="s">
        <v>95</v>
      </c>
      <c r="BN274" s="708" t="s">
        <v>95</v>
      </c>
      <c r="BO274" s="711">
        <v>256</v>
      </c>
      <c r="BP274" s="401" t="str">
        <f t="shared" ca="1" si="29"/>
        <v/>
      </c>
      <c r="BQ274" s="399" t="str">
        <f t="shared" ca="1" si="30"/>
        <v/>
      </c>
      <c r="BR274" s="400" t="str">
        <f ca="1"/>
        <v/>
      </c>
      <c r="BS274" s="400" t="str">
        <f ca="1"/>
        <v/>
      </c>
      <c r="BT274" s="400" t="str">
        <f ca="1"/>
        <v/>
      </c>
      <c r="BU274" s="401" t="str">
        <f ca="1"/>
        <v/>
      </c>
      <c r="BV274" s="402" t="str">
        <f ca="1"/>
        <v/>
      </c>
      <c r="BW274" s="400" t="str">
        <f ca="1"/>
        <v/>
      </c>
      <c r="BX274" s="403" t="str">
        <f t="shared" ca="1" si="26"/>
        <v/>
      </c>
      <c r="BY274" s="713" t="str">
        <f t="shared" ca="1" si="31"/>
        <v/>
      </c>
      <c r="BZ274" s="711">
        <v>256</v>
      </c>
      <c r="CA274" s="714" t="str">
        <f t="shared" ca="1" si="32"/>
        <v/>
      </c>
      <c r="CB274" s="399" t="str">
        <f t="shared" ca="1" si="33"/>
        <v/>
      </c>
      <c r="CC274" s="400" t="str">
        <f ca="1"/>
        <v/>
      </c>
      <c r="CD274" s="400" t="str">
        <f ca="1"/>
        <v/>
      </c>
      <c r="CE274" s="400" t="str">
        <f ca="1"/>
        <v/>
      </c>
      <c r="CF274" s="401" t="str">
        <f ca="1"/>
        <v/>
      </c>
      <c r="CG274" s="402" t="str">
        <f ca="1"/>
        <v/>
      </c>
      <c r="CH274" s="400" t="str">
        <f ca="1"/>
        <v/>
      </c>
      <c r="CI274" s="715" t="str">
        <f t="shared" ca="1" si="27"/>
        <v/>
      </c>
    </row>
    <row r="275" spans="5:87">
      <c r="E275" s="321">
        <v>257</v>
      </c>
      <c r="F275" s="408"/>
      <c r="G275" s="409"/>
      <c r="H275" s="419"/>
      <c r="I275" s="404"/>
      <c r="J275" s="404"/>
      <c r="K275" s="405"/>
      <c r="L275" s="406"/>
      <c r="M275" s="404"/>
      <c r="N275" s="407"/>
      <c r="P275" s="322">
        <v>257</v>
      </c>
      <c r="Q275" s="714" t="str">
        <f t="shared" si="28"/>
        <v/>
      </c>
      <c r="R275" s="435"/>
      <c r="S275" s="419"/>
      <c r="T275" s="419"/>
      <c r="U275" s="419"/>
      <c r="V275" s="432"/>
      <c r="W275" s="433"/>
      <c r="X275" s="419"/>
      <c r="Y275" s="434"/>
      <c r="Z275" s="2" t="s">
        <v>95</v>
      </c>
      <c r="BN275" s="708" t="s">
        <v>95</v>
      </c>
      <c r="BO275" s="711">
        <v>257</v>
      </c>
      <c r="BP275" s="401" t="str">
        <f t="shared" ca="1" si="29"/>
        <v/>
      </c>
      <c r="BQ275" s="399" t="str">
        <f t="shared" ca="1" si="30"/>
        <v/>
      </c>
      <c r="BR275" s="400" t="str">
        <f ca="1"/>
        <v/>
      </c>
      <c r="BS275" s="400" t="str">
        <f ca="1"/>
        <v/>
      </c>
      <c r="BT275" s="400" t="str">
        <f ca="1"/>
        <v/>
      </c>
      <c r="BU275" s="401" t="str">
        <f ca="1"/>
        <v/>
      </c>
      <c r="BV275" s="402" t="str">
        <f ca="1"/>
        <v/>
      </c>
      <c r="BW275" s="400" t="str">
        <f ca="1"/>
        <v/>
      </c>
      <c r="BX275" s="403" t="str">
        <f t="shared" ref="BX275:BX338" ca="1" si="34">IF($BS275="","",VNS.FixedRate)</f>
        <v/>
      </c>
      <c r="BY275" s="713" t="str">
        <f t="shared" ca="1" si="31"/>
        <v/>
      </c>
      <c r="BZ275" s="711">
        <v>257</v>
      </c>
      <c r="CA275" s="714" t="str">
        <f t="shared" ca="1" si="32"/>
        <v/>
      </c>
      <c r="CB275" s="399" t="str">
        <f t="shared" ca="1" si="33"/>
        <v/>
      </c>
      <c r="CC275" s="400" t="str">
        <f ca="1"/>
        <v/>
      </c>
      <c r="CD275" s="400" t="str">
        <f ca="1"/>
        <v/>
      </c>
      <c r="CE275" s="400" t="str">
        <f ca="1"/>
        <v/>
      </c>
      <c r="CF275" s="401" t="str">
        <f ca="1"/>
        <v/>
      </c>
      <c r="CG275" s="402" t="str">
        <f ca="1"/>
        <v/>
      </c>
      <c r="CH275" s="400" t="str">
        <f ca="1"/>
        <v/>
      </c>
      <c r="CI275" s="715" t="str">
        <f t="shared" ref="CI275:CI338" ca="1" si="35">IF($CD275="","",VNS.FloatSpread)</f>
        <v/>
      </c>
    </row>
    <row r="276" spans="5:87">
      <c r="E276" s="321">
        <v>258</v>
      </c>
      <c r="F276" s="408"/>
      <c r="G276" s="409"/>
      <c r="H276" s="419"/>
      <c r="I276" s="404"/>
      <c r="J276" s="404"/>
      <c r="K276" s="405"/>
      <c r="L276" s="406"/>
      <c r="M276" s="404"/>
      <c r="N276" s="407"/>
      <c r="P276" s="322">
        <v>258</v>
      </c>
      <c r="Q276" s="714" t="str">
        <f t="shared" ref="Q276:Q339" si="36">IF(S276&lt;&gt;"",VLOOKUP(S276,H$19:O$518,8),"")</f>
        <v/>
      </c>
      <c r="R276" s="435"/>
      <c r="S276" s="419"/>
      <c r="T276" s="419"/>
      <c r="U276" s="419"/>
      <c r="V276" s="432"/>
      <c r="W276" s="433"/>
      <c r="X276" s="419"/>
      <c r="Y276" s="434"/>
      <c r="Z276" s="2" t="s">
        <v>95</v>
      </c>
      <c r="BN276" s="708" t="s">
        <v>95</v>
      </c>
      <c r="BO276" s="711">
        <v>258</v>
      </c>
      <c r="BP276" s="401" t="str">
        <f t="shared" ref="BP276:BP339" ca="1" si="37">IF($BS276="","",IF(OR(VNS.FixedAmortization=0,VNS.FixedAmortization.Frequency=0),BP275,IF(MOD(BO276-1,VNS.FixedAmortization.Frequency)=0,BP275-VNS.FixedAmortization,BP275)))</f>
        <v/>
      </c>
      <c r="BQ276" s="399" t="str">
        <f t="shared" ref="BQ276:BQ339" ca="1" si="38">IF(BS276="","",1)</f>
        <v/>
      </c>
      <c r="BR276" s="400" t="str">
        <f ca="1"/>
        <v/>
      </c>
      <c r="BS276" s="400" t="str">
        <f ca="1"/>
        <v/>
      </c>
      <c r="BT276" s="400" t="str">
        <f ca="1"/>
        <v/>
      </c>
      <c r="BU276" s="401" t="str">
        <f ca="1"/>
        <v/>
      </c>
      <c r="BV276" s="402" t="str">
        <f ca="1"/>
        <v/>
      </c>
      <c r="BW276" s="400" t="str">
        <f ca="1"/>
        <v/>
      </c>
      <c r="BX276" s="403" t="str">
        <f t="shared" ca="1" si="34"/>
        <v/>
      </c>
      <c r="BY276" s="713" t="str">
        <f t="shared" ref="BY276:BY339" ca="1" si="39">BP276</f>
        <v/>
      </c>
      <c r="BZ276" s="711">
        <v>258</v>
      </c>
      <c r="CA276" s="714" t="str">
        <f t="shared" ref="CA276:CA339" ca="1" si="40">IF(CC276&lt;&gt;"",VLOOKUP(CC276,BR$19:BY$518,8),"")</f>
        <v/>
      </c>
      <c r="CB276" s="399" t="str">
        <f t="shared" ca="1" si="33"/>
        <v/>
      </c>
      <c r="CC276" s="400" t="str">
        <f ca="1"/>
        <v/>
      </c>
      <c r="CD276" s="400" t="str">
        <f ca="1"/>
        <v/>
      </c>
      <c r="CE276" s="400" t="str">
        <f ca="1"/>
        <v/>
      </c>
      <c r="CF276" s="401" t="str">
        <f ca="1"/>
        <v/>
      </c>
      <c r="CG276" s="402" t="str">
        <f ca="1"/>
        <v/>
      </c>
      <c r="CH276" s="400" t="str">
        <f ca="1"/>
        <v/>
      </c>
      <c r="CI276" s="715" t="str">
        <f t="shared" ca="1" si="35"/>
        <v/>
      </c>
    </row>
    <row r="277" spans="5:87">
      <c r="E277" s="321">
        <v>259</v>
      </c>
      <c r="F277" s="408"/>
      <c r="G277" s="409"/>
      <c r="H277" s="419"/>
      <c r="I277" s="404"/>
      <c r="J277" s="404"/>
      <c r="K277" s="405"/>
      <c r="L277" s="406"/>
      <c r="M277" s="404"/>
      <c r="N277" s="407"/>
      <c r="P277" s="322">
        <v>259</v>
      </c>
      <c r="Q277" s="714" t="str">
        <f t="shared" si="36"/>
        <v/>
      </c>
      <c r="R277" s="435"/>
      <c r="S277" s="419"/>
      <c r="T277" s="419"/>
      <c r="U277" s="419"/>
      <c r="V277" s="432"/>
      <c r="W277" s="433"/>
      <c r="X277" s="419"/>
      <c r="Y277" s="434"/>
      <c r="Z277" s="2" t="s">
        <v>95</v>
      </c>
      <c r="BN277" s="708" t="s">
        <v>95</v>
      </c>
      <c r="BO277" s="711">
        <v>259</v>
      </c>
      <c r="BP277" s="401" t="str">
        <f t="shared" ca="1" si="37"/>
        <v/>
      </c>
      <c r="BQ277" s="399" t="str">
        <f t="shared" ca="1" si="38"/>
        <v/>
      </c>
      <c r="BR277" s="400" t="str">
        <f ca="1"/>
        <v/>
      </c>
      <c r="BS277" s="400" t="str">
        <f ca="1"/>
        <v/>
      </c>
      <c r="BT277" s="400" t="str">
        <f ca="1"/>
        <v/>
      </c>
      <c r="BU277" s="401" t="str">
        <f ca="1"/>
        <v/>
      </c>
      <c r="BV277" s="402" t="str">
        <f ca="1"/>
        <v/>
      </c>
      <c r="BW277" s="400" t="str">
        <f ca="1"/>
        <v/>
      </c>
      <c r="BX277" s="403" t="str">
        <f t="shared" ca="1" si="34"/>
        <v/>
      </c>
      <c r="BY277" s="713" t="str">
        <f t="shared" ca="1" si="39"/>
        <v/>
      </c>
      <c r="BZ277" s="711">
        <v>259</v>
      </c>
      <c r="CA277" s="714" t="str">
        <f t="shared" ca="1" si="40"/>
        <v/>
      </c>
      <c r="CB277" s="399" t="str">
        <f t="shared" ca="1" si="33"/>
        <v/>
      </c>
      <c r="CC277" s="400" t="str">
        <f ca="1"/>
        <v/>
      </c>
      <c r="CD277" s="400" t="str">
        <f ca="1"/>
        <v/>
      </c>
      <c r="CE277" s="400" t="str">
        <f ca="1"/>
        <v/>
      </c>
      <c r="CF277" s="401" t="str">
        <f ca="1"/>
        <v/>
      </c>
      <c r="CG277" s="402" t="str">
        <f ca="1"/>
        <v/>
      </c>
      <c r="CH277" s="400" t="str">
        <f ca="1"/>
        <v/>
      </c>
      <c r="CI277" s="715" t="str">
        <f t="shared" ca="1" si="35"/>
        <v/>
      </c>
    </row>
    <row r="278" spans="5:87">
      <c r="E278" s="321">
        <v>260</v>
      </c>
      <c r="F278" s="408"/>
      <c r="G278" s="409"/>
      <c r="H278" s="419"/>
      <c r="I278" s="404"/>
      <c r="J278" s="404"/>
      <c r="K278" s="405"/>
      <c r="L278" s="406"/>
      <c r="M278" s="404"/>
      <c r="N278" s="407"/>
      <c r="P278" s="322">
        <v>260</v>
      </c>
      <c r="Q278" s="714" t="str">
        <f t="shared" si="36"/>
        <v/>
      </c>
      <c r="R278" s="435"/>
      <c r="S278" s="419"/>
      <c r="T278" s="419"/>
      <c r="U278" s="419"/>
      <c r="V278" s="432"/>
      <c r="W278" s="433"/>
      <c r="X278" s="419"/>
      <c r="Y278" s="434"/>
      <c r="Z278" s="2" t="s">
        <v>95</v>
      </c>
      <c r="BN278" s="708" t="s">
        <v>95</v>
      </c>
      <c r="BO278" s="711">
        <v>260</v>
      </c>
      <c r="BP278" s="401" t="str">
        <f t="shared" ca="1" si="37"/>
        <v/>
      </c>
      <c r="BQ278" s="399" t="str">
        <f t="shared" ca="1" si="38"/>
        <v/>
      </c>
      <c r="BR278" s="400" t="str">
        <f ca="1"/>
        <v/>
      </c>
      <c r="BS278" s="400" t="str">
        <f ca="1"/>
        <v/>
      </c>
      <c r="BT278" s="400" t="str">
        <f ca="1"/>
        <v/>
      </c>
      <c r="BU278" s="401" t="str">
        <f ca="1"/>
        <v/>
      </c>
      <c r="BV278" s="402" t="str">
        <f ca="1"/>
        <v/>
      </c>
      <c r="BW278" s="400" t="str">
        <f ca="1"/>
        <v/>
      </c>
      <c r="BX278" s="403" t="str">
        <f t="shared" ca="1" si="34"/>
        <v/>
      </c>
      <c r="BY278" s="713" t="str">
        <f t="shared" ca="1" si="39"/>
        <v/>
      </c>
      <c r="BZ278" s="711">
        <v>260</v>
      </c>
      <c r="CA278" s="714" t="str">
        <f t="shared" ca="1" si="40"/>
        <v/>
      </c>
      <c r="CB278" s="399" t="str">
        <f t="shared" ca="1" si="33"/>
        <v/>
      </c>
      <c r="CC278" s="400" t="str">
        <f ca="1"/>
        <v/>
      </c>
      <c r="CD278" s="400" t="str">
        <f ca="1"/>
        <v/>
      </c>
      <c r="CE278" s="400" t="str">
        <f ca="1"/>
        <v/>
      </c>
      <c r="CF278" s="401" t="str">
        <f ca="1"/>
        <v/>
      </c>
      <c r="CG278" s="402" t="str">
        <f ca="1"/>
        <v/>
      </c>
      <c r="CH278" s="400" t="str">
        <f ca="1"/>
        <v/>
      </c>
      <c r="CI278" s="715" t="str">
        <f t="shared" ca="1" si="35"/>
        <v/>
      </c>
    </row>
    <row r="279" spans="5:87">
      <c r="E279" s="321">
        <v>261</v>
      </c>
      <c r="F279" s="408"/>
      <c r="G279" s="409"/>
      <c r="H279" s="419"/>
      <c r="I279" s="404"/>
      <c r="J279" s="404"/>
      <c r="K279" s="405"/>
      <c r="L279" s="406"/>
      <c r="M279" s="404"/>
      <c r="N279" s="407"/>
      <c r="P279" s="322">
        <v>261</v>
      </c>
      <c r="Q279" s="714" t="str">
        <f t="shared" si="36"/>
        <v/>
      </c>
      <c r="R279" s="435"/>
      <c r="S279" s="419"/>
      <c r="T279" s="419"/>
      <c r="U279" s="419"/>
      <c r="V279" s="432"/>
      <c r="W279" s="433"/>
      <c r="X279" s="419"/>
      <c r="Y279" s="434"/>
      <c r="Z279" s="2" t="s">
        <v>95</v>
      </c>
      <c r="BN279" s="708" t="s">
        <v>95</v>
      </c>
      <c r="BO279" s="711">
        <v>261</v>
      </c>
      <c r="BP279" s="401" t="str">
        <f t="shared" ca="1" si="37"/>
        <v/>
      </c>
      <c r="BQ279" s="399" t="str">
        <f t="shared" ca="1" si="38"/>
        <v/>
      </c>
      <c r="BR279" s="400" t="str">
        <f ca="1"/>
        <v/>
      </c>
      <c r="BS279" s="400" t="str">
        <f ca="1"/>
        <v/>
      </c>
      <c r="BT279" s="400" t="str">
        <f ca="1"/>
        <v/>
      </c>
      <c r="BU279" s="401" t="str">
        <f ca="1"/>
        <v/>
      </c>
      <c r="BV279" s="402" t="str">
        <f ca="1"/>
        <v/>
      </c>
      <c r="BW279" s="400" t="str">
        <f ca="1"/>
        <v/>
      </c>
      <c r="BX279" s="403" t="str">
        <f t="shared" ca="1" si="34"/>
        <v/>
      </c>
      <c r="BY279" s="713" t="str">
        <f t="shared" ca="1" si="39"/>
        <v/>
      </c>
      <c r="BZ279" s="711">
        <v>261</v>
      </c>
      <c r="CA279" s="714" t="str">
        <f t="shared" ca="1" si="40"/>
        <v/>
      </c>
      <c r="CB279" s="399" t="str">
        <f t="shared" ca="1" si="33"/>
        <v/>
      </c>
      <c r="CC279" s="400" t="str">
        <f ca="1"/>
        <v/>
      </c>
      <c r="CD279" s="400" t="str">
        <f ca="1"/>
        <v/>
      </c>
      <c r="CE279" s="400" t="str">
        <f ca="1"/>
        <v/>
      </c>
      <c r="CF279" s="401" t="str">
        <f ca="1"/>
        <v/>
      </c>
      <c r="CG279" s="402" t="str">
        <f ca="1"/>
        <v/>
      </c>
      <c r="CH279" s="400" t="str">
        <f ca="1"/>
        <v/>
      </c>
      <c r="CI279" s="715" t="str">
        <f t="shared" ca="1" si="35"/>
        <v/>
      </c>
    </row>
    <row r="280" spans="5:87">
      <c r="E280" s="321">
        <v>262</v>
      </c>
      <c r="F280" s="408"/>
      <c r="G280" s="409"/>
      <c r="H280" s="419"/>
      <c r="I280" s="404"/>
      <c r="J280" s="404"/>
      <c r="K280" s="405"/>
      <c r="L280" s="406"/>
      <c r="M280" s="404"/>
      <c r="N280" s="407"/>
      <c r="P280" s="322">
        <v>262</v>
      </c>
      <c r="Q280" s="714" t="str">
        <f t="shared" si="36"/>
        <v/>
      </c>
      <c r="R280" s="435"/>
      <c r="S280" s="419"/>
      <c r="T280" s="419"/>
      <c r="U280" s="419"/>
      <c r="V280" s="432"/>
      <c r="W280" s="433"/>
      <c r="X280" s="419"/>
      <c r="Y280" s="434"/>
      <c r="Z280" s="2" t="s">
        <v>95</v>
      </c>
      <c r="BN280" s="708" t="s">
        <v>95</v>
      </c>
      <c r="BO280" s="711">
        <v>262</v>
      </c>
      <c r="BP280" s="401" t="str">
        <f t="shared" ca="1" si="37"/>
        <v/>
      </c>
      <c r="BQ280" s="399" t="str">
        <f t="shared" ca="1" si="38"/>
        <v/>
      </c>
      <c r="BR280" s="400" t="str">
        <f ca="1"/>
        <v/>
      </c>
      <c r="BS280" s="400" t="str">
        <f ca="1"/>
        <v/>
      </c>
      <c r="BT280" s="400" t="str">
        <f ca="1"/>
        <v/>
      </c>
      <c r="BU280" s="401" t="str">
        <f ca="1"/>
        <v/>
      </c>
      <c r="BV280" s="402" t="str">
        <f ca="1"/>
        <v/>
      </c>
      <c r="BW280" s="400" t="str">
        <f ca="1"/>
        <v/>
      </c>
      <c r="BX280" s="403" t="str">
        <f t="shared" ca="1" si="34"/>
        <v/>
      </c>
      <c r="BY280" s="713" t="str">
        <f t="shared" ca="1" si="39"/>
        <v/>
      </c>
      <c r="BZ280" s="711">
        <v>262</v>
      </c>
      <c r="CA280" s="714" t="str">
        <f t="shared" ca="1" si="40"/>
        <v/>
      </c>
      <c r="CB280" s="399" t="str">
        <f t="shared" ref="CB280:CB343" ca="1" si="41">IF(CD280="","",1)</f>
        <v/>
      </c>
      <c r="CC280" s="400" t="str">
        <f ca="1"/>
        <v/>
      </c>
      <c r="CD280" s="400" t="str">
        <f ca="1"/>
        <v/>
      </c>
      <c r="CE280" s="400" t="str">
        <f ca="1"/>
        <v/>
      </c>
      <c r="CF280" s="401" t="str">
        <f ca="1"/>
        <v/>
      </c>
      <c r="CG280" s="402" t="str">
        <f ca="1"/>
        <v/>
      </c>
      <c r="CH280" s="400" t="str">
        <f ca="1"/>
        <v/>
      </c>
      <c r="CI280" s="715" t="str">
        <f t="shared" ca="1" si="35"/>
        <v/>
      </c>
    </row>
    <row r="281" spans="5:87">
      <c r="E281" s="321">
        <v>263</v>
      </c>
      <c r="F281" s="408"/>
      <c r="G281" s="409"/>
      <c r="H281" s="419"/>
      <c r="I281" s="404"/>
      <c r="J281" s="404"/>
      <c r="K281" s="405"/>
      <c r="L281" s="406"/>
      <c r="M281" s="404"/>
      <c r="N281" s="407"/>
      <c r="P281" s="322">
        <v>263</v>
      </c>
      <c r="Q281" s="714" t="str">
        <f t="shared" si="36"/>
        <v/>
      </c>
      <c r="R281" s="435"/>
      <c r="S281" s="419"/>
      <c r="T281" s="419"/>
      <c r="U281" s="419"/>
      <c r="V281" s="432"/>
      <c r="W281" s="433"/>
      <c r="X281" s="419"/>
      <c r="Y281" s="434"/>
      <c r="Z281" s="2" t="s">
        <v>95</v>
      </c>
      <c r="BN281" s="708" t="s">
        <v>95</v>
      </c>
      <c r="BO281" s="711">
        <v>263</v>
      </c>
      <c r="BP281" s="401" t="str">
        <f t="shared" ca="1" si="37"/>
        <v/>
      </c>
      <c r="BQ281" s="399" t="str">
        <f t="shared" ca="1" si="38"/>
        <v/>
      </c>
      <c r="BR281" s="400" t="str">
        <f ca="1"/>
        <v/>
      </c>
      <c r="BS281" s="400" t="str">
        <f ca="1"/>
        <v/>
      </c>
      <c r="BT281" s="400" t="str">
        <f ca="1"/>
        <v/>
      </c>
      <c r="BU281" s="401" t="str">
        <f ca="1"/>
        <v/>
      </c>
      <c r="BV281" s="402" t="str">
        <f ca="1"/>
        <v/>
      </c>
      <c r="BW281" s="400" t="str">
        <f ca="1"/>
        <v/>
      </c>
      <c r="BX281" s="403" t="str">
        <f t="shared" ca="1" si="34"/>
        <v/>
      </c>
      <c r="BY281" s="713" t="str">
        <f t="shared" ca="1" si="39"/>
        <v/>
      </c>
      <c r="BZ281" s="711">
        <v>263</v>
      </c>
      <c r="CA281" s="714" t="str">
        <f t="shared" ca="1" si="40"/>
        <v/>
      </c>
      <c r="CB281" s="399" t="str">
        <f t="shared" ca="1" si="41"/>
        <v/>
      </c>
      <c r="CC281" s="400" t="str">
        <f ca="1"/>
        <v/>
      </c>
      <c r="CD281" s="400" t="str">
        <f ca="1"/>
        <v/>
      </c>
      <c r="CE281" s="400" t="str">
        <f ca="1"/>
        <v/>
      </c>
      <c r="CF281" s="401" t="str">
        <f ca="1"/>
        <v/>
      </c>
      <c r="CG281" s="402" t="str">
        <f ca="1"/>
        <v/>
      </c>
      <c r="CH281" s="400" t="str">
        <f ca="1"/>
        <v/>
      </c>
      <c r="CI281" s="715" t="str">
        <f t="shared" ca="1" si="35"/>
        <v/>
      </c>
    </row>
    <row r="282" spans="5:87">
      <c r="E282" s="321">
        <v>264</v>
      </c>
      <c r="F282" s="408"/>
      <c r="G282" s="409"/>
      <c r="H282" s="419"/>
      <c r="I282" s="404"/>
      <c r="J282" s="404"/>
      <c r="K282" s="405"/>
      <c r="L282" s="406"/>
      <c r="M282" s="404"/>
      <c r="N282" s="407"/>
      <c r="P282" s="322">
        <v>264</v>
      </c>
      <c r="Q282" s="714" t="str">
        <f t="shared" si="36"/>
        <v/>
      </c>
      <c r="R282" s="435"/>
      <c r="S282" s="419"/>
      <c r="T282" s="419"/>
      <c r="U282" s="419"/>
      <c r="V282" s="432"/>
      <c r="W282" s="433"/>
      <c r="X282" s="419"/>
      <c r="Y282" s="434"/>
      <c r="Z282" s="2" t="s">
        <v>95</v>
      </c>
      <c r="BN282" s="708" t="s">
        <v>95</v>
      </c>
      <c r="BO282" s="711">
        <v>264</v>
      </c>
      <c r="BP282" s="401" t="str">
        <f t="shared" ca="1" si="37"/>
        <v/>
      </c>
      <c r="BQ282" s="399" t="str">
        <f t="shared" ca="1" si="38"/>
        <v/>
      </c>
      <c r="BR282" s="400" t="str">
        <f ca="1"/>
        <v/>
      </c>
      <c r="BS282" s="400" t="str">
        <f ca="1"/>
        <v/>
      </c>
      <c r="BT282" s="400" t="str">
        <f ca="1"/>
        <v/>
      </c>
      <c r="BU282" s="401" t="str">
        <f ca="1"/>
        <v/>
      </c>
      <c r="BV282" s="402" t="str">
        <f ca="1"/>
        <v/>
      </c>
      <c r="BW282" s="400" t="str">
        <f ca="1"/>
        <v/>
      </c>
      <c r="BX282" s="403" t="str">
        <f t="shared" ca="1" si="34"/>
        <v/>
      </c>
      <c r="BY282" s="713" t="str">
        <f t="shared" ca="1" si="39"/>
        <v/>
      </c>
      <c r="BZ282" s="711">
        <v>264</v>
      </c>
      <c r="CA282" s="714" t="str">
        <f t="shared" ca="1" si="40"/>
        <v/>
      </c>
      <c r="CB282" s="399" t="str">
        <f t="shared" ca="1" si="41"/>
        <v/>
      </c>
      <c r="CC282" s="400" t="str">
        <f ca="1"/>
        <v/>
      </c>
      <c r="CD282" s="400" t="str">
        <f ca="1"/>
        <v/>
      </c>
      <c r="CE282" s="400" t="str">
        <f ca="1"/>
        <v/>
      </c>
      <c r="CF282" s="401" t="str">
        <f ca="1"/>
        <v/>
      </c>
      <c r="CG282" s="402" t="str">
        <f ca="1"/>
        <v/>
      </c>
      <c r="CH282" s="400" t="str">
        <f ca="1"/>
        <v/>
      </c>
      <c r="CI282" s="715" t="str">
        <f t="shared" ca="1" si="35"/>
        <v/>
      </c>
    </row>
    <row r="283" spans="5:87">
      <c r="E283" s="321">
        <v>265</v>
      </c>
      <c r="F283" s="408"/>
      <c r="G283" s="409"/>
      <c r="H283" s="419"/>
      <c r="I283" s="404"/>
      <c r="J283" s="404"/>
      <c r="K283" s="405"/>
      <c r="L283" s="406"/>
      <c r="M283" s="404"/>
      <c r="N283" s="407"/>
      <c r="P283" s="322">
        <v>265</v>
      </c>
      <c r="Q283" s="714" t="str">
        <f t="shared" si="36"/>
        <v/>
      </c>
      <c r="R283" s="435"/>
      <c r="S283" s="419"/>
      <c r="T283" s="419"/>
      <c r="U283" s="419"/>
      <c r="V283" s="432"/>
      <c r="W283" s="433"/>
      <c r="X283" s="419"/>
      <c r="Y283" s="434"/>
      <c r="Z283" s="2" t="s">
        <v>95</v>
      </c>
      <c r="BN283" s="708" t="s">
        <v>95</v>
      </c>
      <c r="BO283" s="711">
        <v>265</v>
      </c>
      <c r="BP283" s="401" t="str">
        <f t="shared" ca="1" si="37"/>
        <v/>
      </c>
      <c r="BQ283" s="399" t="str">
        <f t="shared" ca="1" si="38"/>
        <v/>
      </c>
      <c r="BR283" s="400" t="str">
        <f ca="1"/>
        <v/>
      </c>
      <c r="BS283" s="400" t="str">
        <f ca="1"/>
        <v/>
      </c>
      <c r="BT283" s="400" t="str">
        <f ca="1"/>
        <v/>
      </c>
      <c r="BU283" s="401" t="str">
        <f ca="1"/>
        <v/>
      </c>
      <c r="BV283" s="402" t="str">
        <f ca="1"/>
        <v/>
      </c>
      <c r="BW283" s="400" t="str">
        <f ca="1"/>
        <v/>
      </c>
      <c r="BX283" s="403" t="str">
        <f t="shared" ca="1" si="34"/>
        <v/>
      </c>
      <c r="BY283" s="713" t="str">
        <f t="shared" ca="1" si="39"/>
        <v/>
      </c>
      <c r="BZ283" s="711">
        <v>265</v>
      </c>
      <c r="CA283" s="714" t="str">
        <f t="shared" ca="1" si="40"/>
        <v/>
      </c>
      <c r="CB283" s="399" t="str">
        <f t="shared" ca="1" si="41"/>
        <v/>
      </c>
      <c r="CC283" s="400" t="str">
        <f ca="1"/>
        <v/>
      </c>
      <c r="CD283" s="400" t="str">
        <f ca="1"/>
        <v/>
      </c>
      <c r="CE283" s="400" t="str">
        <f ca="1"/>
        <v/>
      </c>
      <c r="CF283" s="401" t="str">
        <f ca="1"/>
        <v/>
      </c>
      <c r="CG283" s="402" t="str">
        <f ca="1"/>
        <v/>
      </c>
      <c r="CH283" s="400" t="str">
        <f ca="1"/>
        <v/>
      </c>
      <c r="CI283" s="715" t="str">
        <f t="shared" ca="1" si="35"/>
        <v/>
      </c>
    </row>
    <row r="284" spans="5:87">
      <c r="E284" s="321">
        <v>266</v>
      </c>
      <c r="F284" s="408"/>
      <c r="G284" s="409"/>
      <c r="H284" s="419"/>
      <c r="I284" s="404"/>
      <c r="J284" s="404"/>
      <c r="K284" s="405"/>
      <c r="L284" s="406"/>
      <c r="M284" s="404"/>
      <c r="N284" s="407"/>
      <c r="P284" s="322">
        <v>266</v>
      </c>
      <c r="Q284" s="714" t="str">
        <f t="shared" si="36"/>
        <v/>
      </c>
      <c r="R284" s="435"/>
      <c r="S284" s="419"/>
      <c r="T284" s="419"/>
      <c r="U284" s="419"/>
      <c r="V284" s="432"/>
      <c r="W284" s="433"/>
      <c r="X284" s="419"/>
      <c r="Y284" s="434"/>
      <c r="Z284" s="2" t="s">
        <v>95</v>
      </c>
      <c r="BN284" s="708" t="s">
        <v>95</v>
      </c>
      <c r="BO284" s="711">
        <v>266</v>
      </c>
      <c r="BP284" s="401" t="str">
        <f t="shared" ca="1" si="37"/>
        <v/>
      </c>
      <c r="BQ284" s="399" t="str">
        <f t="shared" ca="1" si="38"/>
        <v/>
      </c>
      <c r="BR284" s="400" t="str">
        <f ca="1"/>
        <v/>
      </c>
      <c r="BS284" s="400" t="str">
        <f ca="1"/>
        <v/>
      </c>
      <c r="BT284" s="400" t="str">
        <f ca="1"/>
        <v/>
      </c>
      <c r="BU284" s="401" t="str">
        <f ca="1"/>
        <v/>
      </c>
      <c r="BV284" s="402" t="str">
        <f ca="1"/>
        <v/>
      </c>
      <c r="BW284" s="400" t="str">
        <f ca="1"/>
        <v/>
      </c>
      <c r="BX284" s="403" t="str">
        <f t="shared" ca="1" si="34"/>
        <v/>
      </c>
      <c r="BY284" s="713" t="str">
        <f t="shared" ca="1" si="39"/>
        <v/>
      </c>
      <c r="BZ284" s="711">
        <v>266</v>
      </c>
      <c r="CA284" s="714" t="str">
        <f t="shared" ca="1" si="40"/>
        <v/>
      </c>
      <c r="CB284" s="399" t="str">
        <f t="shared" ca="1" si="41"/>
        <v/>
      </c>
      <c r="CC284" s="400" t="str">
        <f ca="1"/>
        <v/>
      </c>
      <c r="CD284" s="400" t="str">
        <f ca="1"/>
        <v/>
      </c>
      <c r="CE284" s="400" t="str">
        <f ca="1"/>
        <v/>
      </c>
      <c r="CF284" s="401" t="str">
        <f ca="1"/>
        <v/>
      </c>
      <c r="CG284" s="402" t="str">
        <f ca="1"/>
        <v/>
      </c>
      <c r="CH284" s="400" t="str">
        <f ca="1"/>
        <v/>
      </c>
      <c r="CI284" s="715" t="str">
        <f t="shared" ca="1" si="35"/>
        <v/>
      </c>
    </row>
    <row r="285" spans="5:87">
      <c r="E285" s="321">
        <v>267</v>
      </c>
      <c r="F285" s="408"/>
      <c r="G285" s="409"/>
      <c r="H285" s="419"/>
      <c r="I285" s="404"/>
      <c r="J285" s="404"/>
      <c r="K285" s="405"/>
      <c r="L285" s="406"/>
      <c r="M285" s="404"/>
      <c r="N285" s="407"/>
      <c r="P285" s="322">
        <v>267</v>
      </c>
      <c r="Q285" s="714" t="str">
        <f t="shared" si="36"/>
        <v/>
      </c>
      <c r="R285" s="435"/>
      <c r="S285" s="419"/>
      <c r="T285" s="419"/>
      <c r="U285" s="419"/>
      <c r="V285" s="432"/>
      <c r="W285" s="433"/>
      <c r="X285" s="419"/>
      <c r="Y285" s="434"/>
      <c r="Z285" s="2" t="s">
        <v>95</v>
      </c>
      <c r="BN285" s="708" t="s">
        <v>95</v>
      </c>
      <c r="BO285" s="711">
        <v>267</v>
      </c>
      <c r="BP285" s="401" t="str">
        <f t="shared" ca="1" si="37"/>
        <v/>
      </c>
      <c r="BQ285" s="399" t="str">
        <f t="shared" ca="1" si="38"/>
        <v/>
      </c>
      <c r="BR285" s="400" t="str">
        <f ca="1"/>
        <v/>
      </c>
      <c r="BS285" s="400" t="str">
        <f ca="1"/>
        <v/>
      </c>
      <c r="BT285" s="400" t="str">
        <f ca="1"/>
        <v/>
      </c>
      <c r="BU285" s="401" t="str">
        <f ca="1"/>
        <v/>
      </c>
      <c r="BV285" s="402" t="str">
        <f ca="1"/>
        <v/>
      </c>
      <c r="BW285" s="400" t="str">
        <f ca="1"/>
        <v/>
      </c>
      <c r="BX285" s="403" t="str">
        <f t="shared" ca="1" si="34"/>
        <v/>
      </c>
      <c r="BY285" s="713" t="str">
        <f t="shared" ca="1" si="39"/>
        <v/>
      </c>
      <c r="BZ285" s="711">
        <v>267</v>
      </c>
      <c r="CA285" s="714" t="str">
        <f t="shared" ca="1" si="40"/>
        <v/>
      </c>
      <c r="CB285" s="399" t="str">
        <f t="shared" ca="1" si="41"/>
        <v/>
      </c>
      <c r="CC285" s="400" t="str">
        <f ca="1"/>
        <v/>
      </c>
      <c r="CD285" s="400" t="str">
        <f ca="1"/>
        <v/>
      </c>
      <c r="CE285" s="400" t="str">
        <f ca="1"/>
        <v/>
      </c>
      <c r="CF285" s="401" t="str">
        <f ca="1"/>
        <v/>
      </c>
      <c r="CG285" s="402" t="str">
        <f ca="1"/>
        <v/>
      </c>
      <c r="CH285" s="400" t="str">
        <f ca="1"/>
        <v/>
      </c>
      <c r="CI285" s="715" t="str">
        <f t="shared" ca="1" si="35"/>
        <v/>
      </c>
    </row>
    <row r="286" spans="5:87">
      <c r="E286" s="321">
        <v>268</v>
      </c>
      <c r="F286" s="408"/>
      <c r="G286" s="409"/>
      <c r="H286" s="419"/>
      <c r="I286" s="404"/>
      <c r="J286" s="404"/>
      <c r="K286" s="405"/>
      <c r="L286" s="406"/>
      <c r="M286" s="404"/>
      <c r="N286" s="407"/>
      <c r="P286" s="322">
        <v>268</v>
      </c>
      <c r="Q286" s="714" t="str">
        <f t="shared" si="36"/>
        <v/>
      </c>
      <c r="R286" s="435"/>
      <c r="S286" s="419"/>
      <c r="T286" s="419"/>
      <c r="U286" s="419"/>
      <c r="V286" s="432"/>
      <c r="W286" s="433"/>
      <c r="X286" s="419"/>
      <c r="Y286" s="434"/>
      <c r="Z286" s="2" t="s">
        <v>95</v>
      </c>
      <c r="BN286" s="708" t="s">
        <v>95</v>
      </c>
      <c r="BO286" s="711">
        <v>268</v>
      </c>
      <c r="BP286" s="401" t="str">
        <f t="shared" ca="1" si="37"/>
        <v/>
      </c>
      <c r="BQ286" s="399" t="str">
        <f t="shared" ca="1" si="38"/>
        <v/>
      </c>
      <c r="BR286" s="400" t="str">
        <f ca="1"/>
        <v/>
      </c>
      <c r="BS286" s="400" t="str">
        <f ca="1"/>
        <v/>
      </c>
      <c r="BT286" s="400" t="str">
        <f ca="1"/>
        <v/>
      </c>
      <c r="BU286" s="401" t="str">
        <f ca="1"/>
        <v/>
      </c>
      <c r="BV286" s="402" t="str">
        <f ca="1"/>
        <v/>
      </c>
      <c r="BW286" s="400" t="str">
        <f ca="1"/>
        <v/>
      </c>
      <c r="BX286" s="403" t="str">
        <f t="shared" ca="1" si="34"/>
        <v/>
      </c>
      <c r="BY286" s="713" t="str">
        <f t="shared" ca="1" si="39"/>
        <v/>
      </c>
      <c r="BZ286" s="711">
        <v>268</v>
      </c>
      <c r="CA286" s="714" t="str">
        <f t="shared" ca="1" si="40"/>
        <v/>
      </c>
      <c r="CB286" s="399" t="str">
        <f t="shared" ca="1" si="41"/>
        <v/>
      </c>
      <c r="CC286" s="400" t="str">
        <f ca="1"/>
        <v/>
      </c>
      <c r="CD286" s="400" t="str">
        <f ca="1"/>
        <v/>
      </c>
      <c r="CE286" s="400" t="str">
        <f ca="1"/>
        <v/>
      </c>
      <c r="CF286" s="401" t="str">
        <f ca="1"/>
        <v/>
      </c>
      <c r="CG286" s="402" t="str">
        <f ca="1"/>
        <v/>
      </c>
      <c r="CH286" s="400" t="str">
        <f ca="1"/>
        <v/>
      </c>
      <c r="CI286" s="715" t="str">
        <f t="shared" ca="1" si="35"/>
        <v/>
      </c>
    </row>
    <row r="287" spans="5:87">
      <c r="E287" s="321">
        <v>269</v>
      </c>
      <c r="F287" s="408"/>
      <c r="G287" s="409"/>
      <c r="H287" s="419"/>
      <c r="I287" s="404"/>
      <c r="J287" s="404"/>
      <c r="K287" s="405"/>
      <c r="L287" s="406"/>
      <c r="M287" s="404"/>
      <c r="N287" s="407"/>
      <c r="P287" s="322">
        <v>269</v>
      </c>
      <c r="Q287" s="714" t="str">
        <f t="shared" si="36"/>
        <v/>
      </c>
      <c r="R287" s="435"/>
      <c r="S287" s="419"/>
      <c r="T287" s="419"/>
      <c r="U287" s="419"/>
      <c r="V287" s="432"/>
      <c r="W287" s="433"/>
      <c r="X287" s="419"/>
      <c r="Y287" s="434"/>
      <c r="Z287" s="2" t="s">
        <v>95</v>
      </c>
      <c r="BN287" s="708" t="s">
        <v>95</v>
      </c>
      <c r="BO287" s="711">
        <v>269</v>
      </c>
      <c r="BP287" s="401" t="str">
        <f t="shared" ca="1" si="37"/>
        <v/>
      </c>
      <c r="BQ287" s="399" t="str">
        <f t="shared" ca="1" si="38"/>
        <v/>
      </c>
      <c r="BR287" s="400" t="str">
        <f ca="1"/>
        <v/>
      </c>
      <c r="BS287" s="400" t="str">
        <f ca="1"/>
        <v/>
      </c>
      <c r="BT287" s="400" t="str">
        <f ca="1"/>
        <v/>
      </c>
      <c r="BU287" s="401" t="str">
        <f ca="1"/>
        <v/>
      </c>
      <c r="BV287" s="402" t="str">
        <f ca="1"/>
        <v/>
      </c>
      <c r="BW287" s="400" t="str">
        <f ca="1"/>
        <v/>
      </c>
      <c r="BX287" s="403" t="str">
        <f t="shared" ca="1" si="34"/>
        <v/>
      </c>
      <c r="BY287" s="713" t="str">
        <f t="shared" ca="1" si="39"/>
        <v/>
      </c>
      <c r="BZ287" s="711">
        <v>269</v>
      </c>
      <c r="CA287" s="714" t="str">
        <f t="shared" ca="1" si="40"/>
        <v/>
      </c>
      <c r="CB287" s="399" t="str">
        <f t="shared" ca="1" si="41"/>
        <v/>
      </c>
      <c r="CC287" s="400" t="str">
        <f ca="1"/>
        <v/>
      </c>
      <c r="CD287" s="400" t="str">
        <f ca="1"/>
        <v/>
      </c>
      <c r="CE287" s="400" t="str">
        <f ca="1"/>
        <v/>
      </c>
      <c r="CF287" s="401" t="str">
        <f ca="1"/>
        <v/>
      </c>
      <c r="CG287" s="402" t="str">
        <f ca="1"/>
        <v/>
      </c>
      <c r="CH287" s="400" t="str">
        <f ca="1"/>
        <v/>
      </c>
      <c r="CI287" s="715" t="str">
        <f t="shared" ca="1" si="35"/>
        <v/>
      </c>
    </row>
    <row r="288" spans="5:87">
      <c r="E288" s="321">
        <v>270</v>
      </c>
      <c r="F288" s="408"/>
      <c r="G288" s="409"/>
      <c r="H288" s="419"/>
      <c r="I288" s="404"/>
      <c r="J288" s="404"/>
      <c r="K288" s="405"/>
      <c r="L288" s="406"/>
      <c r="M288" s="404"/>
      <c r="N288" s="407"/>
      <c r="P288" s="322">
        <v>270</v>
      </c>
      <c r="Q288" s="714" t="str">
        <f t="shared" si="36"/>
        <v/>
      </c>
      <c r="R288" s="435"/>
      <c r="S288" s="419"/>
      <c r="T288" s="419"/>
      <c r="U288" s="419"/>
      <c r="V288" s="432"/>
      <c r="W288" s="433"/>
      <c r="X288" s="419"/>
      <c r="Y288" s="434"/>
      <c r="Z288" s="2" t="s">
        <v>95</v>
      </c>
      <c r="BN288" s="708" t="s">
        <v>95</v>
      </c>
      <c r="BO288" s="711">
        <v>270</v>
      </c>
      <c r="BP288" s="401" t="str">
        <f t="shared" ca="1" si="37"/>
        <v/>
      </c>
      <c r="BQ288" s="399" t="str">
        <f t="shared" ca="1" si="38"/>
        <v/>
      </c>
      <c r="BR288" s="400" t="str">
        <f ca="1"/>
        <v/>
      </c>
      <c r="BS288" s="400" t="str">
        <f ca="1"/>
        <v/>
      </c>
      <c r="BT288" s="400" t="str">
        <f ca="1"/>
        <v/>
      </c>
      <c r="BU288" s="401" t="str">
        <f ca="1"/>
        <v/>
      </c>
      <c r="BV288" s="402" t="str">
        <f ca="1"/>
        <v/>
      </c>
      <c r="BW288" s="400" t="str">
        <f ca="1"/>
        <v/>
      </c>
      <c r="BX288" s="403" t="str">
        <f t="shared" ca="1" si="34"/>
        <v/>
      </c>
      <c r="BY288" s="713" t="str">
        <f t="shared" ca="1" si="39"/>
        <v/>
      </c>
      <c r="BZ288" s="711">
        <v>270</v>
      </c>
      <c r="CA288" s="714" t="str">
        <f t="shared" ca="1" si="40"/>
        <v/>
      </c>
      <c r="CB288" s="399" t="str">
        <f t="shared" ca="1" si="41"/>
        <v/>
      </c>
      <c r="CC288" s="400" t="str">
        <f ca="1"/>
        <v/>
      </c>
      <c r="CD288" s="400" t="str">
        <f ca="1"/>
        <v/>
      </c>
      <c r="CE288" s="400" t="str">
        <f ca="1"/>
        <v/>
      </c>
      <c r="CF288" s="401" t="str">
        <f ca="1"/>
        <v/>
      </c>
      <c r="CG288" s="402" t="str">
        <f ca="1"/>
        <v/>
      </c>
      <c r="CH288" s="400" t="str">
        <f ca="1"/>
        <v/>
      </c>
      <c r="CI288" s="715" t="str">
        <f t="shared" ca="1" si="35"/>
        <v/>
      </c>
    </row>
    <row r="289" spans="5:87">
      <c r="E289" s="321">
        <v>271</v>
      </c>
      <c r="F289" s="408"/>
      <c r="G289" s="409"/>
      <c r="H289" s="419"/>
      <c r="I289" s="404"/>
      <c r="J289" s="404"/>
      <c r="K289" s="405"/>
      <c r="L289" s="406"/>
      <c r="M289" s="404"/>
      <c r="N289" s="407"/>
      <c r="P289" s="322">
        <v>271</v>
      </c>
      <c r="Q289" s="714" t="str">
        <f t="shared" si="36"/>
        <v/>
      </c>
      <c r="R289" s="435"/>
      <c r="S289" s="419"/>
      <c r="T289" s="419"/>
      <c r="U289" s="419"/>
      <c r="V289" s="432"/>
      <c r="W289" s="433"/>
      <c r="X289" s="419"/>
      <c r="Y289" s="434"/>
      <c r="Z289" s="2" t="s">
        <v>95</v>
      </c>
      <c r="BN289" s="708" t="s">
        <v>95</v>
      </c>
      <c r="BO289" s="711">
        <v>271</v>
      </c>
      <c r="BP289" s="401" t="str">
        <f t="shared" ca="1" si="37"/>
        <v/>
      </c>
      <c r="BQ289" s="399" t="str">
        <f t="shared" ca="1" si="38"/>
        <v/>
      </c>
      <c r="BR289" s="400" t="str">
        <f ca="1"/>
        <v/>
      </c>
      <c r="BS289" s="400" t="str">
        <f ca="1"/>
        <v/>
      </c>
      <c r="BT289" s="400" t="str">
        <f ca="1"/>
        <v/>
      </c>
      <c r="BU289" s="401" t="str">
        <f ca="1"/>
        <v/>
      </c>
      <c r="BV289" s="402" t="str">
        <f ca="1"/>
        <v/>
      </c>
      <c r="BW289" s="400" t="str">
        <f ca="1"/>
        <v/>
      </c>
      <c r="BX289" s="403" t="str">
        <f t="shared" ca="1" si="34"/>
        <v/>
      </c>
      <c r="BY289" s="713" t="str">
        <f t="shared" ca="1" si="39"/>
        <v/>
      </c>
      <c r="BZ289" s="711">
        <v>271</v>
      </c>
      <c r="CA289" s="714" t="str">
        <f t="shared" ca="1" si="40"/>
        <v/>
      </c>
      <c r="CB289" s="399" t="str">
        <f t="shared" ca="1" si="41"/>
        <v/>
      </c>
      <c r="CC289" s="400" t="str">
        <f ca="1"/>
        <v/>
      </c>
      <c r="CD289" s="400" t="str">
        <f ca="1"/>
        <v/>
      </c>
      <c r="CE289" s="400" t="str">
        <f ca="1"/>
        <v/>
      </c>
      <c r="CF289" s="401" t="str">
        <f ca="1"/>
        <v/>
      </c>
      <c r="CG289" s="402" t="str">
        <f ca="1"/>
        <v/>
      </c>
      <c r="CH289" s="400" t="str">
        <f ca="1"/>
        <v/>
      </c>
      <c r="CI289" s="715" t="str">
        <f t="shared" ca="1" si="35"/>
        <v/>
      </c>
    </row>
    <row r="290" spans="5:87">
      <c r="E290" s="321">
        <v>272</v>
      </c>
      <c r="F290" s="408"/>
      <c r="G290" s="409"/>
      <c r="H290" s="419"/>
      <c r="I290" s="404"/>
      <c r="J290" s="404"/>
      <c r="K290" s="405"/>
      <c r="L290" s="406"/>
      <c r="M290" s="404"/>
      <c r="N290" s="407"/>
      <c r="P290" s="322">
        <v>272</v>
      </c>
      <c r="Q290" s="714" t="str">
        <f t="shared" si="36"/>
        <v/>
      </c>
      <c r="R290" s="435"/>
      <c r="S290" s="419"/>
      <c r="T290" s="419"/>
      <c r="U290" s="419"/>
      <c r="V290" s="432"/>
      <c r="W290" s="433"/>
      <c r="X290" s="419"/>
      <c r="Y290" s="434"/>
      <c r="Z290" s="2" t="s">
        <v>95</v>
      </c>
      <c r="BN290" s="708" t="s">
        <v>95</v>
      </c>
      <c r="BO290" s="711">
        <v>272</v>
      </c>
      <c r="BP290" s="401" t="str">
        <f t="shared" ca="1" si="37"/>
        <v/>
      </c>
      <c r="BQ290" s="399" t="str">
        <f t="shared" ca="1" si="38"/>
        <v/>
      </c>
      <c r="BR290" s="400" t="str">
        <f ca="1"/>
        <v/>
      </c>
      <c r="BS290" s="400" t="str">
        <f ca="1"/>
        <v/>
      </c>
      <c r="BT290" s="400" t="str">
        <f ca="1"/>
        <v/>
      </c>
      <c r="BU290" s="401" t="str">
        <f ca="1"/>
        <v/>
      </c>
      <c r="BV290" s="402" t="str">
        <f ca="1"/>
        <v/>
      </c>
      <c r="BW290" s="400" t="str">
        <f ca="1"/>
        <v/>
      </c>
      <c r="BX290" s="403" t="str">
        <f t="shared" ca="1" si="34"/>
        <v/>
      </c>
      <c r="BY290" s="713" t="str">
        <f t="shared" ca="1" si="39"/>
        <v/>
      </c>
      <c r="BZ290" s="711">
        <v>272</v>
      </c>
      <c r="CA290" s="714" t="str">
        <f t="shared" ca="1" si="40"/>
        <v/>
      </c>
      <c r="CB290" s="399" t="str">
        <f t="shared" ca="1" si="41"/>
        <v/>
      </c>
      <c r="CC290" s="400" t="str">
        <f ca="1"/>
        <v/>
      </c>
      <c r="CD290" s="400" t="str">
        <f ca="1"/>
        <v/>
      </c>
      <c r="CE290" s="400" t="str">
        <f ca="1"/>
        <v/>
      </c>
      <c r="CF290" s="401" t="str">
        <f ca="1"/>
        <v/>
      </c>
      <c r="CG290" s="402" t="str">
        <f ca="1"/>
        <v/>
      </c>
      <c r="CH290" s="400" t="str">
        <f ca="1"/>
        <v/>
      </c>
      <c r="CI290" s="715" t="str">
        <f t="shared" ca="1" si="35"/>
        <v/>
      </c>
    </row>
    <row r="291" spans="5:87">
      <c r="E291" s="321">
        <v>273</v>
      </c>
      <c r="F291" s="408"/>
      <c r="G291" s="409"/>
      <c r="H291" s="419"/>
      <c r="I291" s="404"/>
      <c r="J291" s="404"/>
      <c r="K291" s="405"/>
      <c r="L291" s="406"/>
      <c r="M291" s="404"/>
      <c r="N291" s="407"/>
      <c r="P291" s="322">
        <v>273</v>
      </c>
      <c r="Q291" s="714" t="str">
        <f t="shared" si="36"/>
        <v/>
      </c>
      <c r="R291" s="435"/>
      <c r="S291" s="419"/>
      <c r="T291" s="419"/>
      <c r="U291" s="419"/>
      <c r="V291" s="432"/>
      <c r="W291" s="433"/>
      <c r="X291" s="419"/>
      <c r="Y291" s="434"/>
      <c r="Z291" s="2" t="s">
        <v>95</v>
      </c>
      <c r="BN291" s="708" t="s">
        <v>95</v>
      </c>
      <c r="BO291" s="711">
        <v>273</v>
      </c>
      <c r="BP291" s="401" t="str">
        <f t="shared" ca="1" si="37"/>
        <v/>
      </c>
      <c r="BQ291" s="399" t="str">
        <f t="shared" ca="1" si="38"/>
        <v/>
      </c>
      <c r="BR291" s="400" t="str">
        <f ca="1"/>
        <v/>
      </c>
      <c r="BS291" s="400" t="str">
        <f ca="1"/>
        <v/>
      </c>
      <c r="BT291" s="400" t="str">
        <f ca="1"/>
        <v/>
      </c>
      <c r="BU291" s="401" t="str">
        <f ca="1"/>
        <v/>
      </c>
      <c r="BV291" s="402" t="str">
        <f ca="1"/>
        <v/>
      </c>
      <c r="BW291" s="400" t="str">
        <f ca="1"/>
        <v/>
      </c>
      <c r="BX291" s="403" t="str">
        <f t="shared" ca="1" si="34"/>
        <v/>
      </c>
      <c r="BY291" s="713" t="str">
        <f t="shared" ca="1" si="39"/>
        <v/>
      </c>
      <c r="BZ291" s="711">
        <v>273</v>
      </c>
      <c r="CA291" s="714" t="str">
        <f t="shared" ca="1" si="40"/>
        <v/>
      </c>
      <c r="CB291" s="399" t="str">
        <f t="shared" ca="1" si="41"/>
        <v/>
      </c>
      <c r="CC291" s="400" t="str">
        <f ca="1"/>
        <v/>
      </c>
      <c r="CD291" s="400" t="str">
        <f ca="1"/>
        <v/>
      </c>
      <c r="CE291" s="400" t="str">
        <f ca="1"/>
        <v/>
      </c>
      <c r="CF291" s="401" t="str">
        <f ca="1"/>
        <v/>
      </c>
      <c r="CG291" s="402" t="str">
        <f ca="1"/>
        <v/>
      </c>
      <c r="CH291" s="400" t="str">
        <f ca="1"/>
        <v/>
      </c>
      <c r="CI291" s="715" t="str">
        <f t="shared" ca="1" si="35"/>
        <v/>
      </c>
    </row>
    <row r="292" spans="5:87">
      <c r="E292" s="321">
        <v>274</v>
      </c>
      <c r="F292" s="408"/>
      <c r="G292" s="409"/>
      <c r="H292" s="419"/>
      <c r="I292" s="404"/>
      <c r="J292" s="404"/>
      <c r="K292" s="405"/>
      <c r="L292" s="406"/>
      <c r="M292" s="404"/>
      <c r="N292" s="407"/>
      <c r="P292" s="322">
        <v>274</v>
      </c>
      <c r="Q292" s="714" t="str">
        <f t="shared" si="36"/>
        <v/>
      </c>
      <c r="R292" s="435"/>
      <c r="S292" s="419"/>
      <c r="T292" s="419"/>
      <c r="U292" s="419"/>
      <c r="V292" s="432"/>
      <c r="W292" s="433"/>
      <c r="X292" s="419"/>
      <c r="Y292" s="434"/>
      <c r="Z292" s="2" t="s">
        <v>95</v>
      </c>
      <c r="BN292" s="708" t="s">
        <v>95</v>
      </c>
      <c r="BO292" s="711">
        <v>274</v>
      </c>
      <c r="BP292" s="401" t="str">
        <f t="shared" ca="1" si="37"/>
        <v/>
      </c>
      <c r="BQ292" s="399" t="str">
        <f t="shared" ca="1" si="38"/>
        <v/>
      </c>
      <c r="BR292" s="400" t="str">
        <f ca="1"/>
        <v/>
      </c>
      <c r="BS292" s="400" t="str">
        <f ca="1"/>
        <v/>
      </c>
      <c r="BT292" s="400" t="str">
        <f ca="1"/>
        <v/>
      </c>
      <c r="BU292" s="401" t="str">
        <f ca="1"/>
        <v/>
      </c>
      <c r="BV292" s="402" t="str">
        <f ca="1"/>
        <v/>
      </c>
      <c r="BW292" s="400" t="str">
        <f ca="1"/>
        <v/>
      </c>
      <c r="BX292" s="403" t="str">
        <f t="shared" ca="1" si="34"/>
        <v/>
      </c>
      <c r="BY292" s="713" t="str">
        <f t="shared" ca="1" si="39"/>
        <v/>
      </c>
      <c r="BZ292" s="711">
        <v>274</v>
      </c>
      <c r="CA292" s="714" t="str">
        <f t="shared" ca="1" si="40"/>
        <v/>
      </c>
      <c r="CB292" s="399" t="str">
        <f t="shared" ca="1" si="41"/>
        <v/>
      </c>
      <c r="CC292" s="400" t="str">
        <f ca="1"/>
        <v/>
      </c>
      <c r="CD292" s="400" t="str">
        <f ca="1"/>
        <v/>
      </c>
      <c r="CE292" s="400" t="str">
        <f ca="1"/>
        <v/>
      </c>
      <c r="CF292" s="401" t="str">
        <f ca="1"/>
        <v/>
      </c>
      <c r="CG292" s="402" t="str">
        <f ca="1"/>
        <v/>
      </c>
      <c r="CH292" s="400" t="str">
        <f ca="1"/>
        <v/>
      </c>
      <c r="CI292" s="715" t="str">
        <f t="shared" ca="1" si="35"/>
        <v/>
      </c>
    </row>
    <row r="293" spans="5:87">
      <c r="E293" s="321">
        <v>275</v>
      </c>
      <c r="F293" s="408"/>
      <c r="G293" s="409"/>
      <c r="H293" s="419"/>
      <c r="I293" s="404"/>
      <c r="J293" s="404"/>
      <c r="K293" s="405"/>
      <c r="L293" s="406"/>
      <c r="M293" s="404"/>
      <c r="N293" s="407"/>
      <c r="P293" s="322">
        <v>275</v>
      </c>
      <c r="Q293" s="714" t="str">
        <f t="shared" si="36"/>
        <v/>
      </c>
      <c r="R293" s="435"/>
      <c r="S293" s="419"/>
      <c r="T293" s="419"/>
      <c r="U293" s="419"/>
      <c r="V293" s="432"/>
      <c r="W293" s="433"/>
      <c r="X293" s="419"/>
      <c r="Y293" s="434"/>
      <c r="Z293" s="2" t="s">
        <v>95</v>
      </c>
      <c r="BN293" s="708" t="s">
        <v>95</v>
      </c>
      <c r="BO293" s="711">
        <v>275</v>
      </c>
      <c r="BP293" s="401" t="str">
        <f t="shared" ca="1" si="37"/>
        <v/>
      </c>
      <c r="BQ293" s="399" t="str">
        <f t="shared" ca="1" si="38"/>
        <v/>
      </c>
      <c r="BR293" s="400" t="str">
        <f ca="1"/>
        <v/>
      </c>
      <c r="BS293" s="400" t="str">
        <f ca="1"/>
        <v/>
      </c>
      <c r="BT293" s="400" t="str">
        <f ca="1"/>
        <v/>
      </c>
      <c r="BU293" s="401" t="str">
        <f ca="1"/>
        <v/>
      </c>
      <c r="BV293" s="402" t="str">
        <f ca="1"/>
        <v/>
      </c>
      <c r="BW293" s="400" t="str">
        <f ca="1"/>
        <v/>
      </c>
      <c r="BX293" s="403" t="str">
        <f t="shared" ca="1" si="34"/>
        <v/>
      </c>
      <c r="BY293" s="713" t="str">
        <f t="shared" ca="1" si="39"/>
        <v/>
      </c>
      <c r="BZ293" s="711">
        <v>275</v>
      </c>
      <c r="CA293" s="714" t="str">
        <f t="shared" ca="1" si="40"/>
        <v/>
      </c>
      <c r="CB293" s="399" t="str">
        <f t="shared" ca="1" si="41"/>
        <v/>
      </c>
      <c r="CC293" s="400" t="str">
        <f ca="1"/>
        <v/>
      </c>
      <c r="CD293" s="400" t="str">
        <f ca="1"/>
        <v/>
      </c>
      <c r="CE293" s="400" t="str">
        <f ca="1"/>
        <v/>
      </c>
      <c r="CF293" s="401" t="str">
        <f ca="1"/>
        <v/>
      </c>
      <c r="CG293" s="402" t="str">
        <f ca="1"/>
        <v/>
      </c>
      <c r="CH293" s="400" t="str">
        <f ca="1"/>
        <v/>
      </c>
      <c r="CI293" s="715" t="str">
        <f t="shared" ca="1" si="35"/>
        <v/>
      </c>
    </row>
    <row r="294" spans="5:87">
      <c r="E294" s="321">
        <v>276</v>
      </c>
      <c r="F294" s="408"/>
      <c r="G294" s="409"/>
      <c r="H294" s="419"/>
      <c r="I294" s="404"/>
      <c r="J294" s="404"/>
      <c r="K294" s="405"/>
      <c r="L294" s="406"/>
      <c r="M294" s="404"/>
      <c r="N294" s="407"/>
      <c r="P294" s="322">
        <v>276</v>
      </c>
      <c r="Q294" s="714" t="str">
        <f t="shared" si="36"/>
        <v/>
      </c>
      <c r="R294" s="435"/>
      <c r="S294" s="419"/>
      <c r="T294" s="419"/>
      <c r="U294" s="419"/>
      <c r="V294" s="432"/>
      <c r="W294" s="433"/>
      <c r="X294" s="419"/>
      <c r="Y294" s="434"/>
      <c r="Z294" s="2" t="s">
        <v>95</v>
      </c>
      <c r="BN294" s="708" t="s">
        <v>95</v>
      </c>
      <c r="BO294" s="711">
        <v>276</v>
      </c>
      <c r="BP294" s="401" t="str">
        <f t="shared" ca="1" si="37"/>
        <v/>
      </c>
      <c r="BQ294" s="399" t="str">
        <f t="shared" ca="1" si="38"/>
        <v/>
      </c>
      <c r="BR294" s="400" t="str">
        <f ca="1"/>
        <v/>
      </c>
      <c r="BS294" s="400" t="str">
        <f ca="1"/>
        <v/>
      </c>
      <c r="BT294" s="400" t="str">
        <f ca="1"/>
        <v/>
      </c>
      <c r="BU294" s="401" t="str">
        <f ca="1"/>
        <v/>
      </c>
      <c r="BV294" s="402" t="str">
        <f ca="1"/>
        <v/>
      </c>
      <c r="BW294" s="400" t="str">
        <f ca="1"/>
        <v/>
      </c>
      <c r="BX294" s="403" t="str">
        <f t="shared" ca="1" si="34"/>
        <v/>
      </c>
      <c r="BY294" s="713" t="str">
        <f t="shared" ca="1" si="39"/>
        <v/>
      </c>
      <c r="BZ294" s="711">
        <v>276</v>
      </c>
      <c r="CA294" s="714" t="str">
        <f t="shared" ca="1" si="40"/>
        <v/>
      </c>
      <c r="CB294" s="399" t="str">
        <f t="shared" ca="1" si="41"/>
        <v/>
      </c>
      <c r="CC294" s="400" t="str">
        <f ca="1"/>
        <v/>
      </c>
      <c r="CD294" s="400" t="str">
        <f ca="1"/>
        <v/>
      </c>
      <c r="CE294" s="400" t="str">
        <f ca="1"/>
        <v/>
      </c>
      <c r="CF294" s="401" t="str">
        <f ca="1"/>
        <v/>
      </c>
      <c r="CG294" s="402" t="str">
        <f ca="1"/>
        <v/>
      </c>
      <c r="CH294" s="400" t="str">
        <f ca="1"/>
        <v/>
      </c>
      <c r="CI294" s="715" t="str">
        <f t="shared" ca="1" si="35"/>
        <v/>
      </c>
    </row>
    <row r="295" spans="5:87">
      <c r="E295" s="321">
        <v>277</v>
      </c>
      <c r="F295" s="408"/>
      <c r="G295" s="409"/>
      <c r="H295" s="419"/>
      <c r="I295" s="404"/>
      <c r="J295" s="404"/>
      <c r="K295" s="405"/>
      <c r="L295" s="406"/>
      <c r="M295" s="404"/>
      <c r="N295" s="407"/>
      <c r="P295" s="322">
        <v>277</v>
      </c>
      <c r="Q295" s="714" t="str">
        <f t="shared" si="36"/>
        <v/>
      </c>
      <c r="R295" s="435"/>
      <c r="S295" s="419"/>
      <c r="T295" s="419"/>
      <c r="U295" s="419"/>
      <c r="V295" s="432"/>
      <c r="W295" s="433"/>
      <c r="X295" s="419"/>
      <c r="Y295" s="434"/>
      <c r="Z295" s="2" t="s">
        <v>95</v>
      </c>
      <c r="BN295" s="708" t="s">
        <v>95</v>
      </c>
      <c r="BO295" s="711">
        <v>277</v>
      </c>
      <c r="BP295" s="401" t="str">
        <f t="shared" ca="1" si="37"/>
        <v/>
      </c>
      <c r="BQ295" s="399" t="str">
        <f t="shared" ca="1" si="38"/>
        <v/>
      </c>
      <c r="BR295" s="400" t="str">
        <f ca="1"/>
        <v/>
      </c>
      <c r="BS295" s="400" t="str">
        <f ca="1"/>
        <v/>
      </c>
      <c r="BT295" s="400" t="str">
        <f ca="1"/>
        <v/>
      </c>
      <c r="BU295" s="401" t="str">
        <f ca="1"/>
        <v/>
      </c>
      <c r="BV295" s="402" t="str">
        <f ca="1"/>
        <v/>
      </c>
      <c r="BW295" s="400" t="str">
        <f ca="1"/>
        <v/>
      </c>
      <c r="BX295" s="403" t="str">
        <f t="shared" ca="1" si="34"/>
        <v/>
      </c>
      <c r="BY295" s="713" t="str">
        <f t="shared" ca="1" si="39"/>
        <v/>
      </c>
      <c r="BZ295" s="711">
        <v>277</v>
      </c>
      <c r="CA295" s="714" t="str">
        <f t="shared" ca="1" si="40"/>
        <v/>
      </c>
      <c r="CB295" s="399" t="str">
        <f t="shared" ca="1" si="41"/>
        <v/>
      </c>
      <c r="CC295" s="400" t="str">
        <f ca="1"/>
        <v/>
      </c>
      <c r="CD295" s="400" t="str">
        <f ca="1"/>
        <v/>
      </c>
      <c r="CE295" s="400" t="str">
        <f ca="1"/>
        <v/>
      </c>
      <c r="CF295" s="401" t="str">
        <f ca="1"/>
        <v/>
      </c>
      <c r="CG295" s="402" t="str">
        <f ca="1"/>
        <v/>
      </c>
      <c r="CH295" s="400" t="str">
        <f ca="1"/>
        <v/>
      </c>
      <c r="CI295" s="715" t="str">
        <f t="shared" ca="1" si="35"/>
        <v/>
      </c>
    </row>
    <row r="296" spans="5:87">
      <c r="E296" s="321">
        <v>278</v>
      </c>
      <c r="F296" s="408"/>
      <c r="G296" s="409"/>
      <c r="H296" s="419"/>
      <c r="I296" s="404"/>
      <c r="J296" s="404"/>
      <c r="K296" s="405"/>
      <c r="L296" s="406"/>
      <c r="M296" s="404"/>
      <c r="N296" s="407"/>
      <c r="P296" s="322">
        <v>278</v>
      </c>
      <c r="Q296" s="714" t="str">
        <f t="shared" si="36"/>
        <v/>
      </c>
      <c r="R296" s="435"/>
      <c r="S296" s="419"/>
      <c r="T296" s="419"/>
      <c r="U296" s="419"/>
      <c r="V296" s="432"/>
      <c r="W296" s="433"/>
      <c r="X296" s="419"/>
      <c r="Y296" s="434"/>
      <c r="Z296" s="2" t="s">
        <v>95</v>
      </c>
      <c r="BN296" s="708" t="s">
        <v>95</v>
      </c>
      <c r="BO296" s="711">
        <v>278</v>
      </c>
      <c r="BP296" s="401" t="str">
        <f t="shared" ca="1" si="37"/>
        <v/>
      </c>
      <c r="BQ296" s="399" t="str">
        <f t="shared" ca="1" si="38"/>
        <v/>
      </c>
      <c r="BR296" s="400" t="str">
        <f ca="1"/>
        <v/>
      </c>
      <c r="BS296" s="400" t="str">
        <f ca="1"/>
        <v/>
      </c>
      <c r="BT296" s="400" t="str">
        <f ca="1"/>
        <v/>
      </c>
      <c r="BU296" s="401" t="str">
        <f ca="1"/>
        <v/>
      </c>
      <c r="BV296" s="402" t="str">
        <f ca="1"/>
        <v/>
      </c>
      <c r="BW296" s="400" t="str">
        <f ca="1"/>
        <v/>
      </c>
      <c r="BX296" s="403" t="str">
        <f t="shared" ca="1" si="34"/>
        <v/>
      </c>
      <c r="BY296" s="713" t="str">
        <f t="shared" ca="1" si="39"/>
        <v/>
      </c>
      <c r="BZ296" s="711">
        <v>278</v>
      </c>
      <c r="CA296" s="714" t="str">
        <f t="shared" ca="1" si="40"/>
        <v/>
      </c>
      <c r="CB296" s="399" t="str">
        <f t="shared" ca="1" si="41"/>
        <v/>
      </c>
      <c r="CC296" s="400" t="str">
        <f ca="1"/>
        <v/>
      </c>
      <c r="CD296" s="400" t="str">
        <f ca="1"/>
        <v/>
      </c>
      <c r="CE296" s="400" t="str">
        <f ca="1"/>
        <v/>
      </c>
      <c r="CF296" s="401" t="str">
        <f ca="1"/>
        <v/>
      </c>
      <c r="CG296" s="402" t="str">
        <f ca="1"/>
        <v/>
      </c>
      <c r="CH296" s="400" t="str">
        <f ca="1"/>
        <v/>
      </c>
      <c r="CI296" s="715" t="str">
        <f t="shared" ca="1" si="35"/>
        <v/>
      </c>
    </row>
    <row r="297" spans="5:87">
      <c r="E297" s="321">
        <v>279</v>
      </c>
      <c r="F297" s="408"/>
      <c r="G297" s="409"/>
      <c r="H297" s="419"/>
      <c r="I297" s="404"/>
      <c r="J297" s="404"/>
      <c r="K297" s="405"/>
      <c r="L297" s="406"/>
      <c r="M297" s="404"/>
      <c r="N297" s="407"/>
      <c r="P297" s="322">
        <v>279</v>
      </c>
      <c r="Q297" s="714" t="str">
        <f t="shared" si="36"/>
        <v/>
      </c>
      <c r="R297" s="435"/>
      <c r="S297" s="419"/>
      <c r="T297" s="419"/>
      <c r="U297" s="419"/>
      <c r="V297" s="432"/>
      <c r="W297" s="433"/>
      <c r="X297" s="419"/>
      <c r="Y297" s="434"/>
      <c r="Z297" s="2" t="s">
        <v>95</v>
      </c>
      <c r="BN297" s="708" t="s">
        <v>95</v>
      </c>
      <c r="BO297" s="711">
        <v>279</v>
      </c>
      <c r="BP297" s="401" t="str">
        <f t="shared" ca="1" si="37"/>
        <v/>
      </c>
      <c r="BQ297" s="399" t="str">
        <f t="shared" ca="1" si="38"/>
        <v/>
      </c>
      <c r="BR297" s="400" t="str">
        <f ca="1"/>
        <v/>
      </c>
      <c r="BS297" s="400" t="str">
        <f ca="1"/>
        <v/>
      </c>
      <c r="BT297" s="400" t="str">
        <f ca="1"/>
        <v/>
      </c>
      <c r="BU297" s="401" t="str">
        <f ca="1"/>
        <v/>
      </c>
      <c r="BV297" s="402" t="str">
        <f ca="1"/>
        <v/>
      </c>
      <c r="BW297" s="400" t="str">
        <f ca="1"/>
        <v/>
      </c>
      <c r="BX297" s="403" t="str">
        <f t="shared" ca="1" si="34"/>
        <v/>
      </c>
      <c r="BY297" s="713" t="str">
        <f t="shared" ca="1" si="39"/>
        <v/>
      </c>
      <c r="BZ297" s="711">
        <v>279</v>
      </c>
      <c r="CA297" s="714" t="str">
        <f t="shared" ca="1" si="40"/>
        <v/>
      </c>
      <c r="CB297" s="399" t="str">
        <f t="shared" ca="1" si="41"/>
        <v/>
      </c>
      <c r="CC297" s="400" t="str">
        <f ca="1"/>
        <v/>
      </c>
      <c r="CD297" s="400" t="str">
        <f ca="1"/>
        <v/>
      </c>
      <c r="CE297" s="400" t="str">
        <f ca="1"/>
        <v/>
      </c>
      <c r="CF297" s="401" t="str">
        <f ca="1"/>
        <v/>
      </c>
      <c r="CG297" s="402" t="str">
        <f ca="1"/>
        <v/>
      </c>
      <c r="CH297" s="400" t="str">
        <f ca="1"/>
        <v/>
      </c>
      <c r="CI297" s="715" t="str">
        <f t="shared" ca="1" si="35"/>
        <v/>
      </c>
    </row>
    <row r="298" spans="5:87">
      <c r="E298" s="321">
        <v>280</v>
      </c>
      <c r="F298" s="408"/>
      <c r="G298" s="409"/>
      <c r="H298" s="419"/>
      <c r="I298" s="404"/>
      <c r="J298" s="404"/>
      <c r="K298" s="405"/>
      <c r="L298" s="406"/>
      <c r="M298" s="404"/>
      <c r="N298" s="407"/>
      <c r="P298" s="322">
        <v>280</v>
      </c>
      <c r="Q298" s="714" t="str">
        <f t="shared" si="36"/>
        <v/>
      </c>
      <c r="R298" s="435"/>
      <c r="S298" s="419"/>
      <c r="T298" s="419"/>
      <c r="U298" s="419"/>
      <c r="V298" s="432"/>
      <c r="W298" s="433"/>
      <c r="X298" s="419"/>
      <c r="Y298" s="434"/>
      <c r="Z298" s="2" t="s">
        <v>95</v>
      </c>
      <c r="BN298" s="708" t="s">
        <v>95</v>
      </c>
      <c r="BO298" s="711">
        <v>280</v>
      </c>
      <c r="BP298" s="401" t="str">
        <f t="shared" ca="1" si="37"/>
        <v/>
      </c>
      <c r="BQ298" s="399" t="str">
        <f t="shared" ca="1" si="38"/>
        <v/>
      </c>
      <c r="BR298" s="400" t="str">
        <f ca="1"/>
        <v/>
      </c>
      <c r="BS298" s="400" t="str">
        <f ca="1"/>
        <v/>
      </c>
      <c r="BT298" s="400" t="str">
        <f ca="1"/>
        <v/>
      </c>
      <c r="BU298" s="401" t="str">
        <f ca="1"/>
        <v/>
      </c>
      <c r="BV298" s="402" t="str">
        <f ca="1"/>
        <v/>
      </c>
      <c r="BW298" s="400" t="str">
        <f ca="1"/>
        <v/>
      </c>
      <c r="BX298" s="403" t="str">
        <f t="shared" ca="1" si="34"/>
        <v/>
      </c>
      <c r="BY298" s="713" t="str">
        <f t="shared" ca="1" si="39"/>
        <v/>
      </c>
      <c r="BZ298" s="711">
        <v>280</v>
      </c>
      <c r="CA298" s="714" t="str">
        <f t="shared" ca="1" si="40"/>
        <v/>
      </c>
      <c r="CB298" s="399" t="str">
        <f t="shared" ca="1" si="41"/>
        <v/>
      </c>
      <c r="CC298" s="400" t="str">
        <f ca="1"/>
        <v/>
      </c>
      <c r="CD298" s="400" t="str">
        <f ca="1"/>
        <v/>
      </c>
      <c r="CE298" s="400" t="str">
        <f ca="1"/>
        <v/>
      </c>
      <c r="CF298" s="401" t="str">
        <f ca="1"/>
        <v/>
      </c>
      <c r="CG298" s="402" t="str">
        <f ca="1"/>
        <v/>
      </c>
      <c r="CH298" s="400" t="str">
        <f ca="1"/>
        <v/>
      </c>
      <c r="CI298" s="715" t="str">
        <f t="shared" ca="1" si="35"/>
        <v/>
      </c>
    </row>
    <row r="299" spans="5:87">
      <c r="E299" s="321">
        <v>281</v>
      </c>
      <c r="F299" s="408"/>
      <c r="G299" s="409"/>
      <c r="H299" s="419"/>
      <c r="I299" s="404"/>
      <c r="J299" s="404"/>
      <c r="K299" s="405"/>
      <c r="L299" s="406"/>
      <c r="M299" s="404"/>
      <c r="N299" s="407"/>
      <c r="P299" s="322">
        <v>281</v>
      </c>
      <c r="Q299" s="714" t="str">
        <f t="shared" si="36"/>
        <v/>
      </c>
      <c r="R299" s="435"/>
      <c r="S299" s="419"/>
      <c r="T299" s="419"/>
      <c r="U299" s="419"/>
      <c r="V299" s="432"/>
      <c r="W299" s="433"/>
      <c r="X299" s="419"/>
      <c r="Y299" s="434"/>
      <c r="Z299" s="2" t="s">
        <v>95</v>
      </c>
      <c r="BN299" s="708" t="s">
        <v>95</v>
      </c>
      <c r="BO299" s="711">
        <v>281</v>
      </c>
      <c r="BP299" s="401" t="str">
        <f t="shared" ca="1" si="37"/>
        <v/>
      </c>
      <c r="BQ299" s="399" t="str">
        <f t="shared" ca="1" si="38"/>
        <v/>
      </c>
      <c r="BR299" s="400" t="str">
        <f ca="1"/>
        <v/>
      </c>
      <c r="BS299" s="400" t="str">
        <f ca="1"/>
        <v/>
      </c>
      <c r="BT299" s="400" t="str">
        <f ca="1"/>
        <v/>
      </c>
      <c r="BU299" s="401" t="str">
        <f ca="1"/>
        <v/>
      </c>
      <c r="BV299" s="402" t="str">
        <f ca="1"/>
        <v/>
      </c>
      <c r="BW299" s="400" t="str">
        <f ca="1"/>
        <v/>
      </c>
      <c r="BX299" s="403" t="str">
        <f t="shared" ca="1" si="34"/>
        <v/>
      </c>
      <c r="BY299" s="713" t="str">
        <f t="shared" ca="1" si="39"/>
        <v/>
      </c>
      <c r="BZ299" s="711">
        <v>281</v>
      </c>
      <c r="CA299" s="714" t="str">
        <f t="shared" ca="1" si="40"/>
        <v/>
      </c>
      <c r="CB299" s="399" t="str">
        <f t="shared" ca="1" si="41"/>
        <v/>
      </c>
      <c r="CC299" s="400" t="str">
        <f ca="1"/>
        <v/>
      </c>
      <c r="CD299" s="400" t="str">
        <f ca="1"/>
        <v/>
      </c>
      <c r="CE299" s="400" t="str">
        <f ca="1"/>
        <v/>
      </c>
      <c r="CF299" s="401" t="str">
        <f ca="1"/>
        <v/>
      </c>
      <c r="CG299" s="402" t="str">
        <f ca="1"/>
        <v/>
      </c>
      <c r="CH299" s="400" t="str">
        <f ca="1"/>
        <v/>
      </c>
      <c r="CI299" s="715" t="str">
        <f t="shared" ca="1" si="35"/>
        <v/>
      </c>
    </row>
    <row r="300" spans="5:87">
      <c r="E300" s="321">
        <v>282</v>
      </c>
      <c r="F300" s="408"/>
      <c r="G300" s="409"/>
      <c r="H300" s="419"/>
      <c r="I300" s="404"/>
      <c r="J300" s="404"/>
      <c r="K300" s="405"/>
      <c r="L300" s="406"/>
      <c r="M300" s="404"/>
      <c r="N300" s="407"/>
      <c r="P300" s="322">
        <v>282</v>
      </c>
      <c r="Q300" s="714" t="str">
        <f t="shared" si="36"/>
        <v/>
      </c>
      <c r="R300" s="435"/>
      <c r="S300" s="419"/>
      <c r="T300" s="419"/>
      <c r="U300" s="419"/>
      <c r="V300" s="432"/>
      <c r="W300" s="433"/>
      <c r="X300" s="419"/>
      <c r="Y300" s="434"/>
      <c r="Z300" s="2" t="s">
        <v>95</v>
      </c>
      <c r="BN300" s="708" t="s">
        <v>95</v>
      </c>
      <c r="BO300" s="711">
        <v>282</v>
      </c>
      <c r="BP300" s="401" t="str">
        <f t="shared" ca="1" si="37"/>
        <v/>
      </c>
      <c r="BQ300" s="399" t="str">
        <f t="shared" ca="1" si="38"/>
        <v/>
      </c>
      <c r="BR300" s="400" t="str">
        <f ca="1"/>
        <v/>
      </c>
      <c r="BS300" s="400" t="str">
        <f ca="1"/>
        <v/>
      </c>
      <c r="BT300" s="400" t="str">
        <f ca="1"/>
        <v/>
      </c>
      <c r="BU300" s="401" t="str">
        <f ca="1"/>
        <v/>
      </c>
      <c r="BV300" s="402" t="str">
        <f ca="1"/>
        <v/>
      </c>
      <c r="BW300" s="400" t="str">
        <f ca="1"/>
        <v/>
      </c>
      <c r="BX300" s="403" t="str">
        <f t="shared" ca="1" si="34"/>
        <v/>
      </c>
      <c r="BY300" s="713" t="str">
        <f t="shared" ca="1" si="39"/>
        <v/>
      </c>
      <c r="BZ300" s="711">
        <v>282</v>
      </c>
      <c r="CA300" s="714" t="str">
        <f t="shared" ca="1" si="40"/>
        <v/>
      </c>
      <c r="CB300" s="399" t="str">
        <f t="shared" ca="1" si="41"/>
        <v/>
      </c>
      <c r="CC300" s="400" t="str">
        <f ca="1"/>
        <v/>
      </c>
      <c r="CD300" s="400" t="str">
        <f ca="1"/>
        <v/>
      </c>
      <c r="CE300" s="400" t="str">
        <f ca="1"/>
        <v/>
      </c>
      <c r="CF300" s="401" t="str">
        <f ca="1"/>
        <v/>
      </c>
      <c r="CG300" s="402" t="str">
        <f ca="1"/>
        <v/>
      </c>
      <c r="CH300" s="400" t="str">
        <f ca="1"/>
        <v/>
      </c>
      <c r="CI300" s="715" t="str">
        <f t="shared" ca="1" si="35"/>
        <v/>
      </c>
    </row>
    <row r="301" spans="5:87">
      <c r="E301" s="321">
        <v>283</v>
      </c>
      <c r="F301" s="408"/>
      <c r="G301" s="409"/>
      <c r="H301" s="419"/>
      <c r="I301" s="404"/>
      <c r="J301" s="404"/>
      <c r="K301" s="405"/>
      <c r="L301" s="406"/>
      <c r="M301" s="404"/>
      <c r="N301" s="407"/>
      <c r="P301" s="322">
        <v>283</v>
      </c>
      <c r="Q301" s="714" t="str">
        <f t="shared" si="36"/>
        <v/>
      </c>
      <c r="R301" s="435"/>
      <c r="S301" s="419"/>
      <c r="T301" s="419"/>
      <c r="U301" s="419"/>
      <c r="V301" s="432"/>
      <c r="W301" s="433"/>
      <c r="X301" s="419"/>
      <c r="Y301" s="434"/>
      <c r="Z301" s="2" t="s">
        <v>95</v>
      </c>
      <c r="BN301" s="708" t="s">
        <v>95</v>
      </c>
      <c r="BO301" s="711">
        <v>283</v>
      </c>
      <c r="BP301" s="401" t="str">
        <f t="shared" ca="1" si="37"/>
        <v/>
      </c>
      <c r="BQ301" s="399" t="str">
        <f t="shared" ca="1" si="38"/>
        <v/>
      </c>
      <c r="BR301" s="400" t="str">
        <f ca="1"/>
        <v/>
      </c>
      <c r="BS301" s="400" t="str">
        <f ca="1"/>
        <v/>
      </c>
      <c r="BT301" s="400" t="str">
        <f ca="1"/>
        <v/>
      </c>
      <c r="BU301" s="401" t="str">
        <f ca="1"/>
        <v/>
      </c>
      <c r="BV301" s="402" t="str">
        <f ca="1"/>
        <v/>
      </c>
      <c r="BW301" s="400" t="str">
        <f ca="1"/>
        <v/>
      </c>
      <c r="BX301" s="403" t="str">
        <f t="shared" ca="1" si="34"/>
        <v/>
      </c>
      <c r="BY301" s="713" t="str">
        <f t="shared" ca="1" si="39"/>
        <v/>
      </c>
      <c r="BZ301" s="711">
        <v>283</v>
      </c>
      <c r="CA301" s="714" t="str">
        <f t="shared" ca="1" si="40"/>
        <v/>
      </c>
      <c r="CB301" s="399" t="str">
        <f t="shared" ca="1" si="41"/>
        <v/>
      </c>
      <c r="CC301" s="400" t="str">
        <f ca="1"/>
        <v/>
      </c>
      <c r="CD301" s="400" t="str">
        <f ca="1"/>
        <v/>
      </c>
      <c r="CE301" s="400" t="str">
        <f ca="1"/>
        <v/>
      </c>
      <c r="CF301" s="401" t="str">
        <f ca="1"/>
        <v/>
      </c>
      <c r="CG301" s="402" t="str">
        <f ca="1"/>
        <v/>
      </c>
      <c r="CH301" s="400" t="str">
        <f ca="1"/>
        <v/>
      </c>
      <c r="CI301" s="715" t="str">
        <f t="shared" ca="1" si="35"/>
        <v/>
      </c>
    </row>
    <row r="302" spans="5:87">
      <c r="E302" s="321">
        <v>284</v>
      </c>
      <c r="F302" s="408"/>
      <c r="G302" s="409"/>
      <c r="H302" s="419"/>
      <c r="I302" s="404"/>
      <c r="J302" s="404"/>
      <c r="K302" s="405"/>
      <c r="L302" s="406"/>
      <c r="M302" s="404"/>
      <c r="N302" s="407"/>
      <c r="P302" s="322">
        <v>284</v>
      </c>
      <c r="Q302" s="714" t="str">
        <f t="shared" si="36"/>
        <v/>
      </c>
      <c r="R302" s="435"/>
      <c r="S302" s="419"/>
      <c r="T302" s="419"/>
      <c r="U302" s="419"/>
      <c r="V302" s="432"/>
      <c r="W302" s="433"/>
      <c r="X302" s="419"/>
      <c r="Y302" s="434"/>
      <c r="Z302" s="2" t="s">
        <v>95</v>
      </c>
      <c r="BN302" s="708" t="s">
        <v>95</v>
      </c>
      <c r="BO302" s="711">
        <v>284</v>
      </c>
      <c r="BP302" s="401" t="str">
        <f t="shared" ca="1" si="37"/>
        <v/>
      </c>
      <c r="BQ302" s="399" t="str">
        <f t="shared" ca="1" si="38"/>
        <v/>
      </c>
      <c r="BR302" s="400" t="str">
        <f ca="1"/>
        <v/>
      </c>
      <c r="BS302" s="400" t="str">
        <f ca="1"/>
        <v/>
      </c>
      <c r="BT302" s="400" t="str">
        <f ca="1"/>
        <v/>
      </c>
      <c r="BU302" s="401" t="str">
        <f ca="1"/>
        <v/>
      </c>
      <c r="BV302" s="402" t="str">
        <f ca="1"/>
        <v/>
      </c>
      <c r="BW302" s="400" t="str">
        <f ca="1"/>
        <v/>
      </c>
      <c r="BX302" s="403" t="str">
        <f t="shared" ca="1" si="34"/>
        <v/>
      </c>
      <c r="BY302" s="713" t="str">
        <f t="shared" ca="1" si="39"/>
        <v/>
      </c>
      <c r="BZ302" s="711">
        <v>284</v>
      </c>
      <c r="CA302" s="714" t="str">
        <f t="shared" ca="1" si="40"/>
        <v/>
      </c>
      <c r="CB302" s="399" t="str">
        <f t="shared" ca="1" si="41"/>
        <v/>
      </c>
      <c r="CC302" s="400" t="str">
        <f ca="1"/>
        <v/>
      </c>
      <c r="CD302" s="400" t="str">
        <f ca="1"/>
        <v/>
      </c>
      <c r="CE302" s="400" t="str">
        <f ca="1"/>
        <v/>
      </c>
      <c r="CF302" s="401" t="str">
        <f ca="1"/>
        <v/>
      </c>
      <c r="CG302" s="402" t="str">
        <f ca="1"/>
        <v/>
      </c>
      <c r="CH302" s="400" t="str">
        <f ca="1"/>
        <v/>
      </c>
      <c r="CI302" s="715" t="str">
        <f t="shared" ca="1" si="35"/>
        <v/>
      </c>
    </row>
    <row r="303" spans="5:87">
      <c r="E303" s="321">
        <v>285</v>
      </c>
      <c r="F303" s="408"/>
      <c r="G303" s="409"/>
      <c r="H303" s="419"/>
      <c r="I303" s="404"/>
      <c r="J303" s="404"/>
      <c r="K303" s="405"/>
      <c r="L303" s="406"/>
      <c r="M303" s="404"/>
      <c r="N303" s="407"/>
      <c r="P303" s="322">
        <v>285</v>
      </c>
      <c r="Q303" s="714" t="str">
        <f t="shared" si="36"/>
        <v/>
      </c>
      <c r="R303" s="435"/>
      <c r="S303" s="419"/>
      <c r="T303" s="419"/>
      <c r="U303" s="419"/>
      <c r="V303" s="432"/>
      <c r="W303" s="433"/>
      <c r="X303" s="419"/>
      <c r="Y303" s="434"/>
      <c r="Z303" s="2" t="s">
        <v>95</v>
      </c>
      <c r="BN303" s="708" t="s">
        <v>95</v>
      </c>
      <c r="BO303" s="711">
        <v>285</v>
      </c>
      <c r="BP303" s="401" t="str">
        <f t="shared" ca="1" si="37"/>
        <v/>
      </c>
      <c r="BQ303" s="399" t="str">
        <f t="shared" ca="1" si="38"/>
        <v/>
      </c>
      <c r="BR303" s="400" t="str">
        <f ca="1"/>
        <v/>
      </c>
      <c r="BS303" s="400" t="str">
        <f ca="1"/>
        <v/>
      </c>
      <c r="BT303" s="400" t="str">
        <f ca="1"/>
        <v/>
      </c>
      <c r="BU303" s="401" t="str">
        <f ca="1"/>
        <v/>
      </c>
      <c r="BV303" s="402" t="str">
        <f ca="1"/>
        <v/>
      </c>
      <c r="BW303" s="400" t="str">
        <f ca="1"/>
        <v/>
      </c>
      <c r="BX303" s="403" t="str">
        <f t="shared" ca="1" si="34"/>
        <v/>
      </c>
      <c r="BY303" s="713" t="str">
        <f t="shared" ca="1" si="39"/>
        <v/>
      </c>
      <c r="BZ303" s="711">
        <v>285</v>
      </c>
      <c r="CA303" s="714" t="str">
        <f t="shared" ca="1" si="40"/>
        <v/>
      </c>
      <c r="CB303" s="399" t="str">
        <f t="shared" ca="1" si="41"/>
        <v/>
      </c>
      <c r="CC303" s="400" t="str">
        <f ca="1"/>
        <v/>
      </c>
      <c r="CD303" s="400" t="str">
        <f ca="1"/>
        <v/>
      </c>
      <c r="CE303" s="400" t="str">
        <f ca="1"/>
        <v/>
      </c>
      <c r="CF303" s="401" t="str">
        <f ca="1"/>
        <v/>
      </c>
      <c r="CG303" s="402" t="str">
        <f ca="1"/>
        <v/>
      </c>
      <c r="CH303" s="400" t="str">
        <f ca="1"/>
        <v/>
      </c>
      <c r="CI303" s="715" t="str">
        <f t="shared" ca="1" si="35"/>
        <v/>
      </c>
    </row>
    <row r="304" spans="5:87">
      <c r="E304" s="321">
        <v>286</v>
      </c>
      <c r="F304" s="408"/>
      <c r="G304" s="409"/>
      <c r="H304" s="419"/>
      <c r="I304" s="404"/>
      <c r="J304" s="404"/>
      <c r="K304" s="405"/>
      <c r="L304" s="406"/>
      <c r="M304" s="404"/>
      <c r="N304" s="407"/>
      <c r="P304" s="322">
        <v>286</v>
      </c>
      <c r="Q304" s="714" t="str">
        <f t="shared" si="36"/>
        <v/>
      </c>
      <c r="R304" s="435"/>
      <c r="S304" s="419"/>
      <c r="T304" s="419"/>
      <c r="U304" s="419"/>
      <c r="V304" s="432"/>
      <c r="W304" s="433"/>
      <c r="X304" s="419"/>
      <c r="Y304" s="434"/>
      <c r="Z304" s="2" t="s">
        <v>95</v>
      </c>
      <c r="BN304" s="708" t="s">
        <v>95</v>
      </c>
      <c r="BO304" s="711">
        <v>286</v>
      </c>
      <c r="BP304" s="401" t="str">
        <f t="shared" ca="1" si="37"/>
        <v/>
      </c>
      <c r="BQ304" s="399" t="str">
        <f t="shared" ca="1" si="38"/>
        <v/>
      </c>
      <c r="BR304" s="400" t="str">
        <f ca="1"/>
        <v/>
      </c>
      <c r="BS304" s="400" t="str">
        <f ca="1"/>
        <v/>
      </c>
      <c r="BT304" s="400" t="str">
        <f ca="1"/>
        <v/>
      </c>
      <c r="BU304" s="401" t="str">
        <f ca="1"/>
        <v/>
      </c>
      <c r="BV304" s="402" t="str">
        <f ca="1"/>
        <v/>
      </c>
      <c r="BW304" s="400" t="str">
        <f ca="1"/>
        <v/>
      </c>
      <c r="BX304" s="403" t="str">
        <f t="shared" ca="1" si="34"/>
        <v/>
      </c>
      <c r="BY304" s="713" t="str">
        <f t="shared" ca="1" si="39"/>
        <v/>
      </c>
      <c r="BZ304" s="711">
        <v>286</v>
      </c>
      <c r="CA304" s="714" t="str">
        <f t="shared" ca="1" si="40"/>
        <v/>
      </c>
      <c r="CB304" s="399" t="str">
        <f t="shared" ca="1" si="41"/>
        <v/>
      </c>
      <c r="CC304" s="400" t="str">
        <f ca="1"/>
        <v/>
      </c>
      <c r="CD304" s="400" t="str">
        <f ca="1"/>
        <v/>
      </c>
      <c r="CE304" s="400" t="str">
        <f ca="1"/>
        <v/>
      </c>
      <c r="CF304" s="401" t="str">
        <f ca="1"/>
        <v/>
      </c>
      <c r="CG304" s="402" t="str">
        <f ca="1"/>
        <v/>
      </c>
      <c r="CH304" s="400" t="str">
        <f ca="1"/>
        <v/>
      </c>
      <c r="CI304" s="715" t="str">
        <f t="shared" ca="1" si="35"/>
        <v/>
      </c>
    </row>
    <row r="305" spans="5:87">
      <c r="E305" s="321">
        <v>287</v>
      </c>
      <c r="F305" s="408"/>
      <c r="G305" s="409"/>
      <c r="H305" s="419"/>
      <c r="I305" s="404"/>
      <c r="J305" s="404"/>
      <c r="K305" s="405"/>
      <c r="L305" s="406"/>
      <c r="M305" s="404"/>
      <c r="N305" s="407"/>
      <c r="P305" s="322">
        <v>287</v>
      </c>
      <c r="Q305" s="714" t="str">
        <f t="shared" si="36"/>
        <v/>
      </c>
      <c r="R305" s="435"/>
      <c r="S305" s="419"/>
      <c r="T305" s="419"/>
      <c r="U305" s="419"/>
      <c r="V305" s="432"/>
      <c r="W305" s="433"/>
      <c r="X305" s="419"/>
      <c r="Y305" s="434"/>
      <c r="Z305" s="2" t="s">
        <v>95</v>
      </c>
      <c r="BN305" s="708" t="s">
        <v>95</v>
      </c>
      <c r="BO305" s="711">
        <v>287</v>
      </c>
      <c r="BP305" s="401" t="str">
        <f t="shared" ca="1" si="37"/>
        <v/>
      </c>
      <c r="BQ305" s="399" t="str">
        <f t="shared" ca="1" si="38"/>
        <v/>
      </c>
      <c r="BR305" s="400" t="str">
        <f ca="1"/>
        <v/>
      </c>
      <c r="BS305" s="400" t="str">
        <f ca="1"/>
        <v/>
      </c>
      <c r="BT305" s="400" t="str">
        <f ca="1"/>
        <v/>
      </c>
      <c r="BU305" s="401" t="str">
        <f ca="1"/>
        <v/>
      </c>
      <c r="BV305" s="402" t="str">
        <f ca="1"/>
        <v/>
      </c>
      <c r="BW305" s="400" t="str">
        <f ca="1"/>
        <v/>
      </c>
      <c r="BX305" s="403" t="str">
        <f t="shared" ca="1" si="34"/>
        <v/>
      </c>
      <c r="BY305" s="713" t="str">
        <f t="shared" ca="1" si="39"/>
        <v/>
      </c>
      <c r="BZ305" s="711">
        <v>287</v>
      </c>
      <c r="CA305" s="714" t="str">
        <f t="shared" ca="1" si="40"/>
        <v/>
      </c>
      <c r="CB305" s="399" t="str">
        <f t="shared" ca="1" si="41"/>
        <v/>
      </c>
      <c r="CC305" s="400" t="str">
        <f ca="1"/>
        <v/>
      </c>
      <c r="CD305" s="400" t="str">
        <f ca="1"/>
        <v/>
      </c>
      <c r="CE305" s="400" t="str">
        <f ca="1"/>
        <v/>
      </c>
      <c r="CF305" s="401" t="str">
        <f ca="1"/>
        <v/>
      </c>
      <c r="CG305" s="402" t="str">
        <f ca="1"/>
        <v/>
      </c>
      <c r="CH305" s="400" t="str">
        <f ca="1"/>
        <v/>
      </c>
      <c r="CI305" s="715" t="str">
        <f t="shared" ca="1" si="35"/>
        <v/>
      </c>
    </row>
    <row r="306" spans="5:87">
      <c r="E306" s="321">
        <v>288</v>
      </c>
      <c r="F306" s="408"/>
      <c r="G306" s="409"/>
      <c r="H306" s="419"/>
      <c r="I306" s="404"/>
      <c r="J306" s="404"/>
      <c r="K306" s="405"/>
      <c r="L306" s="406"/>
      <c r="M306" s="404"/>
      <c r="N306" s="407"/>
      <c r="P306" s="322">
        <v>288</v>
      </c>
      <c r="Q306" s="714" t="str">
        <f t="shared" si="36"/>
        <v/>
      </c>
      <c r="R306" s="435"/>
      <c r="S306" s="419"/>
      <c r="T306" s="419"/>
      <c r="U306" s="419"/>
      <c r="V306" s="432"/>
      <c r="W306" s="433"/>
      <c r="X306" s="419"/>
      <c r="Y306" s="434"/>
      <c r="Z306" s="2" t="s">
        <v>95</v>
      </c>
      <c r="BN306" s="708" t="s">
        <v>95</v>
      </c>
      <c r="BO306" s="711">
        <v>288</v>
      </c>
      <c r="BP306" s="401" t="str">
        <f t="shared" ca="1" si="37"/>
        <v/>
      </c>
      <c r="BQ306" s="399" t="str">
        <f t="shared" ca="1" si="38"/>
        <v/>
      </c>
      <c r="BR306" s="400" t="str">
        <f ca="1"/>
        <v/>
      </c>
      <c r="BS306" s="400" t="str">
        <f ca="1"/>
        <v/>
      </c>
      <c r="BT306" s="400" t="str">
        <f ca="1"/>
        <v/>
      </c>
      <c r="BU306" s="401" t="str">
        <f ca="1"/>
        <v/>
      </c>
      <c r="BV306" s="402" t="str">
        <f ca="1"/>
        <v/>
      </c>
      <c r="BW306" s="400" t="str">
        <f ca="1"/>
        <v/>
      </c>
      <c r="BX306" s="403" t="str">
        <f t="shared" ca="1" si="34"/>
        <v/>
      </c>
      <c r="BY306" s="713" t="str">
        <f t="shared" ca="1" si="39"/>
        <v/>
      </c>
      <c r="BZ306" s="711">
        <v>288</v>
      </c>
      <c r="CA306" s="714" t="str">
        <f t="shared" ca="1" si="40"/>
        <v/>
      </c>
      <c r="CB306" s="399" t="str">
        <f t="shared" ca="1" si="41"/>
        <v/>
      </c>
      <c r="CC306" s="400" t="str">
        <f ca="1"/>
        <v/>
      </c>
      <c r="CD306" s="400" t="str">
        <f ca="1"/>
        <v/>
      </c>
      <c r="CE306" s="400" t="str">
        <f ca="1"/>
        <v/>
      </c>
      <c r="CF306" s="401" t="str">
        <f ca="1"/>
        <v/>
      </c>
      <c r="CG306" s="402" t="str">
        <f ca="1"/>
        <v/>
      </c>
      <c r="CH306" s="400" t="str">
        <f ca="1"/>
        <v/>
      </c>
      <c r="CI306" s="715" t="str">
        <f t="shared" ca="1" si="35"/>
        <v/>
      </c>
    </row>
    <row r="307" spans="5:87">
      <c r="E307" s="321">
        <v>289</v>
      </c>
      <c r="F307" s="408"/>
      <c r="G307" s="409"/>
      <c r="H307" s="419"/>
      <c r="I307" s="404"/>
      <c r="J307" s="404"/>
      <c r="K307" s="405"/>
      <c r="L307" s="406"/>
      <c r="M307" s="404"/>
      <c r="N307" s="407"/>
      <c r="P307" s="322">
        <v>289</v>
      </c>
      <c r="Q307" s="714" t="str">
        <f t="shared" si="36"/>
        <v/>
      </c>
      <c r="R307" s="435"/>
      <c r="S307" s="419"/>
      <c r="T307" s="419"/>
      <c r="U307" s="419"/>
      <c r="V307" s="432"/>
      <c r="W307" s="433"/>
      <c r="X307" s="419"/>
      <c r="Y307" s="434"/>
      <c r="Z307" s="2" t="s">
        <v>95</v>
      </c>
      <c r="BN307" s="708" t="s">
        <v>95</v>
      </c>
      <c r="BO307" s="711">
        <v>289</v>
      </c>
      <c r="BP307" s="401" t="str">
        <f t="shared" ca="1" si="37"/>
        <v/>
      </c>
      <c r="BQ307" s="399" t="str">
        <f t="shared" ca="1" si="38"/>
        <v/>
      </c>
      <c r="BR307" s="400" t="str">
        <f ca="1"/>
        <v/>
      </c>
      <c r="BS307" s="400" t="str">
        <f ca="1"/>
        <v/>
      </c>
      <c r="BT307" s="400" t="str">
        <f ca="1"/>
        <v/>
      </c>
      <c r="BU307" s="401" t="str">
        <f ca="1"/>
        <v/>
      </c>
      <c r="BV307" s="402" t="str">
        <f ca="1"/>
        <v/>
      </c>
      <c r="BW307" s="400" t="str">
        <f ca="1"/>
        <v/>
      </c>
      <c r="BX307" s="403" t="str">
        <f t="shared" ca="1" si="34"/>
        <v/>
      </c>
      <c r="BY307" s="713" t="str">
        <f t="shared" ca="1" si="39"/>
        <v/>
      </c>
      <c r="BZ307" s="711">
        <v>289</v>
      </c>
      <c r="CA307" s="714" t="str">
        <f t="shared" ca="1" si="40"/>
        <v/>
      </c>
      <c r="CB307" s="399" t="str">
        <f t="shared" ca="1" si="41"/>
        <v/>
      </c>
      <c r="CC307" s="400" t="str">
        <f ca="1"/>
        <v/>
      </c>
      <c r="CD307" s="400" t="str">
        <f ca="1"/>
        <v/>
      </c>
      <c r="CE307" s="400" t="str">
        <f ca="1"/>
        <v/>
      </c>
      <c r="CF307" s="401" t="str">
        <f ca="1"/>
        <v/>
      </c>
      <c r="CG307" s="402" t="str">
        <f ca="1"/>
        <v/>
      </c>
      <c r="CH307" s="400" t="str">
        <f ca="1"/>
        <v/>
      </c>
      <c r="CI307" s="715" t="str">
        <f t="shared" ca="1" si="35"/>
        <v/>
      </c>
    </row>
    <row r="308" spans="5:87">
      <c r="E308" s="321">
        <v>290</v>
      </c>
      <c r="F308" s="408"/>
      <c r="G308" s="409"/>
      <c r="H308" s="419"/>
      <c r="I308" s="404"/>
      <c r="J308" s="404"/>
      <c r="K308" s="405"/>
      <c r="L308" s="406"/>
      <c r="M308" s="404"/>
      <c r="N308" s="407"/>
      <c r="P308" s="322">
        <v>290</v>
      </c>
      <c r="Q308" s="714" t="str">
        <f t="shared" si="36"/>
        <v/>
      </c>
      <c r="R308" s="435"/>
      <c r="S308" s="419"/>
      <c r="T308" s="419"/>
      <c r="U308" s="419"/>
      <c r="V308" s="432"/>
      <c r="W308" s="433"/>
      <c r="X308" s="419"/>
      <c r="Y308" s="434"/>
      <c r="Z308" s="2" t="s">
        <v>95</v>
      </c>
      <c r="BN308" s="708" t="s">
        <v>95</v>
      </c>
      <c r="BO308" s="711">
        <v>290</v>
      </c>
      <c r="BP308" s="401" t="str">
        <f t="shared" ca="1" si="37"/>
        <v/>
      </c>
      <c r="BQ308" s="399" t="str">
        <f t="shared" ca="1" si="38"/>
        <v/>
      </c>
      <c r="BR308" s="400" t="str">
        <f ca="1"/>
        <v/>
      </c>
      <c r="BS308" s="400" t="str">
        <f ca="1"/>
        <v/>
      </c>
      <c r="BT308" s="400" t="str">
        <f ca="1"/>
        <v/>
      </c>
      <c r="BU308" s="401" t="str">
        <f ca="1"/>
        <v/>
      </c>
      <c r="BV308" s="402" t="str">
        <f ca="1"/>
        <v/>
      </c>
      <c r="BW308" s="400" t="str">
        <f ca="1"/>
        <v/>
      </c>
      <c r="BX308" s="403" t="str">
        <f t="shared" ca="1" si="34"/>
        <v/>
      </c>
      <c r="BY308" s="713" t="str">
        <f t="shared" ca="1" si="39"/>
        <v/>
      </c>
      <c r="BZ308" s="711">
        <v>290</v>
      </c>
      <c r="CA308" s="714" t="str">
        <f t="shared" ca="1" si="40"/>
        <v/>
      </c>
      <c r="CB308" s="399" t="str">
        <f t="shared" ca="1" si="41"/>
        <v/>
      </c>
      <c r="CC308" s="400" t="str">
        <f ca="1"/>
        <v/>
      </c>
      <c r="CD308" s="400" t="str">
        <f ca="1"/>
        <v/>
      </c>
      <c r="CE308" s="400" t="str">
        <f ca="1"/>
        <v/>
      </c>
      <c r="CF308" s="401" t="str">
        <f ca="1"/>
        <v/>
      </c>
      <c r="CG308" s="402" t="str">
        <f ca="1"/>
        <v/>
      </c>
      <c r="CH308" s="400" t="str">
        <f ca="1"/>
        <v/>
      </c>
      <c r="CI308" s="715" t="str">
        <f t="shared" ca="1" si="35"/>
        <v/>
      </c>
    </row>
    <row r="309" spans="5:87">
      <c r="E309" s="321">
        <v>291</v>
      </c>
      <c r="F309" s="408"/>
      <c r="G309" s="409"/>
      <c r="H309" s="419"/>
      <c r="I309" s="404"/>
      <c r="J309" s="404"/>
      <c r="K309" s="405"/>
      <c r="L309" s="406"/>
      <c r="M309" s="404"/>
      <c r="N309" s="407"/>
      <c r="P309" s="322">
        <v>291</v>
      </c>
      <c r="Q309" s="714" t="str">
        <f t="shared" si="36"/>
        <v/>
      </c>
      <c r="R309" s="435"/>
      <c r="S309" s="419"/>
      <c r="T309" s="419"/>
      <c r="U309" s="419"/>
      <c r="V309" s="432"/>
      <c r="W309" s="433"/>
      <c r="X309" s="419"/>
      <c r="Y309" s="434"/>
      <c r="Z309" s="2" t="s">
        <v>95</v>
      </c>
      <c r="BN309" s="708" t="s">
        <v>95</v>
      </c>
      <c r="BO309" s="711">
        <v>291</v>
      </c>
      <c r="BP309" s="401" t="str">
        <f t="shared" ca="1" si="37"/>
        <v/>
      </c>
      <c r="BQ309" s="399" t="str">
        <f t="shared" ca="1" si="38"/>
        <v/>
      </c>
      <c r="BR309" s="400" t="str">
        <f ca="1"/>
        <v/>
      </c>
      <c r="BS309" s="400" t="str">
        <f ca="1"/>
        <v/>
      </c>
      <c r="BT309" s="400" t="str">
        <f ca="1"/>
        <v/>
      </c>
      <c r="BU309" s="401" t="str">
        <f ca="1"/>
        <v/>
      </c>
      <c r="BV309" s="402" t="str">
        <f ca="1"/>
        <v/>
      </c>
      <c r="BW309" s="400" t="str">
        <f ca="1"/>
        <v/>
      </c>
      <c r="BX309" s="403" t="str">
        <f t="shared" ca="1" si="34"/>
        <v/>
      </c>
      <c r="BY309" s="713" t="str">
        <f t="shared" ca="1" si="39"/>
        <v/>
      </c>
      <c r="BZ309" s="711">
        <v>291</v>
      </c>
      <c r="CA309" s="714" t="str">
        <f t="shared" ca="1" si="40"/>
        <v/>
      </c>
      <c r="CB309" s="399" t="str">
        <f t="shared" ca="1" si="41"/>
        <v/>
      </c>
      <c r="CC309" s="400" t="str">
        <f ca="1"/>
        <v/>
      </c>
      <c r="CD309" s="400" t="str">
        <f ca="1"/>
        <v/>
      </c>
      <c r="CE309" s="400" t="str">
        <f ca="1"/>
        <v/>
      </c>
      <c r="CF309" s="401" t="str">
        <f ca="1"/>
        <v/>
      </c>
      <c r="CG309" s="402" t="str">
        <f ca="1"/>
        <v/>
      </c>
      <c r="CH309" s="400" t="str">
        <f ca="1"/>
        <v/>
      </c>
      <c r="CI309" s="715" t="str">
        <f t="shared" ca="1" si="35"/>
        <v/>
      </c>
    </row>
    <row r="310" spans="5:87">
      <c r="E310" s="321">
        <v>292</v>
      </c>
      <c r="F310" s="408"/>
      <c r="G310" s="409"/>
      <c r="H310" s="419"/>
      <c r="I310" s="404"/>
      <c r="J310" s="404"/>
      <c r="K310" s="405"/>
      <c r="L310" s="406"/>
      <c r="M310" s="404"/>
      <c r="N310" s="407"/>
      <c r="P310" s="322">
        <v>292</v>
      </c>
      <c r="Q310" s="714" t="str">
        <f t="shared" si="36"/>
        <v/>
      </c>
      <c r="R310" s="435"/>
      <c r="S310" s="419"/>
      <c r="T310" s="419"/>
      <c r="U310" s="419"/>
      <c r="V310" s="432"/>
      <c r="W310" s="433"/>
      <c r="X310" s="419"/>
      <c r="Y310" s="434"/>
      <c r="Z310" s="2" t="s">
        <v>95</v>
      </c>
      <c r="BN310" s="708" t="s">
        <v>95</v>
      </c>
      <c r="BO310" s="711">
        <v>292</v>
      </c>
      <c r="BP310" s="401" t="str">
        <f t="shared" ca="1" si="37"/>
        <v/>
      </c>
      <c r="BQ310" s="399" t="str">
        <f t="shared" ca="1" si="38"/>
        <v/>
      </c>
      <c r="BR310" s="400" t="str">
        <f ca="1"/>
        <v/>
      </c>
      <c r="BS310" s="400" t="str">
        <f ca="1"/>
        <v/>
      </c>
      <c r="BT310" s="400" t="str">
        <f ca="1"/>
        <v/>
      </c>
      <c r="BU310" s="401" t="str">
        <f ca="1"/>
        <v/>
      </c>
      <c r="BV310" s="402" t="str">
        <f ca="1"/>
        <v/>
      </c>
      <c r="BW310" s="400" t="str">
        <f ca="1"/>
        <v/>
      </c>
      <c r="BX310" s="403" t="str">
        <f t="shared" ca="1" si="34"/>
        <v/>
      </c>
      <c r="BY310" s="713" t="str">
        <f t="shared" ca="1" si="39"/>
        <v/>
      </c>
      <c r="BZ310" s="711">
        <v>292</v>
      </c>
      <c r="CA310" s="714" t="str">
        <f t="shared" ca="1" si="40"/>
        <v/>
      </c>
      <c r="CB310" s="399" t="str">
        <f t="shared" ca="1" si="41"/>
        <v/>
      </c>
      <c r="CC310" s="400" t="str">
        <f ca="1"/>
        <v/>
      </c>
      <c r="CD310" s="400" t="str">
        <f ca="1"/>
        <v/>
      </c>
      <c r="CE310" s="400" t="str">
        <f ca="1"/>
        <v/>
      </c>
      <c r="CF310" s="401" t="str">
        <f ca="1"/>
        <v/>
      </c>
      <c r="CG310" s="402" t="str">
        <f ca="1"/>
        <v/>
      </c>
      <c r="CH310" s="400" t="str">
        <f ca="1"/>
        <v/>
      </c>
      <c r="CI310" s="715" t="str">
        <f t="shared" ca="1" si="35"/>
        <v/>
      </c>
    </row>
    <row r="311" spans="5:87">
      <c r="E311" s="321">
        <v>293</v>
      </c>
      <c r="F311" s="408"/>
      <c r="G311" s="409"/>
      <c r="H311" s="419"/>
      <c r="I311" s="404"/>
      <c r="J311" s="404"/>
      <c r="K311" s="405"/>
      <c r="L311" s="406"/>
      <c r="M311" s="404"/>
      <c r="N311" s="407"/>
      <c r="P311" s="322">
        <v>293</v>
      </c>
      <c r="Q311" s="714" t="str">
        <f t="shared" si="36"/>
        <v/>
      </c>
      <c r="R311" s="435"/>
      <c r="S311" s="419"/>
      <c r="T311" s="419"/>
      <c r="U311" s="419"/>
      <c r="V311" s="432"/>
      <c r="W311" s="433"/>
      <c r="X311" s="419"/>
      <c r="Y311" s="434"/>
      <c r="Z311" s="2" t="s">
        <v>95</v>
      </c>
      <c r="BN311" s="708" t="s">
        <v>95</v>
      </c>
      <c r="BO311" s="711">
        <v>293</v>
      </c>
      <c r="BP311" s="401" t="str">
        <f t="shared" ca="1" si="37"/>
        <v/>
      </c>
      <c r="BQ311" s="399" t="str">
        <f t="shared" ca="1" si="38"/>
        <v/>
      </c>
      <c r="BR311" s="400" t="str">
        <f ca="1"/>
        <v/>
      </c>
      <c r="BS311" s="400" t="str">
        <f ca="1"/>
        <v/>
      </c>
      <c r="BT311" s="400" t="str">
        <f ca="1"/>
        <v/>
      </c>
      <c r="BU311" s="401" t="str">
        <f ca="1"/>
        <v/>
      </c>
      <c r="BV311" s="402" t="str">
        <f ca="1"/>
        <v/>
      </c>
      <c r="BW311" s="400" t="str">
        <f ca="1"/>
        <v/>
      </c>
      <c r="BX311" s="403" t="str">
        <f t="shared" ca="1" si="34"/>
        <v/>
      </c>
      <c r="BY311" s="713" t="str">
        <f t="shared" ca="1" si="39"/>
        <v/>
      </c>
      <c r="BZ311" s="711">
        <v>293</v>
      </c>
      <c r="CA311" s="714" t="str">
        <f t="shared" ca="1" si="40"/>
        <v/>
      </c>
      <c r="CB311" s="399" t="str">
        <f t="shared" ca="1" si="41"/>
        <v/>
      </c>
      <c r="CC311" s="400" t="str">
        <f ca="1"/>
        <v/>
      </c>
      <c r="CD311" s="400" t="str">
        <f ca="1"/>
        <v/>
      </c>
      <c r="CE311" s="400" t="str">
        <f ca="1"/>
        <v/>
      </c>
      <c r="CF311" s="401" t="str">
        <f ca="1"/>
        <v/>
      </c>
      <c r="CG311" s="402" t="str">
        <f ca="1"/>
        <v/>
      </c>
      <c r="CH311" s="400" t="str">
        <f ca="1"/>
        <v/>
      </c>
      <c r="CI311" s="715" t="str">
        <f t="shared" ca="1" si="35"/>
        <v/>
      </c>
    </row>
    <row r="312" spans="5:87">
      <c r="E312" s="321">
        <v>294</v>
      </c>
      <c r="F312" s="408"/>
      <c r="G312" s="409"/>
      <c r="H312" s="419"/>
      <c r="I312" s="404"/>
      <c r="J312" s="404"/>
      <c r="K312" s="405"/>
      <c r="L312" s="406"/>
      <c r="M312" s="404"/>
      <c r="N312" s="407"/>
      <c r="P312" s="322">
        <v>294</v>
      </c>
      <c r="Q312" s="714" t="str">
        <f t="shared" si="36"/>
        <v/>
      </c>
      <c r="R312" s="435"/>
      <c r="S312" s="419"/>
      <c r="T312" s="419"/>
      <c r="U312" s="419"/>
      <c r="V312" s="432"/>
      <c r="W312" s="433"/>
      <c r="X312" s="419"/>
      <c r="Y312" s="434"/>
      <c r="Z312" s="2" t="s">
        <v>95</v>
      </c>
      <c r="BN312" s="708" t="s">
        <v>95</v>
      </c>
      <c r="BO312" s="711">
        <v>294</v>
      </c>
      <c r="BP312" s="401" t="str">
        <f t="shared" ca="1" si="37"/>
        <v/>
      </c>
      <c r="BQ312" s="399" t="str">
        <f t="shared" ca="1" si="38"/>
        <v/>
      </c>
      <c r="BR312" s="400" t="str">
        <f ca="1"/>
        <v/>
      </c>
      <c r="BS312" s="400" t="str">
        <f ca="1"/>
        <v/>
      </c>
      <c r="BT312" s="400" t="str">
        <f ca="1"/>
        <v/>
      </c>
      <c r="BU312" s="401" t="str">
        <f ca="1"/>
        <v/>
      </c>
      <c r="BV312" s="402" t="str">
        <f ca="1"/>
        <v/>
      </c>
      <c r="BW312" s="400" t="str">
        <f ca="1"/>
        <v/>
      </c>
      <c r="BX312" s="403" t="str">
        <f t="shared" ca="1" si="34"/>
        <v/>
      </c>
      <c r="BY312" s="713" t="str">
        <f t="shared" ca="1" si="39"/>
        <v/>
      </c>
      <c r="BZ312" s="711">
        <v>294</v>
      </c>
      <c r="CA312" s="714" t="str">
        <f t="shared" ca="1" si="40"/>
        <v/>
      </c>
      <c r="CB312" s="399" t="str">
        <f t="shared" ca="1" si="41"/>
        <v/>
      </c>
      <c r="CC312" s="400" t="str">
        <f ca="1"/>
        <v/>
      </c>
      <c r="CD312" s="400" t="str">
        <f ca="1"/>
        <v/>
      </c>
      <c r="CE312" s="400" t="str">
        <f ca="1"/>
        <v/>
      </c>
      <c r="CF312" s="401" t="str">
        <f ca="1"/>
        <v/>
      </c>
      <c r="CG312" s="402" t="str">
        <f ca="1"/>
        <v/>
      </c>
      <c r="CH312" s="400" t="str">
        <f ca="1"/>
        <v/>
      </c>
      <c r="CI312" s="715" t="str">
        <f t="shared" ca="1" si="35"/>
        <v/>
      </c>
    </row>
    <row r="313" spans="5:87">
      <c r="E313" s="321">
        <v>295</v>
      </c>
      <c r="F313" s="408"/>
      <c r="G313" s="409"/>
      <c r="H313" s="419"/>
      <c r="I313" s="404"/>
      <c r="J313" s="404"/>
      <c r="K313" s="405"/>
      <c r="L313" s="406"/>
      <c r="M313" s="404"/>
      <c r="N313" s="407"/>
      <c r="P313" s="322">
        <v>295</v>
      </c>
      <c r="Q313" s="714" t="str">
        <f t="shared" si="36"/>
        <v/>
      </c>
      <c r="R313" s="435"/>
      <c r="S313" s="419"/>
      <c r="T313" s="419"/>
      <c r="U313" s="419"/>
      <c r="V313" s="432"/>
      <c r="W313" s="433"/>
      <c r="X313" s="419"/>
      <c r="Y313" s="434"/>
      <c r="Z313" s="2" t="s">
        <v>95</v>
      </c>
      <c r="BN313" s="708" t="s">
        <v>95</v>
      </c>
      <c r="BO313" s="711">
        <v>295</v>
      </c>
      <c r="BP313" s="401" t="str">
        <f t="shared" ca="1" si="37"/>
        <v/>
      </c>
      <c r="BQ313" s="399" t="str">
        <f t="shared" ca="1" si="38"/>
        <v/>
      </c>
      <c r="BR313" s="400" t="str">
        <f ca="1"/>
        <v/>
      </c>
      <c r="BS313" s="400" t="str">
        <f ca="1"/>
        <v/>
      </c>
      <c r="BT313" s="400" t="str">
        <f ca="1"/>
        <v/>
      </c>
      <c r="BU313" s="401" t="str">
        <f ca="1"/>
        <v/>
      </c>
      <c r="BV313" s="402" t="str">
        <f ca="1"/>
        <v/>
      </c>
      <c r="BW313" s="400" t="str">
        <f ca="1"/>
        <v/>
      </c>
      <c r="BX313" s="403" t="str">
        <f t="shared" ca="1" si="34"/>
        <v/>
      </c>
      <c r="BY313" s="713" t="str">
        <f t="shared" ca="1" si="39"/>
        <v/>
      </c>
      <c r="BZ313" s="711">
        <v>295</v>
      </c>
      <c r="CA313" s="714" t="str">
        <f t="shared" ca="1" si="40"/>
        <v/>
      </c>
      <c r="CB313" s="399" t="str">
        <f t="shared" ca="1" si="41"/>
        <v/>
      </c>
      <c r="CC313" s="400" t="str">
        <f ca="1"/>
        <v/>
      </c>
      <c r="CD313" s="400" t="str">
        <f ca="1"/>
        <v/>
      </c>
      <c r="CE313" s="400" t="str">
        <f ca="1"/>
        <v/>
      </c>
      <c r="CF313" s="401" t="str">
        <f ca="1"/>
        <v/>
      </c>
      <c r="CG313" s="402" t="str">
        <f ca="1"/>
        <v/>
      </c>
      <c r="CH313" s="400" t="str">
        <f ca="1"/>
        <v/>
      </c>
      <c r="CI313" s="715" t="str">
        <f t="shared" ca="1" si="35"/>
        <v/>
      </c>
    </row>
    <row r="314" spans="5:87">
      <c r="E314" s="321">
        <v>296</v>
      </c>
      <c r="F314" s="408"/>
      <c r="G314" s="409"/>
      <c r="H314" s="419"/>
      <c r="I314" s="404"/>
      <c r="J314" s="404"/>
      <c r="K314" s="405"/>
      <c r="L314" s="406"/>
      <c r="M314" s="404"/>
      <c r="N314" s="407"/>
      <c r="P314" s="322">
        <v>296</v>
      </c>
      <c r="Q314" s="714" t="str">
        <f t="shared" si="36"/>
        <v/>
      </c>
      <c r="R314" s="435"/>
      <c r="S314" s="419"/>
      <c r="T314" s="419"/>
      <c r="U314" s="419"/>
      <c r="V314" s="432"/>
      <c r="W314" s="433"/>
      <c r="X314" s="419"/>
      <c r="Y314" s="434"/>
      <c r="Z314" s="2" t="s">
        <v>95</v>
      </c>
      <c r="BN314" s="708" t="s">
        <v>95</v>
      </c>
      <c r="BO314" s="711">
        <v>296</v>
      </c>
      <c r="BP314" s="401" t="str">
        <f t="shared" ca="1" si="37"/>
        <v/>
      </c>
      <c r="BQ314" s="399" t="str">
        <f t="shared" ca="1" si="38"/>
        <v/>
      </c>
      <c r="BR314" s="400" t="str">
        <f ca="1"/>
        <v/>
      </c>
      <c r="BS314" s="400" t="str">
        <f ca="1"/>
        <v/>
      </c>
      <c r="BT314" s="400" t="str">
        <f ca="1"/>
        <v/>
      </c>
      <c r="BU314" s="401" t="str">
        <f ca="1"/>
        <v/>
      </c>
      <c r="BV314" s="402" t="str">
        <f ca="1"/>
        <v/>
      </c>
      <c r="BW314" s="400" t="str">
        <f ca="1"/>
        <v/>
      </c>
      <c r="BX314" s="403" t="str">
        <f t="shared" ca="1" si="34"/>
        <v/>
      </c>
      <c r="BY314" s="713" t="str">
        <f t="shared" ca="1" si="39"/>
        <v/>
      </c>
      <c r="BZ314" s="711">
        <v>296</v>
      </c>
      <c r="CA314" s="714" t="str">
        <f t="shared" ca="1" si="40"/>
        <v/>
      </c>
      <c r="CB314" s="399" t="str">
        <f t="shared" ca="1" si="41"/>
        <v/>
      </c>
      <c r="CC314" s="400" t="str">
        <f ca="1"/>
        <v/>
      </c>
      <c r="CD314" s="400" t="str">
        <f ca="1"/>
        <v/>
      </c>
      <c r="CE314" s="400" t="str">
        <f ca="1"/>
        <v/>
      </c>
      <c r="CF314" s="401" t="str">
        <f ca="1"/>
        <v/>
      </c>
      <c r="CG314" s="402" t="str">
        <f ca="1"/>
        <v/>
      </c>
      <c r="CH314" s="400" t="str">
        <f ca="1"/>
        <v/>
      </c>
      <c r="CI314" s="715" t="str">
        <f t="shared" ca="1" si="35"/>
        <v/>
      </c>
    </row>
    <row r="315" spans="5:87">
      <c r="E315" s="321">
        <v>297</v>
      </c>
      <c r="F315" s="408"/>
      <c r="G315" s="409"/>
      <c r="H315" s="419"/>
      <c r="I315" s="404"/>
      <c r="J315" s="404"/>
      <c r="K315" s="405"/>
      <c r="L315" s="406"/>
      <c r="M315" s="404"/>
      <c r="N315" s="407"/>
      <c r="P315" s="322">
        <v>297</v>
      </c>
      <c r="Q315" s="714" t="str">
        <f t="shared" si="36"/>
        <v/>
      </c>
      <c r="R315" s="435"/>
      <c r="S315" s="419"/>
      <c r="T315" s="419"/>
      <c r="U315" s="419"/>
      <c r="V315" s="432"/>
      <c r="W315" s="433"/>
      <c r="X315" s="419"/>
      <c r="Y315" s="434"/>
      <c r="Z315" s="2" t="s">
        <v>95</v>
      </c>
      <c r="BN315" s="708" t="s">
        <v>95</v>
      </c>
      <c r="BO315" s="711">
        <v>297</v>
      </c>
      <c r="BP315" s="401" t="str">
        <f t="shared" ca="1" si="37"/>
        <v/>
      </c>
      <c r="BQ315" s="399" t="str">
        <f t="shared" ca="1" si="38"/>
        <v/>
      </c>
      <c r="BR315" s="400" t="str">
        <f ca="1"/>
        <v/>
      </c>
      <c r="BS315" s="400" t="str">
        <f ca="1"/>
        <v/>
      </c>
      <c r="BT315" s="400" t="str">
        <f ca="1"/>
        <v/>
      </c>
      <c r="BU315" s="401" t="str">
        <f ca="1"/>
        <v/>
      </c>
      <c r="BV315" s="402" t="str">
        <f ca="1"/>
        <v/>
      </c>
      <c r="BW315" s="400" t="str">
        <f ca="1"/>
        <v/>
      </c>
      <c r="BX315" s="403" t="str">
        <f t="shared" ca="1" si="34"/>
        <v/>
      </c>
      <c r="BY315" s="713" t="str">
        <f t="shared" ca="1" si="39"/>
        <v/>
      </c>
      <c r="BZ315" s="711">
        <v>297</v>
      </c>
      <c r="CA315" s="714" t="str">
        <f t="shared" ca="1" si="40"/>
        <v/>
      </c>
      <c r="CB315" s="399" t="str">
        <f t="shared" ca="1" si="41"/>
        <v/>
      </c>
      <c r="CC315" s="400" t="str">
        <f ca="1"/>
        <v/>
      </c>
      <c r="CD315" s="400" t="str">
        <f ca="1"/>
        <v/>
      </c>
      <c r="CE315" s="400" t="str">
        <f ca="1"/>
        <v/>
      </c>
      <c r="CF315" s="401" t="str">
        <f ca="1"/>
        <v/>
      </c>
      <c r="CG315" s="402" t="str">
        <f ca="1"/>
        <v/>
      </c>
      <c r="CH315" s="400" t="str">
        <f ca="1"/>
        <v/>
      </c>
      <c r="CI315" s="715" t="str">
        <f t="shared" ca="1" si="35"/>
        <v/>
      </c>
    </row>
    <row r="316" spans="5:87">
      <c r="E316" s="321">
        <v>298</v>
      </c>
      <c r="F316" s="408"/>
      <c r="G316" s="409"/>
      <c r="H316" s="419"/>
      <c r="I316" s="404"/>
      <c r="J316" s="404"/>
      <c r="K316" s="405"/>
      <c r="L316" s="406"/>
      <c r="M316" s="404"/>
      <c r="N316" s="407"/>
      <c r="P316" s="322">
        <v>298</v>
      </c>
      <c r="Q316" s="714" t="str">
        <f t="shared" si="36"/>
        <v/>
      </c>
      <c r="R316" s="435"/>
      <c r="S316" s="419"/>
      <c r="T316" s="419"/>
      <c r="U316" s="419"/>
      <c r="V316" s="432"/>
      <c r="W316" s="433"/>
      <c r="X316" s="419"/>
      <c r="Y316" s="434"/>
      <c r="Z316" s="2" t="s">
        <v>95</v>
      </c>
      <c r="BN316" s="708" t="s">
        <v>95</v>
      </c>
      <c r="BO316" s="711">
        <v>298</v>
      </c>
      <c r="BP316" s="401" t="str">
        <f t="shared" ca="1" si="37"/>
        <v/>
      </c>
      <c r="BQ316" s="399" t="str">
        <f t="shared" ca="1" si="38"/>
        <v/>
      </c>
      <c r="BR316" s="400" t="str">
        <f ca="1"/>
        <v/>
      </c>
      <c r="BS316" s="400" t="str">
        <f ca="1"/>
        <v/>
      </c>
      <c r="BT316" s="400" t="str">
        <f ca="1"/>
        <v/>
      </c>
      <c r="BU316" s="401" t="str">
        <f ca="1"/>
        <v/>
      </c>
      <c r="BV316" s="402" t="str">
        <f ca="1"/>
        <v/>
      </c>
      <c r="BW316" s="400" t="str">
        <f ca="1"/>
        <v/>
      </c>
      <c r="BX316" s="403" t="str">
        <f t="shared" ca="1" si="34"/>
        <v/>
      </c>
      <c r="BY316" s="713" t="str">
        <f t="shared" ca="1" si="39"/>
        <v/>
      </c>
      <c r="BZ316" s="711">
        <v>298</v>
      </c>
      <c r="CA316" s="714" t="str">
        <f t="shared" ca="1" si="40"/>
        <v/>
      </c>
      <c r="CB316" s="399" t="str">
        <f t="shared" ca="1" si="41"/>
        <v/>
      </c>
      <c r="CC316" s="400" t="str">
        <f ca="1"/>
        <v/>
      </c>
      <c r="CD316" s="400" t="str">
        <f ca="1"/>
        <v/>
      </c>
      <c r="CE316" s="400" t="str">
        <f ca="1"/>
        <v/>
      </c>
      <c r="CF316" s="401" t="str">
        <f ca="1"/>
        <v/>
      </c>
      <c r="CG316" s="402" t="str">
        <f ca="1"/>
        <v/>
      </c>
      <c r="CH316" s="400" t="str">
        <f ca="1"/>
        <v/>
      </c>
      <c r="CI316" s="715" t="str">
        <f t="shared" ca="1" si="35"/>
        <v/>
      </c>
    </row>
    <row r="317" spans="5:87">
      <c r="E317" s="321">
        <v>299</v>
      </c>
      <c r="F317" s="408"/>
      <c r="G317" s="409"/>
      <c r="H317" s="419"/>
      <c r="I317" s="404"/>
      <c r="J317" s="404"/>
      <c r="K317" s="405"/>
      <c r="L317" s="406"/>
      <c r="M317" s="404"/>
      <c r="N317" s="407"/>
      <c r="P317" s="322">
        <v>299</v>
      </c>
      <c r="Q317" s="714" t="str">
        <f t="shared" si="36"/>
        <v/>
      </c>
      <c r="R317" s="435"/>
      <c r="S317" s="419"/>
      <c r="T317" s="419"/>
      <c r="U317" s="419"/>
      <c r="V317" s="432"/>
      <c r="W317" s="433"/>
      <c r="X317" s="419"/>
      <c r="Y317" s="434"/>
      <c r="Z317" s="2" t="s">
        <v>95</v>
      </c>
      <c r="BN317" s="708" t="s">
        <v>95</v>
      </c>
      <c r="BO317" s="711">
        <v>299</v>
      </c>
      <c r="BP317" s="401" t="str">
        <f t="shared" ca="1" si="37"/>
        <v/>
      </c>
      <c r="BQ317" s="399" t="str">
        <f t="shared" ca="1" si="38"/>
        <v/>
      </c>
      <c r="BR317" s="400" t="str">
        <f ca="1"/>
        <v/>
      </c>
      <c r="BS317" s="400" t="str">
        <f ca="1"/>
        <v/>
      </c>
      <c r="BT317" s="400" t="str">
        <f ca="1"/>
        <v/>
      </c>
      <c r="BU317" s="401" t="str">
        <f ca="1"/>
        <v/>
      </c>
      <c r="BV317" s="402" t="str">
        <f ca="1"/>
        <v/>
      </c>
      <c r="BW317" s="400" t="str">
        <f ca="1"/>
        <v/>
      </c>
      <c r="BX317" s="403" t="str">
        <f t="shared" ca="1" si="34"/>
        <v/>
      </c>
      <c r="BY317" s="713" t="str">
        <f t="shared" ca="1" si="39"/>
        <v/>
      </c>
      <c r="BZ317" s="711">
        <v>299</v>
      </c>
      <c r="CA317" s="714" t="str">
        <f t="shared" ca="1" si="40"/>
        <v/>
      </c>
      <c r="CB317" s="399" t="str">
        <f t="shared" ca="1" si="41"/>
        <v/>
      </c>
      <c r="CC317" s="400" t="str">
        <f ca="1"/>
        <v/>
      </c>
      <c r="CD317" s="400" t="str">
        <f ca="1"/>
        <v/>
      </c>
      <c r="CE317" s="400" t="str">
        <f ca="1"/>
        <v/>
      </c>
      <c r="CF317" s="401" t="str">
        <f ca="1"/>
        <v/>
      </c>
      <c r="CG317" s="402" t="str">
        <f ca="1"/>
        <v/>
      </c>
      <c r="CH317" s="400" t="str">
        <f ca="1"/>
        <v/>
      </c>
      <c r="CI317" s="715" t="str">
        <f t="shared" ca="1" si="35"/>
        <v/>
      </c>
    </row>
    <row r="318" spans="5:87">
      <c r="E318" s="321">
        <v>300</v>
      </c>
      <c r="F318" s="408"/>
      <c r="G318" s="409"/>
      <c r="H318" s="419"/>
      <c r="I318" s="404"/>
      <c r="J318" s="404"/>
      <c r="K318" s="405"/>
      <c r="L318" s="406"/>
      <c r="M318" s="404"/>
      <c r="N318" s="407"/>
      <c r="P318" s="322">
        <v>300</v>
      </c>
      <c r="Q318" s="714" t="str">
        <f t="shared" si="36"/>
        <v/>
      </c>
      <c r="R318" s="435"/>
      <c r="S318" s="419"/>
      <c r="T318" s="419"/>
      <c r="U318" s="419"/>
      <c r="V318" s="432"/>
      <c r="W318" s="433"/>
      <c r="X318" s="419"/>
      <c r="Y318" s="434"/>
      <c r="Z318" s="2" t="s">
        <v>95</v>
      </c>
      <c r="BN318" s="708" t="s">
        <v>95</v>
      </c>
      <c r="BO318" s="711">
        <v>300</v>
      </c>
      <c r="BP318" s="401" t="str">
        <f t="shared" ca="1" si="37"/>
        <v/>
      </c>
      <c r="BQ318" s="399" t="str">
        <f t="shared" ca="1" si="38"/>
        <v/>
      </c>
      <c r="BR318" s="400" t="str">
        <f ca="1"/>
        <v/>
      </c>
      <c r="BS318" s="400" t="str">
        <f ca="1"/>
        <v/>
      </c>
      <c r="BT318" s="400" t="str">
        <f ca="1"/>
        <v/>
      </c>
      <c r="BU318" s="401" t="str">
        <f ca="1"/>
        <v/>
      </c>
      <c r="BV318" s="402" t="str">
        <f ca="1"/>
        <v/>
      </c>
      <c r="BW318" s="400" t="str">
        <f ca="1"/>
        <v/>
      </c>
      <c r="BX318" s="403" t="str">
        <f t="shared" ca="1" si="34"/>
        <v/>
      </c>
      <c r="BY318" s="713" t="str">
        <f t="shared" ca="1" si="39"/>
        <v/>
      </c>
      <c r="BZ318" s="711">
        <v>300</v>
      </c>
      <c r="CA318" s="714" t="str">
        <f t="shared" ca="1" si="40"/>
        <v/>
      </c>
      <c r="CB318" s="399" t="str">
        <f t="shared" ca="1" si="41"/>
        <v/>
      </c>
      <c r="CC318" s="400" t="str">
        <f ca="1"/>
        <v/>
      </c>
      <c r="CD318" s="400" t="str">
        <f ca="1"/>
        <v/>
      </c>
      <c r="CE318" s="400" t="str">
        <f ca="1"/>
        <v/>
      </c>
      <c r="CF318" s="401" t="str">
        <f ca="1"/>
        <v/>
      </c>
      <c r="CG318" s="402" t="str">
        <f ca="1"/>
        <v/>
      </c>
      <c r="CH318" s="400" t="str">
        <f ca="1"/>
        <v/>
      </c>
      <c r="CI318" s="715" t="str">
        <f t="shared" ca="1" si="35"/>
        <v/>
      </c>
    </row>
    <row r="319" spans="5:87">
      <c r="E319" s="321">
        <v>301</v>
      </c>
      <c r="F319" s="408"/>
      <c r="G319" s="409"/>
      <c r="H319" s="419"/>
      <c r="I319" s="404"/>
      <c r="J319" s="404"/>
      <c r="K319" s="405"/>
      <c r="L319" s="406"/>
      <c r="M319" s="404"/>
      <c r="N319" s="407"/>
      <c r="P319" s="322">
        <v>301</v>
      </c>
      <c r="Q319" s="714" t="str">
        <f t="shared" si="36"/>
        <v/>
      </c>
      <c r="R319" s="435"/>
      <c r="S319" s="419"/>
      <c r="T319" s="419"/>
      <c r="U319" s="419"/>
      <c r="V319" s="432"/>
      <c r="W319" s="433"/>
      <c r="X319" s="419"/>
      <c r="Y319" s="434"/>
      <c r="Z319" s="2" t="s">
        <v>95</v>
      </c>
      <c r="BN319" s="708" t="s">
        <v>95</v>
      </c>
      <c r="BO319" s="711">
        <v>301</v>
      </c>
      <c r="BP319" s="401" t="str">
        <f t="shared" ca="1" si="37"/>
        <v/>
      </c>
      <c r="BQ319" s="399" t="str">
        <f t="shared" ca="1" si="38"/>
        <v/>
      </c>
      <c r="BR319" s="400" t="str">
        <f ca="1"/>
        <v/>
      </c>
      <c r="BS319" s="400" t="str">
        <f ca="1"/>
        <v/>
      </c>
      <c r="BT319" s="400" t="str">
        <f ca="1"/>
        <v/>
      </c>
      <c r="BU319" s="401" t="str">
        <f ca="1"/>
        <v/>
      </c>
      <c r="BV319" s="402" t="str">
        <f ca="1"/>
        <v/>
      </c>
      <c r="BW319" s="400" t="str">
        <f ca="1"/>
        <v/>
      </c>
      <c r="BX319" s="403" t="str">
        <f t="shared" ca="1" si="34"/>
        <v/>
      </c>
      <c r="BY319" s="713" t="str">
        <f t="shared" ca="1" si="39"/>
        <v/>
      </c>
      <c r="BZ319" s="711">
        <v>301</v>
      </c>
      <c r="CA319" s="714" t="str">
        <f t="shared" ca="1" si="40"/>
        <v/>
      </c>
      <c r="CB319" s="399" t="str">
        <f t="shared" ca="1" si="41"/>
        <v/>
      </c>
      <c r="CC319" s="400" t="str">
        <f ca="1"/>
        <v/>
      </c>
      <c r="CD319" s="400" t="str">
        <f ca="1"/>
        <v/>
      </c>
      <c r="CE319" s="400" t="str">
        <f ca="1"/>
        <v/>
      </c>
      <c r="CF319" s="401" t="str">
        <f ca="1"/>
        <v/>
      </c>
      <c r="CG319" s="402" t="str">
        <f ca="1"/>
        <v/>
      </c>
      <c r="CH319" s="400" t="str">
        <f ca="1"/>
        <v/>
      </c>
      <c r="CI319" s="715" t="str">
        <f t="shared" ca="1" si="35"/>
        <v/>
      </c>
    </row>
    <row r="320" spans="5:87">
      <c r="E320" s="321">
        <v>302</v>
      </c>
      <c r="F320" s="408"/>
      <c r="G320" s="409"/>
      <c r="H320" s="419"/>
      <c r="I320" s="404"/>
      <c r="J320" s="404"/>
      <c r="K320" s="405"/>
      <c r="L320" s="406"/>
      <c r="M320" s="404"/>
      <c r="N320" s="407"/>
      <c r="P320" s="322">
        <v>302</v>
      </c>
      <c r="Q320" s="714" t="str">
        <f t="shared" si="36"/>
        <v/>
      </c>
      <c r="R320" s="435"/>
      <c r="S320" s="419"/>
      <c r="T320" s="419"/>
      <c r="U320" s="419"/>
      <c r="V320" s="432"/>
      <c r="W320" s="433"/>
      <c r="X320" s="419"/>
      <c r="Y320" s="434"/>
      <c r="Z320" s="2" t="s">
        <v>95</v>
      </c>
      <c r="BN320" s="708" t="s">
        <v>95</v>
      </c>
      <c r="BO320" s="711">
        <v>302</v>
      </c>
      <c r="BP320" s="401" t="str">
        <f t="shared" ca="1" si="37"/>
        <v/>
      </c>
      <c r="BQ320" s="399" t="str">
        <f t="shared" ca="1" si="38"/>
        <v/>
      </c>
      <c r="BR320" s="400" t="str">
        <f ca="1"/>
        <v/>
      </c>
      <c r="BS320" s="400" t="str">
        <f ca="1"/>
        <v/>
      </c>
      <c r="BT320" s="400" t="str">
        <f ca="1"/>
        <v/>
      </c>
      <c r="BU320" s="401" t="str">
        <f ca="1"/>
        <v/>
      </c>
      <c r="BV320" s="402" t="str">
        <f ca="1"/>
        <v/>
      </c>
      <c r="BW320" s="400" t="str">
        <f ca="1"/>
        <v/>
      </c>
      <c r="BX320" s="403" t="str">
        <f t="shared" ca="1" si="34"/>
        <v/>
      </c>
      <c r="BY320" s="713" t="str">
        <f t="shared" ca="1" si="39"/>
        <v/>
      </c>
      <c r="BZ320" s="711">
        <v>302</v>
      </c>
      <c r="CA320" s="714" t="str">
        <f t="shared" ca="1" si="40"/>
        <v/>
      </c>
      <c r="CB320" s="399" t="str">
        <f t="shared" ca="1" si="41"/>
        <v/>
      </c>
      <c r="CC320" s="400" t="str">
        <f ca="1"/>
        <v/>
      </c>
      <c r="CD320" s="400" t="str">
        <f ca="1"/>
        <v/>
      </c>
      <c r="CE320" s="400" t="str">
        <f ca="1"/>
        <v/>
      </c>
      <c r="CF320" s="401" t="str">
        <f ca="1"/>
        <v/>
      </c>
      <c r="CG320" s="402" t="str">
        <f ca="1"/>
        <v/>
      </c>
      <c r="CH320" s="400" t="str">
        <f ca="1"/>
        <v/>
      </c>
      <c r="CI320" s="715" t="str">
        <f t="shared" ca="1" si="35"/>
        <v/>
      </c>
    </row>
    <row r="321" spans="5:87">
      <c r="E321" s="321">
        <v>303</v>
      </c>
      <c r="F321" s="408"/>
      <c r="G321" s="409"/>
      <c r="H321" s="419"/>
      <c r="I321" s="404"/>
      <c r="J321" s="404"/>
      <c r="K321" s="405"/>
      <c r="L321" s="406"/>
      <c r="M321" s="404"/>
      <c r="N321" s="407"/>
      <c r="P321" s="322">
        <v>303</v>
      </c>
      <c r="Q321" s="714" t="str">
        <f t="shared" si="36"/>
        <v/>
      </c>
      <c r="R321" s="435"/>
      <c r="S321" s="419"/>
      <c r="T321" s="419"/>
      <c r="U321" s="419"/>
      <c r="V321" s="432"/>
      <c r="W321" s="433"/>
      <c r="X321" s="419"/>
      <c r="Y321" s="434"/>
      <c r="Z321" s="2" t="s">
        <v>95</v>
      </c>
      <c r="BN321" s="708" t="s">
        <v>95</v>
      </c>
      <c r="BO321" s="711">
        <v>303</v>
      </c>
      <c r="BP321" s="401" t="str">
        <f t="shared" ca="1" si="37"/>
        <v/>
      </c>
      <c r="BQ321" s="399" t="str">
        <f t="shared" ca="1" si="38"/>
        <v/>
      </c>
      <c r="BR321" s="400" t="str">
        <f ca="1"/>
        <v/>
      </c>
      <c r="BS321" s="400" t="str">
        <f ca="1"/>
        <v/>
      </c>
      <c r="BT321" s="400" t="str">
        <f ca="1"/>
        <v/>
      </c>
      <c r="BU321" s="401" t="str">
        <f ca="1"/>
        <v/>
      </c>
      <c r="BV321" s="402" t="str">
        <f ca="1"/>
        <v/>
      </c>
      <c r="BW321" s="400" t="str">
        <f ca="1"/>
        <v/>
      </c>
      <c r="BX321" s="403" t="str">
        <f t="shared" ca="1" si="34"/>
        <v/>
      </c>
      <c r="BY321" s="713" t="str">
        <f t="shared" ca="1" si="39"/>
        <v/>
      </c>
      <c r="BZ321" s="711">
        <v>303</v>
      </c>
      <c r="CA321" s="714" t="str">
        <f t="shared" ca="1" si="40"/>
        <v/>
      </c>
      <c r="CB321" s="399" t="str">
        <f t="shared" ca="1" si="41"/>
        <v/>
      </c>
      <c r="CC321" s="400" t="str">
        <f ca="1"/>
        <v/>
      </c>
      <c r="CD321" s="400" t="str">
        <f ca="1"/>
        <v/>
      </c>
      <c r="CE321" s="400" t="str">
        <f ca="1"/>
        <v/>
      </c>
      <c r="CF321" s="401" t="str">
        <f ca="1"/>
        <v/>
      </c>
      <c r="CG321" s="402" t="str">
        <f ca="1"/>
        <v/>
      </c>
      <c r="CH321" s="400" t="str">
        <f ca="1"/>
        <v/>
      </c>
      <c r="CI321" s="715" t="str">
        <f t="shared" ca="1" si="35"/>
        <v/>
      </c>
    </row>
    <row r="322" spans="5:87">
      <c r="E322" s="321">
        <v>304</v>
      </c>
      <c r="F322" s="408"/>
      <c r="G322" s="409"/>
      <c r="H322" s="419"/>
      <c r="I322" s="404"/>
      <c r="J322" s="404"/>
      <c r="K322" s="405"/>
      <c r="L322" s="406"/>
      <c r="M322" s="404"/>
      <c r="N322" s="407"/>
      <c r="P322" s="322">
        <v>304</v>
      </c>
      <c r="Q322" s="714" t="str">
        <f t="shared" si="36"/>
        <v/>
      </c>
      <c r="R322" s="435"/>
      <c r="S322" s="419"/>
      <c r="T322" s="419"/>
      <c r="U322" s="419"/>
      <c r="V322" s="432"/>
      <c r="W322" s="433"/>
      <c r="X322" s="419"/>
      <c r="Y322" s="434"/>
      <c r="Z322" s="2" t="s">
        <v>95</v>
      </c>
      <c r="BN322" s="708" t="s">
        <v>95</v>
      </c>
      <c r="BO322" s="711">
        <v>304</v>
      </c>
      <c r="BP322" s="401" t="str">
        <f t="shared" ca="1" si="37"/>
        <v/>
      </c>
      <c r="BQ322" s="399" t="str">
        <f t="shared" ca="1" si="38"/>
        <v/>
      </c>
      <c r="BR322" s="400" t="str">
        <f ca="1"/>
        <v/>
      </c>
      <c r="BS322" s="400" t="str">
        <f ca="1"/>
        <v/>
      </c>
      <c r="BT322" s="400" t="str">
        <f ca="1"/>
        <v/>
      </c>
      <c r="BU322" s="401" t="str">
        <f ca="1"/>
        <v/>
      </c>
      <c r="BV322" s="402" t="str">
        <f ca="1"/>
        <v/>
      </c>
      <c r="BW322" s="400" t="str">
        <f ca="1"/>
        <v/>
      </c>
      <c r="BX322" s="403" t="str">
        <f t="shared" ca="1" si="34"/>
        <v/>
      </c>
      <c r="BY322" s="713" t="str">
        <f t="shared" ca="1" si="39"/>
        <v/>
      </c>
      <c r="BZ322" s="711">
        <v>304</v>
      </c>
      <c r="CA322" s="714" t="str">
        <f t="shared" ca="1" si="40"/>
        <v/>
      </c>
      <c r="CB322" s="399" t="str">
        <f t="shared" ca="1" si="41"/>
        <v/>
      </c>
      <c r="CC322" s="400" t="str">
        <f ca="1"/>
        <v/>
      </c>
      <c r="CD322" s="400" t="str">
        <f ca="1"/>
        <v/>
      </c>
      <c r="CE322" s="400" t="str">
        <f ca="1"/>
        <v/>
      </c>
      <c r="CF322" s="401" t="str">
        <f ca="1"/>
        <v/>
      </c>
      <c r="CG322" s="402" t="str">
        <f ca="1"/>
        <v/>
      </c>
      <c r="CH322" s="400" t="str">
        <f ca="1"/>
        <v/>
      </c>
      <c r="CI322" s="715" t="str">
        <f t="shared" ca="1" si="35"/>
        <v/>
      </c>
    </row>
    <row r="323" spans="5:87">
      <c r="E323" s="321">
        <v>305</v>
      </c>
      <c r="F323" s="408"/>
      <c r="G323" s="409"/>
      <c r="H323" s="419"/>
      <c r="I323" s="404"/>
      <c r="J323" s="404"/>
      <c r="K323" s="405"/>
      <c r="L323" s="406"/>
      <c r="M323" s="404"/>
      <c r="N323" s="407"/>
      <c r="P323" s="322">
        <v>305</v>
      </c>
      <c r="Q323" s="714" t="str">
        <f t="shared" si="36"/>
        <v/>
      </c>
      <c r="R323" s="435"/>
      <c r="S323" s="419"/>
      <c r="T323" s="419"/>
      <c r="U323" s="419"/>
      <c r="V323" s="432"/>
      <c r="W323" s="433"/>
      <c r="X323" s="419"/>
      <c r="Y323" s="434"/>
      <c r="Z323" s="2" t="s">
        <v>95</v>
      </c>
      <c r="BN323" s="708" t="s">
        <v>95</v>
      </c>
      <c r="BO323" s="711">
        <v>305</v>
      </c>
      <c r="BP323" s="401" t="str">
        <f t="shared" ca="1" si="37"/>
        <v/>
      </c>
      <c r="BQ323" s="399" t="str">
        <f t="shared" ca="1" si="38"/>
        <v/>
      </c>
      <c r="BR323" s="400" t="str">
        <f ca="1"/>
        <v/>
      </c>
      <c r="BS323" s="400" t="str">
        <f ca="1"/>
        <v/>
      </c>
      <c r="BT323" s="400" t="str">
        <f ca="1"/>
        <v/>
      </c>
      <c r="BU323" s="401" t="str">
        <f ca="1"/>
        <v/>
      </c>
      <c r="BV323" s="402" t="str">
        <f ca="1"/>
        <v/>
      </c>
      <c r="BW323" s="400" t="str">
        <f ca="1"/>
        <v/>
      </c>
      <c r="BX323" s="403" t="str">
        <f t="shared" ca="1" si="34"/>
        <v/>
      </c>
      <c r="BY323" s="713" t="str">
        <f t="shared" ca="1" si="39"/>
        <v/>
      </c>
      <c r="BZ323" s="711">
        <v>305</v>
      </c>
      <c r="CA323" s="714" t="str">
        <f t="shared" ca="1" si="40"/>
        <v/>
      </c>
      <c r="CB323" s="399" t="str">
        <f t="shared" ca="1" si="41"/>
        <v/>
      </c>
      <c r="CC323" s="400" t="str">
        <f ca="1"/>
        <v/>
      </c>
      <c r="CD323" s="400" t="str">
        <f ca="1"/>
        <v/>
      </c>
      <c r="CE323" s="400" t="str">
        <f ca="1"/>
        <v/>
      </c>
      <c r="CF323" s="401" t="str">
        <f ca="1"/>
        <v/>
      </c>
      <c r="CG323" s="402" t="str">
        <f ca="1"/>
        <v/>
      </c>
      <c r="CH323" s="400" t="str">
        <f ca="1"/>
        <v/>
      </c>
      <c r="CI323" s="715" t="str">
        <f t="shared" ca="1" si="35"/>
        <v/>
      </c>
    </row>
    <row r="324" spans="5:87">
      <c r="E324" s="321">
        <v>306</v>
      </c>
      <c r="F324" s="408"/>
      <c r="G324" s="409"/>
      <c r="H324" s="419"/>
      <c r="I324" s="404"/>
      <c r="J324" s="404"/>
      <c r="K324" s="405"/>
      <c r="L324" s="406"/>
      <c r="M324" s="404"/>
      <c r="N324" s="407"/>
      <c r="P324" s="322">
        <v>306</v>
      </c>
      <c r="Q324" s="714" t="str">
        <f t="shared" si="36"/>
        <v/>
      </c>
      <c r="R324" s="435"/>
      <c r="S324" s="419"/>
      <c r="T324" s="419"/>
      <c r="U324" s="419"/>
      <c r="V324" s="432"/>
      <c r="W324" s="433"/>
      <c r="X324" s="419"/>
      <c r="Y324" s="434"/>
      <c r="Z324" s="2" t="s">
        <v>95</v>
      </c>
      <c r="BN324" s="708" t="s">
        <v>95</v>
      </c>
      <c r="BO324" s="711">
        <v>306</v>
      </c>
      <c r="BP324" s="401" t="str">
        <f t="shared" ca="1" si="37"/>
        <v/>
      </c>
      <c r="BQ324" s="399" t="str">
        <f t="shared" ca="1" si="38"/>
        <v/>
      </c>
      <c r="BR324" s="400" t="str">
        <f ca="1"/>
        <v/>
      </c>
      <c r="BS324" s="400" t="str">
        <f ca="1"/>
        <v/>
      </c>
      <c r="BT324" s="400" t="str">
        <f ca="1"/>
        <v/>
      </c>
      <c r="BU324" s="401" t="str">
        <f ca="1"/>
        <v/>
      </c>
      <c r="BV324" s="402" t="str">
        <f ca="1"/>
        <v/>
      </c>
      <c r="BW324" s="400" t="str">
        <f ca="1"/>
        <v/>
      </c>
      <c r="BX324" s="403" t="str">
        <f t="shared" ca="1" si="34"/>
        <v/>
      </c>
      <c r="BY324" s="713" t="str">
        <f t="shared" ca="1" si="39"/>
        <v/>
      </c>
      <c r="BZ324" s="711">
        <v>306</v>
      </c>
      <c r="CA324" s="714" t="str">
        <f t="shared" ca="1" si="40"/>
        <v/>
      </c>
      <c r="CB324" s="399" t="str">
        <f t="shared" ca="1" si="41"/>
        <v/>
      </c>
      <c r="CC324" s="400" t="str">
        <f ca="1"/>
        <v/>
      </c>
      <c r="CD324" s="400" t="str">
        <f ca="1"/>
        <v/>
      </c>
      <c r="CE324" s="400" t="str">
        <f ca="1"/>
        <v/>
      </c>
      <c r="CF324" s="401" t="str">
        <f ca="1"/>
        <v/>
      </c>
      <c r="CG324" s="402" t="str">
        <f ca="1"/>
        <v/>
      </c>
      <c r="CH324" s="400" t="str">
        <f ca="1"/>
        <v/>
      </c>
      <c r="CI324" s="715" t="str">
        <f t="shared" ca="1" si="35"/>
        <v/>
      </c>
    </row>
    <row r="325" spans="5:87">
      <c r="E325" s="321">
        <v>307</v>
      </c>
      <c r="F325" s="408"/>
      <c r="G325" s="409"/>
      <c r="H325" s="419"/>
      <c r="I325" s="404"/>
      <c r="J325" s="404"/>
      <c r="K325" s="405"/>
      <c r="L325" s="406"/>
      <c r="M325" s="404"/>
      <c r="N325" s="407"/>
      <c r="P325" s="322">
        <v>307</v>
      </c>
      <c r="Q325" s="714" t="str">
        <f t="shared" si="36"/>
        <v/>
      </c>
      <c r="R325" s="435"/>
      <c r="S325" s="419"/>
      <c r="T325" s="419"/>
      <c r="U325" s="419"/>
      <c r="V325" s="432"/>
      <c r="W325" s="433"/>
      <c r="X325" s="419"/>
      <c r="Y325" s="434"/>
      <c r="Z325" s="2" t="s">
        <v>95</v>
      </c>
      <c r="BN325" s="708" t="s">
        <v>95</v>
      </c>
      <c r="BO325" s="711">
        <v>307</v>
      </c>
      <c r="BP325" s="401" t="str">
        <f t="shared" ca="1" si="37"/>
        <v/>
      </c>
      <c r="BQ325" s="399" t="str">
        <f t="shared" ca="1" si="38"/>
        <v/>
      </c>
      <c r="BR325" s="400" t="str">
        <f ca="1"/>
        <v/>
      </c>
      <c r="BS325" s="400" t="str">
        <f ca="1"/>
        <v/>
      </c>
      <c r="BT325" s="400" t="str">
        <f ca="1"/>
        <v/>
      </c>
      <c r="BU325" s="401" t="str">
        <f ca="1"/>
        <v/>
      </c>
      <c r="BV325" s="402" t="str">
        <f ca="1"/>
        <v/>
      </c>
      <c r="BW325" s="400" t="str">
        <f ca="1"/>
        <v/>
      </c>
      <c r="BX325" s="403" t="str">
        <f t="shared" ca="1" si="34"/>
        <v/>
      </c>
      <c r="BY325" s="713" t="str">
        <f t="shared" ca="1" si="39"/>
        <v/>
      </c>
      <c r="BZ325" s="711">
        <v>307</v>
      </c>
      <c r="CA325" s="714" t="str">
        <f t="shared" ca="1" si="40"/>
        <v/>
      </c>
      <c r="CB325" s="399" t="str">
        <f t="shared" ca="1" si="41"/>
        <v/>
      </c>
      <c r="CC325" s="400" t="str">
        <f ca="1"/>
        <v/>
      </c>
      <c r="CD325" s="400" t="str">
        <f ca="1"/>
        <v/>
      </c>
      <c r="CE325" s="400" t="str">
        <f ca="1"/>
        <v/>
      </c>
      <c r="CF325" s="401" t="str">
        <f ca="1"/>
        <v/>
      </c>
      <c r="CG325" s="402" t="str">
        <f ca="1"/>
        <v/>
      </c>
      <c r="CH325" s="400" t="str">
        <f ca="1"/>
        <v/>
      </c>
      <c r="CI325" s="715" t="str">
        <f t="shared" ca="1" si="35"/>
        <v/>
      </c>
    </row>
    <row r="326" spans="5:87">
      <c r="E326" s="321">
        <v>308</v>
      </c>
      <c r="F326" s="408"/>
      <c r="G326" s="409"/>
      <c r="H326" s="419"/>
      <c r="I326" s="404"/>
      <c r="J326" s="404"/>
      <c r="K326" s="405"/>
      <c r="L326" s="406"/>
      <c r="M326" s="404"/>
      <c r="N326" s="407"/>
      <c r="P326" s="322">
        <v>308</v>
      </c>
      <c r="Q326" s="714" t="str">
        <f t="shared" si="36"/>
        <v/>
      </c>
      <c r="R326" s="435"/>
      <c r="S326" s="419"/>
      <c r="T326" s="419"/>
      <c r="U326" s="419"/>
      <c r="V326" s="432"/>
      <c r="W326" s="433"/>
      <c r="X326" s="419"/>
      <c r="Y326" s="434"/>
      <c r="Z326" s="2" t="s">
        <v>95</v>
      </c>
      <c r="BN326" s="708" t="s">
        <v>95</v>
      </c>
      <c r="BO326" s="711">
        <v>308</v>
      </c>
      <c r="BP326" s="401" t="str">
        <f t="shared" ca="1" si="37"/>
        <v/>
      </c>
      <c r="BQ326" s="399" t="str">
        <f t="shared" ca="1" si="38"/>
        <v/>
      </c>
      <c r="BR326" s="400" t="str">
        <f ca="1"/>
        <v/>
      </c>
      <c r="BS326" s="400" t="str">
        <f ca="1"/>
        <v/>
      </c>
      <c r="BT326" s="400" t="str">
        <f ca="1"/>
        <v/>
      </c>
      <c r="BU326" s="401" t="str">
        <f ca="1"/>
        <v/>
      </c>
      <c r="BV326" s="402" t="str">
        <f ca="1"/>
        <v/>
      </c>
      <c r="BW326" s="400" t="str">
        <f ca="1"/>
        <v/>
      </c>
      <c r="BX326" s="403" t="str">
        <f t="shared" ca="1" si="34"/>
        <v/>
      </c>
      <c r="BY326" s="713" t="str">
        <f t="shared" ca="1" si="39"/>
        <v/>
      </c>
      <c r="BZ326" s="711">
        <v>308</v>
      </c>
      <c r="CA326" s="714" t="str">
        <f t="shared" ca="1" si="40"/>
        <v/>
      </c>
      <c r="CB326" s="399" t="str">
        <f t="shared" ca="1" si="41"/>
        <v/>
      </c>
      <c r="CC326" s="400" t="str">
        <f ca="1"/>
        <v/>
      </c>
      <c r="CD326" s="400" t="str">
        <f ca="1"/>
        <v/>
      </c>
      <c r="CE326" s="400" t="str">
        <f ca="1"/>
        <v/>
      </c>
      <c r="CF326" s="401" t="str">
        <f ca="1"/>
        <v/>
      </c>
      <c r="CG326" s="402" t="str">
        <f ca="1"/>
        <v/>
      </c>
      <c r="CH326" s="400" t="str">
        <f ca="1"/>
        <v/>
      </c>
      <c r="CI326" s="715" t="str">
        <f t="shared" ca="1" si="35"/>
        <v/>
      </c>
    </row>
    <row r="327" spans="5:87">
      <c r="E327" s="321">
        <v>309</v>
      </c>
      <c r="F327" s="408"/>
      <c r="G327" s="409"/>
      <c r="H327" s="419"/>
      <c r="I327" s="404"/>
      <c r="J327" s="404"/>
      <c r="K327" s="405"/>
      <c r="L327" s="406"/>
      <c r="M327" s="404"/>
      <c r="N327" s="407"/>
      <c r="P327" s="322">
        <v>309</v>
      </c>
      <c r="Q327" s="714" t="str">
        <f t="shared" si="36"/>
        <v/>
      </c>
      <c r="R327" s="435"/>
      <c r="S327" s="419"/>
      <c r="T327" s="419"/>
      <c r="U327" s="419"/>
      <c r="V327" s="432"/>
      <c r="W327" s="433"/>
      <c r="X327" s="419"/>
      <c r="Y327" s="434"/>
      <c r="Z327" s="2" t="s">
        <v>95</v>
      </c>
      <c r="BN327" s="708" t="s">
        <v>95</v>
      </c>
      <c r="BO327" s="711">
        <v>309</v>
      </c>
      <c r="BP327" s="401" t="str">
        <f t="shared" ca="1" si="37"/>
        <v/>
      </c>
      <c r="BQ327" s="399" t="str">
        <f t="shared" ca="1" si="38"/>
        <v/>
      </c>
      <c r="BR327" s="400" t="str">
        <f ca="1"/>
        <v/>
      </c>
      <c r="BS327" s="400" t="str">
        <f ca="1"/>
        <v/>
      </c>
      <c r="BT327" s="400" t="str">
        <f ca="1"/>
        <v/>
      </c>
      <c r="BU327" s="401" t="str">
        <f ca="1"/>
        <v/>
      </c>
      <c r="BV327" s="402" t="str">
        <f ca="1"/>
        <v/>
      </c>
      <c r="BW327" s="400" t="str">
        <f ca="1"/>
        <v/>
      </c>
      <c r="BX327" s="403" t="str">
        <f t="shared" ca="1" si="34"/>
        <v/>
      </c>
      <c r="BY327" s="713" t="str">
        <f t="shared" ca="1" si="39"/>
        <v/>
      </c>
      <c r="BZ327" s="711">
        <v>309</v>
      </c>
      <c r="CA327" s="714" t="str">
        <f t="shared" ca="1" si="40"/>
        <v/>
      </c>
      <c r="CB327" s="399" t="str">
        <f t="shared" ca="1" si="41"/>
        <v/>
      </c>
      <c r="CC327" s="400" t="str">
        <f ca="1"/>
        <v/>
      </c>
      <c r="CD327" s="400" t="str">
        <f ca="1"/>
        <v/>
      </c>
      <c r="CE327" s="400" t="str">
        <f ca="1"/>
        <v/>
      </c>
      <c r="CF327" s="401" t="str">
        <f ca="1"/>
        <v/>
      </c>
      <c r="CG327" s="402" t="str">
        <f ca="1"/>
        <v/>
      </c>
      <c r="CH327" s="400" t="str">
        <f ca="1"/>
        <v/>
      </c>
      <c r="CI327" s="715" t="str">
        <f t="shared" ca="1" si="35"/>
        <v/>
      </c>
    </row>
    <row r="328" spans="5:87">
      <c r="E328" s="321">
        <v>310</v>
      </c>
      <c r="F328" s="408"/>
      <c r="G328" s="409"/>
      <c r="H328" s="419"/>
      <c r="I328" s="404"/>
      <c r="J328" s="404"/>
      <c r="K328" s="405"/>
      <c r="L328" s="406"/>
      <c r="M328" s="404"/>
      <c r="N328" s="407"/>
      <c r="P328" s="322">
        <v>310</v>
      </c>
      <c r="Q328" s="714" t="str">
        <f t="shared" si="36"/>
        <v/>
      </c>
      <c r="R328" s="435"/>
      <c r="S328" s="419"/>
      <c r="T328" s="419"/>
      <c r="U328" s="419"/>
      <c r="V328" s="432"/>
      <c r="W328" s="433"/>
      <c r="X328" s="419"/>
      <c r="Y328" s="434"/>
      <c r="Z328" s="2" t="s">
        <v>95</v>
      </c>
      <c r="BN328" s="708" t="s">
        <v>95</v>
      </c>
      <c r="BO328" s="711">
        <v>310</v>
      </c>
      <c r="BP328" s="401" t="str">
        <f t="shared" ca="1" si="37"/>
        <v/>
      </c>
      <c r="BQ328" s="399" t="str">
        <f t="shared" ca="1" si="38"/>
        <v/>
      </c>
      <c r="BR328" s="400" t="str">
        <f ca="1"/>
        <v/>
      </c>
      <c r="BS328" s="400" t="str">
        <f ca="1"/>
        <v/>
      </c>
      <c r="BT328" s="400" t="str">
        <f ca="1"/>
        <v/>
      </c>
      <c r="BU328" s="401" t="str">
        <f ca="1"/>
        <v/>
      </c>
      <c r="BV328" s="402" t="str">
        <f ca="1"/>
        <v/>
      </c>
      <c r="BW328" s="400" t="str">
        <f ca="1"/>
        <v/>
      </c>
      <c r="BX328" s="403" t="str">
        <f t="shared" ca="1" si="34"/>
        <v/>
      </c>
      <c r="BY328" s="713" t="str">
        <f t="shared" ca="1" si="39"/>
        <v/>
      </c>
      <c r="BZ328" s="711">
        <v>310</v>
      </c>
      <c r="CA328" s="714" t="str">
        <f t="shared" ca="1" si="40"/>
        <v/>
      </c>
      <c r="CB328" s="399" t="str">
        <f t="shared" ca="1" si="41"/>
        <v/>
      </c>
      <c r="CC328" s="400" t="str">
        <f ca="1"/>
        <v/>
      </c>
      <c r="CD328" s="400" t="str">
        <f ca="1"/>
        <v/>
      </c>
      <c r="CE328" s="400" t="str">
        <f ca="1"/>
        <v/>
      </c>
      <c r="CF328" s="401" t="str">
        <f ca="1"/>
        <v/>
      </c>
      <c r="CG328" s="402" t="str">
        <f ca="1"/>
        <v/>
      </c>
      <c r="CH328" s="400" t="str">
        <f ca="1"/>
        <v/>
      </c>
      <c r="CI328" s="715" t="str">
        <f t="shared" ca="1" si="35"/>
        <v/>
      </c>
    </row>
    <row r="329" spans="5:87">
      <c r="E329" s="321">
        <v>311</v>
      </c>
      <c r="F329" s="408"/>
      <c r="G329" s="409"/>
      <c r="H329" s="419"/>
      <c r="I329" s="404"/>
      <c r="J329" s="404"/>
      <c r="K329" s="405"/>
      <c r="L329" s="406"/>
      <c r="M329" s="404"/>
      <c r="N329" s="407"/>
      <c r="P329" s="322">
        <v>311</v>
      </c>
      <c r="Q329" s="714" t="str">
        <f t="shared" si="36"/>
        <v/>
      </c>
      <c r="R329" s="435"/>
      <c r="S329" s="419"/>
      <c r="T329" s="419"/>
      <c r="U329" s="419"/>
      <c r="V329" s="432"/>
      <c r="W329" s="433"/>
      <c r="X329" s="419"/>
      <c r="Y329" s="434"/>
      <c r="Z329" s="2" t="s">
        <v>95</v>
      </c>
      <c r="BN329" s="708" t="s">
        <v>95</v>
      </c>
      <c r="BO329" s="711">
        <v>311</v>
      </c>
      <c r="BP329" s="401" t="str">
        <f t="shared" ca="1" si="37"/>
        <v/>
      </c>
      <c r="BQ329" s="399" t="str">
        <f t="shared" ca="1" si="38"/>
        <v/>
      </c>
      <c r="BR329" s="400" t="str">
        <f ca="1"/>
        <v/>
      </c>
      <c r="BS329" s="400" t="str">
        <f ca="1"/>
        <v/>
      </c>
      <c r="BT329" s="400" t="str">
        <f ca="1"/>
        <v/>
      </c>
      <c r="BU329" s="401" t="str">
        <f ca="1"/>
        <v/>
      </c>
      <c r="BV329" s="402" t="str">
        <f ca="1"/>
        <v/>
      </c>
      <c r="BW329" s="400" t="str">
        <f ca="1"/>
        <v/>
      </c>
      <c r="BX329" s="403" t="str">
        <f t="shared" ca="1" si="34"/>
        <v/>
      </c>
      <c r="BY329" s="713" t="str">
        <f t="shared" ca="1" si="39"/>
        <v/>
      </c>
      <c r="BZ329" s="711">
        <v>311</v>
      </c>
      <c r="CA329" s="714" t="str">
        <f t="shared" ca="1" si="40"/>
        <v/>
      </c>
      <c r="CB329" s="399" t="str">
        <f t="shared" ca="1" si="41"/>
        <v/>
      </c>
      <c r="CC329" s="400" t="str">
        <f ca="1"/>
        <v/>
      </c>
      <c r="CD329" s="400" t="str">
        <f ca="1"/>
        <v/>
      </c>
      <c r="CE329" s="400" t="str">
        <f ca="1"/>
        <v/>
      </c>
      <c r="CF329" s="401" t="str">
        <f ca="1"/>
        <v/>
      </c>
      <c r="CG329" s="402" t="str">
        <f ca="1"/>
        <v/>
      </c>
      <c r="CH329" s="400" t="str">
        <f ca="1"/>
        <v/>
      </c>
      <c r="CI329" s="715" t="str">
        <f t="shared" ca="1" si="35"/>
        <v/>
      </c>
    </row>
    <row r="330" spans="5:87">
      <c r="E330" s="321">
        <v>312</v>
      </c>
      <c r="F330" s="408"/>
      <c r="G330" s="409"/>
      <c r="H330" s="419"/>
      <c r="I330" s="404"/>
      <c r="J330" s="404"/>
      <c r="K330" s="405"/>
      <c r="L330" s="406"/>
      <c r="M330" s="404"/>
      <c r="N330" s="407"/>
      <c r="P330" s="322">
        <v>312</v>
      </c>
      <c r="Q330" s="714" t="str">
        <f t="shared" si="36"/>
        <v/>
      </c>
      <c r="R330" s="435"/>
      <c r="S330" s="419"/>
      <c r="T330" s="419"/>
      <c r="U330" s="419"/>
      <c r="V330" s="432"/>
      <c r="W330" s="433"/>
      <c r="X330" s="419"/>
      <c r="Y330" s="434"/>
      <c r="Z330" s="2" t="s">
        <v>95</v>
      </c>
      <c r="BN330" s="708" t="s">
        <v>95</v>
      </c>
      <c r="BO330" s="711">
        <v>312</v>
      </c>
      <c r="BP330" s="401" t="str">
        <f t="shared" ca="1" si="37"/>
        <v/>
      </c>
      <c r="BQ330" s="399" t="str">
        <f t="shared" ca="1" si="38"/>
        <v/>
      </c>
      <c r="BR330" s="400" t="str">
        <f ca="1"/>
        <v/>
      </c>
      <c r="BS330" s="400" t="str">
        <f ca="1"/>
        <v/>
      </c>
      <c r="BT330" s="400" t="str">
        <f ca="1"/>
        <v/>
      </c>
      <c r="BU330" s="401" t="str">
        <f ca="1"/>
        <v/>
      </c>
      <c r="BV330" s="402" t="str">
        <f ca="1"/>
        <v/>
      </c>
      <c r="BW330" s="400" t="str">
        <f ca="1"/>
        <v/>
      </c>
      <c r="BX330" s="403" t="str">
        <f t="shared" ca="1" si="34"/>
        <v/>
      </c>
      <c r="BY330" s="713" t="str">
        <f t="shared" ca="1" si="39"/>
        <v/>
      </c>
      <c r="BZ330" s="711">
        <v>312</v>
      </c>
      <c r="CA330" s="714" t="str">
        <f t="shared" ca="1" si="40"/>
        <v/>
      </c>
      <c r="CB330" s="399" t="str">
        <f t="shared" ca="1" si="41"/>
        <v/>
      </c>
      <c r="CC330" s="400" t="str">
        <f ca="1"/>
        <v/>
      </c>
      <c r="CD330" s="400" t="str">
        <f ca="1"/>
        <v/>
      </c>
      <c r="CE330" s="400" t="str">
        <f ca="1"/>
        <v/>
      </c>
      <c r="CF330" s="401" t="str">
        <f ca="1"/>
        <v/>
      </c>
      <c r="CG330" s="402" t="str">
        <f ca="1"/>
        <v/>
      </c>
      <c r="CH330" s="400" t="str">
        <f ca="1"/>
        <v/>
      </c>
      <c r="CI330" s="715" t="str">
        <f t="shared" ca="1" si="35"/>
        <v/>
      </c>
    </row>
    <row r="331" spans="5:87">
      <c r="E331" s="321">
        <v>313</v>
      </c>
      <c r="F331" s="408"/>
      <c r="G331" s="409"/>
      <c r="H331" s="419"/>
      <c r="I331" s="404"/>
      <c r="J331" s="404"/>
      <c r="K331" s="405"/>
      <c r="L331" s="406"/>
      <c r="M331" s="404"/>
      <c r="N331" s="407"/>
      <c r="P331" s="322">
        <v>313</v>
      </c>
      <c r="Q331" s="714" t="str">
        <f t="shared" si="36"/>
        <v/>
      </c>
      <c r="R331" s="435"/>
      <c r="S331" s="419"/>
      <c r="T331" s="419"/>
      <c r="U331" s="419"/>
      <c r="V331" s="432"/>
      <c r="W331" s="433"/>
      <c r="X331" s="419"/>
      <c r="Y331" s="434"/>
      <c r="Z331" s="2" t="s">
        <v>95</v>
      </c>
      <c r="BN331" s="708" t="s">
        <v>95</v>
      </c>
      <c r="BO331" s="711">
        <v>313</v>
      </c>
      <c r="BP331" s="401" t="str">
        <f t="shared" ca="1" si="37"/>
        <v/>
      </c>
      <c r="BQ331" s="399" t="str">
        <f t="shared" ca="1" si="38"/>
        <v/>
      </c>
      <c r="BR331" s="400" t="str">
        <f ca="1"/>
        <v/>
      </c>
      <c r="BS331" s="400" t="str">
        <f ca="1"/>
        <v/>
      </c>
      <c r="BT331" s="400" t="str">
        <f ca="1"/>
        <v/>
      </c>
      <c r="BU331" s="401" t="str">
        <f ca="1"/>
        <v/>
      </c>
      <c r="BV331" s="402" t="str">
        <f ca="1"/>
        <v/>
      </c>
      <c r="BW331" s="400" t="str">
        <f ca="1"/>
        <v/>
      </c>
      <c r="BX331" s="403" t="str">
        <f t="shared" ca="1" si="34"/>
        <v/>
      </c>
      <c r="BY331" s="713" t="str">
        <f t="shared" ca="1" si="39"/>
        <v/>
      </c>
      <c r="BZ331" s="711">
        <v>313</v>
      </c>
      <c r="CA331" s="714" t="str">
        <f t="shared" ca="1" si="40"/>
        <v/>
      </c>
      <c r="CB331" s="399" t="str">
        <f t="shared" ca="1" si="41"/>
        <v/>
      </c>
      <c r="CC331" s="400" t="str">
        <f ca="1"/>
        <v/>
      </c>
      <c r="CD331" s="400" t="str">
        <f ca="1"/>
        <v/>
      </c>
      <c r="CE331" s="400" t="str">
        <f ca="1"/>
        <v/>
      </c>
      <c r="CF331" s="401" t="str">
        <f ca="1"/>
        <v/>
      </c>
      <c r="CG331" s="402" t="str">
        <f ca="1"/>
        <v/>
      </c>
      <c r="CH331" s="400" t="str">
        <f ca="1"/>
        <v/>
      </c>
      <c r="CI331" s="715" t="str">
        <f t="shared" ca="1" si="35"/>
        <v/>
      </c>
    </row>
    <row r="332" spans="5:87">
      <c r="E332" s="321">
        <v>314</v>
      </c>
      <c r="F332" s="408"/>
      <c r="G332" s="409"/>
      <c r="H332" s="419"/>
      <c r="I332" s="404"/>
      <c r="J332" s="404"/>
      <c r="K332" s="405"/>
      <c r="L332" s="406"/>
      <c r="M332" s="404"/>
      <c r="N332" s="407"/>
      <c r="P332" s="322">
        <v>314</v>
      </c>
      <c r="Q332" s="714" t="str">
        <f t="shared" si="36"/>
        <v/>
      </c>
      <c r="R332" s="435"/>
      <c r="S332" s="419"/>
      <c r="T332" s="419"/>
      <c r="U332" s="419"/>
      <c r="V332" s="432"/>
      <c r="W332" s="433"/>
      <c r="X332" s="419"/>
      <c r="Y332" s="434"/>
      <c r="Z332" s="2" t="s">
        <v>95</v>
      </c>
      <c r="BN332" s="708" t="s">
        <v>95</v>
      </c>
      <c r="BO332" s="711">
        <v>314</v>
      </c>
      <c r="BP332" s="401" t="str">
        <f t="shared" ca="1" si="37"/>
        <v/>
      </c>
      <c r="BQ332" s="399" t="str">
        <f t="shared" ca="1" si="38"/>
        <v/>
      </c>
      <c r="BR332" s="400" t="str">
        <f ca="1"/>
        <v/>
      </c>
      <c r="BS332" s="400" t="str">
        <f ca="1"/>
        <v/>
      </c>
      <c r="BT332" s="400" t="str">
        <f ca="1"/>
        <v/>
      </c>
      <c r="BU332" s="401" t="str">
        <f ca="1"/>
        <v/>
      </c>
      <c r="BV332" s="402" t="str">
        <f ca="1"/>
        <v/>
      </c>
      <c r="BW332" s="400" t="str">
        <f ca="1"/>
        <v/>
      </c>
      <c r="BX332" s="403" t="str">
        <f t="shared" ca="1" si="34"/>
        <v/>
      </c>
      <c r="BY332" s="713" t="str">
        <f t="shared" ca="1" si="39"/>
        <v/>
      </c>
      <c r="BZ332" s="711">
        <v>314</v>
      </c>
      <c r="CA332" s="714" t="str">
        <f t="shared" ca="1" si="40"/>
        <v/>
      </c>
      <c r="CB332" s="399" t="str">
        <f t="shared" ca="1" si="41"/>
        <v/>
      </c>
      <c r="CC332" s="400" t="str">
        <f ca="1"/>
        <v/>
      </c>
      <c r="CD332" s="400" t="str">
        <f ca="1"/>
        <v/>
      </c>
      <c r="CE332" s="400" t="str">
        <f ca="1"/>
        <v/>
      </c>
      <c r="CF332" s="401" t="str">
        <f ca="1"/>
        <v/>
      </c>
      <c r="CG332" s="402" t="str">
        <f ca="1"/>
        <v/>
      </c>
      <c r="CH332" s="400" t="str">
        <f ca="1"/>
        <v/>
      </c>
      <c r="CI332" s="715" t="str">
        <f t="shared" ca="1" si="35"/>
        <v/>
      </c>
    </row>
    <row r="333" spans="5:87">
      <c r="E333" s="321">
        <v>315</v>
      </c>
      <c r="F333" s="408"/>
      <c r="G333" s="409"/>
      <c r="H333" s="419"/>
      <c r="I333" s="404"/>
      <c r="J333" s="404"/>
      <c r="K333" s="405"/>
      <c r="L333" s="406"/>
      <c r="M333" s="404"/>
      <c r="N333" s="407"/>
      <c r="P333" s="322">
        <v>315</v>
      </c>
      <c r="Q333" s="714" t="str">
        <f t="shared" si="36"/>
        <v/>
      </c>
      <c r="R333" s="435"/>
      <c r="S333" s="419"/>
      <c r="T333" s="419"/>
      <c r="U333" s="419"/>
      <c r="V333" s="432"/>
      <c r="W333" s="433"/>
      <c r="X333" s="419"/>
      <c r="Y333" s="434"/>
      <c r="Z333" s="2" t="s">
        <v>95</v>
      </c>
      <c r="BN333" s="708" t="s">
        <v>95</v>
      </c>
      <c r="BO333" s="711">
        <v>315</v>
      </c>
      <c r="BP333" s="401" t="str">
        <f t="shared" ca="1" si="37"/>
        <v/>
      </c>
      <c r="BQ333" s="399" t="str">
        <f t="shared" ca="1" si="38"/>
        <v/>
      </c>
      <c r="BR333" s="400" t="str">
        <f ca="1"/>
        <v/>
      </c>
      <c r="BS333" s="400" t="str">
        <f ca="1"/>
        <v/>
      </c>
      <c r="BT333" s="400" t="str">
        <f ca="1"/>
        <v/>
      </c>
      <c r="BU333" s="401" t="str">
        <f ca="1"/>
        <v/>
      </c>
      <c r="BV333" s="402" t="str">
        <f ca="1"/>
        <v/>
      </c>
      <c r="BW333" s="400" t="str">
        <f ca="1"/>
        <v/>
      </c>
      <c r="BX333" s="403" t="str">
        <f t="shared" ca="1" si="34"/>
        <v/>
      </c>
      <c r="BY333" s="713" t="str">
        <f t="shared" ca="1" si="39"/>
        <v/>
      </c>
      <c r="BZ333" s="711">
        <v>315</v>
      </c>
      <c r="CA333" s="714" t="str">
        <f t="shared" ca="1" si="40"/>
        <v/>
      </c>
      <c r="CB333" s="399" t="str">
        <f t="shared" ca="1" si="41"/>
        <v/>
      </c>
      <c r="CC333" s="400" t="str">
        <f ca="1"/>
        <v/>
      </c>
      <c r="CD333" s="400" t="str">
        <f ca="1"/>
        <v/>
      </c>
      <c r="CE333" s="400" t="str">
        <f ca="1"/>
        <v/>
      </c>
      <c r="CF333" s="401" t="str">
        <f ca="1"/>
        <v/>
      </c>
      <c r="CG333" s="402" t="str">
        <f ca="1"/>
        <v/>
      </c>
      <c r="CH333" s="400" t="str">
        <f ca="1"/>
        <v/>
      </c>
      <c r="CI333" s="715" t="str">
        <f t="shared" ca="1" si="35"/>
        <v/>
      </c>
    </row>
    <row r="334" spans="5:87">
      <c r="E334" s="321">
        <v>316</v>
      </c>
      <c r="F334" s="408"/>
      <c r="G334" s="409"/>
      <c r="H334" s="419"/>
      <c r="I334" s="404"/>
      <c r="J334" s="404"/>
      <c r="K334" s="405"/>
      <c r="L334" s="406"/>
      <c r="M334" s="404"/>
      <c r="N334" s="407"/>
      <c r="P334" s="322">
        <v>316</v>
      </c>
      <c r="Q334" s="714" t="str">
        <f t="shared" si="36"/>
        <v/>
      </c>
      <c r="R334" s="435"/>
      <c r="S334" s="419"/>
      <c r="T334" s="419"/>
      <c r="U334" s="419"/>
      <c r="V334" s="432"/>
      <c r="W334" s="433"/>
      <c r="X334" s="419"/>
      <c r="Y334" s="434"/>
      <c r="Z334" s="2" t="s">
        <v>95</v>
      </c>
      <c r="BN334" s="708" t="s">
        <v>95</v>
      </c>
      <c r="BO334" s="711">
        <v>316</v>
      </c>
      <c r="BP334" s="401" t="str">
        <f t="shared" ca="1" si="37"/>
        <v/>
      </c>
      <c r="BQ334" s="399" t="str">
        <f t="shared" ca="1" si="38"/>
        <v/>
      </c>
      <c r="BR334" s="400" t="str">
        <f ca="1"/>
        <v/>
      </c>
      <c r="BS334" s="400" t="str">
        <f ca="1"/>
        <v/>
      </c>
      <c r="BT334" s="400" t="str">
        <f ca="1"/>
        <v/>
      </c>
      <c r="BU334" s="401" t="str">
        <f ca="1"/>
        <v/>
      </c>
      <c r="BV334" s="402" t="str">
        <f ca="1"/>
        <v/>
      </c>
      <c r="BW334" s="400" t="str">
        <f ca="1"/>
        <v/>
      </c>
      <c r="BX334" s="403" t="str">
        <f t="shared" ca="1" si="34"/>
        <v/>
      </c>
      <c r="BY334" s="713" t="str">
        <f t="shared" ca="1" si="39"/>
        <v/>
      </c>
      <c r="BZ334" s="711">
        <v>316</v>
      </c>
      <c r="CA334" s="714" t="str">
        <f t="shared" ca="1" si="40"/>
        <v/>
      </c>
      <c r="CB334" s="399" t="str">
        <f t="shared" ca="1" si="41"/>
        <v/>
      </c>
      <c r="CC334" s="400" t="str">
        <f ca="1"/>
        <v/>
      </c>
      <c r="CD334" s="400" t="str">
        <f ca="1"/>
        <v/>
      </c>
      <c r="CE334" s="400" t="str">
        <f ca="1"/>
        <v/>
      </c>
      <c r="CF334" s="401" t="str">
        <f ca="1"/>
        <v/>
      </c>
      <c r="CG334" s="402" t="str">
        <f ca="1"/>
        <v/>
      </c>
      <c r="CH334" s="400" t="str">
        <f ca="1"/>
        <v/>
      </c>
      <c r="CI334" s="715" t="str">
        <f t="shared" ca="1" si="35"/>
        <v/>
      </c>
    </row>
    <row r="335" spans="5:87">
      <c r="E335" s="321">
        <v>317</v>
      </c>
      <c r="F335" s="408"/>
      <c r="G335" s="409"/>
      <c r="H335" s="419"/>
      <c r="I335" s="404"/>
      <c r="J335" s="404"/>
      <c r="K335" s="405"/>
      <c r="L335" s="406"/>
      <c r="M335" s="404"/>
      <c r="N335" s="407"/>
      <c r="P335" s="322">
        <v>317</v>
      </c>
      <c r="Q335" s="714" t="str">
        <f t="shared" si="36"/>
        <v/>
      </c>
      <c r="R335" s="435"/>
      <c r="S335" s="419"/>
      <c r="T335" s="419"/>
      <c r="U335" s="419"/>
      <c r="V335" s="432"/>
      <c r="W335" s="433"/>
      <c r="X335" s="419"/>
      <c r="Y335" s="434"/>
      <c r="Z335" s="2" t="s">
        <v>95</v>
      </c>
      <c r="BN335" s="708" t="s">
        <v>95</v>
      </c>
      <c r="BO335" s="711">
        <v>317</v>
      </c>
      <c r="BP335" s="401" t="str">
        <f t="shared" ca="1" si="37"/>
        <v/>
      </c>
      <c r="BQ335" s="399" t="str">
        <f t="shared" ca="1" si="38"/>
        <v/>
      </c>
      <c r="BR335" s="400" t="str">
        <f ca="1"/>
        <v/>
      </c>
      <c r="BS335" s="400" t="str">
        <f ca="1"/>
        <v/>
      </c>
      <c r="BT335" s="400" t="str">
        <f ca="1"/>
        <v/>
      </c>
      <c r="BU335" s="401" t="str">
        <f ca="1"/>
        <v/>
      </c>
      <c r="BV335" s="402" t="str">
        <f ca="1"/>
        <v/>
      </c>
      <c r="BW335" s="400" t="str">
        <f ca="1"/>
        <v/>
      </c>
      <c r="BX335" s="403" t="str">
        <f t="shared" ca="1" si="34"/>
        <v/>
      </c>
      <c r="BY335" s="713" t="str">
        <f t="shared" ca="1" si="39"/>
        <v/>
      </c>
      <c r="BZ335" s="711">
        <v>317</v>
      </c>
      <c r="CA335" s="714" t="str">
        <f t="shared" ca="1" si="40"/>
        <v/>
      </c>
      <c r="CB335" s="399" t="str">
        <f t="shared" ca="1" si="41"/>
        <v/>
      </c>
      <c r="CC335" s="400" t="str">
        <f ca="1"/>
        <v/>
      </c>
      <c r="CD335" s="400" t="str">
        <f ca="1"/>
        <v/>
      </c>
      <c r="CE335" s="400" t="str">
        <f ca="1"/>
        <v/>
      </c>
      <c r="CF335" s="401" t="str">
        <f ca="1"/>
        <v/>
      </c>
      <c r="CG335" s="402" t="str">
        <f ca="1"/>
        <v/>
      </c>
      <c r="CH335" s="400" t="str">
        <f ca="1"/>
        <v/>
      </c>
      <c r="CI335" s="715" t="str">
        <f t="shared" ca="1" si="35"/>
        <v/>
      </c>
    </row>
    <row r="336" spans="5:87">
      <c r="E336" s="321">
        <v>318</v>
      </c>
      <c r="F336" s="408"/>
      <c r="G336" s="409"/>
      <c r="H336" s="419"/>
      <c r="I336" s="404"/>
      <c r="J336" s="404"/>
      <c r="K336" s="405"/>
      <c r="L336" s="406"/>
      <c r="M336" s="404"/>
      <c r="N336" s="407"/>
      <c r="P336" s="322">
        <v>318</v>
      </c>
      <c r="Q336" s="714" t="str">
        <f t="shared" si="36"/>
        <v/>
      </c>
      <c r="R336" s="435"/>
      <c r="S336" s="419"/>
      <c r="T336" s="419"/>
      <c r="U336" s="419"/>
      <c r="V336" s="432"/>
      <c r="W336" s="433"/>
      <c r="X336" s="419"/>
      <c r="Y336" s="434"/>
      <c r="Z336" s="2" t="s">
        <v>95</v>
      </c>
      <c r="BN336" s="708" t="s">
        <v>95</v>
      </c>
      <c r="BO336" s="711">
        <v>318</v>
      </c>
      <c r="BP336" s="401" t="str">
        <f t="shared" ca="1" si="37"/>
        <v/>
      </c>
      <c r="BQ336" s="399" t="str">
        <f t="shared" ca="1" si="38"/>
        <v/>
      </c>
      <c r="BR336" s="400" t="str">
        <f ca="1"/>
        <v/>
      </c>
      <c r="BS336" s="400" t="str">
        <f ca="1"/>
        <v/>
      </c>
      <c r="BT336" s="400" t="str">
        <f ca="1"/>
        <v/>
      </c>
      <c r="BU336" s="401" t="str">
        <f ca="1"/>
        <v/>
      </c>
      <c r="BV336" s="402" t="str">
        <f ca="1"/>
        <v/>
      </c>
      <c r="BW336" s="400" t="str">
        <f ca="1"/>
        <v/>
      </c>
      <c r="BX336" s="403" t="str">
        <f t="shared" ca="1" si="34"/>
        <v/>
      </c>
      <c r="BY336" s="713" t="str">
        <f t="shared" ca="1" si="39"/>
        <v/>
      </c>
      <c r="BZ336" s="711">
        <v>318</v>
      </c>
      <c r="CA336" s="714" t="str">
        <f t="shared" ca="1" si="40"/>
        <v/>
      </c>
      <c r="CB336" s="399" t="str">
        <f t="shared" ca="1" si="41"/>
        <v/>
      </c>
      <c r="CC336" s="400" t="str">
        <f ca="1"/>
        <v/>
      </c>
      <c r="CD336" s="400" t="str">
        <f ca="1"/>
        <v/>
      </c>
      <c r="CE336" s="400" t="str">
        <f ca="1"/>
        <v/>
      </c>
      <c r="CF336" s="401" t="str">
        <f ca="1"/>
        <v/>
      </c>
      <c r="CG336" s="402" t="str">
        <f ca="1"/>
        <v/>
      </c>
      <c r="CH336" s="400" t="str">
        <f ca="1"/>
        <v/>
      </c>
      <c r="CI336" s="715" t="str">
        <f t="shared" ca="1" si="35"/>
        <v/>
      </c>
    </row>
    <row r="337" spans="5:87">
      <c r="E337" s="321">
        <v>319</v>
      </c>
      <c r="F337" s="408"/>
      <c r="G337" s="409"/>
      <c r="H337" s="419"/>
      <c r="I337" s="404"/>
      <c r="J337" s="404"/>
      <c r="K337" s="405"/>
      <c r="L337" s="406"/>
      <c r="M337" s="404"/>
      <c r="N337" s="407"/>
      <c r="P337" s="322">
        <v>319</v>
      </c>
      <c r="Q337" s="714" t="str">
        <f t="shared" si="36"/>
        <v/>
      </c>
      <c r="R337" s="435"/>
      <c r="S337" s="419"/>
      <c r="T337" s="419"/>
      <c r="U337" s="419"/>
      <c r="V337" s="432"/>
      <c r="W337" s="433"/>
      <c r="X337" s="419"/>
      <c r="Y337" s="434"/>
      <c r="Z337" s="2" t="s">
        <v>95</v>
      </c>
      <c r="BN337" s="708" t="s">
        <v>95</v>
      </c>
      <c r="BO337" s="711">
        <v>319</v>
      </c>
      <c r="BP337" s="401" t="str">
        <f t="shared" ca="1" si="37"/>
        <v/>
      </c>
      <c r="BQ337" s="399" t="str">
        <f t="shared" ca="1" si="38"/>
        <v/>
      </c>
      <c r="BR337" s="400" t="str">
        <f ca="1"/>
        <v/>
      </c>
      <c r="BS337" s="400" t="str">
        <f ca="1"/>
        <v/>
      </c>
      <c r="BT337" s="400" t="str">
        <f ca="1"/>
        <v/>
      </c>
      <c r="BU337" s="401" t="str">
        <f ca="1"/>
        <v/>
      </c>
      <c r="BV337" s="402" t="str">
        <f ca="1"/>
        <v/>
      </c>
      <c r="BW337" s="400" t="str">
        <f ca="1"/>
        <v/>
      </c>
      <c r="BX337" s="403" t="str">
        <f t="shared" ca="1" si="34"/>
        <v/>
      </c>
      <c r="BY337" s="713" t="str">
        <f t="shared" ca="1" si="39"/>
        <v/>
      </c>
      <c r="BZ337" s="711">
        <v>319</v>
      </c>
      <c r="CA337" s="714" t="str">
        <f t="shared" ca="1" si="40"/>
        <v/>
      </c>
      <c r="CB337" s="399" t="str">
        <f t="shared" ca="1" si="41"/>
        <v/>
      </c>
      <c r="CC337" s="400" t="str">
        <f ca="1"/>
        <v/>
      </c>
      <c r="CD337" s="400" t="str">
        <f ca="1"/>
        <v/>
      </c>
      <c r="CE337" s="400" t="str">
        <f ca="1"/>
        <v/>
      </c>
      <c r="CF337" s="401" t="str">
        <f ca="1"/>
        <v/>
      </c>
      <c r="CG337" s="402" t="str">
        <f ca="1"/>
        <v/>
      </c>
      <c r="CH337" s="400" t="str">
        <f ca="1"/>
        <v/>
      </c>
      <c r="CI337" s="715" t="str">
        <f t="shared" ca="1" si="35"/>
        <v/>
      </c>
    </row>
    <row r="338" spans="5:87">
      <c r="E338" s="321">
        <v>320</v>
      </c>
      <c r="F338" s="408"/>
      <c r="G338" s="409"/>
      <c r="H338" s="419"/>
      <c r="I338" s="404"/>
      <c r="J338" s="404"/>
      <c r="K338" s="405"/>
      <c r="L338" s="406"/>
      <c r="M338" s="404"/>
      <c r="N338" s="407"/>
      <c r="P338" s="322">
        <v>320</v>
      </c>
      <c r="Q338" s="714" t="str">
        <f t="shared" si="36"/>
        <v/>
      </c>
      <c r="R338" s="435"/>
      <c r="S338" s="419"/>
      <c r="T338" s="419"/>
      <c r="U338" s="419"/>
      <c r="V338" s="432"/>
      <c r="W338" s="433"/>
      <c r="X338" s="419"/>
      <c r="Y338" s="434"/>
      <c r="Z338" s="2" t="s">
        <v>95</v>
      </c>
      <c r="BN338" s="708" t="s">
        <v>95</v>
      </c>
      <c r="BO338" s="711">
        <v>320</v>
      </c>
      <c r="BP338" s="401" t="str">
        <f t="shared" ca="1" si="37"/>
        <v/>
      </c>
      <c r="BQ338" s="399" t="str">
        <f t="shared" ca="1" si="38"/>
        <v/>
      </c>
      <c r="BR338" s="400" t="str">
        <f ca="1"/>
        <v/>
      </c>
      <c r="BS338" s="400" t="str">
        <f ca="1"/>
        <v/>
      </c>
      <c r="BT338" s="400" t="str">
        <f ca="1"/>
        <v/>
      </c>
      <c r="BU338" s="401" t="str">
        <f ca="1"/>
        <v/>
      </c>
      <c r="BV338" s="402" t="str">
        <f ca="1"/>
        <v/>
      </c>
      <c r="BW338" s="400" t="str">
        <f ca="1"/>
        <v/>
      </c>
      <c r="BX338" s="403" t="str">
        <f t="shared" ca="1" si="34"/>
        <v/>
      </c>
      <c r="BY338" s="713" t="str">
        <f t="shared" ca="1" si="39"/>
        <v/>
      </c>
      <c r="BZ338" s="711">
        <v>320</v>
      </c>
      <c r="CA338" s="714" t="str">
        <f t="shared" ca="1" si="40"/>
        <v/>
      </c>
      <c r="CB338" s="399" t="str">
        <f t="shared" ca="1" si="41"/>
        <v/>
      </c>
      <c r="CC338" s="400" t="str">
        <f ca="1"/>
        <v/>
      </c>
      <c r="CD338" s="400" t="str">
        <f ca="1"/>
        <v/>
      </c>
      <c r="CE338" s="400" t="str">
        <f ca="1"/>
        <v/>
      </c>
      <c r="CF338" s="401" t="str">
        <f ca="1"/>
        <v/>
      </c>
      <c r="CG338" s="402" t="str">
        <f ca="1"/>
        <v/>
      </c>
      <c r="CH338" s="400" t="str">
        <f ca="1"/>
        <v/>
      </c>
      <c r="CI338" s="715" t="str">
        <f t="shared" ca="1" si="35"/>
        <v/>
      </c>
    </row>
    <row r="339" spans="5:87">
      <c r="E339" s="321">
        <v>321</v>
      </c>
      <c r="F339" s="408"/>
      <c r="G339" s="409"/>
      <c r="H339" s="419"/>
      <c r="I339" s="404"/>
      <c r="J339" s="404"/>
      <c r="K339" s="405"/>
      <c r="L339" s="406"/>
      <c r="M339" s="404"/>
      <c r="N339" s="407"/>
      <c r="P339" s="322">
        <v>321</v>
      </c>
      <c r="Q339" s="714" t="str">
        <f t="shared" si="36"/>
        <v/>
      </c>
      <c r="R339" s="435"/>
      <c r="S339" s="419"/>
      <c r="T339" s="419"/>
      <c r="U339" s="419"/>
      <c r="V339" s="432"/>
      <c r="W339" s="433"/>
      <c r="X339" s="419"/>
      <c r="Y339" s="434"/>
      <c r="Z339" s="2" t="s">
        <v>95</v>
      </c>
      <c r="BN339" s="708" t="s">
        <v>95</v>
      </c>
      <c r="BO339" s="711">
        <v>321</v>
      </c>
      <c r="BP339" s="401" t="str">
        <f t="shared" ca="1" si="37"/>
        <v/>
      </c>
      <c r="BQ339" s="399" t="str">
        <f t="shared" ca="1" si="38"/>
        <v/>
      </c>
      <c r="BR339" s="400" t="str">
        <f ca="1"/>
        <v/>
      </c>
      <c r="BS339" s="400" t="str">
        <f ca="1"/>
        <v/>
      </c>
      <c r="BT339" s="400" t="str">
        <f ca="1"/>
        <v/>
      </c>
      <c r="BU339" s="401" t="str">
        <f ca="1"/>
        <v/>
      </c>
      <c r="BV339" s="402" t="str">
        <f ca="1"/>
        <v/>
      </c>
      <c r="BW339" s="400" t="str">
        <f ca="1"/>
        <v/>
      </c>
      <c r="BX339" s="403" t="str">
        <f t="shared" ref="BX339:BX402" ca="1" si="42">IF($BS339="","",VNS.FixedRate)</f>
        <v/>
      </c>
      <c r="BY339" s="713" t="str">
        <f t="shared" ca="1" si="39"/>
        <v/>
      </c>
      <c r="BZ339" s="711">
        <v>321</v>
      </c>
      <c r="CA339" s="714" t="str">
        <f t="shared" ca="1" si="40"/>
        <v/>
      </c>
      <c r="CB339" s="399" t="str">
        <f t="shared" ca="1" si="41"/>
        <v/>
      </c>
      <c r="CC339" s="400" t="str">
        <f ca="1"/>
        <v/>
      </c>
      <c r="CD339" s="400" t="str">
        <f ca="1"/>
        <v/>
      </c>
      <c r="CE339" s="400" t="str">
        <f ca="1"/>
        <v/>
      </c>
      <c r="CF339" s="401" t="str">
        <f ca="1"/>
        <v/>
      </c>
      <c r="CG339" s="402" t="str">
        <f ca="1"/>
        <v/>
      </c>
      <c r="CH339" s="400" t="str">
        <f ca="1"/>
        <v/>
      </c>
      <c r="CI339" s="715" t="str">
        <f t="shared" ref="CI339:CI402" ca="1" si="43">IF($CD339="","",VNS.FloatSpread)</f>
        <v/>
      </c>
    </row>
    <row r="340" spans="5:87">
      <c r="E340" s="321">
        <v>322</v>
      </c>
      <c r="F340" s="408"/>
      <c r="G340" s="409"/>
      <c r="H340" s="419"/>
      <c r="I340" s="404"/>
      <c r="J340" s="404"/>
      <c r="K340" s="405"/>
      <c r="L340" s="406"/>
      <c r="M340" s="404"/>
      <c r="N340" s="407"/>
      <c r="P340" s="322">
        <v>322</v>
      </c>
      <c r="Q340" s="714" t="str">
        <f t="shared" ref="Q340:Q403" si="44">IF(S340&lt;&gt;"",VLOOKUP(S340,H$19:O$518,8),"")</f>
        <v/>
      </c>
      <c r="R340" s="435"/>
      <c r="S340" s="419"/>
      <c r="T340" s="419"/>
      <c r="U340" s="419"/>
      <c r="V340" s="432"/>
      <c r="W340" s="433"/>
      <c r="X340" s="419"/>
      <c r="Y340" s="434"/>
      <c r="Z340" s="2" t="s">
        <v>95</v>
      </c>
      <c r="BN340" s="708" t="s">
        <v>95</v>
      </c>
      <c r="BO340" s="711">
        <v>322</v>
      </c>
      <c r="BP340" s="401" t="str">
        <f t="shared" ref="BP340:BP403" ca="1" si="45">IF($BS340="","",IF(OR(VNS.FixedAmortization=0,VNS.FixedAmortization.Frequency=0),BP339,IF(MOD(BO340-1,VNS.FixedAmortization.Frequency)=0,BP339-VNS.FixedAmortization,BP339)))</f>
        <v/>
      </c>
      <c r="BQ340" s="399" t="str">
        <f t="shared" ref="BQ340:BQ403" ca="1" si="46">IF(BS340="","",1)</f>
        <v/>
      </c>
      <c r="BR340" s="400" t="str">
        <f ca="1"/>
        <v/>
      </c>
      <c r="BS340" s="400" t="str">
        <f ca="1"/>
        <v/>
      </c>
      <c r="BT340" s="400" t="str">
        <f ca="1"/>
        <v/>
      </c>
      <c r="BU340" s="401" t="str">
        <f ca="1"/>
        <v/>
      </c>
      <c r="BV340" s="402" t="str">
        <f ca="1"/>
        <v/>
      </c>
      <c r="BW340" s="400" t="str">
        <f ca="1"/>
        <v/>
      </c>
      <c r="BX340" s="403" t="str">
        <f t="shared" ca="1" si="42"/>
        <v/>
      </c>
      <c r="BY340" s="713" t="str">
        <f t="shared" ref="BY340:BY403" ca="1" si="47">BP340</f>
        <v/>
      </c>
      <c r="BZ340" s="711">
        <v>322</v>
      </c>
      <c r="CA340" s="714" t="str">
        <f t="shared" ref="CA340:CA403" ca="1" si="48">IF(CC340&lt;&gt;"",VLOOKUP(CC340,BR$19:BY$518,8),"")</f>
        <v/>
      </c>
      <c r="CB340" s="399" t="str">
        <f t="shared" ca="1" si="41"/>
        <v/>
      </c>
      <c r="CC340" s="400" t="str">
        <f ca="1"/>
        <v/>
      </c>
      <c r="CD340" s="400" t="str">
        <f ca="1"/>
        <v/>
      </c>
      <c r="CE340" s="400" t="str">
        <f ca="1"/>
        <v/>
      </c>
      <c r="CF340" s="401" t="str">
        <f ca="1"/>
        <v/>
      </c>
      <c r="CG340" s="402" t="str">
        <f ca="1"/>
        <v/>
      </c>
      <c r="CH340" s="400" t="str">
        <f ca="1"/>
        <v/>
      </c>
      <c r="CI340" s="715" t="str">
        <f t="shared" ca="1" si="43"/>
        <v/>
      </c>
    </row>
    <row r="341" spans="5:87">
      <c r="E341" s="321">
        <v>323</v>
      </c>
      <c r="F341" s="408"/>
      <c r="G341" s="409"/>
      <c r="H341" s="419"/>
      <c r="I341" s="404"/>
      <c r="J341" s="404"/>
      <c r="K341" s="405"/>
      <c r="L341" s="406"/>
      <c r="M341" s="404"/>
      <c r="N341" s="407"/>
      <c r="P341" s="322">
        <v>323</v>
      </c>
      <c r="Q341" s="714" t="str">
        <f t="shared" si="44"/>
        <v/>
      </c>
      <c r="R341" s="435"/>
      <c r="S341" s="419"/>
      <c r="T341" s="419"/>
      <c r="U341" s="419"/>
      <c r="V341" s="432"/>
      <c r="W341" s="433"/>
      <c r="X341" s="419"/>
      <c r="Y341" s="434"/>
      <c r="Z341" s="2" t="s">
        <v>95</v>
      </c>
      <c r="BN341" s="708" t="s">
        <v>95</v>
      </c>
      <c r="BO341" s="711">
        <v>323</v>
      </c>
      <c r="BP341" s="401" t="str">
        <f t="shared" ca="1" si="45"/>
        <v/>
      </c>
      <c r="BQ341" s="399" t="str">
        <f t="shared" ca="1" si="46"/>
        <v/>
      </c>
      <c r="BR341" s="400" t="str">
        <f ca="1"/>
        <v/>
      </c>
      <c r="BS341" s="400" t="str">
        <f ca="1"/>
        <v/>
      </c>
      <c r="BT341" s="400" t="str">
        <f ca="1"/>
        <v/>
      </c>
      <c r="BU341" s="401" t="str">
        <f ca="1"/>
        <v/>
      </c>
      <c r="BV341" s="402" t="str">
        <f ca="1"/>
        <v/>
      </c>
      <c r="BW341" s="400" t="str">
        <f ca="1"/>
        <v/>
      </c>
      <c r="BX341" s="403" t="str">
        <f t="shared" ca="1" si="42"/>
        <v/>
      </c>
      <c r="BY341" s="713" t="str">
        <f t="shared" ca="1" si="47"/>
        <v/>
      </c>
      <c r="BZ341" s="711">
        <v>323</v>
      </c>
      <c r="CA341" s="714" t="str">
        <f t="shared" ca="1" si="48"/>
        <v/>
      </c>
      <c r="CB341" s="399" t="str">
        <f t="shared" ca="1" si="41"/>
        <v/>
      </c>
      <c r="CC341" s="400" t="str">
        <f ca="1"/>
        <v/>
      </c>
      <c r="CD341" s="400" t="str">
        <f ca="1"/>
        <v/>
      </c>
      <c r="CE341" s="400" t="str">
        <f ca="1"/>
        <v/>
      </c>
      <c r="CF341" s="401" t="str">
        <f ca="1"/>
        <v/>
      </c>
      <c r="CG341" s="402" t="str">
        <f ca="1"/>
        <v/>
      </c>
      <c r="CH341" s="400" t="str">
        <f ca="1"/>
        <v/>
      </c>
      <c r="CI341" s="715" t="str">
        <f t="shared" ca="1" si="43"/>
        <v/>
      </c>
    </row>
    <row r="342" spans="5:87">
      <c r="E342" s="321">
        <v>324</v>
      </c>
      <c r="F342" s="408"/>
      <c r="G342" s="409"/>
      <c r="H342" s="419"/>
      <c r="I342" s="404"/>
      <c r="J342" s="404"/>
      <c r="K342" s="405"/>
      <c r="L342" s="406"/>
      <c r="M342" s="404"/>
      <c r="N342" s="407"/>
      <c r="P342" s="322">
        <v>324</v>
      </c>
      <c r="Q342" s="714" t="str">
        <f t="shared" si="44"/>
        <v/>
      </c>
      <c r="R342" s="435"/>
      <c r="S342" s="419"/>
      <c r="T342" s="419"/>
      <c r="U342" s="419"/>
      <c r="V342" s="432"/>
      <c r="W342" s="433"/>
      <c r="X342" s="419"/>
      <c r="Y342" s="434"/>
      <c r="Z342" s="2" t="s">
        <v>95</v>
      </c>
      <c r="BN342" s="708" t="s">
        <v>95</v>
      </c>
      <c r="BO342" s="711">
        <v>324</v>
      </c>
      <c r="BP342" s="401" t="str">
        <f t="shared" ca="1" si="45"/>
        <v/>
      </c>
      <c r="BQ342" s="399" t="str">
        <f t="shared" ca="1" si="46"/>
        <v/>
      </c>
      <c r="BR342" s="400" t="str">
        <f ca="1"/>
        <v/>
      </c>
      <c r="BS342" s="400" t="str">
        <f ca="1"/>
        <v/>
      </c>
      <c r="BT342" s="400" t="str">
        <f ca="1"/>
        <v/>
      </c>
      <c r="BU342" s="401" t="str">
        <f ca="1"/>
        <v/>
      </c>
      <c r="BV342" s="402" t="str">
        <f ca="1"/>
        <v/>
      </c>
      <c r="BW342" s="400" t="str">
        <f ca="1"/>
        <v/>
      </c>
      <c r="BX342" s="403" t="str">
        <f t="shared" ca="1" si="42"/>
        <v/>
      </c>
      <c r="BY342" s="713" t="str">
        <f t="shared" ca="1" si="47"/>
        <v/>
      </c>
      <c r="BZ342" s="711">
        <v>324</v>
      </c>
      <c r="CA342" s="714" t="str">
        <f t="shared" ca="1" si="48"/>
        <v/>
      </c>
      <c r="CB342" s="399" t="str">
        <f t="shared" ca="1" si="41"/>
        <v/>
      </c>
      <c r="CC342" s="400" t="str">
        <f ca="1"/>
        <v/>
      </c>
      <c r="CD342" s="400" t="str">
        <f ca="1"/>
        <v/>
      </c>
      <c r="CE342" s="400" t="str">
        <f ca="1"/>
        <v/>
      </c>
      <c r="CF342" s="401" t="str">
        <f ca="1"/>
        <v/>
      </c>
      <c r="CG342" s="402" t="str">
        <f ca="1"/>
        <v/>
      </c>
      <c r="CH342" s="400" t="str">
        <f ca="1"/>
        <v/>
      </c>
      <c r="CI342" s="715" t="str">
        <f t="shared" ca="1" si="43"/>
        <v/>
      </c>
    </row>
    <row r="343" spans="5:87">
      <c r="E343" s="321">
        <v>325</v>
      </c>
      <c r="F343" s="408"/>
      <c r="G343" s="409"/>
      <c r="H343" s="419"/>
      <c r="I343" s="404"/>
      <c r="J343" s="404"/>
      <c r="K343" s="405"/>
      <c r="L343" s="406"/>
      <c r="M343" s="404"/>
      <c r="N343" s="407"/>
      <c r="P343" s="322">
        <v>325</v>
      </c>
      <c r="Q343" s="714" t="str">
        <f t="shared" si="44"/>
        <v/>
      </c>
      <c r="R343" s="435"/>
      <c r="S343" s="419"/>
      <c r="T343" s="419"/>
      <c r="U343" s="419"/>
      <c r="V343" s="432"/>
      <c r="W343" s="433"/>
      <c r="X343" s="419"/>
      <c r="Y343" s="434"/>
      <c r="Z343" s="2" t="s">
        <v>95</v>
      </c>
      <c r="BN343" s="708" t="s">
        <v>95</v>
      </c>
      <c r="BO343" s="711">
        <v>325</v>
      </c>
      <c r="BP343" s="401" t="str">
        <f t="shared" ca="1" si="45"/>
        <v/>
      </c>
      <c r="BQ343" s="399" t="str">
        <f t="shared" ca="1" si="46"/>
        <v/>
      </c>
      <c r="BR343" s="400" t="str">
        <f ca="1"/>
        <v/>
      </c>
      <c r="BS343" s="400" t="str">
        <f ca="1"/>
        <v/>
      </c>
      <c r="BT343" s="400" t="str">
        <f ca="1"/>
        <v/>
      </c>
      <c r="BU343" s="401" t="str">
        <f ca="1"/>
        <v/>
      </c>
      <c r="BV343" s="402" t="str">
        <f ca="1"/>
        <v/>
      </c>
      <c r="BW343" s="400" t="str">
        <f ca="1"/>
        <v/>
      </c>
      <c r="BX343" s="403" t="str">
        <f t="shared" ca="1" si="42"/>
        <v/>
      </c>
      <c r="BY343" s="713" t="str">
        <f t="shared" ca="1" si="47"/>
        <v/>
      </c>
      <c r="BZ343" s="711">
        <v>325</v>
      </c>
      <c r="CA343" s="714" t="str">
        <f t="shared" ca="1" si="48"/>
        <v/>
      </c>
      <c r="CB343" s="399" t="str">
        <f t="shared" ca="1" si="41"/>
        <v/>
      </c>
      <c r="CC343" s="400" t="str">
        <f ca="1"/>
        <v/>
      </c>
      <c r="CD343" s="400" t="str">
        <f ca="1"/>
        <v/>
      </c>
      <c r="CE343" s="400" t="str">
        <f ca="1"/>
        <v/>
      </c>
      <c r="CF343" s="401" t="str">
        <f ca="1"/>
        <v/>
      </c>
      <c r="CG343" s="402" t="str">
        <f ca="1"/>
        <v/>
      </c>
      <c r="CH343" s="400" t="str">
        <f ca="1"/>
        <v/>
      </c>
      <c r="CI343" s="715" t="str">
        <f t="shared" ca="1" si="43"/>
        <v/>
      </c>
    </row>
    <row r="344" spans="5:87">
      <c r="E344" s="321">
        <v>326</v>
      </c>
      <c r="F344" s="408"/>
      <c r="G344" s="409"/>
      <c r="H344" s="419"/>
      <c r="I344" s="404"/>
      <c r="J344" s="404"/>
      <c r="K344" s="405"/>
      <c r="L344" s="406"/>
      <c r="M344" s="404"/>
      <c r="N344" s="407"/>
      <c r="P344" s="322">
        <v>326</v>
      </c>
      <c r="Q344" s="714" t="str">
        <f t="shared" si="44"/>
        <v/>
      </c>
      <c r="R344" s="435"/>
      <c r="S344" s="419"/>
      <c r="T344" s="419"/>
      <c r="U344" s="419"/>
      <c r="V344" s="432"/>
      <c r="W344" s="433"/>
      <c r="X344" s="419"/>
      <c r="Y344" s="434"/>
      <c r="Z344" s="2" t="s">
        <v>95</v>
      </c>
      <c r="BN344" s="708" t="s">
        <v>95</v>
      </c>
      <c r="BO344" s="711">
        <v>326</v>
      </c>
      <c r="BP344" s="401" t="str">
        <f t="shared" ca="1" si="45"/>
        <v/>
      </c>
      <c r="BQ344" s="399" t="str">
        <f t="shared" ca="1" si="46"/>
        <v/>
      </c>
      <c r="BR344" s="400" t="str">
        <f ca="1"/>
        <v/>
      </c>
      <c r="BS344" s="400" t="str">
        <f ca="1"/>
        <v/>
      </c>
      <c r="BT344" s="400" t="str">
        <f ca="1"/>
        <v/>
      </c>
      <c r="BU344" s="401" t="str">
        <f ca="1"/>
        <v/>
      </c>
      <c r="BV344" s="402" t="str">
        <f ca="1"/>
        <v/>
      </c>
      <c r="BW344" s="400" t="str">
        <f ca="1"/>
        <v/>
      </c>
      <c r="BX344" s="403" t="str">
        <f t="shared" ca="1" si="42"/>
        <v/>
      </c>
      <c r="BY344" s="713" t="str">
        <f t="shared" ca="1" si="47"/>
        <v/>
      </c>
      <c r="BZ344" s="711">
        <v>326</v>
      </c>
      <c r="CA344" s="714" t="str">
        <f t="shared" ca="1" si="48"/>
        <v/>
      </c>
      <c r="CB344" s="399" t="str">
        <f t="shared" ref="CB344:CB407" ca="1" si="49">IF(CD344="","",1)</f>
        <v/>
      </c>
      <c r="CC344" s="400" t="str">
        <f ca="1"/>
        <v/>
      </c>
      <c r="CD344" s="400" t="str">
        <f ca="1"/>
        <v/>
      </c>
      <c r="CE344" s="400" t="str">
        <f ca="1"/>
        <v/>
      </c>
      <c r="CF344" s="401" t="str">
        <f ca="1"/>
        <v/>
      </c>
      <c r="CG344" s="402" t="str">
        <f ca="1"/>
        <v/>
      </c>
      <c r="CH344" s="400" t="str">
        <f ca="1"/>
        <v/>
      </c>
      <c r="CI344" s="715" t="str">
        <f t="shared" ca="1" si="43"/>
        <v/>
      </c>
    </row>
    <row r="345" spans="5:87">
      <c r="E345" s="321">
        <v>327</v>
      </c>
      <c r="F345" s="408"/>
      <c r="G345" s="409"/>
      <c r="H345" s="419"/>
      <c r="I345" s="404"/>
      <c r="J345" s="404"/>
      <c r="K345" s="405"/>
      <c r="L345" s="406"/>
      <c r="M345" s="404"/>
      <c r="N345" s="407"/>
      <c r="P345" s="322">
        <v>327</v>
      </c>
      <c r="Q345" s="714" t="str">
        <f t="shared" si="44"/>
        <v/>
      </c>
      <c r="R345" s="435"/>
      <c r="S345" s="419"/>
      <c r="T345" s="419"/>
      <c r="U345" s="419"/>
      <c r="V345" s="432"/>
      <c r="W345" s="433"/>
      <c r="X345" s="419"/>
      <c r="Y345" s="434"/>
      <c r="Z345" s="2" t="s">
        <v>95</v>
      </c>
      <c r="BN345" s="708" t="s">
        <v>95</v>
      </c>
      <c r="BO345" s="711">
        <v>327</v>
      </c>
      <c r="BP345" s="401" t="str">
        <f t="shared" ca="1" si="45"/>
        <v/>
      </c>
      <c r="BQ345" s="399" t="str">
        <f t="shared" ca="1" si="46"/>
        <v/>
      </c>
      <c r="BR345" s="400" t="str">
        <f ca="1"/>
        <v/>
      </c>
      <c r="BS345" s="400" t="str">
        <f ca="1"/>
        <v/>
      </c>
      <c r="BT345" s="400" t="str">
        <f ca="1"/>
        <v/>
      </c>
      <c r="BU345" s="401" t="str">
        <f ca="1"/>
        <v/>
      </c>
      <c r="BV345" s="402" t="str">
        <f ca="1"/>
        <v/>
      </c>
      <c r="BW345" s="400" t="str">
        <f ca="1"/>
        <v/>
      </c>
      <c r="BX345" s="403" t="str">
        <f t="shared" ca="1" si="42"/>
        <v/>
      </c>
      <c r="BY345" s="713" t="str">
        <f t="shared" ca="1" si="47"/>
        <v/>
      </c>
      <c r="BZ345" s="711">
        <v>327</v>
      </c>
      <c r="CA345" s="714" t="str">
        <f t="shared" ca="1" si="48"/>
        <v/>
      </c>
      <c r="CB345" s="399" t="str">
        <f t="shared" ca="1" si="49"/>
        <v/>
      </c>
      <c r="CC345" s="400" t="str">
        <f ca="1"/>
        <v/>
      </c>
      <c r="CD345" s="400" t="str">
        <f ca="1"/>
        <v/>
      </c>
      <c r="CE345" s="400" t="str">
        <f ca="1"/>
        <v/>
      </c>
      <c r="CF345" s="401" t="str">
        <f ca="1"/>
        <v/>
      </c>
      <c r="CG345" s="402" t="str">
        <f ca="1"/>
        <v/>
      </c>
      <c r="CH345" s="400" t="str">
        <f ca="1"/>
        <v/>
      </c>
      <c r="CI345" s="715" t="str">
        <f t="shared" ca="1" si="43"/>
        <v/>
      </c>
    </row>
    <row r="346" spans="5:87">
      <c r="E346" s="321">
        <v>328</v>
      </c>
      <c r="F346" s="408"/>
      <c r="G346" s="409"/>
      <c r="H346" s="419"/>
      <c r="I346" s="404"/>
      <c r="J346" s="404"/>
      <c r="K346" s="405"/>
      <c r="L346" s="406"/>
      <c r="M346" s="404"/>
      <c r="N346" s="407"/>
      <c r="P346" s="322">
        <v>328</v>
      </c>
      <c r="Q346" s="714" t="str">
        <f t="shared" si="44"/>
        <v/>
      </c>
      <c r="R346" s="435"/>
      <c r="S346" s="419"/>
      <c r="T346" s="419"/>
      <c r="U346" s="419"/>
      <c r="V346" s="432"/>
      <c r="W346" s="433"/>
      <c r="X346" s="419"/>
      <c r="Y346" s="434"/>
      <c r="Z346" s="2" t="s">
        <v>95</v>
      </c>
      <c r="BN346" s="708" t="s">
        <v>95</v>
      </c>
      <c r="BO346" s="711">
        <v>328</v>
      </c>
      <c r="BP346" s="401" t="str">
        <f t="shared" ca="1" si="45"/>
        <v/>
      </c>
      <c r="BQ346" s="399" t="str">
        <f t="shared" ca="1" si="46"/>
        <v/>
      </c>
      <c r="BR346" s="400" t="str">
        <f ca="1"/>
        <v/>
      </c>
      <c r="BS346" s="400" t="str">
        <f ca="1"/>
        <v/>
      </c>
      <c r="BT346" s="400" t="str">
        <f ca="1"/>
        <v/>
      </c>
      <c r="BU346" s="401" t="str">
        <f ca="1"/>
        <v/>
      </c>
      <c r="BV346" s="402" t="str">
        <f ca="1"/>
        <v/>
      </c>
      <c r="BW346" s="400" t="str">
        <f ca="1"/>
        <v/>
      </c>
      <c r="BX346" s="403" t="str">
        <f t="shared" ca="1" si="42"/>
        <v/>
      </c>
      <c r="BY346" s="713" t="str">
        <f t="shared" ca="1" si="47"/>
        <v/>
      </c>
      <c r="BZ346" s="711">
        <v>328</v>
      </c>
      <c r="CA346" s="714" t="str">
        <f t="shared" ca="1" si="48"/>
        <v/>
      </c>
      <c r="CB346" s="399" t="str">
        <f t="shared" ca="1" si="49"/>
        <v/>
      </c>
      <c r="CC346" s="400" t="str">
        <f ca="1"/>
        <v/>
      </c>
      <c r="CD346" s="400" t="str">
        <f ca="1"/>
        <v/>
      </c>
      <c r="CE346" s="400" t="str">
        <f ca="1"/>
        <v/>
      </c>
      <c r="CF346" s="401" t="str">
        <f ca="1"/>
        <v/>
      </c>
      <c r="CG346" s="402" t="str">
        <f ca="1"/>
        <v/>
      </c>
      <c r="CH346" s="400" t="str">
        <f ca="1"/>
        <v/>
      </c>
      <c r="CI346" s="715" t="str">
        <f t="shared" ca="1" si="43"/>
        <v/>
      </c>
    </row>
    <row r="347" spans="5:87">
      <c r="E347" s="321">
        <v>329</v>
      </c>
      <c r="F347" s="408"/>
      <c r="G347" s="409"/>
      <c r="H347" s="419"/>
      <c r="I347" s="404"/>
      <c r="J347" s="404"/>
      <c r="K347" s="405"/>
      <c r="L347" s="406"/>
      <c r="M347" s="404"/>
      <c r="N347" s="407"/>
      <c r="P347" s="322">
        <v>329</v>
      </c>
      <c r="Q347" s="714" t="str">
        <f t="shared" si="44"/>
        <v/>
      </c>
      <c r="R347" s="435"/>
      <c r="S347" s="419"/>
      <c r="T347" s="419"/>
      <c r="U347" s="419"/>
      <c r="V347" s="432"/>
      <c r="W347" s="433"/>
      <c r="X347" s="419"/>
      <c r="Y347" s="434"/>
      <c r="Z347" s="2" t="s">
        <v>95</v>
      </c>
      <c r="BN347" s="708" t="s">
        <v>95</v>
      </c>
      <c r="BO347" s="711">
        <v>329</v>
      </c>
      <c r="BP347" s="401" t="str">
        <f t="shared" ca="1" si="45"/>
        <v/>
      </c>
      <c r="BQ347" s="399" t="str">
        <f t="shared" ca="1" si="46"/>
        <v/>
      </c>
      <c r="BR347" s="400" t="str">
        <f ca="1"/>
        <v/>
      </c>
      <c r="BS347" s="400" t="str">
        <f ca="1"/>
        <v/>
      </c>
      <c r="BT347" s="400" t="str">
        <f ca="1"/>
        <v/>
      </c>
      <c r="BU347" s="401" t="str">
        <f ca="1"/>
        <v/>
      </c>
      <c r="BV347" s="402" t="str">
        <f ca="1"/>
        <v/>
      </c>
      <c r="BW347" s="400" t="str">
        <f ca="1"/>
        <v/>
      </c>
      <c r="BX347" s="403" t="str">
        <f t="shared" ca="1" si="42"/>
        <v/>
      </c>
      <c r="BY347" s="713" t="str">
        <f t="shared" ca="1" si="47"/>
        <v/>
      </c>
      <c r="BZ347" s="711">
        <v>329</v>
      </c>
      <c r="CA347" s="714" t="str">
        <f t="shared" ca="1" si="48"/>
        <v/>
      </c>
      <c r="CB347" s="399" t="str">
        <f t="shared" ca="1" si="49"/>
        <v/>
      </c>
      <c r="CC347" s="400" t="str">
        <f ca="1"/>
        <v/>
      </c>
      <c r="CD347" s="400" t="str">
        <f ca="1"/>
        <v/>
      </c>
      <c r="CE347" s="400" t="str">
        <f ca="1"/>
        <v/>
      </c>
      <c r="CF347" s="401" t="str">
        <f ca="1"/>
        <v/>
      </c>
      <c r="CG347" s="402" t="str">
        <f ca="1"/>
        <v/>
      </c>
      <c r="CH347" s="400" t="str">
        <f ca="1"/>
        <v/>
      </c>
      <c r="CI347" s="715" t="str">
        <f t="shared" ca="1" si="43"/>
        <v/>
      </c>
    </row>
    <row r="348" spans="5:87">
      <c r="E348" s="321">
        <v>330</v>
      </c>
      <c r="F348" s="408"/>
      <c r="G348" s="409"/>
      <c r="H348" s="419"/>
      <c r="I348" s="404"/>
      <c r="J348" s="404"/>
      <c r="K348" s="405"/>
      <c r="L348" s="406"/>
      <c r="M348" s="404"/>
      <c r="N348" s="407"/>
      <c r="P348" s="322">
        <v>330</v>
      </c>
      <c r="Q348" s="714" t="str">
        <f t="shared" si="44"/>
        <v/>
      </c>
      <c r="R348" s="435"/>
      <c r="S348" s="419"/>
      <c r="T348" s="419"/>
      <c r="U348" s="419"/>
      <c r="V348" s="432"/>
      <c r="W348" s="433"/>
      <c r="X348" s="419"/>
      <c r="Y348" s="434"/>
      <c r="Z348" s="2" t="s">
        <v>95</v>
      </c>
      <c r="BN348" s="708" t="s">
        <v>95</v>
      </c>
      <c r="BO348" s="711">
        <v>330</v>
      </c>
      <c r="BP348" s="401" t="str">
        <f t="shared" ca="1" si="45"/>
        <v/>
      </c>
      <c r="BQ348" s="399" t="str">
        <f t="shared" ca="1" si="46"/>
        <v/>
      </c>
      <c r="BR348" s="400" t="str">
        <f ca="1"/>
        <v/>
      </c>
      <c r="BS348" s="400" t="str">
        <f ca="1"/>
        <v/>
      </c>
      <c r="BT348" s="400" t="str">
        <f ca="1"/>
        <v/>
      </c>
      <c r="BU348" s="401" t="str">
        <f ca="1"/>
        <v/>
      </c>
      <c r="BV348" s="402" t="str">
        <f ca="1"/>
        <v/>
      </c>
      <c r="BW348" s="400" t="str">
        <f ca="1"/>
        <v/>
      </c>
      <c r="BX348" s="403" t="str">
        <f t="shared" ca="1" si="42"/>
        <v/>
      </c>
      <c r="BY348" s="713" t="str">
        <f t="shared" ca="1" si="47"/>
        <v/>
      </c>
      <c r="BZ348" s="711">
        <v>330</v>
      </c>
      <c r="CA348" s="714" t="str">
        <f t="shared" ca="1" si="48"/>
        <v/>
      </c>
      <c r="CB348" s="399" t="str">
        <f t="shared" ca="1" si="49"/>
        <v/>
      </c>
      <c r="CC348" s="400" t="str">
        <f ca="1"/>
        <v/>
      </c>
      <c r="CD348" s="400" t="str">
        <f ca="1"/>
        <v/>
      </c>
      <c r="CE348" s="400" t="str">
        <f ca="1"/>
        <v/>
      </c>
      <c r="CF348" s="401" t="str">
        <f ca="1"/>
        <v/>
      </c>
      <c r="CG348" s="402" t="str">
        <f ca="1"/>
        <v/>
      </c>
      <c r="CH348" s="400" t="str">
        <f ca="1"/>
        <v/>
      </c>
      <c r="CI348" s="715" t="str">
        <f t="shared" ca="1" si="43"/>
        <v/>
      </c>
    </row>
    <row r="349" spans="5:87">
      <c r="E349" s="321">
        <v>331</v>
      </c>
      <c r="F349" s="408"/>
      <c r="G349" s="409"/>
      <c r="H349" s="419"/>
      <c r="I349" s="404"/>
      <c r="J349" s="404"/>
      <c r="K349" s="405"/>
      <c r="L349" s="406"/>
      <c r="M349" s="404"/>
      <c r="N349" s="407"/>
      <c r="P349" s="322">
        <v>331</v>
      </c>
      <c r="Q349" s="714" t="str">
        <f t="shared" si="44"/>
        <v/>
      </c>
      <c r="R349" s="435"/>
      <c r="S349" s="419"/>
      <c r="T349" s="419"/>
      <c r="U349" s="419"/>
      <c r="V349" s="432"/>
      <c r="W349" s="433"/>
      <c r="X349" s="419"/>
      <c r="Y349" s="434"/>
      <c r="Z349" s="2" t="s">
        <v>95</v>
      </c>
      <c r="BN349" s="708" t="s">
        <v>95</v>
      </c>
      <c r="BO349" s="711">
        <v>331</v>
      </c>
      <c r="BP349" s="401" t="str">
        <f t="shared" ca="1" si="45"/>
        <v/>
      </c>
      <c r="BQ349" s="399" t="str">
        <f t="shared" ca="1" si="46"/>
        <v/>
      </c>
      <c r="BR349" s="400" t="str">
        <f ca="1"/>
        <v/>
      </c>
      <c r="BS349" s="400" t="str">
        <f ca="1"/>
        <v/>
      </c>
      <c r="BT349" s="400" t="str">
        <f ca="1"/>
        <v/>
      </c>
      <c r="BU349" s="401" t="str">
        <f ca="1"/>
        <v/>
      </c>
      <c r="BV349" s="402" t="str">
        <f ca="1"/>
        <v/>
      </c>
      <c r="BW349" s="400" t="str">
        <f ca="1"/>
        <v/>
      </c>
      <c r="BX349" s="403" t="str">
        <f t="shared" ca="1" si="42"/>
        <v/>
      </c>
      <c r="BY349" s="713" t="str">
        <f t="shared" ca="1" si="47"/>
        <v/>
      </c>
      <c r="BZ349" s="711">
        <v>331</v>
      </c>
      <c r="CA349" s="714" t="str">
        <f t="shared" ca="1" si="48"/>
        <v/>
      </c>
      <c r="CB349" s="399" t="str">
        <f t="shared" ca="1" si="49"/>
        <v/>
      </c>
      <c r="CC349" s="400" t="str">
        <f ca="1"/>
        <v/>
      </c>
      <c r="CD349" s="400" t="str">
        <f ca="1"/>
        <v/>
      </c>
      <c r="CE349" s="400" t="str">
        <f ca="1"/>
        <v/>
      </c>
      <c r="CF349" s="401" t="str">
        <f ca="1"/>
        <v/>
      </c>
      <c r="CG349" s="402" t="str">
        <f ca="1"/>
        <v/>
      </c>
      <c r="CH349" s="400" t="str">
        <f ca="1"/>
        <v/>
      </c>
      <c r="CI349" s="715" t="str">
        <f t="shared" ca="1" si="43"/>
        <v/>
      </c>
    </row>
    <row r="350" spans="5:87">
      <c r="E350" s="321">
        <v>332</v>
      </c>
      <c r="F350" s="408"/>
      <c r="G350" s="409"/>
      <c r="H350" s="419"/>
      <c r="I350" s="404"/>
      <c r="J350" s="404"/>
      <c r="K350" s="405"/>
      <c r="L350" s="406"/>
      <c r="M350" s="404"/>
      <c r="N350" s="407"/>
      <c r="P350" s="322">
        <v>332</v>
      </c>
      <c r="Q350" s="714" t="str">
        <f t="shared" si="44"/>
        <v/>
      </c>
      <c r="R350" s="435"/>
      <c r="S350" s="419"/>
      <c r="T350" s="419"/>
      <c r="U350" s="419"/>
      <c r="V350" s="432"/>
      <c r="W350" s="433"/>
      <c r="X350" s="419"/>
      <c r="Y350" s="434"/>
      <c r="Z350" s="2" t="s">
        <v>95</v>
      </c>
      <c r="BN350" s="708" t="s">
        <v>95</v>
      </c>
      <c r="BO350" s="711">
        <v>332</v>
      </c>
      <c r="BP350" s="401" t="str">
        <f t="shared" ca="1" si="45"/>
        <v/>
      </c>
      <c r="BQ350" s="399" t="str">
        <f t="shared" ca="1" si="46"/>
        <v/>
      </c>
      <c r="BR350" s="400" t="str">
        <f ca="1"/>
        <v/>
      </c>
      <c r="BS350" s="400" t="str">
        <f ca="1"/>
        <v/>
      </c>
      <c r="BT350" s="400" t="str">
        <f ca="1"/>
        <v/>
      </c>
      <c r="BU350" s="401" t="str">
        <f ca="1"/>
        <v/>
      </c>
      <c r="BV350" s="402" t="str">
        <f ca="1"/>
        <v/>
      </c>
      <c r="BW350" s="400" t="str">
        <f ca="1"/>
        <v/>
      </c>
      <c r="BX350" s="403" t="str">
        <f t="shared" ca="1" si="42"/>
        <v/>
      </c>
      <c r="BY350" s="713" t="str">
        <f t="shared" ca="1" si="47"/>
        <v/>
      </c>
      <c r="BZ350" s="711">
        <v>332</v>
      </c>
      <c r="CA350" s="714" t="str">
        <f t="shared" ca="1" si="48"/>
        <v/>
      </c>
      <c r="CB350" s="399" t="str">
        <f t="shared" ca="1" si="49"/>
        <v/>
      </c>
      <c r="CC350" s="400" t="str">
        <f ca="1"/>
        <v/>
      </c>
      <c r="CD350" s="400" t="str">
        <f ca="1"/>
        <v/>
      </c>
      <c r="CE350" s="400" t="str">
        <f ca="1"/>
        <v/>
      </c>
      <c r="CF350" s="401" t="str">
        <f ca="1"/>
        <v/>
      </c>
      <c r="CG350" s="402" t="str">
        <f ca="1"/>
        <v/>
      </c>
      <c r="CH350" s="400" t="str">
        <f ca="1"/>
        <v/>
      </c>
      <c r="CI350" s="715" t="str">
        <f t="shared" ca="1" si="43"/>
        <v/>
      </c>
    </row>
    <row r="351" spans="5:87">
      <c r="E351" s="321">
        <v>333</v>
      </c>
      <c r="F351" s="408"/>
      <c r="G351" s="409"/>
      <c r="H351" s="419"/>
      <c r="I351" s="404"/>
      <c r="J351" s="404"/>
      <c r="K351" s="405"/>
      <c r="L351" s="406"/>
      <c r="M351" s="404"/>
      <c r="N351" s="407"/>
      <c r="P351" s="322">
        <v>333</v>
      </c>
      <c r="Q351" s="714" t="str">
        <f t="shared" si="44"/>
        <v/>
      </c>
      <c r="R351" s="435"/>
      <c r="S351" s="419"/>
      <c r="T351" s="419"/>
      <c r="U351" s="419"/>
      <c r="V351" s="432"/>
      <c r="W351" s="433"/>
      <c r="X351" s="419"/>
      <c r="Y351" s="434"/>
      <c r="Z351" s="2" t="s">
        <v>95</v>
      </c>
      <c r="BN351" s="708" t="s">
        <v>95</v>
      </c>
      <c r="BO351" s="711">
        <v>333</v>
      </c>
      <c r="BP351" s="401" t="str">
        <f t="shared" ca="1" si="45"/>
        <v/>
      </c>
      <c r="BQ351" s="399" t="str">
        <f t="shared" ca="1" si="46"/>
        <v/>
      </c>
      <c r="BR351" s="400" t="str">
        <f ca="1"/>
        <v/>
      </c>
      <c r="BS351" s="400" t="str">
        <f ca="1"/>
        <v/>
      </c>
      <c r="BT351" s="400" t="str">
        <f ca="1"/>
        <v/>
      </c>
      <c r="BU351" s="401" t="str">
        <f ca="1"/>
        <v/>
      </c>
      <c r="BV351" s="402" t="str">
        <f ca="1"/>
        <v/>
      </c>
      <c r="BW351" s="400" t="str">
        <f ca="1"/>
        <v/>
      </c>
      <c r="BX351" s="403" t="str">
        <f t="shared" ca="1" si="42"/>
        <v/>
      </c>
      <c r="BY351" s="713" t="str">
        <f t="shared" ca="1" si="47"/>
        <v/>
      </c>
      <c r="BZ351" s="711">
        <v>333</v>
      </c>
      <c r="CA351" s="714" t="str">
        <f t="shared" ca="1" si="48"/>
        <v/>
      </c>
      <c r="CB351" s="399" t="str">
        <f t="shared" ca="1" si="49"/>
        <v/>
      </c>
      <c r="CC351" s="400" t="str">
        <f ca="1"/>
        <v/>
      </c>
      <c r="CD351" s="400" t="str">
        <f ca="1"/>
        <v/>
      </c>
      <c r="CE351" s="400" t="str">
        <f ca="1"/>
        <v/>
      </c>
      <c r="CF351" s="401" t="str">
        <f ca="1"/>
        <v/>
      </c>
      <c r="CG351" s="402" t="str">
        <f ca="1"/>
        <v/>
      </c>
      <c r="CH351" s="400" t="str">
        <f ca="1"/>
        <v/>
      </c>
      <c r="CI351" s="715" t="str">
        <f t="shared" ca="1" si="43"/>
        <v/>
      </c>
    </row>
    <row r="352" spans="5:87">
      <c r="E352" s="321">
        <v>334</v>
      </c>
      <c r="F352" s="408"/>
      <c r="G352" s="409"/>
      <c r="H352" s="419"/>
      <c r="I352" s="404"/>
      <c r="J352" s="404"/>
      <c r="K352" s="405"/>
      <c r="L352" s="406"/>
      <c r="M352" s="404"/>
      <c r="N352" s="407"/>
      <c r="P352" s="322">
        <v>334</v>
      </c>
      <c r="Q352" s="714" t="str">
        <f t="shared" si="44"/>
        <v/>
      </c>
      <c r="R352" s="435"/>
      <c r="S352" s="419"/>
      <c r="T352" s="419"/>
      <c r="U352" s="419"/>
      <c r="V352" s="432"/>
      <c r="W352" s="433"/>
      <c r="X352" s="419"/>
      <c r="Y352" s="434"/>
      <c r="Z352" s="2" t="s">
        <v>95</v>
      </c>
      <c r="BN352" s="708" t="s">
        <v>95</v>
      </c>
      <c r="BO352" s="711">
        <v>334</v>
      </c>
      <c r="BP352" s="401" t="str">
        <f t="shared" ca="1" si="45"/>
        <v/>
      </c>
      <c r="BQ352" s="399" t="str">
        <f t="shared" ca="1" si="46"/>
        <v/>
      </c>
      <c r="BR352" s="400" t="str">
        <f ca="1"/>
        <v/>
      </c>
      <c r="BS352" s="400" t="str">
        <f ca="1"/>
        <v/>
      </c>
      <c r="BT352" s="400" t="str">
        <f ca="1"/>
        <v/>
      </c>
      <c r="BU352" s="401" t="str">
        <f ca="1"/>
        <v/>
      </c>
      <c r="BV352" s="402" t="str">
        <f ca="1"/>
        <v/>
      </c>
      <c r="BW352" s="400" t="str">
        <f ca="1"/>
        <v/>
      </c>
      <c r="BX352" s="403" t="str">
        <f t="shared" ca="1" si="42"/>
        <v/>
      </c>
      <c r="BY352" s="713" t="str">
        <f t="shared" ca="1" si="47"/>
        <v/>
      </c>
      <c r="BZ352" s="711">
        <v>334</v>
      </c>
      <c r="CA352" s="714" t="str">
        <f t="shared" ca="1" si="48"/>
        <v/>
      </c>
      <c r="CB352" s="399" t="str">
        <f t="shared" ca="1" si="49"/>
        <v/>
      </c>
      <c r="CC352" s="400" t="str">
        <f ca="1"/>
        <v/>
      </c>
      <c r="CD352" s="400" t="str">
        <f ca="1"/>
        <v/>
      </c>
      <c r="CE352" s="400" t="str">
        <f ca="1"/>
        <v/>
      </c>
      <c r="CF352" s="401" t="str">
        <f ca="1"/>
        <v/>
      </c>
      <c r="CG352" s="402" t="str">
        <f ca="1"/>
        <v/>
      </c>
      <c r="CH352" s="400" t="str">
        <f ca="1"/>
        <v/>
      </c>
      <c r="CI352" s="715" t="str">
        <f t="shared" ca="1" si="43"/>
        <v/>
      </c>
    </row>
    <row r="353" spans="5:87">
      <c r="E353" s="321">
        <v>335</v>
      </c>
      <c r="F353" s="408"/>
      <c r="G353" s="409"/>
      <c r="H353" s="419"/>
      <c r="I353" s="404"/>
      <c r="J353" s="404"/>
      <c r="K353" s="405"/>
      <c r="L353" s="406"/>
      <c r="M353" s="404"/>
      <c r="N353" s="407"/>
      <c r="P353" s="322">
        <v>335</v>
      </c>
      <c r="Q353" s="714" t="str">
        <f t="shared" si="44"/>
        <v/>
      </c>
      <c r="R353" s="435"/>
      <c r="S353" s="419"/>
      <c r="T353" s="419"/>
      <c r="U353" s="419"/>
      <c r="V353" s="432"/>
      <c r="W353" s="433"/>
      <c r="X353" s="419"/>
      <c r="Y353" s="434"/>
      <c r="Z353" s="2" t="s">
        <v>95</v>
      </c>
      <c r="BN353" s="708" t="s">
        <v>95</v>
      </c>
      <c r="BO353" s="711">
        <v>335</v>
      </c>
      <c r="BP353" s="401" t="str">
        <f t="shared" ca="1" si="45"/>
        <v/>
      </c>
      <c r="BQ353" s="399" t="str">
        <f t="shared" ca="1" si="46"/>
        <v/>
      </c>
      <c r="BR353" s="400" t="str">
        <f ca="1"/>
        <v/>
      </c>
      <c r="BS353" s="400" t="str">
        <f ca="1"/>
        <v/>
      </c>
      <c r="BT353" s="400" t="str">
        <f ca="1"/>
        <v/>
      </c>
      <c r="BU353" s="401" t="str">
        <f ca="1"/>
        <v/>
      </c>
      <c r="BV353" s="402" t="str">
        <f ca="1"/>
        <v/>
      </c>
      <c r="BW353" s="400" t="str">
        <f ca="1"/>
        <v/>
      </c>
      <c r="BX353" s="403" t="str">
        <f t="shared" ca="1" si="42"/>
        <v/>
      </c>
      <c r="BY353" s="713" t="str">
        <f t="shared" ca="1" si="47"/>
        <v/>
      </c>
      <c r="BZ353" s="711">
        <v>335</v>
      </c>
      <c r="CA353" s="714" t="str">
        <f t="shared" ca="1" si="48"/>
        <v/>
      </c>
      <c r="CB353" s="399" t="str">
        <f t="shared" ca="1" si="49"/>
        <v/>
      </c>
      <c r="CC353" s="400" t="str">
        <f ca="1"/>
        <v/>
      </c>
      <c r="CD353" s="400" t="str">
        <f ca="1"/>
        <v/>
      </c>
      <c r="CE353" s="400" t="str">
        <f ca="1"/>
        <v/>
      </c>
      <c r="CF353" s="401" t="str">
        <f ca="1"/>
        <v/>
      </c>
      <c r="CG353" s="402" t="str">
        <f ca="1"/>
        <v/>
      </c>
      <c r="CH353" s="400" t="str">
        <f ca="1"/>
        <v/>
      </c>
      <c r="CI353" s="715" t="str">
        <f t="shared" ca="1" si="43"/>
        <v/>
      </c>
    </row>
    <row r="354" spans="5:87">
      <c r="E354" s="321">
        <v>336</v>
      </c>
      <c r="F354" s="408"/>
      <c r="G354" s="409"/>
      <c r="H354" s="419"/>
      <c r="I354" s="404"/>
      <c r="J354" s="404"/>
      <c r="K354" s="405"/>
      <c r="L354" s="406"/>
      <c r="M354" s="404"/>
      <c r="N354" s="407"/>
      <c r="P354" s="322">
        <v>336</v>
      </c>
      <c r="Q354" s="714" t="str">
        <f t="shared" si="44"/>
        <v/>
      </c>
      <c r="R354" s="435"/>
      <c r="S354" s="419"/>
      <c r="T354" s="419"/>
      <c r="U354" s="419"/>
      <c r="V354" s="432"/>
      <c r="W354" s="433"/>
      <c r="X354" s="419"/>
      <c r="Y354" s="434"/>
      <c r="Z354" s="2" t="s">
        <v>95</v>
      </c>
      <c r="BN354" s="708" t="s">
        <v>95</v>
      </c>
      <c r="BO354" s="711">
        <v>336</v>
      </c>
      <c r="BP354" s="401" t="str">
        <f t="shared" ca="1" si="45"/>
        <v/>
      </c>
      <c r="BQ354" s="399" t="str">
        <f t="shared" ca="1" si="46"/>
        <v/>
      </c>
      <c r="BR354" s="400" t="str">
        <f ca="1"/>
        <v/>
      </c>
      <c r="BS354" s="400" t="str">
        <f ca="1"/>
        <v/>
      </c>
      <c r="BT354" s="400" t="str">
        <f ca="1"/>
        <v/>
      </c>
      <c r="BU354" s="401" t="str">
        <f ca="1"/>
        <v/>
      </c>
      <c r="BV354" s="402" t="str">
        <f ca="1"/>
        <v/>
      </c>
      <c r="BW354" s="400" t="str">
        <f ca="1"/>
        <v/>
      </c>
      <c r="BX354" s="403" t="str">
        <f t="shared" ca="1" si="42"/>
        <v/>
      </c>
      <c r="BY354" s="713" t="str">
        <f t="shared" ca="1" si="47"/>
        <v/>
      </c>
      <c r="BZ354" s="711">
        <v>336</v>
      </c>
      <c r="CA354" s="714" t="str">
        <f t="shared" ca="1" si="48"/>
        <v/>
      </c>
      <c r="CB354" s="399" t="str">
        <f t="shared" ca="1" si="49"/>
        <v/>
      </c>
      <c r="CC354" s="400" t="str">
        <f ca="1"/>
        <v/>
      </c>
      <c r="CD354" s="400" t="str">
        <f ca="1"/>
        <v/>
      </c>
      <c r="CE354" s="400" t="str">
        <f ca="1"/>
        <v/>
      </c>
      <c r="CF354" s="401" t="str">
        <f ca="1"/>
        <v/>
      </c>
      <c r="CG354" s="402" t="str">
        <f ca="1"/>
        <v/>
      </c>
      <c r="CH354" s="400" t="str">
        <f ca="1"/>
        <v/>
      </c>
      <c r="CI354" s="715" t="str">
        <f t="shared" ca="1" si="43"/>
        <v/>
      </c>
    </row>
    <row r="355" spans="5:87">
      <c r="E355" s="321">
        <v>337</v>
      </c>
      <c r="F355" s="408"/>
      <c r="G355" s="409"/>
      <c r="H355" s="419"/>
      <c r="I355" s="404"/>
      <c r="J355" s="404"/>
      <c r="K355" s="405"/>
      <c r="L355" s="406"/>
      <c r="M355" s="404"/>
      <c r="N355" s="407"/>
      <c r="P355" s="322">
        <v>337</v>
      </c>
      <c r="Q355" s="714" t="str">
        <f t="shared" si="44"/>
        <v/>
      </c>
      <c r="R355" s="435"/>
      <c r="S355" s="419"/>
      <c r="T355" s="419"/>
      <c r="U355" s="419"/>
      <c r="V355" s="432"/>
      <c r="W355" s="433"/>
      <c r="X355" s="419"/>
      <c r="Y355" s="434"/>
      <c r="Z355" s="2" t="s">
        <v>95</v>
      </c>
      <c r="BN355" s="708" t="s">
        <v>95</v>
      </c>
      <c r="BO355" s="711">
        <v>337</v>
      </c>
      <c r="BP355" s="401" t="str">
        <f t="shared" ca="1" si="45"/>
        <v/>
      </c>
      <c r="BQ355" s="399" t="str">
        <f t="shared" ca="1" si="46"/>
        <v/>
      </c>
      <c r="BR355" s="400" t="str">
        <f ca="1"/>
        <v/>
      </c>
      <c r="BS355" s="400" t="str">
        <f ca="1"/>
        <v/>
      </c>
      <c r="BT355" s="400" t="str">
        <f ca="1"/>
        <v/>
      </c>
      <c r="BU355" s="401" t="str">
        <f ca="1"/>
        <v/>
      </c>
      <c r="BV355" s="402" t="str">
        <f ca="1"/>
        <v/>
      </c>
      <c r="BW355" s="400" t="str">
        <f ca="1"/>
        <v/>
      </c>
      <c r="BX355" s="403" t="str">
        <f t="shared" ca="1" si="42"/>
        <v/>
      </c>
      <c r="BY355" s="713" t="str">
        <f t="shared" ca="1" si="47"/>
        <v/>
      </c>
      <c r="BZ355" s="711">
        <v>337</v>
      </c>
      <c r="CA355" s="714" t="str">
        <f t="shared" ca="1" si="48"/>
        <v/>
      </c>
      <c r="CB355" s="399" t="str">
        <f t="shared" ca="1" si="49"/>
        <v/>
      </c>
      <c r="CC355" s="400" t="str">
        <f ca="1"/>
        <v/>
      </c>
      <c r="CD355" s="400" t="str">
        <f ca="1"/>
        <v/>
      </c>
      <c r="CE355" s="400" t="str">
        <f ca="1"/>
        <v/>
      </c>
      <c r="CF355" s="401" t="str">
        <f ca="1"/>
        <v/>
      </c>
      <c r="CG355" s="402" t="str">
        <f ca="1"/>
        <v/>
      </c>
      <c r="CH355" s="400" t="str">
        <f ca="1"/>
        <v/>
      </c>
      <c r="CI355" s="715" t="str">
        <f t="shared" ca="1" si="43"/>
        <v/>
      </c>
    </row>
    <row r="356" spans="5:87">
      <c r="E356" s="321">
        <v>338</v>
      </c>
      <c r="F356" s="408"/>
      <c r="G356" s="409"/>
      <c r="H356" s="419"/>
      <c r="I356" s="404"/>
      <c r="J356" s="404"/>
      <c r="K356" s="405"/>
      <c r="L356" s="406"/>
      <c r="M356" s="404"/>
      <c r="N356" s="407"/>
      <c r="P356" s="322">
        <v>338</v>
      </c>
      <c r="Q356" s="714" t="str">
        <f t="shared" si="44"/>
        <v/>
      </c>
      <c r="R356" s="435"/>
      <c r="S356" s="419"/>
      <c r="T356" s="419"/>
      <c r="U356" s="419"/>
      <c r="V356" s="432"/>
      <c r="W356" s="433"/>
      <c r="X356" s="419"/>
      <c r="Y356" s="434"/>
      <c r="Z356" s="2" t="s">
        <v>95</v>
      </c>
      <c r="BN356" s="708" t="s">
        <v>95</v>
      </c>
      <c r="BO356" s="711">
        <v>338</v>
      </c>
      <c r="BP356" s="401" t="str">
        <f t="shared" ca="1" si="45"/>
        <v/>
      </c>
      <c r="BQ356" s="399" t="str">
        <f t="shared" ca="1" si="46"/>
        <v/>
      </c>
      <c r="BR356" s="400" t="str">
        <f ca="1"/>
        <v/>
      </c>
      <c r="BS356" s="400" t="str">
        <f ca="1"/>
        <v/>
      </c>
      <c r="BT356" s="400" t="str">
        <f ca="1"/>
        <v/>
      </c>
      <c r="BU356" s="401" t="str">
        <f ca="1"/>
        <v/>
      </c>
      <c r="BV356" s="402" t="str">
        <f ca="1"/>
        <v/>
      </c>
      <c r="BW356" s="400" t="str">
        <f ca="1"/>
        <v/>
      </c>
      <c r="BX356" s="403" t="str">
        <f t="shared" ca="1" si="42"/>
        <v/>
      </c>
      <c r="BY356" s="713" t="str">
        <f t="shared" ca="1" si="47"/>
        <v/>
      </c>
      <c r="BZ356" s="711">
        <v>338</v>
      </c>
      <c r="CA356" s="714" t="str">
        <f t="shared" ca="1" si="48"/>
        <v/>
      </c>
      <c r="CB356" s="399" t="str">
        <f t="shared" ca="1" si="49"/>
        <v/>
      </c>
      <c r="CC356" s="400" t="str">
        <f ca="1"/>
        <v/>
      </c>
      <c r="CD356" s="400" t="str">
        <f ca="1"/>
        <v/>
      </c>
      <c r="CE356" s="400" t="str">
        <f ca="1"/>
        <v/>
      </c>
      <c r="CF356" s="401" t="str">
        <f ca="1"/>
        <v/>
      </c>
      <c r="CG356" s="402" t="str">
        <f ca="1"/>
        <v/>
      </c>
      <c r="CH356" s="400" t="str">
        <f ca="1"/>
        <v/>
      </c>
      <c r="CI356" s="715" t="str">
        <f t="shared" ca="1" si="43"/>
        <v/>
      </c>
    </row>
    <row r="357" spans="5:87">
      <c r="E357" s="321">
        <v>339</v>
      </c>
      <c r="F357" s="408"/>
      <c r="G357" s="409"/>
      <c r="H357" s="419"/>
      <c r="I357" s="404"/>
      <c r="J357" s="404"/>
      <c r="K357" s="405"/>
      <c r="L357" s="406"/>
      <c r="M357" s="404"/>
      <c r="N357" s="407"/>
      <c r="P357" s="322">
        <v>339</v>
      </c>
      <c r="Q357" s="714" t="str">
        <f t="shared" si="44"/>
        <v/>
      </c>
      <c r="R357" s="435"/>
      <c r="S357" s="419"/>
      <c r="T357" s="419"/>
      <c r="U357" s="419"/>
      <c r="V357" s="432"/>
      <c r="W357" s="433"/>
      <c r="X357" s="419"/>
      <c r="Y357" s="434"/>
      <c r="Z357" s="2" t="s">
        <v>95</v>
      </c>
      <c r="BN357" s="708" t="s">
        <v>95</v>
      </c>
      <c r="BO357" s="711">
        <v>339</v>
      </c>
      <c r="BP357" s="401" t="str">
        <f t="shared" ca="1" si="45"/>
        <v/>
      </c>
      <c r="BQ357" s="399" t="str">
        <f t="shared" ca="1" si="46"/>
        <v/>
      </c>
      <c r="BR357" s="400" t="str">
        <f ca="1"/>
        <v/>
      </c>
      <c r="BS357" s="400" t="str">
        <f ca="1"/>
        <v/>
      </c>
      <c r="BT357" s="400" t="str">
        <f ca="1"/>
        <v/>
      </c>
      <c r="BU357" s="401" t="str">
        <f ca="1"/>
        <v/>
      </c>
      <c r="BV357" s="402" t="str">
        <f ca="1"/>
        <v/>
      </c>
      <c r="BW357" s="400" t="str">
        <f ca="1"/>
        <v/>
      </c>
      <c r="BX357" s="403" t="str">
        <f t="shared" ca="1" si="42"/>
        <v/>
      </c>
      <c r="BY357" s="713" t="str">
        <f t="shared" ca="1" si="47"/>
        <v/>
      </c>
      <c r="BZ357" s="711">
        <v>339</v>
      </c>
      <c r="CA357" s="714" t="str">
        <f t="shared" ca="1" si="48"/>
        <v/>
      </c>
      <c r="CB357" s="399" t="str">
        <f t="shared" ca="1" si="49"/>
        <v/>
      </c>
      <c r="CC357" s="400" t="str">
        <f ca="1"/>
        <v/>
      </c>
      <c r="CD357" s="400" t="str">
        <f ca="1"/>
        <v/>
      </c>
      <c r="CE357" s="400" t="str">
        <f ca="1"/>
        <v/>
      </c>
      <c r="CF357" s="401" t="str">
        <f ca="1"/>
        <v/>
      </c>
      <c r="CG357" s="402" t="str">
        <f ca="1"/>
        <v/>
      </c>
      <c r="CH357" s="400" t="str">
        <f ca="1"/>
        <v/>
      </c>
      <c r="CI357" s="715" t="str">
        <f t="shared" ca="1" si="43"/>
        <v/>
      </c>
    </row>
    <row r="358" spans="5:87">
      <c r="E358" s="321">
        <v>340</v>
      </c>
      <c r="F358" s="408"/>
      <c r="G358" s="409"/>
      <c r="H358" s="419"/>
      <c r="I358" s="404"/>
      <c r="J358" s="404"/>
      <c r="K358" s="405"/>
      <c r="L358" s="406"/>
      <c r="M358" s="404"/>
      <c r="N358" s="407"/>
      <c r="P358" s="322">
        <v>340</v>
      </c>
      <c r="Q358" s="714" t="str">
        <f t="shared" si="44"/>
        <v/>
      </c>
      <c r="R358" s="435"/>
      <c r="S358" s="419"/>
      <c r="T358" s="419"/>
      <c r="U358" s="419"/>
      <c r="V358" s="432"/>
      <c r="W358" s="433"/>
      <c r="X358" s="419"/>
      <c r="Y358" s="434"/>
      <c r="Z358" s="2" t="s">
        <v>95</v>
      </c>
      <c r="BN358" s="708" t="s">
        <v>95</v>
      </c>
      <c r="BO358" s="711">
        <v>340</v>
      </c>
      <c r="BP358" s="401" t="str">
        <f t="shared" ca="1" si="45"/>
        <v/>
      </c>
      <c r="BQ358" s="399" t="str">
        <f t="shared" ca="1" si="46"/>
        <v/>
      </c>
      <c r="BR358" s="400" t="str">
        <f ca="1"/>
        <v/>
      </c>
      <c r="BS358" s="400" t="str">
        <f ca="1"/>
        <v/>
      </c>
      <c r="BT358" s="400" t="str">
        <f ca="1"/>
        <v/>
      </c>
      <c r="BU358" s="401" t="str">
        <f ca="1"/>
        <v/>
      </c>
      <c r="BV358" s="402" t="str">
        <f ca="1"/>
        <v/>
      </c>
      <c r="BW358" s="400" t="str">
        <f ca="1"/>
        <v/>
      </c>
      <c r="BX358" s="403" t="str">
        <f t="shared" ca="1" si="42"/>
        <v/>
      </c>
      <c r="BY358" s="713" t="str">
        <f t="shared" ca="1" si="47"/>
        <v/>
      </c>
      <c r="BZ358" s="711">
        <v>340</v>
      </c>
      <c r="CA358" s="714" t="str">
        <f t="shared" ca="1" si="48"/>
        <v/>
      </c>
      <c r="CB358" s="399" t="str">
        <f t="shared" ca="1" si="49"/>
        <v/>
      </c>
      <c r="CC358" s="400" t="str">
        <f ca="1"/>
        <v/>
      </c>
      <c r="CD358" s="400" t="str">
        <f ca="1"/>
        <v/>
      </c>
      <c r="CE358" s="400" t="str">
        <f ca="1"/>
        <v/>
      </c>
      <c r="CF358" s="401" t="str">
        <f ca="1"/>
        <v/>
      </c>
      <c r="CG358" s="402" t="str">
        <f ca="1"/>
        <v/>
      </c>
      <c r="CH358" s="400" t="str">
        <f ca="1"/>
        <v/>
      </c>
      <c r="CI358" s="715" t="str">
        <f t="shared" ca="1" si="43"/>
        <v/>
      </c>
    </row>
    <row r="359" spans="5:87">
      <c r="E359" s="321">
        <v>341</v>
      </c>
      <c r="F359" s="408"/>
      <c r="G359" s="409"/>
      <c r="H359" s="419"/>
      <c r="I359" s="404"/>
      <c r="J359" s="404"/>
      <c r="K359" s="405"/>
      <c r="L359" s="406"/>
      <c r="M359" s="404"/>
      <c r="N359" s="407"/>
      <c r="P359" s="322">
        <v>341</v>
      </c>
      <c r="Q359" s="714" t="str">
        <f t="shared" si="44"/>
        <v/>
      </c>
      <c r="R359" s="435"/>
      <c r="S359" s="419"/>
      <c r="T359" s="419"/>
      <c r="U359" s="419"/>
      <c r="V359" s="432"/>
      <c r="W359" s="433"/>
      <c r="X359" s="419"/>
      <c r="Y359" s="434"/>
      <c r="Z359" s="2" t="s">
        <v>95</v>
      </c>
      <c r="BN359" s="708" t="s">
        <v>95</v>
      </c>
      <c r="BO359" s="711">
        <v>341</v>
      </c>
      <c r="BP359" s="401" t="str">
        <f t="shared" ca="1" si="45"/>
        <v/>
      </c>
      <c r="BQ359" s="399" t="str">
        <f t="shared" ca="1" si="46"/>
        <v/>
      </c>
      <c r="BR359" s="400" t="str">
        <f ca="1"/>
        <v/>
      </c>
      <c r="BS359" s="400" t="str">
        <f ca="1"/>
        <v/>
      </c>
      <c r="BT359" s="400" t="str">
        <f ca="1"/>
        <v/>
      </c>
      <c r="BU359" s="401" t="str">
        <f ca="1"/>
        <v/>
      </c>
      <c r="BV359" s="402" t="str">
        <f ca="1"/>
        <v/>
      </c>
      <c r="BW359" s="400" t="str">
        <f ca="1"/>
        <v/>
      </c>
      <c r="BX359" s="403" t="str">
        <f t="shared" ca="1" si="42"/>
        <v/>
      </c>
      <c r="BY359" s="713" t="str">
        <f t="shared" ca="1" si="47"/>
        <v/>
      </c>
      <c r="BZ359" s="711">
        <v>341</v>
      </c>
      <c r="CA359" s="714" t="str">
        <f t="shared" ca="1" si="48"/>
        <v/>
      </c>
      <c r="CB359" s="399" t="str">
        <f t="shared" ca="1" si="49"/>
        <v/>
      </c>
      <c r="CC359" s="400" t="str">
        <f ca="1"/>
        <v/>
      </c>
      <c r="CD359" s="400" t="str">
        <f ca="1"/>
        <v/>
      </c>
      <c r="CE359" s="400" t="str">
        <f ca="1"/>
        <v/>
      </c>
      <c r="CF359" s="401" t="str">
        <f ca="1"/>
        <v/>
      </c>
      <c r="CG359" s="402" t="str">
        <f ca="1"/>
        <v/>
      </c>
      <c r="CH359" s="400" t="str">
        <f ca="1"/>
        <v/>
      </c>
      <c r="CI359" s="715" t="str">
        <f t="shared" ca="1" si="43"/>
        <v/>
      </c>
    </row>
    <row r="360" spans="5:87">
      <c r="E360" s="321">
        <v>342</v>
      </c>
      <c r="F360" s="408"/>
      <c r="G360" s="409"/>
      <c r="H360" s="419"/>
      <c r="I360" s="404"/>
      <c r="J360" s="404"/>
      <c r="K360" s="405"/>
      <c r="L360" s="406"/>
      <c r="M360" s="404"/>
      <c r="N360" s="407"/>
      <c r="P360" s="322">
        <v>342</v>
      </c>
      <c r="Q360" s="714" t="str">
        <f t="shared" si="44"/>
        <v/>
      </c>
      <c r="R360" s="435"/>
      <c r="S360" s="419"/>
      <c r="T360" s="419"/>
      <c r="U360" s="419"/>
      <c r="V360" s="432"/>
      <c r="W360" s="433"/>
      <c r="X360" s="419"/>
      <c r="Y360" s="434"/>
      <c r="Z360" s="2" t="s">
        <v>95</v>
      </c>
      <c r="BN360" s="708" t="s">
        <v>95</v>
      </c>
      <c r="BO360" s="711">
        <v>342</v>
      </c>
      <c r="BP360" s="401" t="str">
        <f t="shared" ca="1" si="45"/>
        <v/>
      </c>
      <c r="BQ360" s="399" t="str">
        <f t="shared" ca="1" si="46"/>
        <v/>
      </c>
      <c r="BR360" s="400" t="str">
        <f ca="1"/>
        <v/>
      </c>
      <c r="BS360" s="400" t="str">
        <f ca="1"/>
        <v/>
      </c>
      <c r="BT360" s="400" t="str">
        <f ca="1"/>
        <v/>
      </c>
      <c r="BU360" s="401" t="str">
        <f ca="1"/>
        <v/>
      </c>
      <c r="BV360" s="402" t="str">
        <f ca="1"/>
        <v/>
      </c>
      <c r="BW360" s="400" t="str">
        <f ca="1"/>
        <v/>
      </c>
      <c r="BX360" s="403" t="str">
        <f t="shared" ca="1" si="42"/>
        <v/>
      </c>
      <c r="BY360" s="713" t="str">
        <f t="shared" ca="1" si="47"/>
        <v/>
      </c>
      <c r="BZ360" s="711">
        <v>342</v>
      </c>
      <c r="CA360" s="714" t="str">
        <f t="shared" ca="1" si="48"/>
        <v/>
      </c>
      <c r="CB360" s="399" t="str">
        <f t="shared" ca="1" si="49"/>
        <v/>
      </c>
      <c r="CC360" s="400" t="str">
        <f ca="1"/>
        <v/>
      </c>
      <c r="CD360" s="400" t="str">
        <f ca="1"/>
        <v/>
      </c>
      <c r="CE360" s="400" t="str">
        <f ca="1"/>
        <v/>
      </c>
      <c r="CF360" s="401" t="str">
        <f ca="1"/>
        <v/>
      </c>
      <c r="CG360" s="402" t="str">
        <f ca="1"/>
        <v/>
      </c>
      <c r="CH360" s="400" t="str">
        <f ca="1"/>
        <v/>
      </c>
      <c r="CI360" s="715" t="str">
        <f t="shared" ca="1" si="43"/>
        <v/>
      </c>
    </row>
    <row r="361" spans="5:87">
      <c r="E361" s="321">
        <v>343</v>
      </c>
      <c r="F361" s="408"/>
      <c r="G361" s="409"/>
      <c r="H361" s="419"/>
      <c r="I361" s="404"/>
      <c r="J361" s="404"/>
      <c r="K361" s="405"/>
      <c r="L361" s="406"/>
      <c r="M361" s="404"/>
      <c r="N361" s="407"/>
      <c r="P361" s="322">
        <v>343</v>
      </c>
      <c r="Q361" s="714" t="str">
        <f t="shared" si="44"/>
        <v/>
      </c>
      <c r="R361" s="435"/>
      <c r="S361" s="419"/>
      <c r="T361" s="419"/>
      <c r="U361" s="419"/>
      <c r="V361" s="432"/>
      <c r="W361" s="433"/>
      <c r="X361" s="419"/>
      <c r="Y361" s="434"/>
      <c r="Z361" s="2" t="s">
        <v>95</v>
      </c>
      <c r="BN361" s="708" t="s">
        <v>95</v>
      </c>
      <c r="BO361" s="711">
        <v>343</v>
      </c>
      <c r="BP361" s="401" t="str">
        <f t="shared" ca="1" si="45"/>
        <v/>
      </c>
      <c r="BQ361" s="399" t="str">
        <f t="shared" ca="1" si="46"/>
        <v/>
      </c>
      <c r="BR361" s="400" t="str">
        <f ca="1"/>
        <v/>
      </c>
      <c r="BS361" s="400" t="str">
        <f ca="1"/>
        <v/>
      </c>
      <c r="BT361" s="400" t="str">
        <f ca="1"/>
        <v/>
      </c>
      <c r="BU361" s="401" t="str">
        <f ca="1"/>
        <v/>
      </c>
      <c r="BV361" s="402" t="str">
        <f ca="1"/>
        <v/>
      </c>
      <c r="BW361" s="400" t="str">
        <f ca="1"/>
        <v/>
      </c>
      <c r="BX361" s="403" t="str">
        <f t="shared" ca="1" si="42"/>
        <v/>
      </c>
      <c r="BY361" s="713" t="str">
        <f t="shared" ca="1" si="47"/>
        <v/>
      </c>
      <c r="BZ361" s="711">
        <v>343</v>
      </c>
      <c r="CA361" s="714" t="str">
        <f t="shared" ca="1" si="48"/>
        <v/>
      </c>
      <c r="CB361" s="399" t="str">
        <f t="shared" ca="1" si="49"/>
        <v/>
      </c>
      <c r="CC361" s="400" t="str">
        <f ca="1"/>
        <v/>
      </c>
      <c r="CD361" s="400" t="str">
        <f ca="1"/>
        <v/>
      </c>
      <c r="CE361" s="400" t="str">
        <f ca="1"/>
        <v/>
      </c>
      <c r="CF361" s="401" t="str">
        <f ca="1"/>
        <v/>
      </c>
      <c r="CG361" s="402" t="str">
        <f ca="1"/>
        <v/>
      </c>
      <c r="CH361" s="400" t="str">
        <f ca="1"/>
        <v/>
      </c>
      <c r="CI361" s="715" t="str">
        <f t="shared" ca="1" si="43"/>
        <v/>
      </c>
    </row>
    <row r="362" spans="5:87">
      <c r="E362" s="321">
        <v>344</v>
      </c>
      <c r="F362" s="408"/>
      <c r="G362" s="409"/>
      <c r="H362" s="419"/>
      <c r="I362" s="404"/>
      <c r="J362" s="404"/>
      <c r="K362" s="405"/>
      <c r="L362" s="406"/>
      <c r="M362" s="404"/>
      <c r="N362" s="407"/>
      <c r="P362" s="322">
        <v>344</v>
      </c>
      <c r="Q362" s="714" t="str">
        <f t="shared" si="44"/>
        <v/>
      </c>
      <c r="R362" s="435"/>
      <c r="S362" s="419"/>
      <c r="T362" s="419"/>
      <c r="U362" s="419"/>
      <c r="V362" s="432"/>
      <c r="W362" s="433"/>
      <c r="X362" s="419"/>
      <c r="Y362" s="434"/>
      <c r="Z362" s="2" t="s">
        <v>95</v>
      </c>
      <c r="BN362" s="708" t="s">
        <v>95</v>
      </c>
      <c r="BO362" s="711">
        <v>344</v>
      </c>
      <c r="BP362" s="401" t="str">
        <f t="shared" ca="1" si="45"/>
        <v/>
      </c>
      <c r="BQ362" s="399" t="str">
        <f t="shared" ca="1" si="46"/>
        <v/>
      </c>
      <c r="BR362" s="400" t="str">
        <f ca="1"/>
        <v/>
      </c>
      <c r="BS362" s="400" t="str">
        <f ca="1"/>
        <v/>
      </c>
      <c r="BT362" s="400" t="str">
        <f ca="1"/>
        <v/>
      </c>
      <c r="BU362" s="401" t="str">
        <f ca="1"/>
        <v/>
      </c>
      <c r="BV362" s="402" t="str">
        <f ca="1"/>
        <v/>
      </c>
      <c r="BW362" s="400" t="str">
        <f ca="1"/>
        <v/>
      </c>
      <c r="BX362" s="403" t="str">
        <f t="shared" ca="1" si="42"/>
        <v/>
      </c>
      <c r="BY362" s="713" t="str">
        <f t="shared" ca="1" si="47"/>
        <v/>
      </c>
      <c r="BZ362" s="711">
        <v>344</v>
      </c>
      <c r="CA362" s="714" t="str">
        <f t="shared" ca="1" si="48"/>
        <v/>
      </c>
      <c r="CB362" s="399" t="str">
        <f t="shared" ca="1" si="49"/>
        <v/>
      </c>
      <c r="CC362" s="400" t="str">
        <f ca="1"/>
        <v/>
      </c>
      <c r="CD362" s="400" t="str">
        <f ca="1"/>
        <v/>
      </c>
      <c r="CE362" s="400" t="str">
        <f ca="1"/>
        <v/>
      </c>
      <c r="CF362" s="401" t="str">
        <f ca="1"/>
        <v/>
      </c>
      <c r="CG362" s="402" t="str">
        <f ca="1"/>
        <v/>
      </c>
      <c r="CH362" s="400" t="str">
        <f ca="1"/>
        <v/>
      </c>
      <c r="CI362" s="715" t="str">
        <f t="shared" ca="1" si="43"/>
        <v/>
      </c>
    </row>
    <row r="363" spans="5:87">
      <c r="E363" s="321">
        <v>345</v>
      </c>
      <c r="F363" s="408"/>
      <c r="G363" s="409"/>
      <c r="H363" s="419"/>
      <c r="I363" s="404"/>
      <c r="J363" s="404"/>
      <c r="K363" s="405"/>
      <c r="L363" s="406"/>
      <c r="M363" s="404"/>
      <c r="N363" s="407"/>
      <c r="P363" s="322">
        <v>345</v>
      </c>
      <c r="Q363" s="714" t="str">
        <f t="shared" si="44"/>
        <v/>
      </c>
      <c r="R363" s="435"/>
      <c r="S363" s="419"/>
      <c r="T363" s="419"/>
      <c r="U363" s="419"/>
      <c r="V363" s="432"/>
      <c r="W363" s="433"/>
      <c r="X363" s="419"/>
      <c r="Y363" s="434"/>
      <c r="Z363" s="2" t="s">
        <v>95</v>
      </c>
      <c r="BN363" s="708" t="s">
        <v>95</v>
      </c>
      <c r="BO363" s="711">
        <v>345</v>
      </c>
      <c r="BP363" s="401" t="str">
        <f t="shared" ca="1" si="45"/>
        <v/>
      </c>
      <c r="BQ363" s="399" t="str">
        <f t="shared" ca="1" si="46"/>
        <v/>
      </c>
      <c r="BR363" s="400" t="str">
        <f ca="1"/>
        <v/>
      </c>
      <c r="BS363" s="400" t="str">
        <f ca="1"/>
        <v/>
      </c>
      <c r="BT363" s="400" t="str">
        <f ca="1"/>
        <v/>
      </c>
      <c r="BU363" s="401" t="str">
        <f ca="1"/>
        <v/>
      </c>
      <c r="BV363" s="402" t="str">
        <f ca="1"/>
        <v/>
      </c>
      <c r="BW363" s="400" t="str">
        <f ca="1"/>
        <v/>
      </c>
      <c r="BX363" s="403" t="str">
        <f t="shared" ca="1" si="42"/>
        <v/>
      </c>
      <c r="BY363" s="713" t="str">
        <f t="shared" ca="1" si="47"/>
        <v/>
      </c>
      <c r="BZ363" s="711">
        <v>345</v>
      </c>
      <c r="CA363" s="714" t="str">
        <f t="shared" ca="1" si="48"/>
        <v/>
      </c>
      <c r="CB363" s="399" t="str">
        <f t="shared" ca="1" si="49"/>
        <v/>
      </c>
      <c r="CC363" s="400" t="str">
        <f ca="1"/>
        <v/>
      </c>
      <c r="CD363" s="400" t="str">
        <f ca="1"/>
        <v/>
      </c>
      <c r="CE363" s="400" t="str">
        <f ca="1"/>
        <v/>
      </c>
      <c r="CF363" s="401" t="str">
        <f ca="1"/>
        <v/>
      </c>
      <c r="CG363" s="402" t="str">
        <f ca="1"/>
        <v/>
      </c>
      <c r="CH363" s="400" t="str">
        <f ca="1"/>
        <v/>
      </c>
      <c r="CI363" s="715" t="str">
        <f t="shared" ca="1" si="43"/>
        <v/>
      </c>
    </row>
    <row r="364" spans="5:87">
      <c r="E364" s="321">
        <v>346</v>
      </c>
      <c r="F364" s="408"/>
      <c r="G364" s="409"/>
      <c r="H364" s="419"/>
      <c r="I364" s="404"/>
      <c r="J364" s="404"/>
      <c r="K364" s="405"/>
      <c r="L364" s="406"/>
      <c r="M364" s="404"/>
      <c r="N364" s="407"/>
      <c r="P364" s="322">
        <v>346</v>
      </c>
      <c r="Q364" s="714" t="str">
        <f t="shared" si="44"/>
        <v/>
      </c>
      <c r="R364" s="435"/>
      <c r="S364" s="419"/>
      <c r="T364" s="419"/>
      <c r="U364" s="419"/>
      <c r="V364" s="432"/>
      <c r="W364" s="433"/>
      <c r="X364" s="419"/>
      <c r="Y364" s="434"/>
      <c r="Z364" s="2" t="s">
        <v>95</v>
      </c>
      <c r="BN364" s="708" t="s">
        <v>95</v>
      </c>
      <c r="BO364" s="711">
        <v>346</v>
      </c>
      <c r="BP364" s="401" t="str">
        <f t="shared" ca="1" si="45"/>
        <v/>
      </c>
      <c r="BQ364" s="399" t="str">
        <f t="shared" ca="1" si="46"/>
        <v/>
      </c>
      <c r="BR364" s="400" t="str">
        <f ca="1"/>
        <v/>
      </c>
      <c r="BS364" s="400" t="str">
        <f ca="1"/>
        <v/>
      </c>
      <c r="BT364" s="400" t="str">
        <f ca="1"/>
        <v/>
      </c>
      <c r="BU364" s="401" t="str">
        <f ca="1"/>
        <v/>
      </c>
      <c r="BV364" s="402" t="str">
        <f ca="1"/>
        <v/>
      </c>
      <c r="BW364" s="400" t="str">
        <f ca="1"/>
        <v/>
      </c>
      <c r="BX364" s="403" t="str">
        <f t="shared" ca="1" si="42"/>
        <v/>
      </c>
      <c r="BY364" s="713" t="str">
        <f t="shared" ca="1" si="47"/>
        <v/>
      </c>
      <c r="BZ364" s="711">
        <v>346</v>
      </c>
      <c r="CA364" s="714" t="str">
        <f t="shared" ca="1" si="48"/>
        <v/>
      </c>
      <c r="CB364" s="399" t="str">
        <f t="shared" ca="1" si="49"/>
        <v/>
      </c>
      <c r="CC364" s="400" t="str">
        <f ca="1"/>
        <v/>
      </c>
      <c r="CD364" s="400" t="str">
        <f ca="1"/>
        <v/>
      </c>
      <c r="CE364" s="400" t="str">
        <f ca="1"/>
        <v/>
      </c>
      <c r="CF364" s="401" t="str">
        <f ca="1"/>
        <v/>
      </c>
      <c r="CG364" s="402" t="str">
        <f ca="1"/>
        <v/>
      </c>
      <c r="CH364" s="400" t="str">
        <f ca="1"/>
        <v/>
      </c>
      <c r="CI364" s="715" t="str">
        <f t="shared" ca="1" si="43"/>
        <v/>
      </c>
    </row>
    <row r="365" spans="5:87">
      <c r="E365" s="321">
        <v>347</v>
      </c>
      <c r="F365" s="408"/>
      <c r="G365" s="409"/>
      <c r="H365" s="419"/>
      <c r="I365" s="404"/>
      <c r="J365" s="404"/>
      <c r="K365" s="405"/>
      <c r="L365" s="406"/>
      <c r="M365" s="404"/>
      <c r="N365" s="407"/>
      <c r="P365" s="322">
        <v>347</v>
      </c>
      <c r="Q365" s="714" t="str">
        <f t="shared" si="44"/>
        <v/>
      </c>
      <c r="R365" s="435"/>
      <c r="S365" s="419"/>
      <c r="T365" s="419"/>
      <c r="U365" s="419"/>
      <c r="V365" s="432"/>
      <c r="W365" s="433"/>
      <c r="X365" s="419"/>
      <c r="Y365" s="434"/>
      <c r="Z365" s="2" t="s">
        <v>95</v>
      </c>
      <c r="BN365" s="708" t="s">
        <v>95</v>
      </c>
      <c r="BO365" s="711">
        <v>347</v>
      </c>
      <c r="BP365" s="401" t="str">
        <f t="shared" ca="1" si="45"/>
        <v/>
      </c>
      <c r="BQ365" s="399" t="str">
        <f t="shared" ca="1" si="46"/>
        <v/>
      </c>
      <c r="BR365" s="400" t="str">
        <f ca="1"/>
        <v/>
      </c>
      <c r="BS365" s="400" t="str">
        <f ca="1"/>
        <v/>
      </c>
      <c r="BT365" s="400" t="str">
        <f ca="1"/>
        <v/>
      </c>
      <c r="BU365" s="401" t="str">
        <f ca="1"/>
        <v/>
      </c>
      <c r="BV365" s="402" t="str">
        <f ca="1"/>
        <v/>
      </c>
      <c r="BW365" s="400" t="str">
        <f ca="1"/>
        <v/>
      </c>
      <c r="BX365" s="403" t="str">
        <f t="shared" ca="1" si="42"/>
        <v/>
      </c>
      <c r="BY365" s="713" t="str">
        <f t="shared" ca="1" si="47"/>
        <v/>
      </c>
      <c r="BZ365" s="711">
        <v>347</v>
      </c>
      <c r="CA365" s="714" t="str">
        <f t="shared" ca="1" si="48"/>
        <v/>
      </c>
      <c r="CB365" s="399" t="str">
        <f t="shared" ca="1" si="49"/>
        <v/>
      </c>
      <c r="CC365" s="400" t="str">
        <f ca="1"/>
        <v/>
      </c>
      <c r="CD365" s="400" t="str">
        <f ca="1"/>
        <v/>
      </c>
      <c r="CE365" s="400" t="str">
        <f ca="1"/>
        <v/>
      </c>
      <c r="CF365" s="401" t="str">
        <f ca="1"/>
        <v/>
      </c>
      <c r="CG365" s="402" t="str">
        <f ca="1"/>
        <v/>
      </c>
      <c r="CH365" s="400" t="str">
        <f ca="1"/>
        <v/>
      </c>
      <c r="CI365" s="715" t="str">
        <f t="shared" ca="1" si="43"/>
        <v/>
      </c>
    </row>
    <row r="366" spans="5:87">
      <c r="E366" s="321">
        <v>348</v>
      </c>
      <c r="F366" s="408"/>
      <c r="G366" s="409"/>
      <c r="H366" s="419"/>
      <c r="I366" s="404"/>
      <c r="J366" s="404"/>
      <c r="K366" s="405"/>
      <c r="L366" s="406"/>
      <c r="M366" s="404"/>
      <c r="N366" s="407"/>
      <c r="P366" s="322">
        <v>348</v>
      </c>
      <c r="Q366" s="714" t="str">
        <f t="shared" si="44"/>
        <v/>
      </c>
      <c r="R366" s="435"/>
      <c r="S366" s="419"/>
      <c r="T366" s="419"/>
      <c r="U366" s="419"/>
      <c r="V366" s="432"/>
      <c r="W366" s="433"/>
      <c r="X366" s="419"/>
      <c r="Y366" s="434"/>
      <c r="Z366" s="2" t="s">
        <v>95</v>
      </c>
      <c r="BN366" s="708" t="s">
        <v>95</v>
      </c>
      <c r="BO366" s="711">
        <v>348</v>
      </c>
      <c r="BP366" s="401" t="str">
        <f t="shared" ca="1" si="45"/>
        <v/>
      </c>
      <c r="BQ366" s="399" t="str">
        <f t="shared" ca="1" si="46"/>
        <v/>
      </c>
      <c r="BR366" s="400" t="str">
        <f ca="1"/>
        <v/>
      </c>
      <c r="BS366" s="400" t="str">
        <f ca="1"/>
        <v/>
      </c>
      <c r="BT366" s="400" t="str">
        <f ca="1"/>
        <v/>
      </c>
      <c r="BU366" s="401" t="str">
        <f ca="1"/>
        <v/>
      </c>
      <c r="BV366" s="402" t="str">
        <f ca="1"/>
        <v/>
      </c>
      <c r="BW366" s="400" t="str">
        <f ca="1"/>
        <v/>
      </c>
      <c r="BX366" s="403" t="str">
        <f t="shared" ca="1" si="42"/>
        <v/>
      </c>
      <c r="BY366" s="713" t="str">
        <f t="shared" ca="1" si="47"/>
        <v/>
      </c>
      <c r="BZ366" s="711">
        <v>348</v>
      </c>
      <c r="CA366" s="714" t="str">
        <f t="shared" ca="1" si="48"/>
        <v/>
      </c>
      <c r="CB366" s="399" t="str">
        <f t="shared" ca="1" si="49"/>
        <v/>
      </c>
      <c r="CC366" s="400" t="str">
        <f ca="1"/>
        <v/>
      </c>
      <c r="CD366" s="400" t="str">
        <f ca="1"/>
        <v/>
      </c>
      <c r="CE366" s="400" t="str">
        <f ca="1"/>
        <v/>
      </c>
      <c r="CF366" s="401" t="str">
        <f ca="1"/>
        <v/>
      </c>
      <c r="CG366" s="402" t="str">
        <f ca="1"/>
        <v/>
      </c>
      <c r="CH366" s="400" t="str">
        <f ca="1"/>
        <v/>
      </c>
      <c r="CI366" s="715" t="str">
        <f t="shared" ca="1" si="43"/>
        <v/>
      </c>
    </row>
    <row r="367" spans="5:87">
      <c r="E367" s="321">
        <v>349</v>
      </c>
      <c r="F367" s="408"/>
      <c r="G367" s="409"/>
      <c r="H367" s="419"/>
      <c r="I367" s="404"/>
      <c r="J367" s="404"/>
      <c r="K367" s="405"/>
      <c r="L367" s="406"/>
      <c r="M367" s="404"/>
      <c r="N367" s="407"/>
      <c r="P367" s="322">
        <v>349</v>
      </c>
      <c r="Q367" s="714" t="str">
        <f t="shared" si="44"/>
        <v/>
      </c>
      <c r="R367" s="435"/>
      <c r="S367" s="419"/>
      <c r="T367" s="419"/>
      <c r="U367" s="419"/>
      <c r="V367" s="432"/>
      <c r="W367" s="433"/>
      <c r="X367" s="419"/>
      <c r="Y367" s="434"/>
      <c r="Z367" s="2" t="s">
        <v>95</v>
      </c>
      <c r="BN367" s="708" t="s">
        <v>95</v>
      </c>
      <c r="BO367" s="711">
        <v>349</v>
      </c>
      <c r="BP367" s="401" t="str">
        <f t="shared" ca="1" si="45"/>
        <v/>
      </c>
      <c r="BQ367" s="399" t="str">
        <f t="shared" ca="1" si="46"/>
        <v/>
      </c>
      <c r="BR367" s="400" t="str">
        <f ca="1"/>
        <v/>
      </c>
      <c r="BS367" s="400" t="str">
        <f ca="1"/>
        <v/>
      </c>
      <c r="BT367" s="400" t="str">
        <f ca="1"/>
        <v/>
      </c>
      <c r="BU367" s="401" t="str">
        <f ca="1"/>
        <v/>
      </c>
      <c r="BV367" s="402" t="str">
        <f ca="1"/>
        <v/>
      </c>
      <c r="BW367" s="400" t="str">
        <f ca="1"/>
        <v/>
      </c>
      <c r="BX367" s="403" t="str">
        <f t="shared" ca="1" si="42"/>
        <v/>
      </c>
      <c r="BY367" s="713" t="str">
        <f t="shared" ca="1" si="47"/>
        <v/>
      </c>
      <c r="BZ367" s="711">
        <v>349</v>
      </c>
      <c r="CA367" s="714" t="str">
        <f t="shared" ca="1" si="48"/>
        <v/>
      </c>
      <c r="CB367" s="399" t="str">
        <f t="shared" ca="1" si="49"/>
        <v/>
      </c>
      <c r="CC367" s="400" t="str">
        <f ca="1"/>
        <v/>
      </c>
      <c r="CD367" s="400" t="str">
        <f ca="1"/>
        <v/>
      </c>
      <c r="CE367" s="400" t="str">
        <f ca="1"/>
        <v/>
      </c>
      <c r="CF367" s="401" t="str">
        <f ca="1"/>
        <v/>
      </c>
      <c r="CG367" s="402" t="str">
        <f ca="1"/>
        <v/>
      </c>
      <c r="CH367" s="400" t="str">
        <f ca="1"/>
        <v/>
      </c>
      <c r="CI367" s="715" t="str">
        <f t="shared" ca="1" si="43"/>
        <v/>
      </c>
    </row>
    <row r="368" spans="5:87">
      <c r="E368" s="321">
        <v>350</v>
      </c>
      <c r="F368" s="408"/>
      <c r="G368" s="409"/>
      <c r="H368" s="419"/>
      <c r="I368" s="404"/>
      <c r="J368" s="404"/>
      <c r="K368" s="405"/>
      <c r="L368" s="406"/>
      <c r="M368" s="404"/>
      <c r="N368" s="407"/>
      <c r="P368" s="322">
        <v>350</v>
      </c>
      <c r="Q368" s="714" t="str">
        <f t="shared" si="44"/>
        <v/>
      </c>
      <c r="R368" s="435"/>
      <c r="S368" s="419"/>
      <c r="T368" s="419"/>
      <c r="U368" s="419"/>
      <c r="V368" s="432"/>
      <c r="W368" s="433"/>
      <c r="X368" s="419"/>
      <c r="Y368" s="434"/>
      <c r="Z368" s="2" t="s">
        <v>95</v>
      </c>
      <c r="BN368" s="708" t="s">
        <v>95</v>
      </c>
      <c r="BO368" s="711">
        <v>350</v>
      </c>
      <c r="BP368" s="401" t="str">
        <f t="shared" ca="1" si="45"/>
        <v/>
      </c>
      <c r="BQ368" s="399" t="str">
        <f t="shared" ca="1" si="46"/>
        <v/>
      </c>
      <c r="BR368" s="400" t="str">
        <f ca="1"/>
        <v/>
      </c>
      <c r="BS368" s="400" t="str">
        <f ca="1"/>
        <v/>
      </c>
      <c r="BT368" s="400" t="str">
        <f ca="1"/>
        <v/>
      </c>
      <c r="BU368" s="401" t="str">
        <f ca="1"/>
        <v/>
      </c>
      <c r="BV368" s="402" t="str">
        <f ca="1"/>
        <v/>
      </c>
      <c r="BW368" s="400" t="str">
        <f ca="1"/>
        <v/>
      </c>
      <c r="BX368" s="403" t="str">
        <f t="shared" ca="1" si="42"/>
        <v/>
      </c>
      <c r="BY368" s="713" t="str">
        <f t="shared" ca="1" si="47"/>
        <v/>
      </c>
      <c r="BZ368" s="711">
        <v>350</v>
      </c>
      <c r="CA368" s="714" t="str">
        <f t="shared" ca="1" si="48"/>
        <v/>
      </c>
      <c r="CB368" s="399" t="str">
        <f t="shared" ca="1" si="49"/>
        <v/>
      </c>
      <c r="CC368" s="400" t="str">
        <f ca="1"/>
        <v/>
      </c>
      <c r="CD368" s="400" t="str">
        <f ca="1"/>
        <v/>
      </c>
      <c r="CE368" s="400" t="str">
        <f ca="1"/>
        <v/>
      </c>
      <c r="CF368" s="401" t="str">
        <f ca="1"/>
        <v/>
      </c>
      <c r="CG368" s="402" t="str">
        <f ca="1"/>
        <v/>
      </c>
      <c r="CH368" s="400" t="str">
        <f ca="1"/>
        <v/>
      </c>
      <c r="CI368" s="715" t="str">
        <f t="shared" ca="1" si="43"/>
        <v/>
      </c>
    </row>
    <row r="369" spans="5:87">
      <c r="E369" s="321">
        <v>351</v>
      </c>
      <c r="F369" s="408"/>
      <c r="G369" s="409"/>
      <c r="H369" s="419"/>
      <c r="I369" s="404"/>
      <c r="J369" s="404"/>
      <c r="K369" s="405"/>
      <c r="L369" s="406"/>
      <c r="M369" s="404"/>
      <c r="N369" s="407"/>
      <c r="P369" s="322">
        <v>351</v>
      </c>
      <c r="Q369" s="714" t="str">
        <f t="shared" si="44"/>
        <v/>
      </c>
      <c r="R369" s="435"/>
      <c r="S369" s="419"/>
      <c r="T369" s="419"/>
      <c r="U369" s="419"/>
      <c r="V369" s="432"/>
      <c r="W369" s="433"/>
      <c r="X369" s="419"/>
      <c r="Y369" s="434"/>
      <c r="Z369" s="2" t="s">
        <v>95</v>
      </c>
      <c r="BN369" s="708" t="s">
        <v>95</v>
      </c>
      <c r="BO369" s="711">
        <v>351</v>
      </c>
      <c r="BP369" s="401" t="str">
        <f t="shared" ca="1" si="45"/>
        <v/>
      </c>
      <c r="BQ369" s="399" t="str">
        <f t="shared" ca="1" si="46"/>
        <v/>
      </c>
      <c r="BR369" s="400" t="str">
        <f ca="1"/>
        <v/>
      </c>
      <c r="BS369" s="400" t="str">
        <f ca="1"/>
        <v/>
      </c>
      <c r="BT369" s="400" t="str">
        <f ca="1"/>
        <v/>
      </c>
      <c r="BU369" s="401" t="str">
        <f ca="1"/>
        <v/>
      </c>
      <c r="BV369" s="402" t="str">
        <f ca="1"/>
        <v/>
      </c>
      <c r="BW369" s="400" t="str">
        <f ca="1"/>
        <v/>
      </c>
      <c r="BX369" s="403" t="str">
        <f t="shared" ca="1" si="42"/>
        <v/>
      </c>
      <c r="BY369" s="713" t="str">
        <f t="shared" ca="1" si="47"/>
        <v/>
      </c>
      <c r="BZ369" s="711">
        <v>351</v>
      </c>
      <c r="CA369" s="714" t="str">
        <f t="shared" ca="1" si="48"/>
        <v/>
      </c>
      <c r="CB369" s="399" t="str">
        <f t="shared" ca="1" si="49"/>
        <v/>
      </c>
      <c r="CC369" s="400" t="str">
        <f ca="1"/>
        <v/>
      </c>
      <c r="CD369" s="400" t="str">
        <f ca="1"/>
        <v/>
      </c>
      <c r="CE369" s="400" t="str">
        <f ca="1"/>
        <v/>
      </c>
      <c r="CF369" s="401" t="str">
        <f ca="1"/>
        <v/>
      </c>
      <c r="CG369" s="402" t="str">
        <f ca="1"/>
        <v/>
      </c>
      <c r="CH369" s="400" t="str">
        <f ca="1"/>
        <v/>
      </c>
      <c r="CI369" s="715" t="str">
        <f t="shared" ca="1" si="43"/>
        <v/>
      </c>
    </row>
    <row r="370" spans="5:87">
      <c r="E370" s="321">
        <v>352</v>
      </c>
      <c r="F370" s="408"/>
      <c r="G370" s="409"/>
      <c r="H370" s="419"/>
      <c r="I370" s="404"/>
      <c r="J370" s="404"/>
      <c r="K370" s="405"/>
      <c r="L370" s="406"/>
      <c r="M370" s="404"/>
      <c r="N370" s="407"/>
      <c r="P370" s="322">
        <v>352</v>
      </c>
      <c r="Q370" s="714" t="str">
        <f t="shared" si="44"/>
        <v/>
      </c>
      <c r="R370" s="435"/>
      <c r="S370" s="419"/>
      <c r="T370" s="419"/>
      <c r="U370" s="419"/>
      <c r="V370" s="432"/>
      <c r="W370" s="433"/>
      <c r="X370" s="419"/>
      <c r="Y370" s="434"/>
      <c r="Z370" s="2" t="s">
        <v>95</v>
      </c>
      <c r="BN370" s="708" t="s">
        <v>95</v>
      </c>
      <c r="BO370" s="711">
        <v>352</v>
      </c>
      <c r="BP370" s="401" t="str">
        <f t="shared" ca="1" si="45"/>
        <v/>
      </c>
      <c r="BQ370" s="399" t="str">
        <f t="shared" ca="1" si="46"/>
        <v/>
      </c>
      <c r="BR370" s="400" t="str">
        <f ca="1"/>
        <v/>
      </c>
      <c r="BS370" s="400" t="str">
        <f ca="1"/>
        <v/>
      </c>
      <c r="BT370" s="400" t="str">
        <f ca="1"/>
        <v/>
      </c>
      <c r="BU370" s="401" t="str">
        <f ca="1"/>
        <v/>
      </c>
      <c r="BV370" s="402" t="str">
        <f ca="1"/>
        <v/>
      </c>
      <c r="BW370" s="400" t="str">
        <f ca="1"/>
        <v/>
      </c>
      <c r="BX370" s="403" t="str">
        <f t="shared" ca="1" si="42"/>
        <v/>
      </c>
      <c r="BY370" s="713" t="str">
        <f t="shared" ca="1" si="47"/>
        <v/>
      </c>
      <c r="BZ370" s="711">
        <v>352</v>
      </c>
      <c r="CA370" s="714" t="str">
        <f t="shared" ca="1" si="48"/>
        <v/>
      </c>
      <c r="CB370" s="399" t="str">
        <f t="shared" ca="1" si="49"/>
        <v/>
      </c>
      <c r="CC370" s="400" t="str">
        <f ca="1"/>
        <v/>
      </c>
      <c r="CD370" s="400" t="str">
        <f ca="1"/>
        <v/>
      </c>
      <c r="CE370" s="400" t="str">
        <f ca="1"/>
        <v/>
      </c>
      <c r="CF370" s="401" t="str">
        <f ca="1"/>
        <v/>
      </c>
      <c r="CG370" s="402" t="str">
        <f ca="1"/>
        <v/>
      </c>
      <c r="CH370" s="400" t="str">
        <f ca="1"/>
        <v/>
      </c>
      <c r="CI370" s="715" t="str">
        <f t="shared" ca="1" si="43"/>
        <v/>
      </c>
    </row>
    <row r="371" spans="5:87">
      <c r="E371" s="321">
        <v>353</v>
      </c>
      <c r="F371" s="408"/>
      <c r="G371" s="409"/>
      <c r="H371" s="419"/>
      <c r="I371" s="404"/>
      <c r="J371" s="404"/>
      <c r="K371" s="405"/>
      <c r="L371" s="406"/>
      <c r="M371" s="404"/>
      <c r="N371" s="407"/>
      <c r="P371" s="322">
        <v>353</v>
      </c>
      <c r="Q371" s="714" t="str">
        <f t="shared" si="44"/>
        <v/>
      </c>
      <c r="R371" s="435"/>
      <c r="S371" s="419"/>
      <c r="T371" s="419"/>
      <c r="U371" s="419"/>
      <c r="V371" s="432"/>
      <c r="W371" s="433"/>
      <c r="X371" s="419"/>
      <c r="Y371" s="434"/>
      <c r="Z371" s="2" t="s">
        <v>95</v>
      </c>
      <c r="BN371" s="708" t="s">
        <v>95</v>
      </c>
      <c r="BO371" s="711">
        <v>353</v>
      </c>
      <c r="BP371" s="401" t="str">
        <f t="shared" ca="1" si="45"/>
        <v/>
      </c>
      <c r="BQ371" s="399" t="str">
        <f t="shared" ca="1" si="46"/>
        <v/>
      </c>
      <c r="BR371" s="400" t="str">
        <f ca="1"/>
        <v/>
      </c>
      <c r="BS371" s="400" t="str">
        <f ca="1"/>
        <v/>
      </c>
      <c r="BT371" s="400" t="str">
        <f ca="1"/>
        <v/>
      </c>
      <c r="BU371" s="401" t="str">
        <f ca="1"/>
        <v/>
      </c>
      <c r="BV371" s="402" t="str">
        <f ca="1"/>
        <v/>
      </c>
      <c r="BW371" s="400" t="str">
        <f ca="1"/>
        <v/>
      </c>
      <c r="BX371" s="403" t="str">
        <f t="shared" ca="1" si="42"/>
        <v/>
      </c>
      <c r="BY371" s="713" t="str">
        <f t="shared" ca="1" si="47"/>
        <v/>
      </c>
      <c r="BZ371" s="711">
        <v>353</v>
      </c>
      <c r="CA371" s="714" t="str">
        <f t="shared" ca="1" si="48"/>
        <v/>
      </c>
      <c r="CB371" s="399" t="str">
        <f t="shared" ca="1" si="49"/>
        <v/>
      </c>
      <c r="CC371" s="400" t="str">
        <f ca="1"/>
        <v/>
      </c>
      <c r="CD371" s="400" t="str">
        <f ca="1"/>
        <v/>
      </c>
      <c r="CE371" s="400" t="str">
        <f ca="1"/>
        <v/>
      </c>
      <c r="CF371" s="401" t="str">
        <f ca="1"/>
        <v/>
      </c>
      <c r="CG371" s="402" t="str">
        <f ca="1"/>
        <v/>
      </c>
      <c r="CH371" s="400" t="str">
        <f ca="1"/>
        <v/>
      </c>
      <c r="CI371" s="715" t="str">
        <f t="shared" ca="1" si="43"/>
        <v/>
      </c>
    </row>
    <row r="372" spans="5:87">
      <c r="E372" s="321">
        <v>354</v>
      </c>
      <c r="F372" s="408"/>
      <c r="G372" s="409"/>
      <c r="H372" s="419"/>
      <c r="I372" s="404"/>
      <c r="J372" s="404"/>
      <c r="K372" s="405"/>
      <c r="L372" s="406"/>
      <c r="M372" s="404"/>
      <c r="N372" s="407"/>
      <c r="P372" s="322">
        <v>354</v>
      </c>
      <c r="Q372" s="714" t="str">
        <f t="shared" si="44"/>
        <v/>
      </c>
      <c r="R372" s="435"/>
      <c r="S372" s="419"/>
      <c r="T372" s="419"/>
      <c r="U372" s="419"/>
      <c r="V372" s="432"/>
      <c r="W372" s="433"/>
      <c r="X372" s="419"/>
      <c r="Y372" s="434"/>
      <c r="Z372" s="2" t="s">
        <v>95</v>
      </c>
      <c r="BN372" s="708" t="s">
        <v>95</v>
      </c>
      <c r="BO372" s="711">
        <v>354</v>
      </c>
      <c r="BP372" s="401" t="str">
        <f t="shared" ca="1" si="45"/>
        <v/>
      </c>
      <c r="BQ372" s="399" t="str">
        <f t="shared" ca="1" si="46"/>
        <v/>
      </c>
      <c r="BR372" s="400" t="str">
        <f ca="1"/>
        <v/>
      </c>
      <c r="BS372" s="400" t="str">
        <f ca="1"/>
        <v/>
      </c>
      <c r="BT372" s="400" t="str">
        <f ca="1"/>
        <v/>
      </c>
      <c r="BU372" s="401" t="str">
        <f ca="1"/>
        <v/>
      </c>
      <c r="BV372" s="402" t="str">
        <f ca="1"/>
        <v/>
      </c>
      <c r="BW372" s="400" t="str">
        <f ca="1"/>
        <v/>
      </c>
      <c r="BX372" s="403" t="str">
        <f t="shared" ca="1" si="42"/>
        <v/>
      </c>
      <c r="BY372" s="713" t="str">
        <f t="shared" ca="1" si="47"/>
        <v/>
      </c>
      <c r="BZ372" s="711">
        <v>354</v>
      </c>
      <c r="CA372" s="714" t="str">
        <f t="shared" ca="1" si="48"/>
        <v/>
      </c>
      <c r="CB372" s="399" t="str">
        <f t="shared" ca="1" si="49"/>
        <v/>
      </c>
      <c r="CC372" s="400" t="str">
        <f ca="1"/>
        <v/>
      </c>
      <c r="CD372" s="400" t="str">
        <f ca="1"/>
        <v/>
      </c>
      <c r="CE372" s="400" t="str">
        <f ca="1"/>
        <v/>
      </c>
      <c r="CF372" s="401" t="str">
        <f ca="1"/>
        <v/>
      </c>
      <c r="CG372" s="402" t="str">
        <f ca="1"/>
        <v/>
      </c>
      <c r="CH372" s="400" t="str">
        <f ca="1"/>
        <v/>
      </c>
      <c r="CI372" s="715" t="str">
        <f t="shared" ca="1" si="43"/>
        <v/>
      </c>
    </row>
    <row r="373" spans="5:87">
      <c r="E373" s="321">
        <v>355</v>
      </c>
      <c r="F373" s="408"/>
      <c r="G373" s="409"/>
      <c r="H373" s="419"/>
      <c r="I373" s="404"/>
      <c r="J373" s="404"/>
      <c r="K373" s="405"/>
      <c r="L373" s="406"/>
      <c r="M373" s="404"/>
      <c r="N373" s="407"/>
      <c r="P373" s="322">
        <v>355</v>
      </c>
      <c r="Q373" s="714" t="str">
        <f t="shared" si="44"/>
        <v/>
      </c>
      <c r="R373" s="435"/>
      <c r="S373" s="419"/>
      <c r="T373" s="419"/>
      <c r="U373" s="419"/>
      <c r="V373" s="432"/>
      <c r="W373" s="433"/>
      <c r="X373" s="419"/>
      <c r="Y373" s="434"/>
      <c r="Z373" s="2" t="s">
        <v>95</v>
      </c>
      <c r="BN373" s="708" t="s">
        <v>95</v>
      </c>
      <c r="BO373" s="711">
        <v>355</v>
      </c>
      <c r="BP373" s="401" t="str">
        <f t="shared" ca="1" si="45"/>
        <v/>
      </c>
      <c r="BQ373" s="399" t="str">
        <f t="shared" ca="1" si="46"/>
        <v/>
      </c>
      <c r="BR373" s="400" t="str">
        <f ca="1"/>
        <v/>
      </c>
      <c r="BS373" s="400" t="str">
        <f ca="1"/>
        <v/>
      </c>
      <c r="BT373" s="400" t="str">
        <f ca="1"/>
        <v/>
      </c>
      <c r="BU373" s="401" t="str">
        <f ca="1"/>
        <v/>
      </c>
      <c r="BV373" s="402" t="str">
        <f ca="1"/>
        <v/>
      </c>
      <c r="BW373" s="400" t="str">
        <f ca="1"/>
        <v/>
      </c>
      <c r="BX373" s="403" t="str">
        <f t="shared" ca="1" si="42"/>
        <v/>
      </c>
      <c r="BY373" s="713" t="str">
        <f t="shared" ca="1" si="47"/>
        <v/>
      </c>
      <c r="BZ373" s="711">
        <v>355</v>
      </c>
      <c r="CA373" s="714" t="str">
        <f t="shared" ca="1" si="48"/>
        <v/>
      </c>
      <c r="CB373" s="399" t="str">
        <f t="shared" ca="1" si="49"/>
        <v/>
      </c>
      <c r="CC373" s="400" t="str">
        <f ca="1"/>
        <v/>
      </c>
      <c r="CD373" s="400" t="str">
        <f ca="1"/>
        <v/>
      </c>
      <c r="CE373" s="400" t="str">
        <f ca="1"/>
        <v/>
      </c>
      <c r="CF373" s="401" t="str">
        <f ca="1"/>
        <v/>
      </c>
      <c r="CG373" s="402" t="str">
        <f ca="1"/>
        <v/>
      </c>
      <c r="CH373" s="400" t="str">
        <f ca="1"/>
        <v/>
      </c>
      <c r="CI373" s="715" t="str">
        <f t="shared" ca="1" si="43"/>
        <v/>
      </c>
    </row>
    <row r="374" spans="5:87">
      <c r="E374" s="321">
        <v>356</v>
      </c>
      <c r="F374" s="408"/>
      <c r="G374" s="409"/>
      <c r="H374" s="419"/>
      <c r="I374" s="404"/>
      <c r="J374" s="404"/>
      <c r="K374" s="405"/>
      <c r="L374" s="406"/>
      <c r="M374" s="404"/>
      <c r="N374" s="407"/>
      <c r="P374" s="322">
        <v>356</v>
      </c>
      <c r="Q374" s="714" t="str">
        <f t="shared" si="44"/>
        <v/>
      </c>
      <c r="R374" s="435"/>
      <c r="S374" s="419"/>
      <c r="T374" s="419"/>
      <c r="U374" s="419"/>
      <c r="V374" s="432"/>
      <c r="W374" s="433"/>
      <c r="X374" s="419"/>
      <c r="Y374" s="434"/>
      <c r="Z374" s="2" t="s">
        <v>95</v>
      </c>
      <c r="BN374" s="708" t="s">
        <v>95</v>
      </c>
      <c r="BO374" s="711">
        <v>356</v>
      </c>
      <c r="BP374" s="401" t="str">
        <f t="shared" ca="1" si="45"/>
        <v/>
      </c>
      <c r="BQ374" s="399" t="str">
        <f t="shared" ca="1" si="46"/>
        <v/>
      </c>
      <c r="BR374" s="400" t="str">
        <f ca="1"/>
        <v/>
      </c>
      <c r="BS374" s="400" t="str">
        <f ca="1"/>
        <v/>
      </c>
      <c r="BT374" s="400" t="str">
        <f ca="1"/>
        <v/>
      </c>
      <c r="BU374" s="401" t="str">
        <f ca="1"/>
        <v/>
      </c>
      <c r="BV374" s="402" t="str">
        <f ca="1"/>
        <v/>
      </c>
      <c r="BW374" s="400" t="str">
        <f ca="1"/>
        <v/>
      </c>
      <c r="BX374" s="403" t="str">
        <f t="shared" ca="1" si="42"/>
        <v/>
      </c>
      <c r="BY374" s="713" t="str">
        <f t="shared" ca="1" si="47"/>
        <v/>
      </c>
      <c r="BZ374" s="711">
        <v>356</v>
      </c>
      <c r="CA374" s="714" t="str">
        <f t="shared" ca="1" si="48"/>
        <v/>
      </c>
      <c r="CB374" s="399" t="str">
        <f t="shared" ca="1" si="49"/>
        <v/>
      </c>
      <c r="CC374" s="400" t="str">
        <f ca="1"/>
        <v/>
      </c>
      <c r="CD374" s="400" t="str">
        <f ca="1"/>
        <v/>
      </c>
      <c r="CE374" s="400" t="str">
        <f ca="1"/>
        <v/>
      </c>
      <c r="CF374" s="401" t="str">
        <f ca="1"/>
        <v/>
      </c>
      <c r="CG374" s="402" t="str">
        <f ca="1"/>
        <v/>
      </c>
      <c r="CH374" s="400" t="str">
        <f ca="1"/>
        <v/>
      </c>
      <c r="CI374" s="715" t="str">
        <f t="shared" ca="1" si="43"/>
        <v/>
      </c>
    </row>
    <row r="375" spans="5:87">
      <c r="E375" s="321">
        <v>357</v>
      </c>
      <c r="F375" s="408"/>
      <c r="G375" s="409"/>
      <c r="H375" s="419"/>
      <c r="I375" s="404"/>
      <c r="J375" s="404"/>
      <c r="K375" s="405"/>
      <c r="L375" s="406"/>
      <c r="M375" s="404"/>
      <c r="N375" s="407"/>
      <c r="P375" s="322">
        <v>357</v>
      </c>
      <c r="Q375" s="714" t="str">
        <f t="shared" si="44"/>
        <v/>
      </c>
      <c r="R375" s="435"/>
      <c r="S375" s="419"/>
      <c r="T375" s="419"/>
      <c r="U375" s="419"/>
      <c r="V375" s="432"/>
      <c r="W375" s="433"/>
      <c r="X375" s="419"/>
      <c r="Y375" s="434"/>
      <c r="Z375" s="2" t="s">
        <v>95</v>
      </c>
      <c r="BN375" s="708" t="s">
        <v>95</v>
      </c>
      <c r="BO375" s="711">
        <v>357</v>
      </c>
      <c r="BP375" s="401" t="str">
        <f t="shared" ca="1" si="45"/>
        <v/>
      </c>
      <c r="BQ375" s="399" t="str">
        <f t="shared" ca="1" si="46"/>
        <v/>
      </c>
      <c r="BR375" s="400" t="str">
        <f ca="1"/>
        <v/>
      </c>
      <c r="BS375" s="400" t="str">
        <f ca="1"/>
        <v/>
      </c>
      <c r="BT375" s="400" t="str">
        <f ca="1"/>
        <v/>
      </c>
      <c r="BU375" s="401" t="str">
        <f ca="1"/>
        <v/>
      </c>
      <c r="BV375" s="402" t="str">
        <f ca="1"/>
        <v/>
      </c>
      <c r="BW375" s="400" t="str">
        <f ca="1"/>
        <v/>
      </c>
      <c r="BX375" s="403" t="str">
        <f t="shared" ca="1" si="42"/>
        <v/>
      </c>
      <c r="BY375" s="713" t="str">
        <f t="shared" ca="1" si="47"/>
        <v/>
      </c>
      <c r="BZ375" s="711">
        <v>357</v>
      </c>
      <c r="CA375" s="714" t="str">
        <f t="shared" ca="1" si="48"/>
        <v/>
      </c>
      <c r="CB375" s="399" t="str">
        <f t="shared" ca="1" si="49"/>
        <v/>
      </c>
      <c r="CC375" s="400" t="str">
        <f ca="1"/>
        <v/>
      </c>
      <c r="CD375" s="400" t="str">
        <f ca="1"/>
        <v/>
      </c>
      <c r="CE375" s="400" t="str">
        <f ca="1"/>
        <v/>
      </c>
      <c r="CF375" s="401" t="str">
        <f ca="1"/>
        <v/>
      </c>
      <c r="CG375" s="402" t="str">
        <f ca="1"/>
        <v/>
      </c>
      <c r="CH375" s="400" t="str">
        <f ca="1"/>
        <v/>
      </c>
      <c r="CI375" s="715" t="str">
        <f t="shared" ca="1" si="43"/>
        <v/>
      </c>
    </row>
    <row r="376" spans="5:87">
      <c r="E376" s="321">
        <v>358</v>
      </c>
      <c r="F376" s="408"/>
      <c r="G376" s="409"/>
      <c r="H376" s="419"/>
      <c r="I376" s="404"/>
      <c r="J376" s="404"/>
      <c r="K376" s="405"/>
      <c r="L376" s="406"/>
      <c r="M376" s="404"/>
      <c r="N376" s="407"/>
      <c r="P376" s="322">
        <v>358</v>
      </c>
      <c r="Q376" s="714" t="str">
        <f t="shared" si="44"/>
        <v/>
      </c>
      <c r="R376" s="435"/>
      <c r="S376" s="419"/>
      <c r="T376" s="419"/>
      <c r="U376" s="419"/>
      <c r="V376" s="432"/>
      <c r="W376" s="433"/>
      <c r="X376" s="419"/>
      <c r="Y376" s="434"/>
      <c r="Z376" s="2" t="s">
        <v>95</v>
      </c>
      <c r="BN376" s="708" t="s">
        <v>95</v>
      </c>
      <c r="BO376" s="711">
        <v>358</v>
      </c>
      <c r="BP376" s="401" t="str">
        <f t="shared" ca="1" si="45"/>
        <v/>
      </c>
      <c r="BQ376" s="399" t="str">
        <f t="shared" ca="1" si="46"/>
        <v/>
      </c>
      <c r="BR376" s="400" t="str">
        <f ca="1"/>
        <v/>
      </c>
      <c r="BS376" s="400" t="str">
        <f ca="1"/>
        <v/>
      </c>
      <c r="BT376" s="400" t="str">
        <f ca="1"/>
        <v/>
      </c>
      <c r="BU376" s="401" t="str">
        <f ca="1"/>
        <v/>
      </c>
      <c r="BV376" s="402" t="str">
        <f ca="1"/>
        <v/>
      </c>
      <c r="BW376" s="400" t="str">
        <f ca="1"/>
        <v/>
      </c>
      <c r="BX376" s="403" t="str">
        <f t="shared" ca="1" si="42"/>
        <v/>
      </c>
      <c r="BY376" s="713" t="str">
        <f t="shared" ca="1" si="47"/>
        <v/>
      </c>
      <c r="BZ376" s="711">
        <v>358</v>
      </c>
      <c r="CA376" s="714" t="str">
        <f t="shared" ca="1" si="48"/>
        <v/>
      </c>
      <c r="CB376" s="399" t="str">
        <f t="shared" ca="1" si="49"/>
        <v/>
      </c>
      <c r="CC376" s="400" t="str">
        <f ca="1"/>
        <v/>
      </c>
      <c r="CD376" s="400" t="str">
        <f ca="1"/>
        <v/>
      </c>
      <c r="CE376" s="400" t="str">
        <f ca="1"/>
        <v/>
      </c>
      <c r="CF376" s="401" t="str">
        <f ca="1"/>
        <v/>
      </c>
      <c r="CG376" s="402" t="str">
        <f ca="1"/>
        <v/>
      </c>
      <c r="CH376" s="400" t="str">
        <f ca="1"/>
        <v/>
      </c>
      <c r="CI376" s="715" t="str">
        <f t="shared" ca="1" si="43"/>
        <v/>
      </c>
    </row>
    <row r="377" spans="5:87">
      <c r="E377" s="321">
        <v>359</v>
      </c>
      <c r="F377" s="408"/>
      <c r="G377" s="409"/>
      <c r="H377" s="419"/>
      <c r="I377" s="404"/>
      <c r="J377" s="404"/>
      <c r="K377" s="405"/>
      <c r="L377" s="406"/>
      <c r="M377" s="404"/>
      <c r="N377" s="407"/>
      <c r="P377" s="322">
        <v>359</v>
      </c>
      <c r="Q377" s="714" t="str">
        <f t="shared" si="44"/>
        <v/>
      </c>
      <c r="R377" s="435"/>
      <c r="S377" s="419"/>
      <c r="T377" s="419"/>
      <c r="U377" s="419"/>
      <c r="V377" s="432"/>
      <c r="W377" s="433"/>
      <c r="X377" s="419"/>
      <c r="Y377" s="434"/>
      <c r="Z377" s="2" t="s">
        <v>95</v>
      </c>
      <c r="BN377" s="708" t="s">
        <v>95</v>
      </c>
      <c r="BO377" s="711">
        <v>359</v>
      </c>
      <c r="BP377" s="401" t="str">
        <f t="shared" ca="1" si="45"/>
        <v/>
      </c>
      <c r="BQ377" s="399" t="str">
        <f t="shared" ca="1" si="46"/>
        <v/>
      </c>
      <c r="BR377" s="400" t="str">
        <f ca="1"/>
        <v/>
      </c>
      <c r="BS377" s="400" t="str">
        <f ca="1"/>
        <v/>
      </c>
      <c r="BT377" s="400" t="str">
        <f ca="1"/>
        <v/>
      </c>
      <c r="BU377" s="401" t="str">
        <f ca="1"/>
        <v/>
      </c>
      <c r="BV377" s="402" t="str">
        <f ca="1"/>
        <v/>
      </c>
      <c r="BW377" s="400" t="str">
        <f ca="1"/>
        <v/>
      </c>
      <c r="BX377" s="403" t="str">
        <f t="shared" ca="1" si="42"/>
        <v/>
      </c>
      <c r="BY377" s="713" t="str">
        <f t="shared" ca="1" si="47"/>
        <v/>
      </c>
      <c r="BZ377" s="711">
        <v>359</v>
      </c>
      <c r="CA377" s="714" t="str">
        <f t="shared" ca="1" si="48"/>
        <v/>
      </c>
      <c r="CB377" s="399" t="str">
        <f t="shared" ca="1" si="49"/>
        <v/>
      </c>
      <c r="CC377" s="400" t="str">
        <f ca="1"/>
        <v/>
      </c>
      <c r="CD377" s="400" t="str">
        <f ca="1"/>
        <v/>
      </c>
      <c r="CE377" s="400" t="str">
        <f ca="1"/>
        <v/>
      </c>
      <c r="CF377" s="401" t="str">
        <f ca="1"/>
        <v/>
      </c>
      <c r="CG377" s="402" t="str">
        <f ca="1"/>
        <v/>
      </c>
      <c r="CH377" s="400" t="str">
        <f ca="1"/>
        <v/>
      </c>
      <c r="CI377" s="715" t="str">
        <f t="shared" ca="1" si="43"/>
        <v/>
      </c>
    </row>
    <row r="378" spans="5:87">
      <c r="E378" s="321">
        <v>360</v>
      </c>
      <c r="F378" s="408"/>
      <c r="G378" s="409"/>
      <c r="H378" s="419"/>
      <c r="I378" s="404"/>
      <c r="J378" s="404"/>
      <c r="K378" s="405"/>
      <c r="L378" s="406"/>
      <c r="M378" s="404"/>
      <c r="N378" s="407"/>
      <c r="P378" s="322">
        <v>360</v>
      </c>
      <c r="Q378" s="714" t="str">
        <f t="shared" si="44"/>
        <v/>
      </c>
      <c r="R378" s="435"/>
      <c r="S378" s="419"/>
      <c r="T378" s="419"/>
      <c r="U378" s="419"/>
      <c r="V378" s="432"/>
      <c r="W378" s="433"/>
      <c r="X378" s="419"/>
      <c r="Y378" s="434"/>
      <c r="Z378" s="2" t="s">
        <v>95</v>
      </c>
      <c r="BN378" s="708" t="s">
        <v>95</v>
      </c>
      <c r="BO378" s="711">
        <v>360</v>
      </c>
      <c r="BP378" s="401" t="str">
        <f t="shared" ca="1" si="45"/>
        <v/>
      </c>
      <c r="BQ378" s="399" t="str">
        <f t="shared" ca="1" si="46"/>
        <v/>
      </c>
      <c r="BR378" s="400" t="str">
        <f ca="1"/>
        <v/>
      </c>
      <c r="BS378" s="400" t="str">
        <f ca="1"/>
        <v/>
      </c>
      <c r="BT378" s="400" t="str">
        <f ca="1"/>
        <v/>
      </c>
      <c r="BU378" s="401" t="str">
        <f ca="1"/>
        <v/>
      </c>
      <c r="BV378" s="402" t="str">
        <f ca="1"/>
        <v/>
      </c>
      <c r="BW378" s="400" t="str">
        <f ca="1"/>
        <v/>
      </c>
      <c r="BX378" s="403" t="str">
        <f t="shared" ca="1" si="42"/>
        <v/>
      </c>
      <c r="BY378" s="713" t="str">
        <f t="shared" ca="1" si="47"/>
        <v/>
      </c>
      <c r="BZ378" s="711">
        <v>360</v>
      </c>
      <c r="CA378" s="714" t="str">
        <f t="shared" ca="1" si="48"/>
        <v/>
      </c>
      <c r="CB378" s="399" t="str">
        <f t="shared" ca="1" si="49"/>
        <v/>
      </c>
      <c r="CC378" s="400" t="str">
        <f ca="1"/>
        <v/>
      </c>
      <c r="CD378" s="400" t="str">
        <f ca="1"/>
        <v/>
      </c>
      <c r="CE378" s="400" t="str">
        <f ca="1"/>
        <v/>
      </c>
      <c r="CF378" s="401" t="str">
        <f ca="1"/>
        <v/>
      </c>
      <c r="CG378" s="402" t="str">
        <f ca="1"/>
        <v/>
      </c>
      <c r="CH378" s="400" t="str">
        <f ca="1"/>
        <v/>
      </c>
      <c r="CI378" s="715" t="str">
        <f t="shared" ca="1" si="43"/>
        <v/>
      </c>
    </row>
    <row r="379" spans="5:87">
      <c r="E379" s="321">
        <v>361</v>
      </c>
      <c r="F379" s="408"/>
      <c r="G379" s="409"/>
      <c r="H379" s="419"/>
      <c r="I379" s="404"/>
      <c r="J379" s="404"/>
      <c r="K379" s="405"/>
      <c r="L379" s="406"/>
      <c r="M379" s="404"/>
      <c r="N379" s="407"/>
      <c r="P379" s="322">
        <v>361</v>
      </c>
      <c r="Q379" s="714" t="str">
        <f t="shared" si="44"/>
        <v/>
      </c>
      <c r="R379" s="435"/>
      <c r="S379" s="419"/>
      <c r="T379" s="419"/>
      <c r="U379" s="419"/>
      <c r="V379" s="432"/>
      <c r="W379" s="433"/>
      <c r="X379" s="419"/>
      <c r="Y379" s="434"/>
      <c r="Z379" s="2" t="s">
        <v>95</v>
      </c>
      <c r="BN379" s="708" t="s">
        <v>95</v>
      </c>
      <c r="BO379" s="711">
        <v>361</v>
      </c>
      <c r="BP379" s="401" t="str">
        <f t="shared" ca="1" si="45"/>
        <v/>
      </c>
      <c r="BQ379" s="399" t="str">
        <f t="shared" ca="1" si="46"/>
        <v/>
      </c>
      <c r="BR379" s="400" t="str">
        <f ca="1"/>
        <v/>
      </c>
      <c r="BS379" s="400" t="str">
        <f ca="1"/>
        <v/>
      </c>
      <c r="BT379" s="400" t="str">
        <f ca="1"/>
        <v/>
      </c>
      <c r="BU379" s="401" t="str">
        <f ca="1"/>
        <v/>
      </c>
      <c r="BV379" s="402" t="str">
        <f ca="1"/>
        <v/>
      </c>
      <c r="BW379" s="400" t="str">
        <f ca="1"/>
        <v/>
      </c>
      <c r="BX379" s="403" t="str">
        <f t="shared" ca="1" si="42"/>
        <v/>
      </c>
      <c r="BY379" s="713" t="str">
        <f t="shared" ca="1" si="47"/>
        <v/>
      </c>
      <c r="BZ379" s="711">
        <v>361</v>
      </c>
      <c r="CA379" s="714" t="str">
        <f t="shared" ca="1" si="48"/>
        <v/>
      </c>
      <c r="CB379" s="399" t="str">
        <f t="shared" ca="1" si="49"/>
        <v/>
      </c>
      <c r="CC379" s="400" t="str">
        <f ca="1"/>
        <v/>
      </c>
      <c r="CD379" s="400" t="str">
        <f ca="1"/>
        <v/>
      </c>
      <c r="CE379" s="400" t="str">
        <f ca="1"/>
        <v/>
      </c>
      <c r="CF379" s="401" t="str">
        <f ca="1"/>
        <v/>
      </c>
      <c r="CG379" s="402" t="str">
        <f ca="1"/>
        <v/>
      </c>
      <c r="CH379" s="400" t="str">
        <f ca="1"/>
        <v/>
      </c>
      <c r="CI379" s="715" t="str">
        <f t="shared" ca="1" si="43"/>
        <v/>
      </c>
    </row>
    <row r="380" spans="5:87">
      <c r="E380" s="321">
        <v>362</v>
      </c>
      <c r="F380" s="408"/>
      <c r="G380" s="409"/>
      <c r="H380" s="419"/>
      <c r="I380" s="404"/>
      <c r="J380" s="404"/>
      <c r="K380" s="405"/>
      <c r="L380" s="406"/>
      <c r="M380" s="404"/>
      <c r="N380" s="407"/>
      <c r="P380" s="322">
        <v>362</v>
      </c>
      <c r="Q380" s="714" t="str">
        <f t="shared" si="44"/>
        <v/>
      </c>
      <c r="R380" s="435"/>
      <c r="S380" s="419"/>
      <c r="T380" s="419"/>
      <c r="U380" s="419"/>
      <c r="V380" s="432"/>
      <c r="W380" s="433"/>
      <c r="X380" s="419"/>
      <c r="Y380" s="434"/>
      <c r="Z380" s="2" t="s">
        <v>95</v>
      </c>
      <c r="BN380" s="708" t="s">
        <v>95</v>
      </c>
      <c r="BO380" s="711">
        <v>362</v>
      </c>
      <c r="BP380" s="401" t="str">
        <f t="shared" ca="1" si="45"/>
        <v/>
      </c>
      <c r="BQ380" s="399" t="str">
        <f t="shared" ca="1" si="46"/>
        <v/>
      </c>
      <c r="BR380" s="400" t="str">
        <f ca="1"/>
        <v/>
      </c>
      <c r="BS380" s="400" t="str">
        <f ca="1"/>
        <v/>
      </c>
      <c r="BT380" s="400" t="str">
        <f ca="1"/>
        <v/>
      </c>
      <c r="BU380" s="401" t="str">
        <f ca="1"/>
        <v/>
      </c>
      <c r="BV380" s="402" t="str">
        <f ca="1"/>
        <v/>
      </c>
      <c r="BW380" s="400" t="str">
        <f ca="1"/>
        <v/>
      </c>
      <c r="BX380" s="403" t="str">
        <f t="shared" ca="1" si="42"/>
        <v/>
      </c>
      <c r="BY380" s="713" t="str">
        <f t="shared" ca="1" si="47"/>
        <v/>
      </c>
      <c r="BZ380" s="711">
        <v>362</v>
      </c>
      <c r="CA380" s="714" t="str">
        <f t="shared" ca="1" si="48"/>
        <v/>
      </c>
      <c r="CB380" s="399" t="str">
        <f t="shared" ca="1" si="49"/>
        <v/>
      </c>
      <c r="CC380" s="400" t="str">
        <f ca="1"/>
        <v/>
      </c>
      <c r="CD380" s="400" t="str">
        <f ca="1"/>
        <v/>
      </c>
      <c r="CE380" s="400" t="str">
        <f ca="1"/>
        <v/>
      </c>
      <c r="CF380" s="401" t="str">
        <f ca="1"/>
        <v/>
      </c>
      <c r="CG380" s="402" t="str">
        <f ca="1"/>
        <v/>
      </c>
      <c r="CH380" s="400" t="str">
        <f ca="1"/>
        <v/>
      </c>
      <c r="CI380" s="715" t="str">
        <f t="shared" ca="1" si="43"/>
        <v/>
      </c>
    </row>
    <row r="381" spans="5:87">
      <c r="E381" s="321">
        <v>363</v>
      </c>
      <c r="F381" s="408"/>
      <c r="G381" s="409"/>
      <c r="H381" s="419"/>
      <c r="I381" s="404"/>
      <c r="J381" s="404"/>
      <c r="K381" s="405"/>
      <c r="L381" s="406"/>
      <c r="M381" s="404"/>
      <c r="N381" s="407"/>
      <c r="P381" s="322">
        <v>363</v>
      </c>
      <c r="Q381" s="714" t="str">
        <f t="shared" si="44"/>
        <v/>
      </c>
      <c r="R381" s="435"/>
      <c r="S381" s="419"/>
      <c r="T381" s="419"/>
      <c r="U381" s="419"/>
      <c r="V381" s="432"/>
      <c r="W381" s="433"/>
      <c r="X381" s="419"/>
      <c r="Y381" s="434"/>
      <c r="Z381" s="2" t="s">
        <v>95</v>
      </c>
      <c r="BN381" s="708" t="s">
        <v>95</v>
      </c>
      <c r="BO381" s="711">
        <v>363</v>
      </c>
      <c r="BP381" s="401" t="str">
        <f t="shared" ca="1" si="45"/>
        <v/>
      </c>
      <c r="BQ381" s="399" t="str">
        <f t="shared" ca="1" si="46"/>
        <v/>
      </c>
      <c r="BR381" s="400" t="str">
        <f ca="1"/>
        <v/>
      </c>
      <c r="BS381" s="400" t="str">
        <f ca="1"/>
        <v/>
      </c>
      <c r="BT381" s="400" t="str">
        <f ca="1"/>
        <v/>
      </c>
      <c r="BU381" s="401" t="str">
        <f ca="1"/>
        <v/>
      </c>
      <c r="BV381" s="402" t="str">
        <f ca="1"/>
        <v/>
      </c>
      <c r="BW381" s="400" t="str">
        <f ca="1"/>
        <v/>
      </c>
      <c r="BX381" s="403" t="str">
        <f t="shared" ca="1" si="42"/>
        <v/>
      </c>
      <c r="BY381" s="713" t="str">
        <f t="shared" ca="1" si="47"/>
        <v/>
      </c>
      <c r="BZ381" s="711">
        <v>363</v>
      </c>
      <c r="CA381" s="714" t="str">
        <f t="shared" ca="1" si="48"/>
        <v/>
      </c>
      <c r="CB381" s="399" t="str">
        <f t="shared" ca="1" si="49"/>
        <v/>
      </c>
      <c r="CC381" s="400" t="str">
        <f ca="1"/>
        <v/>
      </c>
      <c r="CD381" s="400" t="str">
        <f ca="1"/>
        <v/>
      </c>
      <c r="CE381" s="400" t="str">
        <f ca="1"/>
        <v/>
      </c>
      <c r="CF381" s="401" t="str">
        <f ca="1"/>
        <v/>
      </c>
      <c r="CG381" s="402" t="str">
        <f ca="1"/>
        <v/>
      </c>
      <c r="CH381" s="400" t="str">
        <f ca="1"/>
        <v/>
      </c>
      <c r="CI381" s="715" t="str">
        <f t="shared" ca="1" si="43"/>
        <v/>
      </c>
    </row>
    <row r="382" spans="5:87">
      <c r="E382" s="321">
        <v>364</v>
      </c>
      <c r="F382" s="408"/>
      <c r="G382" s="409"/>
      <c r="H382" s="419"/>
      <c r="I382" s="404"/>
      <c r="J382" s="404"/>
      <c r="K382" s="405"/>
      <c r="L382" s="406"/>
      <c r="M382" s="404"/>
      <c r="N382" s="407"/>
      <c r="P382" s="322">
        <v>364</v>
      </c>
      <c r="Q382" s="714" t="str">
        <f t="shared" si="44"/>
        <v/>
      </c>
      <c r="R382" s="435"/>
      <c r="S382" s="419"/>
      <c r="T382" s="419"/>
      <c r="U382" s="419"/>
      <c r="V382" s="432"/>
      <c r="W382" s="433"/>
      <c r="X382" s="419"/>
      <c r="Y382" s="434"/>
      <c r="Z382" s="2" t="s">
        <v>95</v>
      </c>
      <c r="BN382" s="708" t="s">
        <v>95</v>
      </c>
      <c r="BO382" s="711">
        <v>364</v>
      </c>
      <c r="BP382" s="401" t="str">
        <f t="shared" ca="1" si="45"/>
        <v/>
      </c>
      <c r="BQ382" s="399" t="str">
        <f t="shared" ca="1" si="46"/>
        <v/>
      </c>
      <c r="BR382" s="400" t="str">
        <f ca="1"/>
        <v/>
      </c>
      <c r="BS382" s="400" t="str">
        <f ca="1"/>
        <v/>
      </c>
      <c r="BT382" s="400" t="str">
        <f ca="1"/>
        <v/>
      </c>
      <c r="BU382" s="401" t="str">
        <f ca="1"/>
        <v/>
      </c>
      <c r="BV382" s="402" t="str">
        <f ca="1"/>
        <v/>
      </c>
      <c r="BW382" s="400" t="str">
        <f ca="1"/>
        <v/>
      </c>
      <c r="BX382" s="403" t="str">
        <f t="shared" ca="1" si="42"/>
        <v/>
      </c>
      <c r="BY382" s="713" t="str">
        <f t="shared" ca="1" si="47"/>
        <v/>
      </c>
      <c r="BZ382" s="711">
        <v>364</v>
      </c>
      <c r="CA382" s="714" t="str">
        <f t="shared" ca="1" si="48"/>
        <v/>
      </c>
      <c r="CB382" s="399" t="str">
        <f t="shared" ca="1" si="49"/>
        <v/>
      </c>
      <c r="CC382" s="400" t="str">
        <f ca="1"/>
        <v/>
      </c>
      <c r="CD382" s="400" t="str">
        <f ca="1"/>
        <v/>
      </c>
      <c r="CE382" s="400" t="str">
        <f ca="1"/>
        <v/>
      </c>
      <c r="CF382" s="401" t="str">
        <f ca="1"/>
        <v/>
      </c>
      <c r="CG382" s="402" t="str">
        <f ca="1"/>
        <v/>
      </c>
      <c r="CH382" s="400" t="str">
        <f ca="1"/>
        <v/>
      </c>
      <c r="CI382" s="715" t="str">
        <f t="shared" ca="1" si="43"/>
        <v/>
      </c>
    </row>
    <row r="383" spans="5:87">
      <c r="E383" s="321">
        <v>365</v>
      </c>
      <c r="F383" s="408"/>
      <c r="G383" s="409"/>
      <c r="H383" s="419"/>
      <c r="I383" s="404"/>
      <c r="J383" s="404"/>
      <c r="K383" s="405"/>
      <c r="L383" s="406"/>
      <c r="M383" s="404"/>
      <c r="N383" s="407"/>
      <c r="P383" s="322">
        <v>365</v>
      </c>
      <c r="Q383" s="714" t="str">
        <f t="shared" si="44"/>
        <v/>
      </c>
      <c r="R383" s="435"/>
      <c r="S383" s="419"/>
      <c r="T383" s="419"/>
      <c r="U383" s="419"/>
      <c r="V383" s="432"/>
      <c r="W383" s="433"/>
      <c r="X383" s="419"/>
      <c r="Y383" s="434"/>
      <c r="Z383" s="2" t="s">
        <v>95</v>
      </c>
      <c r="BN383" s="708" t="s">
        <v>95</v>
      </c>
      <c r="BO383" s="711">
        <v>365</v>
      </c>
      <c r="BP383" s="401" t="str">
        <f t="shared" ca="1" si="45"/>
        <v/>
      </c>
      <c r="BQ383" s="399" t="str">
        <f t="shared" ca="1" si="46"/>
        <v/>
      </c>
      <c r="BR383" s="400" t="str">
        <f ca="1"/>
        <v/>
      </c>
      <c r="BS383" s="400" t="str">
        <f ca="1"/>
        <v/>
      </c>
      <c r="BT383" s="400" t="str">
        <f ca="1"/>
        <v/>
      </c>
      <c r="BU383" s="401" t="str">
        <f ca="1"/>
        <v/>
      </c>
      <c r="BV383" s="402" t="str">
        <f ca="1"/>
        <v/>
      </c>
      <c r="BW383" s="400" t="str">
        <f ca="1"/>
        <v/>
      </c>
      <c r="BX383" s="403" t="str">
        <f t="shared" ca="1" si="42"/>
        <v/>
      </c>
      <c r="BY383" s="713" t="str">
        <f t="shared" ca="1" si="47"/>
        <v/>
      </c>
      <c r="BZ383" s="711">
        <v>365</v>
      </c>
      <c r="CA383" s="714" t="str">
        <f t="shared" ca="1" si="48"/>
        <v/>
      </c>
      <c r="CB383" s="399" t="str">
        <f t="shared" ca="1" si="49"/>
        <v/>
      </c>
      <c r="CC383" s="400" t="str">
        <f ca="1"/>
        <v/>
      </c>
      <c r="CD383" s="400" t="str">
        <f ca="1"/>
        <v/>
      </c>
      <c r="CE383" s="400" t="str">
        <f ca="1"/>
        <v/>
      </c>
      <c r="CF383" s="401" t="str">
        <f ca="1"/>
        <v/>
      </c>
      <c r="CG383" s="402" t="str">
        <f ca="1"/>
        <v/>
      </c>
      <c r="CH383" s="400" t="str">
        <f ca="1"/>
        <v/>
      </c>
      <c r="CI383" s="715" t="str">
        <f t="shared" ca="1" si="43"/>
        <v/>
      </c>
    </row>
    <row r="384" spans="5:87">
      <c r="E384" s="321">
        <v>366</v>
      </c>
      <c r="F384" s="408"/>
      <c r="G384" s="409"/>
      <c r="H384" s="419"/>
      <c r="I384" s="404"/>
      <c r="J384" s="404"/>
      <c r="K384" s="405"/>
      <c r="L384" s="406"/>
      <c r="M384" s="404"/>
      <c r="N384" s="407"/>
      <c r="P384" s="322">
        <v>366</v>
      </c>
      <c r="Q384" s="714" t="str">
        <f t="shared" si="44"/>
        <v/>
      </c>
      <c r="R384" s="435"/>
      <c r="S384" s="419"/>
      <c r="T384" s="419"/>
      <c r="U384" s="419"/>
      <c r="V384" s="432"/>
      <c r="W384" s="433"/>
      <c r="X384" s="419"/>
      <c r="Y384" s="434"/>
      <c r="Z384" s="2" t="s">
        <v>95</v>
      </c>
      <c r="BN384" s="708" t="s">
        <v>95</v>
      </c>
      <c r="BO384" s="711">
        <v>366</v>
      </c>
      <c r="BP384" s="401" t="str">
        <f t="shared" ca="1" si="45"/>
        <v/>
      </c>
      <c r="BQ384" s="399" t="str">
        <f t="shared" ca="1" si="46"/>
        <v/>
      </c>
      <c r="BR384" s="400" t="str">
        <f ca="1"/>
        <v/>
      </c>
      <c r="BS384" s="400" t="str">
        <f ca="1"/>
        <v/>
      </c>
      <c r="BT384" s="400" t="str">
        <f ca="1"/>
        <v/>
      </c>
      <c r="BU384" s="401" t="str">
        <f ca="1"/>
        <v/>
      </c>
      <c r="BV384" s="402" t="str">
        <f ca="1"/>
        <v/>
      </c>
      <c r="BW384" s="400" t="str">
        <f ca="1"/>
        <v/>
      </c>
      <c r="BX384" s="403" t="str">
        <f t="shared" ca="1" si="42"/>
        <v/>
      </c>
      <c r="BY384" s="713" t="str">
        <f t="shared" ca="1" si="47"/>
        <v/>
      </c>
      <c r="BZ384" s="711">
        <v>366</v>
      </c>
      <c r="CA384" s="714" t="str">
        <f t="shared" ca="1" si="48"/>
        <v/>
      </c>
      <c r="CB384" s="399" t="str">
        <f t="shared" ca="1" si="49"/>
        <v/>
      </c>
      <c r="CC384" s="400" t="str">
        <f ca="1"/>
        <v/>
      </c>
      <c r="CD384" s="400" t="str">
        <f ca="1"/>
        <v/>
      </c>
      <c r="CE384" s="400" t="str">
        <f ca="1"/>
        <v/>
      </c>
      <c r="CF384" s="401" t="str">
        <f ca="1"/>
        <v/>
      </c>
      <c r="CG384" s="402" t="str">
        <f ca="1"/>
        <v/>
      </c>
      <c r="CH384" s="400" t="str">
        <f ca="1"/>
        <v/>
      </c>
      <c r="CI384" s="715" t="str">
        <f t="shared" ca="1" si="43"/>
        <v/>
      </c>
    </row>
    <row r="385" spans="5:87">
      <c r="E385" s="321">
        <v>367</v>
      </c>
      <c r="F385" s="408"/>
      <c r="G385" s="409"/>
      <c r="H385" s="419"/>
      <c r="I385" s="404"/>
      <c r="J385" s="404"/>
      <c r="K385" s="405"/>
      <c r="L385" s="406"/>
      <c r="M385" s="404"/>
      <c r="N385" s="407"/>
      <c r="P385" s="322">
        <v>367</v>
      </c>
      <c r="Q385" s="714" t="str">
        <f t="shared" si="44"/>
        <v/>
      </c>
      <c r="R385" s="435"/>
      <c r="S385" s="419"/>
      <c r="T385" s="419"/>
      <c r="U385" s="419"/>
      <c r="V385" s="432"/>
      <c r="W385" s="433"/>
      <c r="X385" s="419"/>
      <c r="Y385" s="434"/>
      <c r="Z385" s="2" t="s">
        <v>95</v>
      </c>
      <c r="BN385" s="708" t="s">
        <v>95</v>
      </c>
      <c r="BO385" s="711">
        <v>367</v>
      </c>
      <c r="BP385" s="401" t="str">
        <f t="shared" ca="1" si="45"/>
        <v/>
      </c>
      <c r="BQ385" s="399" t="str">
        <f t="shared" ca="1" si="46"/>
        <v/>
      </c>
      <c r="BR385" s="400" t="str">
        <f ca="1"/>
        <v/>
      </c>
      <c r="BS385" s="400" t="str">
        <f ca="1"/>
        <v/>
      </c>
      <c r="BT385" s="400" t="str">
        <f ca="1"/>
        <v/>
      </c>
      <c r="BU385" s="401" t="str">
        <f ca="1"/>
        <v/>
      </c>
      <c r="BV385" s="402" t="str">
        <f ca="1"/>
        <v/>
      </c>
      <c r="BW385" s="400" t="str">
        <f ca="1"/>
        <v/>
      </c>
      <c r="BX385" s="403" t="str">
        <f t="shared" ca="1" si="42"/>
        <v/>
      </c>
      <c r="BY385" s="713" t="str">
        <f t="shared" ca="1" si="47"/>
        <v/>
      </c>
      <c r="BZ385" s="711">
        <v>367</v>
      </c>
      <c r="CA385" s="714" t="str">
        <f t="shared" ca="1" si="48"/>
        <v/>
      </c>
      <c r="CB385" s="399" t="str">
        <f t="shared" ca="1" si="49"/>
        <v/>
      </c>
      <c r="CC385" s="400" t="str">
        <f ca="1"/>
        <v/>
      </c>
      <c r="CD385" s="400" t="str">
        <f ca="1"/>
        <v/>
      </c>
      <c r="CE385" s="400" t="str">
        <f ca="1"/>
        <v/>
      </c>
      <c r="CF385" s="401" t="str">
        <f ca="1"/>
        <v/>
      </c>
      <c r="CG385" s="402" t="str">
        <f ca="1"/>
        <v/>
      </c>
      <c r="CH385" s="400" t="str">
        <f ca="1"/>
        <v/>
      </c>
      <c r="CI385" s="715" t="str">
        <f t="shared" ca="1" si="43"/>
        <v/>
      </c>
    </row>
    <row r="386" spans="5:87">
      <c r="E386" s="321">
        <v>368</v>
      </c>
      <c r="F386" s="408"/>
      <c r="G386" s="409"/>
      <c r="H386" s="419"/>
      <c r="I386" s="404"/>
      <c r="J386" s="404"/>
      <c r="K386" s="405"/>
      <c r="L386" s="406"/>
      <c r="M386" s="404"/>
      <c r="N386" s="407"/>
      <c r="P386" s="322">
        <v>368</v>
      </c>
      <c r="Q386" s="714" t="str">
        <f t="shared" si="44"/>
        <v/>
      </c>
      <c r="R386" s="435"/>
      <c r="S386" s="419"/>
      <c r="T386" s="419"/>
      <c r="U386" s="419"/>
      <c r="V386" s="432"/>
      <c r="W386" s="433"/>
      <c r="X386" s="419"/>
      <c r="Y386" s="434"/>
      <c r="Z386" s="2" t="s">
        <v>95</v>
      </c>
      <c r="BN386" s="708" t="s">
        <v>95</v>
      </c>
      <c r="BO386" s="711">
        <v>368</v>
      </c>
      <c r="BP386" s="401" t="str">
        <f t="shared" ca="1" si="45"/>
        <v/>
      </c>
      <c r="BQ386" s="399" t="str">
        <f t="shared" ca="1" si="46"/>
        <v/>
      </c>
      <c r="BR386" s="400" t="str">
        <f ca="1"/>
        <v/>
      </c>
      <c r="BS386" s="400" t="str">
        <f ca="1"/>
        <v/>
      </c>
      <c r="BT386" s="400" t="str">
        <f ca="1"/>
        <v/>
      </c>
      <c r="BU386" s="401" t="str">
        <f ca="1"/>
        <v/>
      </c>
      <c r="BV386" s="402" t="str">
        <f ca="1"/>
        <v/>
      </c>
      <c r="BW386" s="400" t="str">
        <f ca="1"/>
        <v/>
      </c>
      <c r="BX386" s="403" t="str">
        <f t="shared" ca="1" si="42"/>
        <v/>
      </c>
      <c r="BY386" s="713" t="str">
        <f t="shared" ca="1" si="47"/>
        <v/>
      </c>
      <c r="BZ386" s="711">
        <v>368</v>
      </c>
      <c r="CA386" s="714" t="str">
        <f t="shared" ca="1" si="48"/>
        <v/>
      </c>
      <c r="CB386" s="399" t="str">
        <f t="shared" ca="1" si="49"/>
        <v/>
      </c>
      <c r="CC386" s="400" t="str">
        <f ca="1"/>
        <v/>
      </c>
      <c r="CD386" s="400" t="str">
        <f ca="1"/>
        <v/>
      </c>
      <c r="CE386" s="400" t="str">
        <f ca="1"/>
        <v/>
      </c>
      <c r="CF386" s="401" t="str">
        <f ca="1"/>
        <v/>
      </c>
      <c r="CG386" s="402" t="str">
        <f ca="1"/>
        <v/>
      </c>
      <c r="CH386" s="400" t="str">
        <f ca="1"/>
        <v/>
      </c>
      <c r="CI386" s="715" t="str">
        <f t="shared" ca="1" si="43"/>
        <v/>
      </c>
    </row>
    <row r="387" spans="5:87">
      <c r="E387" s="321">
        <v>369</v>
      </c>
      <c r="F387" s="408"/>
      <c r="G387" s="409"/>
      <c r="H387" s="419"/>
      <c r="I387" s="404"/>
      <c r="J387" s="404"/>
      <c r="K387" s="405"/>
      <c r="L387" s="406"/>
      <c r="M387" s="404"/>
      <c r="N387" s="407"/>
      <c r="P387" s="322">
        <v>369</v>
      </c>
      <c r="Q387" s="714" t="str">
        <f t="shared" si="44"/>
        <v/>
      </c>
      <c r="R387" s="435"/>
      <c r="S387" s="419"/>
      <c r="T387" s="419"/>
      <c r="U387" s="419"/>
      <c r="V387" s="432"/>
      <c r="W387" s="433"/>
      <c r="X387" s="419"/>
      <c r="Y387" s="434"/>
      <c r="Z387" s="2" t="s">
        <v>95</v>
      </c>
      <c r="BN387" s="708" t="s">
        <v>95</v>
      </c>
      <c r="BO387" s="711">
        <v>369</v>
      </c>
      <c r="BP387" s="401" t="str">
        <f t="shared" ca="1" si="45"/>
        <v/>
      </c>
      <c r="BQ387" s="399" t="str">
        <f t="shared" ca="1" si="46"/>
        <v/>
      </c>
      <c r="BR387" s="400" t="str">
        <f ca="1"/>
        <v/>
      </c>
      <c r="BS387" s="400" t="str">
        <f ca="1"/>
        <v/>
      </c>
      <c r="BT387" s="400" t="str">
        <f ca="1"/>
        <v/>
      </c>
      <c r="BU387" s="401" t="str">
        <f ca="1"/>
        <v/>
      </c>
      <c r="BV387" s="402" t="str">
        <f ca="1"/>
        <v/>
      </c>
      <c r="BW387" s="400" t="str">
        <f ca="1"/>
        <v/>
      </c>
      <c r="BX387" s="403" t="str">
        <f t="shared" ca="1" si="42"/>
        <v/>
      </c>
      <c r="BY387" s="713" t="str">
        <f t="shared" ca="1" si="47"/>
        <v/>
      </c>
      <c r="BZ387" s="711">
        <v>369</v>
      </c>
      <c r="CA387" s="714" t="str">
        <f t="shared" ca="1" si="48"/>
        <v/>
      </c>
      <c r="CB387" s="399" t="str">
        <f t="shared" ca="1" si="49"/>
        <v/>
      </c>
      <c r="CC387" s="400" t="str">
        <f ca="1"/>
        <v/>
      </c>
      <c r="CD387" s="400" t="str">
        <f ca="1"/>
        <v/>
      </c>
      <c r="CE387" s="400" t="str">
        <f ca="1"/>
        <v/>
      </c>
      <c r="CF387" s="401" t="str">
        <f ca="1"/>
        <v/>
      </c>
      <c r="CG387" s="402" t="str">
        <f ca="1"/>
        <v/>
      </c>
      <c r="CH387" s="400" t="str">
        <f ca="1"/>
        <v/>
      </c>
      <c r="CI387" s="715" t="str">
        <f t="shared" ca="1" si="43"/>
        <v/>
      </c>
    </row>
    <row r="388" spans="5:87">
      <c r="E388" s="321">
        <v>370</v>
      </c>
      <c r="F388" s="408"/>
      <c r="G388" s="409"/>
      <c r="H388" s="419"/>
      <c r="I388" s="404"/>
      <c r="J388" s="404"/>
      <c r="K388" s="405"/>
      <c r="L388" s="406"/>
      <c r="M388" s="404"/>
      <c r="N388" s="407"/>
      <c r="P388" s="322">
        <v>370</v>
      </c>
      <c r="Q388" s="714" t="str">
        <f t="shared" si="44"/>
        <v/>
      </c>
      <c r="R388" s="435"/>
      <c r="S388" s="419"/>
      <c r="T388" s="419"/>
      <c r="U388" s="419"/>
      <c r="V388" s="432"/>
      <c r="W388" s="433"/>
      <c r="X388" s="419"/>
      <c r="Y388" s="434"/>
      <c r="Z388" s="2" t="s">
        <v>95</v>
      </c>
      <c r="BN388" s="708" t="s">
        <v>95</v>
      </c>
      <c r="BO388" s="711">
        <v>370</v>
      </c>
      <c r="BP388" s="401" t="str">
        <f t="shared" ca="1" si="45"/>
        <v/>
      </c>
      <c r="BQ388" s="399" t="str">
        <f t="shared" ca="1" si="46"/>
        <v/>
      </c>
      <c r="BR388" s="400" t="str">
        <f ca="1"/>
        <v/>
      </c>
      <c r="BS388" s="400" t="str">
        <f ca="1"/>
        <v/>
      </c>
      <c r="BT388" s="400" t="str">
        <f ca="1"/>
        <v/>
      </c>
      <c r="BU388" s="401" t="str">
        <f ca="1"/>
        <v/>
      </c>
      <c r="BV388" s="402" t="str">
        <f ca="1"/>
        <v/>
      </c>
      <c r="BW388" s="400" t="str">
        <f ca="1"/>
        <v/>
      </c>
      <c r="BX388" s="403" t="str">
        <f t="shared" ca="1" si="42"/>
        <v/>
      </c>
      <c r="BY388" s="713" t="str">
        <f t="shared" ca="1" si="47"/>
        <v/>
      </c>
      <c r="BZ388" s="711">
        <v>370</v>
      </c>
      <c r="CA388" s="714" t="str">
        <f t="shared" ca="1" si="48"/>
        <v/>
      </c>
      <c r="CB388" s="399" t="str">
        <f t="shared" ca="1" si="49"/>
        <v/>
      </c>
      <c r="CC388" s="400" t="str">
        <f ca="1"/>
        <v/>
      </c>
      <c r="CD388" s="400" t="str">
        <f ca="1"/>
        <v/>
      </c>
      <c r="CE388" s="400" t="str">
        <f ca="1"/>
        <v/>
      </c>
      <c r="CF388" s="401" t="str">
        <f ca="1"/>
        <v/>
      </c>
      <c r="CG388" s="402" t="str">
        <f ca="1"/>
        <v/>
      </c>
      <c r="CH388" s="400" t="str">
        <f ca="1"/>
        <v/>
      </c>
      <c r="CI388" s="715" t="str">
        <f t="shared" ca="1" si="43"/>
        <v/>
      </c>
    </row>
    <row r="389" spans="5:87">
      <c r="E389" s="321">
        <v>371</v>
      </c>
      <c r="F389" s="408"/>
      <c r="G389" s="409"/>
      <c r="H389" s="419"/>
      <c r="I389" s="404"/>
      <c r="J389" s="404"/>
      <c r="K389" s="405"/>
      <c r="L389" s="406"/>
      <c r="M389" s="404"/>
      <c r="N389" s="407"/>
      <c r="P389" s="322">
        <v>371</v>
      </c>
      <c r="Q389" s="714" t="str">
        <f t="shared" si="44"/>
        <v/>
      </c>
      <c r="R389" s="435"/>
      <c r="S389" s="419"/>
      <c r="T389" s="419"/>
      <c r="U389" s="419"/>
      <c r="V389" s="432"/>
      <c r="W389" s="433"/>
      <c r="X389" s="419"/>
      <c r="Y389" s="434"/>
      <c r="Z389" s="2" t="s">
        <v>95</v>
      </c>
      <c r="BN389" s="708" t="s">
        <v>95</v>
      </c>
      <c r="BO389" s="711">
        <v>371</v>
      </c>
      <c r="BP389" s="401" t="str">
        <f t="shared" ca="1" si="45"/>
        <v/>
      </c>
      <c r="BQ389" s="399" t="str">
        <f t="shared" ca="1" si="46"/>
        <v/>
      </c>
      <c r="BR389" s="400" t="str">
        <f ca="1"/>
        <v/>
      </c>
      <c r="BS389" s="400" t="str">
        <f ca="1"/>
        <v/>
      </c>
      <c r="BT389" s="400" t="str">
        <f ca="1"/>
        <v/>
      </c>
      <c r="BU389" s="401" t="str">
        <f ca="1"/>
        <v/>
      </c>
      <c r="BV389" s="402" t="str">
        <f ca="1"/>
        <v/>
      </c>
      <c r="BW389" s="400" t="str">
        <f ca="1"/>
        <v/>
      </c>
      <c r="BX389" s="403" t="str">
        <f t="shared" ca="1" si="42"/>
        <v/>
      </c>
      <c r="BY389" s="713" t="str">
        <f t="shared" ca="1" si="47"/>
        <v/>
      </c>
      <c r="BZ389" s="711">
        <v>371</v>
      </c>
      <c r="CA389" s="714" t="str">
        <f t="shared" ca="1" si="48"/>
        <v/>
      </c>
      <c r="CB389" s="399" t="str">
        <f t="shared" ca="1" si="49"/>
        <v/>
      </c>
      <c r="CC389" s="400" t="str">
        <f ca="1"/>
        <v/>
      </c>
      <c r="CD389" s="400" t="str">
        <f ca="1"/>
        <v/>
      </c>
      <c r="CE389" s="400" t="str">
        <f ca="1"/>
        <v/>
      </c>
      <c r="CF389" s="401" t="str">
        <f ca="1"/>
        <v/>
      </c>
      <c r="CG389" s="402" t="str">
        <f ca="1"/>
        <v/>
      </c>
      <c r="CH389" s="400" t="str">
        <f ca="1"/>
        <v/>
      </c>
      <c r="CI389" s="715" t="str">
        <f t="shared" ca="1" si="43"/>
        <v/>
      </c>
    </row>
    <row r="390" spans="5:87">
      <c r="E390" s="321">
        <v>372</v>
      </c>
      <c r="F390" s="408"/>
      <c r="G390" s="409"/>
      <c r="H390" s="419"/>
      <c r="I390" s="404"/>
      <c r="J390" s="404"/>
      <c r="K390" s="405"/>
      <c r="L390" s="406"/>
      <c r="M390" s="404"/>
      <c r="N390" s="407"/>
      <c r="P390" s="322">
        <v>372</v>
      </c>
      <c r="Q390" s="714" t="str">
        <f t="shared" si="44"/>
        <v/>
      </c>
      <c r="R390" s="435"/>
      <c r="S390" s="419"/>
      <c r="T390" s="419"/>
      <c r="U390" s="419"/>
      <c r="V390" s="432"/>
      <c r="W390" s="433"/>
      <c r="X390" s="419"/>
      <c r="Y390" s="434"/>
      <c r="Z390" s="2" t="s">
        <v>95</v>
      </c>
      <c r="BN390" s="708" t="s">
        <v>95</v>
      </c>
      <c r="BO390" s="711">
        <v>372</v>
      </c>
      <c r="BP390" s="401" t="str">
        <f t="shared" ca="1" si="45"/>
        <v/>
      </c>
      <c r="BQ390" s="399" t="str">
        <f t="shared" ca="1" si="46"/>
        <v/>
      </c>
      <c r="BR390" s="400" t="str">
        <f ca="1"/>
        <v/>
      </c>
      <c r="BS390" s="400" t="str">
        <f ca="1"/>
        <v/>
      </c>
      <c r="BT390" s="400" t="str">
        <f ca="1"/>
        <v/>
      </c>
      <c r="BU390" s="401" t="str">
        <f ca="1"/>
        <v/>
      </c>
      <c r="BV390" s="402" t="str">
        <f ca="1"/>
        <v/>
      </c>
      <c r="BW390" s="400" t="str">
        <f ca="1"/>
        <v/>
      </c>
      <c r="BX390" s="403" t="str">
        <f t="shared" ca="1" si="42"/>
        <v/>
      </c>
      <c r="BY390" s="713" t="str">
        <f t="shared" ca="1" si="47"/>
        <v/>
      </c>
      <c r="BZ390" s="711">
        <v>372</v>
      </c>
      <c r="CA390" s="714" t="str">
        <f t="shared" ca="1" si="48"/>
        <v/>
      </c>
      <c r="CB390" s="399" t="str">
        <f t="shared" ca="1" si="49"/>
        <v/>
      </c>
      <c r="CC390" s="400" t="str">
        <f ca="1"/>
        <v/>
      </c>
      <c r="CD390" s="400" t="str">
        <f ca="1"/>
        <v/>
      </c>
      <c r="CE390" s="400" t="str">
        <f ca="1"/>
        <v/>
      </c>
      <c r="CF390" s="401" t="str">
        <f ca="1"/>
        <v/>
      </c>
      <c r="CG390" s="402" t="str">
        <f ca="1"/>
        <v/>
      </c>
      <c r="CH390" s="400" t="str">
        <f ca="1"/>
        <v/>
      </c>
      <c r="CI390" s="715" t="str">
        <f t="shared" ca="1" si="43"/>
        <v/>
      </c>
    </row>
    <row r="391" spans="5:87">
      <c r="E391" s="321">
        <v>373</v>
      </c>
      <c r="F391" s="408"/>
      <c r="G391" s="409"/>
      <c r="H391" s="419"/>
      <c r="I391" s="404"/>
      <c r="J391" s="404"/>
      <c r="K391" s="405"/>
      <c r="L391" s="406"/>
      <c r="M391" s="404"/>
      <c r="N391" s="407"/>
      <c r="P391" s="322">
        <v>373</v>
      </c>
      <c r="Q391" s="714" t="str">
        <f t="shared" si="44"/>
        <v/>
      </c>
      <c r="R391" s="435"/>
      <c r="S391" s="419"/>
      <c r="T391" s="419"/>
      <c r="U391" s="419"/>
      <c r="V391" s="432"/>
      <c r="W391" s="433"/>
      <c r="X391" s="419"/>
      <c r="Y391" s="434"/>
      <c r="Z391" s="2" t="s">
        <v>95</v>
      </c>
      <c r="BN391" s="708" t="s">
        <v>95</v>
      </c>
      <c r="BO391" s="711">
        <v>373</v>
      </c>
      <c r="BP391" s="401" t="str">
        <f t="shared" ca="1" si="45"/>
        <v/>
      </c>
      <c r="BQ391" s="399" t="str">
        <f t="shared" ca="1" si="46"/>
        <v/>
      </c>
      <c r="BR391" s="400" t="str">
        <f ca="1"/>
        <v/>
      </c>
      <c r="BS391" s="400" t="str">
        <f ca="1"/>
        <v/>
      </c>
      <c r="BT391" s="400" t="str">
        <f ca="1"/>
        <v/>
      </c>
      <c r="BU391" s="401" t="str">
        <f ca="1"/>
        <v/>
      </c>
      <c r="BV391" s="402" t="str">
        <f ca="1"/>
        <v/>
      </c>
      <c r="BW391" s="400" t="str">
        <f ca="1"/>
        <v/>
      </c>
      <c r="BX391" s="403" t="str">
        <f t="shared" ca="1" si="42"/>
        <v/>
      </c>
      <c r="BY391" s="713" t="str">
        <f t="shared" ca="1" si="47"/>
        <v/>
      </c>
      <c r="BZ391" s="711">
        <v>373</v>
      </c>
      <c r="CA391" s="714" t="str">
        <f t="shared" ca="1" si="48"/>
        <v/>
      </c>
      <c r="CB391" s="399" t="str">
        <f t="shared" ca="1" si="49"/>
        <v/>
      </c>
      <c r="CC391" s="400" t="str">
        <f ca="1"/>
        <v/>
      </c>
      <c r="CD391" s="400" t="str">
        <f ca="1"/>
        <v/>
      </c>
      <c r="CE391" s="400" t="str">
        <f ca="1"/>
        <v/>
      </c>
      <c r="CF391" s="401" t="str">
        <f ca="1"/>
        <v/>
      </c>
      <c r="CG391" s="402" t="str">
        <f ca="1"/>
        <v/>
      </c>
      <c r="CH391" s="400" t="str">
        <f ca="1"/>
        <v/>
      </c>
      <c r="CI391" s="715" t="str">
        <f t="shared" ca="1" si="43"/>
        <v/>
      </c>
    </row>
    <row r="392" spans="5:87">
      <c r="E392" s="321">
        <v>374</v>
      </c>
      <c r="F392" s="408"/>
      <c r="G392" s="409"/>
      <c r="H392" s="419"/>
      <c r="I392" s="404"/>
      <c r="J392" s="404"/>
      <c r="K392" s="405"/>
      <c r="L392" s="406"/>
      <c r="M392" s="404"/>
      <c r="N392" s="407"/>
      <c r="P392" s="322">
        <v>374</v>
      </c>
      <c r="Q392" s="714" t="str">
        <f t="shared" si="44"/>
        <v/>
      </c>
      <c r="R392" s="435"/>
      <c r="S392" s="419"/>
      <c r="T392" s="419"/>
      <c r="U392" s="419"/>
      <c r="V392" s="432"/>
      <c r="W392" s="433"/>
      <c r="X392" s="419"/>
      <c r="Y392" s="434"/>
      <c r="Z392" s="2" t="s">
        <v>95</v>
      </c>
      <c r="BN392" s="708" t="s">
        <v>95</v>
      </c>
      <c r="BO392" s="711">
        <v>374</v>
      </c>
      <c r="BP392" s="401" t="str">
        <f t="shared" ca="1" si="45"/>
        <v/>
      </c>
      <c r="BQ392" s="399" t="str">
        <f t="shared" ca="1" si="46"/>
        <v/>
      </c>
      <c r="BR392" s="400" t="str">
        <f ca="1"/>
        <v/>
      </c>
      <c r="BS392" s="400" t="str">
        <f ca="1"/>
        <v/>
      </c>
      <c r="BT392" s="400" t="str">
        <f ca="1"/>
        <v/>
      </c>
      <c r="BU392" s="401" t="str">
        <f ca="1"/>
        <v/>
      </c>
      <c r="BV392" s="402" t="str">
        <f ca="1"/>
        <v/>
      </c>
      <c r="BW392" s="400" t="str">
        <f ca="1"/>
        <v/>
      </c>
      <c r="BX392" s="403" t="str">
        <f t="shared" ca="1" si="42"/>
        <v/>
      </c>
      <c r="BY392" s="713" t="str">
        <f t="shared" ca="1" si="47"/>
        <v/>
      </c>
      <c r="BZ392" s="711">
        <v>374</v>
      </c>
      <c r="CA392" s="714" t="str">
        <f t="shared" ca="1" si="48"/>
        <v/>
      </c>
      <c r="CB392" s="399" t="str">
        <f t="shared" ca="1" si="49"/>
        <v/>
      </c>
      <c r="CC392" s="400" t="str">
        <f ca="1"/>
        <v/>
      </c>
      <c r="CD392" s="400" t="str">
        <f ca="1"/>
        <v/>
      </c>
      <c r="CE392" s="400" t="str">
        <f ca="1"/>
        <v/>
      </c>
      <c r="CF392" s="401" t="str">
        <f ca="1"/>
        <v/>
      </c>
      <c r="CG392" s="402" t="str">
        <f ca="1"/>
        <v/>
      </c>
      <c r="CH392" s="400" t="str">
        <f ca="1"/>
        <v/>
      </c>
      <c r="CI392" s="715" t="str">
        <f t="shared" ca="1" si="43"/>
        <v/>
      </c>
    </row>
    <row r="393" spans="5:87">
      <c r="E393" s="321">
        <v>375</v>
      </c>
      <c r="F393" s="408"/>
      <c r="G393" s="409"/>
      <c r="H393" s="419"/>
      <c r="I393" s="404"/>
      <c r="J393" s="404"/>
      <c r="K393" s="405"/>
      <c r="L393" s="406"/>
      <c r="M393" s="404"/>
      <c r="N393" s="407"/>
      <c r="P393" s="322">
        <v>375</v>
      </c>
      <c r="Q393" s="714" t="str">
        <f t="shared" si="44"/>
        <v/>
      </c>
      <c r="R393" s="435"/>
      <c r="S393" s="419"/>
      <c r="T393" s="419"/>
      <c r="U393" s="419"/>
      <c r="V393" s="432"/>
      <c r="W393" s="433"/>
      <c r="X393" s="419"/>
      <c r="Y393" s="434"/>
      <c r="Z393" s="2" t="s">
        <v>95</v>
      </c>
      <c r="BN393" s="708" t="s">
        <v>95</v>
      </c>
      <c r="BO393" s="711">
        <v>375</v>
      </c>
      <c r="BP393" s="401" t="str">
        <f t="shared" ca="1" si="45"/>
        <v/>
      </c>
      <c r="BQ393" s="399" t="str">
        <f t="shared" ca="1" si="46"/>
        <v/>
      </c>
      <c r="BR393" s="400" t="str">
        <f ca="1"/>
        <v/>
      </c>
      <c r="BS393" s="400" t="str">
        <f ca="1"/>
        <v/>
      </c>
      <c r="BT393" s="400" t="str">
        <f ca="1"/>
        <v/>
      </c>
      <c r="BU393" s="401" t="str">
        <f ca="1"/>
        <v/>
      </c>
      <c r="BV393" s="402" t="str">
        <f ca="1"/>
        <v/>
      </c>
      <c r="BW393" s="400" t="str">
        <f ca="1"/>
        <v/>
      </c>
      <c r="BX393" s="403" t="str">
        <f t="shared" ca="1" si="42"/>
        <v/>
      </c>
      <c r="BY393" s="713" t="str">
        <f t="shared" ca="1" si="47"/>
        <v/>
      </c>
      <c r="BZ393" s="711">
        <v>375</v>
      </c>
      <c r="CA393" s="714" t="str">
        <f t="shared" ca="1" si="48"/>
        <v/>
      </c>
      <c r="CB393" s="399" t="str">
        <f t="shared" ca="1" si="49"/>
        <v/>
      </c>
      <c r="CC393" s="400" t="str">
        <f ca="1"/>
        <v/>
      </c>
      <c r="CD393" s="400" t="str">
        <f ca="1"/>
        <v/>
      </c>
      <c r="CE393" s="400" t="str">
        <f ca="1"/>
        <v/>
      </c>
      <c r="CF393" s="401" t="str">
        <f ca="1"/>
        <v/>
      </c>
      <c r="CG393" s="402" t="str">
        <f ca="1"/>
        <v/>
      </c>
      <c r="CH393" s="400" t="str">
        <f ca="1"/>
        <v/>
      </c>
      <c r="CI393" s="715" t="str">
        <f t="shared" ca="1" si="43"/>
        <v/>
      </c>
    </row>
    <row r="394" spans="5:87">
      <c r="E394" s="321">
        <v>376</v>
      </c>
      <c r="F394" s="408"/>
      <c r="G394" s="409"/>
      <c r="H394" s="419"/>
      <c r="I394" s="404"/>
      <c r="J394" s="404"/>
      <c r="K394" s="405"/>
      <c r="L394" s="406"/>
      <c r="M394" s="404"/>
      <c r="N394" s="407"/>
      <c r="P394" s="322">
        <v>376</v>
      </c>
      <c r="Q394" s="714" t="str">
        <f t="shared" si="44"/>
        <v/>
      </c>
      <c r="R394" s="435"/>
      <c r="S394" s="419"/>
      <c r="T394" s="419"/>
      <c r="U394" s="419"/>
      <c r="V394" s="432"/>
      <c r="W394" s="433"/>
      <c r="X394" s="419"/>
      <c r="Y394" s="434"/>
      <c r="Z394" s="2" t="s">
        <v>95</v>
      </c>
      <c r="BN394" s="708" t="s">
        <v>95</v>
      </c>
      <c r="BO394" s="711">
        <v>376</v>
      </c>
      <c r="BP394" s="401" t="str">
        <f t="shared" ca="1" si="45"/>
        <v/>
      </c>
      <c r="BQ394" s="399" t="str">
        <f t="shared" ca="1" si="46"/>
        <v/>
      </c>
      <c r="BR394" s="400" t="str">
        <f ca="1"/>
        <v/>
      </c>
      <c r="BS394" s="400" t="str">
        <f ca="1"/>
        <v/>
      </c>
      <c r="BT394" s="400" t="str">
        <f ca="1"/>
        <v/>
      </c>
      <c r="BU394" s="401" t="str">
        <f ca="1"/>
        <v/>
      </c>
      <c r="BV394" s="402" t="str">
        <f ca="1"/>
        <v/>
      </c>
      <c r="BW394" s="400" t="str">
        <f ca="1"/>
        <v/>
      </c>
      <c r="BX394" s="403" t="str">
        <f t="shared" ca="1" si="42"/>
        <v/>
      </c>
      <c r="BY394" s="713" t="str">
        <f t="shared" ca="1" si="47"/>
        <v/>
      </c>
      <c r="BZ394" s="711">
        <v>376</v>
      </c>
      <c r="CA394" s="714" t="str">
        <f t="shared" ca="1" si="48"/>
        <v/>
      </c>
      <c r="CB394" s="399" t="str">
        <f t="shared" ca="1" si="49"/>
        <v/>
      </c>
      <c r="CC394" s="400" t="str">
        <f ca="1"/>
        <v/>
      </c>
      <c r="CD394" s="400" t="str">
        <f ca="1"/>
        <v/>
      </c>
      <c r="CE394" s="400" t="str">
        <f ca="1"/>
        <v/>
      </c>
      <c r="CF394" s="401" t="str">
        <f ca="1"/>
        <v/>
      </c>
      <c r="CG394" s="402" t="str">
        <f ca="1"/>
        <v/>
      </c>
      <c r="CH394" s="400" t="str">
        <f ca="1"/>
        <v/>
      </c>
      <c r="CI394" s="715" t="str">
        <f t="shared" ca="1" si="43"/>
        <v/>
      </c>
    </row>
    <row r="395" spans="5:87">
      <c r="E395" s="321">
        <v>377</v>
      </c>
      <c r="F395" s="408"/>
      <c r="G395" s="409"/>
      <c r="H395" s="419"/>
      <c r="I395" s="404"/>
      <c r="J395" s="404"/>
      <c r="K395" s="405"/>
      <c r="L395" s="406"/>
      <c r="M395" s="404"/>
      <c r="N395" s="407"/>
      <c r="P395" s="322">
        <v>377</v>
      </c>
      <c r="Q395" s="714" t="str">
        <f t="shared" si="44"/>
        <v/>
      </c>
      <c r="R395" s="435"/>
      <c r="S395" s="419"/>
      <c r="T395" s="419"/>
      <c r="U395" s="419"/>
      <c r="V395" s="432"/>
      <c r="W395" s="433"/>
      <c r="X395" s="419"/>
      <c r="Y395" s="434"/>
      <c r="Z395" s="2" t="s">
        <v>95</v>
      </c>
      <c r="BN395" s="708" t="s">
        <v>95</v>
      </c>
      <c r="BO395" s="711">
        <v>377</v>
      </c>
      <c r="BP395" s="401" t="str">
        <f t="shared" ca="1" si="45"/>
        <v/>
      </c>
      <c r="BQ395" s="399" t="str">
        <f t="shared" ca="1" si="46"/>
        <v/>
      </c>
      <c r="BR395" s="400" t="str">
        <f ca="1"/>
        <v/>
      </c>
      <c r="BS395" s="400" t="str">
        <f ca="1"/>
        <v/>
      </c>
      <c r="BT395" s="400" t="str">
        <f ca="1"/>
        <v/>
      </c>
      <c r="BU395" s="401" t="str">
        <f ca="1"/>
        <v/>
      </c>
      <c r="BV395" s="402" t="str">
        <f ca="1"/>
        <v/>
      </c>
      <c r="BW395" s="400" t="str">
        <f ca="1"/>
        <v/>
      </c>
      <c r="BX395" s="403" t="str">
        <f t="shared" ca="1" si="42"/>
        <v/>
      </c>
      <c r="BY395" s="713" t="str">
        <f t="shared" ca="1" si="47"/>
        <v/>
      </c>
      <c r="BZ395" s="711">
        <v>377</v>
      </c>
      <c r="CA395" s="714" t="str">
        <f t="shared" ca="1" si="48"/>
        <v/>
      </c>
      <c r="CB395" s="399" t="str">
        <f t="shared" ca="1" si="49"/>
        <v/>
      </c>
      <c r="CC395" s="400" t="str">
        <f ca="1"/>
        <v/>
      </c>
      <c r="CD395" s="400" t="str">
        <f ca="1"/>
        <v/>
      </c>
      <c r="CE395" s="400" t="str">
        <f ca="1"/>
        <v/>
      </c>
      <c r="CF395" s="401" t="str">
        <f ca="1"/>
        <v/>
      </c>
      <c r="CG395" s="402" t="str">
        <f ca="1"/>
        <v/>
      </c>
      <c r="CH395" s="400" t="str">
        <f ca="1"/>
        <v/>
      </c>
      <c r="CI395" s="715" t="str">
        <f t="shared" ca="1" si="43"/>
        <v/>
      </c>
    </row>
    <row r="396" spans="5:87">
      <c r="E396" s="321">
        <v>378</v>
      </c>
      <c r="F396" s="408"/>
      <c r="G396" s="409"/>
      <c r="H396" s="419"/>
      <c r="I396" s="404"/>
      <c r="J396" s="404"/>
      <c r="K396" s="405"/>
      <c r="L396" s="406"/>
      <c r="M396" s="404"/>
      <c r="N396" s="407"/>
      <c r="P396" s="322">
        <v>378</v>
      </c>
      <c r="Q396" s="714" t="str">
        <f t="shared" si="44"/>
        <v/>
      </c>
      <c r="R396" s="435"/>
      <c r="S396" s="419"/>
      <c r="T396" s="419"/>
      <c r="U396" s="419"/>
      <c r="V396" s="432"/>
      <c r="W396" s="433"/>
      <c r="X396" s="419"/>
      <c r="Y396" s="434"/>
      <c r="Z396" s="2" t="s">
        <v>95</v>
      </c>
      <c r="BN396" s="708" t="s">
        <v>95</v>
      </c>
      <c r="BO396" s="711">
        <v>378</v>
      </c>
      <c r="BP396" s="401" t="str">
        <f t="shared" ca="1" si="45"/>
        <v/>
      </c>
      <c r="BQ396" s="399" t="str">
        <f t="shared" ca="1" si="46"/>
        <v/>
      </c>
      <c r="BR396" s="400" t="str">
        <f ca="1"/>
        <v/>
      </c>
      <c r="BS396" s="400" t="str">
        <f ca="1"/>
        <v/>
      </c>
      <c r="BT396" s="400" t="str">
        <f ca="1"/>
        <v/>
      </c>
      <c r="BU396" s="401" t="str">
        <f ca="1"/>
        <v/>
      </c>
      <c r="BV396" s="402" t="str">
        <f ca="1"/>
        <v/>
      </c>
      <c r="BW396" s="400" t="str">
        <f ca="1"/>
        <v/>
      </c>
      <c r="BX396" s="403" t="str">
        <f t="shared" ca="1" si="42"/>
        <v/>
      </c>
      <c r="BY396" s="713" t="str">
        <f t="shared" ca="1" si="47"/>
        <v/>
      </c>
      <c r="BZ396" s="711">
        <v>378</v>
      </c>
      <c r="CA396" s="714" t="str">
        <f t="shared" ca="1" si="48"/>
        <v/>
      </c>
      <c r="CB396" s="399" t="str">
        <f t="shared" ca="1" si="49"/>
        <v/>
      </c>
      <c r="CC396" s="400" t="str">
        <f ca="1"/>
        <v/>
      </c>
      <c r="CD396" s="400" t="str">
        <f ca="1"/>
        <v/>
      </c>
      <c r="CE396" s="400" t="str">
        <f ca="1"/>
        <v/>
      </c>
      <c r="CF396" s="401" t="str">
        <f ca="1"/>
        <v/>
      </c>
      <c r="CG396" s="402" t="str">
        <f ca="1"/>
        <v/>
      </c>
      <c r="CH396" s="400" t="str">
        <f ca="1"/>
        <v/>
      </c>
      <c r="CI396" s="715" t="str">
        <f t="shared" ca="1" si="43"/>
        <v/>
      </c>
    </row>
    <row r="397" spans="5:87">
      <c r="E397" s="321">
        <v>379</v>
      </c>
      <c r="F397" s="408"/>
      <c r="G397" s="409"/>
      <c r="H397" s="419"/>
      <c r="I397" s="404"/>
      <c r="J397" s="404"/>
      <c r="K397" s="405"/>
      <c r="L397" s="406"/>
      <c r="M397" s="404"/>
      <c r="N397" s="407"/>
      <c r="P397" s="322">
        <v>379</v>
      </c>
      <c r="Q397" s="714" t="str">
        <f t="shared" si="44"/>
        <v/>
      </c>
      <c r="R397" s="435"/>
      <c r="S397" s="419"/>
      <c r="T397" s="419"/>
      <c r="U397" s="419"/>
      <c r="V397" s="432"/>
      <c r="W397" s="433"/>
      <c r="X397" s="419"/>
      <c r="Y397" s="434"/>
      <c r="Z397" s="2" t="s">
        <v>95</v>
      </c>
      <c r="BN397" s="708" t="s">
        <v>95</v>
      </c>
      <c r="BO397" s="711">
        <v>379</v>
      </c>
      <c r="BP397" s="401" t="str">
        <f t="shared" ca="1" si="45"/>
        <v/>
      </c>
      <c r="BQ397" s="399" t="str">
        <f t="shared" ca="1" si="46"/>
        <v/>
      </c>
      <c r="BR397" s="400" t="str">
        <f ca="1"/>
        <v/>
      </c>
      <c r="BS397" s="400" t="str">
        <f ca="1"/>
        <v/>
      </c>
      <c r="BT397" s="400" t="str">
        <f ca="1"/>
        <v/>
      </c>
      <c r="BU397" s="401" t="str">
        <f ca="1"/>
        <v/>
      </c>
      <c r="BV397" s="402" t="str">
        <f ca="1"/>
        <v/>
      </c>
      <c r="BW397" s="400" t="str">
        <f ca="1"/>
        <v/>
      </c>
      <c r="BX397" s="403" t="str">
        <f t="shared" ca="1" si="42"/>
        <v/>
      </c>
      <c r="BY397" s="713" t="str">
        <f t="shared" ca="1" si="47"/>
        <v/>
      </c>
      <c r="BZ397" s="711">
        <v>379</v>
      </c>
      <c r="CA397" s="714" t="str">
        <f t="shared" ca="1" si="48"/>
        <v/>
      </c>
      <c r="CB397" s="399" t="str">
        <f t="shared" ca="1" si="49"/>
        <v/>
      </c>
      <c r="CC397" s="400" t="str">
        <f ca="1"/>
        <v/>
      </c>
      <c r="CD397" s="400" t="str">
        <f ca="1"/>
        <v/>
      </c>
      <c r="CE397" s="400" t="str">
        <f ca="1"/>
        <v/>
      </c>
      <c r="CF397" s="401" t="str">
        <f ca="1"/>
        <v/>
      </c>
      <c r="CG397" s="402" t="str">
        <f ca="1"/>
        <v/>
      </c>
      <c r="CH397" s="400" t="str">
        <f ca="1"/>
        <v/>
      </c>
      <c r="CI397" s="715" t="str">
        <f t="shared" ca="1" si="43"/>
        <v/>
      </c>
    </row>
    <row r="398" spans="5:87">
      <c r="E398" s="321">
        <v>380</v>
      </c>
      <c r="F398" s="408"/>
      <c r="G398" s="409"/>
      <c r="H398" s="419"/>
      <c r="I398" s="404"/>
      <c r="J398" s="404"/>
      <c r="K398" s="405"/>
      <c r="L398" s="406"/>
      <c r="M398" s="404"/>
      <c r="N398" s="407"/>
      <c r="P398" s="322">
        <v>380</v>
      </c>
      <c r="Q398" s="714" t="str">
        <f t="shared" si="44"/>
        <v/>
      </c>
      <c r="R398" s="435"/>
      <c r="S398" s="419"/>
      <c r="T398" s="419"/>
      <c r="U398" s="419"/>
      <c r="V398" s="432"/>
      <c r="W398" s="433"/>
      <c r="X398" s="419"/>
      <c r="Y398" s="434"/>
      <c r="Z398" s="2" t="s">
        <v>95</v>
      </c>
      <c r="BN398" s="708" t="s">
        <v>95</v>
      </c>
      <c r="BO398" s="711">
        <v>380</v>
      </c>
      <c r="BP398" s="401" t="str">
        <f t="shared" ca="1" si="45"/>
        <v/>
      </c>
      <c r="BQ398" s="399" t="str">
        <f t="shared" ca="1" si="46"/>
        <v/>
      </c>
      <c r="BR398" s="400" t="str">
        <f ca="1"/>
        <v/>
      </c>
      <c r="BS398" s="400" t="str">
        <f ca="1"/>
        <v/>
      </c>
      <c r="BT398" s="400" t="str">
        <f ca="1"/>
        <v/>
      </c>
      <c r="BU398" s="401" t="str">
        <f ca="1"/>
        <v/>
      </c>
      <c r="BV398" s="402" t="str">
        <f ca="1"/>
        <v/>
      </c>
      <c r="BW398" s="400" t="str">
        <f ca="1"/>
        <v/>
      </c>
      <c r="BX398" s="403" t="str">
        <f t="shared" ca="1" si="42"/>
        <v/>
      </c>
      <c r="BY398" s="713" t="str">
        <f t="shared" ca="1" si="47"/>
        <v/>
      </c>
      <c r="BZ398" s="711">
        <v>380</v>
      </c>
      <c r="CA398" s="714" t="str">
        <f t="shared" ca="1" si="48"/>
        <v/>
      </c>
      <c r="CB398" s="399" t="str">
        <f t="shared" ca="1" si="49"/>
        <v/>
      </c>
      <c r="CC398" s="400" t="str">
        <f ca="1"/>
        <v/>
      </c>
      <c r="CD398" s="400" t="str">
        <f ca="1"/>
        <v/>
      </c>
      <c r="CE398" s="400" t="str">
        <f ca="1"/>
        <v/>
      </c>
      <c r="CF398" s="401" t="str">
        <f ca="1"/>
        <v/>
      </c>
      <c r="CG398" s="402" t="str">
        <f ca="1"/>
        <v/>
      </c>
      <c r="CH398" s="400" t="str">
        <f ca="1"/>
        <v/>
      </c>
      <c r="CI398" s="715" t="str">
        <f t="shared" ca="1" si="43"/>
        <v/>
      </c>
    </row>
    <row r="399" spans="5:87">
      <c r="E399" s="321">
        <v>381</v>
      </c>
      <c r="F399" s="408"/>
      <c r="G399" s="409"/>
      <c r="H399" s="419"/>
      <c r="I399" s="404"/>
      <c r="J399" s="404"/>
      <c r="K399" s="405"/>
      <c r="L399" s="406"/>
      <c r="M399" s="404"/>
      <c r="N399" s="407"/>
      <c r="P399" s="322">
        <v>381</v>
      </c>
      <c r="Q399" s="714" t="str">
        <f t="shared" si="44"/>
        <v/>
      </c>
      <c r="R399" s="435"/>
      <c r="S399" s="419"/>
      <c r="T399" s="419"/>
      <c r="U399" s="419"/>
      <c r="V399" s="432"/>
      <c r="W399" s="433"/>
      <c r="X399" s="419"/>
      <c r="Y399" s="434"/>
      <c r="Z399" s="2" t="s">
        <v>95</v>
      </c>
      <c r="BN399" s="708" t="s">
        <v>95</v>
      </c>
      <c r="BO399" s="711">
        <v>381</v>
      </c>
      <c r="BP399" s="401" t="str">
        <f t="shared" ca="1" si="45"/>
        <v/>
      </c>
      <c r="BQ399" s="399" t="str">
        <f t="shared" ca="1" si="46"/>
        <v/>
      </c>
      <c r="BR399" s="400" t="str">
        <f ca="1"/>
        <v/>
      </c>
      <c r="BS399" s="400" t="str">
        <f ca="1"/>
        <v/>
      </c>
      <c r="BT399" s="400" t="str">
        <f ca="1"/>
        <v/>
      </c>
      <c r="BU399" s="401" t="str">
        <f ca="1"/>
        <v/>
      </c>
      <c r="BV399" s="402" t="str">
        <f ca="1"/>
        <v/>
      </c>
      <c r="BW399" s="400" t="str">
        <f ca="1"/>
        <v/>
      </c>
      <c r="BX399" s="403" t="str">
        <f t="shared" ca="1" si="42"/>
        <v/>
      </c>
      <c r="BY399" s="713" t="str">
        <f t="shared" ca="1" si="47"/>
        <v/>
      </c>
      <c r="BZ399" s="711">
        <v>381</v>
      </c>
      <c r="CA399" s="714" t="str">
        <f t="shared" ca="1" si="48"/>
        <v/>
      </c>
      <c r="CB399" s="399" t="str">
        <f t="shared" ca="1" si="49"/>
        <v/>
      </c>
      <c r="CC399" s="400" t="str">
        <f ca="1"/>
        <v/>
      </c>
      <c r="CD399" s="400" t="str">
        <f ca="1"/>
        <v/>
      </c>
      <c r="CE399" s="400" t="str">
        <f ca="1"/>
        <v/>
      </c>
      <c r="CF399" s="401" t="str">
        <f ca="1"/>
        <v/>
      </c>
      <c r="CG399" s="402" t="str">
        <f ca="1"/>
        <v/>
      </c>
      <c r="CH399" s="400" t="str">
        <f ca="1"/>
        <v/>
      </c>
      <c r="CI399" s="715" t="str">
        <f t="shared" ca="1" si="43"/>
        <v/>
      </c>
    </row>
    <row r="400" spans="5:87">
      <c r="E400" s="321">
        <v>382</v>
      </c>
      <c r="F400" s="408"/>
      <c r="G400" s="409"/>
      <c r="H400" s="419"/>
      <c r="I400" s="404"/>
      <c r="J400" s="404"/>
      <c r="K400" s="405"/>
      <c r="L400" s="406"/>
      <c r="M400" s="404"/>
      <c r="N400" s="407"/>
      <c r="P400" s="322">
        <v>382</v>
      </c>
      <c r="Q400" s="714" t="str">
        <f t="shared" si="44"/>
        <v/>
      </c>
      <c r="R400" s="435"/>
      <c r="S400" s="419"/>
      <c r="T400" s="419"/>
      <c r="U400" s="419"/>
      <c r="V400" s="432"/>
      <c r="W400" s="433"/>
      <c r="X400" s="419"/>
      <c r="Y400" s="434"/>
      <c r="Z400" s="2" t="s">
        <v>95</v>
      </c>
      <c r="BN400" s="708" t="s">
        <v>95</v>
      </c>
      <c r="BO400" s="711">
        <v>382</v>
      </c>
      <c r="BP400" s="401" t="str">
        <f t="shared" ca="1" si="45"/>
        <v/>
      </c>
      <c r="BQ400" s="399" t="str">
        <f t="shared" ca="1" si="46"/>
        <v/>
      </c>
      <c r="BR400" s="400" t="str">
        <f ca="1"/>
        <v/>
      </c>
      <c r="BS400" s="400" t="str">
        <f ca="1"/>
        <v/>
      </c>
      <c r="BT400" s="400" t="str">
        <f ca="1"/>
        <v/>
      </c>
      <c r="BU400" s="401" t="str">
        <f ca="1"/>
        <v/>
      </c>
      <c r="BV400" s="402" t="str">
        <f ca="1"/>
        <v/>
      </c>
      <c r="BW400" s="400" t="str">
        <f ca="1"/>
        <v/>
      </c>
      <c r="BX400" s="403" t="str">
        <f t="shared" ca="1" si="42"/>
        <v/>
      </c>
      <c r="BY400" s="713" t="str">
        <f t="shared" ca="1" si="47"/>
        <v/>
      </c>
      <c r="BZ400" s="711">
        <v>382</v>
      </c>
      <c r="CA400" s="714" t="str">
        <f t="shared" ca="1" si="48"/>
        <v/>
      </c>
      <c r="CB400" s="399" t="str">
        <f t="shared" ca="1" si="49"/>
        <v/>
      </c>
      <c r="CC400" s="400" t="str">
        <f ca="1"/>
        <v/>
      </c>
      <c r="CD400" s="400" t="str">
        <f ca="1"/>
        <v/>
      </c>
      <c r="CE400" s="400" t="str">
        <f ca="1"/>
        <v/>
      </c>
      <c r="CF400" s="401" t="str">
        <f ca="1"/>
        <v/>
      </c>
      <c r="CG400" s="402" t="str">
        <f ca="1"/>
        <v/>
      </c>
      <c r="CH400" s="400" t="str">
        <f ca="1"/>
        <v/>
      </c>
      <c r="CI400" s="715" t="str">
        <f t="shared" ca="1" si="43"/>
        <v/>
      </c>
    </row>
    <row r="401" spans="5:87">
      <c r="E401" s="321">
        <v>383</v>
      </c>
      <c r="F401" s="408"/>
      <c r="G401" s="409"/>
      <c r="H401" s="419"/>
      <c r="I401" s="404"/>
      <c r="J401" s="404"/>
      <c r="K401" s="405"/>
      <c r="L401" s="406"/>
      <c r="M401" s="404"/>
      <c r="N401" s="407"/>
      <c r="P401" s="322">
        <v>383</v>
      </c>
      <c r="Q401" s="714" t="str">
        <f t="shared" si="44"/>
        <v/>
      </c>
      <c r="R401" s="435"/>
      <c r="S401" s="419"/>
      <c r="T401" s="419"/>
      <c r="U401" s="419"/>
      <c r="V401" s="432"/>
      <c r="W401" s="433"/>
      <c r="X401" s="419"/>
      <c r="Y401" s="434"/>
      <c r="Z401" s="2" t="s">
        <v>95</v>
      </c>
      <c r="BN401" s="708" t="s">
        <v>95</v>
      </c>
      <c r="BO401" s="711">
        <v>383</v>
      </c>
      <c r="BP401" s="401" t="str">
        <f t="shared" ca="1" si="45"/>
        <v/>
      </c>
      <c r="BQ401" s="399" t="str">
        <f t="shared" ca="1" si="46"/>
        <v/>
      </c>
      <c r="BR401" s="400" t="str">
        <f ca="1"/>
        <v/>
      </c>
      <c r="BS401" s="400" t="str">
        <f ca="1"/>
        <v/>
      </c>
      <c r="BT401" s="400" t="str">
        <f ca="1"/>
        <v/>
      </c>
      <c r="BU401" s="401" t="str">
        <f ca="1"/>
        <v/>
      </c>
      <c r="BV401" s="402" t="str">
        <f ca="1"/>
        <v/>
      </c>
      <c r="BW401" s="400" t="str">
        <f ca="1"/>
        <v/>
      </c>
      <c r="BX401" s="403" t="str">
        <f t="shared" ca="1" si="42"/>
        <v/>
      </c>
      <c r="BY401" s="713" t="str">
        <f t="shared" ca="1" si="47"/>
        <v/>
      </c>
      <c r="BZ401" s="711">
        <v>383</v>
      </c>
      <c r="CA401" s="714" t="str">
        <f t="shared" ca="1" si="48"/>
        <v/>
      </c>
      <c r="CB401" s="399" t="str">
        <f t="shared" ca="1" si="49"/>
        <v/>
      </c>
      <c r="CC401" s="400" t="str">
        <f ca="1"/>
        <v/>
      </c>
      <c r="CD401" s="400" t="str">
        <f ca="1"/>
        <v/>
      </c>
      <c r="CE401" s="400" t="str">
        <f ca="1"/>
        <v/>
      </c>
      <c r="CF401" s="401" t="str">
        <f ca="1"/>
        <v/>
      </c>
      <c r="CG401" s="402" t="str">
        <f ca="1"/>
        <v/>
      </c>
      <c r="CH401" s="400" t="str">
        <f ca="1"/>
        <v/>
      </c>
      <c r="CI401" s="715" t="str">
        <f t="shared" ca="1" si="43"/>
        <v/>
      </c>
    </row>
    <row r="402" spans="5:87">
      <c r="E402" s="321">
        <v>384</v>
      </c>
      <c r="F402" s="408"/>
      <c r="G402" s="409"/>
      <c r="H402" s="419"/>
      <c r="I402" s="404"/>
      <c r="J402" s="404"/>
      <c r="K402" s="405"/>
      <c r="L402" s="406"/>
      <c r="M402" s="404"/>
      <c r="N402" s="407"/>
      <c r="P402" s="322">
        <v>384</v>
      </c>
      <c r="Q402" s="714" t="str">
        <f t="shared" si="44"/>
        <v/>
      </c>
      <c r="R402" s="435"/>
      <c r="S402" s="419"/>
      <c r="T402" s="419"/>
      <c r="U402" s="419"/>
      <c r="V402" s="432"/>
      <c r="W402" s="433"/>
      <c r="X402" s="419"/>
      <c r="Y402" s="434"/>
      <c r="Z402" s="2" t="s">
        <v>95</v>
      </c>
      <c r="BN402" s="708" t="s">
        <v>95</v>
      </c>
      <c r="BO402" s="711">
        <v>384</v>
      </c>
      <c r="BP402" s="401" t="str">
        <f t="shared" ca="1" si="45"/>
        <v/>
      </c>
      <c r="BQ402" s="399" t="str">
        <f t="shared" ca="1" si="46"/>
        <v/>
      </c>
      <c r="BR402" s="400" t="str">
        <f ca="1"/>
        <v/>
      </c>
      <c r="BS402" s="400" t="str">
        <f ca="1"/>
        <v/>
      </c>
      <c r="BT402" s="400" t="str">
        <f ca="1"/>
        <v/>
      </c>
      <c r="BU402" s="401" t="str">
        <f ca="1"/>
        <v/>
      </c>
      <c r="BV402" s="402" t="str">
        <f ca="1"/>
        <v/>
      </c>
      <c r="BW402" s="400" t="str">
        <f ca="1"/>
        <v/>
      </c>
      <c r="BX402" s="403" t="str">
        <f t="shared" ca="1" si="42"/>
        <v/>
      </c>
      <c r="BY402" s="713" t="str">
        <f t="shared" ca="1" si="47"/>
        <v/>
      </c>
      <c r="BZ402" s="711">
        <v>384</v>
      </c>
      <c r="CA402" s="714" t="str">
        <f t="shared" ca="1" si="48"/>
        <v/>
      </c>
      <c r="CB402" s="399" t="str">
        <f t="shared" ca="1" si="49"/>
        <v/>
      </c>
      <c r="CC402" s="400" t="str">
        <f ca="1"/>
        <v/>
      </c>
      <c r="CD402" s="400" t="str">
        <f ca="1"/>
        <v/>
      </c>
      <c r="CE402" s="400" t="str">
        <f ca="1"/>
        <v/>
      </c>
      <c r="CF402" s="401" t="str">
        <f ca="1"/>
        <v/>
      </c>
      <c r="CG402" s="402" t="str">
        <f ca="1"/>
        <v/>
      </c>
      <c r="CH402" s="400" t="str">
        <f ca="1"/>
        <v/>
      </c>
      <c r="CI402" s="715" t="str">
        <f t="shared" ca="1" si="43"/>
        <v/>
      </c>
    </row>
    <row r="403" spans="5:87">
      <c r="E403" s="321">
        <v>385</v>
      </c>
      <c r="F403" s="408"/>
      <c r="G403" s="409"/>
      <c r="H403" s="419"/>
      <c r="I403" s="404"/>
      <c r="J403" s="404"/>
      <c r="K403" s="405"/>
      <c r="L403" s="406"/>
      <c r="M403" s="404"/>
      <c r="N403" s="407"/>
      <c r="P403" s="322">
        <v>385</v>
      </c>
      <c r="Q403" s="714" t="str">
        <f t="shared" si="44"/>
        <v/>
      </c>
      <c r="R403" s="435"/>
      <c r="S403" s="419"/>
      <c r="T403" s="419"/>
      <c r="U403" s="419"/>
      <c r="V403" s="432"/>
      <c r="W403" s="433"/>
      <c r="X403" s="419"/>
      <c r="Y403" s="434"/>
      <c r="Z403" s="2" t="s">
        <v>95</v>
      </c>
      <c r="BN403" s="708" t="s">
        <v>95</v>
      </c>
      <c r="BO403" s="711">
        <v>385</v>
      </c>
      <c r="BP403" s="401" t="str">
        <f t="shared" ca="1" si="45"/>
        <v/>
      </c>
      <c r="BQ403" s="399" t="str">
        <f t="shared" ca="1" si="46"/>
        <v/>
      </c>
      <c r="BR403" s="400" t="str">
        <f ca="1"/>
        <v/>
      </c>
      <c r="BS403" s="400" t="str">
        <f ca="1"/>
        <v/>
      </c>
      <c r="BT403" s="400" t="str">
        <f ca="1"/>
        <v/>
      </c>
      <c r="BU403" s="401" t="str">
        <f ca="1"/>
        <v/>
      </c>
      <c r="BV403" s="402" t="str">
        <f ca="1"/>
        <v/>
      </c>
      <c r="BW403" s="400" t="str">
        <f ca="1"/>
        <v/>
      </c>
      <c r="BX403" s="403" t="str">
        <f t="shared" ref="BX403:BX466" ca="1" si="50">IF($BS403="","",VNS.FixedRate)</f>
        <v/>
      </c>
      <c r="BY403" s="713" t="str">
        <f t="shared" ca="1" si="47"/>
        <v/>
      </c>
      <c r="BZ403" s="711">
        <v>385</v>
      </c>
      <c r="CA403" s="714" t="str">
        <f t="shared" ca="1" si="48"/>
        <v/>
      </c>
      <c r="CB403" s="399" t="str">
        <f t="shared" ca="1" si="49"/>
        <v/>
      </c>
      <c r="CC403" s="400" t="str">
        <f ca="1"/>
        <v/>
      </c>
      <c r="CD403" s="400" t="str">
        <f ca="1"/>
        <v/>
      </c>
      <c r="CE403" s="400" t="str">
        <f ca="1"/>
        <v/>
      </c>
      <c r="CF403" s="401" t="str">
        <f ca="1"/>
        <v/>
      </c>
      <c r="CG403" s="402" t="str">
        <f ca="1"/>
        <v/>
      </c>
      <c r="CH403" s="400" t="str">
        <f ca="1"/>
        <v/>
      </c>
      <c r="CI403" s="715" t="str">
        <f t="shared" ref="CI403:CI466" ca="1" si="51">IF($CD403="","",VNS.FloatSpread)</f>
        <v/>
      </c>
    </row>
    <row r="404" spans="5:87">
      <c r="E404" s="321">
        <v>386</v>
      </c>
      <c r="F404" s="408"/>
      <c r="G404" s="409"/>
      <c r="H404" s="419"/>
      <c r="I404" s="404"/>
      <c r="J404" s="404"/>
      <c r="K404" s="405"/>
      <c r="L404" s="406"/>
      <c r="M404" s="404"/>
      <c r="N404" s="407"/>
      <c r="P404" s="322">
        <v>386</v>
      </c>
      <c r="Q404" s="714" t="str">
        <f t="shared" ref="Q404:Q467" si="52">IF(S404&lt;&gt;"",VLOOKUP(S404,H$19:O$518,8),"")</f>
        <v/>
      </c>
      <c r="R404" s="435"/>
      <c r="S404" s="419"/>
      <c r="T404" s="419"/>
      <c r="U404" s="419"/>
      <c r="V404" s="432"/>
      <c r="W404" s="433"/>
      <c r="X404" s="419"/>
      <c r="Y404" s="434"/>
      <c r="Z404" s="2" t="s">
        <v>95</v>
      </c>
      <c r="BN404" s="708" t="s">
        <v>95</v>
      </c>
      <c r="BO404" s="711">
        <v>386</v>
      </c>
      <c r="BP404" s="401" t="str">
        <f t="shared" ref="BP404:BP467" ca="1" si="53">IF($BS404="","",IF(OR(VNS.FixedAmortization=0,VNS.FixedAmortization.Frequency=0),BP403,IF(MOD(BO404-1,VNS.FixedAmortization.Frequency)=0,BP403-VNS.FixedAmortization,BP403)))</f>
        <v/>
      </c>
      <c r="BQ404" s="399" t="str">
        <f t="shared" ref="BQ404:BQ467" ca="1" si="54">IF(BS404="","",1)</f>
        <v/>
      </c>
      <c r="BR404" s="400" t="str">
        <f ca="1"/>
        <v/>
      </c>
      <c r="BS404" s="400" t="str">
        <f ca="1"/>
        <v/>
      </c>
      <c r="BT404" s="400" t="str">
        <f ca="1"/>
        <v/>
      </c>
      <c r="BU404" s="401" t="str">
        <f ca="1"/>
        <v/>
      </c>
      <c r="BV404" s="402" t="str">
        <f ca="1"/>
        <v/>
      </c>
      <c r="BW404" s="400" t="str">
        <f ca="1"/>
        <v/>
      </c>
      <c r="BX404" s="403" t="str">
        <f t="shared" ca="1" si="50"/>
        <v/>
      </c>
      <c r="BY404" s="713" t="str">
        <f t="shared" ref="BY404:BY467" ca="1" si="55">BP404</f>
        <v/>
      </c>
      <c r="BZ404" s="711">
        <v>386</v>
      </c>
      <c r="CA404" s="714" t="str">
        <f t="shared" ref="CA404:CA467" ca="1" si="56">IF(CC404&lt;&gt;"",VLOOKUP(CC404,BR$19:BY$518,8),"")</f>
        <v/>
      </c>
      <c r="CB404" s="399" t="str">
        <f t="shared" ca="1" si="49"/>
        <v/>
      </c>
      <c r="CC404" s="400" t="str">
        <f ca="1"/>
        <v/>
      </c>
      <c r="CD404" s="400" t="str">
        <f ca="1"/>
        <v/>
      </c>
      <c r="CE404" s="400" t="str">
        <f ca="1"/>
        <v/>
      </c>
      <c r="CF404" s="401" t="str">
        <f ca="1"/>
        <v/>
      </c>
      <c r="CG404" s="402" t="str">
        <f ca="1"/>
        <v/>
      </c>
      <c r="CH404" s="400" t="str">
        <f ca="1"/>
        <v/>
      </c>
      <c r="CI404" s="715" t="str">
        <f t="shared" ca="1" si="51"/>
        <v/>
      </c>
    </row>
    <row r="405" spans="5:87">
      <c r="E405" s="321">
        <v>387</v>
      </c>
      <c r="F405" s="408"/>
      <c r="G405" s="409"/>
      <c r="H405" s="419"/>
      <c r="I405" s="404"/>
      <c r="J405" s="404"/>
      <c r="K405" s="405"/>
      <c r="L405" s="406"/>
      <c r="M405" s="404"/>
      <c r="N405" s="407"/>
      <c r="P405" s="322">
        <v>387</v>
      </c>
      <c r="Q405" s="714" t="str">
        <f t="shared" si="52"/>
        <v/>
      </c>
      <c r="R405" s="435"/>
      <c r="S405" s="419"/>
      <c r="T405" s="419"/>
      <c r="U405" s="419"/>
      <c r="V405" s="432"/>
      <c r="W405" s="433"/>
      <c r="X405" s="419"/>
      <c r="Y405" s="434"/>
      <c r="Z405" s="2" t="s">
        <v>95</v>
      </c>
      <c r="BN405" s="708" t="s">
        <v>95</v>
      </c>
      <c r="BO405" s="711">
        <v>387</v>
      </c>
      <c r="BP405" s="401" t="str">
        <f t="shared" ca="1" si="53"/>
        <v/>
      </c>
      <c r="BQ405" s="399" t="str">
        <f t="shared" ca="1" si="54"/>
        <v/>
      </c>
      <c r="BR405" s="400" t="str">
        <f ca="1"/>
        <v/>
      </c>
      <c r="BS405" s="400" t="str">
        <f ca="1"/>
        <v/>
      </c>
      <c r="BT405" s="400" t="str">
        <f ca="1"/>
        <v/>
      </c>
      <c r="BU405" s="401" t="str">
        <f ca="1"/>
        <v/>
      </c>
      <c r="BV405" s="402" t="str">
        <f ca="1"/>
        <v/>
      </c>
      <c r="BW405" s="400" t="str">
        <f ca="1"/>
        <v/>
      </c>
      <c r="BX405" s="403" t="str">
        <f t="shared" ca="1" si="50"/>
        <v/>
      </c>
      <c r="BY405" s="713" t="str">
        <f t="shared" ca="1" si="55"/>
        <v/>
      </c>
      <c r="BZ405" s="711">
        <v>387</v>
      </c>
      <c r="CA405" s="714" t="str">
        <f t="shared" ca="1" si="56"/>
        <v/>
      </c>
      <c r="CB405" s="399" t="str">
        <f t="shared" ca="1" si="49"/>
        <v/>
      </c>
      <c r="CC405" s="400" t="str">
        <f ca="1"/>
        <v/>
      </c>
      <c r="CD405" s="400" t="str">
        <f ca="1"/>
        <v/>
      </c>
      <c r="CE405" s="400" t="str">
        <f ca="1"/>
        <v/>
      </c>
      <c r="CF405" s="401" t="str">
        <f ca="1"/>
        <v/>
      </c>
      <c r="CG405" s="402" t="str">
        <f ca="1"/>
        <v/>
      </c>
      <c r="CH405" s="400" t="str">
        <f ca="1"/>
        <v/>
      </c>
      <c r="CI405" s="715" t="str">
        <f t="shared" ca="1" si="51"/>
        <v/>
      </c>
    </row>
    <row r="406" spans="5:87">
      <c r="E406" s="321">
        <v>388</v>
      </c>
      <c r="F406" s="408"/>
      <c r="G406" s="409"/>
      <c r="H406" s="419"/>
      <c r="I406" s="404"/>
      <c r="J406" s="404"/>
      <c r="K406" s="405"/>
      <c r="L406" s="406"/>
      <c r="M406" s="404"/>
      <c r="N406" s="407"/>
      <c r="P406" s="322">
        <v>388</v>
      </c>
      <c r="Q406" s="714" t="str">
        <f t="shared" si="52"/>
        <v/>
      </c>
      <c r="R406" s="435"/>
      <c r="S406" s="419"/>
      <c r="T406" s="419"/>
      <c r="U406" s="419"/>
      <c r="V406" s="432"/>
      <c r="W406" s="433"/>
      <c r="X406" s="419"/>
      <c r="Y406" s="434"/>
      <c r="Z406" s="2" t="s">
        <v>95</v>
      </c>
      <c r="BN406" s="708" t="s">
        <v>95</v>
      </c>
      <c r="BO406" s="711">
        <v>388</v>
      </c>
      <c r="BP406" s="401" t="str">
        <f t="shared" ca="1" si="53"/>
        <v/>
      </c>
      <c r="BQ406" s="399" t="str">
        <f t="shared" ca="1" si="54"/>
        <v/>
      </c>
      <c r="BR406" s="400" t="str">
        <f ca="1"/>
        <v/>
      </c>
      <c r="BS406" s="400" t="str">
        <f ca="1"/>
        <v/>
      </c>
      <c r="BT406" s="400" t="str">
        <f ca="1"/>
        <v/>
      </c>
      <c r="BU406" s="401" t="str">
        <f ca="1"/>
        <v/>
      </c>
      <c r="BV406" s="402" t="str">
        <f ca="1"/>
        <v/>
      </c>
      <c r="BW406" s="400" t="str">
        <f ca="1"/>
        <v/>
      </c>
      <c r="BX406" s="403" t="str">
        <f t="shared" ca="1" si="50"/>
        <v/>
      </c>
      <c r="BY406" s="713" t="str">
        <f t="shared" ca="1" si="55"/>
        <v/>
      </c>
      <c r="BZ406" s="711">
        <v>388</v>
      </c>
      <c r="CA406" s="714" t="str">
        <f t="shared" ca="1" si="56"/>
        <v/>
      </c>
      <c r="CB406" s="399" t="str">
        <f t="shared" ca="1" si="49"/>
        <v/>
      </c>
      <c r="CC406" s="400" t="str">
        <f ca="1"/>
        <v/>
      </c>
      <c r="CD406" s="400" t="str">
        <f ca="1"/>
        <v/>
      </c>
      <c r="CE406" s="400" t="str">
        <f ca="1"/>
        <v/>
      </c>
      <c r="CF406" s="401" t="str">
        <f ca="1"/>
        <v/>
      </c>
      <c r="CG406" s="402" t="str">
        <f ca="1"/>
        <v/>
      </c>
      <c r="CH406" s="400" t="str">
        <f ca="1"/>
        <v/>
      </c>
      <c r="CI406" s="715" t="str">
        <f t="shared" ca="1" si="51"/>
        <v/>
      </c>
    </row>
    <row r="407" spans="5:87">
      <c r="E407" s="321">
        <v>389</v>
      </c>
      <c r="F407" s="408"/>
      <c r="G407" s="409"/>
      <c r="H407" s="419"/>
      <c r="I407" s="404"/>
      <c r="J407" s="404"/>
      <c r="K407" s="405"/>
      <c r="L407" s="406"/>
      <c r="M407" s="404"/>
      <c r="N407" s="407"/>
      <c r="P407" s="322">
        <v>389</v>
      </c>
      <c r="Q407" s="714" t="str">
        <f t="shared" si="52"/>
        <v/>
      </c>
      <c r="R407" s="435"/>
      <c r="S407" s="419"/>
      <c r="T407" s="419"/>
      <c r="U407" s="419"/>
      <c r="V407" s="432"/>
      <c r="W407" s="433"/>
      <c r="X407" s="419"/>
      <c r="Y407" s="434"/>
      <c r="Z407" s="2" t="s">
        <v>95</v>
      </c>
      <c r="BN407" s="708" t="s">
        <v>95</v>
      </c>
      <c r="BO407" s="711">
        <v>389</v>
      </c>
      <c r="BP407" s="401" t="str">
        <f t="shared" ca="1" si="53"/>
        <v/>
      </c>
      <c r="BQ407" s="399" t="str">
        <f t="shared" ca="1" si="54"/>
        <v/>
      </c>
      <c r="BR407" s="400" t="str">
        <f ca="1"/>
        <v/>
      </c>
      <c r="BS407" s="400" t="str">
        <f ca="1"/>
        <v/>
      </c>
      <c r="BT407" s="400" t="str">
        <f ca="1"/>
        <v/>
      </c>
      <c r="BU407" s="401" t="str">
        <f ca="1"/>
        <v/>
      </c>
      <c r="BV407" s="402" t="str">
        <f ca="1"/>
        <v/>
      </c>
      <c r="BW407" s="400" t="str">
        <f ca="1"/>
        <v/>
      </c>
      <c r="BX407" s="403" t="str">
        <f t="shared" ca="1" si="50"/>
        <v/>
      </c>
      <c r="BY407" s="713" t="str">
        <f t="shared" ca="1" si="55"/>
        <v/>
      </c>
      <c r="BZ407" s="711">
        <v>389</v>
      </c>
      <c r="CA407" s="714" t="str">
        <f t="shared" ca="1" si="56"/>
        <v/>
      </c>
      <c r="CB407" s="399" t="str">
        <f t="shared" ca="1" si="49"/>
        <v/>
      </c>
      <c r="CC407" s="400" t="str">
        <f ca="1"/>
        <v/>
      </c>
      <c r="CD407" s="400" t="str">
        <f ca="1"/>
        <v/>
      </c>
      <c r="CE407" s="400" t="str">
        <f ca="1"/>
        <v/>
      </c>
      <c r="CF407" s="401" t="str">
        <f ca="1"/>
        <v/>
      </c>
      <c r="CG407" s="402" t="str">
        <f ca="1"/>
        <v/>
      </c>
      <c r="CH407" s="400" t="str">
        <f ca="1"/>
        <v/>
      </c>
      <c r="CI407" s="715" t="str">
        <f t="shared" ca="1" si="51"/>
        <v/>
      </c>
    </row>
    <row r="408" spans="5:87">
      <c r="E408" s="321">
        <v>390</v>
      </c>
      <c r="F408" s="408"/>
      <c r="G408" s="409"/>
      <c r="H408" s="419"/>
      <c r="I408" s="404"/>
      <c r="J408" s="404"/>
      <c r="K408" s="405"/>
      <c r="L408" s="406"/>
      <c r="M408" s="404"/>
      <c r="N408" s="407"/>
      <c r="P408" s="322">
        <v>390</v>
      </c>
      <c r="Q408" s="714" t="str">
        <f t="shared" si="52"/>
        <v/>
      </c>
      <c r="R408" s="435"/>
      <c r="S408" s="419"/>
      <c r="T408" s="419"/>
      <c r="U408" s="419"/>
      <c r="V408" s="432"/>
      <c r="W408" s="433"/>
      <c r="X408" s="419"/>
      <c r="Y408" s="434"/>
      <c r="Z408" s="2" t="s">
        <v>95</v>
      </c>
      <c r="BN408" s="708" t="s">
        <v>95</v>
      </c>
      <c r="BO408" s="711">
        <v>390</v>
      </c>
      <c r="BP408" s="401" t="str">
        <f t="shared" ca="1" si="53"/>
        <v/>
      </c>
      <c r="BQ408" s="399" t="str">
        <f t="shared" ca="1" si="54"/>
        <v/>
      </c>
      <c r="BR408" s="400" t="str">
        <f ca="1"/>
        <v/>
      </c>
      <c r="BS408" s="400" t="str">
        <f ca="1"/>
        <v/>
      </c>
      <c r="BT408" s="400" t="str">
        <f ca="1"/>
        <v/>
      </c>
      <c r="BU408" s="401" t="str">
        <f ca="1"/>
        <v/>
      </c>
      <c r="BV408" s="402" t="str">
        <f ca="1"/>
        <v/>
      </c>
      <c r="BW408" s="400" t="str">
        <f ca="1"/>
        <v/>
      </c>
      <c r="BX408" s="403" t="str">
        <f t="shared" ca="1" si="50"/>
        <v/>
      </c>
      <c r="BY408" s="713" t="str">
        <f t="shared" ca="1" si="55"/>
        <v/>
      </c>
      <c r="BZ408" s="711">
        <v>390</v>
      </c>
      <c r="CA408" s="714" t="str">
        <f t="shared" ca="1" si="56"/>
        <v/>
      </c>
      <c r="CB408" s="399" t="str">
        <f t="shared" ref="CB408:CB471" ca="1" si="57">IF(CD408="","",1)</f>
        <v/>
      </c>
      <c r="CC408" s="400" t="str">
        <f ca="1"/>
        <v/>
      </c>
      <c r="CD408" s="400" t="str">
        <f ca="1"/>
        <v/>
      </c>
      <c r="CE408" s="400" t="str">
        <f ca="1"/>
        <v/>
      </c>
      <c r="CF408" s="401" t="str">
        <f ca="1"/>
        <v/>
      </c>
      <c r="CG408" s="402" t="str">
        <f ca="1"/>
        <v/>
      </c>
      <c r="CH408" s="400" t="str">
        <f ca="1"/>
        <v/>
      </c>
      <c r="CI408" s="715" t="str">
        <f t="shared" ca="1" si="51"/>
        <v/>
      </c>
    </row>
    <row r="409" spans="5:87">
      <c r="E409" s="321">
        <v>391</v>
      </c>
      <c r="F409" s="408"/>
      <c r="G409" s="409"/>
      <c r="H409" s="419"/>
      <c r="I409" s="404"/>
      <c r="J409" s="404"/>
      <c r="K409" s="405"/>
      <c r="L409" s="406"/>
      <c r="M409" s="404"/>
      <c r="N409" s="407"/>
      <c r="P409" s="322">
        <v>391</v>
      </c>
      <c r="Q409" s="714" t="str">
        <f t="shared" si="52"/>
        <v/>
      </c>
      <c r="R409" s="435"/>
      <c r="S409" s="419"/>
      <c r="T409" s="419"/>
      <c r="U409" s="419"/>
      <c r="V409" s="432"/>
      <c r="W409" s="433"/>
      <c r="X409" s="419"/>
      <c r="Y409" s="434"/>
      <c r="Z409" s="2" t="s">
        <v>95</v>
      </c>
      <c r="BN409" s="708" t="s">
        <v>95</v>
      </c>
      <c r="BO409" s="711">
        <v>391</v>
      </c>
      <c r="BP409" s="401" t="str">
        <f t="shared" ca="1" si="53"/>
        <v/>
      </c>
      <c r="BQ409" s="399" t="str">
        <f t="shared" ca="1" si="54"/>
        <v/>
      </c>
      <c r="BR409" s="400" t="str">
        <f ca="1"/>
        <v/>
      </c>
      <c r="BS409" s="400" t="str">
        <f ca="1"/>
        <v/>
      </c>
      <c r="BT409" s="400" t="str">
        <f ca="1"/>
        <v/>
      </c>
      <c r="BU409" s="401" t="str">
        <f ca="1"/>
        <v/>
      </c>
      <c r="BV409" s="402" t="str">
        <f ca="1"/>
        <v/>
      </c>
      <c r="BW409" s="400" t="str">
        <f ca="1"/>
        <v/>
      </c>
      <c r="BX409" s="403" t="str">
        <f t="shared" ca="1" si="50"/>
        <v/>
      </c>
      <c r="BY409" s="713" t="str">
        <f t="shared" ca="1" si="55"/>
        <v/>
      </c>
      <c r="BZ409" s="711">
        <v>391</v>
      </c>
      <c r="CA409" s="714" t="str">
        <f t="shared" ca="1" si="56"/>
        <v/>
      </c>
      <c r="CB409" s="399" t="str">
        <f t="shared" ca="1" si="57"/>
        <v/>
      </c>
      <c r="CC409" s="400" t="str">
        <f ca="1"/>
        <v/>
      </c>
      <c r="CD409" s="400" t="str">
        <f ca="1"/>
        <v/>
      </c>
      <c r="CE409" s="400" t="str">
        <f ca="1"/>
        <v/>
      </c>
      <c r="CF409" s="401" t="str">
        <f ca="1"/>
        <v/>
      </c>
      <c r="CG409" s="402" t="str">
        <f ca="1"/>
        <v/>
      </c>
      <c r="CH409" s="400" t="str">
        <f ca="1"/>
        <v/>
      </c>
      <c r="CI409" s="715" t="str">
        <f t="shared" ca="1" si="51"/>
        <v/>
      </c>
    </row>
    <row r="410" spans="5:87">
      <c r="E410" s="321">
        <v>392</v>
      </c>
      <c r="F410" s="408"/>
      <c r="G410" s="409"/>
      <c r="H410" s="419"/>
      <c r="I410" s="404"/>
      <c r="J410" s="404"/>
      <c r="K410" s="405"/>
      <c r="L410" s="406"/>
      <c r="M410" s="404"/>
      <c r="N410" s="407"/>
      <c r="P410" s="322">
        <v>392</v>
      </c>
      <c r="Q410" s="714" t="str">
        <f t="shared" si="52"/>
        <v/>
      </c>
      <c r="R410" s="435"/>
      <c r="S410" s="419"/>
      <c r="T410" s="419"/>
      <c r="U410" s="419"/>
      <c r="V410" s="432"/>
      <c r="W410" s="433"/>
      <c r="X410" s="419"/>
      <c r="Y410" s="434"/>
      <c r="Z410" s="2" t="s">
        <v>95</v>
      </c>
      <c r="BN410" s="708" t="s">
        <v>95</v>
      </c>
      <c r="BO410" s="711">
        <v>392</v>
      </c>
      <c r="BP410" s="401" t="str">
        <f t="shared" ca="1" si="53"/>
        <v/>
      </c>
      <c r="BQ410" s="399" t="str">
        <f t="shared" ca="1" si="54"/>
        <v/>
      </c>
      <c r="BR410" s="400" t="str">
        <f ca="1"/>
        <v/>
      </c>
      <c r="BS410" s="400" t="str">
        <f ca="1"/>
        <v/>
      </c>
      <c r="BT410" s="400" t="str">
        <f ca="1"/>
        <v/>
      </c>
      <c r="BU410" s="401" t="str">
        <f ca="1"/>
        <v/>
      </c>
      <c r="BV410" s="402" t="str">
        <f ca="1"/>
        <v/>
      </c>
      <c r="BW410" s="400" t="str">
        <f ca="1"/>
        <v/>
      </c>
      <c r="BX410" s="403" t="str">
        <f t="shared" ca="1" si="50"/>
        <v/>
      </c>
      <c r="BY410" s="713" t="str">
        <f t="shared" ca="1" si="55"/>
        <v/>
      </c>
      <c r="BZ410" s="711">
        <v>392</v>
      </c>
      <c r="CA410" s="714" t="str">
        <f t="shared" ca="1" si="56"/>
        <v/>
      </c>
      <c r="CB410" s="399" t="str">
        <f t="shared" ca="1" si="57"/>
        <v/>
      </c>
      <c r="CC410" s="400" t="str">
        <f ca="1"/>
        <v/>
      </c>
      <c r="CD410" s="400" t="str">
        <f ca="1"/>
        <v/>
      </c>
      <c r="CE410" s="400" t="str">
        <f ca="1"/>
        <v/>
      </c>
      <c r="CF410" s="401" t="str">
        <f ca="1"/>
        <v/>
      </c>
      <c r="CG410" s="402" t="str">
        <f ca="1"/>
        <v/>
      </c>
      <c r="CH410" s="400" t="str">
        <f ca="1"/>
        <v/>
      </c>
      <c r="CI410" s="715" t="str">
        <f t="shared" ca="1" si="51"/>
        <v/>
      </c>
    </row>
    <row r="411" spans="5:87">
      <c r="E411" s="321">
        <v>393</v>
      </c>
      <c r="F411" s="408"/>
      <c r="G411" s="409"/>
      <c r="H411" s="419"/>
      <c r="I411" s="404"/>
      <c r="J411" s="404"/>
      <c r="K411" s="405"/>
      <c r="L411" s="406"/>
      <c r="M411" s="404"/>
      <c r="N411" s="407"/>
      <c r="P411" s="322">
        <v>393</v>
      </c>
      <c r="Q411" s="714" t="str">
        <f t="shared" si="52"/>
        <v/>
      </c>
      <c r="R411" s="435"/>
      <c r="S411" s="419"/>
      <c r="T411" s="419"/>
      <c r="U411" s="419"/>
      <c r="V411" s="432"/>
      <c r="W411" s="433"/>
      <c r="X411" s="419"/>
      <c r="Y411" s="434"/>
      <c r="Z411" s="2" t="s">
        <v>95</v>
      </c>
      <c r="BN411" s="708" t="s">
        <v>95</v>
      </c>
      <c r="BO411" s="711">
        <v>393</v>
      </c>
      <c r="BP411" s="401" t="str">
        <f t="shared" ca="1" si="53"/>
        <v/>
      </c>
      <c r="BQ411" s="399" t="str">
        <f t="shared" ca="1" si="54"/>
        <v/>
      </c>
      <c r="BR411" s="400" t="str">
        <f ca="1"/>
        <v/>
      </c>
      <c r="BS411" s="400" t="str">
        <f ca="1"/>
        <v/>
      </c>
      <c r="BT411" s="400" t="str">
        <f ca="1"/>
        <v/>
      </c>
      <c r="BU411" s="401" t="str">
        <f ca="1"/>
        <v/>
      </c>
      <c r="BV411" s="402" t="str">
        <f ca="1"/>
        <v/>
      </c>
      <c r="BW411" s="400" t="str">
        <f ca="1"/>
        <v/>
      </c>
      <c r="BX411" s="403" t="str">
        <f t="shared" ca="1" si="50"/>
        <v/>
      </c>
      <c r="BY411" s="713" t="str">
        <f t="shared" ca="1" si="55"/>
        <v/>
      </c>
      <c r="BZ411" s="711">
        <v>393</v>
      </c>
      <c r="CA411" s="714" t="str">
        <f t="shared" ca="1" si="56"/>
        <v/>
      </c>
      <c r="CB411" s="399" t="str">
        <f t="shared" ca="1" si="57"/>
        <v/>
      </c>
      <c r="CC411" s="400" t="str">
        <f ca="1"/>
        <v/>
      </c>
      <c r="CD411" s="400" t="str">
        <f ca="1"/>
        <v/>
      </c>
      <c r="CE411" s="400" t="str">
        <f ca="1"/>
        <v/>
      </c>
      <c r="CF411" s="401" t="str">
        <f ca="1"/>
        <v/>
      </c>
      <c r="CG411" s="402" t="str">
        <f ca="1"/>
        <v/>
      </c>
      <c r="CH411" s="400" t="str">
        <f ca="1"/>
        <v/>
      </c>
      <c r="CI411" s="715" t="str">
        <f t="shared" ca="1" si="51"/>
        <v/>
      </c>
    </row>
    <row r="412" spans="5:87">
      <c r="E412" s="321">
        <v>394</v>
      </c>
      <c r="F412" s="408"/>
      <c r="G412" s="409"/>
      <c r="H412" s="419"/>
      <c r="I412" s="404"/>
      <c r="J412" s="404"/>
      <c r="K412" s="405"/>
      <c r="L412" s="406"/>
      <c r="M412" s="404"/>
      <c r="N412" s="407"/>
      <c r="P412" s="322">
        <v>394</v>
      </c>
      <c r="Q412" s="714" t="str">
        <f t="shared" si="52"/>
        <v/>
      </c>
      <c r="R412" s="435"/>
      <c r="S412" s="419"/>
      <c r="T412" s="419"/>
      <c r="U412" s="419"/>
      <c r="V412" s="432"/>
      <c r="W412" s="433"/>
      <c r="X412" s="419"/>
      <c r="Y412" s="434"/>
      <c r="Z412" s="2" t="s">
        <v>95</v>
      </c>
      <c r="BN412" s="708" t="s">
        <v>95</v>
      </c>
      <c r="BO412" s="711">
        <v>394</v>
      </c>
      <c r="BP412" s="401" t="str">
        <f t="shared" ca="1" si="53"/>
        <v/>
      </c>
      <c r="BQ412" s="399" t="str">
        <f t="shared" ca="1" si="54"/>
        <v/>
      </c>
      <c r="BR412" s="400" t="str">
        <f ca="1"/>
        <v/>
      </c>
      <c r="BS412" s="400" t="str">
        <f ca="1"/>
        <v/>
      </c>
      <c r="BT412" s="400" t="str">
        <f ca="1"/>
        <v/>
      </c>
      <c r="BU412" s="401" t="str">
        <f ca="1"/>
        <v/>
      </c>
      <c r="BV412" s="402" t="str">
        <f ca="1"/>
        <v/>
      </c>
      <c r="BW412" s="400" t="str">
        <f ca="1"/>
        <v/>
      </c>
      <c r="BX412" s="403" t="str">
        <f t="shared" ca="1" si="50"/>
        <v/>
      </c>
      <c r="BY412" s="713" t="str">
        <f t="shared" ca="1" si="55"/>
        <v/>
      </c>
      <c r="BZ412" s="711">
        <v>394</v>
      </c>
      <c r="CA412" s="714" t="str">
        <f t="shared" ca="1" si="56"/>
        <v/>
      </c>
      <c r="CB412" s="399" t="str">
        <f t="shared" ca="1" si="57"/>
        <v/>
      </c>
      <c r="CC412" s="400" t="str">
        <f ca="1"/>
        <v/>
      </c>
      <c r="CD412" s="400" t="str">
        <f ca="1"/>
        <v/>
      </c>
      <c r="CE412" s="400" t="str">
        <f ca="1"/>
        <v/>
      </c>
      <c r="CF412" s="401" t="str">
        <f ca="1"/>
        <v/>
      </c>
      <c r="CG412" s="402" t="str">
        <f ca="1"/>
        <v/>
      </c>
      <c r="CH412" s="400" t="str">
        <f ca="1"/>
        <v/>
      </c>
      <c r="CI412" s="715" t="str">
        <f t="shared" ca="1" si="51"/>
        <v/>
      </c>
    </row>
    <row r="413" spans="5:87">
      <c r="E413" s="321">
        <v>395</v>
      </c>
      <c r="F413" s="408"/>
      <c r="G413" s="409"/>
      <c r="H413" s="419"/>
      <c r="I413" s="404"/>
      <c r="J413" s="404"/>
      <c r="K413" s="405"/>
      <c r="L413" s="406"/>
      <c r="M413" s="404"/>
      <c r="N413" s="407"/>
      <c r="P413" s="322">
        <v>395</v>
      </c>
      <c r="Q413" s="714" t="str">
        <f t="shared" si="52"/>
        <v/>
      </c>
      <c r="R413" s="435"/>
      <c r="S413" s="419"/>
      <c r="T413" s="419"/>
      <c r="U413" s="419"/>
      <c r="V413" s="432"/>
      <c r="W413" s="433"/>
      <c r="X413" s="419"/>
      <c r="Y413" s="434"/>
      <c r="Z413" s="2" t="s">
        <v>95</v>
      </c>
      <c r="BN413" s="708" t="s">
        <v>95</v>
      </c>
      <c r="BO413" s="711">
        <v>395</v>
      </c>
      <c r="BP413" s="401" t="str">
        <f t="shared" ca="1" si="53"/>
        <v/>
      </c>
      <c r="BQ413" s="399" t="str">
        <f t="shared" ca="1" si="54"/>
        <v/>
      </c>
      <c r="BR413" s="400" t="str">
        <f ca="1"/>
        <v/>
      </c>
      <c r="BS413" s="400" t="str">
        <f ca="1"/>
        <v/>
      </c>
      <c r="BT413" s="400" t="str">
        <f ca="1"/>
        <v/>
      </c>
      <c r="BU413" s="401" t="str">
        <f ca="1"/>
        <v/>
      </c>
      <c r="BV413" s="402" t="str">
        <f ca="1"/>
        <v/>
      </c>
      <c r="BW413" s="400" t="str">
        <f ca="1"/>
        <v/>
      </c>
      <c r="BX413" s="403" t="str">
        <f t="shared" ca="1" si="50"/>
        <v/>
      </c>
      <c r="BY413" s="713" t="str">
        <f t="shared" ca="1" si="55"/>
        <v/>
      </c>
      <c r="BZ413" s="711">
        <v>395</v>
      </c>
      <c r="CA413" s="714" t="str">
        <f t="shared" ca="1" si="56"/>
        <v/>
      </c>
      <c r="CB413" s="399" t="str">
        <f t="shared" ca="1" si="57"/>
        <v/>
      </c>
      <c r="CC413" s="400" t="str">
        <f ca="1"/>
        <v/>
      </c>
      <c r="CD413" s="400" t="str">
        <f ca="1"/>
        <v/>
      </c>
      <c r="CE413" s="400" t="str">
        <f ca="1"/>
        <v/>
      </c>
      <c r="CF413" s="401" t="str">
        <f ca="1"/>
        <v/>
      </c>
      <c r="CG413" s="402" t="str">
        <f ca="1"/>
        <v/>
      </c>
      <c r="CH413" s="400" t="str">
        <f ca="1"/>
        <v/>
      </c>
      <c r="CI413" s="715" t="str">
        <f t="shared" ca="1" si="51"/>
        <v/>
      </c>
    </row>
    <row r="414" spans="5:87">
      <c r="E414" s="321">
        <v>396</v>
      </c>
      <c r="F414" s="408"/>
      <c r="G414" s="409"/>
      <c r="H414" s="419"/>
      <c r="I414" s="404"/>
      <c r="J414" s="404"/>
      <c r="K414" s="405"/>
      <c r="L414" s="406"/>
      <c r="M414" s="404"/>
      <c r="N414" s="407"/>
      <c r="P414" s="322">
        <v>396</v>
      </c>
      <c r="Q414" s="714" t="str">
        <f t="shared" si="52"/>
        <v/>
      </c>
      <c r="R414" s="435"/>
      <c r="S414" s="419"/>
      <c r="T414" s="419"/>
      <c r="U414" s="419"/>
      <c r="V414" s="432"/>
      <c r="W414" s="433"/>
      <c r="X414" s="419"/>
      <c r="Y414" s="434"/>
      <c r="Z414" s="2" t="s">
        <v>95</v>
      </c>
      <c r="BN414" s="708" t="s">
        <v>95</v>
      </c>
      <c r="BO414" s="711">
        <v>396</v>
      </c>
      <c r="BP414" s="401" t="str">
        <f t="shared" ca="1" si="53"/>
        <v/>
      </c>
      <c r="BQ414" s="399" t="str">
        <f t="shared" ca="1" si="54"/>
        <v/>
      </c>
      <c r="BR414" s="400" t="str">
        <f ca="1"/>
        <v/>
      </c>
      <c r="BS414" s="400" t="str">
        <f ca="1"/>
        <v/>
      </c>
      <c r="BT414" s="400" t="str">
        <f ca="1"/>
        <v/>
      </c>
      <c r="BU414" s="401" t="str">
        <f ca="1"/>
        <v/>
      </c>
      <c r="BV414" s="402" t="str">
        <f ca="1"/>
        <v/>
      </c>
      <c r="BW414" s="400" t="str">
        <f ca="1"/>
        <v/>
      </c>
      <c r="BX414" s="403" t="str">
        <f t="shared" ca="1" si="50"/>
        <v/>
      </c>
      <c r="BY414" s="713" t="str">
        <f t="shared" ca="1" si="55"/>
        <v/>
      </c>
      <c r="BZ414" s="711">
        <v>396</v>
      </c>
      <c r="CA414" s="714" t="str">
        <f t="shared" ca="1" si="56"/>
        <v/>
      </c>
      <c r="CB414" s="399" t="str">
        <f t="shared" ca="1" si="57"/>
        <v/>
      </c>
      <c r="CC414" s="400" t="str">
        <f ca="1"/>
        <v/>
      </c>
      <c r="CD414" s="400" t="str">
        <f ca="1"/>
        <v/>
      </c>
      <c r="CE414" s="400" t="str">
        <f ca="1"/>
        <v/>
      </c>
      <c r="CF414" s="401" t="str">
        <f ca="1"/>
        <v/>
      </c>
      <c r="CG414" s="402" t="str">
        <f ca="1"/>
        <v/>
      </c>
      <c r="CH414" s="400" t="str">
        <f ca="1"/>
        <v/>
      </c>
      <c r="CI414" s="715" t="str">
        <f t="shared" ca="1" si="51"/>
        <v/>
      </c>
    </row>
    <row r="415" spans="5:87">
      <c r="E415" s="321">
        <v>397</v>
      </c>
      <c r="F415" s="408"/>
      <c r="G415" s="409"/>
      <c r="H415" s="419"/>
      <c r="I415" s="404"/>
      <c r="J415" s="404"/>
      <c r="K415" s="405"/>
      <c r="L415" s="406"/>
      <c r="M415" s="404"/>
      <c r="N415" s="407"/>
      <c r="P415" s="322">
        <v>397</v>
      </c>
      <c r="Q415" s="714" t="str">
        <f t="shared" si="52"/>
        <v/>
      </c>
      <c r="R415" s="435"/>
      <c r="S415" s="419"/>
      <c r="T415" s="419"/>
      <c r="U415" s="419"/>
      <c r="V415" s="432"/>
      <c r="W415" s="433"/>
      <c r="X415" s="419"/>
      <c r="Y415" s="434"/>
      <c r="Z415" s="2" t="s">
        <v>95</v>
      </c>
      <c r="BN415" s="708" t="s">
        <v>95</v>
      </c>
      <c r="BO415" s="711">
        <v>397</v>
      </c>
      <c r="BP415" s="401" t="str">
        <f t="shared" ca="1" si="53"/>
        <v/>
      </c>
      <c r="BQ415" s="399" t="str">
        <f t="shared" ca="1" si="54"/>
        <v/>
      </c>
      <c r="BR415" s="400" t="str">
        <f ca="1"/>
        <v/>
      </c>
      <c r="BS415" s="400" t="str">
        <f ca="1"/>
        <v/>
      </c>
      <c r="BT415" s="400" t="str">
        <f ca="1"/>
        <v/>
      </c>
      <c r="BU415" s="401" t="str">
        <f ca="1"/>
        <v/>
      </c>
      <c r="BV415" s="402" t="str">
        <f ca="1"/>
        <v/>
      </c>
      <c r="BW415" s="400" t="str">
        <f ca="1"/>
        <v/>
      </c>
      <c r="BX415" s="403" t="str">
        <f t="shared" ca="1" si="50"/>
        <v/>
      </c>
      <c r="BY415" s="713" t="str">
        <f t="shared" ca="1" si="55"/>
        <v/>
      </c>
      <c r="BZ415" s="711">
        <v>397</v>
      </c>
      <c r="CA415" s="714" t="str">
        <f t="shared" ca="1" si="56"/>
        <v/>
      </c>
      <c r="CB415" s="399" t="str">
        <f t="shared" ca="1" si="57"/>
        <v/>
      </c>
      <c r="CC415" s="400" t="str">
        <f ca="1"/>
        <v/>
      </c>
      <c r="CD415" s="400" t="str">
        <f ca="1"/>
        <v/>
      </c>
      <c r="CE415" s="400" t="str">
        <f ca="1"/>
        <v/>
      </c>
      <c r="CF415" s="401" t="str">
        <f ca="1"/>
        <v/>
      </c>
      <c r="CG415" s="402" t="str">
        <f ca="1"/>
        <v/>
      </c>
      <c r="CH415" s="400" t="str">
        <f ca="1"/>
        <v/>
      </c>
      <c r="CI415" s="715" t="str">
        <f t="shared" ca="1" si="51"/>
        <v/>
      </c>
    </row>
    <row r="416" spans="5:87">
      <c r="E416" s="321">
        <v>398</v>
      </c>
      <c r="F416" s="408"/>
      <c r="G416" s="409"/>
      <c r="H416" s="419"/>
      <c r="I416" s="404"/>
      <c r="J416" s="404"/>
      <c r="K416" s="405"/>
      <c r="L416" s="406"/>
      <c r="M416" s="404"/>
      <c r="N416" s="407"/>
      <c r="P416" s="322">
        <v>398</v>
      </c>
      <c r="Q416" s="714" t="str">
        <f t="shared" si="52"/>
        <v/>
      </c>
      <c r="R416" s="435"/>
      <c r="S416" s="419"/>
      <c r="T416" s="419"/>
      <c r="U416" s="419"/>
      <c r="V416" s="432"/>
      <c r="W416" s="433"/>
      <c r="X416" s="419"/>
      <c r="Y416" s="434"/>
      <c r="Z416" s="2" t="s">
        <v>95</v>
      </c>
      <c r="BN416" s="708" t="s">
        <v>95</v>
      </c>
      <c r="BO416" s="711">
        <v>398</v>
      </c>
      <c r="BP416" s="401" t="str">
        <f t="shared" ca="1" si="53"/>
        <v/>
      </c>
      <c r="BQ416" s="399" t="str">
        <f t="shared" ca="1" si="54"/>
        <v/>
      </c>
      <c r="BR416" s="400" t="str">
        <f ca="1"/>
        <v/>
      </c>
      <c r="BS416" s="400" t="str">
        <f ca="1"/>
        <v/>
      </c>
      <c r="BT416" s="400" t="str">
        <f ca="1"/>
        <v/>
      </c>
      <c r="BU416" s="401" t="str">
        <f ca="1"/>
        <v/>
      </c>
      <c r="BV416" s="402" t="str">
        <f ca="1"/>
        <v/>
      </c>
      <c r="BW416" s="400" t="str">
        <f ca="1"/>
        <v/>
      </c>
      <c r="BX416" s="403" t="str">
        <f t="shared" ca="1" si="50"/>
        <v/>
      </c>
      <c r="BY416" s="713" t="str">
        <f t="shared" ca="1" si="55"/>
        <v/>
      </c>
      <c r="BZ416" s="711">
        <v>398</v>
      </c>
      <c r="CA416" s="714" t="str">
        <f t="shared" ca="1" si="56"/>
        <v/>
      </c>
      <c r="CB416" s="399" t="str">
        <f t="shared" ca="1" si="57"/>
        <v/>
      </c>
      <c r="CC416" s="400" t="str">
        <f ca="1"/>
        <v/>
      </c>
      <c r="CD416" s="400" t="str">
        <f ca="1"/>
        <v/>
      </c>
      <c r="CE416" s="400" t="str">
        <f ca="1"/>
        <v/>
      </c>
      <c r="CF416" s="401" t="str">
        <f ca="1"/>
        <v/>
      </c>
      <c r="CG416" s="402" t="str">
        <f ca="1"/>
        <v/>
      </c>
      <c r="CH416" s="400" t="str">
        <f ca="1"/>
        <v/>
      </c>
      <c r="CI416" s="715" t="str">
        <f t="shared" ca="1" si="51"/>
        <v/>
      </c>
    </row>
    <row r="417" spans="5:87">
      <c r="E417" s="321">
        <v>399</v>
      </c>
      <c r="F417" s="408"/>
      <c r="G417" s="409"/>
      <c r="H417" s="419"/>
      <c r="I417" s="404"/>
      <c r="J417" s="404"/>
      <c r="K417" s="405"/>
      <c r="L417" s="406"/>
      <c r="M417" s="404"/>
      <c r="N417" s="407"/>
      <c r="P417" s="322">
        <v>399</v>
      </c>
      <c r="Q417" s="714" t="str">
        <f t="shared" si="52"/>
        <v/>
      </c>
      <c r="R417" s="435"/>
      <c r="S417" s="419"/>
      <c r="T417" s="419"/>
      <c r="U417" s="419"/>
      <c r="V417" s="432"/>
      <c r="W417" s="433"/>
      <c r="X417" s="419"/>
      <c r="Y417" s="434"/>
      <c r="Z417" s="2" t="s">
        <v>95</v>
      </c>
      <c r="BN417" s="708" t="s">
        <v>95</v>
      </c>
      <c r="BO417" s="711">
        <v>399</v>
      </c>
      <c r="BP417" s="401" t="str">
        <f t="shared" ca="1" si="53"/>
        <v/>
      </c>
      <c r="BQ417" s="399" t="str">
        <f t="shared" ca="1" si="54"/>
        <v/>
      </c>
      <c r="BR417" s="400" t="str">
        <f ca="1"/>
        <v/>
      </c>
      <c r="BS417" s="400" t="str">
        <f ca="1"/>
        <v/>
      </c>
      <c r="BT417" s="400" t="str">
        <f ca="1"/>
        <v/>
      </c>
      <c r="BU417" s="401" t="str">
        <f ca="1"/>
        <v/>
      </c>
      <c r="BV417" s="402" t="str">
        <f ca="1"/>
        <v/>
      </c>
      <c r="BW417" s="400" t="str">
        <f ca="1"/>
        <v/>
      </c>
      <c r="BX417" s="403" t="str">
        <f t="shared" ca="1" si="50"/>
        <v/>
      </c>
      <c r="BY417" s="713" t="str">
        <f t="shared" ca="1" si="55"/>
        <v/>
      </c>
      <c r="BZ417" s="711">
        <v>399</v>
      </c>
      <c r="CA417" s="714" t="str">
        <f t="shared" ca="1" si="56"/>
        <v/>
      </c>
      <c r="CB417" s="399" t="str">
        <f t="shared" ca="1" si="57"/>
        <v/>
      </c>
      <c r="CC417" s="400" t="str">
        <f ca="1"/>
        <v/>
      </c>
      <c r="CD417" s="400" t="str">
        <f ca="1"/>
        <v/>
      </c>
      <c r="CE417" s="400" t="str">
        <f ca="1"/>
        <v/>
      </c>
      <c r="CF417" s="401" t="str">
        <f ca="1"/>
        <v/>
      </c>
      <c r="CG417" s="402" t="str">
        <f ca="1"/>
        <v/>
      </c>
      <c r="CH417" s="400" t="str">
        <f ca="1"/>
        <v/>
      </c>
      <c r="CI417" s="715" t="str">
        <f t="shared" ca="1" si="51"/>
        <v/>
      </c>
    </row>
    <row r="418" spans="5:87">
      <c r="E418" s="321">
        <v>400</v>
      </c>
      <c r="F418" s="408"/>
      <c r="G418" s="409"/>
      <c r="H418" s="419"/>
      <c r="I418" s="404"/>
      <c r="J418" s="404"/>
      <c r="K418" s="405"/>
      <c r="L418" s="406"/>
      <c r="M418" s="404"/>
      <c r="N418" s="407"/>
      <c r="P418" s="322">
        <v>400</v>
      </c>
      <c r="Q418" s="714" t="str">
        <f t="shared" si="52"/>
        <v/>
      </c>
      <c r="R418" s="435"/>
      <c r="S418" s="419"/>
      <c r="T418" s="419"/>
      <c r="U418" s="419"/>
      <c r="V418" s="432"/>
      <c r="W418" s="433"/>
      <c r="X418" s="419"/>
      <c r="Y418" s="434"/>
      <c r="Z418" s="2" t="s">
        <v>95</v>
      </c>
      <c r="BN418" s="708" t="s">
        <v>95</v>
      </c>
      <c r="BO418" s="711">
        <v>400</v>
      </c>
      <c r="BP418" s="401" t="str">
        <f t="shared" ca="1" si="53"/>
        <v/>
      </c>
      <c r="BQ418" s="399" t="str">
        <f t="shared" ca="1" si="54"/>
        <v/>
      </c>
      <c r="BR418" s="400" t="str">
        <f ca="1"/>
        <v/>
      </c>
      <c r="BS418" s="400" t="str">
        <f ca="1"/>
        <v/>
      </c>
      <c r="BT418" s="400" t="str">
        <f ca="1"/>
        <v/>
      </c>
      <c r="BU418" s="401" t="str">
        <f ca="1"/>
        <v/>
      </c>
      <c r="BV418" s="402" t="str">
        <f ca="1"/>
        <v/>
      </c>
      <c r="BW418" s="400" t="str">
        <f ca="1"/>
        <v/>
      </c>
      <c r="BX418" s="403" t="str">
        <f t="shared" ca="1" si="50"/>
        <v/>
      </c>
      <c r="BY418" s="713" t="str">
        <f t="shared" ca="1" si="55"/>
        <v/>
      </c>
      <c r="BZ418" s="711">
        <v>400</v>
      </c>
      <c r="CA418" s="714" t="str">
        <f t="shared" ca="1" si="56"/>
        <v/>
      </c>
      <c r="CB418" s="399" t="str">
        <f t="shared" ca="1" si="57"/>
        <v/>
      </c>
      <c r="CC418" s="400" t="str">
        <f ca="1"/>
        <v/>
      </c>
      <c r="CD418" s="400" t="str">
        <f ca="1"/>
        <v/>
      </c>
      <c r="CE418" s="400" t="str">
        <f ca="1"/>
        <v/>
      </c>
      <c r="CF418" s="401" t="str">
        <f ca="1"/>
        <v/>
      </c>
      <c r="CG418" s="402" t="str">
        <f ca="1"/>
        <v/>
      </c>
      <c r="CH418" s="400" t="str">
        <f ca="1"/>
        <v/>
      </c>
      <c r="CI418" s="715" t="str">
        <f t="shared" ca="1" si="51"/>
        <v/>
      </c>
    </row>
    <row r="419" spans="5:87">
      <c r="E419" s="321">
        <v>401</v>
      </c>
      <c r="F419" s="408"/>
      <c r="G419" s="409"/>
      <c r="H419" s="419"/>
      <c r="I419" s="404"/>
      <c r="J419" s="404"/>
      <c r="K419" s="405"/>
      <c r="L419" s="406"/>
      <c r="M419" s="404"/>
      <c r="N419" s="407"/>
      <c r="P419" s="322">
        <v>401</v>
      </c>
      <c r="Q419" s="714" t="str">
        <f t="shared" si="52"/>
        <v/>
      </c>
      <c r="R419" s="435"/>
      <c r="S419" s="419"/>
      <c r="T419" s="419"/>
      <c r="U419" s="419"/>
      <c r="V419" s="432"/>
      <c r="W419" s="433"/>
      <c r="X419" s="419"/>
      <c r="Y419" s="434"/>
      <c r="Z419" s="2" t="s">
        <v>95</v>
      </c>
      <c r="BN419" s="708" t="s">
        <v>95</v>
      </c>
      <c r="BO419" s="711">
        <v>401</v>
      </c>
      <c r="BP419" s="401" t="str">
        <f t="shared" ca="1" si="53"/>
        <v/>
      </c>
      <c r="BQ419" s="399" t="str">
        <f t="shared" ca="1" si="54"/>
        <v/>
      </c>
      <c r="BR419" s="400" t="str">
        <f ca="1"/>
        <v/>
      </c>
      <c r="BS419" s="400" t="str">
        <f ca="1"/>
        <v/>
      </c>
      <c r="BT419" s="400" t="str">
        <f ca="1"/>
        <v/>
      </c>
      <c r="BU419" s="401" t="str">
        <f ca="1"/>
        <v/>
      </c>
      <c r="BV419" s="402" t="str">
        <f ca="1"/>
        <v/>
      </c>
      <c r="BW419" s="400" t="str">
        <f ca="1"/>
        <v/>
      </c>
      <c r="BX419" s="403" t="str">
        <f t="shared" ca="1" si="50"/>
        <v/>
      </c>
      <c r="BY419" s="713" t="str">
        <f t="shared" ca="1" si="55"/>
        <v/>
      </c>
      <c r="BZ419" s="711">
        <v>401</v>
      </c>
      <c r="CA419" s="714" t="str">
        <f t="shared" ca="1" si="56"/>
        <v/>
      </c>
      <c r="CB419" s="399" t="str">
        <f t="shared" ca="1" si="57"/>
        <v/>
      </c>
      <c r="CC419" s="400" t="str">
        <f ca="1"/>
        <v/>
      </c>
      <c r="CD419" s="400" t="str">
        <f ca="1"/>
        <v/>
      </c>
      <c r="CE419" s="400" t="str">
        <f ca="1"/>
        <v/>
      </c>
      <c r="CF419" s="401" t="str">
        <f ca="1"/>
        <v/>
      </c>
      <c r="CG419" s="402" t="str">
        <f ca="1"/>
        <v/>
      </c>
      <c r="CH419" s="400" t="str">
        <f ca="1"/>
        <v/>
      </c>
      <c r="CI419" s="715" t="str">
        <f t="shared" ca="1" si="51"/>
        <v/>
      </c>
    </row>
    <row r="420" spans="5:87">
      <c r="E420" s="321">
        <v>402</v>
      </c>
      <c r="F420" s="408"/>
      <c r="G420" s="409"/>
      <c r="H420" s="419"/>
      <c r="I420" s="404"/>
      <c r="J420" s="404"/>
      <c r="K420" s="405"/>
      <c r="L420" s="406"/>
      <c r="M420" s="404"/>
      <c r="N420" s="407"/>
      <c r="P420" s="322">
        <v>402</v>
      </c>
      <c r="Q420" s="714" t="str">
        <f t="shared" si="52"/>
        <v/>
      </c>
      <c r="R420" s="435"/>
      <c r="S420" s="419"/>
      <c r="T420" s="419"/>
      <c r="U420" s="419"/>
      <c r="V420" s="432"/>
      <c r="W420" s="433"/>
      <c r="X420" s="419"/>
      <c r="Y420" s="434"/>
      <c r="Z420" s="2" t="s">
        <v>95</v>
      </c>
      <c r="BN420" s="708" t="s">
        <v>95</v>
      </c>
      <c r="BO420" s="711">
        <v>402</v>
      </c>
      <c r="BP420" s="401" t="str">
        <f t="shared" ca="1" si="53"/>
        <v/>
      </c>
      <c r="BQ420" s="399" t="str">
        <f t="shared" ca="1" si="54"/>
        <v/>
      </c>
      <c r="BR420" s="400" t="str">
        <f ca="1"/>
        <v/>
      </c>
      <c r="BS420" s="400" t="str">
        <f ca="1"/>
        <v/>
      </c>
      <c r="BT420" s="400" t="str">
        <f ca="1"/>
        <v/>
      </c>
      <c r="BU420" s="401" t="str">
        <f ca="1"/>
        <v/>
      </c>
      <c r="BV420" s="402" t="str">
        <f ca="1"/>
        <v/>
      </c>
      <c r="BW420" s="400" t="str">
        <f ca="1"/>
        <v/>
      </c>
      <c r="BX420" s="403" t="str">
        <f t="shared" ca="1" si="50"/>
        <v/>
      </c>
      <c r="BY420" s="713" t="str">
        <f t="shared" ca="1" si="55"/>
        <v/>
      </c>
      <c r="BZ420" s="711">
        <v>402</v>
      </c>
      <c r="CA420" s="714" t="str">
        <f t="shared" ca="1" si="56"/>
        <v/>
      </c>
      <c r="CB420" s="399" t="str">
        <f t="shared" ca="1" si="57"/>
        <v/>
      </c>
      <c r="CC420" s="400" t="str">
        <f ca="1"/>
        <v/>
      </c>
      <c r="CD420" s="400" t="str">
        <f ca="1"/>
        <v/>
      </c>
      <c r="CE420" s="400" t="str">
        <f ca="1"/>
        <v/>
      </c>
      <c r="CF420" s="401" t="str">
        <f ca="1"/>
        <v/>
      </c>
      <c r="CG420" s="402" t="str">
        <f ca="1"/>
        <v/>
      </c>
      <c r="CH420" s="400" t="str">
        <f ca="1"/>
        <v/>
      </c>
      <c r="CI420" s="715" t="str">
        <f t="shared" ca="1" si="51"/>
        <v/>
      </c>
    </row>
    <row r="421" spans="5:87">
      <c r="E421" s="321">
        <v>403</v>
      </c>
      <c r="F421" s="408"/>
      <c r="G421" s="409"/>
      <c r="H421" s="419"/>
      <c r="I421" s="404"/>
      <c r="J421" s="404"/>
      <c r="K421" s="405"/>
      <c r="L421" s="406"/>
      <c r="M421" s="404"/>
      <c r="N421" s="407"/>
      <c r="P421" s="322">
        <v>403</v>
      </c>
      <c r="Q421" s="714" t="str">
        <f t="shared" si="52"/>
        <v/>
      </c>
      <c r="R421" s="435"/>
      <c r="S421" s="419"/>
      <c r="T421" s="419"/>
      <c r="U421" s="419"/>
      <c r="V421" s="432"/>
      <c r="W421" s="433"/>
      <c r="X421" s="419"/>
      <c r="Y421" s="434"/>
      <c r="Z421" s="2" t="s">
        <v>95</v>
      </c>
      <c r="BN421" s="708" t="s">
        <v>95</v>
      </c>
      <c r="BO421" s="711">
        <v>403</v>
      </c>
      <c r="BP421" s="401" t="str">
        <f t="shared" ca="1" si="53"/>
        <v/>
      </c>
      <c r="BQ421" s="399" t="str">
        <f t="shared" ca="1" si="54"/>
        <v/>
      </c>
      <c r="BR421" s="400" t="str">
        <f ca="1"/>
        <v/>
      </c>
      <c r="BS421" s="400" t="str">
        <f ca="1"/>
        <v/>
      </c>
      <c r="BT421" s="400" t="str">
        <f ca="1"/>
        <v/>
      </c>
      <c r="BU421" s="401" t="str">
        <f ca="1"/>
        <v/>
      </c>
      <c r="BV421" s="402" t="str">
        <f ca="1"/>
        <v/>
      </c>
      <c r="BW421" s="400" t="str">
        <f ca="1"/>
        <v/>
      </c>
      <c r="BX421" s="403" t="str">
        <f t="shared" ca="1" si="50"/>
        <v/>
      </c>
      <c r="BY421" s="713" t="str">
        <f t="shared" ca="1" si="55"/>
        <v/>
      </c>
      <c r="BZ421" s="711">
        <v>403</v>
      </c>
      <c r="CA421" s="714" t="str">
        <f t="shared" ca="1" si="56"/>
        <v/>
      </c>
      <c r="CB421" s="399" t="str">
        <f t="shared" ca="1" si="57"/>
        <v/>
      </c>
      <c r="CC421" s="400" t="str">
        <f ca="1"/>
        <v/>
      </c>
      <c r="CD421" s="400" t="str">
        <f ca="1"/>
        <v/>
      </c>
      <c r="CE421" s="400" t="str">
        <f ca="1"/>
        <v/>
      </c>
      <c r="CF421" s="401" t="str">
        <f ca="1"/>
        <v/>
      </c>
      <c r="CG421" s="402" t="str">
        <f ca="1"/>
        <v/>
      </c>
      <c r="CH421" s="400" t="str">
        <f ca="1"/>
        <v/>
      </c>
      <c r="CI421" s="715" t="str">
        <f t="shared" ca="1" si="51"/>
        <v/>
      </c>
    </row>
    <row r="422" spans="5:87">
      <c r="E422" s="321">
        <v>404</v>
      </c>
      <c r="F422" s="408"/>
      <c r="G422" s="409"/>
      <c r="H422" s="419"/>
      <c r="I422" s="404"/>
      <c r="J422" s="404"/>
      <c r="K422" s="405"/>
      <c r="L422" s="406"/>
      <c r="M422" s="404"/>
      <c r="N422" s="407"/>
      <c r="P422" s="322">
        <v>404</v>
      </c>
      <c r="Q422" s="714" t="str">
        <f t="shared" si="52"/>
        <v/>
      </c>
      <c r="R422" s="435"/>
      <c r="S422" s="419"/>
      <c r="T422" s="419"/>
      <c r="U422" s="419"/>
      <c r="V422" s="432"/>
      <c r="W422" s="433"/>
      <c r="X422" s="419"/>
      <c r="Y422" s="434"/>
      <c r="Z422" s="2" t="s">
        <v>95</v>
      </c>
      <c r="BN422" s="708" t="s">
        <v>95</v>
      </c>
      <c r="BO422" s="711">
        <v>404</v>
      </c>
      <c r="BP422" s="401" t="str">
        <f t="shared" ca="1" si="53"/>
        <v/>
      </c>
      <c r="BQ422" s="399" t="str">
        <f t="shared" ca="1" si="54"/>
        <v/>
      </c>
      <c r="BR422" s="400" t="str">
        <f ca="1"/>
        <v/>
      </c>
      <c r="BS422" s="400" t="str">
        <f ca="1"/>
        <v/>
      </c>
      <c r="BT422" s="400" t="str">
        <f ca="1"/>
        <v/>
      </c>
      <c r="BU422" s="401" t="str">
        <f ca="1"/>
        <v/>
      </c>
      <c r="BV422" s="402" t="str">
        <f ca="1"/>
        <v/>
      </c>
      <c r="BW422" s="400" t="str">
        <f ca="1"/>
        <v/>
      </c>
      <c r="BX422" s="403" t="str">
        <f t="shared" ca="1" si="50"/>
        <v/>
      </c>
      <c r="BY422" s="713" t="str">
        <f t="shared" ca="1" si="55"/>
        <v/>
      </c>
      <c r="BZ422" s="711">
        <v>404</v>
      </c>
      <c r="CA422" s="714" t="str">
        <f t="shared" ca="1" si="56"/>
        <v/>
      </c>
      <c r="CB422" s="399" t="str">
        <f t="shared" ca="1" si="57"/>
        <v/>
      </c>
      <c r="CC422" s="400" t="str">
        <f ca="1"/>
        <v/>
      </c>
      <c r="CD422" s="400" t="str">
        <f ca="1"/>
        <v/>
      </c>
      <c r="CE422" s="400" t="str">
        <f ca="1"/>
        <v/>
      </c>
      <c r="CF422" s="401" t="str">
        <f ca="1"/>
        <v/>
      </c>
      <c r="CG422" s="402" t="str">
        <f ca="1"/>
        <v/>
      </c>
      <c r="CH422" s="400" t="str">
        <f ca="1"/>
        <v/>
      </c>
      <c r="CI422" s="715" t="str">
        <f t="shared" ca="1" si="51"/>
        <v/>
      </c>
    </row>
    <row r="423" spans="5:87">
      <c r="E423" s="321">
        <v>405</v>
      </c>
      <c r="F423" s="408"/>
      <c r="G423" s="409"/>
      <c r="H423" s="419"/>
      <c r="I423" s="404"/>
      <c r="J423" s="404"/>
      <c r="K423" s="405"/>
      <c r="L423" s="406"/>
      <c r="M423" s="404"/>
      <c r="N423" s="407"/>
      <c r="P423" s="322">
        <v>405</v>
      </c>
      <c r="Q423" s="714" t="str">
        <f t="shared" si="52"/>
        <v/>
      </c>
      <c r="R423" s="435"/>
      <c r="S423" s="419"/>
      <c r="T423" s="419"/>
      <c r="U423" s="419"/>
      <c r="V423" s="432"/>
      <c r="W423" s="433"/>
      <c r="X423" s="419"/>
      <c r="Y423" s="434"/>
      <c r="Z423" s="2" t="s">
        <v>95</v>
      </c>
      <c r="BN423" s="708" t="s">
        <v>95</v>
      </c>
      <c r="BO423" s="711">
        <v>405</v>
      </c>
      <c r="BP423" s="401" t="str">
        <f t="shared" ca="1" si="53"/>
        <v/>
      </c>
      <c r="BQ423" s="399" t="str">
        <f t="shared" ca="1" si="54"/>
        <v/>
      </c>
      <c r="BR423" s="400" t="str">
        <f ca="1"/>
        <v/>
      </c>
      <c r="BS423" s="400" t="str">
        <f ca="1"/>
        <v/>
      </c>
      <c r="BT423" s="400" t="str">
        <f ca="1"/>
        <v/>
      </c>
      <c r="BU423" s="401" t="str">
        <f ca="1"/>
        <v/>
      </c>
      <c r="BV423" s="402" t="str">
        <f ca="1"/>
        <v/>
      </c>
      <c r="BW423" s="400" t="str">
        <f ca="1"/>
        <v/>
      </c>
      <c r="BX423" s="403" t="str">
        <f t="shared" ca="1" si="50"/>
        <v/>
      </c>
      <c r="BY423" s="713" t="str">
        <f t="shared" ca="1" si="55"/>
        <v/>
      </c>
      <c r="BZ423" s="711">
        <v>405</v>
      </c>
      <c r="CA423" s="714" t="str">
        <f t="shared" ca="1" si="56"/>
        <v/>
      </c>
      <c r="CB423" s="399" t="str">
        <f t="shared" ca="1" si="57"/>
        <v/>
      </c>
      <c r="CC423" s="400" t="str">
        <f ca="1"/>
        <v/>
      </c>
      <c r="CD423" s="400" t="str">
        <f ca="1"/>
        <v/>
      </c>
      <c r="CE423" s="400" t="str">
        <f ca="1"/>
        <v/>
      </c>
      <c r="CF423" s="401" t="str">
        <f ca="1"/>
        <v/>
      </c>
      <c r="CG423" s="402" t="str">
        <f ca="1"/>
        <v/>
      </c>
      <c r="CH423" s="400" t="str">
        <f ca="1"/>
        <v/>
      </c>
      <c r="CI423" s="715" t="str">
        <f t="shared" ca="1" si="51"/>
        <v/>
      </c>
    </row>
    <row r="424" spans="5:87">
      <c r="E424" s="321">
        <v>406</v>
      </c>
      <c r="F424" s="408"/>
      <c r="G424" s="409"/>
      <c r="H424" s="419"/>
      <c r="I424" s="404"/>
      <c r="J424" s="404"/>
      <c r="K424" s="405"/>
      <c r="L424" s="406"/>
      <c r="M424" s="404"/>
      <c r="N424" s="407"/>
      <c r="P424" s="322">
        <v>406</v>
      </c>
      <c r="Q424" s="714" t="str">
        <f t="shared" si="52"/>
        <v/>
      </c>
      <c r="R424" s="435"/>
      <c r="S424" s="419"/>
      <c r="T424" s="419"/>
      <c r="U424" s="419"/>
      <c r="V424" s="432"/>
      <c r="W424" s="433"/>
      <c r="X424" s="419"/>
      <c r="Y424" s="434"/>
      <c r="Z424" s="2" t="s">
        <v>95</v>
      </c>
      <c r="BN424" s="708" t="s">
        <v>95</v>
      </c>
      <c r="BO424" s="711">
        <v>406</v>
      </c>
      <c r="BP424" s="401" t="str">
        <f t="shared" ca="1" si="53"/>
        <v/>
      </c>
      <c r="BQ424" s="399" t="str">
        <f t="shared" ca="1" si="54"/>
        <v/>
      </c>
      <c r="BR424" s="400" t="str">
        <f ca="1"/>
        <v/>
      </c>
      <c r="BS424" s="400" t="str">
        <f ca="1"/>
        <v/>
      </c>
      <c r="BT424" s="400" t="str">
        <f ca="1"/>
        <v/>
      </c>
      <c r="BU424" s="401" t="str">
        <f ca="1"/>
        <v/>
      </c>
      <c r="BV424" s="402" t="str">
        <f ca="1"/>
        <v/>
      </c>
      <c r="BW424" s="400" t="str">
        <f ca="1"/>
        <v/>
      </c>
      <c r="BX424" s="403" t="str">
        <f t="shared" ca="1" si="50"/>
        <v/>
      </c>
      <c r="BY424" s="713" t="str">
        <f t="shared" ca="1" si="55"/>
        <v/>
      </c>
      <c r="BZ424" s="711">
        <v>406</v>
      </c>
      <c r="CA424" s="714" t="str">
        <f t="shared" ca="1" si="56"/>
        <v/>
      </c>
      <c r="CB424" s="399" t="str">
        <f t="shared" ca="1" si="57"/>
        <v/>
      </c>
      <c r="CC424" s="400" t="str">
        <f ca="1"/>
        <v/>
      </c>
      <c r="CD424" s="400" t="str">
        <f ca="1"/>
        <v/>
      </c>
      <c r="CE424" s="400" t="str">
        <f ca="1"/>
        <v/>
      </c>
      <c r="CF424" s="401" t="str">
        <f ca="1"/>
        <v/>
      </c>
      <c r="CG424" s="402" t="str">
        <f ca="1"/>
        <v/>
      </c>
      <c r="CH424" s="400" t="str">
        <f ca="1"/>
        <v/>
      </c>
      <c r="CI424" s="715" t="str">
        <f t="shared" ca="1" si="51"/>
        <v/>
      </c>
    </row>
    <row r="425" spans="5:87">
      <c r="E425" s="321">
        <v>407</v>
      </c>
      <c r="F425" s="408"/>
      <c r="G425" s="409"/>
      <c r="H425" s="419"/>
      <c r="I425" s="404"/>
      <c r="J425" s="404"/>
      <c r="K425" s="405"/>
      <c r="L425" s="406"/>
      <c r="M425" s="404"/>
      <c r="N425" s="407"/>
      <c r="P425" s="322">
        <v>407</v>
      </c>
      <c r="Q425" s="714" t="str">
        <f t="shared" si="52"/>
        <v/>
      </c>
      <c r="R425" s="435"/>
      <c r="S425" s="419"/>
      <c r="T425" s="419"/>
      <c r="U425" s="419"/>
      <c r="V425" s="432"/>
      <c r="W425" s="433"/>
      <c r="X425" s="419"/>
      <c r="Y425" s="434"/>
      <c r="Z425" s="2" t="s">
        <v>95</v>
      </c>
      <c r="BN425" s="708" t="s">
        <v>95</v>
      </c>
      <c r="BO425" s="711">
        <v>407</v>
      </c>
      <c r="BP425" s="401" t="str">
        <f t="shared" ca="1" si="53"/>
        <v/>
      </c>
      <c r="BQ425" s="399" t="str">
        <f t="shared" ca="1" si="54"/>
        <v/>
      </c>
      <c r="BR425" s="400" t="str">
        <f ca="1"/>
        <v/>
      </c>
      <c r="BS425" s="400" t="str">
        <f ca="1"/>
        <v/>
      </c>
      <c r="BT425" s="400" t="str">
        <f ca="1"/>
        <v/>
      </c>
      <c r="BU425" s="401" t="str">
        <f ca="1"/>
        <v/>
      </c>
      <c r="BV425" s="402" t="str">
        <f ca="1"/>
        <v/>
      </c>
      <c r="BW425" s="400" t="str">
        <f ca="1"/>
        <v/>
      </c>
      <c r="BX425" s="403" t="str">
        <f t="shared" ca="1" si="50"/>
        <v/>
      </c>
      <c r="BY425" s="713" t="str">
        <f t="shared" ca="1" si="55"/>
        <v/>
      </c>
      <c r="BZ425" s="711">
        <v>407</v>
      </c>
      <c r="CA425" s="714" t="str">
        <f t="shared" ca="1" si="56"/>
        <v/>
      </c>
      <c r="CB425" s="399" t="str">
        <f t="shared" ca="1" si="57"/>
        <v/>
      </c>
      <c r="CC425" s="400" t="str">
        <f ca="1"/>
        <v/>
      </c>
      <c r="CD425" s="400" t="str">
        <f ca="1"/>
        <v/>
      </c>
      <c r="CE425" s="400" t="str">
        <f ca="1"/>
        <v/>
      </c>
      <c r="CF425" s="401" t="str">
        <f ca="1"/>
        <v/>
      </c>
      <c r="CG425" s="402" t="str">
        <f ca="1"/>
        <v/>
      </c>
      <c r="CH425" s="400" t="str">
        <f ca="1"/>
        <v/>
      </c>
      <c r="CI425" s="715" t="str">
        <f t="shared" ca="1" si="51"/>
        <v/>
      </c>
    </row>
    <row r="426" spans="5:87">
      <c r="E426" s="321">
        <v>408</v>
      </c>
      <c r="F426" s="408"/>
      <c r="G426" s="409"/>
      <c r="H426" s="419"/>
      <c r="I426" s="404"/>
      <c r="J426" s="404"/>
      <c r="K426" s="405"/>
      <c r="L426" s="406"/>
      <c r="M426" s="404"/>
      <c r="N426" s="407"/>
      <c r="P426" s="322">
        <v>408</v>
      </c>
      <c r="Q426" s="714" t="str">
        <f t="shared" si="52"/>
        <v/>
      </c>
      <c r="R426" s="435"/>
      <c r="S426" s="419"/>
      <c r="T426" s="419"/>
      <c r="U426" s="419"/>
      <c r="V426" s="432"/>
      <c r="W426" s="433"/>
      <c r="X426" s="419"/>
      <c r="Y426" s="434"/>
      <c r="Z426" s="2" t="s">
        <v>95</v>
      </c>
      <c r="BN426" s="708" t="s">
        <v>95</v>
      </c>
      <c r="BO426" s="711">
        <v>408</v>
      </c>
      <c r="BP426" s="401" t="str">
        <f t="shared" ca="1" si="53"/>
        <v/>
      </c>
      <c r="BQ426" s="399" t="str">
        <f t="shared" ca="1" si="54"/>
        <v/>
      </c>
      <c r="BR426" s="400" t="str">
        <f ca="1"/>
        <v/>
      </c>
      <c r="BS426" s="400" t="str">
        <f ca="1"/>
        <v/>
      </c>
      <c r="BT426" s="400" t="str">
        <f ca="1"/>
        <v/>
      </c>
      <c r="BU426" s="401" t="str">
        <f ca="1"/>
        <v/>
      </c>
      <c r="BV426" s="402" t="str">
        <f ca="1"/>
        <v/>
      </c>
      <c r="BW426" s="400" t="str">
        <f ca="1"/>
        <v/>
      </c>
      <c r="BX426" s="403" t="str">
        <f t="shared" ca="1" si="50"/>
        <v/>
      </c>
      <c r="BY426" s="713" t="str">
        <f t="shared" ca="1" si="55"/>
        <v/>
      </c>
      <c r="BZ426" s="711">
        <v>408</v>
      </c>
      <c r="CA426" s="714" t="str">
        <f t="shared" ca="1" si="56"/>
        <v/>
      </c>
      <c r="CB426" s="399" t="str">
        <f t="shared" ca="1" si="57"/>
        <v/>
      </c>
      <c r="CC426" s="400" t="str">
        <f ca="1"/>
        <v/>
      </c>
      <c r="CD426" s="400" t="str">
        <f ca="1"/>
        <v/>
      </c>
      <c r="CE426" s="400" t="str">
        <f ca="1"/>
        <v/>
      </c>
      <c r="CF426" s="401" t="str">
        <f ca="1"/>
        <v/>
      </c>
      <c r="CG426" s="402" t="str">
        <f ca="1"/>
        <v/>
      </c>
      <c r="CH426" s="400" t="str">
        <f ca="1"/>
        <v/>
      </c>
      <c r="CI426" s="715" t="str">
        <f t="shared" ca="1" si="51"/>
        <v/>
      </c>
    </row>
    <row r="427" spans="5:87">
      <c r="E427" s="321">
        <v>409</v>
      </c>
      <c r="F427" s="408"/>
      <c r="G427" s="409"/>
      <c r="H427" s="419"/>
      <c r="I427" s="404"/>
      <c r="J427" s="404"/>
      <c r="K427" s="405"/>
      <c r="L427" s="406"/>
      <c r="M427" s="404"/>
      <c r="N427" s="407"/>
      <c r="P427" s="322">
        <v>409</v>
      </c>
      <c r="Q427" s="714" t="str">
        <f t="shared" si="52"/>
        <v/>
      </c>
      <c r="R427" s="435"/>
      <c r="S427" s="419"/>
      <c r="T427" s="419"/>
      <c r="U427" s="419"/>
      <c r="V427" s="432"/>
      <c r="W427" s="433"/>
      <c r="X427" s="419"/>
      <c r="Y427" s="434"/>
      <c r="Z427" s="2" t="s">
        <v>95</v>
      </c>
      <c r="BN427" s="708" t="s">
        <v>95</v>
      </c>
      <c r="BO427" s="711">
        <v>409</v>
      </c>
      <c r="BP427" s="401" t="str">
        <f t="shared" ca="1" si="53"/>
        <v/>
      </c>
      <c r="BQ427" s="399" t="str">
        <f t="shared" ca="1" si="54"/>
        <v/>
      </c>
      <c r="BR427" s="400" t="str">
        <f ca="1"/>
        <v/>
      </c>
      <c r="BS427" s="400" t="str">
        <f ca="1"/>
        <v/>
      </c>
      <c r="BT427" s="400" t="str">
        <f ca="1"/>
        <v/>
      </c>
      <c r="BU427" s="401" t="str">
        <f ca="1"/>
        <v/>
      </c>
      <c r="BV427" s="402" t="str">
        <f ca="1"/>
        <v/>
      </c>
      <c r="BW427" s="400" t="str">
        <f ca="1"/>
        <v/>
      </c>
      <c r="BX427" s="403" t="str">
        <f t="shared" ca="1" si="50"/>
        <v/>
      </c>
      <c r="BY427" s="713" t="str">
        <f t="shared" ca="1" si="55"/>
        <v/>
      </c>
      <c r="BZ427" s="711">
        <v>409</v>
      </c>
      <c r="CA427" s="714" t="str">
        <f t="shared" ca="1" si="56"/>
        <v/>
      </c>
      <c r="CB427" s="399" t="str">
        <f t="shared" ca="1" si="57"/>
        <v/>
      </c>
      <c r="CC427" s="400" t="str">
        <f ca="1"/>
        <v/>
      </c>
      <c r="CD427" s="400" t="str">
        <f ca="1"/>
        <v/>
      </c>
      <c r="CE427" s="400" t="str">
        <f ca="1"/>
        <v/>
      </c>
      <c r="CF427" s="401" t="str">
        <f ca="1"/>
        <v/>
      </c>
      <c r="CG427" s="402" t="str">
        <f ca="1"/>
        <v/>
      </c>
      <c r="CH427" s="400" t="str">
        <f ca="1"/>
        <v/>
      </c>
      <c r="CI427" s="715" t="str">
        <f t="shared" ca="1" si="51"/>
        <v/>
      </c>
    </row>
    <row r="428" spans="5:87">
      <c r="E428" s="321">
        <v>410</v>
      </c>
      <c r="F428" s="408"/>
      <c r="G428" s="409"/>
      <c r="H428" s="419"/>
      <c r="I428" s="404"/>
      <c r="J428" s="404"/>
      <c r="K428" s="405"/>
      <c r="L428" s="406"/>
      <c r="M428" s="404"/>
      <c r="N428" s="407"/>
      <c r="P428" s="322">
        <v>410</v>
      </c>
      <c r="Q428" s="714" t="str">
        <f t="shared" si="52"/>
        <v/>
      </c>
      <c r="R428" s="435"/>
      <c r="S428" s="419"/>
      <c r="T428" s="419"/>
      <c r="U428" s="419"/>
      <c r="V428" s="432"/>
      <c r="W428" s="433"/>
      <c r="X428" s="419"/>
      <c r="Y428" s="434"/>
      <c r="Z428" s="2" t="s">
        <v>95</v>
      </c>
      <c r="BN428" s="708" t="s">
        <v>95</v>
      </c>
      <c r="BO428" s="711">
        <v>410</v>
      </c>
      <c r="BP428" s="401" t="str">
        <f t="shared" ca="1" si="53"/>
        <v/>
      </c>
      <c r="BQ428" s="399" t="str">
        <f t="shared" ca="1" si="54"/>
        <v/>
      </c>
      <c r="BR428" s="400" t="str">
        <f ca="1"/>
        <v/>
      </c>
      <c r="BS428" s="400" t="str">
        <f ca="1"/>
        <v/>
      </c>
      <c r="BT428" s="400" t="str">
        <f ca="1"/>
        <v/>
      </c>
      <c r="BU428" s="401" t="str">
        <f ca="1"/>
        <v/>
      </c>
      <c r="BV428" s="402" t="str">
        <f ca="1"/>
        <v/>
      </c>
      <c r="BW428" s="400" t="str">
        <f ca="1"/>
        <v/>
      </c>
      <c r="BX428" s="403" t="str">
        <f t="shared" ca="1" si="50"/>
        <v/>
      </c>
      <c r="BY428" s="713" t="str">
        <f t="shared" ca="1" si="55"/>
        <v/>
      </c>
      <c r="BZ428" s="711">
        <v>410</v>
      </c>
      <c r="CA428" s="714" t="str">
        <f t="shared" ca="1" si="56"/>
        <v/>
      </c>
      <c r="CB428" s="399" t="str">
        <f t="shared" ca="1" si="57"/>
        <v/>
      </c>
      <c r="CC428" s="400" t="str">
        <f ca="1"/>
        <v/>
      </c>
      <c r="CD428" s="400" t="str">
        <f ca="1"/>
        <v/>
      </c>
      <c r="CE428" s="400" t="str">
        <f ca="1"/>
        <v/>
      </c>
      <c r="CF428" s="401" t="str">
        <f ca="1"/>
        <v/>
      </c>
      <c r="CG428" s="402" t="str">
        <f ca="1"/>
        <v/>
      </c>
      <c r="CH428" s="400" t="str">
        <f ca="1"/>
        <v/>
      </c>
      <c r="CI428" s="715" t="str">
        <f t="shared" ca="1" si="51"/>
        <v/>
      </c>
    </row>
    <row r="429" spans="5:87">
      <c r="E429" s="321">
        <v>411</v>
      </c>
      <c r="F429" s="408"/>
      <c r="G429" s="409"/>
      <c r="H429" s="419"/>
      <c r="I429" s="404"/>
      <c r="J429" s="404"/>
      <c r="K429" s="405"/>
      <c r="L429" s="406"/>
      <c r="M429" s="404"/>
      <c r="N429" s="407"/>
      <c r="P429" s="322">
        <v>411</v>
      </c>
      <c r="Q429" s="714" t="str">
        <f t="shared" si="52"/>
        <v/>
      </c>
      <c r="R429" s="435"/>
      <c r="S429" s="419"/>
      <c r="T429" s="419"/>
      <c r="U429" s="419"/>
      <c r="V429" s="432"/>
      <c r="W429" s="433"/>
      <c r="X429" s="419"/>
      <c r="Y429" s="434"/>
      <c r="Z429" s="2" t="s">
        <v>95</v>
      </c>
      <c r="BN429" s="708" t="s">
        <v>95</v>
      </c>
      <c r="BO429" s="711">
        <v>411</v>
      </c>
      <c r="BP429" s="401" t="str">
        <f t="shared" ca="1" si="53"/>
        <v/>
      </c>
      <c r="BQ429" s="399" t="str">
        <f t="shared" ca="1" si="54"/>
        <v/>
      </c>
      <c r="BR429" s="400" t="str">
        <f ca="1"/>
        <v/>
      </c>
      <c r="BS429" s="400" t="str">
        <f ca="1"/>
        <v/>
      </c>
      <c r="BT429" s="400" t="str">
        <f ca="1"/>
        <v/>
      </c>
      <c r="BU429" s="401" t="str">
        <f ca="1"/>
        <v/>
      </c>
      <c r="BV429" s="402" t="str">
        <f ca="1"/>
        <v/>
      </c>
      <c r="BW429" s="400" t="str">
        <f ca="1"/>
        <v/>
      </c>
      <c r="BX429" s="403" t="str">
        <f t="shared" ca="1" si="50"/>
        <v/>
      </c>
      <c r="BY429" s="713" t="str">
        <f t="shared" ca="1" si="55"/>
        <v/>
      </c>
      <c r="BZ429" s="711">
        <v>411</v>
      </c>
      <c r="CA429" s="714" t="str">
        <f t="shared" ca="1" si="56"/>
        <v/>
      </c>
      <c r="CB429" s="399" t="str">
        <f t="shared" ca="1" si="57"/>
        <v/>
      </c>
      <c r="CC429" s="400" t="str">
        <f ca="1"/>
        <v/>
      </c>
      <c r="CD429" s="400" t="str">
        <f ca="1"/>
        <v/>
      </c>
      <c r="CE429" s="400" t="str">
        <f ca="1"/>
        <v/>
      </c>
      <c r="CF429" s="401" t="str">
        <f ca="1"/>
        <v/>
      </c>
      <c r="CG429" s="402" t="str">
        <f ca="1"/>
        <v/>
      </c>
      <c r="CH429" s="400" t="str">
        <f ca="1"/>
        <v/>
      </c>
      <c r="CI429" s="715" t="str">
        <f t="shared" ca="1" si="51"/>
        <v/>
      </c>
    </row>
    <row r="430" spans="5:87">
      <c r="E430" s="321">
        <v>412</v>
      </c>
      <c r="F430" s="408"/>
      <c r="G430" s="409"/>
      <c r="H430" s="419"/>
      <c r="I430" s="404"/>
      <c r="J430" s="404"/>
      <c r="K430" s="405"/>
      <c r="L430" s="406"/>
      <c r="M430" s="404"/>
      <c r="N430" s="407"/>
      <c r="P430" s="322">
        <v>412</v>
      </c>
      <c r="Q430" s="714" t="str">
        <f t="shared" si="52"/>
        <v/>
      </c>
      <c r="R430" s="435"/>
      <c r="S430" s="419"/>
      <c r="T430" s="419"/>
      <c r="U430" s="419"/>
      <c r="V430" s="432"/>
      <c r="W430" s="433"/>
      <c r="X430" s="419"/>
      <c r="Y430" s="434"/>
      <c r="Z430" s="2" t="s">
        <v>95</v>
      </c>
      <c r="BN430" s="708" t="s">
        <v>95</v>
      </c>
      <c r="BO430" s="711">
        <v>412</v>
      </c>
      <c r="BP430" s="401" t="str">
        <f t="shared" ca="1" si="53"/>
        <v/>
      </c>
      <c r="BQ430" s="399" t="str">
        <f t="shared" ca="1" si="54"/>
        <v/>
      </c>
      <c r="BR430" s="400" t="str">
        <f ca="1"/>
        <v/>
      </c>
      <c r="BS430" s="400" t="str">
        <f ca="1"/>
        <v/>
      </c>
      <c r="BT430" s="400" t="str">
        <f ca="1"/>
        <v/>
      </c>
      <c r="BU430" s="401" t="str">
        <f ca="1"/>
        <v/>
      </c>
      <c r="BV430" s="402" t="str">
        <f ca="1"/>
        <v/>
      </c>
      <c r="BW430" s="400" t="str">
        <f ca="1"/>
        <v/>
      </c>
      <c r="BX430" s="403" t="str">
        <f t="shared" ca="1" si="50"/>
        <v/>
      </c>
      <c r="BY430" s="713" t="str">
        <f t="shared" ca="1" si="55"/>
        <v/>
      </c>
      <c r="BZ430" s="711">
        <v>412</v>
      </c>
      <c r="CA430" s="714" t="str">
        <f t="shared" ca="1" si="56"/>
        <v/>
      </c>
      <c r="CB430" s="399" t="str">
        <f t="shared" ca="1" si="57"/>
        <v/>
      </c>
      <c r="CC430" s="400" t="str">
        <f ca="1"/>
        <v/>
      </c>
      <c r="CD430" s="400" t="str">
        <f ca="1"/>
        <v/>
      </c>
      <c r="CE430" s="400" t="str">
        <f ca="1"/>
        <v/>
      </c>
      <c r="CF430" s="401" t="str">
        <f ca="1"/>
        <v/>
      </c>
      <c r="CG430" s="402" t="str">
        <f ca="1"/>
        <v/>
      </c>
      <c r="CH430" s="400" t="str">
        <f ca="1"/>
        <v/>
      </c>
      <c r="CI430" s="715" t="str">
        <f t="shared" ca="1" si="51"/>
        <v/>
      </c>
    </row>
    <row r="431" spans="5:87">
      <c r="E431" s="321">
        <v>413</v>
      </c>
      <c r="F431" s="408"/>
      <c r="G431" s="409"/>
      <c r="H431" s="419"/>
      <c r="I431" s="404"/>
      <c r="J431" s="404"/>
      <c r="K431" s="405"/>
      <c r="L431" s="406"/>
      <c r="M431" s="404"/>
      <c r="N431" s="407"/>
      <c r="P431" s="322">
        <v>413</v>
      </c>
      <c r="Q431" s="714" t="str">
        <f t="shared" si="52"/>
        <v/>
      </c>
      <c r="R431" s="435"/>
      <c r="S431" s="419"/>
      <c r="T431" s="419"/>
      <c r="U431" s="419"/>
      <c r="V431" s="432"/>
      <c r="W431" s="433"/>
      <c r="X431" s="419"/>
      <c r="Y431" s="434"/>
      <c r="Z431" s="2" t="s">
        <v>95</v>
      </c>
      <c r="BN431" s="708" t="s">
        <v>95</v>
      </c>
      <c r="BO431" s="711">
        <v>413</v>
      </c>
      <c r="BP431" s="401" t="str">
        <f t="shared" ca="1" si="53"/>
        <v/>
      </c>
      <c r="BQ431" s="399" t="str">
        <f t="shared" ca="1" si="54"/>
        <v/>
      </c>
      <c r="BR431" s="400" t="str">
        <f ca="1"/>
        <v/>
      </c>
      <c r="BS431" s="400" t="str">
        <f ca="1"/>
        <v/>
      </c>
      <c r="BT431" s="400" t="str">
        <f ca="1"/>
        <v/>
      </c>
      <c r="BU431" s="401" t="str">
        <f ca="1"/>
        <v/>
      </c>
      <c r="BV431" s="402" t="str">
        <f ca="1"/>
        <v/>
      </c>
      <c r="BW431" s="400" t="str">
        <f ca="1"/>
        <v/>
      </c>
      <c r="BX431" s="403" t="str">
        <f t="shared" ca="1" si="50"/>
        <v/>
      </c>
      <c r="BY431" s="713" t="str">
        <f t="shared" ca="1" si="55"/>
        <v/>
      </c>
      <c r="BZ431" s="711">
        <v>413</v>
      </c>
      <c r="CA431" s="714" t="str">
        <f t="shared" ca="1" si="56"/>
        <v/>
      </c>
      <c r="CB431" s="399" t="str">
        <f t="shared" ca="1" si="57"/>
        <v/>
      </c>
      <c r="CC431" s="400" t="str">
        <f ca="1"/>
        <v/>
      </c>
      <c r="CD431" s="400" t="str">
        <f ca="1"/>
        <v/>
      </c>
      <c r="CE431" s="400" t="str">
        <f ca="1"/>
        <v/>
      </c>
      <c r="CF431" s="401" t="str">
        <f ca="1"/>
        <v/>
      </c>
      <c r="CG431" s="402" t="str">
        <f ca="1"/>
        <v/>
      </c>
      <c r="CH431" s="400" t="str">
        <f ca="1"/>
        <v/>
      </c>
      <c r="CI431" s="715" t="str">
        <f t="shared" ca="1" si="51"/>
        <v/>
      </c>
    </row>
    <row r="432" spans="5:87">
      <c r="E432" s="321">
        <v>414</v>
      </c>
      <c r="F432" s="408"/>
      <c r="G432" s="409"/>
      <c r="H432" s="419"/>
      <c r="I432" s="404"/>
      <c r="J432" s="404"/>
      <c r="K432" s="405"/>
      <c r="L432" s="406"/>
      <c r="M432" s="404"/>
      <c r="N432" s="407"/>
      <c r="P432" s="322">
        <v>414</v>
      </c>
      <c r="Q432" s="714" t="str">
        <f t="shared" si="52"/>
        <v/>
      </c>
      <c r="R432" s="435"/>
      <c r="S432" s="419"/>
      <c r="T432" s="419"/>
      <c r="U432" s="419"/>
      <c r="V432" s="432"/>
      <c r="W432" s="433"/>
      <c r="X432" s="419"/>
      <c r="Y432" s="434"/>
      <c r="Z432" s="2" t="s">
        <v>95</v>
      </c>
      <c r="BN432" s="708" t="s">
        <v>95</v>
      </c>
      <c r="BO432" s="711">
        <v>414</v>
      </c>
      <c r="BP432" s="401" t="str">
        <f t="shared" ca="1" si="53"/>
        <v/>
      </c>
      <c r="BQ432" s="399" t="str">
        <f t="shared" ca="1" si="54"/>
        <v/>
      </c>
      <c r="BR432" s="400" t="str">
        <f ca="1"/>
        <v/>
      </c>
      <c r="BS432" s="400" t="str">
        <f ca="1"/>
        <v/>
      </c>
      <c r="BT432" s="400" t="str">
        <f ca="1"/>
        <v/>
      </c>
      <c r="BU432" s="401" t="str">
        <f ca="1"/>
        <v/>
      </c>
      <c r="BV432" s="402" t="str">
        <f ca="1"/>
        <v/>
      </c>
      <c r="BW432" s="400" t="str">
        <f ca="1"/>
        <v/>
      </c>
      <c r="BX432" s="403" t="str">
        <f t="shared" ca="1" si="50"/>
        <v/>
      </c>
      <c r="BY432" s="713" t="str">
        <f t="shared" ca="1" si="55"/>
        <v/>
      </c>
      <c r="BZ432" s="711">
        <v>414</v>
      </c>
      <c r="CA432" s="714" t="str">
        <f t="shared" ca="1" si="56"/>
        <v/>
      </c>
      <c r="CB432" s="399" t="str">
        <f t="shared" ca="1" si="57"/>
        <v/>
      </c>
      <c r="CC432" s="400" t="str">
        <f ca="1"/>
        <v/>
      </c>
      <c r="CD432" s="400" t="str">
        <f ca="1"/>
        <v/>
      </c>
      <c r="CE432" s="400" t="str">
        <f ca="1"/>
        <v/>
      </c>
      <c r="CF432" s="401" t="str">
        <f ca="1"/>
        <v/>
      </c>
      <c r="CG432" s="402" t="str">
        <f ca="1"/>
        <v/>
      </c>
      <c r="CH432" s="400" t="str">
        <f ca="1"/>
        <v/>
      </c>
      <c r="CI432" s="715" t="str">
        <f t="shared" ca="1" si="51"/>
        <v/>
      </c>
    </row>
    <row r="433" spans="5:87">
      <c r="E433" s="321">
        <v>415</v>
      </c>
      <c r="F433" s="408"/>
      <c r="G433" s="409"/>
      <c r="H433" s="419"/>
      <c r="I433" s="404"/>
      <c r="J433" s="404"/>
      <c r="K433" s="405"/>
      <c r="L433" s="406"/>
      <c r="M433" s="404"/>
      <c r="N433" s="407"/>
      <c r="P433" s="322">
        <v>415</v>
      </c>
      <c r="Q433" s="714" t="str">
        <f t="shared" si="52"/>
        <v/>
      </c>
      <c r="R433" s="435"/>
      <c r="S433" s="419"/>
      <c r="T433" s="419"/>
      <c r="U433" s="419"/>
      <c r="V433" s="432"/>
      <c r="W433" s="433"/>
      <c r="X433" s="419"/>
      <c r="Y433" s="434"/>
      <c r="Z433" s="2" t="s">
        <v>95</v>
      </c>
      <c r="BN433" s="708" t="s">
        <v>95</v>
      </c>
      <c r="BO433" s="711">
        <v>415</v>
      </c>
      <c r="BP433" s="401" t="str">
        <f t="shared" ca="1" si="53"/>
        <v/>
      </c>
      <c r="BQ433" s="399" t="str">
        <f t="shared" ca="1" si="54"/>
        <v/>
      </c>
      <c r="BR433" s="400" t="str">
        <f ca="1"/>
        <v/>
      </c>
      <c r="BS433" s="400" t="str">
        <f ca="1"/>
        <v/>
      </c>
      <c r="BT433" s="400" t="str">
        <f ca="1"/>
        <v/>
      </c>
      <c r="BU433" s="401" t="str">
        <f ca="1"/>
        <v/>
      </c>
      <c r="BV433" s="402" t="str">
        <f ca="1"/>
        <v/>
      </c>
      <c r="BW433" s="400" t="str">
        <f ca="1"/>
        <v/>
      </c>
      <c r="BX433" s="403" t="str">
        <f t="shared" ca="1" si="50"/>
        <v/>
      </c>
      <c r="BY433" s="713" t="str">
        <f t="shared" ca="1" si="55"/>
        <v/>
      </c>
      <c r="BZ433" s="711">
        <v>415</v>
      </c>
      <c r="CA433" s="714" t="str">
        <f t="shared" ca="1" si="56"/>
        <v/>
      </c>
      <c r="CB433" s="399" t="str">
        <f t="shared" ca="1" si="57"/>
        <v/>
      </c>
      <c r="CC433" s="400" t="str">
        <f ca="1"/>
        <v/>
      </c>
      <c r="CD433" s="400" t="str">
        <f ca="1"/>
        <v/>
      </c>
      <c r="CE433" s="400" t="str">
        <f ca="1"/>
        <v/>
      </c>
      <c r="CF433" s="401" t="str">
        <f ca="1"/>
        <v/>
      </c>
      <c r="CG433" s="402" t="str">
        <f ca="1"/>
        <v/>
      </c>
      <c r="CH433" s="400" t="str">
        <f ca="1"/>
        <v/>
      </c>
      <c r="CI433" s="715" t="str">
        <f t="shared" ca="1" si="51"/>
        <v/>
      </c>
    </row>
    <row r="434" spans="5:87">
      <c r="E434" s="321">
        <v>416</v>
      </c>
      <c r="F434" s="408"/>
      <c r="G434" s="409"/>
      <c r="H434" s="419"/>
      <c r="I434" s="404"/>
      <c r="J434" s="404"/>
      <c r="K434" s="405"/>
      <c r="L434" s="406"/>
      <c r="M434" s="404"/>
      <c r="N434" s="407"/>
      <c r="P434" s="322">
        <v>416</v>
      </c>
      <c r="Q434" s="714" t="str">
        <f t="shared" si="52"/>
        <v/>
      </c>
      <c r="R434" s="435"/>
      <c r="S434" s="419"/>
      <c r="T434" s="419"/>
      <c r="U434" s="419"/>
      <c r="V434" s="432"/>
      <c r="W434" s="433"/>
      <c r="X434" s="419"/>
      <c r="Y434" s="434"/>
      <c r="Z434" s="2" t="s">
        <v>95</v>
      </c>
      <c r="BN434" s="708" t="s">
        <v>95</v>
      </c>
      <c r="BO434" s="711">
        <v>416</v>
      </c>
      <c r="BP434" s="401" t="str">
        <f t="shared" ca="1" si="53"/>
        <v/>
      </c>
      <c r="BQ434" s="399" t="str">
        <f t="shared" ca="1" si="54"/>
        <v/>
      </c>
      <c r="BR434" s="400" t="str">
        <f ca="1"/>
        <v/>
      </c>
      <c r="BS434" s="400" t="str">
        <f ca="1"/>
        <v/>
      </c>
      <c r="BT434" s="400" t="str">
        <f ca="1"/>
        <v/>
      </c>
      <c r="BU434" s="401" t="str">
        <f ca="1"/>
        <v/>
      </c>
      <c r="BV434" s="402" t="str">
        <f ca="1"/>
        <v/>
      </c>
      <c r="BW434" s="400" t="str">
        <f ca="1"/>
        <v/>
      </c>
      <c r="BX434" s="403" t="str">
        <f t="shared" ca="1" si="50"/>
        <v/>
      </c>
      <c r="BY434" s="713" t="str">
        <f t="shared" ca="1" si="55"/>
        <v/>
      </c>
      <c r="BZ434" s="711">
        <v>416</v>
      </c>
      <c r="CA434" s="714" t="str">
        <f t="shared" ca="1" si="56"/>
        <v/>
      </c>
      <c r="CB434" s="399" t="str">
        <f t="shared" ca="1" si="57"/>
        <v/>
      </c>
      <c r="CC434" s="400" t="str">
        <f ca="1"/>
        <v/>
      </c>
      <c r="CD434" s="400" t="str">
        <f ca="1"/>
        <v/>
      </c>
      <c r="CE434" s="400" t="str">
        <f ca="1"/>
        <v/>
      </c>
      <c r="CF434" s="401" t="str">
        <f ca="1"/>
        <v/>
      </c>
      <c r="CG434" s="402" t="str">
        <f ca="1"/>
        <v/>
      </c>
      <c r="CH434" s="400" t="str">
        <f ca="1"/>
        <v/>
      </c>
      <c r="CI434" s="715" t="str">
        <f t="shared" ca="1" si="51"/>
        <v/>
      </c>
    </row>
    <row r="435" spans="5:87">
      <c r="E435" s="321">
        <v>417</v>
      </c>
      <c r="F435" s="408"/>
      <c r="G435" s="409"/>
      <c r="H435" s="419"/>
      <c r="I435" s="404"/>
      <c r="J435" s="404"/>
      <c r="K435" s="405"/>
      <c r="L435" s="406"/>
      <c r="M435" s="404"/>
      <c r="N435" s="407"/>
      <c r="P435" s="322">
        <v>417</v>
      </c>
      <c r="Q435" s="714" t="str">
        <f t="shared" si="52"/>
        <v/>
      </c>
      <c r="R435" s="435"/>
      <c r="S435" s="419"/>
      <c r="T435" s="419"/>
      <c r="U435" s="419"/>
      <c r="V435" s="432"/>
      <c r="W435" s="433"/>
      <c r="X435" s="419"/>
      <c r="Y435" s="434"/>
      <c r="Z435" s="2" t="s">
        <v>95</v>
      </c>
      <c r="BN435" s="708" t="s">
        <v>95</v>
      </c>
      <c r="BO435" s="711">
        <v>417</v>
      </c>
      <c r="BP435" s="401" t="str">
        <f t="shared" ca="1" si="53"/>
        <v/>
      </c>
      <c r="BQ435" s="399" t="str">
        <f t="shared" ca="1" si="54"/>
        <v/>
      </c>
      <c r="BR435" s="400" t="str">
        <f ca="1"/>
        <v/>
      </c>
      <c r="BS435" s="400" t="str">
        <f ca="1"/>
        <v/>
      </c>
      <c r="BT435" s="400" t="str">
        <f ca="1"/>
        <v/>
      </c>
      <c r="BU435" s="401" t="str">
        <f ca="1"/>
        <v/>
      </c>
      <c r="BV435" s="402" t="str">
        <f ca="1"/>
        <v/>
      </c>
      <c r="BW435" s="400" t="str">
        <f ca="1"/>
        <v/>
      </c>
      <c r="BX435" s="403" t="str">
        <f t="shared" ca="1" si="50"/>
        <v/>
      </c>
      <c r="BY435" s="713" t="str">
        <f t="shared" ca="1" si="55"/>
        <v/>
      </c>
      <c r="BZ435" s="711">
        <v>417</v>
      </c>
      <c r="CA435" s="714" t="str">
        <f t="shared" ca="1" si="56"/>
        <v/>
      </c>
      <c r="CB435" s="399" t="str">
        <f t="shared" ca="1" si="57"/>
        <v/>
      </c>
      <c r="CC435" s="400" t="str">
        <f ca="1"/>
        <v/>
      </c>
      <c r="CD435" s="400" t="str">
        <f ca="1"/>
        <v/>
      </c>
      <c r="CE435" s="400" t="str">
        <f ca="1"/>
        <v/>
      </c>
      <c r="CF435" s="401" t="str">
        <f ca="1"/>
        <v/>
      </c>
      <c r="CG435" s="402" t="str">
        <f ca="1"/>
        <v/>
      </c>
      <c r="CH435" s="400" t="str">
        <f ca="1"/>
        <v/>
      </c>
      <c r="CI435" s="715" t="str">
        <f t="shared" ca="1" si="51"/>
        <v/>
      </c>
    </row>
    <row r="436" spans="5:87">
      <c r="E436" s="321">
        <v>418</v>
      </c>
      <c r="F436" s="408"/>
      <c r="G436" s="409"/>
      <c r="H436" s="419"/>
      <c r="I436" s="404"/>
      <c r="J436" s="404"/>
      <c r="K436" s="405"/>
      <c r="L436" s="406"/>
      <c r="M436" s="404"/>
      <c r="N436" s="407"/>
      <c r="P436" s="322">
        <v>418</v>
      </c>
      <c r="Q436" s="714" t="str">
        <f t="shared" si="52"/>
        <v/>
      </c>
      <c r="R436" s="435"/>
      <c r="S436" s="419"/>
      <c r="T436" s="419"/>
      <c r="U436" s="419"/>
      <c r="V436" s="432"/>
      <c r="W436" s="433"/>
      <c r="X436" s="419"/>
      <c r="Y436" s="434"/>
      <c r="Z436" s="2" t="s">
        <v>95</v>
      </c>
      <c r="BN436" s="708" t="s">
        <v>95</v>
      </c>
      <c r="BO436" s="711">
        <v>418</v>
      </c>
      <c r="BP436" s="401" t="str">
        <f t="shared" ca="1" si="53"/>
        <v/>
      </c>
      <c r="BQ436" s="399" t="str">
        <f t="shared" ca="1" si="54"/>
        <v/>
      </c>
      <c r="BR436" s="400" t="str">
        <f ca="1"/>
        <v/>
      </c>
      <c r="BS436" s="400" t="str">
        <f ca="1"/>
        <v/>
      </c>
      <c r="BT436" s="400" t="str">
        <f ca="1"/>
        <v/>
      </c>
      <c r="BU436" s="401" t="str">
        <f ca="1"/>
        <v/>
      </c>
      <c r="BV436" s="402" t="str">
        <f ca="1"/>
        <v/>
      </c>
      <c r="BW436" s="400" t="str">
        <f ca="1"/>
        <v/>
      </c>
      <c r="BX436" s="403" t="str">
        <f t="shared" ca="1" si="50"/>
        <v/>
      </c>
      <c r="BY436" s="713" t="str">
        <f t="shared" ca="1" si="55"/>
        <v/>
      </c>
      <c r="BZ436" s="711">
        <v>418</v>
      </c>
      <c r="CA436" s="714" t="str">
        <f t="shared" ca="1" si="56"/>
        <v/>
      </c>
      <c r="CB436" s="399" t="str">
        <f t="shared" ca="1" si="57"/>
        <v/>
      </c>
      <c r="CC436" s="400" t="str">
        <f ca="1"/>
        <v/>
      </c>
      <c r="CD436" s="400" t="str">
        <f ca="1"/>
        <v/>
      </c>
      <c r="CE436" s="400" t="str">
        <f ca="1"/>
        <v/>
      </c>
      <c r="CF436" s="401" t="str">
        <f ca="1"/>
        <v/>
      </c>
      <c r="CG436" s="402" t="str">
        <f ca="1"/>
        <v/>
      </c>
      <c r="CH436" s="400" t="str">
        <f ca="1"/>
        <v/>
      </c>
      <c r="CI436" s="715" t="str">
        <f t="shared" ca="1" si="51"/>
        <v/>
      </c>
    </row>
    <row r="437" spans="5:87">
      <c r="E437" s="321">
        <v>419</v>
      </c>
      <c r="F437" s="408"/>
      <c r="G437" s="409"/>
      <c r="H437" s="419"/>
      <c r="I437" s="404"/>
      <c r="J437" s="404"/>
      <c r="K437" s="405"/>
      <c r="L437" s="406"/>
      <c r="M437" s="404"/>
      <c r="N437" s="407"/>
      <c r="P437" s="322">
        <v>419</v>
      </c>
      <c r="Q437" s="714" t="str">
        <f t="shared" si="52"/>
        <v/>
      </c>
      <c r="R437" s="435"/>
      <c r="S437" s="419"/>
      <c r="T437" s="419"/>
      <c r="U437" s="419"/>
      <c r="V437" s="432"/>
      <c r="W437" s="433"/>
      <c r="X437" s="419"/>
      <c r="Y437" s="434"/>
      <c r="Z437" s="2" t="s">
        <v>95</v>
      </c>
      <c r="BN437" s="708" t="s">
        <v>95</v>
      </c>
      <c r="BO437" s="711">
        <v>419</v>
      </c>
      <c r="BP437" s="401" t="str">
        <f t="shared" ca="1" si="53"/>
        <v/>
      </c>
      <c r="BQ437" s="399" t="str">
        <f t="shared" ca="1" si="54"/>
        <v/>
      </c>
      <c r="BR437" s="400" t="str">
        <f ca="1"/>
        <v/>
      </c>
      <c r="BS437" s="400" t="str">
        <f ca="1"/>
        <v/>
      </c>
      <c r="BT437" s="400" t="str">
        <f ca="1"/>
        <v/>
      </c>
      <c r="BU437" s="401" t="str">
        <f ca="1"/>
        <v/>
      </c>
      <c r="BV437" s="402" t="str">
        <f ca="1"/>
        <v/>
      </c>
      <c r="BW437" s="400" t="str">
        <f ca="1"/>
        <v/>
      </c>
      <c r="BX437" s="403" t="str">
        <f t="shared" ca="1" si="50"/>
        <v/>
      </c>
      <c r="BY437" s="713" t="str">
        <f t="shared" ca="1" si="55"/>
        <v/>
      </c>
      <c r="BZ437" s="711">
        <v>419</v>
      </c>
      <c r="CA437" s="714" t="str">
        <f t="shared" ca="1" si="56"/>
        <v/>
      </c>
      <c r="CB437" s="399" t="str">
        <f t="shared" ca="1" si="57"/>
        <v/>
      </c>
      <c r="CC437" s="400" t="str">
        <f ca="1"/>
        <v/>
      </c>
      <c r="CD437" s="400" t="str">
        <f ca="1"/>
        <v/>
      </c>
      <c r="CE437" s="400" t="str">
        <f ca="1"/>
        <v/>
      </c>
      <c r="CF437" s="401" t="str">
        <f ca="1"/>
        <v/>
      </c>
      <c r="CG437" s="402" t="str">
        <f ca="1"/>
        <v/>
      </c>
      <c r="CH437" s="400" t="str">
        <f ca="1"/>
        <v/>
      </c>
      <c r="CI437" s="715" t="str">
        <f t="shared" ca="1" si="51"/>
        <v/>
      </c>
    </row>
    <row r="438" spans="5:87">
      <c r="E438" s="321">
        <v>420</v>
      </c>
      <c r="F438" s="408"/>
      <c r="G438" s="409"/>
      <c r="H438" s="419"/>
      <c r="I438" s="404"/>
      <c r="J438" s="404"/>
      <c r="K438" s="405"/>
      <c r="L438" s="406"/>
      <c r="M438" s="404"/>
      <c r="N438" s="407"/>
      <c r="P438" s="322">
        <v>420</v>
      </c>
      <c r="Q438" s="714" t="str">
        <f t="shared" si="52"/>
        <v/>
      </c>
      <c r="R438" s="435"/>
      <c r="S438" s="419"/>
      <c r="T438" s="419"/>
      <c r="U438" s="419"/>
      <c r="V438" s="432"/>
      <c r="W438" s="433"/>
      <c r="X438" s="419"/>
      <c r="Y438" s="434"/>
      <c r="Z438" s="2" t="s">
        <v>95</v>
      </c>
      <c r="BN438" s="708" t="s">
        <v>95</v>
      </c>
      <c r="BO438" s="711">
        <v>420</v>
      </c>
      <c r="BP438" s="401" t="str">
        <f t="shared" ca="1" si="53"/>
        <v/>
      </c>
      <c r="BQ438" s="399" t="str">
        <f t="shared" ca="1" si="54"/>
        <v/>
      </c>
      <c r="BR438" s="400" t="str">
        <f ca="1"/>
        <v/>
      </c>
      <c r="BS438" s="400" t="str">
        <f ca="1"/>
        <v/>
      </c>
      <c r="BT438" s="400" t="str">
        <f ca="1"/>
        <v/>
      </c>
      <c r="BU438" s="401" t="str">
        <f ca="1"/>
        <v/>
      </c>
      <c r="BV438" s="402" t="str">
        <f ca="1"/>
        <v/>
      </c>
      <c r="BW438" s="400" t="str">
        <f ca="1"/>
        <v/>
      </c>
      <c r="BX438" s="403" t="str">
        <f t="shared" ca="1" si="50"/>
        <v/>
      </c>
      <c r="BY438" s="713" t="str">
        <f t="shared" ca="1" si="55"/>
        <v/>
      </c>
      <c r="BZ438" s="711">
        <v>420</v>
      </c>
      <c r="CA438" s="714" t="str">
        <f t="shared" ca="1" si="56"/>
        <v/>
      </c>
      <c r="CB438" s="399" t="str">
        <f t="shared" ca="1" si="57"/>
        <v/>
      </c>
      <c r="CC438" s="400" t="str">
        <f ca="1"/>
        <v/>
      </c>
      <c r="CD438" s="400" t="str">
        <f ca="1"/>
        <v/>
      </c>
      <c r="CE438" s="400" t="str">
        <f ca="1"/>
        <v/>
      </c>
      <c r="CF438" s="401" t="str">
        <f ca="1"/>
        <v/>
      </c>
      <c r="CG438" s="402" t="str">
        <f ca="1"/>
        <v/>
      </c>
      <c r="CH438" s="400" t="str">
        <f ca="1"/>
        <v/>
      </c>
      <c r="CI438" s="715" t="str">
        <f t="shared" ca="1" si="51"/>
        <v/>
      </c>
    </row>
    <row r="439" spans="5:87">
      <c r="E439" s="321">
        <v>421</v>
      </c>
      <c r="F439" s="408"/>
      <c r="G439" s="409"/>
      <c r="H439" s="419"/>
      <c r="I439" s="404"/>
      <c r="J439" s="404"/>
      <c r="K439" s="405"/>
      <c r="L439" s="406"/>
      <c r="M439" s="404"/>
      <c r="N439" s="407"/>
      <c r="P439" s="322">
        <v>421</v>
      </c>
      <c r="Q439" s="714" t="str">
        <f t="shared" si="52"/>
        <v/>
      </c>
      <c r="R439" s="435"/>
      <c r="S439" s="419"/>
      <c r="T439" s="419"/>
      <c r="U439" s="419"/>
      <c r="V439" s="432"/>
      <c r="W439" s="433"/>
      <c r="X439" s="419"/>
      <c r="Y439" s="434"/>
      <c r="Z439" s="2" t="s">
        <v>95</v>
      </c>
      <c r="BN439" s="708" t="s">
        <v>95</v>
      </c>
      <c r="BO439" s="711">
        <v>421</v>
      </c>
      <c r="BP439" s="401" t="str">
        <f t="shared" ca="1" si="53"/>
        <v/>
      </c>
      <c r="BQ439" s="399" t="str">
        <f t="shared" ca="1" si="54"/>
        <v/>
      </c>
      <c r="BR439" s="400" t="str">
        <f ca="1"/>
        <v/>
      </c>
      <c r="BS439" s="400" t="str">
        <f ca="1"/>
        <v/>
      </c>
      <c r="BT439" s="400" t="str">
        <f ca="1"/>
        <v/>
      </c>
      <c r="BU439" s="401" t="str">
        <f ca="1"/>
        <v/>
      </c>
      <c r="BV439" s="402" t="str">
        <f ca="1"/>
        <v/>
      </c>
      <c r="BW439" s="400" t="str">
        <f ca="1"/>
        <v/>
      </c>
      <c r="BX439" s="403" t="str">
        <f t="shared" ca="1" si="50"/>
        <v/>
      </c>
      <c r="BY439" s="713" t="str">
        <f t="shared" ca="1" si="55"/>
        <v/>
      </c>
      <c r="BZ439" s="711">
        <v>421</v>
      </c>
      <c r="CA439" s="714" t="str">
        <f t="shared" ca="1" si="56"/>
        <v/>
      </c>
      <c r="CB439" s="399" t="str">
        <f t="shared" ca="1" si="57"/>
        <v/>
      </c>
      <c r="CC439" s="400" t="str">
        <f ca="1"/>
        <v/>
      </c>
      <c r="CD439" s="400" t="str">
        <f ca="1"/>
        <v/>
      </c>
      <c r="CE439" s="400" t="str">
        <f ca="1"/>
        <v/>
      </c>
      <c r="CF439" s="401" t="str">
        <f ca="1"/>
        <v/>
      </c>
      <c r="CG439" s="402" t="str">
        <f ca="1"/>
        <v/>
      </c>
      <c r="CH439" s="400" t="str">
        <f ca="1"/>
        <v/>
      </c>
      <c r="CI439" s="715" t="str">
        <f t="shared" ca="1" si="51"/>
        <v/>
      </c>
    </row>
    <row r="440" spans="5:87">
      <c r="E440" s="321">
        <v>422</v>
      </c>
      <c r="F440" s="408"/>
      <c r="G440" s="409"/>
      <c r="H440" s="419"/>
      <c r="I440" s="404"/>
      <c r="J440" s="404"/>
      <c r="K440" s="405"/>
      <c r="L440" s="406"/>
      <c r="M440" s="404"/>
      <c r="N440" s="407"/>
      <c r="P440" s="322">
        <v>422</v>
      </c>
      <c r="Q440" s="714" t="str">
        <f t="shared" si="52"/>
        <v/>
      </c>
      <c r="R440" s="435"/>
      <c r="S440" s="419"/>
      <c r="T440" s="419"/>
      <c r="U440" s="419"/>
      <c r="V440" s="432"/>
      <c r="W440" s="433"/>
      <c r="X440" s="419"/>
      <c r="Y440" s="434"/>
      <c r="Z440" s="2" t="s">
        <v>95</v>
      </c>
      <c r="BN440" s="708" t="s">
        <v>95</v>
      </c>
      <c r="BO440" s="711">
        <v>422</v>
      </c>
      <c r="BP440" s="401" t="str">
        <f t="shared" ca="1" si="53"/>
        <v/>
      </c>
      <c r="BQ440" s="399" t="str">
        <f t="shared" ca="1" si="54"/>
        <v/>
      </c>
      <c r="BR440" s="400" t="str">
        <f ca="1"/>
        <v/>
      </c>
      <c r="BS440" s="400" t="str">
        <f ca="1"/>
        <v/>
      </c>
      <c r="BT440" s="400" t="str">
        <f ca="1"/>
        <v/>
      </c>
      <c r="BU440" s="401" t="str">
        <f ca="1"/>
        <v/>
      </c>
      <c r="BV440" s="402" t="str">
        <f ca="1"/>
        <v/>
      </c>
      <c r="BW440" s="400" t="str">
        <f ca="1"/>
        <v/>
      </c>
      <c r="BX440" s="403" t="str">
        <f t="shared" ca="1" si="50"/>
        <v/>
      </c>
      <c r="BY440" s="713" t="str">
        <f t="shared" ca="1" si="55"/>
        <v/>
      </c>
      <c r="BZ440" s="711">
        <v>422</v>
      </c>
      <c r="CA440" s="714" t="str">
        <f t="shared" ca="1" si="56"/>
        <v/>
      </c>
      <c r="CB440" s="399" t="str">
        <f t="shared" ca="1" si="57"/>
        <v/>
      </c>
      <c r="CC440" s="400" t="str">
        <f ca="1"/>
        <v/>
      </c>
      <c r="CD440" s="400" t="str">
        <f ca="1"/>
        <v/>
      </c>
      <c r="CE440" s="400" t="str">
        <f ca="1"/>
        <v/>
      </c>
      <c r="CF440" s="401" t="str">
        <f ca="1"/>
        <v/>
      </c>
      <c r="CG440" s="402" t="str">
        <f ca="1"/>
        <v/>
      </c>
      <c r="CH440" s="400" t="str">
        <f ca="1"/>
        <v/>
      </c>
      <c r="CI440" s="715" t="str">
        <f t="shared" ca="1" si="51"/>
        <v/>
      </c>
    </row>
    <row r="441" spans="5:87">
      <c r="E441" s="321">
        <v>423</v>
      </c>
      <c r="F441" s="408"/>
      <c r="G441" s="409"/>
      <c r="H441" s="419"/>
      <c r="I441" s="404"/>
      <c r="J441" s="404"/>
      <c r="K441" s="405"/>
      <c r="L441" s="406"/>
      <c r="M441" s="404"/>
      <c r="N441" s="407"/>
      <c r="P441" s="322">
        <v>423</v>
      </c>
      <c r="Q441" s="714" t="str">
        <f t="shared" si="52"/>
        <v/>
      </c>
      <c r="R441" s="435"/>
      <c r="S441" s="419"/>
      <c r="T441" s="419"/>
      <c r="U441" s="419"/>
      <c r="V441" s="432"/>
      <c r="W441" s="433"/>
      <c r="X441" s="419"/>
      <c r="Y441" s="434"/>
      <c r="Z441" s="2" t="s">
        <v>95</v>
      </c>
      <c r="BN441" s="708" t="s">
        <v>95</v>
      </c>
      <c r="BO441" s="711">
        <v>423</v>
      </c>
      <c r="BP441" s="401" t="str">
        <f t="shared" ca="1" si="53"/>
        <v/>
      </c>
      <c r="BQ441" s="399" t="str">
        <f t="shared" ca="1" si="54"/>
        <v/>
      </c>
      <c r="BR441" s="400" t="str">
        <f ca="1"/>
        <v/>
      </c>
      <c r="BS441" s="400" t="str">
        <f ca="1"/>
        <v/>
      </c>
      <c r="BT441" s="400" t="str">
        <f ca="1"/>
        <v/>
      </c>
      <c r="BU441" s="401" t="str">
        <f ca="1"/>
        <v/>
      </c>
      <c r="BV441" s="402" t="str">
        <f ca="1"/>
        <v/>
      </c>
      <c r="BW441" s="400" t="str">
        <f ca="1"/>
        <v/>
      </c>
      <c r="BX441" s="403" t="str">
        <f t="shared" ca="1" si="50"/>
        <v/>
      </c>
      <c r="BY441" s="713" t="str">
        <f t="shared" ca="1" si="55"/>
        <v/>
      </c>
      <c r="BZ441" s="711">
        <v>423</v>
      </c>
      <c r="CA441" s="714" t="str">
        <f t="shared" ca="1" si="56"/>
        <v/>
      </c>
      <c r="CB441" s="399" t="str">
        <f t="shared" ca="1" si="57"/>
        <v/>
      </c>
      <c r="CC441" s="400" t="str">
        <f ca="1"/>
        <v/>
      </c>
      <c r="CD441" s="400" t="str">
        <f ca="1"/>
        <v/>
      </c>
      <c r="CE441" s="400" t="str">
        <f ca="1"/>
        <v/>
      </c>
      <c r="CF441" s="401" t="str">
        <f ca="1"/>
        <v/>
      </c>
      <c r="CG441" s="402" t="str">
        <f ca="1"/>
        <v/>
      </c>
      <c r="CH441" s="400" t="str">
        <f ca="1"/>
        <v/>
      </c>
      <c r="CI441" s="715" t="str">
        <f t="shared" ca="1" si="51"/>
        <v/>
      </c>
    </row>
    <row r="442" spans="5:87">
      <c r="E442" s="321">
        <v>424</v>
      </c>
      <c r="F442" s="408"/>
      <c r="G442" s="409"/>
      <c r="H442" s="419"/>
      <c r="I442" s="404"/>
      <c r="J442" s="404"/>
      <c r="K442" s="405"/>
      <c r="L442" s="406"/>
      <c r="M442" s="404"/>
      <c r="N442" s="407"/>
      <c r="P442" s="322">
        <v>424</v>
      </c>
      <c r="Q442" s="714" t="str">
        <f t="shared" si="52"/>
        <v/>
      </c>
      <c r="R442" s="435"/>
      <c r="S442" s="419"/>
      <c r="T442" s="419"/>
      <c r="U442" s="419"/>
      <c r="V442" s="432"/>
      <c r="W442" s="433"/>
      <c r="X442" s="419"/>
      <c r="Y442" s="434"/>
      <c r="Z442" s="2" t="s">
        <v>95</v>
      </c>
      <c r="BN442" s="708" t="s">
        <v>95</v>
      </c>
      <c r="BO442" s="711">
        <v>424</v>
      </c>
      <c r="BP442" s="401" t="str">
        <f t="shared" ca="1" si="53"/>
        <v/>
      </c>
      <c r="BQ442" s="399" t="str">
        <f t="shared" ca="1" si="54"/>
        <v/>
      </c>
      <c r="BR442" s="400" t="str">
        <f ca="1"/>
        <v/>
      </c>
      <c r="BS442" s="400" t="str">
        <f ca="1"/>
        <v/>
      </c>
      <c r="BT442" s="400" t="str">
        <f ca="1"/>
        <v/>
      </c>
      <c r="BU442" s="401" t="str">
        <f ca="1"/>
        <v/>
      </c>
      <c r="BV442" s="402" t="str">
        <f ca="1"/>
        <v/>
      </c>
      <c r="BW442" s="400" t="str">
        <f ca="1"/>
        <v/>
      </c>
      <c r="BX442" s="403" t="str">
        <f t="shared" ca="1" si="50"/>
        <v/>
      </c>
      <c r="BY442" s="713" t="str">
        <f t="shared" ca="1" si="55"/>
        <v/>
      </c>
      <c r="BZ442" s="711">
        <v>424</v>
      </c>
      <c r="CA442" s="714" t="str">
        <f t="shared" ca="1" si="56"/>
        <v/>
      </c>
      <c r="CB442" s="399" t="str">
        <f t="shared" ca="1" si="57"/>
        <v/>
      </c>
      <c r="CC442" s="400" t="str">
        <f ca="1"/>
        <v/>
      </c>
      <c r="CD442" s="400" t="str">
        <f ca="1"/>
        <v/>
      </c>
      <c r="CE442" s="400" t="str">
        <f ca="1"/>
        <v/>
      </c>
      <c r="CF442" s="401" t="str">
        <f ca="1"/>
        <v/>
      </c>
      <c r="CG442" s="402" t="str">
        <f ca="1"/>
        <v/>
      </c>
      <c r="CH442" s="400" t="str">
        <f ca="1"/>
        <v/>
      </c>
      <c r="CI442" s="715" t="str">
        <f t="shared" ca="1" si="51"/>
        <v/>
      </c>
    </row>
    <row r="443" spans="5:87">
      <c r="E443" s="321">
        <v>425</v>
      </c>
      <c r="F443" s="408"/>
      <c r="G443" s="409"/>
      <c r="H443" s="419"/>
      <c r="I443" s="404"/>
      <c r="J443" s="404"/>
      <c r="K443" s="405"/>
      <c r="L443" s="406"/>
      <c r="M443" s="404"/>
      <c r="N443" s="407"/>
      <c r="P443" s="322">
        <v>425</v>
      </c>
      <c r="Q443" s="714" t="str">
        <f t="shared" si="52"/>
        <v/>
      </c>
      <c r="R443" s="435"/>
      <c r="S443" s="419"/>
      <c r="T443" s="419"/>
      <c r="U443" s="419"/>
      <c r="V443" s="432"/>
      <c r="W443" s="433"/>
      <c r="X443" s="419"/>
      <c r="Y443" s="434"/>
      <c r="Z443" s="2" t="s">
        <v>95</v>
      </c>
      <c r="BN443" s="708" t="s">
        <v>95</v>
      </c>
      <c r="BO443" s="711">
        <v>425</v>
      </c>
      <c r="BP443" s="401" t="str">
        <f t="shared" ca="1" si="53"/>
        <v/>
      </c>
      <c r="BQ443" s="399" t="str">
        <f t="shared" ca="1" si="54"/>
        <v/>
      </c>
      <c r="BR443" s="400" t="str">
        <f ca="1"/>
        <v/>
      </c>
      <c r="BS443" s="400" t="str">
        <f ca="1"/>
        <v/>
      </c>
      <c r="BT443" s="400" t="str">
        <f ca="1"/>
        <v/>
      </c>
      <c r="BU443" s="401" t="str">
        <f ca="1"/>
        <v/>
      </c>
      <c r="BV443" s="402" t="str">
        <f ca="1"/>
        <v/>
      </c>
      <c r="BW443" s="400" t="str">
        <f ca="1"/>
        <v/>
      </c>
      <c r="BX443" s="403" t="str">
        <f t="shared" ca="1" si="50"/>
        <v/>
      </c>
      <c r="BY443" s="713" t="str">
        <f t="shared" ca="1" si="55"/>
        <v/>
      </c>
      <c r="BZ443" s="711">
        <v>425</v>
      </c>
      <c r="CA443" s="714" t="str">
        <f t="shared" ca="1" si="56"/>
        <v/>
      </c>
      <c r="CB443" s="399" t="str">
        <f t="shared" ca="1" si="57"/>
        <v/>
      </c>
      <c r="CC443" s="400" t="str">
        <f ca="1"/>
        <v/>
      </c>
      <c r="CD443" s="400" t="str">
        <f ca="1"/>
        <v/>
      </c>
      <c r="CE443" s="400" t="str">
        <f ca="1"/>
        <v/>
      </c>
      <c r="CF443" s="401" t="str">
        <f ca="1"/>
        <v/>
      </c>
      <c r="CG443" s="402" t="str">
        <f ca="1"/>
        <v/>
      </c>
      <c r="CH443" s="400" t="str">
        <f ca="1"/>
        <v/>
      </c>
      <c r="CI443" s="715" t="str">
        <f t="shared" ca="1" si="51"/>
        <v/>
      </c>
    </row>
    <row r="444" spans="5:87">
      <c r="E444" s="321">
        <v>426</v>
      </c>
      <c r="F444" s="408"/>
      <c r="G444" s="409"/>
      <c r="H444" s="419"/>
      <c r="I444" s="404"/>
      <c r="J444" s="404"/>
      <c r="K444" s="405"/>
      <c r="L444" s="406"/>
      <c r="M444" s="404"/>
      <c r="N444" s="407"/>
      <c r="P444" s="322">
        <v>426</v>
      </c>
      <c r="Q444" s="714" t="str">
        <f t="shared" si="52"/>
        <v/>
      </c>
      <c r="R444" s="435"/>
      <c r="S444" s="419"/>
      <c r="T444" s="419"/>
      <c r="U444" s="419"/>
      <c r="V444" s="432"/>
      <c r="W444" s="433"/>
      <c r="X444" s="419"/>
      <c r="Y444" s="434"/>
      <c r="Z444" s="2" t="s">
        <v>95</v>
      </c>
      <c r="BN444" s="708" t="s">
        <v>95</v>
      </c>
      <c r="BO444" s="711">
        <v>426</v>
      </c>
      <c r="BP444" s="401" t="str">
        <f t="shared" ca="1" si="53"/>
        <v/>
      </c>
      <c r="BQ444" s="399" t="str">
        <f t="shared" ca="1" si="54"/>
        <v/>
      </c>
      <c r="BR444" s="400" t="str">
        <f ca="1"/>
        <v/>
      </c>
      <c r="BS444" s="400" t="str">
        <f ca="1"/>
        <v/>
      </c>
      <c r="BT444" s="400" t="str">
        <f ca="1"/>
        <v/>
      </c>
      <c r="BU444" s="401" t="str">
        <f ca="1"/>
        <v/>
      </c>
      <c r="BV444" s="402" t="str">
        <f ca="1"/>
        <v/>
      </c>
      <c r="BW444" s="400" t="str">
        <f ca="1"/>
        <v/>
      </c>
      <c r="BX444" s="403" t="str">
        <f t="shared" ca="1" si="50"/>
        <v/>
      </c>
      <c r="BY444" s="713" t="str">
        <f t="shared" ca="1" si="55"/>
        <v/>
      </c>
      <c r="BZ444" s="711">
        <v>426</v>
      </c>
      <c r="CA444" s="714" t="str">
        <f t="shared" ca="1" si="56"/>
        <v/>
      </c>
      <c r="CB444" s="399" t="str">
        <f t="shared" ca="1" si="57"/>
        <v/>
      </c>
      <c r="CC444" s="400" t="str">
        <f ca="1"/>
        <v/>
      </c>
      <c r="CD444" s="400" t="str">
        <f ca="1"/>
        <v/>
      </c>
      <c r="CE444" s="400" t="str">
        <f ca="1"/>
        <v/>
      </c>
      <c r="CF444" s="401" t="str">
        <f ca="1"/>
        <v/>
      </c>
      <c r="CG444" s="402" t="str">
        <f ca="1"/>
        <v/>
      </c>
      <c r="CH444" s="400" t="str">
        <f ca="1"/>
        <v/>
      </c>
      <c r="CI444" s="715" t="str">
        <f t="shared" ca="1" si="51"/>
        <v/>
      </c>
    </row>
    <row r="445" spans="5:87">
      <c r="E445" s="321">
        <v>427</v>
      </c>
      <c r="F445" s="408"/>
      <c r="G445" s="409"/>
      <c r="H445" s="419"/>
      <c r="I445" s="404"/>
      <c r="J445" s="404"/>
      <c r="K445" s="405"/>
      <c r="L445" s="406"/>
      <c r="M445" s="404"/>
      <c r="N445" s="407"/>
      <c r="P445" s="322">
        <v>427</v>
      </c>
      <c r="Q445" s="714" t="str">
        <f t="shared" si="52"/>
        <v/>
      </c>
      <c r="R445" s="435"/>
      <c r="S445" s="419"/>
      <c r="T445" s="419"/>
      <c r="U445" s="419"/>
      <c r="V445" s="432"/>
      <c r="W445" s="433"/>
      <c r="X445" s="419"/>
      <c r="Y445" s="434"/>
      <c r="Z445" s="2" t="s">
        <v>95</v>
      </c>
      <c r="BN445" s="708" t="s">
        <v>95</v>
      </c>
      <c r="BO445" s="711">
        <v>427</v>
      </c>
      <c r="BP445" s="401" t="str">
        <f t="shared" ca="1" si="53"/>
        <v/>
      </c>
      <c r="BQ445" s="399" t="str">
        <f t="shared" ca="1" si="54"/>
        <v/>
      </c>
      <c r="BR445" s="400" t="str">
        <f ca="1"/>
        <v/>
      </c>
      <c r="BS445" s="400" t="str">
        <f ca="1"/>
        <v/>
      </c>
      <c r="BT445" s="400" t="str">
        <f ca="1"/>
        <v/>
      </c>
      <c r="BU445" s="401" t="str">
        <f ca="1"/>
        <v/>
      </c>
      <c r="BV445" s="402" t="str">
        <f ca="1"/>
        <v/>
      </c>
      <c r="BW445" s="400" t="str">
        <f ca="1"/>
        <v/>
      </c>
      <c r="BX445" s="403" t="str">
        <f t="shared" ca="1" si="50"/>
        <v/>
      </c>
      <c r="BY445" s="713" t="str">
        <f t="shared" ca="1" si="55"/>
        <v/>
      </c>
      <c r="BZ445" s="711">
        <v>427</v>
      </c>
      <c r="CA445" s="714" t="str">
        <f t="shared" ca="1" si="56"/>
        <v/>
      </c>
      <c r="CB445" s="399" t="str">
        <f t="shared" ca="1" si="57"/>
        <v/>
      </c>
      <c r="CC445" s="400" t="str">
        <f ca="1"/>
        <v/>
      </c>
      <c r="CD445" s="400" t="str">
        <f ca="1"/>
        <v/>
      </c>
      <c r="CE445" s="400" t="str">
        <f ca="1"/>
        <v/>
      </c>
      <c r="CF445" s="401" t="str">
        <f ca="1"/>
        <v/>
      </c>
      <c r="CG445" s="402" t="str">
        <f ca="1"/>
        <v/>
      </c>
      <c r="CH445" s="400" t="str">
        <f ca="1"/>
        <v/>
      </c>
      <c r="CI445" s="715" t="str">
        <f t="shared" ca="1" si="51"/>
        <v/>
      </c>
    </row>
    <row r="446" spans="5:87">
      <c r="E446" s="321">
        <v>428</v>
      </c>
      <c r="F446" s="408"/>
      <c r="G446" s="409"/>
      <c r="H446" s="419"/>
      <c r="I446" s="404"/>
      <c r="J446" s="404"/>
      <c r="K446" s="405"/>
      <c r="L446" s="406"/>
      <c r="M446" s="404"/>
      <c r="N446" s="407"/>
      <c r="P446" s="322">
        <v>428</v>
      </c>
      <c r="Q446" s="714" t="str">
        <f t="shared" si="52"/>
        <v/>
      </c>
      <c r="R446" s="435"/>
      <c r="S446" s="419"/>
      <c r="T446" s="419"/>
      <c r="U446" s="419"/>
      <c r="V446" s="432"/>
      <c r="W446" s="433"/>
      <c r="X446" s="419"/>
      <c r="Y446" s="434"/>
      <c r="Z446" s="2" t="s">
        <v>95</v>
      </c>
      <c r="BN446" s="708" t="s">
        <v>95</v>
      </c>
      <c r="BO446" s="711">
        <v>428</v>
      </c>
      <c r="BP446" s="401" t="str">
        <f t="shared" ca="1" si="53"/>
        <v/>
      </c>
      <c r="BQ446" s="399" t="str">
        <f t="shared" ca="1" si="54"/>
        <v/>
      </c>
      <c r="BR446" s="400" t="str">
        <f ca="1"/>
        <v/>
      </c>
      <c r="BS446" s="400" t="str">
        <f ca="1"/>
        <v/>
      </c>
      <c r="BT446" s="400" t="str">
        <f ca="1"/>
        <v/>
      </c>
      <c r="BU446" s="401" t="str">
        <f ca="1"/>
        <v/>
      </c>
      <c r="BV446" s="402" t="str">
        <f ca="1"/>
        <v/>
      </c>
      <c r="BW446" s="400" t="str">
        <f ca="1"/>
        <v/>
      </c>
      <c r="BX446" s="403" t="str">
        <f t="shared" ca="1" si="50"/>
        <v/>
      </c>
      <c r="BY446" s="713" t="str">
        <f t="shared" ca="1" si="55"/>
        <v/>
      </c>
      <c r="BZ446" s="711">
        <v>428</v>
      </c>
      <c r="CA446" s="714" t="str">
        <f t="shared" ca="1" si="56"/>
        <v/>
      </c>
      <c r="CB446" s="399" t="str">
        <f t="shared" ca="1" si="57"/>
        <v/>
      </c>
      <c r="CC446" s="400" t="str">
        <f ca="1"/>
        <v/>
      </c>
      <c r="CD446" s="400" t="str">
        <f ca="1"/>
        <v/>
      </c>
      <c r="CE446" s="400" t="str">
        <f ca="1"/>
        <v/>
      </c>
      <c r="CF446" s="401" t="str">
        <f ca="1"/>
        <v/>
      </c>
      <c r="CG446" s="402" t="str">
        <f ca="1"/>
        <v/>
      </c>
      <c r="CH446" s="400" t="str">
        <f ca="1"/>
        <v/>
      </c>
      <c r="CI446" s="715" t="str">
        <f t="shared" ca="1" si="51"/>
        <v/>
      </c>
    </row>
    <row r="447" spans="5:87">
      <c r="E447" s="321">
        <v>429</v>
      </c>
      <c r="F447" s="408"/>
      <c r="G447" s="409"/>
      <c r="H447" s="419"/>
      <c r="I447" s="404"/>
      <c r="J447" s="404"/>
      <c r="K447" s="405"/>
      <c r="L447" s="406"/>
      <c r="M447" s="404"/>
      <c r="N447" s="407"/>
      <c r="P447" s="322">
        <v>429</v>
      </c>
      <c r="Q447" s="714" t="str">
        <f t="shared" si="52"/>
        <v/>
      </c>
      <c r="R447" s="435"/>
      <c r="S447" s="419"/>
      <c r="T447" s="419"/>
      <c r="U447" s="419"/>
      <c r="V447" s="432"/>
      <c r="W447" s="433"/>
      <c r="X447" s="419"/>
      <c r="Y447" s="434"/>
      <c r="Z447" s="2" t="s">
        <v>95</v>
      </c>
      <c r="BN447" s="708" t="s">
        <v>95</v>
      </c>
      <c r="BO447" s="711">
        <v>429</v>
      </c>
      <c r="BP447" s="401" t="str">
        <f t="shared" ca="1" si="53"/>
        <v/>
      </c>
      <c r="BQ447" s="399" t="str">
        <f t="shared" ca="1" si="54"/>
        <v/>
      </c>
      <c r="BR447" s="400" t="str">
        <f ca="1"/>
        <v/>
      </c>
      <c r="BS447" s="400" t="str">
        <f ca="1"/>
        <v/>
      </c>
      <c r="BT447" s="400" t="str">
        <f ca="1"/>
        <v/>
      </c>
      <c r="BU447" s="401" t="str">
        <f ca="1"/>
        <v/>
      </c>
      <c r="BV447" s="402" t="str">
        <f ca="1"/>
        <v/>
      </c>
      <c r="BW447" s="400" t="str">
        <f ca="1"/>
        <v/>
      </c>
      <c r="BX447" s="403" t="str">
        <f t="shared" ca="1" si="50"/>
        <v/>
      </c>
      <c r="BY447" s="713" t="str">
        <f t="shared" ca="1" si="55"/>
        <v/>
      </c>
      <c r="BZ447" s="711">
        <v>429</v>
      </c>
      <c r="CA447" s="714" t="str">
        <f t="shared" ca="1" si="56"/>
        <v/>
      </c>
      <c r="CB447" s="399" t="str">
        <f t="shared" ca="1" si="57"/>
        <v/>
      </c>
      <c r="CC447" s="400" t="str">
        <f ca="1"/>
        <v/>
      </c>
      <c r="CD447" s="400" t="str">
        <f ca="1"/>
        <v/>
      </c>
      <c r="CE447" s="400" t="str">
        <f ca="1"/>
        <v/>
      </c>
      <c r="CF447" s="401" t="str">
        <f ca="1"/>
        <v/>
      </c>
      <c r="CG447" s="402" t="str">
        <f ca="1"/>
        <v/>
      </c>
      <c r="CH447" s="400" t="str">
        <f ca="1"/>
        <v/>
      </c>
      <c r="CI447" s="715" t="str">
        <f t="shared" ca="1" si="51"/>
        <v/>
      </c>
    </row>
    <row r="448" spans="5:87">
      <c r="E448" s="321">
        <v>430</v>
      </c>
      <c r="F448" s="408"/>
      <c r="G448" s="409"/>
      <c r="H448" s="419"/>
      <c r="I448" s="404"/>
      <c r="J448" s="404"/>
      <c r="K448" s="405"/>
      <c r="L448" s="406"/>
      <c r="M448" s="404"/>
      <c r="N448" s="407"/>
      <c r="P448" s="322">
        <v>430</v>
      </c>
      <c r="Q448" s="714" t="str">
        <f t="shared" si="52"/>
        <v/>
      </c>
      <c r="R448" s="435"/>
      <c r="S448" s="419"/>
      <c r="T448" s="419"/>
      <c r="U448" s="419"/>
      <c r="V448" s="432"/>
      <c r="W448" s="433"/>
      <c r="X448" s="419"/>
      <c r="Y448" s="434"/>
      <c r="Z448" s="2" t="s">
        <v>95</v>
      </c>
      <c r="BN448" s="708" t="s">
        <v>95</v>
      </c>
      <c r="BO448" s="711">
        <v>430</v>
      </c>
      <c r="BP448" s="401" t="str">
        <f t="shared" ca="1" si="53"/>
        <v/>
      </c>
      <c r="BQ448" s="399" t="str">
        <f t="shared" ca="1" si="54"/>
        <v/>
      </c>
      <c r="BR448" s="400" t="str">
        <f ca="1"/>
        <v/>
      </c>
      <c r="BS448" s="400" t="str">
        <f ca="1"/>
        <v/>
      </c>
      <c r="BT448" s="400" t="str">
        <f ca="1"/>
        <v/>
      </c>
      <c r="BU448" s="401" t="str">
        <f ca="1"/>
        <v/>
      </c>
      <c r="BV448" s="402" t="str">
        <f ca="1"/>
        <v/>
      </c>
      <c r="BW448" s="400" t="str">
        <f ca="1"/>
        <v/>
      </c>
      <c r="BX448" s="403" t="str">
        <f t="shared" ca="1" si="50"/>
        <v/>
      </c>
      <c r="BY448" s="713" t="str">
        <f t="shared" ca="1" si="55"/>
        <v/>
      </c>
      <c r="BZ448" s="711">
        <v>430</v>
      </c>
      <c r="CA448" s="714" t="str">
        <f t="shared" ca="1" si="56"/>
        <v/>
      </c>
      <c r="CB448" s="399" t="str">
        <f t="shared" ca="1" si="57"/>
        <v/>
      </c>
      <c r="CC448" s="400" t="str">
        <f ca="1"/>
        <v/>
      </c>
      <c r="CD448" s="400" t="str">
        <f ca="1"/>
        <v/>
      </c>
      <c r="CE448" s="400" t="str">
        <f ca="1"/>
        <v/>
      </c>
      <c r="CF448" s="401" t="str">
        <f ca="1"/>
        <v/>
      </c>
      <c r="CG448" s="402" t="str">
        <f ca="1"/>
        <v/>
      </c>
      <c r="CH448" s="400" t="str">
        <f ca="1"/>
        <v/>
      </c>
      <c r="CI448" s="715" t="str">
        <f t="shared" ca="1" si="51"/>
        <v/>
      </c>
    </row>
    <row r="449" spans="5:87">
      <c r="E449" s="321">
        <v>431</v>
      </c>
      <c r="F449" s="408"/>
      <c r="G449" s="409"/>
      <c r="H449" s="419"/>
      <c r="I449" s="404"/>
      <c r="J449" s="404"/>
      <c r="K449" s="405"/>
      <c r="L449" s="406"/>
      <c r="M449" s="404"/>
      <c r="N449" s="407"/>
      <c r="P449" s="322">
        <v>431</v>
      </c>
      <c r="Q449" s="714" t="str">
        <f t="shared" si="52"/>
        <v/>
      </c>
      <c r="R449" s="435"/>
      <c r="S449" s="419"/>
      <c r="T449" s="419"/>
      <c r="U449" s="419"/>
      <c r="V449" s="432"/>
      <c r="W449" s="433"/>
      <c r="X449" s="419"/>
      <c r="Y449" s="434"/>
      <c r="Z449" s="2" t="s">
        <v>95</v>
      </c>
      <c r="BN449" s="708" t="s">
        <v>95</v>
      </c>
      <c r="BO449" s="711">
        <v>431</v>
      </c>
      <c r="BP449" s="401" t="str">
        <f t="shared" ca="1" si="53"/>
        <v/>
      </c>
      <c r="BQ449" s="399" t="str">
        <f t="shared" ca="1" si="54"/>
        <v/>
      </c>
      <c r="BR449" s="400" t="str">
        <f ca="1"/>
        <v/>
      </c>
      <c r="BS449" s="400" t="str">
        <f ca="1"/>
        <v/>
      </c>
      <c r="BT449" s="400" t="str">
        <f ca="1"/>
        <v/>
      </c>
      <c r="BU449" s="401" t="str">
        <f ca="1"/>
        <v/>
      </c>
      <c r="BV449" s="402" t="str">
        <f ca="1"/>
        <v/>
      </c>
      <c r="BW449" s="400" t="str">
        <f ca="1"/>
        <v/>
      </c>
      <c r="BX449" s="403" t="str">
        <f t="shared" ca="1" si="50"/>
        <v/>
      </c>
      <c r="BY449" s="713" t="str">
        <f t="shared" ca="1" si="55"/>
        <v/>
      </c>
      <c r="BZ449" s="711">
        <v>431</v>
      </c>
      <c r="CA449" s="714" t="str">
        <f t="shared" ca="1" si="56"/>
        <v/>
      </c>
      <c r="CB449" s="399" t="str">
        <f t="shared" ca="1" si="57"/>
        <v/>
      </c>
      <c r="CC449" s="400" t="str">
        <f ca="1"/>
        <v/>
      </c>
      <c r="CD449" s="400" t="str">
        <f ca="1"/>
        <v/>
      </c>
      <c r="CE449" s="400" t="str">
        <f ca="1"/>
        <v/>
      </c>
      <c r="CF449" s="401" t="str">
        <f ca="1"/>
        <v/>
      </c>
      <c r="CG449" s="402" t="str">
        <f ca="1"/>
        <v/>
      </c>
      <c r="CH449" s="400" t="str">
        <f ca="1"/>
        <v/>
      </c>
      <c r="CI449" s="715" t="str">
        <f t="shared" ca="1" si="51"/>
        <v/>
      </c>
    </row>
    <row r="450" spans="5:87">
      <c r="E450" s="321">
        <v>432</v>
      </c>
      <c r="F450" s="408"/>
      <c r="G450" s="409"/>
      <c r="H450" s="419"/>
      <c r="I450" s="404"/>
      <c r="J450" s="404"/>
      <c r="K450" s="405"/>
      <c r="L450" s="406"/>
      <c r="M450" s="404"/>
      <c r="N450" s="407"/>
      <c r="P450" s="322">
        <v>432</v>
      </c>
      <c r="Q450" s="714" t="str">
        <f t="shared" si="52"/>
        <v/>
      </c>
      <c r="R450" s="435"/>
      <c r="S450" s="419"/>
      <c r="T450" s="419"/>
      <c r="U450" s="419"/>
      <c r="V450" s="432"/>
      <c r="W450" s="433"/>
      <c r="X450" s="419"/>
      <c r="Y450" s="434"/>
      <c r="Z450" s="2" t="s">
        <v>95</v>
      </c>
      <c r="BN450" s="708" t="s">
        <v>95</v>
      </c>
      <c r="BO450" s="711">
        <v>432</v>
      </c>
      <c r="BP450" s="401" t="str">
        <f t="shared" ca="1" si="53"/>
        <v/>
      </c>
      <c r="BQ450" s="399" t="str">
        <f t="shared" ca="1" si="54"/>
        <v/>
      </c>
      <c r="BR450" s="400" t="str">
        <f ca="1"/>
        <v/>
      </c>
      <c r="BS450" s="400" t="str">
        <f ca="1"/>
        <v/>
      </c>
      <c r="BT450" s="400" t="str">
        <f ca="1"/>
        <v/>
      </c>
      <c r="BU450" s="401" t="str">
        <f ca="1"/>
        <v/>
      </c>
      <c r="BV450" s="402" t="str">
        <f ca="1"/>
        <v/>
      </c>
      <c r="BW450" s="400" t="str">
        <f ca="1"/>
        <v/>
      </c>
      <c r="BX450" s="403" t="str">
        <f t="shared" ca="1" si="50"/>
        <v/>
      </c>
      <c r="BY450" s="713" t="str">
        <f t="shared" ca="1" si="55"/>
        <v/>
      </c>
      <c r="BZ450" s="711">
        <v>432</v>
      </c>
      <c r="CA450" s="714" t="str">
        <f t="shared" ca="1" si="56"/>
        <v/>
      </c>
      <c r="CB450" s="399" t="str">
        <f t="shared" ca="1" si="57"/>
        <v/>
      </c>
      <c r="CC450" s="400" t="str">
        <f ca="1"/>
        <v/>
      </c>
      <c r="CD450" s="400" t="str">
        <f ca="1"/>
        <v/>
      </c>
      <c r="CE450" s="400" t="str">
        <f ca="1"/>
        <v/>
      </c>
      <c r="CF450" s="401" t="str">
        <f ca="1"/>
        <v/>
      </c>
      <c r="CG450" s="402" t="str">
        <f ca="1"/>
        <v/>
      </c>
      <c r="CH450" s="400" t="str">
        <f ca="1"/>
        <v/>
      </c>
      <c r="CI450" s="715" t="str">
        <f t="shared" ca="1" si="51"/>
        <v/>
      </c>
    </row>
    <row r="451" spans="5:87">
      <c r="E451" s="321">
        <v>433</v>
      </c>
      <c r="F451" s="408"/>
      <c r="G451" s="409"/>
      <c r="H451" s="419"/>
      <c r="I451" s="404"/>
      <c r="J451" s="404"/>
      <c r="K451" s="405"/>
      <c r="L451" s="406"/>
      <c r="M451" s="404"/>
      <c r="N451" s="407"/>
      <c r="P451" s="322">
        <v>433</v>
      </c>
      <c r="Q451" s="714" t="str">
        <f t="shared" si="52"/>
        <v/>
      </c>
      <c r="R451" s="435"/>
      <c r="S451" s="419"/>
      <c r="T451" s="419"/>
      <c r="U451" s="419"/>
      <c r="V451" s="432"/>
      <c r="W451" s="433"/>
      <c r="X451" s="419"/>
      <c r="Y451" s="434"/>
      <c r="Z451" s="2" t="s">
        <v>95</v>
      </c>
      <c r="BN451" s="708" t="s">
        <v>95</v>
      </c>
      <c r="BO451" s="711">
        <v>433</v>
      </c>
      <c r="BP451" s="401" t="str">
        <f t="shared" ca="1" si="53"/>
        <v/>
      </c>
      <c r="BQ451" s="399" t="str">
        <f t="shared" ca="1" si="54"/>
        <v/>
      </c>
      <c r="BR451" s="400" t="str">
        <f ca="1"/>
        <v/>
      </c>
      <c r="BS451" s="400" t="str">
        <f ca="1"/>
        <v/>
      </c>
      <c r="BT451" s="400" t="str">
        <f ca="1"/>
        <v/>
      </c>
      <c r="BU451" s="401" t="str">
        <f ca="1"/>
        <v/>
      </c>
      <c r="BV451" s="402" t="str">
        <f ca="1"/>
        <v/>
      </c>
      <c r="BW451" s="400" t="str">
        <f ca="1"/>
        <v/>
      </c>
      <c r="BX451" s="403" t="str">
        <f t="shared" ca="1" si="50"/>
        <v/>
      </c>
      <c r="BY451" s="713" t="str">
        <f t="shared" ca="1" si="55"/>
        <v/>
      </c>
      <c r="BZ451" s="711">
        <v>433</v>
      </c>
      <c r="CA451" s="714" t="str">
        <f t="shared" ca="1" si="56"/>
        <v/>
      </c>
      <c r="CB451" s="399" t="str">
        <f t="shared" ca="1" si="57"/>
        <v/>
      </c>
      <c r="CC451" s="400" t="str">
        <f ca="1"/>
        <v/>
      </c>
      <c r="CD451" s="400" t="str">
        <f ca="1"/>
        <v/>
      </c>
      <c r="CE451" s="400" t="str">
        <f ca="1"/>
        <v/>
      </c>
      <c r="CF451" s="401" t="str">
        <f ca="1"/>
        <v/>
      </c>
      <c r="CG451" s="402" t="str">
        <f ca="1"/>
        <v/>
      </c>
      <c r="CH451" s="400" t="str">
        <f ca="1"/>
        <v/>
      </c>
      <c r="CI451" s="715" t="str">
        <f t="shared" ca="1" si="51"/>
        <v/>
      </c>
    </row>
    <row r="452" spans="5:87">
      <c r="E452" s="321">
        <v>434</v>
      </c>
      <c r="F452" s="408"/>
      <c r="G452" s="409"/>
      <c r="H452" s="419"/>
      <c r="I452" s="404"/>
      <c r="J452" s="404"/>
      <c r="K452" s="405"/>
      <c r="L452" s="406"/>
      <c r="M452" s="404"/>
      <c r="N452" s="407"/>
      <c r="P452" s="322">
        <v>434</v>
      </c>
      <c r="Q452" s="714" t="str">
        <f t="shared" si="52"/>
        <v/>
      </c>
      <c r="R452" s="435"/>
      <c r="S452" s="419"/>
      <c r="T452" s="419"/>
      <c r="U452" s="419"/>
      <c r="V452" s="432"/>
      <c r="W452" s="433"/>
      <c r="X452" s="419"/>
      <c r="Y452" s="434"/>
      <c r="Z452" s="2" t="s">
        <v>95</v>
      </c>
      <c r="BN452" s="708" t="s">
        <v>95</v>
      </c>
      <c r="BO452" s="711">
        <v>434</v>
      </c>
      <c r="BP452" s="401" t="str">
        <f t="shared" ca="1" si="53"/>
        <v/>
      </c>
      <c r="BQ452" s="399" t="str">
        <f t="shared" ca="1" si="54"/>
        <v/>
      </c>
      <c r="BR452" s="400" t="str">
        <f ca="1"/>
        <v/>
      </c>
      <c r="BS452" s="400" t="str">
        <f ca="1"/>
        <v/>
      </c>
      <c r="BT452" s="400" t="str">
        <f ca="1"/>
        <v/>
      </c>
      <c r="BU452" s="401" t="str">
        <f ca="1"/>
        <v/>
      </c>
      <c r="BV452" s="402" t="str">
        <f ca="1"/>
        <v/>
      </c>
      <c r="BW452" s="400" t="str">
        <f ca="1"/>
        <v/>
      </c>
      <c r="BX452" s="403" t="str">
        <f t="shared" ca="1" si="50"/>
        <v/>
      </c>
      <c r="BY452" s="713" t="str">
        <f t="shared" ca="1" si="55"/>
        <v/>
      </c>
      <c r="BZ452" s="711">
        <v>434</v>
      </c>
      <c r="CA452" s="714" t="str">
        <f t="shared" ca="1" si="56"/>
        <v/>
      </c>
      <c r="CB452" s="399" t="str">
        <f t="shared" ca="1" si="57"/>
        <v/>
      </c>
      <c r="CC452" s="400" t="str">
        <f ca="1"/>
        <v/>
      </c>
      <c r="CD452" s="400" t="str">
        <f ca="1"/>
        <v/>
      </c>
      <c r="CE452" s="400" t="str">
        <f ca="1"/>
        <v/>
      </c>
      <c r="CF452" s="401" t="str">
        <f ca="1"/>
        <v/>
      </c>
      <c r="CG452" s="402" t="str">
        <f ca="1"/>
        <v/>
      </c>
      <c r="CH452" s="400" t="str">
        <f ca="1"/>
        <v/>
      </c>
      <c r="CI452" s="715" t="str">
        <f t="shared" ca="1" si="51"/>
        <v/>
      </c>
    </row>
    <row r="453" spans="5:87">
      <c r="E453" s="321">
        <v>435</v>
      </c>
      <c r="F453" s="408"/>
      <c r="G453" s="409"/>
      <c r="H453" s="419"/>
      <c r="I453" s="404"/>
      <c r="J453" s="404"/>
      <c r="K453" s="405"/>
      <c r="L453" s="406"/>
      <c r="M453" s="404"/>
      <c r="N453" s="407"/>
      <c r="P453" s="322">
        <v>435</v>
      </c>
      <c r="Q453" s="714" t="str">
        <f t="shared" si="52"/>
        <v/>
      </c>
      <c r="R453" s="435"/>
      <c r="S453" s="419"/>
      <c r="T453" s="419"/>
      <c r="U453" s="419"/>
      <c r="V453" s="432"/>
      <c r="W453" s="433"/>
      <c r="X453" s="419"/>
      <c r="Y453" s="434"/>
      <c r="Z453" s="2" t="s">
        <v>95</v>
      </c>
      <c r="BN453" s="708" t="s">
        <v>95</v>
      </c>
      <c r="BO453" s="711">
        <v>435</v>
      </c>
      <c r="BP453" s="401" t="str">
        <f t="shared" ca="1" si="53"/>
        <v/>
      </c>
      <c r="BQ453" s="399" t="str">
        <f t="shared" ca="1" si="54"/>
        <v/>
      </c>
      <c r="BR453" s="400" t="str">
        <f ca="1"/>
        <v/>
      </c>
      <c r="BS453" s="400" t="str">
        <f ca="1"/>
        <v/>
      </c>
      <c r="BT453" s="400" t="str">
        <f ca="1"/>
        <v/>
      </c>
      <c r="BU453" s="401" t="str">
        <f ca="1"/>
        <v/>
      </c>
      <c r="BV453" s="402" t="str">
        <f ca="1"/>
        <v/>
      </c>
      <c r="BW453" s="400" t="str">
        <f ca="1"/>
        <v/>
      </c>
      <c r="BX453" s="403" t="str">
        <f t="shared" ca="1" si="50"/>
        <v/>
      </c>
      <c r="BY453" s="713" t="str">
        <f t="shared" ca="1" si="55"/>
        <v/>
      </c>
      <c r="BZ453" s="711">
        <v>435</v>
      </c>
      <c r="CA453" s="714" t="str">
        <f t="shared" ca="1" si="56"/>
        <v/>
      </c>
      <c r="CB453" s="399" t="str">
        <f t="shared" ca="1" si="57"/>
        <v/>
      </c>
      <c r="CC453" s="400" t="str">
        <f ca="1"/>
        <v/>
      </c>
      <c r="CD453" s="400" t="str">
        <f ca="1"/>
        <v/>
      </c>
      <c r="CE453" s="400" t="str">
        <f ca="1"/>
        <v/>
      </c>
      <c r="CF453" s="401" t="str">
        <f ca="1"/>
        <v/>
      </c>
      <c r="CG453" s="402" t="str">
        <f ca="1"/>
        <v/>
      </c>
      <c r="CH453" s="400" t="str">
        <f ca="1"/>
        <v/>
      </c>
      <c r="CI453" s="715" t="str">
        <f t="shared" ca="1" si="51"/>
        <v/>
      </c>
    </row>
    <row r="454" spans="5:87">
      <c r="E454" s="321">
        <v>436</v>
      </c>
      <c r="F454" s="408"/>
      <c r="G454" s="409"/>
      <c r="H454" s="419"/>
      <c r="I454" s="404"/>
      <c r="J454" s="404"/>
      <c r="K454" s="405"/>
      <c r="L454" s="406"/>
      <c r="M454" s="404"/>
      <c r="N454" s="407"/>
      <c r="P454" s="322">
        <v>436</v>
      </c>
      <c r="Q454" s="714" t="str">
        <f t="shared" si="52"/>
        <v/>
      </c>
      <c r="R454" s="435"/>
      <c r="S454" s="419"/>
      <c r="T454" s="419"/>
      <c r="U454" s="419"/>
      <c r="V454" s="432"/>
      <c r="W454" s="433"/>
      <c r="X454" s="419"/>
      <c r="Y454" s="434"/>
      <c r="Z454" s="2" t="s">
        <v>95</v>
      </c>
      <c r="BN454" s="708" t="s">
        <v>95</v>
      </c>
      <c r="BO454" s="711">
        <v>436</v>
      </c>
      <c r="BP454" s="401" t="str">
        <f t="shared" ca="1" si="53"/>
        <v/>
      </c>
      <c r="BQ454" s="399" t="str">
        <f t="shared" ca="1" si="54"/>
        <v/>
      </c>
      <c r="BR454" s="400" t="str">
        <f ca="1"/>
        <v/>
      </c>
      <c r="BS454" s="400" t="str">
        <f ca="1"/>
        <v/>
      </c>
      <c r="BT454" s="400" t="str">
        <f ca="1"/>
        <v/>
      </c>
      <c r="BU454" s="401" t="str">
        <f ca="1"/>
        <v/>
      </c>
      <c r="BV454" s="402" t="str">
        <f ca="1"/>
        <v/>
      </c>
      <c r="BW454" s="400" t="str">
        <f ca="1"/>
        <v/>
      </c>
      <c r="BX454" s="403" t="str">
        <f t="shared" ca="1" si="50"/>
        <v/>
      </c>
      <c r="BY454" s="713" t="str">
        <f t="shared" ca="1" si="55"/>
        <v/>
      </c>
      <c r="BZ454" s="711">
        <v>436</v>
      </c>
      <c r="CA454" s="714" t="str">
        <f t="shared" ca="1" si="56"/>
        <v/>
      </c>
      <c r="CB454" s="399" t="str">
        <f t="shared" ca="1" si="57"/>
        <v/>
      </c>
      <c r="CC454" s="400" t="str">
        <f ca="1"/>
        <v/>
      </c>
      <c r="CD454" s="400" t="str">
        <f ca="1"/>
        <v/>
      </c>
      <c r="CE454" s="400" t="str">
        <f ca="1"/>
        <v/>
      </c>
      <c r="CF454" s="401" t="str">
        <f ca="1"/>
        <v/>
      </c>
      <c r="CG454" s="402" t="str">
        <f ca="1"/>
        <v/>
      </c>
      <c r="CH454" s="400" t="str">
        <f ca="1"/>
        <v/>
      </c>
      <c r="CI454" s="715" t="str">
        <f t="shared" ca="1" si="51"/>
        <v/>
      </c>
    </row>
    <row r="455" spans="5:87">
      <c r="E455" s="321">
        <v>437</v>
      </c>
      <c r="F455" s="408"/>
      <c r="G455" s="409"/>
      <c r="H455" s="419"/>
      <c r="I455" s="404"/>
      <c r="J455" s="404"/>
      <c r="K455" s="405"/>
      <c r="L455" s="406"/>
      <c r="M455" s="404"/>
      <c r="N455" s="407"/>
      <c r="P455" s="322">
        <v>437</v>
      </c>
      <c r="Q455" s="714" t="str">
        <f t="shared" si="52"/>
        <v/>
      </c>
      <c r="R455" s="435"/>
      <c r="S455" s="419"/>
      <c r="T455" s="419"/>
      <c r="U455" s="419"/>
      <c r="V455" s="432"/>
      <c r="W455" s="433"/>
      <c r="X455" s="419"/>
      <c r="Y455" s="434"/>
      <c r="Z455" s="2" t="s">
        <v>95</v>
      </c>
      <c r="BN455" s="708" t="s">
        <v>95</v>
      </c>
      <c r="BO455" s="711">
        <v>437</v>
      </c>
      <c r="BP455" s="401" t="str">
        <f t="shared" ca="1" si="53"/>
        <v/>
      </c>
      <c r="BQ455" s="399" t="str">
        <f t="shared" ca="1" si="54"/>
        <v/>
      </c>
      <c r="BR455" s="400" t="str">
        <f ca="1"/>
        <v/>
      </c>
      <c r="BS455" s="400" t="str">
        <f ca="1"/>
        <v/>
      </c>
      <c r="BT455" s="400" t="str">
        <f ca="1"/>
        <v/>
      </c>
      <c r="BU455" s="401" t="str">
        <f ca="1"/>
        <v/>
      </c>
      <c r="BV455" s="402" t="str">
        <f ca="1"/>
        <v/>
      </c>
      <c r="BW455" s="400" t="str">
        <f ca="1"/>
        <v/>
      </c>
      <c r="BX455" s="403" t="str">
        <f t="shared" ca="1" si="50"/>
        <v/>
      </c>
      <c r="BY455" s="713" t="str">
        <f t="shared" ca="1" si="55"/>
        <v/>
      </c>
      <c r="BZ455" s="711">
        <v>437</v>
      </c>
      <c r="CA455" s="714" t="str">
        <f t="shared" ca="1" si="56"/>
        <v/>
      </c>
      <c r="CB455" s="399" t="str">
        <f t="shared" ca="1" si="57"/>
        <v/>
      </c>
      <c r="CC455" s="400" t="str">
        <f ca="1"/>
        <v/>
      </c>
      <c r="CD455" s="400" t="str">
        <f ca="1"/>
        <v/>
      </c>
      <c r="CE455" s="400" t="str">
        <f ca="1"/>
        <v/>
      </c>
      <c r="CF455" s="401" t="str">
        <f ca="1"/>
        <v/>
      </c>
      <c r="CG455" s="402" t="str">
        <f ca="1"/>
        <v/>
      </c>
      <c r="CH455" s="400" t="str">
        <f ca="1"/>
        <v/>
      </c>
      <c r="CI455" s="715" t="str">
        <f t="shared" ca="1" si="51"/>
        <v/>
      </c>
    </row>
    <row r="456" spans="5:87">
      <c r="E456" s="321">
        <v>438</v>
      </c>
      <c r="F456" s="408"/>
      <c r="G456" s="409"/>
      <c r="H456" s="419"/>
      <c r="I456" s="404"/>
      <c r="J456" s="404"/>
      <c r="K456" s="405"/>
      <c r="L456" s="406"/>
      <c r="M456" s="404"/>
      <c r="N456" s="407"/>
      <c r="P456" s="322">
        <v>438</v>
      </c>
      <c r="Q456" s="714" t="str">
        <f t="shared" si="52"/>
        <v/>
      </c>
      <c r="R456" s="435"/>
      <c r="S456" s="419"/>
      <c r="T456" s="419"/>
      <c r="U456" s="419"/>
      <c r="V456" s="432"/>
      <c r="W456" s="433"/>
      <c r="X456" s="419"/>
      <c r="Y456" s="434"/>
      <c r="Z456" s="2" t="s">
        <v>95</v>
      </c>
      <c r="BN456" s="708" t="s">
        <v>95</v>
      </c>
      <c r="BO456" s="711">
        <v>438</v>
      </c>
      <c r="BP456" s="401" t="str">
        <f t="shared" ca="1" si="53"/>
        <v/>
      </c>
      <c r="BQ456" s="399" t="str">
        <f t="shared" ca="1" si="54"/>
        <v/>
      </c>
      <c r="BR456" s="400" t="str">
        <f ca="1"/>
        <v/>
      </c>
      <c r="BS456" s="400" t="str">
        <f ca="1"/>
        <v/>
      </c>
      <c r="BT456" s="400" t="str">
        <f ca="1"/>
        <v/>
      </c>
      <c r="BU456" s="401" t="str">
        <f ca="1"/>
        <v/>
      </c>
      <c r="BV456" s="402" t="str">
        <f ca="1"/>
        <v/>
      </c>
      <c r="BW456" s="400" t="str">
        <f ca="1"/>
        <v/>
      </c>
      <c r="BX456" s="403" t="str">
        <f t="shared" ca="1" si="50"/>
        <v/>
      </c>
      <c r="BY456" s="713" t="str">
        <f t="shared" ca="1" si="55"/>
        <v/>
      </c>
      <c r="BZ456" s="711">
        <v>438</v>
      </c>
      <c r="CA456" s="714" t="str">
        <f t="shared" ca="1" si="56"/>
        <v/>
      </c>
      <c r="CB456" s="399" t="str">
        <f t="shared" ca="1" si="57"/>
        <v/>
      </c>
      <c r="CC456" s="400" t="str">
        <f ca="1"/>
        <v/>
      </c>
      <c r="CD456" s="400" t="str">
        <f ca="1"/>
        <v/>
      </c>
      <c r="CE456" s="400" t="str">
        <f ca="1"/>
        <v/>
      </c>
      <c r="CF456" s="401" t="str">
        <f ca="1"/>
        <v/>
      </c>
      <c r="CG456" s="402" t="str">
        <f ca="1"/>
        <v/>
      </c>
      <c r="CH456" s="400" t="str">
        <f ca="1"/>
        <v/>
      </c>
      <c r="CI456" s="715" t="str">
        <f t="shared" ca="1" si="51"/>
        <v/>
      </c>
    </row>
    <row r="457" spans="5:87">
      <c r="E457" s="321">
        <v>439</v>
      </c>
      <c r="F457" s="408"/>
      <c r="G457" s="409"/>
      <c r="H457" s="419"/>
      <c r="I457" s="404"/>
      <c r="J457" s="404"/>
      <c r="K457" s="405"/>
      <c r="L457" s="406"/>
      <c r="M457" s="404"/>
      <c r="N457" s="407"/>
      <c r="P457" s="322">
        <v>439</v>
      </c>
      <c r="Q457" s="714" t="str">
        <f t="shared" si="52"/>
        <v/>
      </c>
      <c r="R457" s="435"/>
      <c r="S457" s="419"/>
      <c r="T457" s="419"/>
      <c r="U457" s="419"/>
      <c r="V457" s="432"/>
      <c r="W457" s="433"/>
      <c r="X457" s="419"/>
      <c r="Y457" s="434"/>
      <c r="Z457" s="2" t="s">
        <v>95</v>
      </c>
      <c r="BN457" s="708" t="s">
        <v>95</v>
      </c>
      <c r="BO457" s="711">
        <v>439</v>
      </c>
      <c r="BP457" s="401" t="str">
        <f t="shared" ca="1" si="53"/>
        <v/>
      </c>
      <c r="BQ457" s="399" t="str">
        <f t="shared" ca="1" si="54"/>
        <v/>
      </c>
      <c r="BR457" s="400" t="str">
        <f ca="1"/>
        <v/>
      </c>
      <c r="BS457" s="400" t="str">
        <f ca="1"/>
        <v/>
      </c>
      <c r="BT457" s="400" t="str">
        <f ca="1"/>
        <v/>
      </c>
      <c r="BU457" s="401" t="str">
        <f ca="1"/>
        <v/>
      </c>
      <c r="BV457" s="402" t="str">
        <f ca="1"/>
        <v/>
      </c>
      <c r="BW457" s="400" t="str">
        <f ca="1"/>
        <v/>
      </c>
      <c r="BX457" s="403" t="str">
        <f t="shared" ca="1" si="50"/>
        <v/>
      </c>
      <c r="BY457" s="713" t="str">
        <f t="shared" ca="1" si="55"/>
        <v/>
      </c>
      <c r="BZ457" s="711">
        <v>439</v>
      </c>
      <c r="CA457" s="714" t="str">
        <f t="shared" ca="1" si="56"/>
        <v/>
      </c>
      <c r="CB457" s="399" t="str">
        <f t="shared" ca="1" si="57"/>
        <v/>
      </c>
      <c r="CC457" s="400" t="str">
        <f ca="1"/>
        <v/>
      </c>
      <c r="CD457" s="400" t="str">
        <f ca="1"/>
        <v/>
      </c>
      <c r="CE457" s="400" t="str">
        <f ca="1"/>
        <v/>
      </c>
      <c r="CF457" s="401" t="str">
        <f ca="1"/>
        <v/>
      </c>
      <c r="CG457" s="402" t="str">
        <f ca="1"/>
        <v/>
      </c>
      <c r="CH457" s="400" t="str">
        <f ca="1"/>
        <v/>
      </c>
      <c r="CI457" s="715" t="str">
        <f t="shared" ca="1" si="51"/>
        <v/>
      </c>
    </row>
    <row r="458" spans="5:87">
      <c r="E458" s="321">
        <v>440</v>
      </c>
      <c r="F458" s="408"/>
      <c r="G458" s="409"/>
      <c r="H458" s="419"/>
      <c r="I458" s="404"/>
      <c r="J458" s="404"/>
      <c r="K458" s="405"/>
      <c r="L458" s="406"/>
      <c r="M458" s="404"/>
      <c r="N458" s="407"/>
      <c r="P458" s="322">
        <v>440</v>
      </c>
      <c r="Q458" s="714" t="str">
        <f t="shared" si="52"/>
        <v/>
      </c>
      <c r="R458" s="435"/>
      <c r="S458" s="419"/>
      <c r="T458" s="419"/>
      <c r="U458" s="419"/>
      <c r="V458" s="432"/>
      <c r="W458" s="433"/>
      <c r="X458" s="419"/>
      <c r="Y458" s="434"/>
      <c r="Z458" s="2" t="s">
        <v>95</v>
      </c>
      <c r="BN458" s="708" t="s">
        <v>95</v>
      </c>
      <c r="BO458" s="711">
        <v>440</v>
      </c>
      <c r="BP458" s="401" t="str">
        <f t="shared" ca="1" si="53"/>
        <v/>
      </c>
      <c r="BQ458" s="399" t="str">
        <f t="shared" ca="1" si="54"/>
        <v/>
      </c>
      <c r="BR458" s="400" t="str">
        <f ca="1"/>
        <v/>
      </c>
      <c r="BS458" s="400" t="str">
        <f ca="1"/>
        <v/>
      </c>
      <c r="BT458" s="400" t="str">
        <f ca="1"/>
        <v/>
      </c>
      <c r="BU458" s="401" t="str">
        <f ca="1"/>
        <v/>
      </c>
      <c r="BV458" s="402" t="str">
        <f ca="1"/>
        <v/>
      </c>
      <c r="BW458" s="400" t="str">
        <f ca="1"/>
        <v/>
      </c>
      <c r="BX458" s="403" t="str">
        <f t="shared" ca="1" si="50"/>
        <v/>
      </c>
      <c r="BY458" s="713" t="str">
        <f t="shared" ca="1" si="55"/>
        <v/>
      </c>
      <c r="BZ458" s="711">
        <v>440</v>
      </c>
      <c r="CA458" s="714" t="str">
        <f t="shared" ca="1" si="56"/>
        <v/>
      </c>
      <c r="CB458" s="399" t="str">
        <f t="shared" ca="1" si="57"/>
        <v/>
      </c>
      <c r="CC458" s="400" t="str">
        <f ca="1"/>
        <v/>
      </c>
      <c r="CD458" s="400" t="str">
        <f ca="1"/>
        <v/>
      </c>
      <c r="CE458" s="400" t="str">
        <f ca="1"/>
        <v/>
      </c>
      <c r="CF458" s="401" t="str">
        <f ca="1"/>
        <v/>
      </c>
      <c r="CG458" s="402" t="str">
        <f ca="1"/>
        <v/>
      </c>
      <c r="CH458" s="400" t="str">
        <f ca="1"/>
        <v/>
      </c>
      <c r="CI458" s="715" t="str">
        <f t="shared" ca="1" si="51"/>
        <v/>
      </c>
    </row>
    <row r="459" spans="5:87">
      <c r="E459" s="321">
        <v>441</v>
      </c>
      <c r="F459" s="408"/>
      <c r="G459" s="409"/>
      <c r="H459" s="419"/>
      <c r="I459" s="404"/>
      <c r="J459" s="404"/>
      <c r="K459" s="405"/>
      <c r="L459" s="406"/>
      <c r="M459" s="404"/>
      <c r="N459" s="407"/>
      <c r="P459" s="322">
        <v>441</v>
      </c>
      <c r="Q459" s="714" t="str">
        <f t="shared" si="52"/>
        <v/>
      </c>
      <c r="R459" s="435"/>
      <c r="S459" s="419"/>
      <c r="T459" s="419"/>
      <c r="U459" s="419"/>
      <c r="V459" s="432"/>
      <c r="W459" s="433"/>
      <c r="X459" s="419"/>
      <c r="Y459" s="434"/>
      <c r="Z459" s="2" t="s">
        <v>95</v>
      </c>
      <c r="BN459" s="708" t="s">
        <v>95</v>
      </c>
      <c r="BO459" s="711">
        <v>441</v>
      </c>
      <c r="BP459" s="401" t="str">
        <f t="shared" ca="1" si="53"/>
        <v/>
      </c>
      <c r="BQ459" s="399" t="str">
        <f t="shared" ca="1" si="54"/>
        <v/>
      </c>
      <c r="BR459" s="400" t="str">
        <f ca="1"/>
        <v/>
      </c>
      <c r="BS459" s="400" t="str">
        <f ca="1"/>
        <v/>
      </c>
      <c r="BT459" s="400" t="str">
        <f ca="1"/>
        <v/>
      </c>
      <c r="BU459" s="401" t="str">
        <f ca="1"/>
        <v/>
      </c>
      <c r="BV459" s="402" t="str">
        <f ca="1"/>
        <v/>
      </c>
      <c r="BW459" s="400" t="str">
        <f ca="1"/>
        <v/>
      </c>
      <c r="BX459" s="403" t="str">
        <f t="shared" ca="1" si="50"/>
        <v/>
      </c>
      <c r="BY459" s="713" t="str">
        <f t="shared" ca="1" si="55"/>
        <v/>
      </c>
      <c r="BZ459" s="711">
        <v>441</v>
      </c>
      <c r="CA459" s="714" t="str">
        <f t="shared" ca="1" si="56"/>
        <v/>
      </c>
      <c r="CB459" s="399" t="str">
        <f t="shared" ca="1" si="57"/>
        <v/>
      </c>
      <c r="CC459" s="400" t="str">
        <f ca="1"/>
        <v/>
      </c>
      <c r="CD459" s="400" t="str">
        <f ca="1"/>
        <v/>
      </c>
      <c r="CE459" s="400" t="str">
        <f ca="1"/>
        <v/>
      </c>
      <c r="CF459" s="401" t="str">
        <f ca="1"/>
        <v/>
      </c>
      <c r="CG459" s="402" t="str">
        <f ca="1"/>
        <v/>
      </c>
      <c r="CH459" s="400" t="str">
        <f ca="1"/>
        <v/>
      </c>
      <c r="CI459" s="715" t="str">
        <f t="shared" ca="1" si="51"/>
        <v/>
      </c>
    </row>
    <row r="460" spans="5:87">
      <c r="E460" s="321">
        <v>442</v>
      </c>
      <c r="F460" s="408"/>
      <c r="G460" s="409"/>
      <c r="H460" s="419"/>
      <c r="I460" s="404"/>
      <c r="J460" s="404"/>
      <c r="K460" s="405"/>
      <c r="L460" s="406"/>
      <c r="M460" s="404"/>
      <c r="N460" s="407"/>
      <c r="P460" s="322">
        <v>442</v>
      </c>
      <c r="Q460" s="714" t="str">
        <f t="shared" si="52"/>
        <v/>
      </c>
      <c r="R460" s="435"/>
      <c r="S460" s="419"/>
      <c r="T460" s="419"/>
      <c r="U460" s="419"/>
      <c r="V460" s="432"/>
      <c r="W460" s="433"/>
      <c r="X460" s="419"/>
      <c r="Y460" s="434"/>
      <c r="Z460" s="2" t="s">
        <v>95</v>
      </c>
      <c r="BN460" s="708" t="s">
        <v>95</v>
      </c>
      <c r="BO460" s="711">
        <v>442</v>
      </c>
      <c r="BP460" s="401" t="str">
        <f t="shared" ca="1" si="53"/>
        <v/>
      </c>
      <c r="BQ460" s="399" t="str">
        <f t="shared" ca="1" si="54"/>
        <v/>
      </c>
      <c r="BR460" s="400" t="str">
        <f ca="1"/>
        <v/>
      </c>
      <c r="BS460" s="400" t="str">
        <f ca="1"/>
        <v/>
      </c>
      <c r="BT460" s="400" t="str">
        <f ca="1"/>
        <v/>
      </c>
      <c r="BU460" s="401" t="str">
        <f ca="1"/>
        <v/>
      </c>
      <c r="BV460" s="402" t="str">
        <f ca="1"/>
        <v/>
      </c>
      <c r="BW460" s="400" t="str">
        <f ca="1"/>
        <v/>
      </c>
      <c r="BX460" s="403" t="str">
        <f t="shared" ca="1" si="50"/>
        <v/>
      </c>
      <c r="BY460" s="713" t="str">
        <f t="shared" ca="1" si="55"/>
        <v/>
      </c>
      <c r="BZ460" s="711">
        <v>442</v>
      </c>
      <c r="CA460" s="714" t="str">
        <f t="shared" ca="1" si="56"/>
        <v/>
      </c>
      <c r="CB460" s="399" t="str">
        <f t="shared" ca="1" si="57"/>
        <v/>
      </c>
      <c r="CC460" s="400" t="str">
        <f ca="1"/>
        <v/>
      </c>
      <c r="CD460" s="400" t="str">
        <f ca="1"/>
        <v/>
      </c>
      <c r="CE460" s="400" t="str">
        <f ca="1"/>
        <v/>
      </c>
      <c r="CF460" s="401" t="str">
        <f ca="1"/>
        <v/>
      </c>
      <c r="CG460" s="402" t="str">
        <f ca="1"/>
        <v/>
      </c>
      <c r="CH460" s="400" t="str">
        <f ca="1"/>
        <v/>
      </c>
      <c r="CI460" s="715" t="str">
        <f t="shared" ca="1" si="51"/>
        <v/>
      </c>
    </row>
    <row r="461" spans="5:87">
      <c r="E461" s="321">
        <v>443</v>
      </c>
      <c r="F461" s="408"/>
      <c r="G461" s="409"/>
      <c r="H461" s="419"/>
      <c r="I461" s="404"/>
      <c r="J461" s="404"/>
      <c r="K461" s="405"/>
      <c r="L461" s="406"/>
      <c r="M461" s="404"/>
      <c r="N461" s="407"/>
      <c r="P461" s="322">
        <v>443</v>
      </c>
      <c r="Q461" s="714" t="str">
        <f t="shared" si="52"/>
        <v/>
      </c>
      <c r="R461" s="435"/>
      <c r="S461" s="419"/>
      <c r="T461" s="419"/>
      <c r="U461" s="419"/>
      <c r="V461" s="432"/>
      <c r="W461" s="433"/>
      <c r="X461" s="419"/>
      <c r="Y461" s="434"/>
      <c r="Z461" s="2" t="s">
        <v>95</v>
      </c>
      <c r="BN461" s="708" t="s">
        <v>95</v>
      </c>
      <c r="BO461" s="711">
        <v>443</v>
      </c>
      <c r="BP461" s="401" t="str">
        <f t="shared" ca="1" si="53"/>
        <v/>
      </c>
      <c r="BQ461" s="399" t="str">
        <f t="shared" ca="1" si="54"/>
        <v/>
      </c>
      <c r="BR461" s="400" t="str">
        <f ca="1"/>
        <v/>
      </c>
      <c r="BS461" s="400" t="str">
        <f ca="1"/>
        <v/>
      </c>
      <c r="BT461" s="400" t="str">
        <f ca="1"/>
        <v/>
      </c>
      <c r="BU461" s="401" t="str">
        <f ca="1"/>
        <v/>
      </c>
      <c r="BV461" s="402" t="str">
        <f ca="1"/>
        <v/>
      </c>
      <c r="BW461" s="400" t="str">
        <f ca="1"/>
        <v/>
      </c>
      <c r="BX461" s="403" t="str">
        <f t="shared" ca="1" si="50"/>
        <v/>
      </c>
      <c r="BY461" s="713" t="str">
        <f t="shared" ca="1" si="55"/>
        <v/>
      </c>
      <c r="BZ461" s="711">
        <v>443</v>
      </c>
      <c r="CA461" s="714" t="str">
        <f t="shared" ca="1" si="56"/>
        <v/>
      </c>
      <c r="CB461" s="399" t="str">
        <f t="shared" ca="1" si="57"/>
        <v/>
      </c>
      <c r="CC461" s="400" t="str">
        <f ca="1"/>
        <v/>
      </c>
      <c r="CD461" s="400" t="str">
        <f ca="1"/>
        <v/>
      </c>
      <c r="CE461" s="400" t="str">
        <f ca="1"/>
        <v/>
      </c>
      <c r="CF461" s="401" t="str">
        <f ca="1"/>
        <v/>
      </c>
      <c r="CG461" s="402" t="str">
        <f ca="1"/>
        <v/>
      </c>
      <c r="CH461" s="400" t="str">
        <f ca="1"/>
        <v/>
      </c>
      <c r="CI461" s="715" t="str">
        <f t="shared" ca="1" si="51"/>
        <v/>
      </c>
    </row>
    <row r="462" spans="5:87">
      <c r="E462" s="321">
        <v>444</v>
      </c>
      <c r="F462" s="408"/>
      <c r="G462" s="409"/>
      <c r="H462" s="419"/>
      <c r="I462" s="404"/>
      <c r="J462" s="404"/>
      <c r="K462" s="405"/>
      <c r="L462" s="406"/>
      <c r="M462" s="404"/>
      <c r="N462" s="407"/>
      <c r="P462" s="322">
        <v>444</v>
      </c>
      <c r="Q462" s="714" t="str">
        <f t="shared" si="52"/>
        <v/>
      </c>
      <c r="R462" s="435"/>
      <c r="S462" s="419"/>
      <c r="T462" s="419"/>
      <c r="U462" s="419"/>
      <c r="V462" s="432"/>
      <c r="W462" s="433"/>
      <c r="X462" s="419"/>
      <c r="Y462" s="434"/>
      <c r="Z462" s="2" t="s">
        <v>95</v>
      </c>
      <c r="BN462" s="708" t="s">
        <v>95</v>
      </c>
      <c r="BO462" s="711">
        <v>444</v>
      </c>
      <c r="BP462" s="401" t="str">
        <f t="shared" ca="1" si="53"/>
        <v/>
      </c>
      <c r="BQ462" s="399" t="str">
        <f t="shared" ca="1" si="54"/>
        <v/>
      </c>
      <c r="BR462" s="400" t="str">
        <f ca="1"/>
        <v/>
      </c>
      <c r="BS462" s="400" t="str">
        <f ca="1"/>
        <v/>
      </c>
      <c r="BT462" s="400" t="str">
        <f ca="1"/>
        <v/>
      </c>
      <c r="BU462" s="401" t="str">
        <f ca="1"/>
        <v/>
      </c>
      <c r="BV462" s="402" t="str">
        <f ca="1"/>
        <v/>
      </c>
      <c r="BW462" s="400" t="str">
        <f ca="1"/>
        <v/>
      </c>
      <c r="BX462" s="403" t="str">
        <f t="shared" ca="1" si="50"/>
        <v/>
      </c>
      <c r="BY462" s="713" t="str">
        <f t="shared" ca="1" si="55"/>
        <v/>
      </c>
      <c r="BZ462" s="711">
        <v>444</v>
      </c>
      <c r="CA462" s="714" t="str">
        <f t="shared" ca="1" si="56"/>
        <v/>
      </c>
      <c r="CB462" s="399" t="str">
        <f t="shared" ca="1" si="57"/>
        <v/>
      </c>
      <c r="CC462" s="400" t="str">
        <f ca="1"/>
        <v/>
      </c>
      <c r="CD462" s="400" t="str">
        <f ca="1"/>
        <v/>
      </c>
      <c r="CE462" s="400" t="str">
        <f ca="1"/>
        <v/>
      </c>
      <c r="CF462" s="401" t="str">
        <f ca="1"/>
        <v/>
      </c>
      <c r="CG462" s="402" t="str">
        <f ca="1"/>
        <v/>
      </c>
      <c r="CH462" s="400" t="str">
        <f ca="1"/>
        <v/>
      </c>
      <c r="CI462" s="715" t="str">
        <f t="shared" ca="1" si="51"/>
        <v/>
      </c>
    </row>
    <row r="463" spans="5:87">
      <c r="E463" s="321">
        <v>445</v>
      </c>
      <c r="F463" s="408"/>
      <c r="G463" s="409"/>
      <c r="H463" s="419"/>
      <c r="I463" s="404"/>
      <c r="J463" s="404"/>
      <c r="K463" s="405"/>
      <c r="L463" s="406"/>
      <c r="M463" s="404"/>
      <c r="N463" s="407"/>
      <c r="P463" s="322">
        <v>445</v>
      </c>
      <c r="Q463" s="714" t="str">
        <f t="shared" si="52"/>
        <v/>
      </c>
      <c r="R463" s="435"/>
      <c r="S463" s="419"/>
      <c r="T463" s="419"/>
      <c r="U463" s="419"/>
      <c r="V463" s="432"/>
      <c r="W463" s="433"/>
      <c r="X463" s="419"/>
      <c r="Y463" s="434"/>
      <c r="Z463" s="2" t="s">
        <v>95</v>
      </c>
      <c r="BN463" s="708" t="s">
        <v>95</v>
      </c>
      <c r="BO463" s="711">
        <v>445</v>
      </c>
      <c r="BP463" s="401" t="str">
        <f t="shared" ca="1" si="53"/>
        <v/>
      </c>
      <c r="BQ463" s="399" t="str">
        <f t="shared" ca="1" si="54"/>
        <v/>
      </c>
      <c r="BR463" s="400" t="str">
        <f ca="1"/>
        <v/>
      </c>
      <c r="BS463" s="400" t="str">
        <f ca="1"/>
        <v/>
      </c>
      <c r="BT463" s="400" t="str">
        <f ca="1"/>
        <v/>
      </c>
      <c r="BU463" s="401" t="str">
        <f ca="1"/>
        <v/>
      </c>
      <c r="BV463" s="402" t="str">
        <f ca="1"/>
        <v/>
      </c>
      <c r="BW463" s="400" t="str">
        <f ca="1"/>
        <v/>
      </c>
      <c r="BX463" s="403" t="str">
        <f t="shared" ca="1" si="50"/>
        <v/>
      </c>
      <c r="BY463" s="713" t="str">
        <f t="shared" ca="1" si="55"/>
        <v/>
      </c>
      <c r="BZ463" s="711">
        <v>445</v>
      </c>
      <c r="CA463" s="714" t="str">
        <f t="shared" ca="1" si="56"/>
        <v/>
      </c>
      <c r="CB463" s="399" t="str">
        <f t="shared" ca="1" si="57"/>
        <v/>
      </c>
      <c r="CC463" s="400" t="str">
        <f ca="1"/>
        <v/>
      </c>
      <c r="CD463" s="400" t="str">
        <f ca="1"/>
        <v/>
      </c>
      <c r="CE463" s="400" t="str">
        <f ca="1"/>
        <v/>
      </c>
      <c r="CF463" s="401" t="str">
        <f ca="1"/>
        <v/>
      </c>
      <c r="CG463" s="402" t="str">
        <f ca="1"/>
        <v/>
      </c>
      <c r="CH463" s="400" t="str">
        <f ca="1"/>
        <v/>
      </c>
      <c r="CI463" s="715" t="str">
        <f t="shared" ca="1" si="51"/>
        <v/>
      </c>
    </row>
    <row r="464" spans="5:87">
      <c r="E464" s="321">
        <v>446</v>
      </c>
      <c r="F464" s="408"/>
      <c r="G464" s="409"/>
      <c r="H464" s="419"/>
      <c r="I464" s="404"/>
      <c r="J464" s="404"/>
      <c r="K464" s="405"/>
      <c r="L464" s="406"/>
      <c r="M464" s="404"/>
      <c r="N464" s="407"/>
      <c r="P464" s="322">
        <v>446</v>
      </c>
      <c r="Q464" s="714" t="str">
        <f t="shared" si="52"/>
        <v/>
      </c>
      <c r="R464" s="435"/>
      <c r="S464" s="419"/>
      <c r="T464" s="419"/>
      <c r="U464" s="419"/>
      <c r="V464" s="432"/>
      <c r="W464" s="433"/>
      <c r="X464" s="419"/>
      <c r="Y464" s="434"/>
      <c r="Z464" s="2" t="s">
        <v>95</v>
      </c>
      <c r="BN464" s="708" t="s">
        <v>95</v>
      </c>
      <c r="BO464" s="711">
        <v>446</v>
      </c>
      <c r="BP464" s="401" t="str">
        <f t="shared" ca="1" si="53"/>
        <v/>
      </c>
      <c r="BQ464" s="399" t="str">
        <f t="shared" ca="1" si="54"/>
        <v/>
      </c>
      <c r="BR464" s="400" t="str">
        <f ca="1"/>
        <v/>
      </c>
      <c r="BS464" s="400" t="str">
        <f ca="1"/>
        <v/>
      </c>
      <c r="BT464" s="400" t="str">
        <f ca="1"/>
        <v/>
      </c>
      <c r="BU464" s="401" t="str">
        <f ca="1"/>
        <v/>
      </c>
      <c r="BV464" s="402" t="str">
        <f ca="1"/>
        <v/>
      </c>
      <c r="BW464" s="400" t="str">
        <f ca="1"/>
        <v/>
      </c>
      <c r="BX464" s="403" t="str">
        <f t="shared" ca="1" si="50"/>
        <v/>
      </c>
      <c r="BY464" s="713" t="str">
        <f t="shared" ca="1" si="55"/>
        <v/>
      </c>
      <c r="BZ464" s="711">
        <v>446</v>
      </c>
      <c r="CA464" s="714" t="str">
        <f t="shared" ca="1" si="56"/>
        <v/>
      </c>
      <c r="CB464" s="399" t="str">
        <f t="shared" ca="1" si="57"/>
        <v/>
      </c>
      <c r="CC464" s="400" t="str">
        <f ca="1"/>
        <v/>
      </c>
      <c r="CD464" s="400" t="str">
        <f ca="1"/>
        <v/>
      </c>
      <c r="CE464" s="400" t="str">
        <f ca="1"/>
        <v/>
      </c>
      <c r="CF464" s="401" t="str">
        <f ca="1"/>
        <v/>
      </c>
      <c r="CG464" s="402" t="str">
        <f ca="1"/>
        <v/>
      </c>
      <c r="CH464" s="400" t="str">
        <f ca="1"/>
        <v/>
      </c>
      <c r="CI464" s="715" t="str">
        <f t="shared" ca="1" si="51"/>
        <v/>
      </c>
    </row>
    <row r="465" spans="5:87">
      <c r="E465" s="321">
        <v>447</v>
      </c>
      <c r="F465" s="408"/>
      <c r="G465" s="409"/>
      <c r="H465" s="419"/>
      <c r="I465" s="404"/>
      <c r="J465" s="404"/>
      <c r="K465" s="405"/>
      <c r="L465" s="406"/>
      <c r="M465" s="404"/>
      <c r="N465" s="407"/>
      <c r="P465" s="322">
        <v>447</v>
      </c>
      <c r="Q465" s="714" t="str">
        <f t="shared" si="52"/>
        <v/>
      </c>
      <c r="R465" s="435"/>
      <c r="S465" s="419"/>
      <c r="T465" s="419"/>
      <c r="U465" s="419"/>
      <c r="V465" s="432"/>
      <c r="W465" s="433"/>
      <c r="X465" s="419"/>
      <c r="Y465" s="434"/>
      <c r="Z465" s="2" t="s">
        <v>95</v>
      </c>
      <c r="BN465" s="708" t="s">
        <v>95</v>
      </c>
      <c r="BO465" s="711">
        <v>447</v>
      </c>
      <c r="BP465" s="401" t="str">
        <f t="shared" ca="1" si="53"/>
        <v/>
      </c>
      <c r="BQ465" s="399" t="str">
        <f t="shared" ca="1" si="54"/>
        <v/>
      </c>
      <c r="BR465" s="400" t="str">
        <f ca="1"/>
        <v/>
      </c>
      <c r="BS465" s="400" t="str">
        <f ca="1"/>
        <v/>
      </c>
      <c r="BT465" s="400" t="str">
        <f ca="1"/>
        <v/>
      </c>
      <c r="BU465" s="401" t="str">
        <f ca="1"/>
        <v/>
      </c>
      <c r="BV465" s="402" t="str">
        <f ca="1"/>
        <v/>
      </c>
      <c r="BW465" s="400" t="str">
        <f ca="1"/>
        <v/>
      </c>
      <c r="BX465" s="403" t="str">
        <f t="shared" ca="1" si="50"/>
        <v/>
      </c>
      <c r="BY465" s="713" t="str">
        <f t="shared" ca="1" si="55"/>
        <v/>
      </c>
      <c r="BZ465" s="711">
        <v>447</v>
      </c>
      <c r="CA465" s="714" t="str">
        <f t="shared" ca="1" si="56"/>
        <v/>
      </c>
      <c r="CB465" s="399" t="str">
        <f t="shared" ca="1" si="57"/>
        <v/>
      </c>
      <c r="CC465" s="400" t="str">
        <f ca="1"/>
        <v/>
      </c>
      <c r="CD465" s="400" t="str">
        <f ca="1"/>
        <v/>
      </c>
      <c r="CE465" s="400" t="str">
        <f ca="1"/>
        <v/>
      </c>
      <c r="CF465" s="401" t="str">
        <f ca="1"/>
        <v/>
      </c>
      <c r="CG465" s="402" t="str">
        <f ca="1"/>
        <v/>
      </c>
      <c r="CH465" s="400" t="str">
        <f ca="1"/>
        <v/>
      </c>
      <c r="CI465" s="715" t="str">
        <f t="shared" ca="1" si="51"/>
        <v/>
      </c>
    </row>
    <row r="466" spans="5:87">
      <c r="E466" s="321">
        <v>448</v>
      </c>
      <c r="F466" s="408"/>
      <c r="G466" s="409"/>
      <c r="H466" s="419"/>
      <c r="I466" s="404"/>
      <c r="J466" s="404"/>
      <c r="K466" s="405"/>
      <c r="L466" s="406"/>
      <c r="M466" s="404"/>
      <c r="N466" s="407"/>
      <c r="P466" s="322">
        <v>448</v>
      </c>
      <c r="Q466" s="714" t="str">
        <f t="shared" si="52"/>
        <v/>
      </c>
      <c r="R466" s="435"/>
      <c r="S466" s="419"/>
      <c r="T466" s="419"/>
      <c r="U466" s="419"/>
      <c r="V466" s="432"/>
      <c r="W466" s="433"/>
      <c r="X466" s="419"/>
      <c r="Y466" s="434"/>
      <c r="Z466" s="2" t="s">
        <v>95</v>
      </c>
      <c r="BN466" s="708" t="s">
        <v>95</v>
      </c>
      <c r="BO466" s="711">
        <v>448</v>
      </c>
      <c r="BP466" s="401" t="str">
        <f t="shared" ca="1" si="53"/>
        <v/>
      </c>
      <c r="BQ466" s="399" t="str">
        <f t="shared" ca="1" si="54"/>
        <v/>
      </c>
      <c r="BR466" s="400" t="str">
        <f ca="1"/>
        <v/>
      </c>
      <c r="BS466" s="400" t="str">
        <f ca="1"/>
        <v/>
      </c>
      <c r="BT466" s="400" t="str">
        <f ca="1"/>
        <v/>
      </c>
      <c r="BU466" s="401" t="str">
        <f ca="1"/>
        <v/>
      </c>
      <c r="BV466" s="402" t="str">
        <f ca="1"/>
        <v/>
      </c>
      <c r="BW466" s="400" t="str">
        <f ca="1"/>
        <v/>
      </c>
      <c r="BX466" s="403" t="str">
        <f t="shared" ca="1" si="50"/>
        <v/>
      </c>
      <c r="BY466" s="713" t="str">
        <f t="shared" ca="1" si="55"/>
        <v/>
      </c>
      <c r="BZ466" s="711">
        <v>448</v>
      </c>
      <c r="CA466" s="714" t="str">
        <f t="shared" ca="1" si="56"/>
        <v/>
      </c>
      <c r="CB466" s="399" t="str">
        <f t="shared" ca="1" si="57"/>
        <v/>
      </c>
      <c r="CC466" s="400" t="str">
        <f ca="1"/>
        <v/>
      </c>
      <c r="CD466" s="400" t="str">
        <f ca="1"/>
        <v/>
      </c>
      <c r="CE466" s="400" t="str">
        <f ca="1"/>
        <v/>
      </c>
      <c r="CF466" s="401" t="str">
        <f ca="1"/>
        <v/>
      </c>
      <c r="CG466" s="402" t="str">
        <f ca="1"/>
        <v/>
      </c>
      <c r="CH466" s="400" t="str">
        <f ca="1"/>
        <v/>
      </c>
      <c r="CI466" s="715" t="str">
        <f t="shared" ca="1" si="51"/>
        <v/>
      </c>
    </row>
    <row r="467" spans="5:87">
      <c r="E467" s="321">
        <v>449</v>
      </c>
      <c r="F467" s="408"/>
      <c r="G467" s="409"/>
      <c r="H467" s="419"/>
      <c r="I467" s="404"/>
      <c r="J467" s="404"/>
      <c r="K467" s="405"/>
      <c r="L467" s="406"/>
      <c r="M467" s="404"/>
      <c r="N467" s="407"/>
      <c r="P467" s="322">
        <v>449</v>
      </c>
      <c r="Q467" s="714" t="str">
        <f t="shared" si="52"/>
        <v/>
      </c>
      <c r="R467" s="435"/>
      <c r="S467" s="419"/>
      <c r="T467" s="419"/>
      <c r="U467" s="419"/>
      <c r="V467" s="432"/>
      <c r="W467" s="433"/>
      <c r="X467" s="419"/>
      <c r="Y467" s="434"/>
      <c r="Z467" s="2" t="s">
        <v>95</v>
      </c>
      <c r="BN467" s="708" t="s">
        <v>95</v>
      </c>
      <c r="BO467" s="711">
        <v>449</v>
      </c>
      <c r="BP467" s="401" t="str">
        <f t="shared" ca="1" si="53"/>
        <v/>
      </c>
      <c r="BQ467" s="399" t="str">
        <f t="shared" ca="1" si="54"/>
        <v/>
      </c>
      <c r="BR467" s="400" t="str">
        <f ca="1"/>
        <v/>
      </c>
      <c r="BS467" s="400" t="str">
        <f ca="1"/>
        <v/>
      </c>
      <c r="BT467" s="400" t="str">
        <f ca="1"/>
        <v/>
      </c>
      <c r="BU467" s="401" t="str">
        <f ca="1"/>
        <v/>
      </c>
      <c r="BV467" s="402" t="str">
        <f ca="1"/>
        <v/>
      </c>
      <c r="BW467" s="400" t="str">
        <f ca="1"/>
        <v/>
      </c>
      <c r="BX467" s="403" t="str">
        <f t="shared" ref="BX467:BX518" ca="1" si="58">IF($BS467="","",VNS.FixedRate)</f>
        <v/>
      </c>
      <c r="BY467" s="713" t="str">
        <f t="shared" ca="1" si="55"/>
        <v/>
      </c>
      <c r="BZ467" s="711">
        <v>449</v>
      </c>
      <c r="CA467" s="714" t="str">
        <f t="shared" ca="1" si="56"/>
        <v/>
      </c>
      <c r="CB467" s="399" t="str">
        <f t="shared" ca="1" si="57"/>
        <v/>
      </c>
      <c r="CC467" s="400" t="str">
        <f ca="1"/>
        <v/>
      </c>
      <c r="CD467" s="400" t="str">
        <f ca="1"/>
        <v/>
      </c>
      <c r="CE467" s="400" t="str">
        <f ca="1"/>
        <v/>
      </c>
      <c r="CF467" s="401" t="str">
        <f ca="1"/>
        <v/>
      </c>
      <c r="CG467" s="402" t="str">
        <f ca="1"/>
        <v/>
      </c>
      <c r="CH467" s="400" t="str">
        <f ca="1"/>
        <v/>
      </c>
      <c r="CI467" s="715" t="str">
        <f t="shared" ref="CI467:CI518" ca="1" si="59">IF($CD467="","",VNS.FloatSpread)</f>
        <v/>
      </c>
    </row>
    <row r="468" spans="5:87">
      <c r="E468" s="321">
        <v>450</v>
      </c>
      <c r="F468" s="408"/>
      <c r="G468" s="409"/>
      <c r="H468" s="419"/>
      <c r="I468" s="404"/>
      <c r="J468" s="404"/>
      <c r="K468" s="405"/>
      <c r="L468" s="406"/>
      <c r="M468" s="404"/>
      <c r="N468" s="407"/>
      <c r="P468" s="322">
        <v>450</v>
      </c>
      <c r="Q468" s="714" t="str">
        <f t="shared" ref="Q468:Q518" si="60">IF(S468&lt;&gt;"",VLOOKUP(S468,H$19:O$518,8),"")</f>
        <v/>
      </c>
      <c r="R468" s="435"/>
      <c r="S468" s="419"/>
      <c r="T468" s="419"/>
      <c r="U468" s="419"/>
      <c r="V468" s="432"/>
      <c r="W468" s="433"/>
      <c r="X468" s="419"/>
      <c r="Y468" s="434"/>
      <c r="Z468" s="2" t="s">
        <v>95</v>
      </c>
      <c r="BN468" s="708" t="s">
        <v>95</v>
      </c>
      <c r="BO468" s="711">
        <v>450</v>
      </c>
      <c r="BP468" s="401" t="str">
        <f t="shared" ref="BP468:BP518" ca="1" si="61">IF($BS468="","",IF(OR(VNS.FixedAmortization=0,VNS.FixedAmortization.Frequency=0),BP467,IF(MOD(BO468-1,VNS.FixedAmortization.Frequency)=0,BP467-VNS.FixedAmortization,BP467)))</f>
        <v/>
      </c>
      <c r="BQ468" s="399" t="str">
        <f t="shared" ref="BQ468:BQ518" ca="1" si="62">IF(BS468="","",1)</f>
        <v/>
      </c>
      <c r="BR468" s="400" t="str">
        <f ca="1"/>
        <v/>
      </c>
      <c r="BS468" s="400" t="str">
        <f ca="1"/>
        <v/>
      </c>
      <c r="BT468" s="400" t="str">
        <f ca="1"/>
        <v/>
      </c>
      <c r="BU468" s="401" t="str">
        <f ca="1"/>
        <v/>
      </c>
      <c r="BV468" s="402" t="str">
        <f ca="1"/>
        <v/>
      </c>
      <c r="BW468" s="400" t="str">
        <f ca="1"/>
        <v/>
      </c>
      <c r="BX468" s="403" t="str">
        <f t="shared" ca="1" si="58"/>
        <v/>
      </c>
      <c r="BY468" s="713" t="str">
        <f t="shared" ref="BY468:BY519" ca="1" si="63">BP468</f>
        <v/>
      </c>
      <c r="BZ468" s="711">
        <v>450</v>
      </c>
      <c r="CA468" s="714" t="str">
        <f t="shared" ref="CA468:CA518" ca="1" si="64">IF(CC468&lt;&gt;"",VLOOKUP(CC468,BR$19:BY$518,8),"")</f>
        <v/>
      </c>
      <c r="CB468" s="399" t="str">
        <f t="shared" ca="1" si="57"/>
        <v/>
      </c>
      <c r="CC468" s="400" t="str">
        <f ca="1"/>
        <v/>
      </c>
      <c r="CD468" s="400" t="str">
        <f ca="1"/>
        <v/>
      </c>
      <c r="CE468" s="400" t="str">
        <f ca="1"/>
        <v/>
      </c>
      <c r="CF468" s="401" t="str">
        <f ca="1"/>
        <v/>
      </c>
      <c r="CG468" s="402" t="str">
        <f ca="1"/>
        <v/>
      </c>
      <c r="CH468" s="400" t="str">
        <f ca="1"/>
        <v/>
      </c>
      <c r="CI468" s="715" t="str">
        <f t="shared" ca="1" si="59"/>
        <v/>
      </c>
    </row>
    <row r="469" spans="5:87">
      <c r="E469" s="321">
        <v>451</v>
      </c>
      <c r="F469" s="408"/>
      <c r="G469" s="409"/>
      <c r="H469" s="419"/>
      <c r="I469" s="404"/>
      <c r="J469" s="404"/>
      <c r="K469" s="405"/>
      <c r="L469" s="406"/>
      <c r="M469" s="404"/>
      <c r="N469" s="407"/>
      <c r="P469" s="322">
        <v>451</v>
      </c>
      <c r="Q469" s="714" t="str">
        <f t="shared" si="60"/>
        <v/>
      </c>
      <c r="R469" s="435"/>
      <c r="S469" s="419"/>
      <c r="T469" s="419"/>
      <c r="U469" s="419"/>
      <c r="V469" s="432"/>
      <c r="W469" s="433"/>
      <c r="X469" s="419"/>
      <c r="Y469" s="434"/>
      <c r="Z469" s="2" t="s">
        <v>95</v>
      </c>
      <c r="BN469" s="708" t="s">
        <v>95</v>
      </c>
      <c r="BO469" s="711">
        <v>451</v>
      </c>
      <c r="BP469" s="401" t="str">
        <f t="shared" ca="1" si="61"/>
        <v/>
      </c>
      <c r="BQ469" s="399" t="str">
        <f t="shared" ca="1" si="62"/>
        <v/>
      </c>
      <c r="BR469" s="400" t="str">
        <f ca="1"/>
        <v/>
      </c>
      <c r="BS469" s="400" t="str">
        <f ca="1"/>
        <v/>
      </c>
      <c r="BT469" s="400" t="str">
        <f ca="1"/>
        <v/>
      </c>
      <c r="BU469" s="401" t="str">
        <f ca="1"/>
        <v/>
      </c>
      <c r="BV469" s="402" t="str">
        <f ca="1"/>
        <v/>
      </c>
      <c r="BW469" s="400" t="str">
        <f ca="1"/>
        <v/>
      </c>
      <c r="BX469" s="403" t="str">
        <f t="shared" ca="1" si="58"/>
        <v/>
      </c>
      <c r="BY469" s="713" t="str">
        <f t="shared" ca="1" si="63"/>
        <v/>
      </c>
      <c r="BZ469" s="711">
        <v>451</v>
      </c>
      <c r="CA469" s="714" t="str">
        <f t="shared" ca="1" si="64"/>
        <v/>
      </c>
      <c r="CB469" s="399" t="str">
        <f t="shared" ca="1" si="57"/>
        <v/>
      </c>
      <c r="CC469" s="400" t="str">
        <f ca="1"/>
        <v/>
      </c>
      <c r="CD469" s="400" t="str">
        <f ca="1"/>
        <v/>
      </c>
      <c r="CE469" s="400" t="str">
        <f ca="1"/>
        <v/>
      </c>
      <c r="CF469" s="401" t="str">
        <f ca="1"/>
        <v/>
      </c>
      <c r="CG469" s="402" t="str">
        <f ca="1"/>
        <v/>
      </c>
      <c r="CH469" s="400" t="str">
        <f ca="1"/>
        <v/>
      </c>
      <c r="CI469" s="715" t="str">
        <f t="shared" ca="1" si="59"/>
        <v/>
      </c>
    </row>
    <row r="470" spans="5:87">
      <c r="E470" s="321">
        <v>452</v>
      </c>
      <c r="F470" s="408"/>
      <c r="G470" s="409"/>
      <c r="H470" s="419"/>
      <c r="I470" s="404"/>
      <c r="J470" s="404"/>
      <c r="K470" s="405"/>
      <c r="L470" s="406"/>
      <c r="M470" s="404"/>
      <c r="N470" s="407"/>
      <c r="P470" s="322">
        <v>452</v>
      </c>
      <c r="Q470" s="714" t="str">
        <f t="shared" si="60"/>
        <v/>
      </c>
      <c r="R470" s="435"/>
      <c r="S470" s="419"/>
      <c r="T470" s="419"/>
      <c r="U470" s="419"/>
      <c r="V470" s="432"/>
      <c r="W470" s="433"/>
      <c r="X470" s="419"/>
      <c r="Y470" s="434"/>
      <c r="Z470" s="2" t="s">
        <v>95</v>
      </c>
      <c r="BN470" s="708" t="s">
        <v>95</v>
      </c>
      <c r="BO470" s="711">
        <v>452</v>
      </c>
      <c r="BP470" s="401" t="str">
        <f t="shared" ca="1" si="61"/>
        <v/>
      </c>
      <c r="BQ470" s="399" t="str">
        <f t="shared" ca="1" si="62"/>
        <v/>
      </c>
      <c r="BR470" s="400" t="str">
        <f ca="1"/>
        <v/>
      </c>
      <c r="BS470" s="400" t="str">
        <f ca="1"/>
        <v/>
      </c>
      <c r="BT470" s="400" t="str">
        <f ca="1"/>
        <v/>
      </c>
      <c r="BU470" s="401" t="str">
        <f ca="1"/>
        <v/>
      </c>
      <c r="BV470" s="402" t="str">
        <f ca="1"/>
        <v/>
      </c>
      <c r="BW470" s="400" t="str">
        <f ca="1"/>
        <v/>
      </c>
      <c r="BX470" s="403" t="str">
        <f t="shared" ca="1" si="58"/>
        <v/>
      </c>
      <c r="BY470" s="713" t="str">
        <f t="shared" ca="1" si="63"/>
        <v/>
      </c>
      <c r="BZ470" s="711">
        <v>452</v>
      </c>
      <c r="CA470" s="714" t="str">
        <f t="shared" ca="1" si="64"/>
        <v/>
      </c>
      <c r="CB470" s="399" t="str">
        <f t="shared" ca="1" si="57"/>
        <v/>
      </c>
      <c r="CC470" s="400" t="str">
        <f ca="1"/>
        <v/>
      </c>
      <c r="CD470" s="400" t="str">
        <f ca="1"/>
        <v/>
      </c>
      <c r="CE470" s="400" t="str">
        <f ca="1"/>
        <v/>
      </c>
      <c r="CF470" s="401" t="str">
        <f ca="1"/>
        <v/>
      </c>
      <c r="CG470" s="402" t="str">
        <f ca="1"/>
        <v/>
      </c>
      <c r="CH470" s="400" t="str">
        <f ca="1"/>
        <v/>
      </c>
      <c r="CI470" s="715" t="str">
        <f t="shared" ca="1" si="59"/>
        <v/>
      </c>
    </row>
    <row r="471" spans="5:87">
      <c r="E471" s="321">
        <v>453</v>
      </c>
      <c r="F471" s="408"/>
      <c r="G471" s="409"/>
      <c r="H471" s="419"/>
      <c r="I471" s="404"/>
      <c r="J471" s="404"/>
      <c r="K471" s="405"/>
      <c r="L471" s="406"/>
      <c r="M471" s="404"/>
      <c r="N471" s="407"/>
      <c r="P471" s="322">
        <v>453</v>
      </c>
      <c r="Q471" s="714" t="str">
        <f t="shared" si="60"/>
        <v/>
      </c>
      <c r="R471" s="435"/>
      <c r="S471" s="419"/>
      <c r="T471" s="419"/>
      <c r="U471" s="419"/>
      <c r="V471" s="432"/>
      <c r="W471" s="433"/>
      <c r="X471" s="419"/>
      <c r="Y471" s="434"/>
      <c r="Z471" s="2" t="s">
        <v>95</v>
      </c>
      <c r="BN471" s="708" t="s">
        <v>95</v>
      </c>
      <c r="BO471" s="711">
        <v>453</v>
      </c>
      <c r="BP471" s="401" t="str">
        <f t="shared" ca="1" si="61"/>
        <v/>
      </c>
      <c r="BQ471" s="399" t="str">
        <f t="shared" ca="1" si="62"/>
        <v/>
      </c>
      <c r="BR471" s="400" t="str">
        <f ca="1"/>
        <v/>
      </c>
      <c r="BS471" s="400" t="str">
        <f ca="1"/>
        <v/>
      </c>
      <c r="BT471" s="400" t="str">
        <f ca="1"/>
        <v/>
      </c>
      <c r="BU471" s="401" t="str">
        <f ca="1"/>
        <v/>
      </c>
      <c r="BV471" s="402" t="str">
        <f ca="1"/>
        <v/>
      </c>
      <c r="BW471" s="400" t="str">
        <f ca="1"/>
        <v/>
      </c>
      <c r="BX471" s="403" t="str">
        <f t="shared" ca="1" si="58"/>
        <v/>
      </c>
      <c r="BY471" s="713" t="str">
        <f t="shared" ca="1" si="63"/>
        <v/>
      </c>
      <c r="BZ471" s="711">
        <v>453</v>
      </c>
      <c r="CA471" s="714" t="str">
        <f t="shared" ca="1" si="64"/>
        <v/>
      </c>
      <c r="CB471" s="399" t="str">
        <f t="shared" ca="1" si="57"/>
        <v/>
      </c>
      <c r="CC471" s="400" t="str">
        <f ca="1"/>
        <v/>
      </c>
      <c r="CD471" s="400" t="str">
        <f ca="1"/>
        <v/>
      </c>
      <c r="CE471" s="400" t="str">
        <f ca="1"/>
        <v/>
      </c>
      <c r="CF471" s="401" t="str">
        <f ca="1"/>
        <v/>
      </c>
      <c r="CG471" s="402" t="str">
        <f ca="1"/>
        <v/>
      </c>
      <c r="CH471" s="400" t="str">
        <f ca="1"/>
        <v/>
      </c>
      <c r="CI471" s="715" t="str">
        <f t="shared" ca="1" si="59"/>
        <v/>
      </c>
    </row>
    <row r="472" spans="5:87">
      <c r="E472" s="321">
        <v>454</v>
      </c>
      <c r="F472" s="408"/>
      <c r="G472" s="409"/>
      <c r="H472" s="419"/>
      <c r="I472" s="404"/>
      <c r="J472" s="404"/>
      <c r="K472" s="405"/>
      <c r="L472" s="406"/>
      <c r="M472" s="404"/>
      <c r="N472" s="407"/>
      <c r="P472" s="322">
        <v>454</v>
      </c>
      <c r="Q472" s="714" t="str">
        <f t="shared" si="60"/>
        <v/>
      </c>
      <c r="R472" s="435"/>
      <c r="S472" s="419"/>
      <c r="T472" s="419"/>
      <c r="U472" s="419"/>
      <c r="V472" s="432"/>
      <c r="W472" s="433"/>
      <c r="X472" s="419"/>
      <c r="Y472" s="434"/>
      <c r="Z472" s="2" t="s">
        <v>95</v>
      </c>
      <c r="BN472" s="708" t="s">
        <v>95</v>
      </c>
      <c r="BO472" s="711">
        <v>454</v>
      </c>
      <c r="BP472" s="401" t="str">
        <f t="shared" ca="1" si="61"/>
        <v/>
      </c>
      <c r="BQ472" s="399" t="str">
        <f t="shared" ca="1" si="62"/>
        <v/>
      </c>
      <c r="BR472" s="400" t="str">
        <f ca="1"/>
        <v/>
      </c>
      <c r="BS472" s="400" t="str">
        <f ca="1"/>
        <v/>
      </c>
      <c r="BT472" s="400" t="str">
        <f ca="1"/>
        <v/>
      </c>
      <c r="BU472" s="401" t="str">
        <f ca="1"/>
        <v/>
      </c>
      <c r="BV472" s="402" t="str">
        <f ca="1"/>
        <v/>
      </c>
      <c r="BW472" s="400" t="str">
        <f ca="1"/>
        <v/>
      </c>
      <c r="BX472" s="403" t="str">
        <f t="shared" ca="1" si="58"/>
        <v/>
      </c>
      <c r="BY472" s="713" t="str">
        <f t="shared" ca="1" si="63"/>
        <v/>
      </c>
      <c r="BZ472" s="711">
        <v>454</v>
      </c>
      <c r="CA472" s="714" t="str">
        <f t="shared" ca="1" si="64"/>
        <v/>
      </c>
      <c r="CB472" s="399" t="str">
        <f t="shared" ref="CB472:CB518" ca="1" si="65">IF(CD472="","",1)</f>
        <v/>
      </c>
      <c r="CC472" s="400" t="str">
        <f ca="1"/>
        <v/>
      </c>
      <c r="CD472" s="400" t="str">
        <f ca="1"/>
        <v/>
      </c>
      <c r="CE472" s="400" t="str">
        <f ca="1"/>
        <v/>
      </c>
      <c r="CF472" s="401" t="str">
        <f ca="1"/>
        <v/>
      </c>
      <c r="CG472" s="402" t="str">
        <f ca="1"/>
        <v/>
      </c>
      <c r="CH472" s="400" t="str">
        <f ca="1"/>
        <v/>
      </c>
      <c r="CI472" s="715" t="str">
        <f t="shared" ca="1" si="59"/>
        <v/>
      </c>
    </row>
    <row r="473" spans="5:87">
      <c r="E473" s="321">
        <v>455</v>
      </c>
      <c r="F473" s="408"/>
      <c r="G473" s="409"/>
      <c r="H473" s="419"/>
      <c r="I473" s="404"/>
      <c r="J473" s="404"/>
      <c r="K473" s="405"/>
      <c r="L473" s="406"/>
      <c r="M473" s="404"/>
      <c r="N473" s="407"/>
      <c r="P473" s="322">
        <v>455</v>
      </c>
      <c r="Q473" s="714" t="str">
        <f t="shared" si="60"/>
        <v/>
      </c>
      <c r="R473" s="435"/>
      <c r="S473" s="419"/>
      <c r="T473" s="419"/>
      <c r="U473" s="419"/>
      <c r="V473" s="432"/>
      <c r="W473" s="433"/>
      <c r="X473" s="419"/>
      <c r="Y473" s="434"/>
      <c r="Z473" s="2" t="s">
        <v>95</v>
      </c>
      <c r="BN473" s="708" t="s">
        <v>95</v>
      </c>
      <c r="BO473" s="711">
        <v>455</v>
      </c>
      <c r="BP473" s="401" t="str">
        <f t="shared" ca="1" si="61"/>
        <v/>
      </c>
      <c r="BQ473" s="399" t="str">
        <f t="shared" ca="1" si="62"/>
        <v/>
      </c>
      <c r="BR473" s="400" t="str">
        <f ca="1"/>
        <v/>
      </c>
      <c r="BS473" s="400" t="str">
        <f ca="1"/>
        <v/>
      </c>
      <c r="BT473" s="400" t="str">
        <f ca="1"/>
        <v/>
      </c>
      <c r="BU473" s="401" t="str">
        <f ca="1"/>
        <v/>
      </c>
      <c r="BV473" s="402" t="str">
        <f ca="1"/>
        <v/>
      </c>
      <c r="BW473" s="400" t="str">
        <f ca="1"/>
        <v/>
      </c>
      <c r="BX473" s="403" t="str">
        <f t="shared" ca="1" si="58"/>
        <v/>
      </c>
      <c r="BY473" s="713" t="str">
        <f t="shared" ca="1" si="63"/>
        <v/>
      </c>
      <c r="BZ473" s="711">
        <v>455</v>
      </c>
      <c r="CA473" s="714" t="str">
        <f t="shared" ca="1" si="64"/>
        <v/>
      </c>
      <c r="CB473" s="399" t="str">
        <f t="shared" ca="1" si="65"/>
        <v/>
      </c>
      <c r="CC473" s="400" t="str">
        <f ca="1"/>
        <v/>
      </c>
      <c r="CD473" s="400" t="str">
        <f ca="1"/>
        <v/>
      </c>
      <c r="CE473" s="400" t="str">
        <f ca="1"/>
        <v/>
      </c>
      <c r="CF473" s="401" t="str">
        <f ca="1"/>
        <v/>
      </c>
      <c r="CG473" s="402" t="str">
        <f ca="1"/>
        <v/>
      </c>
      <c r="CH473" s="400" t="str">
        <f ca="1"/>
        <v/>
      </c>
      <c r="CI473" s="715" t="str">
        <f t="shared" ca="1" si="59"/>
        <v/>
      </c>
    </row>
    <row r="474" spans="5:87">
      <c r="E474" s="321">
        <v>456</v>
      </c>
      <c r="F474" s="408"/>
      <c r="G474" s="409"/>
      <c r="H474" s="419"/>
      <c r="I474" s="404"/>
      <c r="J474" s="404"/>
      <c r="K474" s="405"/>
      <c r="L474" s="406"/>
      <c r="M474" s="404"/>
      <c r="N474" s="407"/>
      <c r="P474" s="322">
        <v>456</v>
      </c>
      <c r="Q474" s="714" t="str">
        <f t="shared" si="60"/>
        <v/>
      </c>
      <c r="R474" s="435"/>
      <c r="S474" s="419"/>
      <c r="T474" s="419"/>
      <c r="U474" s="419"/>
      <c r="V474" s="432"/>
      <c r="W474" s="433"/>
      <c r="X474" s="419"/>
      <c r="Y474" s="434"/>
      <c r="Z474" s="2" t="s">
        <v>95</v>
      </c>
      <c r="BN474" s="708" t="s">
        <v>95</v>
      </c>
      <c r="BO474" s="711">
        <v>456</v>
      </c>
      <c r="BP474" s="401" t="str">
        <f t="shared" ca="1" si="61"/>
        <v/>
      </c>
      <c r="BQ474" s="399" t="str">
        <f t="shared" ca="1" si="62"/>
        <v/>
      </c>
      <c r="BR474" s="400" t="str">
        <f ca="1"/>
        <v/>
      </c>
      <c r="BS474" s="400" t="str">
        <f ca="1"/>
        <v/>
      </c>
      <c r="BT474" s="400" t="str">
        <f ca="1"/>
        <v/>
      </c>
      <c r="BU474" s="401" t="str">
        <f ca="1"/>
        <v/>
      </c>
      <c r="BV474" s="402" t="str">
        <f ca="1"/>
        <v/>
      </c>
      <c r="BW474" s="400" t="str">
        <f ca="1"/>
        <v/>
      </c>
      <c r="BX474" s="403" t="str">
        <f t="shared" ca="1" si="58"/>
        <v/>
      </c>
      <c r="BY474" s="713" t="str">
        <f t="shared" ca="1" si="63"/>
        <v/>
      </c>
      <c r="BZ474" s="711">
        <v>456</v>
      </c>
      <c r="CA474" s="714" t="str">
        <f t="shared" ca="1" si="64"/>
        <v/>
      </c>
      <c r="CB474" s="399" t="str">
        <f t="shared" ca="1" si="65"/>
        <v/>
      </c>
      <c r="CC474" s="400" t="str">
        <f ca="1"/>
        <v/>
      </c>
      <c r="CD474" s="400" t="str">
        <f ca="1"/>
        <v/>
      </c>
      <c r="CE474" s="400" t="str">
        <f ca="1"/>
        <v/>
      </c>
      <c r="CF474" s="401" t="str">
        <f ca="1"/>
        <v/>
      </c>
      <c r="CG474" s="402" t="str">
        <f ca="1"/>
        <v/>
      </c>
      <c r="CH474" s="400" t="str">
        <f ca="1"/>
        <v/>
      </c>
      <c r="CI474" s="715" t="str">
        <f t="shared" ca="1" si="59"/>
        <v/>
      </c>
    </row>
    <row r="475" spans="5:87">
      <c r="E475" s="321">
        <v>457</v>
      </c>
      <c r="F475" s="408"/>
      <c r="G475" s="409"/>
      <c r="H475" s="419"/>
      <c r="I475" s="404"/>
      <c r="J475" s="404"/>
      <c r="K475" s="405"/>
      <c r="L475" s="406"/>
      <c r="M475" s="404"/>
      <c r="N475" s="407"/>
      <c r="P475" s="322">
        <v>457</v>
      </c>
      <c r="Q475" s="714" t="str">
        <f t="shared" si="60"/>
        <v/>
      </c>
      <c r="R475" s="435"/>
      <c r="S475" s="419"/>
      <c r="T475" s="419"/>
      <c r="U475" s="419"/>
      <c r="V475" s="432"/>
      <c r="W475" s="433"/>
      <c r="X475" s="419"/>
      <c r="Y475" s="434"/>
      <c r="Z475" s="2" t="s">
        <v>95</v>
      </c>
      <c r="BN475" s="708" t="s">
        <v>95</v>
      </c>
      <c r="BO475" s="711">
        <v>457</v>
      </c>
      <c r="BP475" s="401" t="str">
        <f t="shared" ca="1" si="61"/>
        <v/>
      </c>
      <c r="BQ475" s="399" t="str">
        <f t="shared" ca="1" si="62"/>
        <v/>
      </c>
      <c r="BR475" s="400" t="str">
        <f ca="1"/>
        <v/>
      </c>
      <c r="BS475" s="400" t="str">
        <f ca="1"/>
        <v/>
      </c>
      <c r="BT475" s="400" t="str">
        <f ca="1"/>
        <v/>
      </c>
      <c r="BU475" s="401" t="str">
        <f ca="1"/>
        <v/>
      </c>
      <c r="BV475" s="402" t="str">
        <f ca="1"/>
        <v/>
      </c>
      <c r="BW475" s="400" t="str">
        <f ca="1"/>
        <v/>
      </c>
      <c r="BX475" s="403" t="str">
        <f t="shared" ca="1" si="58"/>
        <v/>
      </c>
      <c r="BY475" s="713" t="str">
        <f t="shared" ca="1" si="63"/>
        <v/>
      </c>
      <c r="BZ475" s="711">
        <v>457</v>
      </c>
      <c r="CA475" s="714" t="str">
        <f t="shared" ca="1" si="64"/>
        <v/>
      </c>
      <c r="CB475" s="399" t="str">
        <f t="shared" ca="1" si="65"/>
        <v/>
      </c>
      <c r="CC475" s="400" t="str">
        <f ca="1"/>
        <v/>
      </c>
      <c r="CD475" s="400" t="str">
        <f ca="1"/>
        <v/>
      </c>
      <c r="CE475" s="400" t="str">
        <f ca="1"/>
        <v/>
      </c>
      <c r="CF475" s="401" t="str">
        <f ca="1"/>
        <v/>
      </c>
      <c r="CG475" s="402" t="str">
        <f ca="1"/>
        <v/>
      </c>
      <c r="CH475" s="400" t="str">
        <f ca="1"/>
        <v/>
      </c>
      <c r="CI475" s="715" t="str">
        <f t="shared" ca="1" si="59"/>
        <v/>
      </c>
    </row>
    <row r="476" spans="5:87">
      <c r="E476" s="321">
        <v>458</v>
      </c>
      <c r="F476" s="408"/>
      <c r="G476" s="409"/>
      <c r="H476" s="419"/>
      <c r="I476" s="404"/>
      <c r="J476" s="404"/>
      <c r="K476" s="405"/>
      <c r="L476" s="406"/>
      <c r="M476" s="404"/>
      <c r="N476" s="407"/>
      <c r="P476" s="322">
        <v>458</v>
      </c>
      <c r="Q476" s="714" t="str">
        <f t="shared" si="60"/>
        <v/>
      </c>
      <c r="R476" s="435"/>
      <c r="S476" s="419"/>
      <c r="T476" s="419"/>
      <c r="U476" s="419"/>
      <c r="V476" s="432"/>
      <c r="W476" s="433"/>
      <c r="X476" s="419"/>
      <c r="Y476" s="434"/>
      <c r="Z476" s="2" t="s">
        <v>95</v>
      </c>
      <c r="BN476" s="708" t="s">
        <v>95</v>
      </c>
      <c r="BO476" s="711">
        <v>458</v>
      </c>
      <c r="BP476" s="401" t="str">
        <f t="shared" ca="1" si="61"/>
        <v/>
      </c>
      <c r="BQ476" s="399" t="str">
        <f t="shared" ca="1" si="62"/>
        <v/>
      </c>
      <c r="BR476" s="400" t="str">
        <f ca="1"/>
        <v/>
      </c>
      <c r="BS476" s="400" t="str">
        <f ca="1"/>
        <v/>
      </c>
      <c r="BT476" s="400" t="str">
        <f ca="1"/>
        <v/>
      </c>
      <c r="BU476" s="401" t="str">
        <f ca="1"/>
        <v/>
      </c>
      <c r="BV476" s="402" t="str">
        <f ca="1"/>
        <v/>
      </c>
      <c r="BW476" s="400" t="str">
        <f ca="1"/>
        <v/>
      </c>
      <c r="BX476" s="403" t="str">
        <f t="shared" ca="1" si="58"/>
        <v/>
      </c>
      <c r="BY476" s="713" t="str">
        <f t="shared" ca="1" si="63"/>
        <v/>
      </c>
      <c r="BZ476" s="711">
        <v>458</v>
      </c>
      <c r="CA476" s="714" t="str">
        <f t="shared" ca="1" si="64"/>
        <v/>
      </c>
      <c r="CB476" s="399" t="str">
        <f t="shared" ca="1" si="65"/>
        <v/>
      </c>
      <c r="CC476" s="400" t="str">
        <f ca="1"/>
        <v/>
      </c>
      <c r="CD476" s="400" t="str">
        <f ca="1"/>
        <v/>
      </c>
      <c r="CE476" s="400" t="str">
        <f ca="1"/>
        <v/>
      </c>
      <c r="CF476" s="401" t="str">
        <f ca="1"/>
        <v/>
      </c>
      <c r="CG476" s="402" t="str">
        <f ca="1"/>
        <v/>
      </c>
      <c r="CH476" s="400" t="str">
        <f ca="1"/>
        <v/>
      </c>
      <c r="CI476" s="715" t="str">
        <f t="shared" ca="1" si="59"/>
        <v/>
      </c>
    </row>
    <row r="477" spans="5:87">
      <c r="E477" s="321">
        <v>459</v>
      </c>
      <c r="F477" s="408"/>
      <c r="G477" s="409"/>
      <c r="H477" s="419"/>
      <c r="I477" s="404"/>
      <c r="J477" s="404"/>
      <c r="K477" s="405"/>
      <c r="L477" s="406"/>
      <c r="M477" s="404"/>
      <c r="N477" s="407"/>
      <c r="P477" s="322">
        <v>459</v>
      </c>
      <c r="Q477" s="714" t="str">
        <f t="shared" si="60"/>
        <v/>
      </c>
      <c r="R477" s="435"/>
      <c r="S477" s="419"/>
      <c r="T477" s="419"/>
      <c r="U477" s="419"/>
      <c r="V477" s="432"/>
      <c r="W477" s="433"/>
      <c r="X477" s="419"/>
      <c r="Y477" s="434"/>
      <c r="Z477" s="2" t="s">
        <v>95</v>
      </c>
      <c r="BN477" s="708" t="s">
        <v>95</v>
      </c>
      <c r="BO477" s="711">
        <v>459</v>
      </c>
      <c r="BP477" s="401" t="str">
        <f t="shared" ca="1" si="61"/>
        <v/>
      </c>
      <c r="BQ477" s="399" t="str">
        <f t="shared" ca="1" si="62"/>
        <v/>
      </c>
      <c r="BR477" s="400" t="str">
        <f ca="1"/>
        <v/>
      </c>
      <c r="BS477" s="400" t="str">
        <f ca="1"/>
        <v/>
      </c>
      <c r="BT477" s="400" t="str">
        <f ca="1"/>
        <v/>
      </c>
      <c r="BU477" s="401" t="str">
        <f ca="1"/>
        <v/>
      </c>
      <c r="BV477" s="402" t="str">
        <f ca="1"/>
        <v/>
      </c>
      <c r="BW477" s="400" t="str">
        <f ca="1"/>
        <v/>
      </c>
      <c r="BX477" s="403" t="str">
        <f t="shared" ca="1" si="58"/>
        <v/>
      </c>
      <c r="BY477" s="713" t="str">
        <f t="shared" ca="1" si="63"/>
        <v/>
      </c>
      <c r="BZ477" s="711">
        <v>459</v>
      </c>
      <c r="CA477" s="714" t="str">
        <f t="shared" ca="1" si="64"/>
        <v/>
      </c>
      <c r="CB477" s="399" t="str">
        <f t="shared" ca="1" si="65"/>
        <v/>
      </c>
      <c r="CC477" s="400" t="str">
        <f ca="1"/>
        <v/>
      </c>
      <c r="CD477" s="400" t="str">
        <f ca="1"/>
        <v/>
      </c>
      <c r="CE477" s="400" t="str">
        <f ca="1"/>
        <v/>
      </c>
      <c r="CF477" s="401" t="str">
        <f ca="1"/>
        <v/>
      </c>
      <c r="CG477" s="402" t="str">
        <f ca="1"/>
        <v/>
      </c>
      <c r="CH477" s="400" t="str">
        <f ca="1"/>
        <v/>
      </c>
      <c r="CI477" s="715" t="str">
        <f t="shared" ca="1" si="59"/>
        <v/>
      </c>
    </row>
    <row r="478" spans="5:87">
      <c r="E478" s="321">
        <v>460</v>
      </c>
      <c r="F478" s="408"/>
      <c r="G478" s="409"/>
      <c r="H478" s="419"/>
      <c r="I478" s="404"/>
      <c r="J478" s="404"/>
      <c r="K478" s="405"/>
      <c r="L478" s="406"/>
      <c r="M478" s="404"/>
      <c r="N478" s="407"/>
      <c r="P478" s="322">
        <v>460</v>
      </c>
      <c r="Q478" s="714" t="str">
        <f t="shared" si="60"/>
        <v/>
      </c>
      <c r="R478" s="435"/>
      <c r="S478" s="419"/>
      <c r="T478" s="419"/>
      <c r="U478" s="419"/>
      <c r="V478" s="432"/>
      <c r="W478" s="433"/>
      <c r="X478" s="419"/>
      <c r="Y478" s="434"/>
      <c r="Z478" s="2" t="s">
        <v>95</v>
      </c>
      <c r="BN478" s="708" t="s">
        <v>95</v>
      </c>
      <c r="BO478" s="711">
        <v>460</v>
      </c>
      <c r="BP478" s="401" t="str">
        <f t="shared" ca="1" si="61"/>
        <v/>
      </c>
      <c r="BQ478" s="399" t="str">
        <f t="shared" ca="1" si="62"/>
        <v/>
      </c>
      <c r="BR478" s="400" t="str">
        <f ca="1"/>
        <v/>
      </c>
      <c r="BS478" s="400" t="str">
        <f ca="1"/>
        <v/>
      </c>
      <c r="BT478" s="400" t="str">
        <f ca="1"/>
        <v/>
      </c>
      <c r="BU478" s="401" t="str">
        <f ca="1"/>
        <v/>
      </c>
      <c r="BV478" s="402" t="str">
        <f ca="1"/>
        <v/>
      </c>
      <c r="BW478" s="400" t="str">
        <f ca="1"/>
        <v/>
      </c>
      <c r="BX478" s="403" t="str">
        <f t="shared" ca="1" si="58"/>
        <v/>
      </c>
      <c r="BY478" s="713" t="str">
        <f t="shared" ca="1" si="63"/>
        <v/>
      </c>
      <c r="BZ478" s="711">
        <v>460</v>
      </c>
      <c r="CA478" s="714" t="str">
        <f t="shared" ca="1" si="64"/>
        <v/>
      </c>
      <c r="CB478" s="399" t="str">
        <f t="shared" ca="1" si="65"/>
        <v/>
      </c>
      <c r="CC478" s="400" t="str">
        <f ca="1"/>
        <v/>
      </c>
      <c r="CD478" s="400" t="str">
        <f ca="1"/>
        <v/>
      </c>
      <c r="CE478" s="400" t="str">
        <f ca="1"/>
        <v/>
      </c>
      <c r="CF478" s="401" t="str">
        <f ca="1"/>
        <v/>
      </c>
      <c r="CG478" s="402" t="str">
        <f ca="1"/>
        <v/>
      </c>
      <c r="CH478" s="400" t="str">
        <f ca="1"/>
        <v/>
      </c>
      <c r="CI478" s="715" t="str">
        <f t="shared" ca="1" si="59"/>
        <v/>
      </c>
    </row>
    <row r="479" spans="5:87">
      <c r="E479" s="321">
        <v>461</v>
      </c>
      <c r="F479" s="408"/>
      <c r="G479" s="409"/>
      <c r="H479" s="419"/>
      <c r="I479" s="404"/>
      <c r="J479" s="404"/>
      <c r="K479" s="405"/>
      <c r="L479" s="406"/>
      <c r="M479" s="404"/>
      <c r="N479" s="407"/>
      <c r="P479" s="322">
        <v>461</v>
      </c>
      <c r="Q479" s="714" t="str">
        <f t="shared" si="60"/>
        <v/>
      </c>
      <c r="R479" s="435"/>
      <c r="S479" s="419"/>
      <c r="T479" s="419"/>
      <c r="U479" s="419"/>
      <c r="V479" s="432"/>
      <c r="W479" s="433"/>
      <c r="X479" s="419"/>
      <c r="Y479" s="434"/>
      <c r="Z479" s="2" t="s">
        <v>95</v>
      </c>
      <c r="BN479" s="708" t="s">
        <v>95</v>
      </c>
      <c r="BO479" s="711">
        <v>461</v>
      </c>
      <c r="BP479" s="401" t="str">
        <f t="shared" ca="1" si="61"/>
        <v/>
      </c>
      <c r="BQ479" s="399" t="str">
        <f t="shared" ca="1" si="62"/>
        <v/>
      </c>
      <c r="BR479" s="400" t="str">
        <f ca="1"/>
        <v/>
      </c>
      <c r="BS479" s="400" t="str">
        <f ca="1"/>
        <v/>
      </c>
      <c r="BT479" s="400" t="str">
        <f ca="1"/>
        <v/>
      </c>
      <c r="BU479" s="401" t="str">
        <f ca="1"/>
        <v/>
      </c>
      <c r="BV479" s="402" t="str">
        <f ca="1"/>
        <v/>
      </c>
      <c r="BW479" s="400" t="str">
        <f ca="1"/>
        <v/>
      </c>
      <c r="BX479" s="403" t="str">
        <f t="shared" ca="1" si="58"/>
        <v/>
      </c>
      <c r="BY479" s="713" t="str">
        <f t="shared" ca="1" si="63"/>
        <v/>
      </c>
      <c r="BZ479" s="711">
        <v>461</v>
      </c>
      <c r="CA479" s="714" t="str">
        <f t="shared" ca="1" si="64"/>
        <v/>
      </c>
      <c r="CB479" s="399" t="str">
        <f t="shared" ca="1" si="65"/>
        <v/>
      </c>
      <c r="CC479" s="400" t="str">
        <f ca="1"/>
        <v/>
      </c>
      <c r="CD479" s="400" t="str">
        <f ca="1"/>
        <v/>
      </c>
      <c r="CE479" s="400" t="str">
        <f ca="1"/>
        <v/>
      </c>
      <c r="CF479" s="401" t="str">
        <f ca="1"/>
        <v/>
      </c>
      <c r="CG479" s="402" t="str">
        <f ca="1"/>
        <v/>
      </c>
      <c r="CH479" s="400" t="str">
        <f ca="1"/>
        <v/>
      </c>
      <c r="CI479" s="715" t="str">
        <f t="shared" ca="1" si="59"/>
        <v/>
      </c>
    </row>
    <row r="480" spans="5:87">
      <c r="E480" s="321">
        <v>462</v>
      </c>
      <c r="F480" s="408"/>
      <c r="G480" s="409"/>
      <c r="H480" s="419"/>
      <c r="I480" s="404"/>
      <c r="J480" s="404"/>
      <c r="K480" s="405"/>
      <c r="L480" s="406"/>
      <c r="M480" s="404"/>
      <c r="N480" s="407"/>
      <c r="P480" s="322">
        <v>462</v>
      </c>
      <c r="Q480" s="714" t="str">
        <f t="shared" si="60"/>
        <v/>
      </c>
      <c r="R480" s="435"/>
      <c r="S480" s="419"/>
      <c r="T480" s="419"/>
      <c r="U480" s="419"/>
      <c r="V480" s="432"/>
      <c r="W480" s="433"/>
      <c r="X480" s="419"/>
      <c r="Y480" s="434"/>
      <c r="Z480" s="2" t="s">
        <v>95</v>
      </c>
      <c r="BN480" s="708" t="s">
        <v>95</v>
      </c>
      <c r="BO480" s="711">
        <v>462</v>
      </c>
      <c r="BP480" s="401" t="str">
        <f t="shared" ca="1" si="61"/>
        <v/>
      </c>
      <c r="BQ480" s="399" t="str">
        <f t="shared" ca="1" si="62"/>
        <v/>
      </c>
      <c r="BR480" s="400" t="str">
        <f ca="1"/>
        <v/>
      </c>
      <c r="BS480" s="400" t="str">
        <f ca="1"/>
        <v/>
      </c>
      <c r="BT480" s="400" t="str">
        <f ca="1"/>
        <v/>
      </c>
      <c r="BU480" s="401" t="str">
        <f ca="1"/>
        <v/>
      </c>
      <c r="BV480" s="402" t="str">
        <f ca="1"/>
        <v/>
      </c>
      <c r="BW480" s="400" t="str">
        <f ca="1"/>
        <v/>
      </c>
      <c r="BX480" s="403" t="str">
        <f t="shared" ca="1" si="58"/>
        <v/>
      </c>
      <c r="BY480" s="713" t="str">
        <f t="shared" ca="1" si="63"/>
        <v/>
      </c>
      <c r="BZ480" s="711">
        <v>462</v>
      </c>
      <c r="CA480" s="714" t="str">
        <f t="shared" ca="1" si="64"/>
        <v/>
      </c>
      <c r="CB480" s="399" t="str">
        <f t="shared" ca="1" si="65"/>
        <v/>
      </c>
      <c r="CC480" s="400" t="str">
        <f ca="1"/>
        <v/>
      </c>
      <c r="CD480" s="400" t="str">
        <f ca="1"/>
        <v/>
      </c>
      <c r="CE480" s="400" t="str">
        <f ca="1"/>
        <v/>
      </c>
      <c r="CF480" s="401" t="str">
        <f ca="1"/>
        <v/>
      </c>
      <c r="CG480" s="402" t="str">
        <f ca="1"/>
        <v/>
      </c>
      <c r="CH480" s="400" t="str">
        <f ca="1"/>
        <v/>
      </c>
      <c r="CI480" s="715" t="str">
        <f t="shared" ca="1" si="59"/>
        <v/>
      </c>
    </row>
    <row r="481" spans="5:87">
      <c r="E481" s="321">
        <v>463</v>
      </c>
      <c r="F481" s="408"/>
      <c r="G481" s="409"/>
      <c r="H481" s="419"/>
      <c r="I481" s="404"/>
      <c r="J481" s="404"/>
      <c r="K481" s="405"/>
      <c r="L481" s="406"/>
      <c r="M481" s="404"/>
      <c r="N481" s="407"/>
      <c r="P481" s="322">
        <v>463</v>
      </c>
      <c r="Q481" s="714" t="str">
        <f t="shared" si="60"/>
        <v/>
      </c>
      <c r="R481" s="435"/>
      <c r="S481" s="419"/>
      <c r="T481" s="419"/>
      <c r="U481" s="419"/>
      <c r="V481" s="432"/>
      <c r="W481" s="433"/>
      <c r="X481" s="419"/>
      <c r="Y481" s="434"/>
      <c r="Z481" s="2" t="s">
        <v>95</v>
      </c>
      <c r="BN481" s="708" t="s">
        <v>95</v>
      </c>
      <c r="BO481" s="711">
        <v>463</v>
      </c>
      <c r="BP481" s="401" t="str">
        <f t="shared" ca="1" si="61"/>
        <v/>
      </c>
      <c r="BQ481" s="399" t="str">
        <f t="shared" ca="1" si="62"/>
        <v/>
      </c>
      <c r="BR481" s="400" t="str">
        <f ca="1"/>
        <v/>
      </c>
      <c r="BS481" s="400" t="str">
        <f ca="1"/>
        <v/>
      </c>
      <c r="BT481" s="400" t="str">
        <f ca="1"/>
        <v/>
      </c>
      <c r="BU481" s="401" t="str">
        <f ca="1"/>
        <v/>
      </c>
      <c r="BV481" s="402" t="str">
        <f ca="1"/>
        <v/>
      </c>
      <c r="BW481" s="400" t="str">
        <f ca="1"/>
        <v/>
      </c>
      <c r="BX481" s="403" t="str">
        <f t="shared" ca="1" si="58"/>
        <v/>
      </c>
      <c r="BY481" s="713" t="str">
        <f t="shared" ca="1" si="63"/>
        <v/>
      </c>
      <c r="BZ481" s="711">
        <v>463</v>
      </c>
      <c r="CA481" s="714" t="str">
        <f t="shared" ca="1" si="64"/>
        <v/>
      </c>
      <c r="CB481" s="399" t="str">
        <f t="shared" ca="1" si="65"/>
        <v/>
      </c>
      <c r="CC481" s="400" t="str">
        <f ca="1"/>
        <v/>
      </c>
      <c r="CD481" s="400" t="str">
        <f ca="1"/>
        <v/>
      </c>
      <c r="CE481" s="400" t="str">
        <f ca="1"/>
        <v/>
      </c>
      <c r="CF481" s="401" t="str">
        <f ca="1"/>
        <v/>
      </c>
      <c r="CG481" s="402" t="str">
        <f ca="1"/>
        <v/>
      </c>
      <c r="CH481" s="400" t="str">
        <f ca="1"/>
        <v/>
      </c>
      <c r="CI481" s="715" t="str">
        <f t="shared" ca="1" si="59"/>
        <v/>
      </c>
    </row>
    <row r="482" spans="5:87">
      <c r="E482" s="321">
        <v>464</v>
      </c>
      <c r="F482" s="408"/>
      <c r="G482" s="409"/>
      <c r="H482" s="419"/>
      <c r="I482" s="404"/>
      <c r="J482" s="404"/>
      <c r="K482" s="405"/>
      <c r="L482" s="406"/>
      <c r="M482" s="404"/>
      <c r="N482" s="407"/>
      <c r="P482" s="322">
        <v>464</v>
      </c>
      <c r="Q482" s="714" t="str">
        <f t="shared" si="60"/>
        <v/>
      </c>
      <c r="R482" s="435"/>
      <c r="S482" s="419"/>
      <c r="T482" s="419"/>
      <c r="U482" s="419"/>
      <c r="V482" s="432"/>
      <c r="W482" s="433"/>
      <c r="X482" s="419"/>
      <c r="Y482" s="434"/>
      <c r="Z482" s="2" t="s">
        <v>95</v>
      </c>
      <c r="BN482" s="708" t="s">
        <v>95</v>
      </c>
      <c r="BO482" s="711">
        <v>464</v>
      </c>
      <c r="BP482" s="401" t="str">
        <f t="shared" ca="1" si="61"/>
        <v/>
      </c>
      <c r="BQ482" s="399" t="str">
        <f t="shared" ca="1" si="62"/>
        <v/>
      </c>
      <c r="BR482" s="400" t="str">
        <f ca="1"/>
        <v/>
      </c>
      <c r="BS482" s="400" t="str">
        <f ca="1"/>
        <v/>
      </c>
      <c r="BT482" s="400" t="str">
        <f ca="1"/>
        <v/>
      </c>
      <c r="BU482" s="401" t="str">
        <f ca="1"/>
        <v/>
      </c>
      <c r="BV482" s="402" t="str">
        <f ca="1"/>
        <v/>
      </c>
      <c r="BW482" s="400" t="str">
        <f ca="1"/>
        <v/>
      </c>
      <c r="BX482" s="403" t="str">
        <f t="shared" ca="1" si="58"/>
        <v/>
      </c>
      <c r="BY482" s="713" t="str">
        <f t="shared" ca="1" si="63"/>
        <v/>
      </c>
      <c r="BZ482" s="711">
        <v>464</v>
      </c>
      <c r="CA482" s="714" t="str">
        <f t="shared" ca="1" si="64"/>
        <v/>
      </c>
      <c r="CB482" s="399" t="str">
        <f t="shared" ca="1" si="65"/>
        <v/>
      </c>
      <c r="CC482" s="400" t="str">
        <f ca="1"/>
        <v/>
      </c>
      <c r="CD482" s="400" t="str">
        <f ca="1"/>
        <v/>
      </c>
      <c r="CE482" s="400" t="str">
        <f ca="1"/>
        <v/>
      </c>
      <c r="CF482" s="401" t="str">
        <f ca="1"/>
        <v/>
      </c>
      <c r="CG482" s="402" t="str">
        <f ca="1"/>
        <v/>
      </c>
      <c r="CH482" s="400" t="str">
        <f ca="1"/>
        <v/>
      </c>
      <c r="CI482" s="715" t="str">
        <f t="shared" ca="1" si="59"/>
        <v/>
      </c>
    </row>
    <row r="483" spans="5:87">
      <c r="E483" s="321">
        <v>465</v>
      </c>
      <c r="F483" s="408"/>
      <c r="G483" s="409"/>
      <c r="H483" s="419"/>
      <c r="I483" s="404"/>
      <c r="J483" s="404"/>
      <c r="K483" s="405"/>
      <c r="L483" s="406"/>
      <c r="M483" s="404"/>
      <c r="N483" s="407"/>
      <c r="P483" s="322">
        <v>465</v>
      </c>
      <c r="Q483" s="714" t="str">
        <f t="shared" si="60"/>
        <v/>
      </c>
      <c r="R483" s="435"/>
      <c r="S483" s="419"/>
      <c r="T483" s="419"/>
      <c r="U483" s="419"/>
      <c r="V483" s="432"/>
      <c r="W483" s="433"/>
      <c r="X483" s="419"/>
      <c r="Y483" s="434"/>
      <c r="Z483" s="2" t="s">
        <v>95</v>
      </c>
      <c r="BN483" s="708" t="s">
        <v>95</v>
      </c>
      <c r="BO483" s="711">
        <v>465</v>
      </c>
      <c r="BP483" s="401" t="str">
        <f t="shared" ca="1" si="61"/>
        <v/>
      </c>
      <c r="BQ483" s="399" t="str">
        <f t="shared" ca="1" si="62"/>
        <v/>
      </c>
      <c r="BR483" s="400" t="str">
        <f ca="1"/>
        <v/>
      </c>
      <c r="BS483" s="400" t="str">
        <f ca="1"/>
        <v/>
      </c>
      <c r="BT483" s="400" t="str">
        <f ca="1"/>
        <v/>
      </c>
      <c r="BU483" s="401" t="str">
        <f ca="1"/>
        <v/>
      </c>
      <c r="BV483" s="402" t="str">
        <f ca="1"/>
        <v/>
      </c>
      <c r="BW483" s="400" t="str">
        <f ca="1"/>
        <v/>
      </c>
      <c r="BX483" s="403" t="str">
        <f t="shared" ca="1" si="58"/>
        <v/>
      </c>
      <c r="BY483" s="713" t="str">
        <f t="shared" ca="1" si="63"/>
        <v/>
      </c>
      <c r="BZ483" s="711">
        <v>465</v>
      </c>
      <c r="CA483" s="714" t="str">
        <f t="shared" ca="1" si="64"/>
        <v/>
      </c>
      <c r="CB483" s="399" t="str">
        <f t="shared" ca="1" si="65"/>
        <v/>
      </c>
      <c r="CC483" s="400" t="str">
        <f ca="1"/>
        <v/>
      </c>
      <c r="CD483" s="400" t="str">
        <f ca="1"/>
        <v/>
      </c>
      <c r="CE483" s="400" t="str">
        <f ca="1"/>
        <v/>
      </c>
      <c r="CF483" s="401" t="str">
        <f ca="1"/>
        <v/>
      </c>
      <c r="CG483" s="402" t="str">
        <f ca="1"/>
        <v/>
      </c>
      <c r="CH483" s="400" t="str">
        <f ca="1"/>
        <v/>
      </c>
      <c r="CI483" s="715" t="str">
        <f t="shared" ca="1" si="59"/>
        <v/>
      </c>
    </row>
    <row r="484" spans="5:87">
      <c r="E484" s="321">
        <v>466</v>
      </c>
      <c r="F484" s="408"/>
      <c r="G484" s="409"/>
      <c r="H484" s="419"/>
      <c r="I484" s="404"/>
      <c r="J484" s="404"/>
      <c r="K484" s="405"/>
      <c r="L484" s="406"/>
      <c r="M484" s="404"/>
      <c r="N484" s="407"/>
      <c r="P484" s="322">
        <v>466</v>
      </c>
      <c r="Q484" s="714" t="str">
        <f t="shared" si="60"/>
        <v/>
      </c>
      <c r="R484" s="435"/>
      <c r="S484" s="419"/>
      <c r="T484" s="419"/>
      <c r="U484" s="419"/>
      <c r="V484" s="432"/>
      <c r="W484" s="433"/>
      <c r="X484" s="419"/>
      <c r="Y484" s="434"/>
      <c r="Z484" s="2" t="s">
        <v>95</v>
      </c>
      <c r="BN484" s="708" t="s">
        <v>95</v>
      </c>
      <c r="BO484" s="711">
        <v>466</v>
      </c>
      <c r="BP484" s="401" t="str">
        <f t="shared" ca="1" si="61"/>
        <v/>
      </c>
      <c r="BQ484" s="399" t="str">
        <f t="shared" ca="1" si="62"/>
        <v/>
      </c>
      <c r="BR484" s="400" t="str">
        <f ca="1"/>
        <v/>
      </c>
      <c r="BS484" s="400" t="str">
        <f ca="1"/>
        <v/>
      </c>
      <c r="BT484" s="400" t="str">
        <f ca="1"/>
        <v/>
      </c>
      <c r="BU484" s="401" t="str">
        <f ca="1"/>
        <v/>
      </c>
      <c r="BV484" s="402" t="str">
        <f ca="1"/>
        <v/>
      </c>
      <c r="BW484" s="400" t="str">
        <f ca="1"/>
        <v/>
      </c>
      <c r="BX484" s="403" t="str">
        <f t="shared" ca="1" si="58"/>
        <v/>
      </c>
      <c r="BY484" s="713" t="str">
        <f t="shared" ca="1" si="63"/>
        <v/>
      </c>
      <c r="BZ484" s="711">
        <v>466</v>
      </c>
      <c r="CA484" s="714" t="str">
        <f t="shared" ca="1" si="64"/>
        <v/>
      </c>
      <c r="CB484" s="399" t="str">
        <f t="shared" ca="1" si="65"/>
        <v/>
      </c>
      <c r="CC484" s="400" t="str">
        <f ca="1"/>
        <v/>
      </c>
      <c r="CD484" s="400" t="str">
        <f ca="1"/>
        <v/>
      </c>
      <c r="CE484" s="400" t="str">
        <f ca="1"/>
        <v/>
      </c>
      <c r="CF484" s="401" t="str">
        <f ca="1"/>
        <v/>
      </c>
      <c r="CG484" s="402" t="str">
        <f ca="1"/>
        <v/>
      </c>
      <c r="CH484" s="400" t="str">
        <f ca="1"/>
        <v/>
      </c>
      <c r="CI484" s="715" t="str">
        <f t="shared" ca="1" si="59"/>
        <v/>
      </c>
    </row>
    <row r="485" spans="5:87">
      <c r="E485" s="321">
        <v>467</v>
      </c>
      <c r="F485" s="408"/>
      <c r="G485" s="409"/>
      <c r="H485" s="419"/>
      <c r="I485" s="404"/>
      <c r="J485" s="404"/>
      <c r="K485" s="405"/>
      <c r="L485" s="406"/>
      <c r="M485" s="404"/>
      <c r="N485" s="407"/>
      <c r="P485" s="322">
        <v>467</v>
      </c>
      <c r="Q485" s="714" t="str">
        <f t="shared" si="60"/>
        <v/>
      </c>
      <c r="R485" s="435"/>
      <c r="S485" s="419"/>
      <c r="T485" s="419"/>
      <c r="U485" s="419"/>
      <c r="V485" s="432"/>
      <c r="W485" s="433"/>
      <c r="X485" s="419"/>
      <c r="Y485" s="434"/>
      <c r="Z485" s="2" t="s">
        <v>95</v>
      </c>
      <c r="BN485" s="708" t="s">
        <v>95</v>
      </c>
      <c r="BO485" s="711">
        <v>467</v>
      </c>
      <c r="BP485" s="401" t="str">
        <f t="shared" ca="1" si="61"/>
        <v/>
      </c>
      <c r="BQ485" s="399" t="str">
        <f t="shared" ca="1" si="62"/>
        <v/>
      </c>
      <c r="BR485" s="400" t="str">
        <f ca="1"/>
        <v/>
      </c>
      <c r="BS485" s="400" t="str">
        <f ca="1"/>
        <v/>
      </c>
      <c r="BT485" s="400" t="str">
        <f ca="1"/>
        <v/>
      </c>
      <c r="BU485" s="401" t="str">
        <f ca="1"/>
        <v/>
      </c>
      <c r="BV485" s="402" t="str">
        <f ca="1"/>
        <v/>
      </c>
      <c r="BW485" s="400" t="str">
        <f ca="1"/>
        <v/>
      </c>
      <c r="BX485" s="403" t="str">
        <f t="shared" ca="1" si="58"/>
        <v/>
      </c>
      <c r="BY485" s="713" t="str">
        <f t="shared" ca="1" si="63"/>
        <v/>
      </c>
      <c r="BZ485" s="711">
        <v>467</v>
      </c>
      <c r="CA485" s="714" t="str">
        <f t="shared" ca="1" si="64"/>
        <v/>
      </c>
      <c r="CB485" s="399" t="str">
        <f t="shared" ca="1" si="65"/>
        <v/>
      </c>
      <c r="CC485" s="400" t="str">
        <f ca="1"/>
        <v/>
      </c>
      <c r="CD485" s="400" t="str">
        <f ca="1"/>
        <v/>
      </c>
      <c r="CE485" s="400" t="str">
        <f ca="1"/>
        <v/>
      </c>
      <c r="CF485" s="401" t="str">
        <f ca="1"/>
        <v/>
      </c>
      <c r="CG485" s="402" t="str">
        <f ca="1"/>
        <v/>
      </c>
      <c r="CH485" s="400" t="str">
        <f ca="1"/>
        <v/>
      </c>
      <c r="CI485" s="715" t="str">
        <f t="shared" ca="1" si="59"/>
        <v/>
      </c>
    </row>
    <row r="486" spans="5:87">
      <c r="E486" s="321">
        <v>468</v>
      </c>
      <c r="F486" s="408"/>
      <c r="G486" s="409"/>
      <c r="H486" s="419"/>
      <c r="I486" s="404"/>
      <c r="J486" s="404"/>
      <c r="K486" s="405"/>
      <c r="L486" s="406"/>
      <c r="M486" s="404"/>
      <c r="N486" s="407"/>
      <c r="P486" s="322">
        <v>468</v>
      </c>
      <c r="Q486" s="714" t="str">
        <f t="shared" si="60"/>
        <v/>
      </c>
      <c r="R486" s="435"/>
      <c r="S486" s="419"/>
      <c r="T486" s="419"/>
      <c r="U486" s="419"/>
      <c r="V486" s="432"/>
      <c r="W486" s="433"/>
      <c r="X486" s="419"/>
      <c r="Y486" s="434"/>
      <c r="Z486" s="2" t="s">
        <v>95</v>
      </c>
      <c r="BN486" s="708" t="s">
        <v>95</v>
      </c>
      <c r="BO486" s="711">
        <v>468</v>
      </c>
      <c r="BP486" s="401" t="str">
        <f t="shared" ca="1" si="61"/>
        <v/>
      </c>
      <c r="BQ486" s="399" t="str">
        <f t="shared" ca="1" si="62"/>
        <v/>
      </c>
      <c r="BR486" s="400" t="str">
        <f ca="1"/>
        <v/>
      </c>
      <c r="BS486" s="400" t="str">
        <f ca="1"/>
        <v/>
      </c>
      <c r="BT486" s="400" t="str">
        <f ca="1"/>
        <v/>
      </c>
      <c r="BU486" s="401" t="str">
        <f ca="1"/>
        <v/>
      </c>
      <c r="BV486" s="402" t="str">
        <f ca="1"/>
        <v/>
      </c>
      <c r="BW486" s="400" t="str">
        <f ca="1"/>
        <v/>
      </c>
      <c r="BX486" s="403" t="str">
        <f t="shared" ca="1" si="58"/>
        <v/>
      </c>
      <c r="BY486" s="713" t="str">
        <f t="shared" ca="1" si="63"/>
        <v/>
      </c>
      <c r="BZ486" s="711">
        <v>468</v>
      </c>
      <c r="CA486" s="714" t="str">
        <f t="shared" ca="1" si="64"/>
        <v/>
      </c>
      <c r="CB486" s="399" t="str">
        <f t="shared" ca="1" si="65"/>
        <v/>
      </c>
      <c r="CC486" s="400" t="str">
        <f ca="1"/>
        <v/>
      </c>
      <c r="CD486" s="400" t="str">
        <f ca="1"/>
        <v/>
      </c>
      <c r="CE486" s="400" t="str">
        <f ca="1"/>
        <v/>
      </c>
      <c r="CF486" s="401" t="str">
        <f ca="1"/>
        <v/>
      </c>
      <c r="CG486" s="402" t="str">
        <f ca="1"/>
        <v/>
      </c>
      <c r="CH486" s="400" t="str">
        <f ca="1"/>
        <v/>
      </c>
      <c r="CI486" s="715" t="str">
        <f t="shared" ca="1" si="59"/>
        <v/>
      </c>
    </row>
    <row r="487" spans="5:87">
      <c r="E487" s="321">
        <v>469</v>
      </c>
      <c r="F487" s="408"/>
      <c r="G487" s="409"/>
      <c r="H487" s="419"/>
      <c r="I487" s="404"/>
      <c r="J487" s="404"/>
      <c r="K487" s="405"/>
      <c r="L487" s="406"/>
      <c r="M487" s="404"/>
      <c r="N487" s="407"/>
      <c r="P487" s="322">
        <v>469</v>
      </c>
      <c r="Q487" s="714" t="str">
        <f t="shared" si="60"/>
        <v/>
      </c>
      <c r="R487" s="435"/>
      <c r="S487" s="419"/>
      <c r="T487" s="419"/>
      <c r="U487" s="419"/>
      <c r="V487" s="432"/>
      <c r="W487" s="433"/>
      <c r="X487" s="419"/>
      <c r="Y487" s="434"/>
      <c r="Z487" s="2" t="s">
        <v>95</v>
      </c>
      <c r="BN487" s="708" t="s">
        <v>95</v>
      </c>
      <c r="BO487" s="711">
        <v>469</v>
      </c>
      <c r="BP487" s="401" t="str">
        <f t="shared" ca="1" si="61"/>
        <v/>
      </c>
      <c r="BQ487" s="399" t="str">
        <f t="shared" ca="1" si="62"/>
        <v/>
      </c>
      <c r="BR487" s="400" t="str">
        <f ca="1"/>
        <v/>
      </c>
      <c r="BS487" s="400" t="str">
        <f ca="1"/>
        <v/>
      </c>
      <c r="BT487" s="400" t="str">
        <f ca="1"/>
        <v/>
      </c>
      <c r="BU487" s="401" t="str">
        <f ca="1"/>
        <v/>
      </c>
      <c r="BV487" s="402" t="str">
        <f ca="1"/>
        <v/>
      </c>
      <c r="BW487" s="400" t="str">
        <f ca="1"/>
        <v/>
      </c>
      <c r="BX487" s="403" t="str">
        <f t="shared" ca="1" si="58"/>
        <v/>
      </c>
      <c r="BY487" s="713" t="str">
        <f t="shared" ca="1" si="63"/>
        <v/>
      </c>
      <c r="BZ487" s="711">
        <v>469</v>
      </c>
      <c r="CA487" s="714" t="str">
        <f t="shared" ca="1" si="64"/>
        <v/>
      </c>
      <c r="CB487" s="399" t="str">
        <f t="shared" ca="1" si="65"/>
        <v/>
      </c>
      <c r="CC487" s="400" t="str">
        <f ca="1"/>
        <v/>
      </c>
      <c r="CD487" s="400" t="str">
        <f ca="1"/>
        <v/>
      </c>
      <c r="CE487" s="400" t="str">
        <f ca="1"/>
        <v/>
      </c>
      <c r="CF487" s="401" t="str">
        <f ca="1"/>
        <v/>
      </c>
      <c r="CG487" s="402" t="str">
        <f ca="1"/>
        <v/>
      </c>
      <c r="CH487" s="400" t="str">
        <f ca="1"/>
        <v/>
      </c>
      <c r="CI487" s="715" t="str">
        <f t="shared" ca="1" si="59"/>
        <v/>
      </c>
    </row>
    <row r="488" spans="5:87">
      <c r="E488" s="321">
        <v>470</v>
      </c>
      <c r="F488" s="408"/>
      <c r="G488" s="409"/>
      <c r="H488" s="419"/>
      <c r="I488" s="404"/>
      <c r="J488" s="404"/>
      <c r="K488" s="405"/>
      <c r="L488" s="406"/>
      <c r="M488" s="404"/>
      <c r="N488" s="407"/>
      <c r="P488" s="322">
        <v>470</v>
      </c>
      <c r="Q488" s="714" t="str">
        <f t="shared" si="60"/>
        <v/>
      </c>
      <c r="R488" s="435"/>
      <c r="S488" s="419"/>
      <c r="T488" s="419"/>
      <c r="U488" s="419"/>
      <c r="V488" s="432"/>
      <c r="W488" s="433"/>
      <c r="X488" s="419"/>
      <c r="Y488" s="434"/>
      <c r="Z488" s="2" t="s">
        <v>95</v>
      </c>
      <c r="BN488" s="708" t="s">
        <v>95</v>
      </c>
      <c r="BO488" s="711">
        <v>470</v>
      </c>
      <c r="BP488" s="401" t="str">
        <f t="shared" ca="1" si="61"/>
        <v/>
      </c>
      <c r="BQ488" s="399" t="str">
        <f t="shared" ca="1" si="62"/>
        <v/>
      </c>
      <c r="BR488" s="400" t="str">
        <f ca="1"/>
        <v/>
      </c>
      <c r="BS488" s="400" t="str">
        <f ca="1"/>
        <v/>
      </c>
      <c r="BT488" s="400" t="str">
        <f ca="1"/>
        <v/>
      </c>
      <c r="BU488" s="401" t="str">
        <f ca="1"/>
        <v/>
      </c>
      <c r="BV488" s="402" t="str">
        <f ca="1"/>
        <v/>
      </c>
      <c r="BW488" s="400" t="str">
        <f ca="1"/>
        <v/>
      </c>
      <c r="BX488" s="403" t="str">
        <f t="shared" ca="1" si="58"/>
        <v/>
      </c>
      <c r="BY488" s="713" t="str">
        <f t="shared" ca="1" si="63"/>
        <v/>
      </c>
      <c r="BZ488" s="711">
        <v>470</v>
      </c>
      <c r="CA488" s="714" t="str">
        <f t="shared" ca="1" si="64"/>
        <v/>
      </c>
      <c r="CB488" s="399" t="str">
        <f t="shared" ca="1" si="65"/>
        <v/>
      </c>
      <c r="CC488" s="400" t="str">
        <f ca="1"/>
        <v/>
      </c>
      <c r="CD488" s="400" t="str">
        <f ca="1"/>
        <v/>
      </c>
      <c r="CE488" s="400" t="str">
        <f ca="1"/>
        <v/>
      </c>
      <c r="CF488" s="401" t="str">
        <f ca="1"/>
        <v/>
      </c>
      <c r="CG488" s="402" t="str">
        <f ca="1"/>
        <v/>
      </c>
      <c r="CH488" s="400" t="str">
        <f ca="1"/>
        <v/>
      </c>
      <c r="CI488" s="715" t="str">
        <f t="shared" ca="1" si="59"/>
        <v/>
      </c>
    </row>
    <row r="489" spans="5:87">
      <c r="E489" s="321">
        <v>471</v>
      </c>
      <c r="F489" s="408"/>
      <c r="G489" s="409"/>
      <c r="H489" s="419"/>
      <c r="I489" s="404"/>
      <c r="J489" s="404"/>
      <c r="K489" s="405"/>
      <c r="L489" s="406"/>
      <c r="M489" s="404"/>
      <c r="N489" s="407"/>
      <c r="P489" s="322">
        <v>471</v>
      </c>
      <c r="Q489" s="714" t="str">
        <f t="shared" si="60"/>
        <v/>
      </c>
      <c r="R489" s="435"/>
      <c r="S489" s="419"/>
      <c r="T489" s="419"/>
      <c r="U489" s="419"/>
      <c r="V489" s="432"/>
      <c r="W489" s="433"/>
      <c r="X489" s="419"/>
      <c r="Y489" s="434"/>
      <c r="Z489" s="2" t="s">
        <v>95</v>
      </c>
      <c r="BN489" s="708" t="s">
        <v>95</v>
      </c>
      <c r="BO489" s="711">
        <v>471</v>
      </c>
      <c r="BP489" s="401" t="str">
        <f t="shared" ca="1" si="61"/>
        <v/>
      </c>
      <c r="BQ489" s="399" t="str">
        <f t="shared" ca="1" si="62"/>
        <v/>
      </c>
      <c r="BR489" s="400" t="str">
        <f ca="1"/>
        <v/>
      </c>
      <c r="BS489" s="400" t="str">
        <f ca="1"/>
        <v/>
      </c>
      <c r="BT489" s="400" t="str">
        <f ca="1"/>
        <v/>
      </c>
      <c r="BU489" s="401" t="str">
        <f ca="1"/>
        <v/>
      </c>
      <c r="BV489" s="402" t="str">
        <f ca="1"/>
        <v/>
      </c>
      <c r="BW489" s="400" t="str">
        <f ca="1"/>
        <v/>
      </c>
      <c r="BX489" s="403" t="str">
        <f t="shared" ca="1" si="58"/>
        <v/>
      </c>
      <c r="BY489" s="713" t="str">
        <f t="shared" ca="1" si="63"/>
        <v/>
      </c>
      <c r="BZ489" s="711">
        <v>471</v>
      </c>
      <c r="CA489" s="714" t="str">
        <f t="shared" ca="1" si="64"/>
        <v/>
      </c>
      <c r="CB489" s="399" t="str">
        <f t="shared" ca="1" si="65"/>
        <v/>
      </c>
      <c r="CC489" s="400" t="str">
        <f ca="1"/>
        <v/>
      </c>
      <c r="CD489" s="400" t="str">
        <f ca="1"/>
        <v/>
      </c>
      <c r="CE489" s="400" t="str">
        <f ca="1"/>
        <v/>
      </c>
      <c r="CF489" s="401" t="str">
        <f ca="1"/>
        <v/>
      </c>
      <c r="CG489" s="402" t="str">
        <f ca="1"/>
        <v/>
      </c>
      <c r="CH489" s="400" t="str">
        <f ca="1"/>
        <v/>
      </c>
      <c r="CI489" s="715" t="str">
        <f t="shared" ca="1" si="59"/>
        <v/>
      </c>
    </row>
    <row r="490" spans="5:87">
      <c r="E490" s="321">
        <v>472</v>
      </c>
      <c r="F490" s="408"/>
      <c r="G490" s="409"/>
      <c r="H490" s="419"/>
      <c r="I490" s="404"/>
      <c r="J490" s="404"/>
      <c r="K490" s="405"/>
      <c r="L490" s="406"/>
      <c r="M490" s="404"/>
      <c r="N490" s="407"/>
      <c r="P490" s="322">
        <v>472</v>
      </c>
      <c r="Q490" s="714" t="str">
        <f t="shared" si="60"/>
        <v/>
      </c>
      <c r="R490" s="435"/>
      <c r="S490" s="419"/>
      <c r="T490" s="419"/>
      <c r="U490" s="419"/>
      <c r="V490" s="432"/>
      <c r="W490" s="433"/>
      <c r="X490" s="419"/>
      <c r="Y490" s="434"/>
      <c r="Z490" s="2" t="s">
        <v>95</v>
      </c>
      <c r="BN490" s="708" t="s">
        <v>95</v>
      </c>
      <c r="BO490" s="711">
        <v>472</v>
      </c>
      <c r="BP490" s="401" t="str">
        <f t="shared" ca="1" si="61"/>
        <v/>
      </c>
      <c r="BQ490" s="399" t="str">
        <f t="shared" ca="1" si="62"/>
        <v/>
      </c>
      <c r="BR490" s="400" t="str">
        <f ca="1"/>
        <v/>
      </c>
      <c r="BS490" s="400" t="str">
        <f ca="1"/>
        <v/>
      </c>
      <c r="BT490" s="400" t="str">
        <f ca="1"/>
        <v/>
      </c>
      <c r="BU490" s="401" t="str">
        <f ca="1"/>
        <v/>
      </c>
      <c r="BV490" s="402" t="str">
        <f ca="1"/>
        <v/>
      </c>
      <c r="BW490" s="400" t="str">
        <f ca="1"/>
        <v/>
      </c>
      <c r="BX490" s="403" t="str">
        <f t="shared" ca="1" si="58"/>
        <v/>
      </c>
      <c r="BY490" s="713" t="str">
        <f t="shared" ca="1" si="63"/>
        <v/>
      </c>
      <c r="BZ490" s="711">
        <v>472</v>
      </c>
      <c r="CA490" s="714" t="str">
        <f t="shared" ca="1" si="64"/>
        <v/>
      </c>
      <c r="CB490" s="399" t="str">
        <f t="shared" ca="1" si="65"/>
        <v/>
      </c>
      <c r="CC490" s="400" t="str">
        <f ca="1"/>
        <v/>
      </c>
      <c r="CD490" s="400" t="str">
        <f ca="1"/>
        <v/>
      </c>
      <c r="CE490" s="400" t="str">
        <f ca="1"/>
        <v/>
      </c>
      <c r="CF490" s="401" t="str">
        <f ca="1"/>
        <v/>
      </c>
      <c r="CG490" s="402" t="str">
        <f ca="1"/>
        <v/>
      </c>
      <c r="CH490" s="400" t="str">
        <f ca="1"/>
        <v/>
      </c>
      <c r="CI490" s="715" t="str">
        <f t="shared" ca="1" si="59"/>
        <v/>
      </c>
    </row>
    <row r="491" spans="5:87">
      <c r="E491" s="321">
        <v>473</v>
      </c>
      <c r="F491" s="408"/>
      <c r="G491" s="409"/>
      <c r="H491" s="419"/>
      <c r="I491" s="404"/>
      <c r="J491" s="404"/>
      <c r="K491" s="405"/>
      <c r="L491" s="406"/>
      <c r="M491" s="404"/>
      <c r="N491" s="407"/>
      <c r="P491" s="322">
        <v>473</v>
      </c>
      <c r="Q491" s="714" t="str">
        <f t="shared" si="60"/>
        <v/>
      </c>
      <c r="R491" s="435"/>
      <c r="S491" s="419"/>
      <c r="T491" s="419"/>
      <c r="U491" s="419"/>
      <c r="V491" s="432"/>
      <c r="W491" s="433"/>
      <c r="X491" s="419"/>
      <c r="Y491" s="434"/>
      <c r="Z491" s="2" t="s">
        <v>95</v>
      </c>
      <c r="BN491" s="708" t="s">
        <v>95</v>
      </c>
      <c r="BO491" s="711">
        <v>473</v>
      </c>
      <c r="BP491" s="401" t="str">
        <f t="shared" ca="1" si="61"/>
        <v/>
      </c>
      <c r="BQ491" s="399" t="str">
        <f t="shared" ca="1" si="62"/>
        <v/>
      </c>
      <c r="BR491" s="400" t="str">
        <f ca="1"/>
        <v/>
      </c>
      <c r="BS491" s="400" t="str">
        <f ca="1"/>
        <v/>
      </c>
      <c r="BT491" s="400" t="str">
        <f ca="1"/>
        <v/>
      </c>
      <c r="BU491" s="401" t="str">
        <f ca="1"/>
        <v/>
      </c>
      <c r="BV491" s="402" t="str">
        <f ca="1"/>
        <v/>
      </c>
      <c r="BW491" s="400" t="str">
        <f ca="1"/>
        <v/>
      </c>
      <c r="BX491" s="403" t="str">
        <f t="shared" ca="1" si="58"/>
        <v/>
      </c>
      <c r="BY491" s="713" t="str">
        <f t="shared" ca="1" si="63"/>
        <v/>
      </c>
      <c r="BZ491" s="711">
        <v>473</v>
      </c>
      <c r="CA491" s="714" t="str">
        <f t="shared" ca="1" si="64"/>
        <v/>
      </c>
      <c r="CB491" s="399" t="str">
        <f t="shared" ca="1" si="65"/>
        <v/>
      </c>
      <c r="CC491" s="400" t="str">
        <f ca="1"/>
        <v/>
      </c>
      <c r="CD491" s="400" t="str">
        <f ca="1"/>
        <v/>
      </c>
      <c r="CE491" s="400" t="str">
        <f ca="1"/>
        <v/>
      </c>
      <c r="CF491" s="401" t="str">
        <f ca="1"/>
        <v/>
      </c>
      <c r="CG491" s="402" t="str">
        <f ca="1"/>
        <v/>
      </c>
      <c r="CH491" s="400" t="str">
        <f ca="1"/>
        <v/>
      </c>
      <c r="CI491" s="715" t="str">
        <f t="shared" ca="1" si="59"/>
        <v/>
      </c>
    </row>
    <row r="492" spans="5:87">
      <c r="E492" s="321">
        <v>474</v>
      </c>
      <c r="F492" s="408"/>
      <c r="G492" s="409"/>
      <c r="H492" s="419"/>
      <c r="I492" s="404"/>
      <c r="J492" s="404"/>
      <c r="K492" s="405"/>
      <c r="L492" s="406"/>
      <c r="M492" s="404"/>
      <c r="N492" s="407"/>
      <c r="P492" s="322">
        <v>474</v>
      </c>
      <c r="Q492" s="714" t="str">
        <f t="shared" si="60"/>
        <v/>
      </c>
      <c r="R492" s="435"/>
      <c r="S492" s="419"/>
      <c r="T492" s="419"/>
      <c r="U492" s="419"/>
      <c r="V492" s="432"/>
      <c r="W492" s="433"/>
      <c r="X492" s="419"/>
      <c r="Y492" s="434"/>
      <c r="Z492" s="2" t="s">
        <v>95</v>
      </c>
      <c r="BN492" s="708" t="s">
        <v>95</v>
      </c>
      <c r="BO492" s="711">
        <v>474</v>
      </c>
      <c r="BP492" s="401" t="str">
        <f t="shared" ca="1" si="61"/>
        <v/>
      </c>
      <c r="BQ492" s="399" t="str">
        <f t="shared" ca="1" si="62"/>
        <v/>
      </c>
      <c r="BR492" s="400" t="str">
        <f ca="1"/>
        <v/>
      </c>
      <c r="BS492" s="400" t="str">
        <f ca="1"/>
        <v/>
      </c>
      <c r="BT492" s="400" t="str">
        <f ca="1"/>
        <v/>
      </c>
      <c r="BU492" s="401" t="str">
        <f ca="1"/>
        <v/>
      </c>
      <c r="BV492" s="402" t="str">
        <f ca="1"/>
        <v/>
      </c>
      <c r="BW492" s="400" t="str">
        <f ca="1"/>
        <v/>
      </c>
      <c r="BX492" s="403" t="str">
        <f t="shared" ca="1" si="58"/>
        <v/>
      </c>
      <c r="BY492" s="713" t="str">
        <f t="shared" ca="1" si="63"/>
        <v/>
      </c>
      <c r="BZ492" s="711">
        <v>474</v>
      </c>
      <c r="CA492" s="714" t="str">
        <f t="shared" ca="1" si="64"/>
        <v/>
      </c>
      <c r="CB492" s="399" t="str">
        <f t="shared" ca="1" si="65"/>
        <v/>
      </c>
      <c r="CC492" s="400" t="str">
        <f ca="1"/>
        <v/>
      </c>
      <c r="CD492" s="400" t="str">
        <f ca="1"/>
        <v/>
      </c>
      <c r="CE492" s="400" t="str">
        <f ca="1"/>
        <v/>
      </c>
      <c r="CF492" s="401" t="str">
        <f ca="1"/>
        <v/>
      </c>
      <c r="CG492" s="402" t="str">
        <f ca="1"/>
        <v/>
      </c>
      <c r="CH492" s="400" t="str">
        <f ca="1"/>
        <v/>
      </c>
      <c r="CI492" s="715" t="str">
        <f t="shared" ca="1" si="59"/>
        <v/>
      </c>
    </row>
    <row r="493" spans="5:87">
      <c r="E493" s="321">
        <v>475</v>
      </c>
      <c r="F493" s="408"/>
      <c r="G493" s="409"/>
      <c r="H493" s="419"/>
      <c r="I493" s="404"/>
      <c r="J493" s="404"/>
      <c r="K493" s="405"/>
      <c r="L493" s="406"/>
      <c r="M493" s="404"/>
      <c r="N493" s="407"/>
      <c r="P493" s="322">
        <v>475</v>
      </c>
      <c r="Q493" s="714" t="str">
        <f t="shared" si="60"/>
        <v/>
      </c>
      <c r="R493" s="435"/>
      <c r="S493" s="419"/>
      <c r="T493" s="419"/>
      <c r="U493" s="419"/>
      <c r="V493" s="432"/>
      <c r="W493" s="433"/>
      <c r="X493" s="419"/>
      <c r="Y493" s="434"/>
      <c r="Z493" s="2" t="s">
        <v>95</v>
      </c>
      <c r="BN493" s="708" t="s">
        <v>95</v>
      </c>
      <c r="BO493" s="711">
        <v>475</v>
      </c>
      <c r="BP493" s="401" t="str">
        <f t="shared" ca="1" si="61"/>
        <v/>
      </c>
      <c r="BQ493" s="399" t="str">
        <f t="shared" ca="1" si="62"/>
        <v/>
      </c>
      <c r="BR493" s="400" t="str">
        <f ca="1"/>
        <v/>
      </c>
      <c r="BS493" s="400" t="str">
        <f ca="1"/>
        <v/>
      </c>
      <c r="BT493" s="400" t="str">
        <f ca="1"/>
        <v/>
      </c>
      <c r="BU493" s="401" t="str">
        <f ca="1"/>
        <v/>
      </c>
      <c r="BV493" s="402" t="str">
        <f ca="1"/>
        <v/>
      </c>
      <c r="BW493" s="400" t="str">
        <f ca="1"/>
        <v/>
      </c>
      <c r="BX493" s="403" t="str">
        <f t="shared" ca="1" si="58"/>
        <v/>
      </c>
      <c r="BY493" s="713" t="str">
        <f t="shared" ca="1" si="63"/>
        <v/>
      </c>
      <c r="BZ493" s="711">
        <v>475</v>
      </c>
      <c r="CA493" s="714" t="str">
        <f t="shared" ca="1" si="64"/>
        <v/>
      </c>
      <c r="CB493" s="399" t="str">
        <f t="shared" ca="1" si="65"/>
        <v/>
      </c>
      <c r="CC493" s="400" t="str">
        <f ca="1"/>
        <v/>
      </c>
      <c r="CD493" s="400" t="str">
        <f ca="1"/>
        <v/>
      </c>
      <c r="CE493" s="400" t="str">
        <f ca="1"/>
        <v/>
      </c>
      <c r="CF493" s="401" t="str">
        <f ca="1"/>
        <v/>
      </c>
      <c r="CG493" s="402" t="str">
        <f ca="1"/>
        <v/>
      </c>
      <c r="CH493" s="400" t="str">
        <f ca="1"/>
        <v/>
      </c>
      <c r="CI493" s="715" t="str">
        <f t="shared" ca="1" si="59"/>
        <v/>
      </c>
    </row>
    <row r="494" spans="5:87">
      <c r="E494" s="321">
        <v>476</v>
      </c>
      <c r="F494" s="408"/>
      <c r="G494" s="409"/>
      <c r="H494" s="419"/>
      <c r="I494" s="404"/>
      <c r="J494" s="404"/>
      <c r="K494" s="405"/>
      <c r="L494" s="406"/>
      <c r="M494" s="404"/>
      <c r="N494" s="407"/>
      <c r="P494" s="322">
        <v>476</v>
      </c>
      <c r="Q494" s="714" t="str">
        <f t="shared" si="60"/>
        <v/>
      </c>
      <c r="R494" s="435"/>
      <c r="S494" s="419"/>
      <c r="T494" s="419"/>
      <c r="U494" s="419"/>
      <c r="V494" s="432"/>
      <c r="W494" s="433"/>
      <c r="X494" s="419"/>
      <c r="Y494" s="434"/>
      <c r="Z494" s="2" t="s">
        <v>95</v>
      </c>
      <c r="BN494" s="708" t="s">
        <v>95</v>
      </c>
      <c r="BO494" s="711">
        <v>476</v>
      </c>
      <c r="BP494" s="401" t="str">
        <f t="shared" ca="1" si="61"/>
        <v/>
      </c>
      <c r="BQ494" s="399" t="str">
        <f t="shared" ca="1" si="62"/>
        <v/>
      </c>
      <c r="BR494" s="400" t="str">
        <f ca="1"/>
        <v/>
      </c>
      <c r="BS494" s="400" t="str">
        <f ca="1"/>
        <v/>
      </c>
      <c r="BT494" s="400" t="str">
        <f ca="1"/>
        <v/>
      </c>
      <c r="BU494" s="401" t="str">
        <f ca="1"/>
        <v/>
      </c>
      <c r="BV494" s="402" t="str">
        <f ca="1"/>
        <v/>
      </c>
      <c r="BW494" s="400" t="str">
        <f ca="1"/>
        <v/>
      </c>
      <c r="BX494" s="403" t="str">
        <f t="shared" ca="1" si="58"/>
        <v/>
      </c>
      <c r="BY494" s="713" t="str">
        <f t="shared" ca="1" si="63"/>
        <v/>
      </c>
      <c r="BZ494" s="711">
        <v>476</v>
      </c>
      <c r="CA494" s="714" t="str">
        <f t="shared" ca="1" si="64"/>
        <v/>
      </c>
      <c r="CB494" s="399" t="str">
        <f t="shared" ca="1" si="65"/>
        <v/>
      </c>
      <c r="CC494" s="400" t="str">
        <f ca="1"/>
        <v/>
      </c>
      <c r="CD494" s="400" t="str">
        <f ca="1"/>
        <v/>
      </c>
      <c r="CE494" s="400" t="str">
        <f ca="1"/>
        <v/>
      </c>
      <c r="CF494" s="401" t="str">
        <f ca="1"/>
        <v/>
      </c>
      <c r="CG494" s="402" t="str">
        <f ca="1"/>
        <v/>
      </c>
      <c r="CH494" s="400" t="str">
        <f ca="1"/>
        <v/>
      </c>
      <c r="CI494" s="715" t="str">
        <f t="shared" ca="1" si="59"/>
        <v/>
      </c>
    </row>
    <row r="495" spans="5:87">
      <c r="E495" s="321">
        <v>477</v>
      </c>
      <c r="F495" s="408"/>
      <c r="G495" s="409"/>
      <c r="H495" s="419"/>
      <c r="I495" s="404"/>
      <c r="J495" s="404"/>
      <c r="K495" s="405"/>
      <c r="L495" s="406"/>
      <c r="M495" s="404"/>
      <c r="N495" s="407"/>
      <c r="P495" s="322">
        <v>477</v>
      </c>
      <c r="Q495" s="714" t="str">
        <f t="shared" si="60"/>
        <v/>
      </c>
      <c r="R495" s="435"/>
      <c r="S495" s="419"/>
      <c r="T495" s="419"/>
      <c r="U495" s="419"/>
      <c r="V495" s="432"/>
      <c r="W495" s="433"/>
      <c r="X495" s="419"/>
      <c r="Y495" s="434"/>
      <c r="Z495" s="2" t="s">
        <v>95</v>
      </c>
      <c r="BN495" s="708" t="s">
        <v>95</v>
      </c>
      <c r="BO495" s="711">
        <v>477</v>
      </c>
      <c r="BP495" s="401" t="str">
        <f t="shared" ca="1" si="61"/>
        <v/>
      </c>
      <c r="BQ495" s="399" t="str">
        <f t="shared" ca="1" si="62"/>
        <v/>
      </c>
      <c r="BR495" s="400" t="str">
        <f ca="1"/>
        <v/>
      </c>
      <c r="BS495" s="400" t="str">
        <f ca="1"/>
        <v/>
      </c>
      <c r="BT495" s="400" t="str">
        <f ca="1"/>
        <v/>
      </c>
      <c r="BU495" s="401" t="str">
        <f ca="1"/>
        <v/>
      </c>
      <c r="BV495" s="402" t="str">
        <f ca="1"/>
        <v/>
      </c>
      <c r="BW495" s="400" t="str">
        <f ca="1"/>
        <v/>
      </c>
      <c r="BX495" s="403" t="str">
        <f t="shared" ca="1" si="58"/>
        <v/>
      </c>
      <c r="BY495" s="713" t="str">
        <f t="shared" ca="1" si="63"/>
        <v/>
      </c>
      <c r="BZ495" s="711">
        <v>477</v>
      </c>
      <c r="CA495" s="714" t="str">
        <f t="shared" ca="1" si="64"/>
        <v/>
      </c>
      <c r="CB495" s="399" t="str">
        <f t="shared" ca="1" si="65"/>
        <v/>
      </c>
      <c r="CC495" s="400" t="str">
        <f ca="1"/>
        <v/>
      </c>
      <c r="CD495" s="400" t="str">
        <f ca="1"/>
        <v/>
      </c>
      <c r="CE495" s="400" t="str">
        <f ca="1"/>
        <v/>
      </c>
      <c r="CF495" s="401" t="str">
        <f ca="1"/>
        <v/>
      </c>
      <c r="CG495" s="402" t="str">
        <f ca="1"/>
        <v/>
      </c>
      <c r="CH495" s="400" t="str">
        <f ca="1"/>
        <v/>
      </c>
      <c r="CI495" s="715" t="str">
        <f t="shared" ca="1" si="59"/>
        <v/>
      </c>
    </row>
    <row r="496" spans="5:87">
      <c r="E496" s="321">
        <v>478</v>
      </c>
      <c r="F496" s="408"/>
      <c r="G496" s="409"/>
      <c r="H496" s="419"/>
      <c r="I496" s="404"/>
      <c r="J496" s="404"/>
      <c r="K496" s="405"/>
      <c r="L496" s="406"/>
      <c r="M496" s="404"/>
      <c r="N496" s="407"/>
      <c r="P496" s="322">
        <v>478</v>
      </c>
      <c r="Q496" s="714" t="str">
        <f t="shared" si="60"/>
        <v/>
      </c>
      <c r="R496" s="435"/>
      <c r="S496" s="419"/>
      <c r="T496" s="419"/>
      <c r="U496" s="419"/>
      <c r="V496" s="432"/>
      <c r="W496" s="433"/>
      <c r="X496" s="419"/>
      <c r="Y496" s="434"/>
      <c r="Z496" s="2" t="s">
        <v>95</v>
      </c>
      <c r="BN496" s="708" t="s">
        <v>95</v>
      </c>
      <c r="BO496" s="711">
        <v>478</v>
      </c>
      <c r="BP496" s="401" t="str">
        <f t="shared" ca="1" si="61"/>
        <v/>
      </c>
      <c r="BQ496" s="399" t="str">
        <f t="shared" ca="1" si="62"/>
        <v/>
      </c>
      <c r="BR496" s="400" t="str">
        <f ca="1"/>
        <v/>
      </c>
      <c r="BS496" s="400" t="str">
        <f ca="1"/>
        <v/>
      </c>
      <c r="BT496" s="400" t="str">
        <f ca="1"/>
        <v/>
      </c>
      <c r="BU496" s="401" t="str">
        <f ca="1"/>
        <v/>
      </c>
      <c r="BV496" s="402" t="str">
        <f ca="1"/>
        <v/>
      </c>
      <c r="BW496" s="400" t="str">
        <f ca="1"/>
        <v/>
      </c>
      <c r="BX496" s="403" t="str">
        <f t="shared" ca="1" si="58"/>
        <v/>
      </c>
      <c r="BY496" s="713" t="str">
        <f t="shared" ca="1" si="63"/>
        <v/>
      </c>
      <c r="BZ496" s="711">
        <v>478</v>
      </c>
      <c r="CA496" s="714" t="str">
        <f t="shared" ca="1" si="64"/>
        <v/>
      </c>
      <c r="CB496" s="399" t="str">
        <f t="shared" ca="1" si="65"/>
        <v/>
      </c>
      <c r="CC496" s="400" t="str">
        <f ca="1"/>
        <v/>
      </c>
      <c r="CD496" s="400" t="str">
        <f ca="1"/>
        <v/>
      </c>
      <c r="CE496" s="400" t="str">
        <f ca="1"/>
        <v/>
      </c>
      <c r="CF496" s="401" t="str">
        <f ca="1"/>
        <v/>
      </c>
      <c r="CG496" s="402" t="str">
        <f ca="1"/>
        <v/>
      </c>
      <c r="CH496" s="400" t="str">
        <f ca="1"/>
        <v/>
      </c>
      <c r="CI496" s="715" t="str">
        <f t="shared" ca="1" si="59"/>
        <v/>
      </c>
    </row>
    <row r="497" spans="5:87">
      <c r="E497" s="321">
        <v>479</v>
      </c>
      <c r="F497" s="408"/>
      <c r="G497" s="409"/>
      <c r="H497" s="419"/>
      <c r="I497" s="404"/>
      <c r="J497" s="404"/>
      <c r="K497" s="405"/>
      <c r="L497" s="406"/>
      <c r="M497" s="404"/>
      <c r="N497" s="407"/>
      <c r="P497" s="322">
        <v>479</v>
      </c>
      <c r="Q497" s="714" t="str">
        <f t="shared" si="60"/>
        <v/>
      </c>
      <c r="R497" s="435"/>
      <c r="S497" s="419"/>
      <c r="T497" s="419"/>
      <c r="U497" s="419"/>
      <c r="V497" s="432"/>
      <c r="W497" s="433"/>
      <c r="X497" s="419"/>
      <c r="Y497" s="434"/>
      <c r="Z497" s="2" t="s">
        <v>95</v>
      </c>
      <c r="BN497" s="708" t="s">
        <v>95</v>
      </c>
      <c r="BO497" s="711">
        <v>479</v>
      </c>
      <c r="BP497" s="401" t="str">
        <f t="shared" ca="1" si="61"/>
        <v/>
      </c>
      <c r="BQ497" s="399" t="str">
        <f t="shared" ca="1" si="62"/>
        <v/>
      </c>
      <c r="BR497" s="400" t="str">
        <f ca="1"/>
        <v/>
      </c>
      <c r="BS497" s="400" t="str">
        <f ca="1"/>
        <v/>
      </c>
      <c r="BT497" s="400" t="str">
        <f ca="1"/>
        <v/>
      </c>
      <c r="BU497" s="401" t="str">
        <f ca="1"/>
        <v/>
      </c>
      <c r="BV497" s="402" t="str">
        <f ca="1"/>
        <v/>
      </c>
      <c r="BW497" s="400" t="str">
        <f ca="1"/>
        <v/>
      </c>
      <c r="BX497" s="403" t="str">
        <f t="shared" ca="1" si="58"/>
        <v/>
      </c>
      <c r="BY497" s="713" t="str">
        <f t="shared" ca="1" si="63"/>
        <v/>
      </c>
      <c r="BZ497" s="711">
        <v>479</v>
      </c>
      <c r="CA497" s="714" t="str">
        <f t="shared" ca="1" si="64"/>
        <v/>
      </c>
      <c r="CB497" s="399" t="str">
        <f t="shared" ca="1" si="65"/>
        <v/>
      </c>
      <c r="CC497" s="400" t="str">
        <f ca="1"/>
        <v/>
      </c>
      <c r="CD497" s="400" t="str">
        <f ca="1"/>
        <v/>
      </c>
      <c r="CE497" s="400" t="str">
        <f ca="1"/>
        <v/>
      </c>
      <c r="CF497" s="401" t="str">
        <f ca="1"/>
        <v/>
      </c>
      <c r="CG497" s="402" t="str">
        <f ca="1"/>
        <v/>
      </c>
      <c r="CH497" s="400" t="str">
        <f ca="1"/>
        <v/>
      </c>
      <c r="CI497" s="715" t="str">
        <f t="shared" ca="1" si="59"/>
        <v/>
      </c>
    </row>
    <row r="498" spans="5:87">
      <c r="E498" s="321">
        <v>480</v>
      </c>
      <c r="F498" s="408"/>
      <c r="G498" s="409"/>
      <c r="H498" s="419"/>
      <c r="I498" s="404"/>
      <c r="J498" s="404"/>
      <c r="K498" s="405"/>
      <c r="L498" s="406"/>
      <c r="M498" s="404"/>
      <c r="N498" s="407"/>
      <c r="P498" s="322">
        <v>480</v>
      </c>
      <c r="Q498" s="714" t="str">
        <f t="shared" si="60"/>
        <v/>
      </c>
      <c r="R498" s="435"/>
      <c r="S498" s="419"/>
      <c r="T498" s="419"/>
      <c r="U498" s="419"/>
      <c r="V498" s="432"/>
      <c r="W498" s="433"/>
      <c r="X498" s="419"/>
      <c r="Y498" s="434"/>
      <c r="Z498" s="2" t="s">
        <v>95</v>
      </c>
      <c r="BN498" s="708" t="s">
        <v>95</v>
      </c>
      <c r="BO498" s="711">
        <v>480</v>
      </c>
      <c r="BP498" s="401" t="str">
        <f t="shared" ca="1" si="61"/>
        <v/>
      </c>
      <c r="BQ498" s="399" t="str">
        <f t="shared" ca="1" si="62"/>
        <v/>
      </c>
      <c r="BR498" s="400" t="str">
        <f ca="1"/>
        <v/>
      </c>
      <c r="BS498" s="400" t="str">
        <f ca="1"/>
        <v/>
      </c>
      <c r="BT498" s="400" t="str">
        <f ca="1"/>
        <v/>
      </c>
      <c r="BU498" s="401" t="str">
        <f ca="1"/>
        <v/>
      </c>
      <c r="BV498" s="402" t="str">
        <f ca="1"/>
        <v/>
      </c>
      <c r="BW498" s="400" t="str">
        <f ca="1"/>
        <v/>
      </c>
      <c r="BX498" s="403" t="str">
        <f t="shared" ca="1" si="58"/>
        <v/>
      </c>
      <c r="BY498" s="713" t="str">
        <f t="shared" ca="1" si="63"/>
        <v/>
      </c>
      <c r="BZ498" s="711">
        <v>480</v>
      </c>
      <c r="CA498" s="714" t="str">
        <f t="shared" ca="1" si="64"/>
        <v/>
      </c>
      <c r="CB498" s="399" t="str">
        <f t="shared" ca="1" si="65"/>
        <v/>
      </c>
      <c r="CC498" s="400" t="str">
        <f ca="1"/>
        <v/>
      </c>
      <c r="CD498" s="400" t="str">
        <f ca="1"/>
        <v/>
      </c>
      <c r="CE498" s="400" t="str">
        <f ca="1"/>
        <v/>
      </c>
      <c r="CF498" s="401" t="str">
        <f ca="1"/>
        <v/>
      </c>
      <c r="CG498" s="402" t="str">
        <f ca="1"/>
        <v/>
      </c>
      <c r="CH498" s="400" t="str">
        <f ca="1"/>
        <v/>
      </c>
      <c r="CI498" s="715" t="str">
        <f t="shared" ca="1" si="59"/>
        <v/>
      </c>
    </row>
    <row r="499" spans="5:87">
      <c r="E499" s="321">
        <v>481</v>
      </c>
      <c r="F499" s="408"/>
      <c r="G499" s="409"/>
      <c r="H499" s="419"/>
      <c r="I499" s="404"/>
      <c r="J499" s="404"/>
      <c r="K499" s="405"/>
      <c r="L499" s="406"/>
      <c r="M499" s="404"/>
      <c r="N499" s="407"/>
      <c r="P499" s="322">
        <v>481</v>
      </c>
      <c r="Q499" s="714" t="str">
        <f t="shared" si="60"/>
        <v/>
      </c>
      <c r="R499" s="435"/>
      <c r="S499" s="419"/>
      <c r="T499" s="419"/>
      <c r="U499" s="419"/>
      <c r="V499" s="432"/>
      <c r="W499" s="433"/>
      <c r="X499" s="419"/>
      <c r="Y499" s="434"/>
      <c r="Z499" s="2" t="s">
        <v>95</v>
      </c>
      <c r="BN499" s="708" t="s">
        <v>95</v>
      </c>
      <c r="BO499" s="711">
        <v>481</v>
      </c>
      <c r="BP499" s="401" t="str">
        <f t="shared" ca="1" si="61"/>
        <v/>
      </c>
      <c r="BQ499" s="399" t="str">
        <f t="shared" ca="1" si="62"/>
        <v/>
      </c>
      <c r="BR499" s="400" t="str">
        <f ca="1"/>
        <v/>
      </c>
      <c r="BS499" s="400" t="str">
        <f ca="1"/>
        <v/>
      </c>
      <c r="BT499" s="400" t="str">
        <f ca="1"/>
        <v/>
      </c>
      <c r="BU499" s="401" t="str">
        <f ca="1"/>
        <v/>
      </c>
      <c r="BV499" s="402" t="str">
        <f ca="1"/>
        <v/>
      </c>
      <c r="BW499" s="400" t="str">
        <f ca="1"/>
        <v/>
      </c>
      <c r="BX499" s="403" t="str">
        <f t="shared" ca="1" si="58"/>
        <v/>
      </c>
      <c r="BY499" s="713" t="str">
        <f t="shared" ca="1" si="63"/>
        <v/>
      </c>
      <c r="BZ499" s="711">
        <v>481</v>
      </c>
      <c r="CA499" s="714" t="str">
        <f t="shared" ca="1" si="64"/>
        <v/>
      </c>
      <c r="CB499" s="399" t="str">
        <f t="shared" ca="1" si="65"/>
        <v/>
      </c>
      <c r="CC499" s="400" t="str">
        <f ca="1"/>
        <v/>
      </c>
      <c r="CD499" s="400" t="str">
        <f ca="1"/>
        <v/>
      </c>
      <c r="CE499" s="400" t="str">
        <f ca="1"/>
        <v/>
      </c>
      <c r="CF499" s="401" t="str">
        <f ca="1"/>
        <v/>
      </c>
      <c r="CG499" s="402" t="str">
        <f ca="1"/>
        <v/>
      </c>
      <c r="CH499" s="400" t="str">
        <f ca="1"/>
        <v/>
      </c>
      <c r="CI499" s="715" t="str">
        <f t="shared" ca="1" si="59"/>
        <v/>
      </c>
    </row>
    <row r="500" spans="5:87">
      <c r="E500" s="321">
        <v>482</v>
      </c>
      <c r="F500" s="408"/>
      <c r="G500" s="409"/>
      <c r="H500" s="419"/>
      <c r="I500" s="404"/>
      <c r="J500" s="404"/>
      <c r="K500" s="405"/>
      <c r="L500" s="406"/>
      <c r="M500" s="404"/>
      <c r="N500" s="407"/>
      <c r="P500" s="322">
        <v>482</v>
      </c>
      <c r="Q500" s="714" t="str">
        <f t="shared" si="60"/>
        <v/>
      </c>
      <c r="R500" s="435"/>
      <c r="S500" s="419"/>
      <c r="T500" s="419"/>
      <c r="U500" s="419"/>
      <c r="V500" s="432"/>
      <c r="W500" s="433"/>
      <c r="X500" s="419"/>
      <c r="Y500" s="434"/>
      <c r="Z500" s="2" t="s">
        <v>95</v>
      </c>
      <c r="BN500" s="708" t="s">
        <v>95</v>
      </c>
      <c r="BO500" s="711">
        <v>482</v>
      </c>
      <c r="BP500" s="401" t="str">
        <f t="shared" ca="1" si="61"/>
        <v/>
      </c>
      <c r="BQ500" s="399" t="str">
        <f t="shared" ca="1" si="62"/>
        <v/>
      </c>
      <c r="BR500" s="400" t="str">
        <f ca="1"/>
        <v/>
      </c>
      <c r="BS500" s="400" t="str">
        <f ca="1"/>
        <v/>
      </c>
      <c r="BT500" s="400" t="str">
        <f ca="1"/>
        <v/>
      </c>
      <c r="BU500" s="401" t="str">
        <f ca="1"/>
        <v/>
      </c>
      <c r="BV500" s="402" t="str">
        <f ca="1"/>
        <v/>
      </c>
      <c r="BW500" s="400" t="str">
        <f ca="1"/>
        <v/>
      </c>
      <c r="BX500" s="403" t="str">
        <f t="shared" ca="1" si="58"/>
        <v/>
      </c>
      <c r="BY500" s="713" t="str">
        <f t="shared" ca="1" si="63"/>
        <v/>
      </c>
      <c r="BZ500" s="711">
        <v>482</v>
      </c>
      <c r="CA500" s="714" t="str">
        <f t="shared" ca="1" si="64"/>
        <v/>
      </c>
      <c r="CB500" s="399" t="str">
        <f t="shared" ca="1" si="65"/>
        <v/>
      </c>
      <c r="CC500" s="400" t="str">
        <f ca="1"/>
        <v/>
      </c>
      <c r="CD500" s="400" t="str">
        <f ca="1"/>
        <v/>
      </c>
      <c r="CE500" s="400" t="str">
        <f ca="1"/>
        <v/>
      </c>
      <c r="CF500" s="401" t="str">
        <f ca="1"/>
        <v/>
      </c>
      <c r="CG500" s="402" t="str">
        <f ca="1"/>
        <v/>
      </c>
      <c r="CH500" s="400" t="str">
        <f ca="1"/>
        <v/>
      </c>
      <c r="CI500" s="715" t="str">
        <f t="shared" ca="1" si="59"/>
        <v/>
      </c>
    </row>
    <row r="501" spans="5:87">
      <c r="E501" s="321">
        <v>483</v>
      </c>
      <c r="F501" s="408"/>
      <c r="G501" s="409"/>
      <c r="H501" s="419"/>
      <c r="I501" s="404"/>
      <c r="J501" s="404"/>
      <c r="K501" s="405"/>
      <c r="L501" s="406"/>
      <c r="M501" s="404"/>
      <c r="N501" s="407"/>
      <c r="P501" s="322">
        <v>483</v>
      </c>
      <c r="Q501" s="714" t="str">
        <f t="shared" si="60"/>
        <v/>
      </c>
      <c r="R501" s="435"/>
      <c r="S501" s="419"/>
      <c r="T501" s="419"/>
      <c r="U501" s="419"/>
      <c r="V501" s="432"/>
      <c r="W501" s="433"/>
      <c r="X501" s="419"/>
      <c r="Y501" s="434"/>
      <c r="Z501" s="2" t="s">
        <v>95</v>
      </c>
      <c r="BN501" s="708" t="s">
        <v>95</v>
      </c>
      <c r="BO501" s="711">
        <v>483</v>
      </c>
      <c r="BP501" s="401" t="str">
        <f t="shared" ca="1" si="61"/>
        <v/>
      </c>
      <c r="BQ501" s="399" t="str">
        <f t="shared" ca="1" si="62"/>
        <v/>
      </c>
      <c r="BR501" s="400" t="str">
        <f ca="1"/>
        <v/>
      </c>
      <c r="BS501" s="400" t="str">
        <f ca="1"/>
        <v/>
      </c>
      <c r="BT501" s="400" t="str">
        <f ca="1"/>
        <v/>
      </c>
      <c r="BU501" s="401" t="str">
        <f ca="1"/>
        <v/>
      </c>
      <c r="BV501" s="402" t="str">
        <f ca="1"/>
        <v/>
      </c>
      <c r="BW501" s="400" t="str">
        <f ca="1"/>
        <v/>
      </c>
      <c r="BX501" s="403" t="str">
        <f t="shared" ca="1" si="58"/>
        <v/>
      </c>
      <c r="BY501" s="713" t="str">
        <f t="shared" ca="1" si="63"/>
        <v/>
      </c>
      <c r="BZ501" s="711">
        <v>483</v>
      </c>
      <c r="CA501" s="714" t="str">
        <f t="shared" ca="1" si="64"/>
        <v/>
      </c>
      <c r="CB501" s="399" t="str">
        <f t="shared" ca="1" si="65"/>
        <v/>
      </c>
      <c r="CC501" s="400" t="str">
        <f ca="1"/>
        <v/>
      </c>
      <c r="CD501" s="400" t="str">
        <f ca="1"/>
        <v/>
      </c>
      <c r="CE501" s="400" t="str">
        <f ca="1"/>
        <v/>
      </c>
      <c r="CF501" s="401" t="str">
        <f ca="1"/>
        <v/>
      </c>
      <c r="CG501" s="402" t="str">
        <f ca="1"/>
        <v/>
      </c>
      <c r="CH501" s="400" t="str">
        <f ca="1"/>
        <v/>
      </c>
      <c r="CI501" s="715" t="str">
        <f t="shared" ca="1" si="59"/>
        <v/>
      </c>
    </row>
    <row r="502" spans="5:87">
      <c r="E502" s="321">
        <v>484</v>
      </c>
      <c r="F502" s="408"/>
      <c r="G502" s="409"/>
      <c r="H502" s="419"/>
      <c r="I502" s="404"/>
      <c r="J502" s="404"/>
      <c r="K502" s="405"/>
      <c r="L502" s="406"/>
      <c r="M502" s="404"/>
      <c r="N502" s="407"/>
      <c r="P502" s="322">
        <v>484</v>
      </c>
      <c r="Q502" s="714" t="str">
        <f t="shared" si="60"/>
        <v/>
      </c>
      <c r="R502" s="435"/>
      <c r="S502" s="419"/>
      <c r="T502" s="419"/>
      <c r="U502" s="419"/>
      <c r="V502" s="432"/>
      <c r="W502" s="433"/>
      <c r="X502" s="419"/>
      <c r="Y502" s="434"/>
      <c r="Z502" s="2" t="s">
        <v>95</v>
      </c>
      <c r="BN502" s="708" t="s">
        <v>95</v>
      </c>
      <c r="BO502" s="711">
        <v>484</v>
      </c>
      <c r="BP502" s="401" t="str">
        <f t="shared" ca="1" si="61"/>
        <v/>
      </c>
      <c r="BQ502" s="399" t="str">
        <f t="shared" ca="1" si="62"/>
        <v/>
      </c>
      <c r="BR502" s="400" t="str">
        <f ca="1"/>
        <v/>
      </c>
      <c r="BS502" s="400" t="str">
        <f ca="1"/>
        <v/>
      </c>
      <c r="BT502" s="400" t="str">
        <f ca="1"/>
        <v/>
      </c>
      <c r="BU502" s="401" t="str">
        <f ca="1"/>
        <v/>
      </c>
      <c r="BV502" s="402" t="str">
        <f ca="1"/>
        <v/>
      </c>
      <c r="BW502" s="400" t="str">
        <f ca="1"/>
        <v/>
      </c>
      <c r="BX502" s="403" t="str">
        <f t="shared" ca="1" si="58"/>
        <v/>
      </c>
      <c r="BY502" s="713" t="str">
        <f t="shared" ca="1" si="63"/>
        <v/>
      </c>
      <c r="BZ502" s="711">
        <v>484</v>
      </c>
      <c r="CA502" s="714" t="str">
        <f t="shared" ca="1" si="64"/>
        <v/>
      </c>
      <c r="CB502" s="399" t="str">
        <f t="shared" ca="1" si="65"/>
        <v/>
      </c>
      <c r="CC502" s="400" t="str">
        <f ca="1"/>
        <v/>
      </c>
      <c r="CD502" s="400" t="str">
        <f ca="1"/>
        <v/>
      </c>
      <c r="CE502" s="400" t="str">
        <f ca="1"/>
        <v/>
      </c>
      <c r="CF502" s="401" t="str">
        <f ca="1"/>
        <v/>
      </c>
      <c r="CG502" s="402" t="str">
        <f ca="1"/>
        <v/>
      </c>
      <c r="CH502" s="400" t="str">
        <f ca="1"/>
        <v/>
      </c>
      <c r="CI502" s="715" t="str">
        <f t="shared" ca="1" si="59"/>
        <v/>
      </c>
    </row>
    <row r="503" spans="5:87">
      <c r="E503" s="321">
        <v>485</v>
      </c>
      <c r="F503" s="408"/>
      <c r="G503" s="409"/>
      <c r="H503" s="419"/>
      <c r="I503" s="404"/>
      <c r="J503" s="404"/>
      <c r="K503" s="405"/>
      <c r="L503" s="406"/>
      <c r="M503" s="404"/>
      <c r="N503" s="407"/>
      <c r="P503" s="322">
        <v>485</v>
      </c>
      <c r="Q503" s="714" t="str">
        <f t="shared" si="60"/>
        <v/>
      </c>
      <c r="R503" s="435"/>
      <c r="S503" s="419"/>
      <c r="T503" s="419"/>
      <c r="U503" s="419"/>
      <c r="V503" s="432"/>
      <c r="W503" s="433"/>
      <c r="X503" s="419"/>
      <c r="Y503" s="434"/>
      <c r="Z503" s="2" t="s">
        <v>95</v>
      </c>
      <c r="BN503" s="708" t="s">
        <v>95</v>
      </c>
      <c r="BO503" s="711">
        <v>485</v>
      </c>
      <c r="BP503" s="401" t="str">
        <f t="shared" ca="1" si="61"/>
        <v/>
      </c>
      <c r="BQ503" s="399" t="str">
        <f t="shared" ca="1" si="62"/>
        <v/>
      </c>
      <c r="BR503" s="400" t="str">
        <f ca="1"/>
        <v/>
      </c>
      <c r="BS503" s="400" t="str">
        <f ca="1"/>
        <v/>
      </c>
      <c r="BT503" s="400" t="str">
        <f ca="1"/>
        <v/>
      </c>
      <c r="BU503" s="401" t="str">
        <f ca="1"/>
        <v/>
      </c>
      <c r="BV503" s="402" t="str">
        <f ca="1"/>
        <v/>
      </c>
      <c r="BW503" s="400" t="str">
        <f ca="1"/>
        <v/>
      </c>
      <c r="BX503" s="403" t="str">
        <f t="shared" ca="1" si="58"/>
        <v/>
      </c>
      <c r="BY503" s="713" t="str">
        <f t="shared" ca="1" si="63"/>
        <v/>
      </c>
      <c r="BZ503" s="711">
        <v>485</v>
      </c>
      <c r="CA503" s="714" t="str">
        <f t="shared" ca="1" si="64"/>
        <v/>
      </c>
      <c r="CB503" s="399" t="str">
        <f t="shared" ca="1" si="65"/>
        <v/>
      </c>
      <c r="CC503" s="400" t="str">
        <f ca="1"/>
        <v/>
      </c>
      <c r="CD503" s="400" t="str">
        <f ca="1"/>
        <v/>
      </c>
      <c r="CE503" s="400" t="str">
        <f ca="1"/>
        <v/>
      </c>
      <c r="CF503" s="401" t="str">
        <f ca="1"/>
        <v/>
      </c>
      <c r="CG503" s="402" t="str">
        <f ca="1"/>
        <v/>
      </c>
      <c r="CH503" s="400" t="str">
        <f ca="1"/>
        <v/>
      </c>
      <c r="CI503" s="715" t="str">
        <f t="shared" ca="1" si="59"/>
        <v/>
      </c>
    </row>
    <row r="504" spans="5:87">
      <c r="E504" s="321">
        <v>486</v>
      </c>
      <c r="F504" s="408"/>
      <c r="G504" s="409"/>
      <c r="H504" s="419"/>
      <c r="I504" s="404"/>
      <c r="J504" s="404"/>
      <c r="K504" s="405"/>
      <c r="L504" s="406"/>
      <c r="M504" s="404"/>
      <c r="N504" s="407"/>
      <c r="P504" s="322">
        <v>486</v>
      </c>
      <c r="Q504" s="714" t="str">
        <f t="shared" si="60"/>
        <v/>
      </c>
      <c r="R504" s="435"/>
      <c r="S504" s="419"/>
      <c r="T504" s="419"/>
      <c r="U504" s="419"/>
      <c r="V504" s="432"/>
      <c r="W504" s="433"/>
      <c r="X504" s="419"/>
      <c r="Y504" s="434"/>
      <c r="Z504" s="2" t="s">
        <v>95</v>
      </c>
      <c r="BN504" s="708" t="s">
        <v>95</v>
      </c>
      <c r="BO504" s="711">
        <v>486</v>
      </c>
      <c r="BP504" s="401" t="str">
        <f t="shared" ca="1" si="61"/>
        <v/>
      </c>
      <c r="BQ504" s="399" t="str">
        <f t="shared" ca="1" si="62"/>
        <v/>
      </c>
      <c r="BR504" s="400" t="str">
        <f ca="1"/>
        <v/>
      </c>
      <c r="BS504" s="400" t="str">
        <f ca="1"/>
        <v/>
      </c>
      <c r="BT504" s="400" t="str">
        <f ca="1"/>
        <v/>
      </c>
      <c r="BU504" s="401" t="str">
        <f ca="1"/>
        <v/>
      </c>
      <c r="BV504" s="402" t="str">
        <f ca="1"/>
        <v/>
      </c>
      <c r="BW504" s="400" t="str">
        <f ca="1"/>
        <v/>
      </c>
      <c r="BX504" s="403" t="str">
        <f t="shared" ca="1" si="58"/>
        <v/>
      </c>
      <c r="BY504" s="713" t="str">
        <f t="shared" ca="1" si="63"/>
        <v/>
      </c>
      <c r="BZ504" s="711">
        <v>486</v>
      </c>
      <c r="CA504" s="714" t="str">
        <f t="shared" ca="1" si="64"/>
        <v/>
      </c>
      <c r="CB504" s="399" t="str">
        <f t="shared" ca="1" si="65"/>
        <v/>
      </c>
      <c r="CC504" s="400" t="str">
        <f ca="1"/>
        <v/>
      </c>
      <c r="CD504" s="400" t="str">
        <f ca="1"/>
        <v/>
      </c>
      <c r="CE504" s="400" t="str">
        <f ca="1"/>
        <v/>
      </c>
      <c r="CF504" s="401" t="str">
        <f ca="1"/>
        <v/>
      </c>
      <c r="CG504" s="402" t="str">
        <f ca="1"/>
        <v/>
      </c>
      <c r="CH504" s="400" t="str">
        <f ca="1"/>
        <v/>
      </c>
      <c r="CI504" s="715" t="str">
        <f t="shared" ca="1" si="59"/>
        <v/>
      </c>
    </row>
    <row r="505" spans="5:87">
      <c r="E505" s="321">
        <v>487</v>
      </c>
      <c r="F505" s="408"/>
      <c r="G505" s="409"/>
      <c r="H505" s="419"/>
      <c r="I505" s="404"/>
      <c r="J505" s="404"/>
      <c r="K505" s="405"/>
      <c r="L505" s="406"/>
      <c r="M505" s="404"/>
      <c r="N505" s="407"/>
      <c r="P505" s="322">
        <v>487</v>
      </c>
      <c r="Q505" s="714" t="str">
        <f t="shared" si="60"/>
        <v/>
      </c>
      <c r="R505" s="435"/>
      <c r="S505" s="419"/>
      <c r="T505" s="419"/>
      <c r="U505" s="419"/>
      <c r="V505" s="432"/>
      <c r="W505" s="433"/>
      <c r="X505" s="419"/>
      <c r="Y505" s="434"/>
      <c r="Z505" s="2" t="s">
        <v>95</v>
      </c>
      <c r="BN505" s="708" t="s">
        <v>95</v>
      </c>
      <c r="BO505" s="711">
        <v>487</v>
      </c>
      <c r="BP505" s="401" t="str">
        <f t="shared" ca="1" si="61"/>
        <v/>
      </c>
      <c r="BQ505" s="399" t="str">
        <f t="shared" ca="1" si="62"/>
        <v/>
      </c>
      <c r="BR505" s="400" t="str">
        <f ca="1"/>
        <v/>
      </c>
      <c r="BS505" s="400" t="str">
        <f ca="1"/>
        <v/>
      </c>
      <c r="BT505" s="400" t="str">
        <f ca="1"/>
        <v/>
      </c>
      <c r="BU505" s="401" t="str">
        <f ca="1"/>
        <v/>
      </c>
      <c r="BV505" s="402" t="str">
        <f ca="1"/>
        <v/>
      </c>
      <c r="BW505" s="400" t="str">
        <f ca="1"/>
        <v/>
      </c>
      <c r="BX505" s="403" t="str">
        <f t="shared" ca="1" si="58"/>
        <v/>
      </c>
      <c r="BY505" s="713" t="str">
        <f t="shared" ca="1" si="63"/>
        <v/>
      </c>
      <c r="BZ505" s="711">
        <v>487</v>
      </c>
      <c r="CA505" s="714" t="str">
        <f t="shared" ca="1" si="64"/>
        <v/>
      </c>
      <c r="CB505" s="399" t="str">
        <f t="shared" ca="1" si="65"/>
        <v/>
      </c>
      <c r="CC505" s="400" t="str">
        <f ca="1"/>
        <v/>
      </c>
      <c r="CD505" s="400" t="str">
        <f ca="1"/>
        <v/>
      </c>
      <c r="CE505" s="400" t="str">
        <f ca="1"/>
        <v/>
      </c>
      <c r="CF505" s="401" t="str">
        <f ca="1"/>
        <v/>
      </c>
      <c r="CG505" s="402" t="str">
        <f ca="1"/>
        <v/>
      </c>
      <c r="CH505" s="400" t="str">
        <f ca="1"/>
        <v/>
      </c>
      <c r="CI505" s="715" t="str">
        <f t="shared" ca="1" si="59"/>
        <v/>
      </c>
    </row>
    <row r="506" spans="5:87">
      <c r="E506" s="321">
        <v>488</v>
      </c>
      <c r="F506" s="408"/>
      <c r="G506" s="409"/>
      <c r="H506" s="419"/>
      <c r="I506" s="404"/>
      <c r="J506" s="404"/>
      <c r="K506" s="405"/>
      <c r="L506" s="406"/>
      <c r="M506" s="404"/>
      <c r="N506" s="407"/>
      <c r="P506" s="322">
        <v>488</v>
      </c>
      <c r="Q506" s="714" t="str">
        <f t="shared" si="60"/>
        <v/>
      </c>
      <c r="R506" s="435"/>
      <c r="S506" s="419"/>
      <c r="T506" s="419"/>
      <c r="U506" s="419"/>
      <c r="V506" s="432"/>
      <c r="W506" s="433"/>
      <c r="X506" s="419"/>
      <c r="Y506" s="434"/>
      <c r="Z506" s="2" t="s">
        <v>95</v>
      </c>
      <c r="BN506" s="708" t="s">
        <v>95</v>
      </c>
      <c r="BO506" s="711">
        <v>488</v>
      </c>
      <c r="BP506" s="401" t="str">
        <f t="shared" ca="1" si="61"/>
        <v/>
      </c>
      <c r="BQ506" s="399" t="str">
        <f t="shared" ca="1" si="62"/>
        <v/>
      </c>
      <c r="BR506" s="400" t="str">
        <f ca="1"/>
        <v/>
      </c>
      <c r="BS506" s="400" t="str">
        <f ca="1"/>
        <v/>
      </c>
      <c r="BT506" s="400" t="str">
        <f ca="1"/>
        <v/>
      </c>
      <c r="BU506" s="401" t="str">
        <f ca="1"/>
        <v/>
      </c>
      <c r="BV506" s="402" t="str">
        <f ca="1"/>
        <v/>
      </c>
      <c r="BW506" s="400" t="str">
        <f ca="1"/>
        <v/>
      </c>
      <c r="BX506" s="403" t="str">
        <f t="shared" ca="1" si="58"/>
        <v/>
      </c>
      <c r="BY506" s="713" t="str">
        <f t="shared" ca="1" si="63"/>
        <v/>
      </c>
      <c r="BZ506" s="711">
        <v>488</v>
      </c>
      <c r="CA506" s="714" t="str">
        <f t="shared" ca="1" si="64"/>
        <v/>
      </c>
      <c r="CB506" s="399" t="str">
        <f t="shared" ca="1" si="65"/>
        <v/>
      </c>
      <c r="CC506" s="400" t="str">
        <f ca="1"/>
        <v/>
      </c>
      <c r="CD506" s="400" t="str">
        <f ca="1"/>
        <v/>
      </c>
      <c r="CE506" s="400" t="str">
        <f ca="1"/>
        <v/>
      </c>
      <c r="CF506" s="401" t="str">
        <f ca="1"/>
        <v/>
      </c>
      <c r="CG506" s="402" t="str">
        <f ca="1"/>
        <v/>
      </c>
      <c r="CH506" s="400" t="str">
        <f ca="1"/>
        <v/>
      </c>
      <c r="CI506" s="715" t="str">
        <f t="shared" ca="1" si="59"/>
        <v/>
      </c>
    </row>
    <row r="507" spans="5:87">
      <c r="E507" s="321">
        <v>489</v>
      </c>
      <c r="F507" s="408"/>
      <c r="G507" s="409"/>
      <c r="H507" s="419"/>
      <c r="I507" s="404"/>
      <c r="J507" s="404"/>
      <c r="K507" s="405"/>
      <c r="L507" s="406"/>
      <c r="M507" s="404"/>
      <c r="N507" s="407"/>
      <c r="P507" s="322">
        <v>489</v>
      </c>
      <c r="Q507" s="714" t="str">
        <f t="shared" si="60"/>
        <v/>
      </c>
      <c r="R507" s="435"/>
      <c r="S507" s="419"/>
      <c r="T507" s="419"/>
      <c r="U507" s="419"/>
      <c r="V507" s="432"/>
      <c r="W507" s="433"/>
      <c r="X507" s="419"/>
      <c r="Y507" s="434"/>
      <c r="Z507" s="2" t="s">
        <v>95</v>
      </c>
      <c r="BN507" s="708" t="s">
        <v>95</v>
      </c>
      <c r="BO507" s="711">
        <v>489</v>
      </c>
      <c r="BP507" s="401" t="str">
        <f t="shared" ca="1" si="61"/>
        <v/>
      </c>
      <c r="BQ507" s="399" t="str">
        <f t="shared" ca="1" si="62"/>
        <v/>
      </c>
      <c r="BR507" s="400" t="str">
        <f ca="1"/>
        <v/>
      </c>
      <c r="BS507" s="400" t="str">
        <f ca="1"/>
        <v/>
      </c>
      <c r="BT507" s="400" t="str">
        <f ca="1"/>
        <v/>
      </c>
      <c r="BU507" s="401" t="str">
        <f ca="1"/>
        <v/>
      </c>
      <c r="BV507" s="402" t="str">
        <f ca="1"/>
        <v/>
      </c>
      <c r="BW507" s="400" t="str">
        <f ca="1"/>
        <v/>
      </c>
      <c r="BX507" s="403" t="str">
        <f t="shared" ca="1" si="58"/>
        <v/>
      </c>
      <c r="BY507" s="713" t="str">
        <f t="shared" ca="1" si="63"/>
        <v/>
      </c>
      <c r="BZ507" s="711">
        <v>489</v>
      </c>
      <c r="CA507" s="714" t="str">
        <f t="shared" ca="1" si="64"/>
        <v/>
      </c>
      <c r="CB507" s="399" t="str">
        <f t="shared" ca="1" si="65"/>
        <v/>
      </c>
      <c r="CC507" s="400" t="str">
        <f ca="1"/>
        <v/>
      </c>
      <c r="CD507" s="400" t="str">
        <f ca="1"/>
        <v/>
      </c>
      <c r="CE507" s="400" t="str">
        <f ca="1"/>
        <v/>
      </c>
      <c r="CF507" s="401" t="str">
        <f ca="1"/>
        <v/>
      </c>
      <c r="CG507" s="402" t="str">
        <f ca="1"/>
        <v/>
      </c>
      <c r="CH507" s="400" t="str">
        <f ca="1"/>
        <v/>
      </c>
      <c r="CI507" s="715" t="str">
        <f t="shared" ca="1" si="59"/>
        <v/>
      </c>
    </row>
    <row r="508" spans="5:87">
      <c r="E508" s="321">
        <v>490</v>
      </c>
      <c r="F508" s="408"/>
      <c r="G508" s="409"/>
      <c r="H508" s="419"/>
      <c r="I508" s="404"/>
      <c r="J508" s="404"/>
      <c r="K508" s="405"/>
      <c r="L508" s="406"/>
      <c r="M508" s="404"/>
      <c r="N508" s="407"/>
      <c r="P508" s="322">
        <v>490</v>
      </c>
      <c r="Q508" s="714" t="str">
        <f t="shared" si="60"/>
        <v/>
      </c>
      <c r="R508" s="435"/>
      <c r="S508" s="419"/>
      <c r="T508" s="419"/>
      <c r="U508" s="419"/>
      <c r="V508" s="432"/>
      <c r="W508" s="433"/>
      <c r="X508" s="419"/>
      <c r="Y508" s="434"/>
      <c r="Z508" s="2" t="s">
        <v>95</v>
      </c>
      <c r="BN508" s="708" t="s">
        <v>95</v>
      </c>
      <c r="BO508" s="711">
        <v>490</v>
      </c>
      <c r="BP508" s="401" t="str">
        <f t="shared" ca="1" si="61"/>
        <v/>
      </c>
      <c r="BQ508" s="399" t="str">
        <f t="shared" ca="1" si="62"/>
        <v/>
      </c>
      <c r="BR508" s="400" t="str">
        <f ca="1"/>
        <v/>
      </c>
      <c r="BS508" s="400" t="str">
        <f ca="1"/>
        <v/>
      </c>
      <c r="BT508" s="400" t="str">
        <f ca="1"/>
        <v/>
      </c>
      <c r="BU508" s="401" t="str">
        <f ca="1"/>
        <v/>
      </c>
      <c r="BV508" s="402" t="str">
        <f ca="1"/>
        <v/>
      </c>
      <c r="BW508" s="400" t="str">
        <f ca="1"/>
        <v/>
      </c>
      <c r="BX508" s="403" t="str">
        <f t="shared" ca="1" si="58"/>
        <v/>
      </c>
      <c r="BY508" s="713" t="str">
        <f t="shared" ca="1" si="63"/>
        <v/>
      </c>
      <c r="BZ508" s="711">
        <v>490</v>
      </c>
      <c r="CA508" s="714" t="str">
        <f t="shared" ca="1" si="64"/>
        <v/>
      </c>
      <c r="CB508" s="399" t="str">
        <f t="shared" ca="1" si="65"/>
        <v/>
      </c>
      <c r="CC508" s="400" t="str">
        <f ca="1"/>
        <v/>
      </c>
      <c r="CD508" s="400" t="str">
        <f ca="1"/>
        <v/>
      </c>
      <c r="CE508" s="400" t="str">
        <f ca="1"/>
        <v/>
      </c>
      <c r="CF508" s="401" t="str">
        <f ca="1"/>
        <v/>
      </c>
      <c r="CG508" s="402" t="str">
        <f ca="1"/>
        <v/>
      </c>
      <c r="CH508" s="400" t="str">
        <f ca="1"/>
        <v/>
      </c>
      <c r="CI508" s="715" t="str">
        <f t="shared" ca="1" si="59"/>
        <v/>
      </c>
    </row>
    <row r="509" spans="5:87">
      <c r="E509" s="321">
        <v>491</v>
      </c>
      <c r="F509" s="408"/>
      <c r="G509" s="409"/>
      <c r="H509" s="419"/>
      <c r="I509" s="404"/>
      <c r="J509" s="404"/>
      <c r="K509" s="405"/>
      <c r="L509" s="406"/>
      <c r="M509" s="404"/>
      <c r="N509" s="407"/>
      <c r="P509" s="322">
        <v>491</v>
      </c>
      <c r="Q509" s="714" t="str">
        <f t="shared" si="60"/>
        <v/>
      </c>
      <c r="R509" s="435"/>
      <c r="S509" s="419"/>
      <c r="T509" s="419"/>
      <c r="U509" s="419"/>
      <c r="V509" s="432"/>
      <c r="W509" s="433"/>
      <c r="X509" s="419"/>
      <c r="Y509" s="434"/>
      <c r="Z509" s="2" t="s">
        <v>95</v>
      </c>
      <c r="BN509" s="708" t="s">
        <v>95</v>
      </c>
      <c r="BO509" s="711">
        <v>491</v>
      </c>
      <c r="BP509" s="401" t="str">
        <f t="shared" ca="1" si="61"/>
        <v/>
      </c>
      <c r="BQ509" s="399" t="str">
        <f t="shared" ca="1" si="62"/>
        <v/>
      </c>
      <c r="BR509" s="400" t="str">
        <f ca="1"/>
        <v/>
      </c>
      <c r="BS509" s="400" t="str">
        <f ca="1"/>
        <v/>
      </c>
      <c r="BT509" s="400" t="str">
        <f ca="1"/>
        <v/>
      </c>
      <c r="BU509" s="401" t="str">
        <f ca="1"/>
        <v/>
      </c>
      <c r="BV509" s="402" t="str">
        <f ca="1"/>
        <v/>
      </c>
      <c r="BW509" s="400" t="str">
        <f ca="1"/>
        <v/>
      </c>
      <c r="BX509" s="403" t="str">
        <f t="shared" ca="1" si="58"/>
        <v/>
      </c>
      <c r="BY509" s="713" t="str">
        <f t="shared" ca="1" si="63"/>
        <v/>
      </c>
      <c r="BZ509" s="711">
        <v>491</v>
      </c>
      <c r="CA509" s="714" t="str">
        <f t="shared" ca="1" si="64"/>
        <v/>
      </c>
      <c r="CB509" s="399" t="str">
        <f t="shared" ca="1" si="65"/>
        <v/>
      </c>
      <c r="CC509" s="400" t="str">
        <f ca="1"/>
        <v/>
      </c>
      <c r="CD509" s="400" t="str">
        <f ca="1"/>
        <v/>
      </c>
      <c r="CE509" s="400" t="str">
        <f ca="1"/>
        <v/>
      </c>
      <c r="CF509" s="401" t="str">
        <f ca="1"/>
        <v/>
      </c>
      <c r="CG509" s="402" t="str">
        <f ca="1"/>
        <v/>
      </c>
      <c r="CH509" s="400" t="str">
        <f ca="1"/>
        <v/>
      </c>
      <c r="CI509" s="715" t="str">
        <f t="shared" ca="1" si="59"/>
        <v/>
      </c>
    </row>
    <row r="510" spans="5:87">
      <c r="E510" s="321">
        <v>492</v>
      </c>
      <c r="F510" s="408"/>
      <c r="G510" s="409"/>
      <c r="H510" s="419"/>
      <c r="I510" s="404"/>
      <c r="J510" s="404"/>
      <c r="K510" s="405"/>
      <c r="L510" s="406"/>
      <c r="M510" s="404"/>
      <c r="N510" s="407"/>
      <c r="P510" s="322">
        <v>492</v>
      </c>
      <c r="Q510" s="714" t="str">
        <f t="shared" si="60"/>
        <v/>
      </c>
      <c r="R510" s="435"/>
      <c r="S510" s="419"/>
      <c r="T510" s="419"/>
      <c r="U510" s="419"/>
      <c r="V510" s="432"/>
      <c r="W510" s="433"/>
      <c r="X510" s="419"/>
      <c r="Y510" s="434"/>
      <c r="Z510" s="2" t="s">
        <v>95</v>
      </c>
      <c r="BN510" s="708" t="s">
        <v>95</v>
      </c>
      <c r="BO510" s="711">
        <v>492</v>
      </c>
      <c r="BP510" s="401" t="str">
        <f t="shared" ca="1" si="61"/>
        <v/>
      </c>
      <c r="BQ510" s="399" t="str">
        <f t="shared" ca="1" si="62"/>
        <v/>
      </c>
      <c r="BR510" s="400" t="str">
        <f ca="1"/>
        <v/>
      </c>
      <c r="BS510" s="400" t="str">
        <f ca="1"/>
        <v/>
      </c>
      <c r="BT510" s="400" t="str">
        <f ca="1"/>
        <v/>
      </c>
      <c r="BU510" s="401" t="str">
        <f ca="1"/>
        <v/>
      </c>
      <c r="BV510" s="402" t="str">
        <f ca="1"/>
        <v/>
      </c>
      <c r="BW510" s="400" t="str">
        <f ca="1"/>
        <v/>
      </c>
      <c r="BX510" s="403" t="str">
        <f t="shared" ca="1" si="58"/>
        <v/>
      </c>
      <c r="BY510" s="713" t="str">
        <f t="shared" ca="1" si="63"/>
        <v/>
      </c>
      <c r="BZ510" s="711">
        <v>492</v>
      </c>
      <c r="CA510" s="714" t="str">
        <f t="shared" ca="1" si="64"/>
        <v/>
      </c>
      <c r="CB510" s="399" t="str">
        <f t="shared" ca="1" si="65"/>
        <v/>
      </c>
      <c r="CC510" s="400" t="str">
        <f ca="1"/>
        <v/>
      </c>
      <c r="CD510" s="400" t="str">
        <f ca="1"/>
        <v/>
      </c>
      <c r="CE510" s="400" t="str">
        <f ca="1"/>
        <v/>
      </c>
      <c r="CF510" s="401" t="str">
        <f ca="1"/>
        <v/>
      </c>
      <c r="CG510" s="402" t="str">
        <f ca="1"/>
        <v/>
      </c>
      <c r="CH510" s="400" t="str">
        <f ca="1"/>
        <v/>
      </c>
      <c r="CI510" s="715" t="str">
        <f t="shared" ca="1" si="59"/>
        <v/>
      </c>
    </row>
    <row r="511" spans="5:87">
      <c r="E511" s="321">
        <v>493</v>
      </c>
      <c r="F511" s="408"/>
      <c r="G511" s="409"/>
      <c r="H511" s="419"/>
      <c r="I511" s="404"/>
      <c r="J511" s="404"/>
      <c r="K511" s="405"/>
      <c r="L511" s="406"/>
      <c r="M511" s="404"/>
      <c r="N511" s="407"/>
      <c r="P511" s="322">
        <v>493</v>
      </c>
      <c r="Q511" s="714" t="str">
        <f t="shared" si="60"/>
        <v/>
      </c>
      <c r="R511" s="435"/>
      <c r="S511" s="419"/>
      <c r="T511" s="419"/>
      <c r="U511" s="419"/>
      <c r="V511" s="432"/>
      <c r="W511" s="433"/>
      <c r="X511" s="419"/>
      <c r="Y511" s="434"/>
      <c r="Z511" s="2" t="s">
        <v>95</v>
      </c>
      <c r="BN511" s="708" t="s">
        <v>95</v>
      </c>
      <c r="BO511" s="711">
        <v>493</v>
      </c>
      <c r="BP511" s="401" t="str">
        <f t="shared" ca="1" si="61"/>
        <v/>
      </c>
      <c r="BQ511" s="399" t="str">
        <f t="shared" ca="1" si="62"/>
        <v/>
      </c>
      <c r="BR511" s="400" t="str">
        <f ca="1"/>
        <v/>
      </c>
      <c r="BS511" s="400" t="str">
        <f ca="1"/>
        <v/>
      </c>
      <c r="BT511" s="400" t="str">
        <f ca="1"/>
        <v/>
      </c>
      <c r="BU511" s="401" t="str">
        <f ca="1"/>
        <v/>
      </c>
      <c r="BV511" s="402" t="str">
        <f ca="1"/>
        <v/>
      </c>
      <c r="BW511" s="400" t="str">
        <f ca="1"/>
        <v/>
      </c>
      <c r="BX511" s="403" t="str">
        <f t="shared" ca="1" si="58"/>
        <v/>
      </c>
      <c r="BY511" s="713" t="str">
        <f t="shared" ca="1" si="63"/>
        <v/>
      </c>
      <c r="BZ511" s="711">
        <v>493</v>
      </c>
      <c r="CA511" s="714" t="str">
        <f t="shared" ca="1" si="64"/>
        <v/>
      </c>
      <c r="CB511" s="399" t="str">
        <f t="shared" ca="1" si="65"/>
        <v/>
      </c>
      <c r="CC511" s="400" t="str">
        <f ca="1"/>
        <v/>
      </c>
      <c r="CD511" s="400" t="str">
        <f ca="1"/>
        <v/>
      </c>
      <c r="CE511" s="400" t="str">
        <f ca="1"/>
        <v/>
      </c>
      <c r="CF511" s="401" t="str">
        <f ca="1"/>
        <v/>
      </c>
      <c r="CG511" s="402" t="str">
        <f ca="1"/>
        <v/>
      </c>
      <c r="CH511" s="400" t="str">
        <f ca="1"/>
        <v/>
      </c>
      <c r="CI511" s="715" t="str">
        <f t="shared" ca="1" si="59"/>
        <v/>
      </c>
    </row>
    <row r="512" spans="5:87">
      <c r="E512" s="321">
        <v>494</v>
      </c>
      <c r="F512" s="408"/>
      <c r="G512" s="409"/>
      <c r="H512" s="419"/>
      <c r="I512" s="404"/>
      <c r="J512" s="404"/>
      <c r="K512" s="405"/>
      <c r="L512" s="406"/>
      <c r="M512" s="404"/>
      <c r="N512" s="407"/>
      <c r="P512" s="322">
        <v>494</v>
      </c>
      <c r="Q512" s="714" t="str">
        <f t="shared" si="60"/>
        <v/>
      </c>
      <c r="R512" s="435"/>
      <c r="S512" s="419"/>
      <c r="T512" s="419"/>
      <c r="U512" s="419"/>
      <c r="V512" s="432"/>
      <c r="W512" s="433"/>
      <c r="X512" s="419"/>
      <c r="Y512" s="434"/>
      <c r="Z512" s="2" t="s">
        <v>95</v>
      </c>
      <c r="BN512" s="708" t="s">
        <v>95</v>
      </c>
      <c r="BO512" s="711">
        <v>494</v>
      </c>
      <c r="BP512" s="401" t="str">
        <f t="shared" ca="1" si="61"/>
        <v/>
      </c>
      <c r="BQ512" s="399" t="str">
        <f t="shared" ca="1" si="62"/>
        <v/>
      </c>
      <c r="BR512" s="400" t="str">
        <f ca="1"/>
        <v/>
      </c>
      <c r="BS512" s="400" t="str">
        <f ca="1"/>
        <v/>
      </c>
      <c r="BT512" s="400" t="str">
        <f ca="1"/>
        <v/>
      </c>
      <c r="BU512" s="401" t="str">
        <f ca="1"/>
        <v/>
      </c>
      <c r="BV512" s="402" t="str">
        <f ca="1"/>
        <v/>
      </c>
      <c r="BW512" s="400" t="str">
        <f ca="1"/>
        <v/>
      </c>
      <c r="BX512" s="403" t="str">
        <f t="shared" ca="1" si="58"/>
        <v/>
      </c>
      <c r="BY512" s="713" t="str">
        <f t="shared" ca="1" si="63"/>
        <v/>
      </c>
      <c r="BZ512" s="711">
        <v>494</v>
      </c>
      <c r="CA512" s="714" t="str">
        <f t="shared" ca="1" si="64"/>
        <v/>
      </c>
      <c r="CB512" s="399" t="str">
        <f t="shared" ca="1" si="65"/>
        <v/>
      </c>
      <c r="CC512" s="400" t="str">
        <f ca="1"/>
        <v/>
      </c>
      <c r="CD512" s="400" t="str">
        <f ca="1"/>
        <v/>
      </c>
      <c r="CE512" s="400" t="str">
        <f ca="1"/>
        <v/>
      </c>
      <c r="CF512" s="401" t="str">
        <f ca="1"/>
        <v/>
      </c>
      <c r="CG512" s="402" t="str">
        <f ca="1"/>
        <v/>
      </c>
      <c r="CH512" s="400" t="str">
        <f ca="1"/>
        <v/>
      </c>
      <c r="CI512" s="715" t="str">
        <f t="shared" ca="1" si="59"/>
        <v/>
      </c>
    </row>
    <row r="513" spans="5:87">
      <c r="E513" s="321">
        <v>495</v>
      </c>
      <c r="F513" s="408"/>
      <c r="G513" s="409"/>
      <c r="H513" s="419"/>
      <c r="I513" s="404"/>
      <c r="J513" s="404"/>
      <c r="K513" s="405"/>
      <c r="L513" s="406"/>
      <c r="M513" s="404"/>
      <c r="N513" s="407"/>
      <c r="P513" s="322">
        <v>495</v>
      </c>
      <c r="Q513" s="714" t="str">
        <f t="shared" si="60"/>
        <v/>
      </c>
      <c r="R513" s="435"/>
      <c r="S513" s="419"/>
      <c r="T513" s="419"/>
      <c r="U513" s="419"/>
      <c r="V513" s="432"/>
      <c r="W513" s="433"/>
      <c r="X513" s="419"/>
      <c r="Y513" s="434"/>
      <c r="Z513" s="2" t="s">
        <v>95</v>
      </c>
      <c r="BN513" s="708" t="s">
        <v>95</v>
      </c>
      <c r="BO513" s="711">
        <v>495</v>
      </c>
      <c r="BP513" s="401" t="str">
        <f t="shared" ca="1" si="61"/>
        <v/>
      </c>
      <c r="BQ513" s="399" t="str">
        <f t="shared" ca="1" si="62"/>
        <v/>
      </c>
      <c r="BR513" s="400" t="str">
        <f ca="1"/>
        <v/>
      </c>
      <c r="BS513" s="400" t="str">
        <f ca="1"/>
        <v/>
      </c>
      <c r="BT513" s="400" t="str">
        <f ca="1"/>
        <v/>
      </c>
      <c r="BU513" s="401" t="str">
        <f ca="1"/>
        <v/>
      </c>
      <c r="BV513" s="402" t="str">
        <f ca="1"/>
        <v/>
      </c>
      <c r="BW513" s="400" t="str">
        <f ca="1"/>
        <v/>
      </c>
      <c r="BX513" s="403" t="str">
        <f t="shared" ca="1" si="58"/>
        <v/>
      </c>
      <c r="BY513" s="713" t="str">
        <f t="shared" ca="1" si="63"/>
        <v/>
      </c>
      <c r="BZ513" s="711">
        <v>495</v>
      </c>
      <c r="CA513" s="714" t="str">
        <f t="shared" ca="1" si="64"/>
        <v/>
      </c>
      <c r="CB513" s="399" t="str">
        <f t="shared" ca="1" si="65"/>
        <v/>
      </c>
      <c r="CC513" s="400" t="str">
        <f ca="1"/>
        <v/>
      </c>
      <c r="CD513" s="400" t="str">
        <f ca="1"/>
        <v/>
      </c>
      <c r="CE513" s="400" t="str">
        <f ca="1"/>
        <v/>
      </c>
      <c r="CF513" s="401" t="str">
        <f ca="1"/>
        <v/>
      </c>
      <c r="CG513" s="402" t="str">
        <f ca="1"/>
        <v/>
      </c>
      <c r="CH513" s="400" t="str">
        <f ca="1"/>
        <v/>
      </c>
      <c r="CI513" s="715" t="str">
        <f t="shared" ca="1" si="59"/>
        <v/>
      </c>
    </row>
    <row r="514" spans="5:87">
      <c r="E514" s="321">
        <v>496</v>
      </c>
      <c r="F514" s="408"/>
      <c r="G514" s="409"/>
      <c r="H514" s="419"/>
      <c r="I514" s="404"/>
      <c r="J514" s="404"/>
      <c r="K514" s="405"/>
      <c r="L514" s="406"/>
      <c r="M514" s="404"/>
      <c r="N514" s="407"/>
      <c r="P514" s="322">
        <v>496</v>
      </c>
      <c r="Q514" s="714" t="str">
        <f t="shared" si="60"/>
        <v/>
      </c>
      <c r="R514" s="435"/>
      <c r="S514" s="419"/>
      <c r="T514" s="419"/>
      <c r="U514" s="419"/>
      <c r="V514" s="432"/>
      <c r="W514" s="433"/>
      <c r="X514" s="419"/>
      <c r="Y514" s="434"/>
      <c r="Z514" s="2" t="s">
        <v>95</v>
      </c>
      <c r="BN514" s="708" t="s">
        <v>95</v>
      </c>
      <c r="BO514" s="711">
        <v>496</v>
      </c>
      <c r="BP514" s="401" t="str">
        <f t="shared" ca="1" si="61"/>
        <v/>
      </c>
      <c r="BQ514" s="399" t="str">
        <f t="shared" ca="1" si="62"/>
        <v/>
      </c>
      <c r="BR514" s="400" t="str">
        <f ca="1"/>
        <v/>
      </c>
      <c r="BS514" s="400" t="str">
        <f ca="1"/>
        <v/>
      </c>
      <c r="BT514" s="400" t="str">
        <f ca="1"/>
        <v/>
      </c>
      <c r="BU514" s="401" t="str">
        <f ca="1"/>
        <v/>
      </c>
      <c r="BV514" s="402" t="str">
        <f ca="1"/>
        <v/>
      </c>
      <c r="BW514" s="400" t="str">
        <f ca="1"/>
        <v/>
      </c>
      <c r="BX514" s="403" t="str">
        <f t="shared" ca="1" si="58"/>
        <v/>
      </c>
      <c r="BY514" s="713" t="str">
        <f t="shared" ca="1" si="63"/>
        <v/>
      </c>
      <c r="BZ514" s="711">
        <v>496</v>
      </c>
      <c r="CA514" s="714" t="str">
        <f t="shared" ca="1" si="64"/>
        <v/>
      </c>
      <c r="CB514" s="399" t="str">
        <f t="shared" ca="1" si="65"/>
        <v/>
      </c>
      <c r="CC514" s="400" t="str">
        <f ca="1"/>
        <v/>
      </c>
      <c r="CD514" s="400" t="str">
        <f ca="1"/>
        <v/>
      </c>
      <c r="CE514" s="400" t="str">
        <f ca="1"/>
        <v/>
      </c>
      <c r="CF514" s="401" t="str">
        <f ca="1"/>
        <v/>
      </c>
      <c r="CG514" s="402" t="str">
        <f ca="1"/>
        <v/>
      </c>
      <c r="CH514" s="400" t="str">
        <f ca="1"/>
        <v/>
      </c>
      <c r="CI514" s="715" t="str">
        <f t="shared" ca="1" si="59"/>
        <v/>
      </c>
    </row>
    <row r="515" spans="5:87">
      <c r="E515" s="321">
        <v>497</v>
      </c>
      <c r="F515" s="408"/>
      <c r="G515" s="409"/>
      <c r="H515" s="419"/>
      <c r="I515" s="404"/>
      <c r="J515" s="404"/>
      <c r="K515" s="405"/>
      <c r="L515" s="406"/>
      <c r="M515" s="404"/>
      <c r="N515" s="407"/>
      <c r="P515" s="322">
        <v>497</v>
      </c>
      <c r="Q515" s="714" t="str">
        <f t="shared" si="60"/>
        <v/>
      </c>
      <c r="R515" s="435"/>
      <c r="S515" s="419"/>
      <c r="T515" s="419"/>
      <c r="U515" s="419"/>
      <c r="V515" s="432"/>
      <c r="W515" s="433"/>
      <c r="X515" s="419"/>
      <c r="Y515" s="434"/>
      <c r="Z515" s="2" t="s">
        <v>95</v>
      </c>
      <c r="BN515" s="708" t="s">
        <v>95</v>
      </c>
      <c r="BO515" s="711">
        <v>497</v>
      </c>
      <c r="BP515" s="401" t="str">
        <f t="shared" ca="1" si="61"/>
        <v/>
      </c>
      <c r="BQ515" s="399" t="str">
        <f t="shared" ca="1" si="62"/>
        <v/>
      </c>
      <c r="BR515" s="400" t="str">
        <f ca="1"/>
        <v/>
      </c>
      <c r="BS515" s="400" t="str">
        <f ca="1"/>
        <v/>
      </c>
      <c r="BT515" s="400" t="str">
        <f ca="1"/>
        <v/>
      </c>
      <c r="BU515" s="401" t="str">
        <f ca="1"/>
        <v/>
      </c>
      <c r="BV515" s="402" t="str">
        <f ca="1"/>
        <v/>
      </c>
      <c r="BW515" s="400" t="str">
        <f ca="1"/>
        <v/>
      </c>
      <c r="BX515" s="403" t="str">
        <f t="shared" ca="1" si="58"/>
        <v/>
      </c>
      <c r="BY515" s="713" t="str">
        <f t="shared" ca="1" si="63"/>
        <v/>
      </c>
      <c r="BZ515" s="711">
        <v>497</v>
      </c>
      <c r="CA515" s="714" t="str">
        <f t="shared" ca="1" si="64"/>
        <v/>
      </c>
      <c r="CB515" s="399" t="str">
        <f t="shared" ca="1" si="65"/>
        <v/>
      </c>
      <c r="CC515" s="400" t="str">
        <f ca="1"/>
        <v/>
      </c>
      <c r="CD515" s="400" t="str">
        <f ca="1"/>
        <v/>
      </c>
      <c r="CE515" s="400" t="str">
        <f ca="1"/>
        <v/>
      </c>
      <c r="CF515" s="401" t="str">
        <f ca="1"/>
        <v/>
      </c>
      <c r="CG515" s="402" t="str">
        <f ca="1"/>
        <v/>
      </c>
      <c r="CH515" s="400" t="str">
        <f ca="1"/>
        <v/>
      </c>
      <c r="CI515" s="715" t="str">
        <f t="shared" ca="1" si="59"/>
        <v/>
      </c>
    </row>
    <row r="516" spans="5:87">
      <c r="E516" s="321">
        <v>498</v>
      </c>
      <c r="F516" s="408"/>
      <c r="G516" s="409"/>
      <c r="H516" s="419"/>
      <c r="I516" s="404"/>
      <c r="J516" s="404"/>
      <c r="K516" s="405"/>
      <c r="L516" s="406"/>
      <c r="M516" s="404"/>
      <c r="N516" s="407"/>
      <c r="P516" s="322">
        <v>498</v>
      </c>
      <c r="Q516" s="714" t="str">
        <f t="shared" si="60"/>
        <v/>
      </c>
      <c r="R516" s="435"/>
      <c r="S516" s="419"/>
      <c r="T516" s="419"/>
      <c r="U516" s="419"/>
      <c r="V516" s="432"/>
      <c r="W516" s="433"/>
      <c r="X516" s="419"/>
      <c r="Y516" s="434"/>
      <c r="Z516" s="2" t="s">
        <v>95</v>
      </c>
      <c r="BN516" s="708" t="s">
        <v>95</v>
      </c>
      <c r="BO516" s="711">
        <v>498</v>
      </c>
      <c r="BP516" s="401" t="str">
        <f t="shared" ca="1" si="61"/>
        <v/>
      </c>
      <c r="BQ516" s="399" t="str">
        <f t="shared" ca="1" si="62"/>
        <v/>
      </c>
      <c r="BR516" s="400" t="str">
        <f ca="1"/>
        <v/>
      </c>
      <c r="BS516" s="400" t="str">
        <f ca="1"/>
        <v/>
      </c>
      <c r="BT516" s="400" t="str">
        <f ca="1"/>
        <v/>
      </c>
      <c r="BU516" s="401" t="str">
        <f ca="1"/>
        <v/>
      </c>
      <c r="BV516" s="402" t="str">
        <f ca="1"/>
        <v/>
      </c>
      <c r="BW516" s="400" t="str">
        <f ca="1"/>
        <v/>
      </c>
      <c r="BX516" s="403" t="str">
        <f t="shared" ca="1" si="58"/>
        <v/>
      </c>
      <c r="BY516" s="713" t="str">
        <f t="shared" ca="1" si="63"/>
        <v/>
      </c>
      <c r="BZ516" s="711">
        <v>498</v>
      </c>
      <c r="CA516" s="714" t="str">
        <f t="shared" ca="1" si="64"/>
        <v/>
      </c>
      <c r="CB516" s="399" t="str">
        <f t="shared" ca="1" si="65"/>
        <v/>
      </c>
      <c r="CC516" s="400" t="str">
        <f ca="1"/>
        <v/>
      </c>
      <c r="CD516" s="400" t="str">
        <f ca="1"/>
        <v/>
      </c>
      <c r="CE516" s="400" t="str">
        <f ca="1"/>
        <v/>
      </c>
      <c r="CF516" s="401" t="str">
        <f ca="1"/>
        <v/>
      </c>
      <c r="CG516" s="402" t="str">
        <f ca="1"/>
        <v/>
      </c>
      <c r="CH516" s="400" t="str">
        <f ca="1"/>
        <v/>
      </c>
      <c r="CI516" s="715" t="str">
        <f t="shared" ca="1" si="59"/>
        <v/>
      </c>
    </row>
    <row r="517" spans="5:87">
      <c r="E517" s="321">
        <v>499</v>
      </c>
      <c r="F517" s="408"/>
      <c r="G517" s="409"/>
      <c r="H517" s="419"/>
      <c r="I517" s="404"/>
      <c r="J517" s="404"/>
      <c r="K517" s="405"/>
      <c r="L517" s="406"/>
      <c r="M517" s="404"/>
      <c r="N517" s="407"/>
      <c r="P517" s="322">
        <v>499</v>
      </c>
      <c r="Q517" s="714" t="str">
        <f t="shared" si="60"/>
        <v/>
      </c>
      <c r="R517" s="435"/>
      <c r="S517" s="419"/>
      <c r="T517" s="419"/>
      <c r="U517" s="419"/>
      <c r="V517" s="432"/>
      <c r="W517" s="433"/>
      <c r="X517" s="419"/>
      <c r="Y517" s="434"/>
      <c r="Z517" s="2" t="s">
        <v>95</v>
      </c>
      <c r="BN517" s="708" t="s">
        <v>95</v>
      </c>
      <c r="BO517" s="711">
        <v>499</v>
      </c>
      <c r="BP517" s="401" t="str">
        <f t="shared" ca="1" si="61"/>
        <v/>
      </c>
      <c r="BQ517" s="399" t="str">
        <f t="shared" ca="1" si="62"/>
        <v/>
      </c>
      <c r="BR517" s="400" t="str">
        <f ca="1"/>
        <v/>
      </c>
      <c r="BS517" s="400" t="str">
        <f ca="1"/>
        <v/>
      </c>
      <c r="BT517" s="400" t="str">
        <f ca="1"/>
        <v/>
      </c>
      <c r="BU517" s="401" t="str">
        <f ca="1"/>
        <v/>
      </c>
      <c r="BV517" s="402" t="str">
        <f ca="1"/>
        <v/>
      </c>
      <c r="BW517" s="400" t="str">
        <f ca="1"/>
        <v/>
      </c>
      <c r="BX517" s="403" t="str">
        <f t="shared" ca="1" si="58"/>
        <v/>
      </c>
      <c r="BY517" s="713" t="str">
        <f t="shared" ca="1" si="63"/>
        <v/>
      </c>
      <c r="BZ517" s="711">
        <v>499</v>
      </c>
      <c r="CA517" s="714" t="str">
        <f t="shared" ca="1" si="64"/>
        <v/>
      </c>
      <c r="CB517" s="399" t="str">
        <f t="shared" ca="1" si="65"/>
        <v/>
      </c>
      <c r="CC517" s="400" t="str">
        <f ca="1"/>
        <v/>
      </c>
      <c r="CD517" s="400" t="str">
        <f ca="1"/>
        <v/>
      </c>
      <c r="CE517" s="400" t="str">
        <f ca="1"/>
        <v/>
      </c>
      <c r="CF517" s="401" t="str">
        <f ca="1"/>
        <v/>
      </c>
      <c r="CG517" s="402" t="str">
        <f ca="1"/>
        <v/>
      </c>
      <c r="CH517" s="400" t="str">
        <f ca="1"/>
        <v/>
      </c>
      <c r="CI517" s="715" t="str">
        <f t="shared" ca="1" si="59"/>
        <v/>
      </c>
    </row>
    <row r="518" spans="5:87">
      <c r="E518" s="321">
        <v>500</v>
      </c>
      <c r="F518" s="410"/>
      <c r="G518" s="411"/>
      <c r="H518" s="420"/>
      <c r="I518" s="412"/>
      <c r="J518" s="412"/>
      <c r="K518" s="413"/>
      <c r="L518" s="414"/>
      <c r="M518" s="412"/>
      <c r="N518" s="415"/>
      <c r="P518" s="322">
        <v>500</v>
      </c>
      <c r="Q518" s="714" t="str">
        <f t="shared" si="60"/>
        <v/>
      </c>
      <c r="R518" s="436"/>
      <c r="S518" s="437"/>
      <c r="T518" s="437"/>
      <c r="U518" s="437"/>
      <c r="V518" s="438"/>
      <c r="W518" s="439"/>
      <c r="X518" s="437"/>
      <c r="Y518" s="440"/>
      <c r="Z518" s="2" t="s">
        <v>95</v>
      </c>
      <c r="BN518" s="708" t="s">
        <v>95</v>
      </c>
      <c r="BO518" s="716">
        <v>500</v>
      </c>
      <c r="BP518" s="717" t="str">
        <f t="shared" ca="1" si="61"/>
        <v/>
      </c>
      <c r="BQ518" s="718" t="str">
        <f t="shared" ca="1" si="62"/>
        <v/>
      </c>
      <c r="BR518" s="719" t="str">
        <f ca="1"/>
        <v/>
      </c>
      <c r="BS518" s="719" t="str">
        <f ca="1"/>
        <v/>
      </c>
      <c r="BT518" s="719" t="str">
        <f ca="1"/>
        <v/>
      </c>
      <c r="BU518" s="717" t="str">
        <f ca="1"/>
        <v/>
      </c>
      <c r="BV518" s="720" t="str">
        <f ca="1"/>
        <v/>
      </c>
      <c r="BW518" s="719" t="str">
        <f ca="1"/>
        <v/>
      </c>
      <c r="BX518" s="721" t="str">
        <f t="shared" ca="1" si="58"/>
        <v/>
      </c>
      <c r="BY518" s="713" t="str">
        <f t="shared" ca="1" si="63"/>
        <v/>
      </c>
      <c r="BZ518" s="716">
        <v>500</v>
      </c>
      <c r="CA518" s="714" t="str">
        <f t="shared" ca="1" si="64"/>
        <v/>
      </c>
      <c r="CB518" s="718" t="str">
        <f t="shared" ca="1" si="65"/>
        <v/>
      </c>
      <c r="CC518" s="719" t="str">
        <f ca="1"/>
        <v/>
      </c>
      <c r="CD518" s="719" t="str">
        <f ca="1"/>
        <v/>
      </c>
      <c r="CE518" s="719" t="str">
        <f ca="1"/>
        <v/>
      </c>
      <c r="CF518" s="717" t="str">
        <f ca="1"/>
        <v/>
      </c>
      <c r="CG518" s="720" t="str">
        <f ca="1"/>
        <v/>
      </c>
      <c r="CH518" s="719" t="str">
        <f ca="1"/>
        <v/>
      </c>
      <c r="CI518" s="722" t="str">
        <f t="shared" ca="1" si="59"/>
        <v/>
      </c>
    </row>
    <row r="519" spans="5:87">
      <c r="E519" s="327" t="s">
        <v>95</v>
      </c>
      <c r="F519" s="416" t="s">
        <v>95</v>
      </c>
      <c r="G519" s="416" t="s">
        <v>95</v>
      </c>
      <c r="H519" s="421" t="s">
        <v>95</v>
      </c>
      <c r="I519" s="416" t="s">
        <v>95</v>
      </c>
      <c r="J519" s="416" t="s">
        <v>95</v>
      </c>
      <c r="K519" s="416" t="s">
        <v>95</v>
      </c>
      <c r="L519" s="416" t="s">
        <v>95</v>
      </c>
      <c r="M519" s="416" t="s">
        <v>95</v>
      </c>
      <c r="N519" s="416"/>
      <c r="P519" s="327" t="s">
        <v>95</v>
      </c>
      <c r="Q519" s="421"/>
      <c r="R519" s="421" t="s">
        <v>95</v>
      </c>
      <c r="S519" s="421" t="s">
        <v>95</v>
      </c>
      <c r="T519" s="421" t="s">
        <v>95</v>
      </c>
      <c r="U519" s="421" t="s">
        <v>95</v>
      </c>
      <c r="V519" s="421" t="s">
        <v>95</v>
      </c>
      <c r="W519" s="421" t="s">
        <v>95</v>
      </c>
      <c r="X519" s="421" t="s">
        <v>95</v>
      </c>
      <c r="Y519" s="421" t="s">
        <v>95</v>
      </c>
      <c r="Z519" s="328" t="s">
        <v>95</v>
      </c>
      <c r="BO519" s="723" t="s">
        <v>95</v>
      </c>
      <c r="BP519" s="723" t="s">
        <v>95</v>
      </c>
      <c r="BQ519" s="723" t="s">
        <v>95</v>
      </c>
      <c r="BR519" s="723" t="s">
        <v>95</v>
      </c>
      <c r="BS519" s="723" t="s">
        <v>95</v>
      </c>
      <c r="BT519" s="723" t="s">
        <v>95</v>
      </c>
      <c r="BU519" s="723" t="s">
        <v>95</v>
      </c>
      <c r="BV519" s="723" t="s">
        <v>95</v>
      </c>
      <c r="BW519" s="723" t="s">
        <v>95</v>
      </c>
      <c r="BX519" s="723" t="s">
        <v>95</v>
      </c>
      <c r="BY519" s="713" t="str">
        <f t="shared" si="63"/>
        <v xml:space="preserve"> </v>
      </c>
      <c r="BZ519" s="723" t="s">
        <v>95</v>
      </c>
      <c r="CA519" s="714"/>
      <c r="CB519" s="723" t="s">
        <v>95</v>
      </c>
      <c r="CC519" s="723" t="s">
        <v>95</v>
      </c>
      <c r="CD519" s="723" t="s">
        <v>95</v>
      </c>
      <c r="CE519" s="723" t="s">
        <v>95</v>
      </c>
      <c r="CF519" s="723" t="s">
        <v>95</v>
      </c>
      <c r="CG519" s="723" t="s">
        <v>95</v>
      </c>
      <c r="CH519" s="723" t="s">
        <v>95</v>
      </c>
      <c r="CI519" s="723" t="s">
        <v>95</v>
      </c>
    </row>
    <row r="520" spans="5:87">
      <c r="E520" s="327"/>
      <c r="P520" s="327"/>
    </row>
    <row r="521" spans="5:87">
      <c r="E521" s="327"/>
      <c r="P521" s="327"/>
    </row>
    <row r="522" spans="5:87">
      <c r="E522" s="327"/>
      <c r="P522" s="327"/>
    </row>
  </sheetData>
  <dataValidations count="7">
    <dataValidation type="list" allowBlank="1" showInputMessage="1" showErrorMessage="1" sqref="N10 Y10">
      <formula1>"NONE,START,END,START_AND_END"</formula1>
    </dataValidation>
    <dataValidation type="list" allowBlank="1" showInputMessage="1" showErrorMessage="1" sqref="C46 C66">
      <formula1>"ADVANCE,ARREARS"</formula1>
    </dataValidation>
    <dataValidation type="list" allowBlank="1" showInputMessage="1" showErrorMessage="1" sqref="C63 C60 C37 C43 C40 C57">
      <formula1>"FOLLOWING,MOD_FOLLOWING,PRECEDING,MOD_PRECEDING,NO_CHANGE"</formula1>
    </dataValidation>
    <dataValidation type="list" allowBlank="1" showInputMessage="1" showErrorMessage="1" sqref="C70 C50">
      <formula1>"ShortStart,ShortEnd,LongStart,LongEnd,"</formula1>
    </dataValidation>
    <dataValidation type="list" allowBlank="1" showInputMessage="1" showErrorMessage="1" sqref="C69 C49">
      <formula1>"IMM,EOM,1,2,3,4,5,6,7,8,9,10,11,12,13,14,15,16,17,18,19,20,21,22,23,24,25,26,27,28,29,30,31"</formula1>
    </dataValidation>
    <dataValidation type="whole" operator="greaterThanOrEqual" allowBlank="1" showInputMessage="1" showErrorMessage="1" sqref="G15 R15 C15">
      <formula1>0</formula1>
    </dataValidation>
    <dataValidation type="list" allowBlank="1" showInputMessage="1" showErrorMessage="1" sqref="C12:C13 C18:C19">
      <formula1>"Daily,Quarterly,Semi-Annual,Annual"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57150</xdr:colOff>
                    <xdr:row>22</xdr:row>
                    <xdr:rowOff>171450</xdr:rowOff>
                  </from>
                  <to>
                    <xdr:col>2</xdr:col>
                    <xdr:colOff>57150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57150</xdr:colOff>
                    <xdr:row>22</xdr:row>
                    <xdr:rowOff>171450</xdr:rowOff>
                  </from>
                  <to>
                    <xdr:col>3</xdr:col>
                    <xdr:colOff>57150</xdr:colOff>
                    <xdr:row>24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I513"/>
  <sheetViews>
    <sheetView showGridLines="0" zoomScale="85" zoomScaleNormal="85" workbookViewId="0"/>
  </sheetViews>
  <sheetFormatPr defaultRowHeight="15" outlineLevelCol="1"/>
  <cols>
    <col min="1" max="1" width="4.7109375" style="211" customWidth="1"/>
    <col min="2" max="2" width="6.7109375" style="211" customWidth="1"/>
    <col min="3" max="3" width="32.85546875" style="211" bestFit="1" customWidth="1"/>
    <col min="4" max="4" width="27.7109375" style="211" customWidth="1"/>
    <col min="5" max="5" width="4.7109375" style="211" customWidth="1"/>
    <col min="6" max="6" width="18.85546875" style="338" customWidth="1" outlineLevel="1"/>
    <col min="7" max="7" width="15.140625" style="318" customWidth="1" outlineLevel="1"/>
    <col min="8" max="8" width="11.7109375" style="319" customWidth="1" outlineLevel="1"/>
    <col min="9" max="9" width="19.7109375" style="339" customWidth="1" outlineLevel="1"/>
    <col min="10" max="10" width="15.140625" style="318" customWidth="1" outlineLevel="1"/>
    <col min="11" max="11" width="12.7109375" style="319" customWidth="1" outlineLevel="1"/>
    <col min="12" max="12" width="17.42578125" style="319" bestFit="1" customWidth="1" outlineLevel="1"/>
    <col min="13" max="13" width="10" style="323" customWidth="1" outlineLevel="1"/>
    <col min="14" max="14" width="10" style="340" customWidth="1" outlineLevel="1"/>
    <col min="15" max="15" width="14.42578125" style="319" customWidth="1" outlineLevel="1"/>
    <col min="16" max="16" width="14.28515625" style="320" bestFit="1" customWidth="1" outlineLevel="1"/>
    <col min="17" max="17" width="17.7109375" style="319" bestFit="1" customWidth="1" outlineLevel="1"/>
    <col min="18" max="18" width="13.140625" style="341" customWidth="1" outlineLevel="1"/>
    <col min="19" max="19" width="26.140625" style="211" bestFit="1" customWidth="1"/>
    <col min="20" max="20" width="18.5703125" style="338" customWidth="1" outlineLevel="1"/>
    <col min="21" max="22" width="15.28515625" style="318" customWidth="1" outlineLevel="1"/>
    <col min="23" max="23" width="11.7109375" style="319" bestFit="1" customWidth="1" outlineLevel="1"/>
    <col min="24" max="24" width="19.7109375" style="339" customWidth="1" outlineLevel="1"/>
    <col min="25" max="25" width="16" style="318" customWidth="1" outlineLevel="1"/>
    <col min="26" max="27" width="17.42578125" style="319" bestFit="1" customWidth="1" outlineLevel="1"/>
    <col min="28" max="28" width="11.7109375" style="323" customWidth="1" outlineLevel="1"/>
    <col min="29" max="29" width="13.140625" style="342" customWidth="1" outlineLevel="1"/>
    <col min="30" max="30" width="12.5703125" style="343" customWidth="1" outlineLevel="1"/>
    <col min="31" max="31" width="18.42578125" style="344" customWidth="1" outlineLevel="1"/>
    <col min="32" max="32" width="24.140625" style="319" customWidth="1" outlineLevel="1"/>
    <col min="33" max="33" width="15.140625" style="319" bestFit="1" customWidth="1" outlineLevel="1"/>
    <col min="34" max="34" width="12.5703125" style="341" customWidth="1" outlineLevel="1"/>
    <col min="35" max="35" width="25.7109375" style="211" bestFit="1" customWidth="1"/>
    <col min="36" max="16384" width="9.140625" style="211"/>
  </cols>
  <sheetData>
    <row r="1" spans="3:35">
      <c r="D1" s="329"/>
      <c r="F1" s="236"/>
      <c r="G1" s="211"/>
      <c r="H1" s="211"/>
      <c r="I1" s="211"/>
      <c r="J1" s="211"/>
      <c r="K1" s="211"/>
      <c r="L1" s="329"/>
      <c r="M1" s="211"/>
      <c r="N1" s="211"/>
      <c r="O1" s="211"/>
      <c r="P1" s="211"/>
      <c r="Q1" s="211"/>
      <c r="R1" s="211"/>
      <c r="S1" s="305" t="s">
        <v>481</v>
      </c>
      <c r="T1" s="236"/>
      <c r="U1" s="211"/>
      <c r="V1" s="211"/>
      <c r="W1" s="211"/>
      <c r="X1" s="211"/>
      <c r="Y1" s="211"/>
      <c r="Z1" s="329"/>
      <c r="AA1" s="211"/>
      <c r="AB1" s="211"/>
      <c r="AC1" s="211"/>
      <c r="AD1" s="211"/>
      <c r="AE1" s="211"/>
      <c r="AF1" s="211"/>
      <c r="AG1" s="211"/>
      <c r="AH1" s="211"/>
      <c r="AI1" s="305" t="s">
        <v>482</v>
      </c>
    </row>
    <row r="2" spans="3:35">
      <c r="C2" s="211" t="s">
        <v>483</v>
      </c>
      <c r="F2" s="330"/>
      <c r="G2" s="211"/>
      <c r="H2" s="211"/>
      <c r="I2" s="211"/>
      <c r="J2" s="211"/>
      <c r="K2" s="211"/>
      <c r="L2" s="329"/>
      <c r="M2" s="211"/>
      <c r="N2" s="211"/>
      <c r="O2" s="211"/>
      <c r="P2" s="211"/>
      <c r="Q2" s="211"/>
      <c r="R2" s="211"/>
      <c r="S2" s="305"/>
      <c r="T2" s="330"/>
      <c r="U2" s="211"/>
      <c r="V2" s="211"/>
      <c r="W2" s="211"/>
      <c r="X2" s="211"/>
      <c r="Y2" s="211"/>
      <c r="Z2" s="329"/>
      <c r="AA2" s="211"/>
      <c r="AB2" s="211"/>
      <c r="AC2" s="211"/>
      <c r="AD2" s="211"/>
      <c r="AE2" s="211"/>
      <c r="AF2" s="211"/>
      <c r="AG2" s="211"/>
      <c r="AH2" s="211"/>
      <c r="AI2" s="305"/>
    </row>
    <row r="3" spans="3:35">
      <c r="C3" s="331" t="s">
        <v>484</v>
      </c>
      <c r="D3" s="332" t="s">
        <v>501</v>
      </c>
      <c r="E3" s="211" t="s">
        <v>95</v>
      </c>
      <c r="F3" s="333" t="str">
        <f t="array" aca="1" ref="F3:R513" ca="1">_xll.meUtilityResize(_xll.meLWOSwapDisplayCashflows(VNS,$D$15,$D$14),500,50)</f>
        <v>[2018/09/10 15:06] #Error: Invalid Curve: CurveIndex 'OIS' in collection EURLIVE does not exist</v>
      </c>
      <c r="G3" s="334" t="str">
        <f ca="1"/>
        <v/>
      </c>
      <c r="H3" s="335" t="str">
        <f ca="1"/>
        <v/>
      </c>
      <c r="I3" s="336" t="str">
        <f ca="1"/>
        <v/>
      </c>
      <c r="J3" s="335" t="str">
        <f ca="1"/>
        <v/>
      </c>
      <c r="K3" s="337" t="str">
        <f ca="1"/>
        <v/>
      </c>
      <c r="L3" s="337" t="str">
        <f ca="1"/>
        <v/>
      </c>
      <c r="M3" s="335" t="str">
        <f ca="1"/>
        <v/>
      </c>
      <c r="N3" s="335" t="str">
        <f ca="1"/>
        <v/>
      </c>
      <c r="O3" s="335" t="str">
        <f ca="1"/>
        <v/>
      </c>
      <c r="P3" s="335" t="str">
        <f ca="1"/>
        <v/>
      </c>
      <c r="Q3" s="335" t="str">
        <f ca="1"/>
        <v/>
      </c>
      <c r="R3" s="397" t="str">
        <f ca="1"/>
        <v/>
      </c>
      <c r="S3" s="211" t="s">
        <v>95</v>
      </c>
      <c r="T3" s="333" t="str">
        <f t="array" aca="1" ref="T3:AH513" ca="1">_xll.meUtilityResize(_xll.meLWOSwapDisplayCashflows(VNS,D15,$D$22),500,50)</f>
        <v>[2018/09/10 15:06] #Error: Invalid Curve: CurveIndex 'OIS' in collection EURLIVE does not exist</v>
      </c>
      <c r="U3" s="334" t="str">
        <f ca="1"/>
        <v/>
      </c>
      <c r="V3" s="335" t="str">
        <f ca="1"/>
        <v/>
      </c>
      <c r="W3" s="336" t="str">
        <f ca="1"/>
        <v/>
      </c>
      <c r="X3" s="335" t="str">
        <f ca="1"/>
        <v/>
      </c>
      <c r="Y3" s="337" t="str">
        <f ca="1"/>
        <v/>
      </c>
      <c r="Z3" s="337" t="str">
        <f ca="1"/>
        <v/>
      </c>
      <c r="AA3" s="335" t="str">
        <f ca="1"/>
        <v/>
      </c>
      <c r="AB3" s="335" t="str">
        <f ca="1"/>
        <v/>
      </c>
      <c r="AC3" s="335" t="str">
        <f ca="1"/>
        <v/>
      </c>
      <c r="AD3" s="335" t="str">
        <f ca="1"/>
        <v/>
      </c>
      <c r="AE3" s="335" t="str">
        <f ca="1"/>
        <v/>
      </c>
      <c r="AF3" s="335" t="str">
        <f ca="1"/>
        <v/>
      </c>
      <c r="AG3" s="335" t="str">
        <f ca="1"/>
        <v/>
      </c>
      <c r="AH3" s="397" t="str">
        <f ca="1"/>
        <v/>
      </c>
      <c r="AI3" s="211" t="s">
        <v>95</v>
      </c>
    </row>
    <row r="4" spans="3:35">
      <c r="C4" s="345" t="s">
        <v>485</v>
      </c>
      <c r="D4" s="346" t="str">
        <f ca="1">_xll.meLWOVariableNotionalSwapCreate(D3,D13,D21,C14:D17,C22:D28,FALSE)</f>
        <v>AMORT1@255:4</v>
      </c>
      <c r="E4" s="211" t="s">
        <v>95</v>
      </c>
      <c r="F4" s="338" t="str">
        <f ca="1"/>
        <v/>
      </c>
      <c r="G4" s="318" t="str">
        <f ca="1"/>
        <v/>
      </c>
      <c r="H4" s="318" t="str">
        <f ca="1"/>
        <v/>
      </c>
      <c r="I4" s="319" t="str">
        <f ca="1"/>
        <v/>
      </c>
      <c r="J4" s="339" t="str">
        <f ca="1"/>
        <v/>
      </c>
      <c r="K4" s="318" t="str">
        <f ca="1"/>
        <v/>
      </c>
      <c r="L4" s="319" t="str">
        <f ca="1"/>
        <v/>
      </c>
      <c r="M4" s="319" t="str">
        <f ca="1"/>
        <v/>
      </c>
      <c r="N4" s="323" t="str">
        <f ca="1"/>
        <v/>
      </c>
      <c r="O4" s="342" t="str">
        <f ca="1"/>
        <v/>
      </c>
      <c r="P4" s="343" t="str">
        <f ca="1"/>
        <v/>
      </c>
      <c r="Q4" s="344" t="str">
        <f ca="1"/>
        <v/>
      </c>
      <c r="R4" s="341" t="str">
        <f ca="1"/>
        <v/>
      </c>
      <c r="S4" s="211" t="s">
        <v>95</v>
      </c>
      <c r="T4" s="338" t="str">
        <f ca="1"/>
        <v/>
      </c>
      <c r="U4" s="318" t="str">
        <f ca="1"/>
        <v/>
      </c>
      <c r="V4" s="318" t="str">
        <f ca="1"/>
        <v/>
      </c>
      <c r="W4" s="319" t="str">
        <f ca="1"/>
        <v/>
      </c>
      <c r="X4" s="339" t="str">
        <f ca="1"/>
        <v/>
      </c>
      <c r="Y4" s="318" t="str">
        <f ca="1"/>
        <v/>
      </c>
      <c r="Z4" s="319" t="str">
        <f ca="1"/>
        <v/>
      </c>
      <c r="AA4" s="319" t="str">
        <f ca="1"/>
        <v/>
      </c>
      <c r="AB4" s="323" t="str">
        <f ca="1"/>
        <v/>
      </c>
      <c r="AC4" s="342" t="str">
        <f ca="1"/>
        <v/>
      </c>
      <c r="AD4" s="343" t="str">
        <f ca="1"/>
        <v/>
      </c>
      <c r="AE4" s="344" t="str">
        <f ca="1"/>
        <v/>
      </c>
      <c r="AF4" s="319" t="str">
        <f ca="1"/>
        <v/>
      </c>
      <c r="AG4" s="319" t="str">
        <f ca="1"/>
        <v/>
      </c>
      <c r="AH4" s="341" t="str">
        <f ca="1"/>
        <v/>
      </c>
      <c r="AI4" s="211" t="s">
        <v>95</v>
      </c>
    </row>
    <row r="5" spans="3:35">
      <c r="E5" s="211" t="s">
        <v>95</v>
      </c>
      <c r="F5" s="338" t="str">
        <f ca="1"/>
        <v/>
      </c>
      <c r="G5" s="318" t="str">
        <f ca="1"/>
        <v/>
      </c>
      <c r="H5" s="319" t="str">
        <f ca="1"/>
        <v/>
      </c>
      <c r="I5" s="339" t="str">
        <f ca="1"/>
        <v/>
      </c>
      <c r="J5" s="318" t="str">
        <f ca="1"/>
        <v/>
      </c>
      <c r="K5" s="319" t="str">
        <f ca="1"/>
        <v/>
      </c>
      <c r="L5" s="319" t="str">
        <f ca="1"/>
        <v/>
      </c>
      <c r="M5" s="323" t="str">
        <f ca="1"/>
        <v/>
      </c>
      <c r="N5" s="340" t="str">
        <f ca="1"/>
        <v/>
      </c>
      <c r="O5" s="319" t="str">
        <f ca="1"/>
        <v/>
      </c>
      <c r="P5" s="320" t="str">
        <f ca="1"/>
        <v/>
      </c>
      <c r="Q5" s="319" t="str">
        <f ca="1"/>
        <v/>
      </c>
      <c r="R5" s="341" t="str">
        <f ca="1"/>
        <v/>
      </c>
      <c r="S5" s="211" t="s">
        <v>95</v>
      </c>
      <c r="T5" s="338" t="str">
        <f ca="1"/>
        <v/>
      </c>
      <c r="U5" s="318" t="str">
        <f ca="1"/>
        <v/>
      </c>
      <c r="V5" s="318" t="str">
        <f ca="1"/>
        <v/>
      </c>
      <c r="W5" s="319" t="str">
        <f ca="1"/>
        <v/>
      </c>
      <c r="X5" s="339" t="str">
        <f ca="1"/>
        <v/>
      </c>
      <c r="Y5" s="318" t="str">
        <f ca="1"/>
        <v/>
      </c>
      <c r="Z5" s="319" t="str">
        <f ca="1"/>
        <v/>
      </c>
      <c r="AA5" s="319" t="str">
        <f ca="1"/>
        <v/>
      </c>
      <c r="AB5" s="323" t="str">
        <f ca="1"/>
        <v/>
      </c>
      <c r="AC5" s="342" t="str">
        <f ca="1"/>
        <v/>
      </c>
      <c r="AD5" s="343" t="str">
        <f ca="1"/>
        <v/>
      </c>
      <c r="AE5" s="344" t="str">
        <f ca="1"/>
        <v/>
      </c>
      <c r="AF5" s="319" t="str">
        <f ca="1"/>
        <v/>
      </c>
      <c r="AG5" s="319" t="str">
        <f ca="1"/>
        <v/>
      </c>
      <c r="AH5" s="341" t="str">
        <f ca="1"/>
        <v/>
      </c>
      <c r="AI5" s="211" t="s">
        <v>95</v>
      </c>
    </row>
    <row r="6" spans="3:35">
      <c r="C6" s="211" t="s">
        <v>486</v>
      </c>
      <c r="E6" s="211" t="s">
        <v>95</v>
      </c>
      <c r="F6" s="338" t="str">
        <f ca="1"/>
        <v/>
      </c>
      <c r="G6" s="318" t="str">
        <f ca="1"/>
        <v/>
      </c>
      <c r="H6" s="319" t="str">
        <f ca="1"/>
        <v/>
      </c>
      <c r="I6" s="339" t="str">
        <f ca="1"/>
        <v/>
      </c>
      <c r="J6" s="318" t="str">
        <f ca="1"/>
        <v/>
      </c>
      <c r="K6" s="319" t="str">
        <f ca="1"/>
        <v/>
      </c>
      <c r="L6" s="319" t="str">
        <f ca="1"/>
        <v/>
      </c>
      <c r="M6" s="323" t="str">
        <f ca="1"/>
        <v/>
      </c>
      <c r="N6" s="340" t="str">
        <f ca="1"/>
        <v/>
      </c>
      <c r="O6" s="319" t="str">
        <f ca="1"/>
        <v/>
      </c>
      <c r="P6" s="320" t="str">
        <f ca="1"/>
        <v/>
      </c>
      <c r="Q6" s="319" t="str">
        <f ca="1"/>
        <v/>
      </c>
      <c r="R6" s="341" t="str">
        <f ca="1"/>
        <v/>
      </c>
      <c r="S6" s="211" t="s">
        <v>95</v>
      </c>
      <c r="T6" s="338" t="str">
        <f ca="1"/>
        <v/>
      </c>
      <c r="U6" s="318" t="str">
        <f ca="1"/>
        <v/>
      </c>
      <c r="V6" s="318" t="str">
        <f ca="1"/>
        <v/>
      </c>
      <c r="W6" s="319" t="str">
        <f ca="1"/>
        <v/>
      </c>
      <c r="X6" s="339" t="str">
        <f ca="1"/>
        <v/>
      </c>
      <c r="Y6" s="318" t="str">
        <f ca="1"/>
        <v/>
      </c>
      <c r="Z6" s="319" t="str">
        <f ca="1"/>
        <v/>
      </c>
      <c r="AA6" s="319" t="str">
        <f ca="1"/>
        <v/>
      </c>
      <c r="AB6" s="323" t="str">
        <f ca="1"/>
        <v/>
      </c>
      <c r="AC6" s="342" t="str">
        <f ca="1"/>
        <v/>
      </c>
      <c r="AD6" s="343" t="str">
        <f ca="1"/>
        <v/>
      </c>
      <c r="AE6" s="344" t="str">
        <f ca="1"/>
        <v/>
      </c>
      <c r="AF6" s="319" t="str">
        <f ca="1"/>
        <v/>
      </c>
      <c r="AG6" s="319" t="str">
        <f ca="1"/>
        <v/>
      </c>
      <c r="AH6" s="341" t="str">
        <f ca="1"/>
        <v/>
      </c>
      <c r="AI6" s="211" t="s">
        <v>95</v>
      </c>
    </row>
    <row r="7" spans="3:35">
      <c r="C7" s="226" t="s">
        <v>487</v>
      </c>
      <c r="D7" s="347" t="str">
        <f ca="1">_xll.meLWOSwapPV(VNS,D15)</f>
        <v>[2018/09/10 15:06] #Error: Invalid Curve: CurveIndex 'OIS' in collection EURLIVE does not exist</v>
      </c>
      <c r="E7" s="211" t="s">
        <v>95</v>
      </c>
      <c r="F7" s="338" t="str">
        <f ca="1"/>
        <v/>
      </c>
      <c r="G7" s="318" t="str">
        <f ca="1"/>
        <v/>
      </c>
      <c r="H7" s="319" t="str">
        <f ca="1"/>
        <v/>
      </c>
      <c r="I7" s="339" t="str">
        <f ca="1"/>
        <v/>
      </c>
      <c r="J7" s="318" t="str">
        <f ca="1"/>
        <v/>
      </c>
      <c r="K7" s="319" t="str">
        <f ca="1"/>
        <v/>
      </c>
      <c r="L7" s="319" t="str">
        <f ca="1"/>
        <v/>
      </c>
      <c r="M7" s="323" t="str">
        <f ca="1"/>
        <v/>
      </c>
      <c r="N7" s="340" t="str">
        <f ca="1"/>
        <v/>
      </c>
      <c r="O7" s="319" t="str">
        <f ca="1"/>
        <v/>
      </c>
      <c r="P7" s="320" t="str">
        <f ca="1"/>
        <v/>
      </c>
      <c r="Q7" s="319" t="str">
        <f ca="1"/>
        <v/>
      </c>
      <c r="R7" s="341" t="str">
        <f ca="1"/>
        <v/>
      </c>
      <c r="S7" s="211" t="s">
        <v>95</v>
      </c>
      <c r="T7" s="338" t="str">
        <f ca="1"/>
        <v/>
      </c>
      <c r="U7" s="318" t="str">
        <f ca="1"/>
        <v/>
      </c>
      <c r="V7" s="318" t="str">
        <f ca="1"/>
        <v/>
      </c>
      <c r="W7" s="319" t="str">
        <f ca="1"/>
        <v/>
      </c>
      <c r="X7" s="339" t="str">
        <f ca="1"/>
        <v/>
      </c>
      <c r="Y7" s="318" t="str">
        <f ca="1"/>
        <v/>
      </c>
      <c r="Z7" s="319" t="str">
        <f ca="1"/>
        <v/>
      </c>
      <c r="AA7" s="319" t="str">
        <f ca="1"/>
        <v/>
      </c>
      <c r="AB7" s="323" t="str">
        <f ca="1"/>
        <v/>
      </c>
      <c r="AC7" s="342" t="str">
        <f ca="1"/>
        <v/>
      </c>
      <c r="AD7" s="343" t="str">
        <f ca="1"/>
        <v/>
      </c>
      <c r="AE7" s="344" t="str">
        <f ca="1"/>
        <v/>
      </c>
      <c r="AF7" s="319" t="str">
        <f ca="1"/>
        <v/>
      </c>
      <c r="AG7" s="319" t="str">
        <f ca="1"/>
        <v/>
      </c>
      <c r="AH7" s="341" t="str">
        <f ca="1"/>
        <v/>
      </c>
      <c r="AI7" s="211" t="s">
        <v>95</v>
      </c>
    </row>
    <row r="8" spans="3:35">
      <c r="C8" s="228" t="s">
        <v>349</v>
      </c>
      <c r="D8" s="621" t="str">
        <f ca="1">_xll.meLWOSwapParRate(VNS,D15)</f>
        <v>[2018/09/10 15:06] #Error: Invalid Curve: CurveIndex 'OIS' in collection EURLIVE does not exist</v>
      </c>
      <c r="E8" s="211" t="s">
        <v>95</v>
      </c>
      <c r="F8" s="338" t="str">
        <f ca="1"/>
        <v/>
      </c>
      <c r="G8" s="318" t="str">
        <f ca="1"/>
        <v/>
      </c>
      <c r="H8" s="319" t="str">
        <f ca="1"/>
        <v/>
      </c>
      <c r="I8" s="339" t="str">
        <f ca="1"/>
        <v/>
      </c>
      <c r="J8" s="318" t="str">
        <f ca="1"/>
        <v/>
      </c>
      <c r="K8" s="319" t="str">
        <f ca="1"/>
        <v/>
      </c>
      <c r="L8" s="319" t="str">
        <f ca="1"/>
        <v/>
      </c>
      <c r="M8" s="323" t="str">
        <f ca="1"/>
        <v/>
      </c>
      <c r="N8" s="340" t="str">
        <f ca="1"/>
        <v/>
      </c>
      <c r="O8" s="319" t="str">
        <f ca="1"/>
        <v/>
      </c>
      <c r="P8" s="320" t="str">
        <f ca="1"/>
        <v/>
      </c>
      <c r="Q8" s="319" t="str">
        <f ca="1"/>
        <v/>
      </c>
      <c r="R8" s="341" t="str">
        <f ca="1"/>
        <v/>
      </c>
      <c r="S8" s="211" t="s">
        <v>95</v>
      </c>
      <c r="T8" s="338" t="str">
        <f ca="1"/>
        <v/>
      </c>
      <c r="U8" s="318" t="str">
        <f ca="1"/>
        <v/>
      </c>
      <c r="V8" s="318" t="str">
        <f ca="1"/>
        <v/>
      </c>
      <c r="W8" s="319" t="str">
        <f ca="1"/>
        <v/>
      </c>
      <c r="X8" s="339" t="str">
        <f ca="1"/>
        <v/>
      </c>
      <c r="Y8" s="318" t="str">
        <f ca="1"/>
        <v/>
      </c>
      <c r="Z8" s="319" t="str">
        <f ca="1"/>
        <v/>
      </c>
      <c r="AA8" s="319" t="str">
        <f ca="1"/>
        <v/>
      </c>
      <c r="AB8" s="323" t="str">
        <f ca="1"/>
        <v/>
      </c>
      <c r="AC8" s="342" t="str">
        <f ca="1"/>
        <v/>
      </c>
      <c r="AD8" s="343" t="str">
        <f ca="1"/>
        <v/>
      </c>
      <c r="AE8" s="344" t="str">
        <f ca="1"/>
        <v/>
      </c>
      <c r="AF8" s="319" t="str">
        <f ca="1"/>
        <v/>
      </c>
      <c r="AG8" s="319" t="str">
        <f ca="1"/>
        <v/>
      </c>
      <c r="AH8" s="341" t="str">
        <f ca="1"/>
        <v/>
      </c>
      <c r="AI8" s="211" t="s">
        <v>95</v>
      </c>
    </row>
    <row r="9" spans="3:35">
      <c r="C9" s="233" t="s">
        <v>451</v>
      </c>
      <c r="D9" s="348" t="str">
        <f ca="1">_xll.meLWOSwapPV01(VNS,D15)</f>
        <v>[2018/09/10 15:06] #Error: Invalid Curve: CurveIndex 'OIS' in collection EURLIVE does not exist</v>
      </c>
      <c r="E9" s="211" t="s">
        <v>95</v>
      </c>
      <c r="F9" s="338" t="str">
        <f ca="1"/>
        <v/>
      </c>
      <c r="G9" s="318" t="str">
        <f ca="1"/>
        <v/>
      </c>
      <c r="H9" s="319" t="str">
        <f ca="1"/>
        <v/>
      </c>
      <c r="I9" s="339" t="str">
        <f ca="1"/>
        <v/>
      </c>
      <c r="J9" s="318" t="str">
        <f ca="1"/>
        <v/>
      </c>
      <c r="K9" s="319" t="str">
        <f ca="1"/>
        <v/>
      </c>
      <c r="L9" s="319" t="str">
        <f ca="1"/>
        <v/>
      </c>
      <c r="M9" s="323" t="str">
        <f ca="1"/>
        <v/>
      </c>
      <c r="N9" s="340" t="str">
        <f ca="1"/>
        <v/>
      </c>
      <c r="O9" s="319" t="str">
        <f ca="1"/>
        <v/>
      </c>
      <c r="P9" s="320" t="str">
        <f ca="1"/>
        <v/>
      </c>
      <c r="Q9" s="319" t="str">
        <f ca="1"/>
        <v/>
      </c>
      <c r="R9" s="341" t="str">
        <f ca="1"/>
        <v/>
      </c>
      <c r="S9" s="211" t="s">
        <v>95</v>
      </c>
      <c r="T9" s="338" t="str">
        <f ca="1"/>
        <v/>
      </c>
      <c r="U9" s="318" t="str">
        <f ca="1"/>
        <v/>
      </c>
      <c r="V9" s="318" t="str">
        <f ca="1"/>
        <v/>
      </c>
      <c r="W9" s="319" t="str">
        <f ca="1"/>
        <v/>
      </c>
      <c r="X9" s="339" t="str">
        <f ca="1"/>
        <v/>
      </c>
      <c r="Y9" s="318" t="str">
        <f ca="1"/>
        <v/>
      </c>
      <c r="Z9" s="319" t="str">
        <f ca="1"/>
        <v/>
      </c>
      <c r="AA9" s="319" t="str">
        <f ca="1"/>
        <v/>
      </c>
      <c r="AB9" s="323" t="str">
        <f ca="1"/>
        <v/>
      </c>
      <c r="AC9" s="342" t="str">
        <f ca="1"/>
        <v/>
      </c>
      <c r="AD9" s="343" t="str">
        <f ca="1"/>
        <v/>
      </c>
      <c r="AE9" s="344" t="str">
        <f ca="1"/>
        <v/>
      </c>
      <c r="AF9" s="319" t="str">
        <f ca="1"/>
        <v/>
      </c>
      <c r="AG9" s="319" t="str">
        <f ca="1"/>
        <v/>
      </c>
      <c r="AH9" s="341" t="str">
        <f ca="1"/>
        <v/>
      </c>
      <c r="AI9" s="211" t="s">
        <v>95</v>
      </c>
    </row>
    <row r="10" spans="3:35">
      <c r="E10" s="211" t="s">
        <v>95</v>
      </c>
      <c r="F10" s="338" t="str">
        <f ca="1"/>
        <v/>
      </c>
      <c r="G10" s="318" t="str">
        <f ca="1"/>
        <v/>
      </c>
      <c r="H10" s="319" t="str">
        <f ca="1"/>
        <v/>
      </c>
      <c r="I10" s="339" t="str">
        <f ca="1"/>
        <v/>
      </c>
      <c r="J10" s="318" t="str">
        <f ca="1"/>
        <v/>
      </c>
      <c r="K10" s="319" t="str">
        <f ca="1"/>
        <v/>
      </c>
      <c r="L10" s="319" t="str">
        <f ca="1"/>
        <v/>
      </c>
      <c r="M10" s="323" t="str">
        <f ca="1"/>
        <v/>
      </c>
      <c r="N10" s="340" t="str">
        <f ca="1"/>
        <v/>
      </c>
      <c r="O10" s="319" t="str">
        <f ca="1"/>
        <v/>
      </c>
      <c r="P10" s="320" t="str">
        <f ca="1"/>
        <v/>
      </c>
      <c r="Q10" s="319" t="str">
        <f ca="1"/>
        <v/>
      </c>
      <c r="R10" s="341" t="str">
        <f ca="1"/>
        <v/>
      </c>
      <c r="S10" s="211" t="s">
        <v>95</v>
      </c>
      <c r="T10" s="338" t="str">
        <f ca="1"/>
        <v/>
      </c>
      <c r="U10" s="318" t="str">
        <f ca="1"/>
        <v/>
      </c>
      <c r="V10" s="318" t="str">
        <f ca="1"/>
        <v/>
      </c>
      <c r="W10" s="319" t="str">
        <f ca="1"/>
        <v/>
      </c>
      <c r="X10" s="339" t="str">
        <f ca="1"/>
        <v/>
      </c>
      <c r="Y10" s="318" t="str">
        <f ca="1"/>
        <v/>
      </c>
      <c r="Z10" s="319" t="str">
        <f ca="1"/>
        <v/>
      </c>
      <c r="AA10" s="319" t="str">
        <f ca="1"/>
        <v/>
      </c>
      <c r="AB10" s="323" t="str">
        <f ca="1"/>
        <v/>
      </c>
      <c r="AC10" s="342" t="str">
        <f ca="1"/>
        <v/>
      </c>
      <c r="AD10" s="343" t="str">
        <f ca="1"/>
        <v/>
      </c>
      <c r="AE10" s="344" t="str">
        <f ca="1"/>
        <v/>
      </c>
      <c r="AF10" s="319" t="str">
        <f ca="1"/>
        <v/>
      </c>
      <c r="AG10" s="319" t="str">
        <f ca="1"/>
        <v/>
      </c>
      <c r="AH10" s="341" t="str">
        <f ca="1"/>
        <v/>
      </c>
      <c r="AI10" s="211" t="s">
        <v>95</v>
      </c>
    </row>
    <row r="11" spans="3:35">
      <c r="E11" s="211" t="s">
        <v>95</v>
      </c>
      <c r="F11" s="338" t="str">
        <f ca="1"/>
        <v/>
      </c>
      <c r="G11" s="318" t="str">
        <f ca="1"/>
        <v/>
      </c>
      <c r="H11" s="319" t="str">
        <f ca="1"/>
        <v/>
      </c>
      <c r="I11" s="339" t="str">
        <f ca="1"/>
        <v/>
      </c>
      <c r="J11" s="318" t="str">
        <f ca="1"/>
        <v/>
      </c>
      <c r="K11" s="319" t="str">
        <f ca="1"/>
        <v/>
      </c>
      <c r="L11" s="319" t="str">
        <f ca="1"/>
        <v/>
      </c>
      <c r="M11" s="323" t="str">
        <f ca="1"/>
        <v/>
      </c>
      <c r="N11" s="340" t="str">
        <f ca="1"/>
        <v/>
      </c>
      <c r="O11" s="319" t="str">
        <f ca="1"/>
        <v/>
      </c>
      <c r="P11" s="320" t="str">
        <f ca="1"/>
        <v/>
      </c>
      <c r="Q11" s="319" t="str">
        <f ca="1"/>
        <v/>
      </c>
      <c r="R11" s="341" t="str">
        <f ca="1"/>
        <v/>
      </c>
      <c r="S11" s="211" t="s">
        <v>95</v>
      </c>
      <c r="T11" s="338" t="str">
        <f ca="1"/>
        <v/>
      </c>
      <c r="U11" s="318" t="str">
        <f ca="1"/>
        <v/>
      </c>
      <c r="V11" s="318" t="str">
        <f ca="1"/>
        <v/>
      </c>
      <c r="W11" s="319" t="str">
        <f ca="1"/>
        <v/>
      </c>
      <c r="X11" s="339" t="str">
        <f ca="1"/>
        <v/>
      </c>
      <c r="Y11" s="318" t="str">
        <f ca="1"/>
        <v/>
      </c>
      <c r="Z11" s="319" t="str">
        <f ca="1"/>
        <v/>
      </c>
      <c r="AA11" s="319" t="str">
        <f ca="1"/>
        <v/>
      </c>
      <c r="AB11" s="323" t="str">
        <f ca="1"/>
        <v/>
      </c>
      <c r="AC11" s="342" t="str">
        <f ca="1"/>
        <v/>
      </c>
      <c r="AD11" s="343" t="str">
        <f ca="1"/>
        <v/>
      </c>
      <c r="AE11" s="344" t="str">
        <f ca="1"/>
        <v/>
      </c>
      <c r="AF11" s="319" t="str">
        <f ca="1"/>
        <v/>
      </c>
      <c r="AG11" s="319" t="str">
        <f ca="1"/>
        <v/>
      </c>
      <c r="AH11" s="341" t="str">
        <f ca="1"/>
        <v/>
      </c>
      <c r="AI11" s="211" t="s">
        <v>95</v>
      </c>
    </row>
    <row r="12" spans="3:35">
      <c r="C12" s="349" t="s">
        <v>488</v>
      </c>
      <c r="D12" s="2"/>
      <c r="E12" s="211" t="s">
        <v>95</v>
      </c>
      <c r="F12" s="338" t="str">
        <f ca="1"/>
        <v/>
      </c>
      <c r="G12" s="318" t="str">
        <f ca="1"/>
        <v/>
      </c>
      <c r="H12" s="319" t="str">
        <f ca="1"/>
        <v/>
      </c>
      <c r="I12" s="339" t="str">
        <f ca="1"/>
        <v/>
      </c>
      <c r="J12" s="318" t="str">
        <f ca="1"/>
        <v/>
      </c>
      <c r="K12" s="319" t="str">
        <f ca="1"/>
        <v/>
      </c>
      <c r="L12" s="319" t="str">
        <f ca="1"/>
        <v/>
      </c>
      <c r="M12" s="323" t="str">
        <f ca="1"/>
        <v/>
      </c>
      <c r="N12" s="340" t="str">
        <f ca="1"/>
        <v/>
      </c>
      <c r="O12" s="319" t="str">
        <f ca="1"/>
        <v/>
      </c>
      <c r="P12" s="320" t="str">
        <f ca="1"/>
        <v/>
      </c>
      <c r="Q12" s="319" t="str">
        <f ca="1"/>
        <v/>
      </c>
      <c r="R12" s="341" t="str">
        <f ca="1"/>
        <v/>
      </c>
      <c r="S12" s="211" t="s">
        <v>95</v>
      </c>
      <c r="T12" s="338" t="str">
        <f ca="1"/>
        <v/>
      </c>
      <c r="U12" s="318" t="str">
        <f ca="1"/>
        <v/>
      </c>
      <c r="V12" s="318" t="str">
        <f ca="1"/>
        <v/>
      </c>
      <c r="W12" s="319" t="str">
        <f ca="1"/>
        <v/>
      </c>
      <c r="X12" s="339" t="str">
        <f ca="1"/>
        <v/>
      </c>
      <c r="Y12" s="318" t="str">
        <f ca="1"/>
        <v/>
      </c>
      <c r="Z12" s="319" t="str">
        <f ca="1"/>
        <v/>
      </c>
      <c r="AA12" s="319" t="str">
        <f ca="1"/>
        <v/>
      </c>
      <c r="AB12" s="323" t="str">
        <f ca="1"/>
        <v/>
      </c>
      <c r="AC12" s="342" t="str">
        <f ca="1"/>
        <v/>
      </c>
      <c r="AD12" s="343" t="str">
        <f ca="1"/>
        <v/>
      </c>
      <c r="AE12" s="344" t="str">
        <f ca="1"/>
        <v/>
      </c>
      <c r="AF12" s="319" t="str">
        <f ca="1"/>
        <v/>
      </c>
      <c r="AG12" s="319" t="str">
        <f ca="1"/>
        <v/>
      </c>
      <c r="AH12" s="341" t="str">
        <f ca="1"/>
        <v/>
      </c>
      <c r="AI12" s="211" t="s">
        <v>95</v>
      </c>
    </row>
    <row r="13" spans="3:35">
      <c r="C13" s="350" t="s">
        <v>489</v>
      </c>
      <c r="D13" s="724" t="str">
        <f ca="1">'VNS Schedules'!$C$29</f>
        <v>AMORT1_FIXEDSCHEDULE@253:26</v>
      </c>
      <c r="E13" s="211" t="s">
        <v>95</v>
      </c>
      <c r="F13" s="338" t="str">
        <f ca="1"/>
        <v/>
      </c>
      <c r="G13" s="318" t="str">
        <f ca="1"/>
        <v/>
      </c>
      <c r="H13" s="319" t="str">
        <f ca="1"/>
        <v/>
      </c>
      <c r="I13" s="339" t="str">
        <f ca="1"/>
        <v/>
      </c>
      <c r="J13" s="318" t="str">
        <f ca="1"/>
        <v/>
      </c>
      <c r="K13" s="319" t="str">
        <f ca="1"/>
        <v/>
      </c>
      <c r="L13" s="319" t="str">
        <f ca="1"/>
        <v/>
      </c>
      <c r="M13" s="323" t="str">
        <f ca="1"/>
        <v/>
      </c>
      <c r="N13" s="340" t="str">
        <f ca="1"/>
        <v/>
      </c>
      <c r="O13" s="319" t="str">
        <f ca="1"/>
        <v/>
      </c>
      <c r="P13" s="320" t="str">
        <f ca="1"/>
        <v/>
      </c>
      <c r="Q13" s="319" t="str">
        <f ca="1"/>
        <v/>
      </c>
      <c r="R13" s="341" t="str">
        <f ca="1"/>
        <v/>
      </c>
      <c r="S13" s="211" t="s">
        <v>95</v>
      </c>
      <c r="T13" s="338" t="str">
        <f ca="1"/>
        <v/>
      </c>
      <c r="U13" s="318" t="str">
        <f ca="1"/>
        <v/>
      </c>
      <c r="V13" s="318" t="str">
        <f ca="1"/>
        <v/>
      </c>
      <c r="W13" s="319" t="str">
        <f ca="1"/>
        <v/>
      </c>
      <c r="X13" s="339" t="str">
        <f ca="1"/>
        <v/>
      </c>
      <c r="Y13" s="318" t="str">
        <f ca="1"/>
        <v/>
      </c>
      <c r="Z13" s="319" t="str">
        <f ca="1"/>
        <v/>
      </c>
      <c r="AA13" s="319" t="str">
        <f ca="1"/>
        <v/>
      </c>
      <c r="AB13" s="323" t="str">
        <f ca="1"/>
        <v/>
      </c>
      <c r="AC13" s="342" t="str">
        <f ca="1"/>
        <v/>
      </c>
      <c r="AD13" s="343" t="str">
        <f ca="1"/>
        <v/>
      </c>
      <c r="AE13" s="344" t="str">
        <f ca="1"/>
        <v/>
      </c>
      <c r="AF13" s="319" t="str">
        <f ca="1"/>
        <v/>
      </c>
      <c r="AG13" s="319" t="str">
        <f ca="1"/>
        <v/>
      </c>
      <c r="AH13" s="341" t="str">
        <f ca="1"/>
        <v/>
      </c>
      <c r="AI13" s="211" t="s">
        <v>95</v>
      </c>
    </row>
    <row r="14" spans="3:35">
      <c r="C14" s="351" t="s">
        <v>381</v>
      </c>
      <c r="D14" s="352" t="s">
        <v>490</v>
      </c>
      <c r="E14" s="211" t="s">
        <v>95</v>
      </c>
      <c r="F14" s="338" t="str">
        <f ca="1"/>
        <v/>
      </c>
      <c r="G14" s="318" t="str">
        <f ca="1"/>
        <v/>
      </c>
      <c r="H14" s="319" t="str">
        <f ca="1"/>
        <v/>
      </c>
      <c r="I14" s="339" t="str">
        <f ca="1"/>
        <v/>
      </c>
      <c r="J14" s="318" t="str">
        <f ca="1"/>
        <v/>
      </c>
      <c r="K14" s="319" t="str">
        <f ca="1"/>
        <v/>
      </c>
      <c r="L14" s="319" t="str">
        <f ca="1"/>
        <v/>
      </c>
      <c r="M14" s="323" t="str">
        <f ca="1"/>
        <v/>
      </c>
      <c r="N14" s="340" t="str">
        <f ca="1"/>
        <v/>
      </c>
      <c r="O14" s="319" t="str">
        <f ca="1"/>
        <v/>
      </c>
      <c r="P14" s="320" t="str">
        <f ca="1"/>
        <v/>
      </c>
      <c r="Q14" s="319" t="str">
        <f ca="1"/>
        <v/>
      </c>
      <c r="R14" s="341" t="str">
        <f ca="1"/>
        <v/>
      </c>
      <c r="S14" s="211" t="s">
        <v>95</v>
      </c>
      <c r="T14" s="338" t="str">
        <f ca="1"/>
        <v/>
      </c>
      <c r="U14" s="318" t="str">
        <f ca="1"/>
        <v/>
      </c>
      <c r="V14" s="318" t="str">
        <f ca="1"/>
        <v/>
      </c>
      <c r="W14" s="319" t="str">
        <f ca="1"/>
        <v/>
      </c>
      <c r="X14" s="339" t="str">
        <f ca="1"/>
        <v/>
      </c>
      <c r="Y14" s="318" t="str">
        <f ca="1"/>
        <v/>
      </c>
      <c r="Z14" s="319" t="str">
        <f ca="1"/>
        <v/>
      </c>
      <c r="AA14" s="319" t="str">
        <f ca="1"/>
        <v/>
      </c>
      <c r="AB14" s="323" t="str">
        <f ca="1"/>
        <v/>
      </c>
      <c r="AC14" s="342" t="str">
        <f ca="1"/>
        <v/>
      </c>
      <c r="AD14" s="343" t="str">
        <f ca="1"/>
        <v/>
      </c>
      <c r="AE14" s="344" t="str">
        <f ca="1"/>
        <v/>
      </c>
      <c r="AF14" s="319" t="str">
        <f ca="1"/>
        <v/>
      </c>
      <c r="AG14" s="319" t="str">
        <f ca="1"/>
        <v/>
      </c>
      <c r="AH14" s="341" t="str">
        <f ca="1"/>
        <v/>
      </c>
      <c r="AI14" s="211" t="s">
        <v>95</v>
      </c>
    </row>
    <row r="15" spans="3:35">
      <c r="C15" s="353" t="s">
        <v>104</v>
      </c>
      <c r="D15" s="354" t="s">
        <v>399</v>
      </c>
      <c r="E15" s="211" t="s">
        <v>95</v>
      </c>
      <c r="F15" s="338" t="str">
        <f ca="1"/>
        <v/>
      </c>
      <c r="G15" s="318" t="str">
        <f ca="1"/>
        <v/>
      </c>
      <c r="H15" s="319" t="str">
        <f ca="1"/>
        <v/>
      </c>
      <c r="I15" s="339" t="str">
        <f ca="1"/>
        <v/>
      </c>
      <c r="J15" s="318" t="str">
        <f ca="1"/>
        <v/>
      </c>
      <c r="K15" s="319" t="str">
        <f ca="1"/>
        <v/>
      </c>
      <c r="L15" s="319" t="str">
        <f ca="1"/>
        <v/>
      </c>
      <c r="M15" s="323" t="str">
        <f ca="1"/>
        <v/>
      </c>
      <c r="N15" s="340" t="str">
        <f ca="1"/>
        <v/>
      </c>
      <c r="O15" s="319" t="str">
        <f ca="1"/>
        <v/>
      </c>
      <c r="P15" s="320" t="str">
        <f ca="1"/>
        <v/>
      </c>
      <c r="Q15" s="319" t="str">
        <f ca="1"/>
        <v/>
      </c>
      <c r="R15" s="341" t="str">
        <f ca="1"/>
        <v/>
      </c>
      <c r="S15" s="211" t="s">
        <v>95</v>
      </c>
      <c r="T15" s="338" t="str">
        <f ca="1"/>
        <v/>
      </c>
      <c r="U15" s="318" t="str">
        <f ca="1"/>
        <v/>
      </c>
      <c r="V15" s="318" t="str">
        <f ca="1"/>
        <v/>
      </c>
      <c r="W15" s="319" t="str">
        <f ca="1"/>
        <v/>
      </c>
      <c r="X15" s="339" t="str">
        <f ca="1"/>
        <v/>
      </c>
      <c r="Y15" s="318" t="str">
        <f ca="1"/>
        <v/>
      </c>
      <c r="Z15" s="319" t="str">
        <f ca="1"/>
        <v/>
      </c>
      <c r="AA15" s="319" t="str">
        <f ca="1"/>
        <v/>
      </c>
      <c r="AB15" s="323" t="str">
        <f ca="1"/>
        <v/>
      </c>
      <c r="AC15" s="342" t="str">
        <f ca="1"/>
        <v/>
      </c>
      <c r="AD15" s="343" t="str">
        <f ca="1"/>
        <v/>
      </c>
      <c r="AE15" s="344" t="str">
        <f ca="1"/>
        <v/>
      </c>
      <c r="AF15" s="319" t="str">
        <f ca="1"/>
        <v/>
      </c>
      <c r="AG15" s="319" t="str">
        <f ca="1"/>
        <v/>
      </c>
      <c r="AH15" s="341" t="str">
        <f ca="1"/>
        <v/>
      </c>
      <c r="AI15" s="211" t="s">
        <v>95</v>
      </c>
    </row>
    <row r="16" spans="3:35">
      <c r="C16" s="353" t="s">
        <v>352</v>
      </c>
      <c r="D16" s="355" t="s">
        <v>94</v>
      </c>
      <c r="E16" s="211" t="s">
        <v>95</v>
      </c>
      <c r="F16" s="338" t="str">
        <f ca="1"/>
        <v/>
      </c>
      <c r="G16" s="318" t="str">
        <f ca="1"/>
        <v/>
      </c>
      <c r="H16" s="319" t="str">
        <f ca="1"/>
        <v/>
      </c>
      <c r="I16" s="339" t="str">
        <f ca="1"/>
        <v/>
      </c>
      <c r="J16" s="318" t="str">
        <f ca="1"/>
        <v/>
      </c>
      <c r="K16" s="319" t="str">
        <f ca="1"/>
        <v/>
      </c>
      <c r="L16" s="319" t="str">
        <f ca="1"/>
        <v/>
      </c>
      <c r="M16" s="323" t="str">
        <f ca="1"/>
        <v/>
      </c>
      <c r="N16" s="340" t="str">
        <f ca="1"/>
        <v/>
      </c>
      <c r="O16" s="319" t="str">
        <f ca="1"/>
        <v/>
      </c>
      <c r="P16" s="320" t="str">
        <f ca="1"/>
        <v/>
      </c>
      <c r="Q16" s="319" t="str">
        <f ca="1"/>
        <v/>
      </c>
      <c r="R16" s="341" t="str">
        <f ca="1"/>
        <v/>
      </c>
      <c r="S16" s="211" t="s">
        <v>95</v>
      </c>
      <c r="T16" s="338" t="str">
        <f ca="1"/>
        <v/>
      </c>
      <c r="U16" s="318" t="str">
        <f ca="1"/>
        <v/>
      </c>
      <c r="V16" s="318" t="str">
        <f ca="1"/>
        <v/>
      </c>
      <c r="W16" s="319" t="str">
        <f ca="1"/>
        <v/>
      </c>
      <c r="X16" s="339" t="str">
        <f ca="1"/>
        <v/>
      </c>
      <c r="Y16" s="318" t="str">
        <f ca="1"/>
        <v/>
      </c>
      <c r="Z16" s="319" t="str">
        <f ca="1"/>
        <v/>
      </c>
      <c r="AA16" s="319" t="str">
        <f ca="1"/>
        <v/>
      </c>
      <c r="AB16" s="323" t="str">
        <f ca="1"/>
        <v/>
      </c>
      <c r="AC16" s="342" t="str">
        <f ca="1"/>
        <v/>
      </c>
      <c r="AD16" s="343" t="str">
        <f ca="1"/>
        <v/>
      </c>
      <c r="AE16" s="344" t="str">
        <f ca="1"/>
        <v/>
      </c>
      <c r="AF16" s="319" t="str">
        <f ca="1"/>
        <v/>
      </c>
      <c r="AG16" s="319" t="str">
        <f ca="1"/>
        <v/>
      </c>
      <c r="AH16" s="341" t="str">
        <f ca="1"/>
        <v/>
      </c>
      <c r="AI16" s="211" t="s">
        <v>95</v>
      </c>
    </row>
    <row r="17" spans="3:35">
      <c r="C17" s="356" t="s">
        <v>101</v>
      </c>
      <c r="D17" s="357" t="s">
        <v>102</v>
      </c>
      <c r="E17" s="211" t="s">
        <v>95</v>
      </c>
      <c r="F17" s="338" t="str">
        <f ca="1"/>
        <v/>
      </c>
      <c r="G17" s="318" t="str">
        <f ca="1"/>
        <v/>
      </c>
      <c r="H17" s="319" t="str">
        <f ca="1"/>
        <v/>
      </c>
      <c r="I17" s="339" t="str">
        <f ca="1"/>
        <v/>
      </c>
      <c r="J17" s="318" t="str">
        <f ca="1"/>
        <v/>
      </c>
      <c r="K17" s="319" t="str">
        <f ca="1"/>
        <v/>
      </c>
      <c r="L17" s="319" t="str">
        <f ca="1"/>
        <v/>
      </c>
      <c r="M17" s="323" t="str">
        <f ca="1"/>
        <v/>
      </c>
      <c r="N17" s="340" t="str">
        <f ca="1"/>
        <v/>
      </c>
      <c r="O17" s="319" t="str">
        <f ca="1"/>
        <v/>
      </c>
      <c r="P17" s="320" t="str">
        <f ca="1"/>
        <v/>
      </c>
      <c r="Q17" s="319" t="str">
        <f ca="1"/>
        <v/>
      </c>
      <c r="R17" s="341" t="str">
        <f ca="1"/>
        <v/>
      </c>
      <c r="S17" s="211" t="s">
        <v>95</v>
      </c>
      <c r="T17" s="338" t="str">
        <f ca="1"/>
        <v/>
      </c>
      <c r="U17" s="318" t="str">
        <f ca="1"/>
        <v/>
      </c>
      <c r="V17" s="318" t="str">
        <f ca="1"/>
        <v/>
      </c>
      <c r="W17" s="319" t="str">
        <f ca="1"/>
        <v/>
      </c>
      <c r="X17" s="339" t="str">
        <f ca="1"/>
        <v/>
      </c>
      <c r="Y17" s="318" t="str">
        <f ca="1"/>
        <v/>
      </c>
      <c r="Z17" s="319" t="str">
        <f ca="1"/>
        <v/>
      </c>
      <c r="AA17" s="319" t="str">
        <f ca="1"/>
        <v/>
      </c>
      <c r="AB17" s="323" t="str">
        <f ca="1"/>
        <v/>
      </c>
      <c r="AC17" s="342" t="str">
        <f ca="1"/>
        <v/>
      </c>
      <c r="AD17" s="343" t="str">
        <f ca="1"/>
        <v/>
      </c>
      <c r="AE17" s="344" t="str">
        <f ca="1"/>
        <v/>
      </c>
      <c r="AF17" s="319" t="str">
        <f ca="1"/>
        <v/>
      </c>
      <c r="AG17" s="319" t="str">
        <f ca="1"/>
        <v/>
      </c>
      <c r="AH17" s="341" t="str">
        <f ca="1"/>
        <v/>
      </c>
      <c r="AI17" s="211" t="s">
        <v>95</v>
      </c>
    </row>
    <row r="18" spans="3:35">
      <c r="E18" s="211" t="s">
        <v>95</v>
      </c>
      <c r="F18" s="338" t="str">
        <f ca="1"/>
        <v/>
      </c>
      <c r="G18" s="318" t="str">
        <f ca="1"/>
        <v/>
      </c>
      <c r="H18" s="319" t="str">
        <f ca="1"/>
        <v/>
      </c>
      <c r="I18" s="339" t="str">
        <f ca="1"/>
        <v/>
      </c>
      <c r="J18" s="318" t="str">
        <f ca="1"/>
        <v/>
      </c>
      <c r="K18" s="319" t="str">
        <f ca="1"/>
        <v/>
      </c>
      <c r="L18" s="319" t="str">
        <f ca="1"/>
        <v/>
      </c>
      <c r="M18" s="323" t="str">
        <f ca="1"/>
        <v/>
      </c>
      <c r="N18" s="340" t="str">
        <f ca="1"/>
        <v/>
      </c>
      <c r="O18" s="319" t="str">
        <f ca="1"/>
        <v/>
      </c>
      <c r="P18" s="320" t="str">
        <f ca="1"/>
        <v/>
      </c>
      <c r="Q18" s="319" t="str">
        <f ca="1"/>
        <v/>
      </c>
      <c r="R18" s="341" t="str">
        <f ca="1"/>
        <v/>
      </c>
      <c r="S18" s="211" t="s">
        <v>95</v>
      </c>
      <c r="T18" s="338" t="str">
        <f ca="1"/>
        <v/>
      </c>
      <c r="U18" s="318" t="str">
        <f ca="1"/>
        <v/>
      </c>
      <c r="V18" s="318" t="str">
        <f ca="1"/>
        <v/>
      </c>
      <c r="W18" s="319" t="str">
        <f ca="1"/>
        <v/>
      </c>
      <c r="X18" s="339" t="str">
        <f ca="1"/>
        <v/>
      </c>
      <c r="Y18" s="318" t="str">
        <f ca="1"/>
        <v/>
      </c>
      <c r="Z18" s="319" t="str">
        <f ca="1"/>
        <v/>
      </c>
      <c r="AA18" s="319" t="str">
        <f ca="1"/>
        <v/>
      </c>
      <c r="AB18" s="323" t="str">
        <f ca="1"/>
        <v/>
      </c>
      <c r="AC18" s="342" t="str">
        <f ca="1"/>
        <v/>
      </c>
      <c r="AD18" s="343" t="str">
        <f ca="1"/>
        <v/>
      </c>
      <c r="AE18" s="344" t="str">
        <f ca="1"/>
        <v/>
      </c>
      <c r="AF18" s="319" t="str">
        <f ca="1"/>
        <v/>
      </c>
      <c r="AG18" s="319" t="str">
        <f ca="1"/>
        <v/>
      </c>
      <c r="AH18" s="341" t="str">
        <f ca="1"/>
        <v/>
      </c>
      <c r="AI18" s="211" t="s">
        <v>95</v>
      </c>
    </row>
    <row r="19" spans="3:35">
      <c r="E19" s="211" t="s">
        <v>95</v>
      </c>
      <c r="F19" s="338" t="str">
        <f ca="1"/>
        <v/>
      </c>
      <c r="G19" s="318" t="str">
        <f ca="1"/>
        <v/>
      </c>
      <c r="H19" s="319" t="str">
        <f ca="1"/>
        <v/>
      </c>
      <c r="I19" s="339" t="str">
        <f ca="1"/>
        <v/>
      </c>
      <c r="J19" s="318" t="str">
        <f ca="1"/>
        <v/>
      </c>
      <c r="K19" s="319" t="str">
        <f ca="1"/>
        <v/>
      </c>
      <c r="L19" s="319" t="str">
        <f ca="1"/>
        <v/>
      </c>
      <c r="M19" s="323" t="str">
        <f ca="1"/>
        <v/>
      </c>
      <c r="N19" s="340" t="str">
        <f ca="1"/>
        <v/>
      </c>
      <c r="O19" s="319" t="str">
        <f ca="1"/>
        <v/>
      </c>
      <c r="P19" s="320" t="str">
        <f ca="1"/>
        <v/>
      </c>
      <c r="Q19" s="319" t="str">
        <f ca="1"/>
        <v/>
      </c>
      <c r="R19" s="341" t="str">
        <f ca="1"/>
        <v/>
      </c>
      <c r="S19" s="211" t="s">
        <v>95</v>
      </c>
      <c r="T19" s="338" t="str">
        <f ca="1"/>
        <v/>
      </c>
      <c r="U19" s="318" t="str">
        <f ca="1"/>
        <v/>
      </c>
      <c r="V19" s="318" t="str">
        <f ca="1"/>
        <v/>
      </c>
      <c r="W19" s="319" t="str">
        <f ca="1"/>
        <v/>
      </c>
      <c r="X19" s="339" t="str">
        <f ca="1"/>
        <v/>
      </c>
      <c r="Y19" s="318" t="str">
        <f ca="1"/>
        <v/>
      </c>
      <c r="Z19" s="319" t="str">
        <f ca="1"/>
        <v/>
      </c>
      <c r="AA19" s="319" t="str">
        <f ca="1"/>
        <v/>
      </c>
      <c r="AB19" s="323" t="str">
        <f ca="1"/>
        <v/>
      </c>
      <c r="AC19" s="342" t="str">
        <f ca="1"/>
        <v/>
      </c>
      <c r="AD19" s="343" t="str">
        <f ca="1"/>
        <v/>
      </c>
      <c r="AE19" s="344" t="str">
        <f ca="1"/>
        <v/>
      </c>
      <c r="AF19" s="319" t="str">
        <f ca="1"/>
        <v/>
      </c>
      <c r="AG19" s="319" t="str">
        <f ca="1"/>
        <v/>
      </c>
      <c r="AH19" s="341" t="str">
        <f ca="1"/>
        <v/>
      </c>
      <c r="AI19" s="211" t="s">
        <v>95</v>
      </c>
    </row>
    <row r="20" spans="3:35">
      <c r="C20" s="358" t="s">
        <v>491</v>
      </c>
      <c r="D20" s="2"/>
      <c r="E20" s="211" t="s">
        <v>95</v>
      </c>
      <c r="F20" s="338" t="str">
        <f ca="1"/>
        <v/>
      </c>
      <c r="G20" s="318" t="str">
        <f ca="1"/>
        <v/>
      </c>
      <c r="H20" s="319" t="str">
        <f ca="1"/>
        <v/>
      </c>
      <c r="I20" s="339" t="str">
        <f ca="1"/>
        <v/>
      </c>
      <c r="J20" s="318" t="str">
        <f ca="1"/>
        <v/>
      </c>
      <c r="K20" s="319" t="str">
        <f ca="1"/>
        <v/>
      </c>
      <c r="L20" s="319" t="str">
        <f ca="1"/>
        <v/>
      </c>
      <c r="M20" s="323" t="str">
        <f ca="1"/>
        <v/>
      </c>
      <c r="N20" s="340" t="str">
        <f ca="1"/>
        <v/>
      </c>
      <c r="O20" s="319" t="str">
        <f ca="1"/>
        <v/>
      </c>
      <c r="P20" s="320" t="str">
        <f ca="1"/>
        <v/>
      </c>
      <c r="Q20" s="319" t="str">
        <f ca="1"/>
        <v/>
      </c>
      <c r="R20" s="341" t="str">
        <f ca="1"/>
        <v/>
      </c>
      <c r="S20" s="211" t="s">
        <v>95</v>
      </c>
      <c r="T20" s="338" t="str">
        <f ca="1"/>
        <v/>
      </c>
      <c r="U20" s="318" t="str">
        <f ca="1"/>
        <v/>
      </c>
      <c r="V20" s="318" t="str">
        <f ca="1"/>
        <v/>
      </c>
      <c r="W20" s="319" t="str">
        <f ca="1"/>
        <v/>
      </c>
      <c r="X20" s="339" t="str">
        <f ca="1"/>
        <v/>
      </c>
      <c r="Y20" s="318" t="str">
        <f ca="1"/>
        <v/>
      </c>
      <c r="Z20" s="319" t="str">
        <f ca="1"/>
        <v/>
      </c>
      <c r="AA20" s="319" t="str">
        <f ca="1"/>
        <v/>
      </c>
      <c r="AB20" s="323" t="str">
        <f ca="1"/>
        <v/>
      </c>
      <c r="AC20" s="342" t="str">
        <f ca="1"/>
        <v/>
      </c>
      <c r="AD20" s="343" t="str">
        <f ca="1"/>
        <v/>
      </c>
      <c r="AE20" s="344" t="str">
        <f ca="1"/>
        <v/>
      </c>
      <c r="AF20" s="319" t="str">
        <f ca="1"/>
        <v/>
      </c>
      <c r="AG20" s="319" t="str">
        <f ca="1"/>
        <v/>
      </c>
      <c r="AH20" s="341" t="str">
        <f ca="1"/>
        <v/>
      </c>
      <c r="AI20" s="211" t="s">
        <v>95</v>
      </c>
    </row>
    <row r="21" spans="3:35">
      <c r="C21" s="350" t="s">
        <v>492</v>
      </c>
      <c r="D21" s="359" t="str">
        <f ca="1">'VNS Schedules'!$C$30</f>
        <v>AMORT1_FLOATSCHEDULE@254:11</v>
      </c>
      <c r="E21" s="211" t="s">
        <v>95</v>
      </c>
      <c r="F21" s="338" t="str">
        <f ca="1"/>
        <v/>
      </c>
      <c r="G21" s="318" t="str">
        <f ca="1"/>
        <v/>
      </c>
      <c r="H21" s="319" t="str">
        <f ca="1"/>
        <v/>
      </c>
      <c r="I21" s="339" t="str">
        <f ca="1"/>
        <v/>
      </c>
      <c r="J21" s="318" t="str">
        <f ca="1"/>
        <v/>
      </c>
      <c r="K21" s="319" t="str">
        <f ca="1"/>
        <v/>
      </c>
      <c r="L21" s="319" t="str">
        <f ca="1"/>
        <v/>
      </c>
      <c r="M21" s="323" t="str">
        <f ca="1"/>
        <v/>
      </c>
      <c r="N21" s="340" t="str">
        <f ca="1"/>
        <v/>
      </c>
      <c r="O21" s="319" t="str">
        <f ca="1"/>
        <v/>
      </c>
      <c r="P21" s="320" t="str">
        <f ca="1"/>
        <v/>
      </c>
      <c r="Q21" s="319" t="str">
        <f ca="1"/>
        <v/>
      </c>
      <c r="R21" s="341" t="str">
        <f ca="1"/>
        <v/>
      </c>
      <c r="S21" s="211" t="s">
        <v>95</v>
      </c>
      <c r="T21" s="338" t="str">
        <f ca="1"/>
        <v/>
      </c>
      <c r="U21" s="318" t="str">
        <f ca="1"/>
        <v/>
      </c>
      <c r="V21" s="318" t="str">
        <f ca="1"/>
        <v/>
      </c>
      <c r="W21" s="319" t="str">
        <f ca="1"/>
        <v/>
      </c>
      <c r="X21" s="339" t="str">
        <f ca="1"/>
        <v/>
      </c>
      <c r="Y21" s="318" t="str">
        <f ca="1"/>
        <v/>
      </c>
      <c r="Z21" s="319" t="str">
        <f ca="1"/>
        <v/>
      </c>
      <c r="AA21" s="319" t="str">
        <f ca="1"/>
        <v/>
      </c>
      <c r="AB21" s="323" t="str">
        <f ca="1"/>
        <v/>
      </c>
      <c r="AC21" s="342" t="str">
        <f ca="1"/>
        <v/>
      </c>
      <c r="AD21" s="343" t="str">
        <f ca="1"/>
        <v/>
      </c>
      <c r="AE21" s="344" t="str">
        <f ca="1"/>
        <v/>
      </c>
      <c r="AF21" s="319" t="str">
        <f ca="1"/>
        <v/>
      </c>
      <c r="AG21" s="319" t="str">
        <f ca="1"/>
        <v/>
      </c>
      <c r="AH21" s="341" t="str">
        <f ca="1"/>
        <v/>
      </c>
      <c r="AI21" s="211" t="s">
        <v>95</v>
      </c>
    </row>
    <row r="22" spans="3:35">
      <c r="C22" s="360" t="s">
        <v>381</v>
      </c>
      <c r="D22" s="361" t="s">
        <v>493</v>
      </c>
      <c r="E22" s="211" t="s">
        <v>95</v>
      </c>
      <c r="F22" s="338" t="str">
        <f ca="1"/>
        <v/>
      </c>
      <c r="G22" s="318" t="str">
        <f ca="1"/>
        <v/>
      </c>
      <c r="H22" s="319" t="str">
        <f ca="1"/>
        <v/>
      </c>
      <c r="I22" s="339" t="str">
        <f ca="1"/>
        <v/>
      </c>
      <c r="J22" s="318" t="str">
        <f ca="1"/>
        <v/>
      </c>
      <c r="K22" s="319" t="str">
        <f ca="1"/>
        <v/>
      </c>
      <c r="L22" s="319" t="str">
        <f ca="1"/>
        <v/>
      </c>
      <c r="M22" s="323" t="str">
        <f ca="1"/>
        <v/>
      </c>
      <c r="N22" s="340" t="str">
        <f ca="1"/>
        <v/>
      </c>
      <c r="O22" s="319" t="str">
        <f ca="1"/>
        <v/>
      </c>
      <c r="P22" s="320" t="str">
        <f ca="1"/>
        <v/>
      </c>
      <c r="Q22" s="319" t="str">
        <f ca="1"/>
        <v/>
      </c>
      <c r="R22" s="341" t="str">
        <f ca="1"/>
        <v/>
      </c>
      <c r="S22" s="211" t="s">
        <v>95</v>
      </c>
      <c r="T22" s="338" t="str">
        <f ca="1"/>
        <v/>
      </c>
      <c r="U22" s="318" t="str">
        <f ca="1"/>
        <v/>
      </c>
      <c r="V22" s="318" t="str">
        <f ca="1"/>
        <v/>
      </c>
      <c r="W22" s="319" t="str">
        <f ca="1"/>
        <v/>
      </c>
      <c r="X22" s="339" t="str">
        <f ca="1"/>
        <v/>
      </c>
      <c r="Y22" s="318" t="str">
        <f ca="1"/>
        <v/>
      </c>
      <c r="Z22" s="319" t="str">
        <f ca="1"/>
        <v/>
      </c>
      <c r="AA22" s="319" t="str">
        <f ca="1"/>
        <v/>
      </c>
      <c r="AB22" s="323" t="str">
        <f ca="1"/>
        <v/>
      </c>
      <c r="AC22" s="342" t="str">
        <f ca="1"/>
        <v/>
      </c>
      <c r="AD22" s="343" t="str">
        <f ca="1"/>
        <v/>
      </c>
      <c r="AE22" s="344" t="str">
        <f ca="1"/>
        <v/>
      </c>
      <c r="AF22" s="319" t="str">
        <f ca="1"/>
        <v/>
      </c>
      <c r="AG22" s="319" t="str">
        <f ca="1"/>
        <v/>
      </c>
      <c r="AH22" s="341" t="str">
        <f ca="1"/>
        <v/>
      </c>
      <c r="AI22" s="211" t="s">
        <v>95</v>
      </c>
    </row>
    <row r="23" spans="3:35">
      <c r="C23" s="362" t="s">
        <v>104</v>
      </c>
      <c r="D23" s="366" t="str">
        <f>D15</f>
        <v>EURLIVE</v>
      </c>
      <c r="E23" s="211" t="s">
        <v>95</v>
      </c>
      <c r="F23" s="338" t="str">
        <f ca="1"/>
        <v/>
      </c>
      <c r="G23" s="318" t="str">
        <f ca="1"/>
        <v/>
      </c>
      <c r="H23" s="319" t="str">
        <f ca="1"/>
        <v/>
      </c>
      <c r="I23" s="339" t="str">
        <f ca="1"/>
        <v/>
      </c>
      <c r="J23" s="318" t="str">
        <f ca="1"/>
        <v/>
      </c>
      <c r="K23" s="319" t="str">
        <f ca="1"/>
        <v/>
      </c>
      <c r="L23" s="319" t="str">
        <f ca="1"/>
        <v/>
      </c>
      <c r="M23" s="323" t="str">
        <f ca="1"/>
        <v/>
      </c>
      <c r="N23" s="340" t="str">
        <f ca="1"/>
        <v/>
      </c>
      <c r="O23" s="319" t="str">
        <f ca="1"/>
        <v/>
      </c>
      <c r="P23" s="320" t="str">
        <f ca="1"/>
        <v/>
      </c>
      <c r="Q23" s="319" t="str">
        <f ca="1"/>
        <v/>
      </c>
      <c r="R23" s="341" t="str">
        <f ca="1"/>
        <v/>
      </c>
      <c r="S23" s="211" t="s">
        <v>95</v>
      </c>
      <c r="T23" s="338" t="str">
        <f ca="1"/>
        <v/>
      </c>
      <c r="U23" s="318" t="str">
        <f ca="1"/>
        <v/>
      </c>
      <c r="V23" s="318" t="str">
        <f ca="1"/>
        <v/>
      </c>
      <c r="W23" s="319" t="str">
        <f ca="1"/>
        <v/>
      </c>
      <c r="X23" s="339" t="str">
        <f ca="1"/>
        <v/>
      </c>
      <c r="Y23" s="318" t="str">
        <f ca="1"/>
        <v/>
      </c>
      <c r="Z23" s="319" t="str">
        <f ca="1"/>
        <v/>
      </c>
      <c r="AA23" s="319" t="str">
        <f ca="1"/>
        <v/>
      </c>
      <c r="AB23" s="323" t="str">
        <f ca="1"/>
        <v/>
      </c>
      <c r="AC23" s="342" t="str">
        <f ca="1"/>
        <v/>
      </c>
      <c r="AD23" s="343" t="str">
        <f ca="1"/>
        <v/>
      </c>
      <c r="AE23" s="344" t="str">
        <f ca="1"/>
        <v/>
      </c>
      <c r="AF23" s="319" t="str">
        <f ca="1"/>
        <v/>
      </c>
      <c r="AG23" s="319" t="str">
        <f ca="1"/>
        <v/>
      </c>
      <c r="AH23" s="341" t="str">
        <f ca="1"/>
        <v/>
      </c>
      <c r="AI23" s="211" t="s">
        <v>95</v>
      </c>
    </row>
    <row r="24" spans="3:35">
      <c r="C24" s="362" t="s">
        <v>351</v>
      </c>
      <c r="D24" s="363" t="str">
        <f>IF('VNS Schedules'!$C$19="semi-annual","EUR6M",IF('VNS Schedules'!$C$19="quarterly","EUR3M",IF('VNS Schedules'!$C$19="monthly","EUR1M", IF('VNS Schedules'!$C$19="annually","EUR12M"))))</f>
        <v>EUR3M</v>
      </c>
      <c r="E24" s="211" t="s">
        <v>95</v>
      </c>
      <c r="F24" s="338" t="str">
        <f ca="1"/>
        <v/>
      </c>
      <c r="G24" s="318" t="str">
        <f ca="1"/>
        <v/>
      </c>
      <c r="H24" s="319" t="str">
        <f ca="1"/>
        <v/>
      </c>
      <c r="I24" s="339" t="str">
        <f ca="1"/>
        <v/>
      </c>
      <c r="J24" s="318" t="str">
        <f ca="1"/>
        <v/>
      </c>
      <c r="K24" s="319" t="str">
        <f ca="1"/>
        <v/>
      </c>
      <c r="L24" s="319" t="str">
        <f ca="1"/>
        <v/>
      </c>
      <c r="M24" s="323" t="str">
        <f ca="1"/>
        <v/>
      </c>
      <c r="N24" s="340" t="str">
        <f ca="1"/>
        <v/>
      </c>
      <c r="O24" s="319" t="str">
        <f ca="1"/>
        <v/>
      </c>
      <c r="P24" s="320" t="str">
        <f ca="1"/>
        <v/>
      </c>
      <c r="Q24" s="319" t="str">
        <f ca="1"/>
        <v/>
      </c>
      <c r="R24" s="341" t="str">
        <f ca="1"/>
        <v/>
      </c>
      <c r="S24" s="211" t="s">
        <v>95</v>
      </c>
      <c r="T24" s="338" t="str">
        <f ca="1"/>
        <v/>
      </c>
      <c r="U24" s="318" t="str">
        <f ca="1"/>
        <v/>
      </c>
      <c r="V24" s="318" t="str">
        <f ca="1"/>
        <v/>
      </c>
      <c r="W24" s="319" t="str">
        <f ca="1"/>
        <v/>
      </c>
      <c r="X24" s="339" t="str">
        <f ca="1"/>
        <v/>
      </c>
      <c r="Y24" s="318" t="str">
        <f ca="1"/>
        <v/>
      </c>
      <c r="Z24" s="319" t="str">
        <f ca="1"/>
        <v/>
      </c>
      <c r="AA24" s="319" t="str">
        <f ca="1"/>
        <v/>
      </c>
      <c r="AB24" s="323" t="str">
        <f ca="1"/>
        <v/>
      </c>
      <c r="AC24" s="342" t="str">
        <f ca="1"/>
        <v/>
      </c>
      <c r="AD24" s="343" t="str">
        <f ca="1"/>
        <v/>
      </c>
      <c r="AE24" s="344" t="str">
        <f ca="1"/>
        <v/>
      </c>
      <c r="AF24" s="319" t="str">
        <f ca="1"/>
        <v/>
      </c>
      <c r="AG24" s="319" t="str">
        <f ca="1"/>
        <v/>
      </c>
      <c r="AH24" s="341" t="str">
        <f ca="1"/>
        <v/>
      </c>
      <c r="AI24" s="211" t="s">
        <v>95</v>
      </c>
    </row>
    <row r="25" spans="3:35">
      <c r="C25" s="362" t="s">
        <v>352</v>
      </c>
      <c r="D25" s="363" t="s">
        <v>94</v>
      </c>
      <c r="E25" s="211" t="s">
        <v>95</v>
      </c>
      <c r="F25" s="338" t="str">
        <f ca="1"/>
        <v/>
      </c>
      <c r="G25" s="318" t="str">
        <f ca="1"/>
        <v/>
      </c>
      <c r="H25" s="319" t="str">
        <f ca="1"/>
        <v/>
      </c>
      <c r="I25" s="339" t="str">
        <f ca="1"/>
        <v/>
      </c>
      <c r="J25" s="318" t="str">
        <f ca="1"/>
        <v/>
      </c>
      <c r="K25" s="319" t="str">
        <f ca="1"/>
        <v/>
      </c>
      <c r="L25" s="319" t="str">
        <f ca="1"/>
        <v/>
      </c>
      <c r="M25" s="323" t="str">
        <f ca="1"/>
        <v/>
      </c>
      <c r="N25" s="340" t="str">
        <f ca="1"/>
        <v/>
      </c>
      <c r="O25" s="319" t="str">
        <f ca="1"/>
        <v/>
      </c>
      <c r="P25" s="320" t="str">
        <f ca="1"/>
        <v/>
      </c>
      <c r="Q25" s="319" t="str">
        <f ca="1"/>
        <v/>
      </c>
      <c r="R25" s="341" t="str">
        <f ca="1"/>
        <v/>
      </c>
      <c r="S25" s="211" t="s">
        <v>95</v>
      </c>
      <c r="T25" s="338" t="str">
        <f ca="1"/>
        <v/>
      </c>
      <c r="U25" s="318" t="str">
        <f ca="1"/>
        <v/>
      </c>
      <c r="V25" s="318" t="str">
        <f ca="1"/>
        <v/>
      </c>
      <c r="W25" s="319" t="str">
        <f ca="1"/>
        <v/>
      </c>
      <c r="X25" s="339" t="str">
        <f ca="1"/>
        <v/>
      </c>
      <c r="Y25" s="318" t="str">
        <f ca="1"/>
        <v/>
      </c>
      <c r="Z25" s="319" t="str">
        <f ca="1"/>
        <v/>
      </c>
      <c r="AA25" s="319" t="str">
        <f ca="1"/>
        <v/>
      </c>
      <c r="AB25" s="323" t="str">
        <f ca="1"/>
        <v/>
      </c>
      <c r="AC25" s="342" t="str">
        <f ca="1"/>
        <v/>
      </c>
      <c r="AD25" s="343" t="str">
        <f ca="1"/>
        <v/>
      </c>
      <c r="AE25" s="344" t="str">
        <f ca="1"/>
        <v/>
      </c>
      <c r="AF25" s="319" t="str">
        <f ca="1"/>
        <v/>
      </c>
      <c r="AG25" s="319" t="str">
        <f ca="1"/>
        <v/>
      </c>
      <c r="AH25" s="341" t="str">
        <f ca="1"/>
        <v/>
      </c>
      <c r="AI25" s="211" t="s">
        <v>95</v>
      </c>
    </row>
    <row r="26" spans="3:35">
      <c r="C26" s="362" t="s">
        <v>101</v>
      </c>
      <c r="D26" s="363" t="s">
        <v>102</v>
      </c>
      <c r="E26" s="211" t="s">
        <v>95</v>
      </c>
      <c r="F26" s="338" t="str">
        <f ca="1"/>
        <v/>
      </c>
      <c r="G26" s="318" t="str">
        <f ca="1"/>
        <v/>
      </c>
      <c r="H26" s="319" t="str">
        <f ca="1"/>
        <v/>
      </c>
      <c r="I26" s="339" t="str">
        <f ca="1"/>
        <v/>
      </c>
      <c r="J26" s="318" t="str">
        <f ca="1"/>
        <v/>
      </c>
      <c r="K26" s="319" t="str">
        <f ca="1"/>
        <v/>
      </c>
      <c r="L26" s="319" t="str">
        <f ca="1"/>
        <v/>
      </c>
      <c r="M26" s="323" t="str">
        <f ca="1"/>
        <v/>
      </c>
      <c r="N26" s="340" t="str">
        <f ca="1"/>
        <v/>
      </c>
      <c r="O26" s="319" t="str">
        <f ca="1"/>
        <v/>
      </c>
      <c r="P26" s="320" t="str">
        <f ca="1"/>
        <v/>
      </c>
      <c r="Q26" s="319" t="str">
        <f ca="1"/>
        <v/>
      </c>
      <c r="R26" s="341" t="str">
        <f ca="1"/>
        <v/>
      </c>
      <c r="S26" s="211" t="s">
        <v>95</v>
      </c>
      <c r="T26" s="338" t="str">
        <f ca="1"/>
        <v/>
      </c>
      <c r="U26" s="318" t="str">
        <f ca="1"/>
        <v/>
      </c>
      <c r="V26" s="318" t="str">
        <f ca="1"/>
        <v/>
      </c>
      <c r="W26" s="319" t="str">
        <f ca="1"/>
        <v/>
      </c>
      <c r="X26" s="339" t="str">
        <f ca="1"/>
        <v/>
      </c>
      <c r="Y26" s="318" t="str">
        <f ca="1"/>
        <v/>
      </c>
      <c r="Z26" s="319" t="str">
        <f ca="1"/>
        <v/>
      </c>
      <c r="AA26" s="319" t="str">
        <f ca="1"/>
        <v/>
      </c>
      <c r="AB26" s="323" t="str">
        <f ca="1"/>
        <v/>
      </c>
      <c r="AC26" s="342" t="str">
        <f ca="1"/>
        <v/>
      </c>
      <c r="AD26" s="343" t="str">
        <f ca="1"/>
        <v/>
      </c>
      <c r="AE26" s="344" t="str">
        <f ca="1"/>
        <v/>
      </c>
      <c r="AF26" s="319" t="str">
        <f ca="1"/>
        <v/>
      </c>
      <c r="AG26" s="319" t="str">
        <f ca="1"/>
        <v/>
      </c>
      <c r="AH26" s="341" t="str">
        <f ca="1"/>
        <v/>
      </c>
      <c r="AI26" s="211" t="s">
        <v>95</v>
      </c>
    </row>
    <row r="27" spans="3:35">
      <c r="C27" s="362" t="s">
        <v>346</v>
      </c>
      <c r="D27" s="456"/>
      <c r="E27" s="211" t="s">
        <v>95</v>
      </c>
      <c r="F27" s="338" t="str">
        <f ca="1"/>
        <v/>
      </c>
      <c r="G27" s="318" t="str">
        <f ca="1"/>
        <v/>
      </c>
      <c r="H27" s="319" t="str">
        <f ca="1"/>
        <v/>
      </c>
      <c r="I27" s="339" t="str">
        <f ca="1"/>
        <v/>
      </c>
      <c r="J27" s="318" t="str">
        <f ca="1"/>
        <v/>
      </c>
      <c r="K27" s="319" t="str">
        <f ca="1"/>
        <v/>
      </c>
      <c r="L27" s="319" t="str">
        <f ca="1"/>
        <v/>
      </c>
      <c r="M27" s="323" t="str">
        <f ca="1"/>
        <v/>
      </c>
      <c r="N27" s="340" t="str">
        <f ca="1"/>
        <v/>
      </c>
      <c r="O27" s="319" t="str">
        <f ca="1"/>
        <v/>
      </c>
      <c r="P27" s="320" t="str">
        <f ca="1"/>
        <v/>
      </c>
      <c r="Q27" s="319" t="str">
        <f ca="1"/>
        <v/>
      </c>
      <c r="R27" s="341" t="str">
        <f ca="1"/>
        <v/>
      </c>
      <c r="S27" s="211" t="s">
        <v>95</v>
      </c>
      <c r="T27" s="338" t="str">
        <f ca="1"/>
        <v/>
      </c>
      <c r="U27" s="318" t="str">
        <f ca="1"/>
        <v/>
      </c>
      <c r="V27" s="318" t="str">
        <f ca="1"/>
        <v/>
      </c>
      <c r="W27" s="319" t="str">
        <f ca="1"/>
        <v/>
      </c>
      <c r="X27" s="339" t="str">
        <f ca="1"/>
        <v/>
      </c>
      <c r="Y27" s="318" t="str">
        <f ca="1"/>
        <v/>
      </c>
      <c r="Z27" s="319" t="str">
        <f ca="1"/>
        <v/>
      </c>
      <c r="AA27" s="319" t="str">
        <f ca="1"/>
        <v/>
      </c>
      <c r="AB27" s="323" t="str">
        <f ca="1"/>
        <v/>
      </c>
      <c r="AC27" s="342" t="str">
        <f ca="1"/>
        <v/>
      </c>
      <c r="AD27" s="343" t="str">
        <f ca="1"/>
        <v/>
      </c>
      <c r="AE27" s="344" t="str">
        <f ca="1"/>
        <v/>
      </c>
      <c r="AF27" s="319" t="str">
        <f ca="1"/>
        <v/>
      </c>
      <c r="AG27" s="319" t="str">
        <f ca="1"/>
        <v/>
      </c>
      <c r="AH27" s="341" t="str">
        <f ca="1"/>
        <v/>
      </c>
      <c r="AI27" s="211" t="s">
        <v>95</v>
      </c>
    </row>
    <row r="28" spans="3:35">
      <c r="C28" s="364" t="s">
        <v>375</v>
      </c>
      <c r="D28" s="365"/>
      <c r="E28" s="211" t="s">
        <v>95</v>
      </c>
      <c r="F28" s="338" t="str">
        <f ca="1"/>
        <v/>
      </c>
      <c r="G28" s="318" t="str">
        <f ca="1"/>
        <v/>
      </c>
      <c r="H28" s="319" t="str">
        <f ca="1"/>
        <v/>
      </c>
      <c r="I28" s="339" t="str">
        <f ca="1"/>
        <v/>
      </c>
      <c r="J28" s="318" t="str">
        <f ca="1"/>
        <v/>
      </c>
      <c r="K28" s="319" t="str">
        <f ca="1"/>
        <v/>
      </c>
      <c r="L28" s="319" t="str">
        <f ca="1"/>
        <v/>
      </c>
      <c r="M28" s="323" t="str">
        <f ca="1"/>
        <v/>
      </c>
      <c r="N28" s="340" t="str">
        <f ca="1"/>
        <v/>
      </c>
      <c r="O28" s="319" t="str">
        <f ca="1"/>
        <v/>
      </c>
      <c r="P28" s="320" t="str">
        <f ca="1"/>
        <v/>
      </c>
      <c r="Q28" s="319" t="str">
        <f ca="1"/>
        <v/>
      </c>
      <c r="R28" s="341" t="str">
        <f ca="1"/>
        <v/>
      </c>
      <c r="S28" s="211" t="s">
        <v>95</v>
      </c>
      <c r="T28" s="338" t="str">
        <f ca="1"/>
        <v/>
      </c>
      <c r="U28" s="318" t="str">
        <f ca="1"/>
        <v/>
      </c>
      <c r="V28" s="318" t="str">
        <f ca="1"/>
        <v/>
      </c>
      <c r="W28" s="319" t="str">
        <f ca="1"/>
        <v/>
      </c>
      <c r="X28" s="339" t="str">
        <f ca="1"/>
        <v/>
      </c>
      <c r="Y28" s="318" t="str">
        <f ca="1"/>
        <v/>
      </c>
      <c r="Z28" s="319" t="str">
        <f ca="1"/>
        <v/>
      </c>
      <c r="AA28" s="319" t="str">
        <f ca="1"/>
        <v/>
      </c>
      <c r="AB28" s="323" t="str">
        <f ca="1"/>
        <v/>
      </c>
      <c r="AC28" s="342" t="str">
        <f ca="1"/>
        <v/>
      </c>
      <c r="AD28" s="343" t="str">
        <f ca="1"/>
        <v/>
      </c>
      <c r="AE28" s="344" t="str">
        <f ca="1"/>
        <v/>
      </c>
      <c r="AF28" s="319" t="str">
        <f ca="1"/>
        <v/>
      </c>
      <c r="AG28" s="319" t="str">
        <f ca="1"/>
        <v/>
      </c>
      <c r="AH28" s="341" t="str">
        <f ca="1"/>
        <v/>
      </c>
      <c r="AI28" s="211" t="s">
        <v>95</v>
      </c>
    </row>
    <row r="29" spans="3:35">
      <c r="E29" s="211" t="s">
        <v>95</v>
      </c>
      <c r="F29" s="338" t="str">
        <f ca="1"/>
        <v/>
      </c>
      <c r="G29" s="318" t="str">
        <f ca="1"/>
        <v/>
      </c>
      <c r="H29" s="319" t="str">
        <f ca="1"/>
        <v/>
      </c>
      <c r="I29" s="339" t="str">
        <f ca="1"/>
        <v/>
      </c>
      <c r="J29" s="318" t="str">
        <f ca="1"/>
        <v/>
      </c>
      <c r="K29" s="319" t="str">
        <f ca="1"/>
        <v/>
      </c>
      <c r="L29" s="319" t="str">
        <f ca="1"/>
        <v/>
      </c>
      <c r="M29" s="323" t="str">
        <f ca="1"/>
        <v/>
      </c>
      <c r="N29" s="340" t="str">
        <f ca="1"/>
        <v/>
      </c>
      <c r="O29" s="319" t="str">
        <f ca="1"/>
        <v/>
      </c>
      <c r="P29" s="320" t="str">
        <f ca="1"/>
        <v/>
      </c>
      <c r="Q29" s="319" t="str">
        <f ca="1"/>
        <v/>
      </c>
      <c r="R29" s="341" t="str">
        <f ca="1"/>
        <v/>
      </c>
      <c r="S29" s="211" t="s">
        <v>95</v>
      </c>
      <c r="T29" s="338" t="str">
        <f ca="1"/>
        <v/>
      </c>
      <c r="U29" s="318" t="str">
        <f ca="1"/>
        <v/>
      </c>
      <c r="V29" s="318" t="str">
        <f ca="1"/>
        <v/>
      </c>
      <c r="W29" s="319" t="str">
        <f ca="1"/>
        <v/>
      </c>
      <c r="X29" s="339" t="str">
        <f ca="1"/>
        <v/>
      </c>
      <c r="Y29" s="318" t="str">
        <f ca="1"/>
        <v/>
      </c>
      <c r="Z29" s="319" t="str">
        <f ca="1"/>
        <v/>
      </c>
      <c r="AA29" s="319" t="str">
        <f ca="1"/>
        <v/>
      </c>
      <c r="AB29" s="323" t="str">
        <f ca="1"/>
        <v/>
      </c>
      <c r="AC29" s="342" t="str">
        <f ca="1"/>
        <v/>
      </c>
      <c r="AD29" s="343" t="str">
        <f ca="1"/>
        <v/>
      </c>
      <c r="AE29" s="344" t="str">
        <f ca="1"/>
        <v/>
      </c>
      <c r="AF29" s="319" t="str">
        <f ca="1"/>
        <v/>
      </c>
      <c r="AG29" s="319" t="str">
        <f ca="1"/>
        <v/>
      </c>
      <c r="AH29" s="341" t="str">
        <f ca="1"/>
        <v/>
      </c>
      <c r="AI29" s="211" t="s">
        <v>95</v>
      </c>
    </row>
    <row r="30" spans="3:35">
      <c r="C30" s="458" t="s">
        <v>495</v>
      </c>
      <c r="D30" s="459" t="s">
        <v>520</v>
      </c>
      <c r="E30" s="211" t="s">
        <v>95</v>
      </c>
      <c r="F30" s="338" t="str">
        <f ca="1"/>
        <v/>
      </c>
      <c r="G30" s="318" t="str">
        <f ca="1"/>
        <v/>
      </c>
      <c r="H30" s="319" t="str">
        <f ca="1"/>
        <v/>
      </c>
      <c r="I30" s="339" t="str">
        <f ca="1"/>
        <v/>
      </c>
      <c r="J30" s="318" t="str">
        <f ca="1"/>
        <v/>
      </c>
      <c r="K30" s="319" t="str">
        <f ca="1"/>
        <v/>
      </c>
      <c r="L30" s="319" t="str">
        <f ca="1"/>
        <v/>
      </c>
      <c r="M30" s="323" t="str">
        <f ca="1"/>
        <v/>
      </c>
      <c r="N30" s="340" t="str">
        <f ca="1"/>
        <v/>
      </c>
      <c r="O30" s="319" t="str">
        <f ca="1"/>
        <v/>
      </c>
      <c r="P30" s="320" t="str">
        <f ca="1"/>
        <v/>
      </c>
      <c r="Q30" s="319" t="str">
        <f ca="1"/>
        <v/>
      </c>
      <c r="R30" s="341" t="str">
        <f ca="1"/>
        <v/>
      </c>
      <c r="S30" s="211" t="s">
        <v>95</v>
      </c>
      <c r="T30" s="338" t="str">
        <f ca="1"/>
        <v/>
      </c>
      <c r="U30" s="318" t="str">
        <f ca="1"/>
        <v/>
      </c>
      <c r="V30" s="318" t="str">
        <f ca="1"/>
        <v/>
      </c>
      <c r="W30" s="319" t="str">
        <f ca="1"/>
        <v/>
      </c>
      <c r="X30" s="339" t="str">
        <f ca="1"/>
        <v/>
      </c>
      <c r="Y30" s="318" t="str">
        <f ca="1"/>
        <v/>
      </c>
      <c r="Z30" s="319" t="str">
        <f ca="1"/>
        <v/>
      </c>
      <c r="AA30" s="319" t="str">
        <f ca="1"/>
        <v/>
      </c>
      <c r="AB30" s="323" t="str">
        <f ca="1"/>
        <v/>
      </c>
      <c r="AC30" s="342" t="str">
        <f ca="1"/>
        <v/>
      </c>
      <c r="AD30" s="343" t="str">
        <f ca="1"/>
        <v/>
      </c>
      <c r="AE30" s="344" t="str">
        <f ca="1"/>
        <v/>
      </c>
      <c r="AF30" s="319" t="str">
        <f ca="1"/>
        <v/>
      </c>
      <c r="AG30" s="319" t="str">
        <f ca="1"/>
        <v/>
      </c>
      <c r="AH30" s="341" t="str">
        <f ca="1"/>
        <v/>
      </c>
      <c r="AI30" s="211" t="s">
        <v>95</v>
      </c>
    </row>
    <row r="31" spans="3:35">
      <c r="C31"/>
      <c r="D31"/>
      <c r="E31" s="211" t="s">
        <v>95</v>
      </c>
      <c r="F31" s="338" t="str">
        <f ca="1"/>
        <v/>
      </c>
      <c r="G31" s="318" t="str">
        <f ca="1"/>
        <v/>
      </c>
      <c r="H31" s="319" t="str">
        <f ca="1"/>
        <v/>
      </c>
      <c r="I31" s="339" t="str">
        <f ca="1"/>
        <v/>
      </c>
      <c r="J31" s="318" t="str">
        <f ca="1"/>
        <v/>
      </c>
      <c r="K31" s="319" t="str">
        <f ca="1"/>
        <v/>
      </c>
      <c r="L31" s="319" t="str">
        <f ca="1"/>
        <v/>
      </c>
      <c r="M31" s="323" t="str">
        <f ca="1"/>
        <v/>
      </c>
      <c r="N31" s="340" t="str">
        <f ca="1"/>
        <v/>
      </c>
      <c r="O31" s="319" t="str">
        <f ca="1"/>
        <v/>
      </c>
      <c r="P31" s="320" t="str">
        <f ca="1"/>
        <v/>
      </c>
      <c r="Q31" s="319" t="str">
        <f ca="1"/>
        <v/>
      </c>
      <c r="R31" s="341" t="str">
        <f ca="1"/>
        <v/>
      </c>
      <c r="S31" s="211" t="s">
        <v>95</v>
      </c>
      <c r="T31" s="338" t="str">
        <f ca="1"/>
        <v/>
      </c>
      <c r="U31" s="318" t="str">
        <f ca="1"/>
        <v/>
      </c>
      <c r="V31" s="318" t="str">
        <f ca="1"/>
        <v/>
      </c>
      <c r="W31" s="319" t="str">
        <f ca="1"/>
        <v/>
      </c>
      <c r="X31" s="339" t="str">
        <f ca="1"/>
        <v/>
      </c>
      <c r="Y31" s="318" t="str">
        <f ca="1"/>
        <v/>
      </c>
      <c r="Z31" s="319" t="str">
        <f ca="1"/>
        <v/>
      </c>
      <c r="AA31" s="319" t="str">
        <f ca="1"/>
        <v/>
      </c>
      <c r="AB31" s="323" t="str">
        <f ca="1"/>
        <v/>
      </c>
      <c r="AC31" s="342" t="str">
        <f ca="1"/>
        <v/>
      </c>
      <c r="AD31" s="343" t="str">
        <f ca="1"/>
        <v/>
      </c>
      <c r="AE31" s="344" t="str">
        <f ca="1"/>
        <v/>
      </c>
      <c r="AF31" s="319" t="str">
        <f ca="1"/>
        <v/>
      </c>
      <c r="AG31" s="319" t="str">
        <f ca="1"/>
        <v/>
      </c>
      <c r="AH31" s="341" t="str">
        <f ca="1"/>
        <v/>
      </c>
      <c r="AI31" s="211" t="s">
        <v>95</v>
      </c>
    </row>
    <row r="32" spans="3:35">
      <c r="C32"/>
      <c r="D32"/>
      <c r="E32" s="211" t="s">
        <v>95</v>
      </c>
      <c r="F32" s="338" t="str">
        <f ca="1"/>
        <v/>
      </c>
      <c r="G32" s="318" t="str">
        <f ca="1"/>
        <v/>
      </c>
      <c r="H32" s="319" t="str">
        <f ca="1"/>
        <v/>
      </c>
      <c r="I32" s="339" t="str">
        <f ca="1"/>
        <v/>
      </c>
      <c r="J32" s="318" t="str">
        <f ca="1"/>
        <v/>
      </c>
      <c r="K32" s="319" t="str">
        <f ca="1"/>
        <v/>
      </c>
      <c r="L32" s="319" t="str">
        <f ca="1"/>
        <v/>
      </c>
      <c r="M32" s="323" t="str">
        <f ca="1"/>
        <v/>
      </c>
      <c r="N32" s="340" t="str">
        <f ca="1"/>
        <v/>
      </c>
      <c r="O32" s="319" t="str">
        <f ca="1"/>
        <v/>
      </c>
      <c r="P32" s="320" t="str">
        <f ca="1"/>
        <v/>
      </c>
      <c r="Q32" s="319" t="str">
        <f ca="1"/>
        <v/>
      </c>
      <c r="R32" s="341" t="str">
        <f ca="1"/>
        <v/>
      </c>
      <c r="S32" s="211" t="s">
        <v>95</v>
      </c>
      <c r="T32" s="338" t="str">
        <f ca="1"/>
        <v/>
      </c>
      <c r="U32" s="318" t="str">
        <f ca="1"/>
        <v/>
      </c>
      <c r="V32" s="318" t="str">
        <f ca="1"/>
        <v/>
      </c>
      <c r="W32" s="319" t="str">
        <f ca="1"/>
        <v/>
      </c>
      <c r="X32" s="339" t="str">
        <f ca="1"/>
        <v/>
      </c>
      <c r="Y32" s="318" t="str">
        <f ca="1"/>
        <v/>
      </c>
      <c r="Z32" s="319" t="str">
        <f ca="1"/>
        <v/>
      </c>
      <c r="AA32" s="319" t="str">
        <f ca="1"/>
        <v/>
      </c>
      <c r="AB32" s="323" t="str">
        <f ca="1"/>
        <v/>
      </c>
      <c r="AC32" s="342" t="str">
        <f ca="1"/>
        <v/>
      </c>
      <c r="AD32" s="343" t="str">
        <f ca="1"/>
        <v/>
      </c>
      <c r="AE32" s="344" t="str">
        <f ca="1"/>
        <v/>
      </c>
      <c r="AF32" s="319" t="str">
        <f ca="1"/>
        <v/>
      </c>
      <c r="AG32" s="319" t="str">
        <f ca="1"/>
        <v/>
      </c>
      <c r="AH32" s="341" t="str">
        <f ca="1"/>
        <v/>
      </c>
      <c r="AI32" s="211" t="s">
        <v>95</v>
      </c>
    </row>
    <row r="33" spans="2:35">
      <c r="B33" s="253" t="s">
        <v>578</v>
      </c>
      <c r="C33" s="519"/>
      <c r="D33" s="519"/>
      <c r="E33" s="211" t="s">
        <v>95</v>
      </c>
      <c r="F33" s="338" t="str">
        <f ca="1"/>
        <v/>
      </c>
      <c r="G33" s="318" t="str">
        <f ca="1"/>
        <v/>
      </c>
      <c r="H33" s="319" t="str">
        <f ca="1"/>
        <v/>
      </c>
      <c r="I33" s="339" t="str">
        <f ca="1"/>
        <v/>
      </c>
      <c r="J33" s="318" t="str">
        <f ca="1"/>
        <v/>
      </c>
      <c r="K33" s="319" t="str">
        <f ca="1"/>
        <v/>
      </c>
      <c r="L33" s="319" t="str">
        <f ca="1"/>
        <v/>
      </c>
      <c r="M33" s="323" t="str">
        <f ca="1"/>
        <v/>
      </c>
      <c r="N33" s="340" t="str">
        <f ca="1"/>
        <v/>
      </c>
      <c r="O33" s="319" t="str">
        <f ca="1"/>
        <v/>
      </c>
      <c r="P33" s="320" t="str">
        <f ca="1"/>
        <v/>
      </c>
      <c r="Q33" s="319" t="str">
        <f ca="1"/>
        <v/>
      </c>
      <c r="R33" s="341" t="str">
        <f ca="1"/>
        <v/>
      </c>
      <c r="S33" s="211" t="s">
        <v>95</v>
      </c>
      <c r="T33" s="338" t="str">
        <f ca="1"/>
        <v/>
      </c>
      <c r="U33" s="318" t="str">
        <f ca="1"/>
        <v/>
      </c>
      <c r="V33" s="318" t="str">
        <f ca="1"/>
        <v/>
      </c>
      <c r="W33" s="319" t="str">
        <f ca="1"/>
        <v/>
      </c>
      <c r="X33" s="339" t="str">
        <f ca="1"/>
        <v/>
      </c>
      <c r="Y33" s="318" t="str">
        <f ca="1"/>
        <v/>
      </c>
      <c r="Z33" s="319" t="str">
        <f ca="1"/>
        <v/>
      </c>
      <c r="AA33" s="319" t="str">
        <f ca="1"/>
        <v/>
      </c>
      <c r="AB33" s="323" t="str">
        <f ca="1"/>
        <v/>
      </c>
      <c r="AC33" s="342" t="str">
        <f ca="1"/>
        <v/>
      </c>
      <c r="AD33" s="343" t="str">
        <f ca="1"/>
        <v/>
      </c>
      <c r="AE33" s="344" t="str">
        <f ca="1"/>
        <v/>
      </c>
      <c r="AF33" s="319" t="str">
        <f ca="1"/>
        <v/>
      </c>
      <c r="AG33" s="319" t="str">
        <f ca="1"/>
        <v/>
      </c>
      <c r="AH33" s="341" t="str">
        <f ca="1"/>
        <v/>
      </c>
      <c r="AI33" s="211" t="s">
        <v>95</v>
      </c>
    </row>
    <row r="34" spans="2:35">
      <c r="B34" s="519" t="s">
        <v>515</v>
      </c>
      <c r="C34" s="519" t="s">
        <v>9</v>
      </c>
      <c r="D34" s="519" t="s">
        <v>12</v>
      </c>
      <c r="E34" s="211" t="s">
        <v>95</v>
      </c>
      <c r="F34" s="338" t="str">
        <f ca="1"/>
        <v/>
      </c>
      <c r="G34" s="318" t="str">
        <f ca="1"/>
        <v/>
      </c>
      <c r="H34" s="319" t="str">
        <f ca="1"/>
        <v/>
      </c>
      <c r="I34" s="339" t="str">
        <f ca="1"/>
        <v/>
      </c>
      <c r="J34" s="318" t="str">
        <f ca="1"/>
        <v/>
      </c>
      <c r="K34" s="319" t="str">
        <f ca="1"/>
        <v/>
      </c>
      <c r="L34" s="319" t="str">
        <f ca="1"/>
        <v/>
      </c>
      <c r="M34" s="323" t="str">
        <f ca="1"/>
        <v/>
      </c>
      <c r="N34" s="340" t="str">
        <f ca="1"/>
        <v/>
      </c>
      <c r="O34" s="319" t="str">
        <f ca="1"/>
        <v/>
      </c>
      <c r="P34" s="320" t="str">
        <f ca="1"/>
        <v/>
      </c>
      <c r="Q34" s="319" t="str">
        <f ca="1"/>
        <v/>
      </c>
      <c r="R34" s="341" t="str">
        <f ca="1"/>
        <v/>
      </c>
      <c r="S34" s="211" t="s">
        <v>95</v>
      </c>
      <c r="T34" s="338" t="str">
        <f ca="1"/>
        <v/>
      </c>
      <c r="U34" s="318" t="str">
        <f ca="1"/>
        <v/>
      </c>
      <c r="V34" s="318" t="str">
        <f ca="1"/>
        <v/>
      </c>
      <c r="W34" s="319" t="str">
        <f ca="1"/>
        <v/>
      </c>
      <c r="X34" s="339" t="str">
        <f ca="1"/>
        <v/>
      </c>
      <c r="Y34" s="318" t="str">
        <f ca="1"/>
        <v/>
      </c>
      <c r="Z34" s="319" t="str">
        <f ca="1"/>
        <v/>
      </c>
      <c r="AA34" s="319" t="str">
        <f ca="1"/>
        <v/>
      </c>
      <c r="AB34" s="323" t="str">
        <f ca="1"/>
        <v/>
      </c>
      <c r="AC34" s="342" t="str">
        <f ca="1"/>
        <v/>
      </c>
      <c r="AD34" s="343" t="str">
        <f ca="1"/>
        <v/>
      </c>
      <c r="AE34" s="344" t="str">
        <f ca="1"/>
        <v/>
      </c>
      <c r="AF34" s="319" t="str">
        <f ca="1"/>
        <v/>
      </c>
      <c r="AG34" s="319" t="str">
        <f ca="1"/>
        <v/>
      </c>
      <c r="AH34" s="341" t="str">
        <f ca="1"/>
        <v/>
      </c>
      <c r="AI34" s="211" t="s">
        <v>95</v>
      </c>
    </row>
    <row r="35" spans="2:35">
      <c r="B35" s="520" t="str">
        <f>Curves!M7</f>
        <v>3Y</v>
      </c>
      <c r="C35" s="545">
        <f>Curves!P7</f>
        <v>-5.1921709443082382E-4</v>
      </c>
      <c r="D35" s="546">
        <f>Curves!Q7</f>
        <v>7.8290556917623985E-7</v>
      </c>
      <c r="E35" s="211" t="s">
        <v>95</v>
      </c>
      <c r="F35" s="338" t="str">
        <f ca="1"/>
        <v/>
      </c>
      <c r="G35" s="318" t="str">
        <f ca="1"/>
        <v/>
      </c>
      <c r="H35" s="319" t="str">
        <f ca="1"/>
        <v/>
      </c>
      <c r="I35" s="339" t="str">
        <f ca="1"/>
        <v/>
      </c>
      <c r="J35" s="318" t="str">
        <f ca="1"/>
        <v/>
      </c>
      <c r="K35" s="319" t="str">
        <f ca="1"/>
        <v/>
      </c>
      <c r="L35" s="319" t="str">
        <f ca="1"/>
        <v/>
      </c>
      <c r="M35" s="323" t="str">
        <f ca="1"/>
        <v/>
      </c>
      <c r="N35" s="340" t="str">
        <f ca="1"/>
        <v/>
      </c>
      <c r="O35" s="319" t="str">
        <f ca="1"/>
        <v/>
      </c>
      <c r="P35" s="320" t="str">
        <f ca="1"/>
        <v/>
      </c>
      <c r="Q35" s="319" t="str">
        <f ca="1"/>
        <v/>
      </c>
      <c r="R35" s="341" t="str">
        <f ca="1"/>
        <v/>
      </c>
      <c r="S35" s="211" t="s">
        <v>95</v>
      </c>
      <c r="T35" s="338" t="str">
        <f ca="1"/>
        <v/>
      </c>
      <c r="U35" s="318" t="str">
        <f ca="1"/>
        <v/>
      </c>
      <c r="V35" s="318" t="str">
        <f ca="1"/>
        <v/>
      </c>
      <c r="W35" s="319" t="str">
        <f ca="1"/>
        <v/>
      </c>
      <c r="X35" s="339" t="str">
        <f ca="1"/>
        <v/>
      </c>
      <c r="Y35" s="318" t="str">
        <f ca="1"/>
        <v/>
      </c>
      <c r="Z35" s="319" t="str">
        <f ca="1"/>
        <v/>
      </c>
      <c r="AA35" s="319" t="str">
        <f ca="1"/>
        <v/>
      </c>
      <c r="AB35" s="323" t="str">
        <f ca="1"/>
        <v/>
      </c>
      <c r="AC35" s="342" t="str">
        <f ca="1"/>
        <v/>
      </c>
      <c r="AD35" s="343" t="str">
        <f ca="1"/>
        <v/>
      </c>
      <c r="AE35" s="344" t="str">
        <f ca="1"/>
        <v/>
      </c>
      <c r="AF35" s="319" t="str">
        <f ca="1"/>
        <v/>
      </c>
      <c r="AG35" s="319" t="str">
        <f ca="1"/>
        <v/>
      </c>
      <c r="AH35" s="341" t="str">
        <f ca="1"/>
        <v/>
      </c>
      <c r="AI35" s="211" t="s">
        <v>95</v>
      </c>
    </row>
    <row r="36" spans="2:35">
      <c r="B36" s="521" t="str">
        <f>Curves!M8</f>
        <v>4Y</v>
      </c>
      <c r="C36" s="547">
        <f>Curves!P8</f>
        <v>9.9379271418485282E-4</v>
      </c>
      <c r="D36" s="548">
        <f>Curves!Q8</f>
        <v>1.5587927141848528E-3</v>
      </c>
      <c r="E36" s="211" t="s">
        <v>95</v>
      </c>
      <c r="F36" s="338" t="str">
        <f ca="1"/>
        <v/>
      </c>
      <c r="G36" s="318" t="str">
        <f ca="1"/>
        <v/>
      </c>
      <c r="H36" s="319" t="str">
        <f ca="1"/>
        <v/>
      </c>
      <c r="I36" s="339" t="str">
        <f ca="1"/>
        <v/>
      </c>
      <c r="J36" s="318" t="str">
        <f ca="1"/>
        <v/>
      </c>
      <c r="K36" s="319" t="str">
        <f ca="1"/>
        <v/>
      </c>
      <c r="L36" s="319" t="str">
        <f ca="1"/>
        <v/>
      </c>
      <c r="M36" s="323" t="str">
        <f ca="1"/>
        <v/>
      </c>
      <c r="N36" s="340" t="str">
        <f ca="1"/>
        <v/>
      </c>
      <c r="O36" s="319" t="str">
        <f ca="1"/>
        <v/>
      </c>
      <c r="P36" s="320" t="str">
        <f ca="1"/>
        <v/>
      </c>
      <c r="Q36" s="319" t="str">
        <f ca="1"/>
        <v/>
      </c>
      <c r="R36" s="341" t="str">
        <f ca="1"/>
        <v/>
      </c>
      <c r="S36" s="211" t="s">
        <v>95</v>
      </c>
      <c r="T36" s="338" t="str">
        <f ca="1"/>
        <v/>
      </c>
      <c r="U36" s="318" t="str">
        <f ca="1"/>
        <v/>
      </c>
      <c r="V36" s="318" t="str">
        <f ca="1"/>
        <v/>
      </c>
      <c r="W36" s="319" t="str">
        <f ca="1"/>
        <v/>
      </c>
      <c r="X36" s="339" t="str">
        <f ca="1"/>
        <v/>
      </c>
      <c r="Y36" s="318" t="str">
        <f ca="1"/>
        <v/>
      </c>
      <c r="Z36" s="319" t="str">
        <f ca="1"/>
        <v/>
      </c>
      <c r="AA36" s="319" t="str">
        <f ca="1"/>
        <v/>
      </c>
      <c r="AB36" s="323" t="str">
        <f ca="1"/>
        <v/>
      </c>
      <c r="AC36" s="342" t="str">
        <f ca="1"/>
        <v/>
      </c>
      <c r="AD36" s="343" t="str">
        <f ca="1"/>
        <v/>
      </c>
      <c r="AE36" s="344" t="str">
        <f ca="1"/>
        <v/>
      </c>
      <c r="AF36" s="319" t="str">
        <f ca="1"/>
        <v/>
      </c>
      <c r="AG36" s="319" t="str">
        <f ca="1"/>
        <v/>
      </c>
      <c r="AH36" s="341" t="str">
        <f ca="1"/>
        <v/>
      </c>
      <c r="AI36" s="211" t="s">
        <v>95</v>
      </c>
    </row>
    <row r="37" spans="2:35">
      <c r="B37" s="521" t="str">
        <f>Curves!M9</f>
        <v>5Y</v>
      </c>
      <c r="C37" s="547">
        <f>Curves!P9</f>
        <v>2.4530294609068476E-3</v>
      </c>
      <c r="D37" s="548">
        <f>Curves!Q9</f>
        <v>3.0630294609068475E-3</v>
      </c>
      <c r="E37" s="211" t="s">
        <v>95</v>
      </c>
      <c r="F37" s="338" t="str">
        <f ca="1"/>
        <v/>
      </c>
      <c r="G37" s="318" t="str">
        <f ca="1"/>
        <v/>
      </c>
      <c r="H37" s="319" t="str">
        <f ca="1"/>
        <v/>
      </c>
      <c r="I37" s="339" t="str">
        <f ca="1"/>
        <v/>
      </c>
      <c r="J37" s="318" t="str">
        <f ca="1"/>
        <v/>
      </c>
      <c r="K37" s="319" t="str">
        <f ca="1"/>
        <v/>
      </c>
      <c r="L37" s="319" t="str">
        <f ca="1"/>
        <v/>
      </c>
      <c r="M37" s="323" t="str">
        <f ca="1"/>
        <v/>
      </c>
      <c r="N37" s="340" t="str">
        <f ca="1"/>
        <v/>
      </c>
      <c r="O37" s="319" t="str">
        <f ca="1"/>
        <v/>
      </c>
      <c r="P37" s="320" t="str">
        <f ca="1"/>
        <v/>
      </c>
      <c r="Q37" s="319" t="str">
        <f ca="1"/>
        <v/>
      </c>
      <c r="R37" s="341" t="str">
        <f ca="1"/>
        <v/>
      </c>
      <c r="S37" s="211" t="s">
        <v>95</v>
      </c>
      <c r="T37" s="338" t="str">
        <f ca="1"/>
        <v/>
      </c>
      <c r="U37" s="318" t="str">
        <f ca="1"/>
        <v/>
      </c>
      <c r="V37" s="318" t="str">
        <f ca="1"/>
        <v/>
      </c>
      <c r="W37" s="319" t="str">
        <f ca="1"/>
        <v/>
      </c>
      <c r="X37" s="339" t="str">
        <f ca="1"/>
        <v/>
      </c>
      <c r="Y37" s="318" t="str">
        <f ca="1"/>
        <v/>
      </c>
      <c r="Z37" s="319" t="str">
        <f ca="1"/>
        <v/>
      </c>
      <c r="AA37" s="319" t="str">
        <f ca="1"/>
        <v/>
      </c>
      <c r="AB37" s="323" t="str">
        <f ca="1"/>
        <v/>
      </c>
      <c r="AC37" s="342" t="str">
        <f ca="1"/>
        <v/>
      </c>
      <c r="AD37" s="343" t="str">
        <f ca="1"/>
        <v/>
      </c>
      <c r="AE37" s="344" t="str">
        <f ca="1"/>
        <v/>
      </c>
      <c r="AF37" s="319" t="str">
        <f ca="1"/>
        <v/>
      </c>
      <c r="AG37" s="319" t="str">
        <f ca="1"/>
        <v/>
      </c>
      <c r="AH37" s="341" t="str">
        <f ca="1"/>
        <v/>
      </c>
      <c r="AI37" s="211" t="s">
        <v>95</v>
      </c>
    </row>
    <row r="38" spans="2:35">
      <c r="B38" s="521" t="str">
        <f>Curves!M10</f>
        <v>6Y</v>
      </c>
      <c r="C38" s="547">
        <f>Curves!P10</f>
        <v>3.8355685755820409E-3</v>
      </c>
      <c r="D38" s="548">
        <f>Curves!Q10</f>
        <v>4.4705685755820415E-3</v>
      </c>
      <c r="E38" s="211" t="s">
        <v>95</v>
      </c>
      <c r="F38" s="338" t="str">
        <f ca="1"/>
        <v/>
      </c>
      <c r="G38" s="318" t="str">
        <f ca="1"/>
        <v/>
      </c>
      <c r="H38" s="319" t="str">
        <f ca="1"/>
        <v/>
      </c>
      <c r="I38" s="339" t="str">
        <f ca="1"/>
        <v/>
      </c>
      <c r="J38" s="318" t="str">
        <f ca="1"/>
        <v/>
      </c>
      <c r="K38" s="319" t="str">
        <f ca="1"/>
        <v/>
      </c>
      <c r="L38" s="319" t="str">
        <f ca="1"/>
        <v/>
      </c>
      <c r="M38" s="323" t="str">
        <f ca="1"/>
        <v/>
      </c>
      <c r="N38" s="340" t="str">
        <f ca="1"/>
        <v/>
      </c>
      <c r="O38" s="319" t="str">
        <f ca="1"/>
        <v/>
      </c>
      <c r="P38" s="320" t="str">
        <f ca="1"/>
        <v/>
      </c>
      <c r="Q38" s="319" t="str">
        <f ca="1"/>
        <v/>
      </c>
      <c r="R38" s="341" t="str">
        <f ca="1"/>
        <v/>
      </c>
      <c r="S38" s="211" t="s">
        <v>95</v>
      </c>
      <c r="T38" s="338" t="str">
        <f ca="1"/>
        <v/>
      </c>
      <c r="U38" s="318" t="str">
        <f ca="1"/>
        <v/>
      </c>
      <c r="V38" s="318" t="str">
        <f ca="1"/>
        <v/>
      </c>
      <c r="W38" s="319" t="str">
        <f ca="1"/>
        <v/>
      </c>
      <c r="X38" s="339" t="str">
        <f ca="1"/>
        <v/>
      </c>
      <c r="Y38" s="318" t="str">
        <f ca="1"/>
        <v/>
      </c>
      <c r="Z38" s="319" t="str">
        <f ca="1"/>
        <v/>
      </c>
      <c r="AA38" s="319" t="str">
        <f ca="1"/>
        <v/>
      </c>
      <c r="AB38" s="323" t="str">
        <f ca="1"/>
        <v/>
      </c>
      <c r="AC38" s="342" t="str">
        <f ca="1"/>
        <v/>
      </c>
      <c r="AD38" s="343" t="str">
        <f ca="1"/>
        <v/>
      </c>
      <c r="AE38" s="344" t="str">
        <f ca="1"/>
        <v/>
      </c>
      <c r="AF38" s="319" t="str">
        <f ca="1"/>
        <v/>
      </c>
      <c r="AG38" s="319" t="str">
        <f ca="1"/>
        <v/>
      </c>
      <c r="AH38" s="341" t="str">
        <f ca="1"/>
        <v/>
      </c>
      <c r="AI38" s="211" t="s">
        <v>95</v>
      </c>
    </row>
    <row r="39" spans="2:35">
      <c r="B39" s="521" t="str">
        <f>Curves!M11</f>
        <v>7Y</v>
      </c>
      <c r="C39" s="547">
        <f>Curves!P11</f>
        <v>5.1419256109989887E-3</v>
      </c>
      <c r="D39" s="548">
        <f>Curves!Q11</f>
        <v>5.7869256109989893E-3</v>
      </c>
      <c r="E39" s="211" t="s">
        <v>95</v>
      </c>
      <c r="F39" s="338" t="str">
        <f ca="1"/>
        <v/>
      </c>
      <c r="G39" s="318" t="str">
        <f ca="1"/>
        <v/>
      </c>
      <c r="H39" s="319" t="str">
        <f ca="1"/>
        <v/>
      </c>
      <c r="I39" s="339" t="str">
        <f ca="1"/>
        <v/>
      </c>
      <c r="J39" s="318" t="str">
        <f ca="1"/>
        <v/>
      </c>
      <c r="K39" s="319" t="str">
        <f ca="1"/>
        <v/>
      </c>
      <c r="L39" s="319" t="str">
        <f ca="1"/>
        <v/>
      </c>
      <c r="M39" s="323" t="str">
        <f ca="1"/>
        <v/>
      </c>
      <c r="N39" s="340" t="str">
        <f ca="1"/>
        <v/>
      </c>
      <c r="O39" s="319" t="str">
        <f ca="1"/>
        <v/>
      </c>
      <c r="P39" s="320" t="str">
        <f ca="1"/>
        <v/>
      </c>
      <c r="Q39" s="319" t="str">
        <f ca="1"/>
        <v/>
      </c>
      <c r="R39" s="341" t="str">
        <f ca="1"/>
        <v/>
      </c>
      <c r="S39" s="211" t="s">
        <v>95</v>
      </c>
      <c r="T39" s="338" t="str">
        <f ca="1"/>
        <v/>
      </c>
      <c r="U39" s="318" t="str">
        <f ca="1"/>
        <v/>
      </c>
      <c r="V39" s="318" t="str">
        <f ca="1"/>
        <v/>
      </c>
      <c r="W39" s="319" t="str">
        <f ca="1"/>
        <v/>
      </c>
      <c r="X39" s="339" t="str">
        <f ca="1"/>
        <v/>
      </c>
      <c r="Y39" s="318" t="str">
        <f ca="1"/>
        <v/>
      </c>
      <c r="Z39" s="319" t="str">
        <f ca="1"/>
        <v/>
      </c>
      <c r="AA39" s="319" t="str">
        <f ca="1"/>
        <v/>
      </c>
      <c r="AB39" s="323" t="str">
        <f ca="1"/>
        <v/>
      </c>
      <c r="AC39" s="342" t="str">
        <f ca="1"/>
        <v/>
      </c>
      <c r="AD39" s="343" t="str">
        <f ca="1"/>
        <v/>
      </c>
      <c r="AE39" s="344" t="str">
        <f ca="1"/>
        <v/>
      </c>
      <c r="AF39" s="319" t="str">
        <f ca="1"/>
        <v/>
      </c>
      <c r="AG39" s="319" t="str">
        <f ca="1"/>
        <v/>
      </c>
      <c r="AH39" s="341" t="str">
        <f ca="1"/>
        <v/>
      </c>
      <c r="AI39" s="211" t="s">
        <v>95</v>
      </c>
    </row>
    <row r="40" spans="2:35">
      <c r="B40" s="521" t="str">
        <f>Curves!M12</f>
        <v>8Y</v>
      </c>
      <c r="C40" s="547">
        <f>Curves!P12</f>
        <v>6.3651803312636517E-3</v>
      </c>
      <c r="D40" s="548">
        <f>Curves!Q12</f>
        <v>7.0151803312636513E-3</v>
      </c>
      <c r="E40" s="211" t="s">
        <v>95</v>
      </c>
      <c r="F40" s="338" t="str">
        <f ca="1"/>
        <v/>
      </c>
      <c r="G40" s="318" t="str">
        <f ca="1"/>
        <v/>
      </c>
      <c r="H40" s="319" t="str">
        <f ca="1"/>
        <v/>
      </c>
      <c r="I40" s="339" t="str">
        <f ca="1"/>
        <v/>
      </c>
      <c r="J40" s="318" t="str">
        <f ca="1"/>
        <v/>
      </c>
      <c r="K40" s="319" t="str">
        <f ca="1"/>
        <v/>
      </c>
      <c r="L40" s="319" t="str">
        <f ca="1"/>
        <v/>
      </c>
      <c r="M40" s="323" t="str">
        <f ca="1"/>
        <v/>
      </c>
      <c r="N40" s="340" t="str">
        <f ca="1"/>
        <v/>
      </c>
      <c r="O40" s="319" t="str">
        <f ca="1"/>
        <v/>
      </c>
      <c r="P40" s="320" t="str">
        <f ca="1"/>
        <v/>
      </c>
      <c r="Q40" s="319" t="str">
        <f ca="1"/>
        <v/>
      </c>
      <c r="R40" s="341" t="str">
        <f ca="1"/>
        <v/>
      </c>
      <c r="S40" s="211" t="s">
        <v>95</v>
      </c>
      <c r="T40" s="338" t="str">
        <f ca="1"/>
        <v/>
      </c>
      <c r="U40" s="318" t="str">
        <f ca="1"/>
        <v/>
      </c>
      <c r="V40" s="318" t="str">
        <f ca="1"/>
        <v/>
      </c>
      <c r="W40" s="319" t="str">
        <f ca="1"/>
        <v/>
      </c>
      <c r="X40" s="339" t="str">
        <f ca="1"/>
        <v/>
      </c>
      <c r="Y40" s="318" t="str">
        <f ca="1"/>
        <v/>
      </c>
      <c r="Z40" s="319" t="str">
        <f ca="1"/>
        <v/>
      </c>
      <c r="AA40" s="319" t="str">
        <f ca="1"/>
        <v/>
      </c>
      <c r="AB40" s="323" t="str">
        <f ca="1"/>
        <v/>
      </c>
      <c r="AC40" s="342" t="str">
        <f ca="1"/>
        <v/>
      </c>
      <c r="AD40" s="343" t="str">
        <f ca="1"/>
        <v/>
      </c>
      <c r="AE40" s="344" t="str">
        <f ca="1"/>
        <v/>
      </c>
      <c r="AF40" s="319" t="str">
        <f ca="1"/>
        <v/>
      </c>
      <c r="AG40" s="319" t="str">
        <f ca="1"/>
        <v/>
      </c>
      <c r="AH40" s="341" t="str">
        <f ca="1"/>
        <v/>
      </c>
      <c r="AI40" s="211" t="s">
        <v>95</v>
      </c>
    </row>
    <row r="41" spans="2:35">
      <c r="B41" s="521" t="str">
        <f>Curves!M13</f>
        <v>9Y</v>
      </c>
      <c r="C41" s="547">
        <f>Curves!P13</f>
        <v>7.4975643488118249E-3</v>
      </c>
      <c r="D41" s="548">
        <f>Curves!Q13</f>
        <v>8.1475643488118244E-3</v>
      </c>
      <c r="E41" s="211" t="s">
        <v>95</v>
      </c>
      <c r="F41" s="338" t="str">
        <f ca="1"/>
        <v/>
      </c>
      <c r="G41" s="318" t="str">
        <f ca="1"/>
        <v/>
      </c>
      <c r="H41" s="319" t="str">
        <f ca="1"/>
        <v/>
      </c>
      <c r="I41" s="339" t="str">
        <f ca="1"/>
        <v/>
      </c>
      <c r="J41" s="318" t="str">
        <f ca="1"/>
        <v/>
      </c>
      <c r="K41" s="319" t="str">
        <f ca="1"/>
        <v/>
      </c>
      <c r="L41" s="319" t="str">
        <f ca="1"/>
        <v/>
      </c>
      <c r="M41" s="323" t="str">
        <f ca="1"/>
        <v/>
      </c>
      <c r="N41" s="340" t="str">
        <f ca="1"/>
        <v/>
      </c>
      <c r="O41" s="319" t="str">
        <f ca="1"/>
        <v/>
      </c>
      <c r="P41" s="320" t="str">
        <f ca="1"/>
        <v/>
      </c>
      <c r="Q41" s="319" t="str">
        <f ca="1"/>
        <v/>
      </c>
      <c r="R41" s="341" t="str">
        <f ca="1"/>
        <v/>
      </c>
      <c r="S41" s="211" t="s">
        <v>95</v>
      </c>
      <c r="T41" s="338" t="str">
        <f ca="1"/>
        <v/>
      </c>
      <c r="U41" s="318" t="str">
        <f ca="1"/>
        <v/>
      </c>
      <c r="V41" s="318" t="str">
        <f ca="1"/>
        <v/>
      </c>
      <c r="W41" s="319" t="str">
        <f ca="1"/>
        <v/>
      </c>
      <c r="X41" s="339" t="str">
        <f ca="1"/>
        <v/>
      </c>
      <c r="Y41" s="318" t="str">
        <f ca="1"/>
        <v/>
      </c>
      <c r="Z41" s="319" t="str">
        <f ca="1"/>
        <v/>
      </c>
      <c r="AA41" s="319" t="str">
        <f ca="1"/>
        <v/>
      </c>
      <c r="AB41" s="323" t="str">
        <f ca="1"/>
        <v/>
      </c>
      <c r="AC41" s="342" t="str">
        <f ca="1"/>
        <v/>
      </c>
      <c r="AD41" s="343" t="str">
        <f ca="1"/>
        <v/>
      </c>
      <c r="AE41" s="344" t="str">
        <f ca="1"/>
        <v/>
      </c>
      <c r="AF41" s="319" t="str">
        <f ca="1"/>
        <v/>
      </c>
      <c r="AG41" s="319" t="str">
        <f ca="1"/>
        <v/>
      </c>
      <c r="AH41" s="341" t="str">
        <f ca="1"/>
        <v/>
      </c>
      <c r="AI41" s="211" t="s">
        <v>95</v>
      </c>
    </row>
    <row r="42" spans="2:35">
      <c r="B42" s="521" t="str">
        <f>Curves!M14</f>
        <v>10Y</v>
      </c>
      <c r="C42" s="547">
        <f>Curves!P14</f>
        <v>8.5202364936578807E-3</v>
      </c>
      <c r="D42" s="548">
        <f>Curves!Q14</f>
        <v>9.1702364936578802E-3</v>
      </c>
      <c r="E42" s="211" t="s">
        <v>95</v>
      </c>
      <c r="F42" s="338" t="str">
        <f ca="1"/>
        <v/>
      </c>
      <c r="G42" s="318" t="str">
        <f ca="1"/>
        <v/>
      </c>
      <c r="H42" s="319" t="str">
        <f ca="1"/>
        <v/>
      </c>
      <c r="I42" s="339" t="str">
        <f ca="1"/>
        <v/>
      </c>
      <c r="J42" s="318" t="str">
        <f ca="1"/>
        <v/>
      </c>
      <c r="K42" s="319" t="str">
        <f ca="1"/>
        <v/>
      </c>
      <c r="L42" s="319" t="str">
        <f ca="1"/>
        <v/>
      </c>
      <c r="M42" s="323" t="str">
        <f ca="1"/>
        <v/>
      </c>
      <c r="N42" s="340" t="str">
        <f ca="1"/>
        <v/>
      </c>
      <c r="O42" s="319" t="str">
        <f ca="1"/>
        <v/>
      </c>
      <c r="P42" s="320" t="str">
        <f ca="1"/>
        <v/>
      </c>
      <c r="Q42" s="319" t="str">
        <f ca="1"/>
        <v/>
      </c>
      <c r="R42" s="341" t="str">
        <f ca="1"/>
        <v/>
      </c>
      <c r="S42" s="211" t="s">
        <v>95</v>
      </c>
      <c r="T42" s="338" t="str">
        <f ca="1"/>
        <v/>
      </c>
      <c r="U42" s="318" t="str">
        <f ca="1"/>
        <v/>
      </c>
      <c r="V42" s="318" t="str">
        <f ca="1"/>
        <v/>
      </c>
      <c r="W42" s="319" t="str">
        <f ca="1"/>
        <v/>
      </c>
      <c r="X42" s="339" t="str">
        <f ca="1"/>
        <v/>
      </c>
      <c r="Y42" s="318" t="str">
        <f ca="1"/>
        <v/>
      </c>
      <c r="Z42" s="319" t="str">
        <f ca="1"/>
        <v/>
      </c>
      <c r="AA42" s="319" t="str">
        <f ca="1"/>
        <v/>
      </c>
      <c r="AB42" s="323" t="str">
        <f ca="1"/>
        <v/>
      </c>
      <c r="AC42" s="342" t="str">
        <f ca="1"/>
        <v/>
      </c>
      <c r="AD42" s="343" t="str">
        <f ca="1"/>
        <v/>
      </c>
      <c r="AE42" s="344" t="str">
        <f ca="1"/>
        <v/>
      </c>
      <c r="AF42" s="319" t="str">
        <f ca="1"/>
        <v/>
      </c>
      <c r="AG42" s="319" t="str">
        <f ca="1"/>
        <v/>
      </c>
      <c r="AH42" s="341" t="str">
        <f ca="1"/>
        <v/>
      </c>
      <c r="AI42" s="211" t="s">
        <v>95</v>
      </c>
    </row>
    <row r="43" spans="2:35">
      <c r="B43" s="521" t="str">
        <f>Curves!M15</f>
        <v>11y</v>
      </c>
      <c r="C43" s="547">
        <f>Curves!P15</f>
        <v>9.4460989800019979E-3</v>
      </c>
      <c r="D43" s="548">
        <f>Curves!Q15</f>
        <v>1.0086098980001998E-2</v>
      </c>
      <c r="E43" s="211" t="s">
        <v>95</v>
      </c>
      <c r="F43" s="338" t="str">
        <f ca="1"/>
        <v/>
      </c>
      <c r="G43" s="318" t="str">
        <f ca="1"/>
        <v/>
      </c>
      <c r="H43" s="319" t="str">
        <f ca="1"/>
        <v/>
      </c>
      <c r="I43" s="339" t="str">
        <f ca="1"/>
        <v/>
      </c>
      <c r="J43" s="318" t="str">
        <f ca="1"/>
        <v/>
      </c>
      <c r="K43" s="319" t="str">
        <f ca="1"/>
        <v/>
      </c>
      <c r="L43" s="319" t="str">
        <f ca="1"/>
        <v/>
      </c>
      <c r="M43" s="323" t="str">
        <f ca="1"/>
        <v/>
      </c>
      <c r="N43" s="340" t="str">
        <f ca="1"/>
        <v/>
      </c>
      <c r="O43" s="319" t="str">
        <f ca="1"/>
        <v/>
      </c>
      <c r="P43" s="320" t="str">
        <f ca="1"/>
        <v/>
      </c>
      <c r="Q43" s="319" t="str">
        <f ca="1"/>
        <v/>
      </c>
      <c r="R43" s="341" t="str">
        <f ca="1"/>
        <v/>
      </c>
      <c r="S43" s="211" t="s">
        <v>95</v>
      </c>
      <c r="T43" s="338" t="str">
        <f ca="1"/>
        <v/>
      </c>
      <c r="U43" s="318" t="str">
        <f ca="1"/>
        <v/>
      </c>
      <c r="V43" s="318" t="str">
        <f ca="1"/>
        <v/>
      </c>
      <c r="W43" s="319" t="str">
        <f ca="1"/>
        <v/>
      </c>
      <c r="X43" s="339" t="str">
        <f ca="1"/>
        <v/>
      </c>
      <c r="Y43" s="318" t="str">
        <f ca="1"/>
        <v/>
      </c>
      <c r="Z43" s="319" t="str">
        <f ca="1"/>
        <v/>
      </c>
      <c r="AA43" s="319" t="str">
        <f ca="1"/>
        <v/>
      </c>
      <c r="AB43" s="323" t="str">
        <f ca="1"/>
        <v/>
      </c>
      <c r="AC43" s="342" t="str">
        <f ca="1"/>
        <v/>
      </c>
      <c r="AD43" s="343" t="str">
        <f ca="1"/>
        <v/>
      </c>
      <c r="AE43" s="344" t="str">
        <f ca="1"/>
        <v/>
      </c>
      <c r="AF43" s="319" t="str">
        <f ca="1"/>
        <v/>
      </c>
      <c r="AG43" s="319" t="str">
        <f ca="1"/>
        <v/>
      </c>
      <c r="AH43" s="341" t="str">
        <f ca="1"/>
        <v/>
      </c>
      <c r="AI43" s="211" t="s">
        <v>95</v>
      </c>
    </row>
    <row r="44" spans="2:35">
      <c r="B44" s="521" t="str">
        <f>Curves!M16</f>
        <v>12y</v>
      </c>
      <c r="C44" s="547">
        <f>Curves!P16</f>
        <v>1.0280390770324084E-2</v>
      </c>
      <c r="D44" s="548">
        <f>Curves!Q16</f>
        <v>1.0900390770324083E-2</v>
      </c>
      <c r="E44" s="211" t="s">
        <v>95</v>
      </c>
      <c r="F44" s="338" t="str">
        <f ca="1"/>
        <v/>
      </c>
      <c r="G44" s="318" t="str">
        <f ca="1"/>
        <v/>
      </c>
      <c r="H44" s="319" t="str">
        <f ca="1"/>
        <v/>
      </c>
      <c r="I44" s="339" t="str">
        <f ca="1"/>
        <v/>
      </c>
      <c r="J44" s="318" t="str">
        <f ca="1"/>
        <v/>
      </c>
      <c r="K44" s="319" t="str">
        <f ca="1"/>
        <v/>
      </c>
      <c r="L44" s="319" t="str">
        <f ca="1"/>
        <v/>
      </c>
      <c r="M44" s="323" t="str">
        <f ca="1"/>
        <v/>
      </c>
      <c r="N44" s="340" t="str">
        <f ca="1"/>
        <v/>
      </c>
      <c r="O44" s="319" t="str">
        <f ca="1"/>
        <v/>
      </c>
      <c r="P44" s="320" t="str">
        <f ca="1"/>
        <v/>
      </c>
      <c r="Q44" s="319" t="str">
        <f ca="1"/>
        <v/>
      </c>
      <c r="R44" s="341" t="str">
        <f ca="1"/>
        <v/>
      </c>
      <c r="S44" s="211" t="s">
        <v>95</v>
      </c>
      <c r="T44" s="338" t="str">
        <f ca="1"/>
        <v/>
      </c>
      <c r="U44" s="318" t="str">
        <f ca="1"/>
        <v/>
      </c>
      <c r="V44" s="318" t="str">
        <f ca="1"/>
        <v/>
      </c>
      <c r="W44" s="319" t="str">
        <f ca="1"/>
        <v/>
      </c>
      <c r="X44" s="339" t="str">
        <f ca="1"/>
        <v/>
      </c>
      <c r="Y44" s="318" t="str">
        <f ca="1"/>
        <v/>
      </c>
      <c r="Z44" s="319" t="str">
        <f ca="1"/>
        <v/>
      </c>
      <c r="AA44" s="319" t="str">
        <f ca="1"/>
        <v/>
      </c>
      <c r="AB44" s="323" t="str">
        <f ca="1"/>
        <v/>
      </c>
      <c r="AC44" s="342" t="str">
        <f ca="1"/>
        <v/>
      </c>
      <c r="AD44" s="343" t="str">
        <f ca="1"/>
        <v/>
      </c>
      <c r="AE44" s="344" t="str">
        <f ca="1"/>
        <v/>
      </c>
      <c r="AF44" s="319" t="str">
        <f ca="1"/>
        <v/>
      </c>
      <c r="AG44" s="319" t="str">
        <f ca="1"/>
        <v/>
      </c>
      <c r="AH44" s="341" t="str">
        <f ca="1"/>
        <v/>
      </c>
      <c r="AI44" s="211" t="s">
        <v>95</v>
      </c>
    </row>
    <row r="45" spans="2:35">
      <c r="B45" s="521" t="str">
        <f>Curves!M17</f>
        <v>15y</v>
      </c>
      <c r="C45" s="547">
        <f>Curves!P17</f>
        <v>1.219023649365788E-2</v>
      </c>
      <c r="D45" s="548">
        <f>Curves!Q17</f>
        <v>1.2770236493657881E-2</v>
      </c>
      <c r="E45" s="211" t="s">
        <v>95</v>
      </c>
      <c r="F45" s="338" t="str">
        <f ca="1"/>
        <v/>
      </c>
      <c r="G45" s="318" t="str">
        <f ca="1"/>
        <v/>
      </c>
      <c r="H45" s="319" t="str">
        <f ca="1"/>
        <v/>
      </c>
      <c r="I45" s="339" t="str">
        <f ca="1"/>
        <v/>
      </c>
      <c r="J45" s="318" t="str">
        <f ca="1"/>
        <v/>
      </c>
      <c r="K45" s="319" t="str">
        <f ca="1"/>
        <v/>
      </c>
      <c r="L45" s="319" t="str">
        <f ca="1"/>
        <v/>
      </c>
      <c r="M45" s="323" t="str">
        <f ca="1"/>
        <v/>
      </c>
      <c r="N45" s="340" t="str">
        <f ca="1"/>
        <v/>
      </c>
      <c r="O45" s="319" t="str">
        <f ca="1"/>
        <v/>
      </c>
      <c r="P45" s="320" t="str">
        <f ca="1"/>
        <v/>
      </c>
      <c r="Q45" s="319" t="str">
        <f ca="1"/>
        <v/>
      </c>
      <c r="R45" s="341" t="str">
        <f ca="1"/>
        <v/>
      </c>
      <c r="S45" s="211" t="s">
        <v>95</v>
      </c>
      <c r="T45" s="338" t="str">
        <f ca="1"/>
        <v/>
      </c>
      <c r="U45" s="318" t="str">
        <f ca="1"/>
        <v/>
      </c>
      <c r="V45" s="318" t="str">
        <f ca="1"/>
        <v/>
      </c>
      <c r="W45" s="319" t="str">
        <f ca="1"/>
        <v/>
      </c>
      <c r="X45" s="339" t="str">
        <f ca="1"/>
        <v/>
      </c>
      <c r="Y45" s="318" t="str">
        <f ca="1"/>
        <v/>
      </c>
      <c r="Z45" s="319" t="str">
        <f ca="1"/>
        <v/>
      </c>
      <c r="AA45" s="319" t="str">
        <f ca="1"/>
        <v/>
      </c>
      <c r="AB45" s="323" t="str">
        <f ca="1"/>
        <v/>
      </c>
      <c r="AC45" s="342" t="str">
        <f ca="1"/>
        <v/>
      </c>
      <c r="AD45" s="343" t="str">
        <f ca="1"/>
        <v/>
      </c>
      <c r="AE45" s="344" t="str">
        <f ca="1"/>
        <v/>
      </c>
      <c r="AF45" s="319" t="str">
        <f ca="1"/>
        <v/>
      </c>
      <c r="AG45" s="319" t="str">
        <f ca="1"/>
        <v/>
      </c>
      <c r="AH45" s="341" t="str">
        <f ca="1"/>
        <v/>
      </c>
      <c r="AI45" s="211" t="s">
        <v>95</v>
      </c>
    </row>
    <row r="46" spans="2:35">
      <c r="B46" s="521" t="str">
        <f>Curves!M18</f>
        <v>20y</v>
      </c>
      <c r="C46" s="547">
        <f>Curves!P18</f>
        <v>1.394023649365788E-2</v>
      </c>
      <c r="D46" s="548">
        <f>Curves!Q18</f>
        <v>1.4430236493657881E-2</v>
      </c>
      <c r="E46" s="211" t="s">
        <v>95</v>
      </c>
      <c r="F46" s="338" t="str">
        <f ca="1"/>
        <v/>
      </c>
      <c r="G46" s="318" t="str">
        <f ca="1"/>
        <v/>
      </c>
      <c r="H46" s="319" t="str">
        <f ca="1"/>
        <v/>
      </c>
      <c r="I46" s="339" t="str">
        <f ca="1"/>
        <v/>
      </c>
      <c r="J46" s="318" t="str">
        <f ca="1"/>
        <v/>
      </c>
      <c r="K46" s="319" t="str">
        <f ca="1"/>
        <v/>
      </c>
      <c r="L46" s="319" t="str">
        <f ca="1"/>
        <v/>
      </c>
      <c r="M46" s="323" t="str">
        <f ca="1"/>
        <v/>
      </c>
      <c r="N46" s="340" t="str">
        <f ca="1"/>
        <v/>
      </c>
      <c r="O46" s="319" t="str">
        <f ca="1"/>
        <v/>
      </c>
      <c r="P46" s="320" t="str">
        <f ca="1"/>
        <v/>
      </c>
      <c r="Q46" s="319" t="str">
        <f ca="1"/>
        <v/>
      </c>
      <c r="R46" s="341" t="str">
        <f ca="1"/>
        <v/>
      </c>
      <c r="S46" s="211" t="s">
        <v>95</v>
      </c>
      <c r="T46" s="338" t="str">
        <f ca="1"/>
        <v/>
      </c>
      <c r="U46" s="318" t="str">
        <f ca="1"/>
        <v/>
      </c>
      <c r="V46" s="318" t="str">
        <f ca="1"/>
        <v/>
      </c>
      <c r="W46" s="319" t="str">
        <f ca="1"/>
        <v/>
      </c>
      <c r="X46" s="339" t="str">
        <f ca="1"/>
        <v/>
      </c>
      <c r="Y46" s="318" t="str">
        <f ca="1"/>
        <v/>
      </c>
      <c r="Z46" s="319" t="str">
        <f ca="1"/>
        <v/>
      </c>
      <c r="AA46" s="319" t="str">
        <f ca="1"/>
        <v/>
      </c>
      <c r="AB46" s="323" t="str">
        <f ca="1"/>
        <v/>
      </c>
      <c r="AC46" s="342" t="str">
        <f ca="1"/>
        <v/>
      </c>
      <c r="AD46" s="343" t="str">
        <f ca="1"/>
        <v/>
      </c>
      <c r="AE46" s="344" t="str">
        <f ca="1"/>
        <v/>
      </c>
      <c r="AF46" s="319" t="str">
        <f ca="1"/>
        <v/>
      </c>
      <c r="AG46" s="319" t="str">
        <f ca="1"/>
        <v/>
      </c>
      <c r="AH46" s="341" t="str">
        <f ca="1"/>
        <v/>
      </c>
      <c r="AI46" s="211" t="s">
        <v>95</v>
      </c>
    </row>
    <row r="47" spans="2:35">
      <c r="B47" s="521" t="str">
        <f>Curves!M19</f>
        <v>25y</v>
      </c>
      <c r="C47" s="547">
        <f>Curves!P19</f>
        <v>1.457523649365788E-2</v>
      </c>
      <c r="D47" s="548">
        <f>Curves!Q19</f>
        <v>1.4990236493657881E-2</v>
      </c>
      <c r="E47" s="211" t="s">
        <v>95</v>
      </c>
      <c r="F47" s="338" t="str">
        <f ca="1"/>
        <v/>
      </c>
      <c r="G47" s="318" t="str">
        <f ca="1"/>
        <v/>
      </c>
      <c r="H47" s="319" t="str">
        <f ca="1"/>
        <v/>
      </c>
      <c r="I47" s="339" t="str">
        <f ca="1"/>
        <v/>
      </c>
      <c r="J47" s="318" t="str">
        <f ca="1"/>
        <v/>
      </c>
      <c r="K47" s="319" t="str">
        <f ca="1"/>
        <v/>
      </c>
      <c r="L47" s="319" t="str">
        <f ca="1"/>
        <v/>
      </c>
      <c r="M47" s="323" t="str">
        <f ca="1"/>
        <v/>
      </c>
      <c r="N47" s="340" t="str">
        <f ca="1"/>
        <v/>
      </c>
      <c r="O47" s="319" t="str">
        <f ca="1"/>
        <v/>
      </c>
      <c r="P47" s="320" t="str">
        <f ca="1"/>
        <v/>
      </c>
      <c r="Q47" s="319" t="str">
        <f ca="1"/>
        <v/>
      </c>
      <c r="R47" s="341" t="str">
        <f ca="1"/>
        <v/>
      </c>
      <c r="S47" s="211" t="s">
        <v>95</v>
      </c>
      <c r="T47" s="338" t="str">
        <f ca="1"/>
        <v/>
      </c>
      <c r="U47" s="318" t="str">
        <f ca="1"/>
        <v/>
      </c>
      <c r="V47" s="318" t="str">
        <f ca="1"/>
        <v/>
      </c>
      <c r="W47" s="319" t="str">
        <f ca="1"/>
        <v/>
      </c>
      <c r="X47" s="339" t="str">
        <f ca="1"/>
        <v/>
      </c>
      <c r="Y47" s="318" t="str">
        <f ca="1"/>
        <v/>
      </c>
      <c r="Z47" s="319" t="str">
        <f ca="1"/>
        <v/>
      </c>
      <c r="AA47" s="319" t="str">
        <f ca="1"/>
        <v/>
      </c>
      <c r="AB47" s="323" t="str">
        <f ca="1"/>
        <v/>
      </c>
      <c r="AC47" s="342" t="str">
        <f ca="1"/>
        <v/>
      </c>
      <c r="AD47" s="343" t="str">
        <f ca="1"/>
        <v/>
      </c>
      <c r="AE47" s="344" t="str">
        <f ca="1"/>
        <v/>
      </c>
      <c r="AF47" s="319" t="str">
        <f ca="1"/>
        <v/>
      </c>
      <c r="AG47" s="319" t="str">
        <f ca="1"/>
        <v/>
      </c>
      <c r="AH47" s="341" t="str">
        <f ca="1"/>
        <v/>
      </c>
      <c r="AI47" s="211" t="s">
        <v>95</v>
      </c>
    </row>
    <row r="48" spans="2:35">
      <c r="B48" s="521" t="str">
        <f>Curves!M20</f>
        <v>30y</v>
      </c>
      <c r="C48" s="547">
        <f>Curves!P20</f>
        <v>1.4770236493657879E-2</v>
      </c>
      <c r="D48" s="548">
        <f>Curves!Q20</f>
        <v>1.5130236493657878E-2</v>
      </c>
      <c r="E48" s="211" t="s">
        <v>95</v>
      </c>
      <c r="F48" s="338" t="str">
        <f ca="1"/>
        <v/>
      </c>
      <c r="G48" s="318" t="str">
        <f ca="1"/>
        <v/>
      </c>
      <c r="H48" s="319" t="str">
        <f ca="1"/>
        <v/>
      </c>
      <c r="I48" s="339" t="str">
        <f ca="1"/>
        <v/>
      </c>
      <c r="J48" s="318" t="str">
        <f ca="1"/>
        <v/>
      </c>
      <c r="K48" s="319" t="str">
        <f ca="1"/>
        <v/>
      </c>
      <c r="L48" s="319" t="str">
        <f ca="1"/>
        <v/>
      </c>
      <c r="M48" s="323" t="str">
        <f ca="1"/>
        <v/>
      </c>
      <c r="N48" s="340" t="str">
        <f ca="1"/>
        <v/>
      </c>
      <c r="O48" s="319" t="str">
        <f ca="1"/>
        <v/>
      </c>
      <c r="P48" s="320" t="str">
        <f ca="1"/>
        <v/>
      </c>
      <c r="Q48" s="319" t="str">
        <f ca="1"/>
        <v/>
      </c>
      <c r="R48" s="341" t="str">
        <f ca="1"/>
        <v/>
      </c>
      <c r="S48" s="211" t="s">
        <v>95</v>
      </c>
      <c r="T48" s="338" t="str">
        <f ca="1"/>
        <v/>
      </c>
      <c r="U48" s="318" t="str">
        <f ca="1"/>
        <v/>
      </c>
      <c r="V48" s="318" t="str">
        <f ca="1"/>
        <v/>
      </c>
      <c r="W48" s="319" t="str">
        <f ca="1"/>
        <v/>
      </c>
      <c r="X48" s="339" t="str">
        <f ca="1"/>
        <v/>
      </c>
      <c r="Y48" s="318" t="str">
        <f ca="1"/>
        <v/>
      </c>
      <c r="Z48" s="319" t="str">
        <f ca="1"/>
        <v/>
      </c>
      <c r="AA48" s="319" t="str">
        <f ca="1"/>
        <v/>
      </c>
      <c r="AB48" s="323" t="str">
        <f ca="1"/>
        <v/>
      </c>
      <c r="AC48" s="342" t="str">
        <f ca="1"/>
        <v/>
      </c>
      <c r="AD48" s="343" t="str">
        <f ca="1"/>
        <v/>
      </c>
      <c r="AE48" s="344" t="str">
        <f ca="1"/>
        <v/>
      </c>
      <c r="AF48" s="319" t="str">
        <f ca="1"/>
        <v/>
      </c>
      <c r="AG48" s="319" t="str">
        <f ca="1"/>
        <v/>
      </c>
      <c r="AH48" s="341" t="str">
        <f ca="1"/>
        <v/>
      </c>
      <c r="AI48" s="211" t="s">
        <v>95</v>
      </c>
    </row>
    <row r="49" spans="2:35">
      <c r="B49" s="521" t="str">
        <f>Curves!M21</f>
        <v>40y</v>
      </c>
      <c r="C49" s="547">
        <f>Curves!P21</f>
        <v>1.4805236493657878E-2</v>
      </c>
      <c r="D49" s="548">
        <f>Curves!Q21</f>
        <v>1.5090236493657878E-2</v>
      </c>
      <c r="E49" s="211" t="s">
        <v>95</v>
      </c>
      <c r="F49" s="338" t="str">
        <f ca="1"/>
        <v/>
      </c>
      <c r="G49" s="318" t="str">
        <f ca="1"/>
        <v/>
      </c>
      <c r="H49" s="319" t="str">
        <f ca="1"/>
        <v/>
      </c>
      <c r="I49" s="339" t="str">
        <f ca="1"/>
        <v/>
      </c>
      <c r="J49" s="318" t="str">
        <f ca="1"/>
        <v/>
      </c>
      <c r="K49" s="319" t="str">
        <f ca="1"/>
        <v/>
      </c>
      <c r="L49" s="319" t="str">
        <f ca="1"/>
        <v/>
      </c>
      <c r="M49" s="323" t="str">
        <f ca="1"/>
        <v/>
      </c>
      <c r="N49" s="340" t="str">
        <f ca="1"/>
        <v/>
      </c>
      <c r="O49" s="319" t="str">
        <f ca="1"/>
        <v/>
      </c>
      <c r="P49" s="320" t="str">
        <f ca="1"/>
        <v/>
      </c>
      <c r="Q49" s="319" t="str">
        <f ca="1"/>
        <v/>
      </c>
      <c r="R49" s="341" t="str">
        <f ca="1"/>
        <v/>
      </c>
      <c r="S49" s="211" t="s">
        <v>95</v>
      </c>
      <c r="T49" s="338" t="str">
        <f ca="1"/>
        <v/>
      </c>
      <c r="U49" s="318" t="str">
        <f ca="1"/>
        <v/>
      </c>
      <c r="V49" s="318" t="str">
        <f ca="1"/>
        <v/>
      </c>
      <c r="W49" s="319" t="str">
        <f ca="1"/>
        <v/>
      </c>
      <c r="X49" s="339" t="str">
        <f ca="1"/>
        <v/>
      </c>
      <c r="Y49" s="318" t="str">
        <f ca="1"/>
        <v/>
      </c>
      <c r="Z49" s="319" t="str">
        <f ca="1"/>
        <v/>
      </c>
      <c r="AA49" s="319" t="str">
        <f ca="1"/>
        <v/>
      </c>
      <c r="AB49" s="323" t="str">
        <f ca="1"/>
        <v/>
      </c>
      <c r="AC49" s="342" t="str">
        <f ca="1"/>
        <v/>
      </c>
      <c r="AD49" s="343" t="str">
        <f ca="1"/>
        <v/>
      </c>
      <c r="AE49" s="344" t="str">
        <f ca="1"/>
        <v/>
      </c>
      <c r="AF49" s="319" t="str">
        <f ca="1"/>
        <v/>
      </c>
      <c r="AG49" s="319" t="str">
        <f ca="1"/>
        <v/>
      </c>
      <c r="AH49" s="341" t="str">
        <f ca="1"/>
        <v/>
      </c>
      <c r="AI49" s="211" t="s">
        <v>95</v>
      </c>
    </row>
    <row r="50" spans="2:35">
      <c r="B50" s="522" t="str">
        <f>Curves!M22</f>
        <v>50y</v>
      </c>
      <c r="C50" s="549">
        <f>Curves!P22</f>
        <v>1.4650236493657877E-2</v>
      </c>
      <c r="D50" s="550">
        <f>Curves!Q22</f>
        <v>1.4880236493657878E-2</v>
      </c>
      <c r="E50" s="211" t="s">
        <v>95</v>
      </c>
      <c r="F50" s="338" t="str">
        <f ca="1"/>
        <v/>
      </c>
      <c r="G50" s="318" t="str">
        <f ca="1"/>
        <v/>
      </c>
      <c r="H50" s="319" t="str">
        <f ca="1"/>
        <v/>
      </c>
      <c r="I50" s="339" t="str">
        <f ca="1"/>
        <v/>
      </c>
      <c r="J50" s="318" t="str">
        <f ca="1"/>
        <v/>
      </c>
      <c r="K50" s="319" t="str">
        <f ca="1"/>
        <v/>
      </c>
      <c r="L50" s="319" t="str">
        <f ca="1"/>
        <v/>
      </c>
      <c r="M50" s="323" t="str">
        <f ca="1"/>
        <v/>
      </c>
      <c r="N50" s="340" t="str">
        <f ca="1"/>
        <v/>
      </c>
      <c r="O50" s="319" t="str">
        <f ca="1"/>
        <v/>
      </c>
      <c r="P50" s="320" t="str">
        <f ca="1"/>
        <v/>
      </c>
      <c r="Q50" s="319" t="str">
        <f ca="1"/>
        <v/>
      </c>
      <c r="R50" s="341" t="str">
        <f ca="1"/>
        <v/>
      </c>
      <c r="S50" s="211" t="s">
        <v>95</v>
      </c>
      <c r="T50" s="338" t="str">
        <f ca="1"/>
        <v/>
      </c>
      <c r="U50" s="318" t="str">
        <f ca="1"/>
        <v/>
      </c>
      <c r="V50" s="318" t="str">
        <f ca="1"/>
        <v/>
      </c>
      <c r="W50" s="319" t="str">
        <f ca="1"/>
        <v/>
      </c>
      <c r="X50" s="339" t="str">
        <f ca="1"/>
        <v/>
      </c>
      <c r="Y50" s="318" t="str">
        <f ca="1"/>
        <v/>
      </c>
      <c r="Z50" s="319" t="str">
        <f ca="1"/>
        <v/>
      </c>
      <c r="AA50" s="319" t="str">
        <f ca="1"/>
        <v/>
      </c>
      <c r="AB50" s="323" t="str">
        <f ca="1"/>
        <v/>
      </c>
      <c r="AC50" s="342" t="str">
        <f ca="1"/>
        <v/>
      </c>
      <c r="AD50" s="343" t="str">
        <f ca="1"/>
        <v/>
      </c>
      <c r="AE50" s="344" t="str">
        <f ca="1"/>
        <v/>
      </c>
      <c r="AF50" s="319" t="str">
        <f ca="1"/>
        <v/>
      </c>
      <c r="AG50" s="319" t="str">
        <f ca="1"/>
        <v/>
      </c>
      <c r="AH50" s="341" t="str">
        <f ca="1"/>
        <v/>
      </c>
      <c r="AI50" s="211" t="s">
        <v>95</v>
      </c>
    </row>
    <row r="51" spans="2:35">
      <c r="E51" s="211" t="s">
        <v>95</v>
      </c>
      <c r="F51" s="338" t="str">
        <f ca="1"/>
        <v/>
      </c>
      <c r="G51" s="318" t="str">
        <f ca="1"/>
        <v/>
      </c>
      <c r="H51" s="319" t="str">
        <f ca="1"/>
        <v/>
      </c>
      <c r="I51" s="339" t="str">
        <f ca="1"/>
        <v/>
      </c>
      <c r="J51" s="318" t="str">
        <f ca="1"/>
        <v/>
      </c>
      <c r="K51" s="319" t="str">
        <f ca="1"/>
        <v/>
      </c>
      <c r="L51" s="319" t="str">
        <f ca="1"/>
        <v/>
      </c>
      <c r="M51" s="323" t="str">
        <f ca="1"/>
        <v/>
      </c>
      <c r="N51" s="340" t="str">
        <f ca="1"/>
        <v/>
      </c>
      <c r="O51" s="319" t="str">
        <f ca="1"/>
        <v/>
      </c>
      <c r="P51" s="320" t="str">
        <f ca="1"/>
        <v/>
      </c>
      <c r="Q51" s="319" t="str">
        <f ca="1"/>
        <v/>
      </c>
      <c r="R51" s="341" t="str">
        <f ca="1"/>
        <v/>
      </c>
      <c r="S51" s="211" t="s">
        <v>95</v>
      </c>
      <c r="T51" s="338" t="str">
        <f ca="1"/>
        <v/>
      </c>
      <c r="U51" s="318" t="str">
        <f ca="1"/>
        <v/>
      </c>
      <c r="V51" s="318" t="str">
        <f ca="1"/>
        <v/>
      </c>
      <c r="W51" s="319" t="str">
        <f ca="1"/>
        <v/>
      </c>
      <c r="X51" s="339" t="str">
        <f ca="1"/>
        <v/>
      </c>
      <c r="Y51" s="318" t="str">
        <f ca="1"/>
        <v/>
      </c>
      <c r="Z51" s="319" t="str">
        <f ca="1"/>
        <v/>
      </c>
      <c r="AA51" s="319" t="str">
        <f ca="1"/>
        <v/>
      </c>
      <c r="AB51" s="323" t="str">
        <f ca="1"/>
        <v/>
      </c>
      <c r="AC51" s="342" t="str">
        <f ca="1"/>
        <v/>
      </c>
      <c r="AD51" s="343" t="str">
        <f ca="1"/>
        <v/>
      </c>
      <c r="AE51" s="344" t="str">
        <f ca="1"/>
        <v/>
      </c>
      <c r="AF51" s="319" t="str">
        <f ca="1"/>
        <v/>
      </c>
      <c r="AG51" s="319" t="str">
        <f ca="1"/>
        <v/>
      </c>
      <c r="AH51" s="341" t="str">
        <f ca="1"/>
        <v/>
      </c>
      <c r="AI51" s="211" t="s">
        <v>95</v>
      </c>
    </row>
    <row r="52" spans="2:35">
      <c r="C52" s="211" t="s">
        <v>95</v>
      </c>
      <c r="E52" s="211" t="s">
        <v>95</v>
      </c>
      <c r="F52" s="338" t="str">
        <f ca="1"/>
        <v/>
      </c>
      <c r="G52" s="318" t="str">
        <f ca="1"/>
        <v/>
      </c>
      <c r="H52" s="319" t="str">
        <f ca="1"/>
        <v/>
      </c>
      <c r="I52" s="339" t="str">
        <f ca="1"/>
        <v/>
      </c>
      <c r="J52" s="318" t="str">
        <f ca="1"/>
        <v/>
      </c>
      <c r="K52" s="319" t="str">
        <f ca="1"/>
        <v/>
      </c>
      <c r="L52" s="319" t="str">
        <f ca="1"/>
        <v/>
      </c>
      <c r="M52" s="323" t="str">
        <f ca="1"/>
        <v/>
      </c>
      <c r="N52" s="340" t="str">
        <f ca="1"/>
        <v/>
      </c>
      <c r="O52" s="319" t="str">
        <f ca="1"/>
        <v/>
      </c>
      <c r="P52" s="320" t="str">
        <f ca="1"/>
        <v/>
      </c>
      <c r="Q52" s="319" t="str">
        <f ca="1"/>
        <v/>
      </c>
      <c r="R52" s="341" t="str">
        <f ca="1"/>
        <v/>
      </c>
      <c r="S52" s="211" t="s">
        <v>95</v>
      </c>
      <c r="T52" s="338" t="str">
        <f ca="1"/>
        <v/>
      </c>
      <c r="U52" s="318" t="str">
        <f ca="1"/>
        <v/>
      </c>
      <c r="V52" s="318" t="str">
        <f ca="1"/>
        <v/>
      </c>
      <c r="W52" s="319" t="str">
        <f ca="1"/>
        <v/>
      </c>
      <c r="X52" s="339" t="str">
        <f ca="1"/>
        <v/>
      </c>
      <c r="Y52" s="318" t="str">
        <f ca="1"/>
        <v/>
      </c>
      <c r="Z52" s="319" t="str">
        <f ca="1"/>
        <v/>
      </c>
      <c r="AA52" s="319" t="str">
        <f ca="1"/>
        <v/>
      </c>
      <c r="AB52" s="323" t="str">
        <f ca="1"/>
        <v/>
      </c>
      <c r="AC52" s="342" t="str">
        <f ca="1"/>
        <v/>
      </c>
      <c r="AD52" s="343" t="str">
        <f ca="1"/>
        <v/>
      </c>
      <c r="AE52" s="344" t="str">
        <f ca="1"/>
        <v/>
      </c>
      <c r="AF52" s="319" t="str">
        <f ca="1"/>
        <v/>
      </c>
      <c r="AG52" s="319" t="str">
        <f ca="1"/>
        <v/>
      </c>
      <c r="AH52" s="341" t="str">
        <f ca="1"/>
        <v/>
      </c>
      <c r="AI52" s="211" t="s">
        <v>95</v>
      </c>
    </row>
    <row r="53" spans="2:35">
      <c r="E53" s="211" t="s">
        <v>95</v>
      </c>
      <c r="F53" s="338" t="str">
        <f ca="1"/>
        <v/>
      </c>
      <c r="G53" s="318" t="str">
        <f ca="1"/>
        <v/>
      </c>
      <c r="H53" s="319" t="str">
        <f ca="1"/>
        <v/>
      </c>
      <c r="I53" s="339" t="str">
        <f ca="1"/>
        <v/>
      </c>
      <c r="J53" s="318" t="str">
        <f ca="1"/>
        <v/>
      </c>
      <c r="K53" s="319" t="str">
        <f ca="1"/>
        <v/>
      </c>
      <c r="L53" s="319" t="str">
        <f ca="1"/>
        <v/>
      </c>
      <c r="M53" s="323" t="str">
        <f ca="1"/>
        <v/>
      </c>
      <c r="N53" s="340" t="str">
        <f ca="1"/>
        <v/>
      </c>
      <c r="O53" s="319" t="str">
        <f ca="1"/>
        <v/>
      </c>
      <c r="P53" s="320" t="str">
        <f ca="1"/>
        <v/>
      </c>
      <c r="Q53" s="319" t="str">
        <f ca="1"/>
        <v/>
      </c>
      <c r="R53" s="341" t="str">
        <f ca="1"/>
        <v/>
      </c>
      <c r="S53" s="211" t="s">
        <v>95</v>
      </c>
      <c r="T53" s="338" t="str">
        <f ca="1"/>
        <v/>
      </c>
      <c r="U53" s="318" t="str">
        <f ca="1"/>
        <v/>
      </c>
      <c r="V53" s="318" t="str">
        <f ca="1"/>
        <v/>
      </c>
      <c r="W53" s="319" t="str">
        <f ca="1"/>
        <v/>
      </c>
      <c r="X53" s="339" t="str">
        <f ca="1"/>
        <v/>
      </c>
      <c r="Y53" s="318" t="str">
        <f ca="1"/>
        <v/>
      </c>
      <c r="Z53" s="319" t="str">
        <f ca="1"/>
        <v/>
      </c>
      <c r="AA53" s="319" t="str">
        <f ca="1"/>
        <v/>
      </c>
      <c r="AB53" s="323" t="str">
        <f ca="1"/>
        <v/>
      </c>
      <c r="AC53" s="342" t="str">
        <f ca="1"/>
        <v/>
      </c>
      <c r="AD53" s="343" t="str">
        <f ca="1"/>
        <v/>
      </c>
      <c r="AE53" s="344" t="str">
        <f ca="1"/>
        <v/>
      </c>
      <c r="AF53" s="319" t="str">
        <f ca="1"/>
        <v/>
      </c>
      <c r="AG53" s="319" t="str">
        <f ca="1"/>
        <v/>
      </c>
      <c r="AH53" s="341" t="str">
        <f ca="1"/>
        <v/>
      </c>
      <c r="AI53" s="211" t="s">
        <v>95</v>
      </c>
    </row>
    <row r="54" spans="2:35">
      <c r="E54" s="211" t="s">
        <v>95</v>
      </c>
      <c r="F54" s="338" t="str">
        <f ca="1"/>
        <v/>
      </c>
      <c r="G54" s="318" t="str">
        <f ca="1"/>
        <v/>
      </c>
      <c r="H54" s="319" t="str">
        <f ca="1"/>
        <v/>
      </c>
      <c r="I54" s="339" t="str">
        <f ca="1"/>
        <v/>
      </c>
      <c r="J54" s="318" t="str">
        <f ca="1"/>
        <v/>
      </c>
      <c r="K54" s="319" t="str">
        <f ca="1"/>
        <v/>
      </c>
      <c r="L54" s="319" t="str">
        <f ca="1"/>
        <v/>
      </c>
      <c r="M54" s="323" t="str">
        <f ca="1"/>
        <v/>
      </c>
      <c r="N54" s="340" t="str">
        <f ca="1"/>
        <v/>
      </c>
      <c r="O54" s="319" t="str">
        <f ca="1"/>
        <v/>
      </c>
      <c r="P54" s="320" t="str">
        <f ca="1"/>
        <v/>
      </c>
      <c r="Q54" s="319" t="str">
        <f ca="1"/>
        <v/>
      </c>
      <c r="R54" s="341" t="str">
        <f ca="1"/>
        <v/>
      </c>
      <c r="S54" s="211" t="s">
        <v>95</v>
      </c>
      <c r="T54" s="338" t="str">
        <f ca="1"/>
        <v/>
      </c>
      <c r="U54" s="318" t="str">
        <f ca="1"/>
        <v/>
      </c>
      <c r="V54" s="318" t="str">
        <f ca="1"/>
        <v/>
      </c>
      <c r="W54" s="319" t="str">
        <f ca="1"/>
        <v/>
      </c>
      <c r="X54" s="339" t="str">
        <f ca="1"/>
        <v/>
      </c>
      <c r="Y54" s="318" t="str">
        <f ca="1"/>
        <v/>
      </c>
      <c r="Z54" s="319" t="str">
        <f ca="1"/>
        <v/>
      </c>
      <c r="AA54" s="319" t="str">
        <f ca="1"/>
        <v/>
      </c>
      <c r="AB54" s="323" t="str">
        <f ca="1"/>
        <v/>
      </c>
      <c r="AC54" s="342" t="str">
        <f ca="1"/>
        <v/>
      </c>
      <c r="AD54" s="343" t="str">
        <f ca="1"/>
        <v/>
      </c>
      <c r="AE54" s="344" t="str">
        <f ca="1"/>
        <v/>
      </c>
      <c r="AF54" s="319" t="str">
        <f ca="1"/>
        <v/>
      </c>
      <c r="AG54" s="319" t="str">
        <f ca="1"/>
        <v/>
      </c>
      <c r="AH54" s="341" t="str">
        <f ca="1"/>
        <v/>
      </c>
      <c r="AI54" s="211" t="s">
        <v>95</v>
      </c>
    </row>
    <row r="55" spans="2:35">
      <c r="E55" s="211" t="s">
        <v>95</v>
      </c>
      <c r="F55" s="338" t="str">
        <f ca="1"/>
        <v/>
      </c>
      <c r="G55" s="318" t="str">
        <f ca="1"/>
        <v/>
      </c>
      <c r="H55" s="319" t="str">
        <f ca="1"/>
        <v/>
      </c>
      <c r="I55" s="339" t="str">
        <f ca="1"/>
        <v/>
      </c>
      <c r="J55" s="318" t="str">
        <f ca="1"/>
        <v/>
      </c>
      <c r="K55" s="319" t="str">
        <f ca="1"/>
        <v/>
      </c>
      <c r="L55" s="319" t="str">
        <f ca="1"/>
        <v/>
      </c>
      <c r="M55" s="323" t="str">
        <f ca="1"/>
        <v/>
      </c>
      <c r="N55" s="340" t="str">
        <f ca="1"/>
        <v/>
      </c>
      <c r="O55" s="319" t="str">
        <f ca="1"/>
        <v/>
      </c>
      <c r="P55" s="320" t="str">
        <f ca="1"/>
        <v/>
      </c>
      <c r="Q55" s="319" t="str">
        <f ca="1"/>
        <v/>
      </c>
      <c r="R55" s="341" t="str">
        <f ca="1"/>
        <v/>
      </c>
      <c r="S55" s="211" t="s">
        <v>95</v>
      </c>
      <c r="T55" s="338" t="str">
        <f ca="1"/>
        <v/>
      </c>
      <c r="U55" s="318" t="str">
        <f ca="1"/>
        <v/>
      </c>
      <c r="V55" s="318" t="str">
        <f ca="1"/>
        <v/>
      </c>
      <c r="W55" s="319" t="str">
        <f ca="1"/>
        <v/>
      </c>
      <c r="X55" s="339" t="str">
        <f ca="1"/>
        <v/>
      </c>
      <c r="Y55" s="318" t="str">
        <f ca="1"/>
        <v/>
      </c>
      <c r="Z55" s="319" t="str">
        <f ca="1"/>
        <v/>
      </c>
      <c r="AA55" s="319" t="str">
        <f ca="1"/>
        <v/>
      </c>
      <c r="AB55" s="323" t="str">
        <f ca="1"/>
        <v/>
      </c>
      <c r="AC55" s="342" t="str">
        <f ca="1"/>
        <v/>
      </c>
      <c r="AD55" s="343" t="str">
        <f ca="1"/>
        <v/>
      </c>
      <c r="AE55" s="344" t="str">
        <f ca="1"/>
        <v/>
      </c>
      <c r="AF55" s="319" t="str">
        <f ca="1"/>
        <v/>
      </c>
      <c r="AG55" s="319" t="str">
        <f ca="1"/>
        <v/>
      </c>
      <c r="AH55" s="341" t="str">
        <f ca="1"/>
        <v/>
      </c>
      <c r="AI55" s="211" t="s">
        <v>95</v>
      </c>
    </row>
    <row r="56" spans="2:35">
      <c r="E56" s="211" t="s">
        <v>95</v>
      </c>
      <c r="F56" s="338" t="str">
        <f ca="1"/>
        <v/>
      </c>
      <c r="G56" s="318" t="str">
        <f ca="1"/>
        <v/>
      </c>
      <c r="H56" s="319" t="str">
        <f ca="1"/>
        <v/>
      </c>
      <c r="I56" s="339" t="str">
        <f ca="1"/>
        <v/>
      </c>
      <c r="J56" s="318" t="str">
        <f ca="1"/>
        <v/>
      </c>
      <c r="K56" s="319" t="str">
        <f ca="1"/>
        <v/>
      </c>
      <c r="L56" s="319" t="str">
        <f ca="1"/>
        <v/>
      </c>
      <c r="M56" s="323" t="str">
        <f ca="1"/>
        <v/>
      </c>
      <c r="N56" s="340" t="str">
        <f ca="1"/>
        <v/>
      </c>
      <c r="O56" s="319" t="str">
        <f ca="1"/>
        <v/>
      </c>
      <c r="P56" s="320" t="str">
        <f ca="1"/>
        <v/>
      </c>
      <c r="Q56" s="319" t="str">
        <f ca="1"/>
        <v/>
      </c>
      <c r="R56" s="341" t="str">
        <f ca="1"/>
        <v/>
      </c>
      <c r="S56" s="211" t="s">
        <v>95</v>
      </c>
      <c r="T56" s="338" t="str">
        <f ca="1"/>
        <v/>
      </c>
      <c r="U56" s="318" t="str">
        <f ca="1"/>
        <v/>
      </c>
      <c r="V56" s="318" t="str">
        <f ca="1"/>
        <v/>
      </c>
      <c r="W56" s="319" t="str">
        <f ca="1"/>
        <v/>
      </c>
      <c r="X56" s="339" t="str">
        <f ca="1"/>
        <v/>
      </c>
      <c r="Y56" s="318" t="str">
        <f ca="1"/>
        <v/>
      </c>
      <c r="Z56" s="319" t="str">
        <f ca="1"/>
        <v/>
      </c>
      <c r="AA56" s="319" t="str">
        <f ca="1"/>
        <v/>
      </c>
      <c r="AB56" s="323" t="str">
        <f ca="1"/>
        <v/>
      </c>
      <c r="AC56" s="342" t="str">
        <f ca="1"/>
        <v/>
      </c>
      <c r="AD56" s="343" t="str">
        <f ca="1"/>
        <v/>
      </c>
      <c r="AE56" s="344" t="str">
        <f ca="1"/>
        <v/>
      </c>
      <c r="AF56" s="319" t="str">
        <f ca="1"/>
        <v/>
      </c>
      <c r="AG56" s="319" t="str">
        <f ca="1"/>
        <v/>
      </c>
      <c r="AH56" s="341" t="str">
        <f ca="1"/>
        <v/>
      </c>
      <c r="AI56" s="211" t="s">
        <v>95</v>
      </c>
    </row>
    <row r="57" spans="2:35">
      <c r="E57" s="211" t="s">
        <v>95</v>
      </c>
      <c r="F57" s="338" t="str">
        <f ca="1"/>
        <v/>
      </c>
      <c r="G57" s="318" t="str">
        <f ca="1"/>
        <v/>
      </c>
      <c r="H57" s="319" t="str">
        <f ca="1"/>
        <v/>
      </c>
      <c r="I57" s="339" t="str">
        <f ca="1"/>
        <v/>
      </c>
      <c r="J57" s="318" t="str">
        <f ca="1"/>
        <v/>
      </c>
      <c r="K57" s="319" t="str">
        <f ca="1"/>
        <v/>
      </c>
      <c r="L57" s="319" t="str">
        <f ca="1"/>
        <v/>
      </c>
      <c r="M57" s="323" t="str">
        <f ca="1"/>
        <v/>
      </c>
      <c r="N57" s="340" t="str">
        <f ca="1"/>
        <v/>
      </c>
      <c r="O57" s="319" t="str">
        <f ca="1"/>
        <v/>
      </c>
      <c r="P57" s="320" t="str">
        <f ca="1"/>
        <v/>
      </c>
      <c r="Q57" s="319" t="str">
        <f ca="1"/>
        <v/>
      </c>
      <c r="R57" s="341" t="str">
        <f ca="1"/>
        <v/>
      </c>
      <c r="S57" s="211" t="s">
        <v>95</v>
      </c>
      <c r="T57" s="338" t="str">
        <f ca="1"/>
        <v/>
      </c>
      <c r="U57" s="318" t="str">
        <f ca="1"/>
        <v/>
      </c>
      <c r="V57" s="318" t="str">
        <f ca="1"/>
        <v/>
      </c>
      <c r="W57" s="319" t="str">
        <f ca="1"/>
        <v/>
      </c>
      <c r="X57" s="339" t="str">
        <f ca="1"/>
        <v/>
      </c>
      <c r="Y57" s="318" t="str">
        <f ca="1"/>
        <v/>
      </c>
      <c r="Z57" s="319" t="str">
        <f ca="1"/>
        <v/>
      </c>
      <c r="AA57" s="319" t="str">
        <f ca="1"/>
        <v/>
      </c>
      <c r="AB57" s="323" t="str">
        <f ca="1"/>
        <v/>
      </c>
      <c r="AC57" s="342" t="str">
        <f ca="1"/>
        <v/>
      </c>
      <c r="AD57" s="343" t="str">
        <f ca="1"/>
        <v/>
      </c>
      <c r="AE57" s="344" t="str">
        <f ca="1"/>
        <v/>
      </c>
      <c r="AF57" s="319" t="str">
        <f ca="1"/>
        <v/>
      </c>
      <c r="AG57" s="319" t="str">
        <f ca="1"/>
        <v/>
      </c>
      <c r="AH57" s="341" t="str">
        <f ca="1"/>
        <v/>
      </c>
      <c r="AI57" s="211" t="s">
        <v>95</v>
      </c>
    </row>
    <row r="58" spans="2:35">
      <c r="E58" s="211" t="s">
        <v>95</v>
      </c>
      <c r="F58" s="338" t="str">
        <f ca="1"/>
        <v/>
      </c>
      <c r="G58" s="318" t="str">
        <f ca="1"/>
        <v/>
      </c>
      <c r="H58" s="319" t="str">
        <f ca="1"/>
        <v/>
      </c>
      <c r="I58" s="339" t="str">
        <f ca="1"/>
        <v/>
      </c>
      <c r="J58" s="318" t="str">
        <f ca="1"/>
        <v/>
      </c>
      <c r="K58" s="319" t="str">
        <f ca="1"/>
        <v/>
      </c>
      <c r="L58" s="319" t="str">
        <f ca="1"/>
        <v/>
      </c>
      <c r="M58" s="323" t="str">
        <f ca="1"/>
        <v/>
      </c>
      <c r="N58" s="340" t="str">
        <f ca="1"/>
        <v/>
      </c>
      <c r="O58" s="319" t="str">
        <f ca="1"/>
        <v/>
      </c>
      <c r="P58" s="320" t="str">
        <f ca="1"/>
        <v/>
      </c>
      <c r="Q58" s="319" t="str">
        <f ca="1"/>
        <v/>
      </c>
      <c r="R58" s="341" t="str">
        <f ca="1"/>
        <v/>
      </c>
      <c r="S58" s="211" t="s">
        <v>95</v>
      </c>
      <c r="T58" s="338" t="str">
        <f ca="1"/>
        <v/>
      </c>
      <c r="U58" s="318" t="str">
        <f ca="1"/>
        <v/>
      </c>
      <c r="V58" s="318" t="str">
        <f ca="1"/>
        <v/>
      </c>
      <c r="W58" s="319" t="str">
        <f ca="1"/>
        <v/>
      </c>
      <c r="X58" s="339" t="str">
        <f ca="1"/>
        <v/>
      </c>
      <c r="Y58" s="318" t="str">
        <f ca="1"/>
        <v/>
      </c>
      <c r="Z58" s="319" t="str">
        <f ca="1"/>
        <v/>
      </c>
      <c r="AA58" s="319" t="str">
        <f ca="1"/>
        <v/>
      </c>
      <c r="AB58" s="323" t="str">
        <f ca="1"/>
        <v/>
      </c>
      <c r="AC58" s="342" t="str">
        <f ca="1"/>
        <v/>
      </c>
      <c r="AD58" s="343" t="str">
        <f ca="1"/>
        <v/>
      </c>
      <c r="AE58" s="344" t="str">
        <f ca="1"/>
        <v/>
      </c>
      <c r="AF58" s="319" t="str">
        <f ca="1"/>
        <v/>
      </c>
      <c r="AG58" s="319" t="str">
        <f ca="1"/>
        <v/>
      </c>
      <c r="AH58" s="341" t="str">
        <f ca="1"/>
        <v/>
      </c>
      <c r="AI58" s="211" t="s">
        <v>95</v>
      </c>
    </row>
    <row r="59" spans="2:35">
      <c r="E59" s="211" t="s">
        <v>95</v>
      </c>
      <c r="F59" s="338" t="str">
        <f ca="1"/>
        <v/>
      </c>
      <c r="G59" s="318" t="str">
        <f ca="1"/>
        <v/>
      </c>
      <c r="H59" s="319" t="str">
        <f ca="1"/>
        <v/>
      </c>
      <c r="I59" s="339" t="str">
        <f ca="1"/>
        <v/>
      </c>
      <c r="J59" s="318" t="str">
        <f ca="1"/>
        <v/>
      </c>
      <c r="K59" s="319" t="str">
        <f ca="1"/>
        <v/>
      </c>
      <c r="L59" s="319" t="str">
        <f ca="1"/>
        <v/>
      </c>
      <c r="M59" s="323" t="str">
        <f ca="1"/>
        <v/>
      </c>
      <c r="N59" s="340" t="str">
        <f ca="1"/>
        <v/>
      </c>
      <c r="O59" s="319" t="str">
        <f ca="1"/>
        <v/>
      </c>
      <c r="P59" s="320" t="str">
        <f ca="1"/>
        <v/>
      </c>
      <c r="Q59" s="319" t="str">
        <f ca="1"/>
        <v/>
      </c>
      <c r="R59" s="341" t="str">
        <f ca="1"/>
        <v/>
      </c>
      <c r="S59" s="211" t="s">
        <v>95</v>
      </c>
      <c r="T59" s="338" t="str">
        <f ca="1"/>
        <v/>
      </c>
      <c r="U59" s="318" t="str">
        <f ca="1"/>
        <v/>
      </c>
      <c r="V59" s="318" t="str">
        <f ca="1"/>
        <v/>
      </c>
      <c r="W59" s="319" t="str">
        <f ca="1"/>
        <v/>
      </c>
      <c r="X59" s="339" t="str">
        <f ca="1"/>
        <v/>
      </c>
      <c r="Y59" s="318" t="str">
        <f ca="1"/>
        <v/>
      </c>
      <c r="Z59" s="319" t="str">
        <f ca="1"/>
        <v/>
      </c>
      <c r="AA59" s="319" t="str">
        <f ca="1"/>
        <v/>
      </c>
      <c r="AB59" s="323" t="str">
        <f ca="1"/>
        <v/>
      </c>
      <c r="AC59" s="342" t="str">
        <f ca="1"/>
        <v/>
      </c>
      <c r="AD59" s="343" t="str">
        <f ca="1"/>
        <v/>
      </c>
      <c r="AE59" s="344" t="str">
        <f ca="1"/>
        <v/>
      </c>
      <c r="AF59" s="319" t="str">
        <f ca="1"/>
        <v/>
      </c>
      <c r="AG59" s="319" t="str">
        <f ca="1"/>
        <v/>
      </c>
      <c r="AH59" s="341" t="str">
        <f ca="1"/>
        <v/>
      </c>
      <c r="AI59" s="211" t="s">
        <v>95</v>
      </c>
    </row>
    <row r="60" spans="2:35">
      <c r="E60" s="211" t="s">
        <v>95</v>
      </c>
      <c r="F60" s="338" t="str">
        <f ca="1"/>
        <v/>
      </c>
      <c r="G60" s="318" t="str">
        <f ca="1"/>
        <v/>
      </c>
      <c r="H60" s="319" t="str">
        <f ca="1"/>
        <v/>
      </c>
      <c r="I60" s="339" t="str">
        <f ca="1"/>
        <v/>
      </c>
      <c r="J60" s="318" t="str">
        <f ca="1"/>
        <v/>
      </c>
      <c r="K60" s="319" t="str">
        <f ca="1"/>
        <v/>
      </c>
      <c r="L60" s="319" t="str">
        <f ca="1"/>
        <v/>
      </c>
      <c r="M60" s="323" t="str">
        <f ca="1"/>
        <v/>
      </c>
      <c r="N60" s="340" t="str">
        <f ca="1"/>
        <v/>
      </c>
      <c r="O60" s="319" t="str">
        <f ca="1"/>
        <v/>
      </c>
      <c r="P60" s="320" t="str">
        <f ca="1"/>
        <v/>
      </c>
      <c r="Q60" s="319" t="str">
        <f ca="1"/>
        <v/>
      </c>
      <c r="R60" s="341" t="str">
        <f ca="1"/>
        <v/>
      </c>
      <c r="S60" s="211" t="s">
        <v>95</v>
      </c>
      <c r="T60" s="338" t="str">
        <f ca="1"/>
        <v/>
      </c>
      <c r="U60" s="318" t="str">
        <f ca="1"/>
        <v/>
      </c>
      <c r="V60" s="318" t="str">
        <f ca="1"/>
        <v/>
      </c>
      <c r="W60" s="319" t="str">
        <f ca="1"/>
        <v/>
      </c>
      <c r="X60" s="339" t="str">
        <f ca="1"/>
        <v/>
      </c>
      <c r="Y60" s="318" t="str">
        <f ca="1"/>
        <v/>
      </c>
      <c r="Z60" s="319" t="str">
        <f ca="1"/>
        <v/>
      </c>
      <c r="AA60" s="319" t="str">
        <f ca="1"/>
        <v/>
      </c>
      <c r="AB60" s="323" t="str">
        <f ca="1"/>
        <v/>
      </c>
      <c r="AC60" s="342" t="str">
        <f ca="1"/>
        <v/>
      </c>
      <c r="AD60" s="343" t="str">
        <f ca="1"/>
        <v/>
      </c>
      <c r="AE60" s="344" t="str">
        <f ca="1"/>
        <v/>
      </c>
      <c r="AF60" s="319" t="str">
        <f ca="1"/>
        <v/>
      </c>
      <c r="AG60" s="319" t="str">
        <f ca="1"/>
        <v/>
      </c>
      <c r="AH60" s="341" t="str">
        <f ca="1"/>
        <v/>
      </c>
      <c r="AI60" s="211" t="s">
        <v>95</v>
      </c>
    </row>
    <row r="61" spans="2:35">
      <c r="E61" s="211" t="s">
        <v>95</v>
      </c>
      <c r="F61" s="338" t="str">
        <f ca="1"/>
        <v/>
      </c>
      <c r="G61" s="318" t="str">
        <f ca="1"/>
        <v/>
      </c>
      <c r="H61" s="319" t="str">
        <f ca="1"/>
        <v/>
      </c>
      <c r="I61" s="339" t="str">
        <f ca="1"/>
        <v/>
      </c>
      <c r="J61" s="318" t="str">
        <f ca="1"/>
        <v/>
      </c>
      <c r="K61" s="319" t="str">
        <f ca="1"/>
        <v/>
      </c>
      <c r="L61" s="319" t="str">
        <f ca="1"/>
        <v/>
      </c>
      <c r="M61" s="323" t="str">
        <f ca="1"/>
        <v/>
      </c>
      <c r="N61" s="340" t="str">
        <f ca="1"/>
        <v/>
      </c>
      <c r="O61" s="319" t="str">
        <f ca="1"/>
        <v/>
      </c>
      <c r="P61" s="320" t="str">
        <f ca="1"/>
        <v/>
      </c>
      <c r="Q61" s="319" t="str">
        <f ca="1"/>
        <v/>
      </c>
      <c r="R61" s="341" t="str">
        <f ca="1"/>
        <v/>
      </c>
      <c r="S61" s="211" t="s">
        <v>95</v>
      </c>
      <c r="T61" s="338" t="str">
        <f ca="1"/>
        <v/>
      </c>
      <c r="U61" s="318" t="str">
        <f ca="1"/>
        <v/>
      </c>
      <c r="V61" s="318" t="str">
        <f ca="1"/>
        <v/>
      </c>
      <c r="W61" s="319" t="str">
        <f ca="1"/>
        <v/>
      </c>
      <c r="X61" s="339" t="str">
        <f ca="1"/>
        <v/>
      </c>
      <c r="Y61" s="318" t="str">
        <f ca="1"/>
        <v/>
      </c>
      <c r="Z61" s="319" t="str">
        <f ca="1"/>
        <v/>
      </c>
      <c r="AA61" s="319" t="str">
        <f ca="1"/>
        <v/>
      </c>
      <c r="AB61" s="323" t="str">
        <f ca="1"/>
        <v/>
      </c>
      <c r="AC61" s="342" t="str">
        <f ca="1"/>
        <v/>
      </c>
      <c r="AD61" s="343" t="str">
        <f ca="1"/>
        <v/>
      </c>
      <c r="AE61" s="344" t="str">
        <f ca="1"/>
        <v/>
      </c>
      <c r="AF61" s="319" t="str">
        <f ca="1"/>
        <v/>
      </c>
      <c r="AG61" s="319" t="str">
        <f ca="1"/>
        <v/>
      </c>
      <c r="AH61" s="341" t="str">
        <f ca="1"/>
        <v/>
      </c>
      <c r="AI61" s="211" t="s">
        <v>95</v>
      </c>
    </row>
    <row r="62" spans="2:35">
      <c r="E62" s="211" t="s">
        <v>95</v>
      </c>
      <c r="F62" s="338" t="str">
        <f ca="1"/>
        <v/>
      </c>
      <c r="G62" s="318" t="str">
        <f ca="1"/>
        <v/>
      </c>
      <c r="H62" s="319" t="str">
        <f ca="1"/>
        <v/>
      </c>
      <c r="I62" s="339" t="str">
        <f ca="1"/>
        <v/>
      </c>
      <c r="J62" s="318" t="str">
        <f ca="1"/>
        <v/>
      </c>
      <c r="K62" s="319" t="str">
        <f ca="1"/>
        <v/>
      </c>
      <c r="L62" s="319" t="str">
        <f ca="1"/>
        <v/>
      </c>
      <c r="M62" s="323" t="str">
        <f ca="1"/>
        <v/>
      </c>
      <c r="N62" s="340" t="str">
        <f ca="1"/>
        <v/>
      </c>
      <c r="O62" s="319" t="str">
        <f ca="1"/>
        <v/>
      </c>
      <c r="P62" s="320" t="str">
        <f ca="1"/>
        <v/>
      </c>
      <c r="Q62" s="319" t="str">
        <f ca="1"/>
        <v/>
      </c>
      <c r="R62" s="341" t="str">
        <f ca="1"/>
        <v/>
      </c>
      <c r="S62" s="211" t="s">
        <v>95</v>
      </c>
      <c r="T62" s="338" t="str">
        <f ca="1"/>
        <v/>
      </c>
      <c r="U62" s="318" t="str">
        <f ca="1"/>
        <v/>
      </c>
      <c r="V62" s="318" t="str">
        <f ca="1"/>
        <v/>
      </c>
      <c r="W62" s="319" t="str">
        <f ca="1"/>
        <v/>
      </c>
      <c r="X62" s="339" t="str">
        <f ca="1"/>
        <v/>
      </c>
      <c r="Y62" s="318" t="str">
        <f ca="1"/>
        <v/>
      </c>
      <c r="Z62" s="319" t="str">
        <f ca="1"/>
        <v/>
      </c>
      <c r="AA62" s="319" t="str">
        <f ca="1"/>
        <v/>
      </c>
      <c r="AB62" s="323" t="str">
        <f ca="1"/>
        <v/>
      </c>
      <c r="AC62" s="342" t="str">
        <f ca="1"/>
        <v/>
      </c>
      <c r="AD62" s="343" t="str">
        <f ca="1"/>
        <v/>
      </c>
      <c r="AE62" s="344" t="str">
        <f ca="1"/>
        <v/>
      </c>
      <c r="AF62" s="319" t="str">
        <f ca="1"/>
        <v/>
      </c>
      <c r="AG62" s="319" t="str">
        <f ca="1"/>
        <v/>
      </c>
      <c r="AH62" s="341" t="str">
        <f ca="1"/>
        <v/>
      </c>
      <c r="AI62" s="211" t="s">
        <v>95</v>
      </c>
    </row>
    <row r="63" spans="2:35">
      <c r="E63" s="211" t="s">
        <v>95</v>
      </c>
      <c r="F63" s="338" t="str">
        <f ca="1"/>
        <v/>
      </c>
      <c r="G63" s="318" t="str">
        <f ca="1"/>
        <v/>
      </c>
      <c r="H63" s="319" t="str">
        <f ca="1"/>
        <v/>
      </c>
      <c r="I63" s="339" t="str">
        <f ca="1"/>
        <v/>
      </c>
      <c r="J63" s="318" t="str">
        <f ca="1"/>
        <v/>
      </c>
      <c r="K63" s="319" t="str">
        <f ca="1"/>
        <v/>
      </c>
      <c r="L63" s="319" t="str">
        <f ca="1"/>
        <v/>
      </c>
      <c r="M63" s="323" t="str">
        <f ca="1"/>
        <v/>
      </c>
      <c r="N63" s="340" t="str">
        <f ca="1"/>
        <v/>
      </c>
      <c r="O63" s="319" t="str">
        <f ca="1"/>
        <v/>
      </c>
      <c r="P63" s="320" t="str">
        <f ca="1"/>
        <v/>
      </c>
      <c r="Q63" s="319" t="str">
        <f ca="1"/>
        <v/>
      </c>
      <c r="R63" s="341" t="str">
        <f ca="1"/>
        <v/>
      </c>
      <c r="S63" s="211" t="s">
        <v>95</v>
      </c>
      <c r="T63" s="338" t="str">
        <f ca="1"/>
        <v/>
      </c>
      <c r="U63" s="318" t="str">
        <f ca="1"/>
        <v/>
      </c>
      <c r="V63" s="318" t="str">
        <f ca="1"/>
        <v/>
      </c>
      <c r="W63" s="319" t="str">
        <f ca="1"/>
        <v/>
      </c>
      <c r="X63" s="339" t="str">
        <f ca="1"/>
        <v/>
      </c>
      <c r="Y63" s="318" t="str">
        <f ca="1"/>
        <v/>
      </c>
      <c r="Z63" s="319" t="str">
        <f ca="1"/>
        <v/>
      </c>
      <c r="AA63" s="319" t="str">
        <f ca="1"/>
        <v/>
      </c>
      <c r="AB63" s="323" t="str">
        <f ca="1"/>
        <v/>
      </c>
      <c r="AC63" s="342" t="str">
        <f ca="1"/>
        <v/>
      </c>
      <c r="AD63" s="343" t="str">
        <f ca="1"/>
        <v/>
      </c>
      <c r="AE63" s="344" t="str">
        <f ca="1"/>
        <v/>
      </c>
      <c r="AF63" s="319" t="str">
        <f ca="1"/>
        <v/>
      </c>
      <c r="AG63" s="319" t="str">
        <f ca="1"/>
        <v/>
      </c>
      <c r="AH63" s="341" t="str">
        <f ca="1"/>
        <v/>
      </c>
      <c r="AI63" s="211" t="s">
        <v>95</v>
      </c>
    </row>
    <row r="64" spans="2:35">
      <c r="E64" s="211" t="s">
        <v>95</v>
      </c>
      <c r="F64" s="338" t="str">
        <f ca="1"/>
        <v/>
      </c>
      <c r="G64" s="318" t="str">
        <f ca="1"/>
        <v/>
      </c>
      <c r="H64" s="319" t="str">
        <f ca="1"/>
        <v/>
      </c>
      <c r="I64" s="339" t="str">
        <f ca="1"/>
        <v/>
      </c>
      <c r="J64" s="318" t="str">
        <f ca="1"/>
        <v/>
      </c>
      <c r="K64" s="319" t="str">
        <f ca="1"/>
        <v/>
      </c>
      <c r="L64" s="319" t="str">
        <f ca="1"/>
        <v/>
      </c>
      <c r="M64" s="323" t="str">
        <f ca="1"/>
        <v/>
      </c>
      <c r="N64" s="340" t="str">
        <f ca="1"/>
        <v/>
      </c>
      <c r="O64" s="319" t="str">
        <f ca="1"/>
        <v/>
      </c>
      <c r="P64" s="320" t="str">
        <f ca="1"/>
        <v/>
      </c>
      <c r="Q64" s="319" t="str">
        <f ca="1"/>
        <v/>
      </c>
      <c r="R64" s="341" t="str">
        <f ca="1"/>
        <v/>
      </c>
      <c r="S64" s="211" t="s">
        <v>95</v>
      </c>
      <c r="T64" s="338" t="str">
        <f ca="1"/>
        <v/>
      </c>
      <c r="U64" s="318" t="str">
        <f ca="1"/>
        <v/>
      </c>
      <c r="V64" s="318" t="str">
        <f ca="1"/>
        <v/>
      </c>
      <c r="W64" s="319" t="str">
        <f ca="1"/>
        <v/>
      </c>
      <c r="X64" s="339" t="str">
        <f ca="1"/>
        <v/>
      </c>
      <c r="Y64" s="318" t="str">
        <f ca="1"/>
        <v/>
      </c>
      <c r="Z64" s="319" t="str">
        <f ca="1"/>
        <v/>
      </c>
      <c r="AA64" s="319" t="str">
        <f ca="1"/>
        <v/>
      </c>
      <c r="AB64" s="323" t="str">
        <f ca="1"/>
        <v/>
      </c>
      <c r="AC64" s="342" t="str">
        <f ca="1"/>
        <v/>
      </c>
      <c r="AD64" s="343" t="str">
        <f ca="1"/>
        <v/>
      </c>
      <c r="AE64" s="344" t="str">
        <f ca="1"/>
        <v/>
      </c>
      <c r="AF64" s="319" t="str">
        <f ca="1"/>
        <v/>
      </c>
      <c r="AG64" s="319" t="str">
        <f ca="1"/>
        <v/>
      </c>
      <c r="AH64" s="341" t="str">
        <f ca="1"/>
        <v/>
      </c>
      <c r="AI64" s="211" t="s">
        <v>95</v>
      </c>
    </row>
    <row r="65" spans="5:35">
      <c r="E65" s="211" t="s">
        <v>95</v>
      </c>
      <c r="F65" s="338" t="str">
        <f ca="1"/>
        <v/>
      </c>
      <c r="G65" s="318" t="str">
        <f ca="1"/>
        <v/>
      </c>
      <c r="H65" s="319" t="str">
        <f ca="1"/>
        <v/>
      </c>
      <c r="I65" s="339" t="str">
        <f ca="1"/>
        <v/>
      </c>
      <c r="J65" s="318" t="str">
        <f ca="1"/>
        <v/>
      </c>
      <c r="K65" s="319" t="str">
        <f ca="1"/>
        <v/>
      </c>
      <c r="L65" s="319" t="str">
        <f ca="1"/>
        <v/>
      </c>
      <c r="M65" s="323" t="str">
        <f ca="1"/>
        <v/>
      </c>
      <c r="N65" s="340" t="str">
        <f ca="1"/>
        <v/>
      </c>
      <c r="O65" s="319" t="str">
        <f ca="1"/>
        <v/>
      </c>
      <c r="P65" s="320" t="str">
        <f ca="1"/>
        <v/>
      </c>
      <c r="Q65" s="319" t="str">
        <f ca="1"/>
        <v/>
      </c>
      <c r="R65" s="341" t="str">
        <f ca="1"/>
        <v/>
      </c>
      <c r="S65" s="211" t="s">
        <v>95</v>
      </c>
      <c r="T65" s="338" t="str">
        <f ca="1"/>
        <v/>
      </c>
      <c r="U65" s="318" t="str">
        <f ca="1"/>
        <v/>
      </c>
      <c r="V65" s="318" t="str">
        <f ca="1"/>
        <v/>
      </c>
      <c r="W65" s="319" t="str">
        <f ca="1"/>
        <v/>
      </c>
      <c r="X65" s="339" t="str">
        <f ca="1"/>
        <v/>
      </c>
      <c r="Y65" s="318" t="str">
        <f ca="1"/>
        <v/>
      </c>
      <c r="Z65" s="319" t="str">
        <f ca="1"/>
        <v/>
      </c>
      <c r="AA65" s="319" t="str">
        <f ca="1"/>
        <v/>
      </c>
      <c r="AB65" s="323" t="str">
        <f ca="1"/>
        <v/>
      </c>
      <c r="AC65" s="342" t="str">
        <f ca="1"/>
        <v/>
      </c>
      <c r="AD65" s="343" t="str">
        <f ca="1"/>
        <v/>
      </c>
      <c r="AE65" s="344" t="str">
        <f ca="1"/>
        <v/>
      </c>
      <c r="AF65" s="319" t="str">
        <f ca="1"/>
        <v/>
      </c>
      <c r="AG65" s="319" t="str">
        <f ca="1"/>
        <v/>
      </c>
      <c r="AH65" s="341" t="str">
        <f ca="1"/>
        <v/>
      </c>
      <c r="AI65" s="211" t="s">
        <v>95</v>
      </c>
    </row>
    <row r="66" spans="5:35">
      <c r="E66" s="211" t="s">
        <v>95</v>
      </c>
      <c r="F66" s="338" t="str">
        <f ca="1"/>
        <v/>
      </c>
      <c r="G66" s="318" t="str">
        <f ca="1"/>
        <v/>
      </c>
      <c r="H66" s="319" t="str">
        <f ca="1"/>
        <v/>
      </c>
      <c r="I66" s="339" t="str">
        <f ca="1"/>
        <v/>
      </c>
      <c r="J66" s="318" t="str">
        <f ca="1"/>
        <v/>
      </c>
      <c r="K66" s="319" t="str">
        <f ca="1"/>
        <v/>
      </c>
      <c r="L66" s="319" t="str">
        <f ca="1"/>
        <v/>
      </c>
      <c r="M66" s="323" t="str">
        <f ca="1"/>
        <v/>
      </c>
      <c r="N66" s="340" t="str">
        <f ca="1"/>
        <v/>
      </c>
      <c r="O66" s="319" t="str">
        <f ca="1"/>
        <v/>
      </c>
      <c r="P66" s="320" t="str">
        <f ca="1"/>
        <v/>
      </c>
      <c r="Q66" s="319" t="str">
        <f ca="1"/>
        <v/>
      </c>
      <c r="R66" s="341" t="str">
        <f ca="1"/>
        <v/>
      </c>
      <c r="S66" s="211" t="s">
        <v>95</v>
      </c>
      <c r="T66" s="338" t="str">
        <f ca="1"/>
        <v/>
      </c>
      <c r="U66" s="318" t="str">
        <f ca="1"/>
        <v/>
      </c>
      <c r="V66" s="318" t="str">
        <f ca="1"/>
        <v/>
      </c>
      <c r="W66" s="319" t="str">
        <f ca="1"/>
        <v/>
      </c>
      <c r="X66" s="339" t="str">
        <f ca="1"/>
        <v/>
      </c>
      <c r="Y66" s="318" t="str">
        <f ca="1"/>
        <v/>
      </c>
      <c r="Z66" s="319" t="str">
        <f ca="1"/>
        <v/>
      </c>
      <c r="AA66" s="319" t="str">
        <f ca="1"/>
        <v/>
      </c>
      <c r="AB66" s="323" t="str">
        <f ca="1"/>
        <v/>
      </c>
      <c r="AC66" s="342" t="str">
        <f ca="1"/>
        <v/>
      </c>
      <c r="AD66" s="343" t="str">
        <f ca="1"/>
        <v/>
      </c>
      <c r="AE66" s="344" t="str">
        <f ca="1"/>
        <v/>
      </c>
      <c r="AF66" s="319" t="str">
        <f ca="1"/>
        <v/>
      </c>
      <c r="AG66" s="319" t="str">
        <f ca="1"/>
        <v/>
      </c>
      <c r="AH66" s="341" t="str">
        <f ca="1"/>
        <v/>
      </c>
      <c r="AI66" s="211" t="s">
        <v>95</v>
      </c>
    </row>
    <row r="67" spans="5:35">
      <c r="E67" s="211" t="s">
        <v>95</v>
      </c>
      <c r="F67" s="338" t="str">
        <f ca="1"/>
        <v/>
      </c>
      <c r="G67" s="318" t="str">
        <f ca="1"/>
        <v/>
      </c>
      <c r="H67" s="319" t="str">
        <f ca="1"/>
        <v/>
      </c>
      <c r="I67" s="339" t="str">
        <f ca="1"/>
        <v/>
      </c>
      <c r="J67" s="318" t="str">
        <f ca="1"/>
        <v/>
      </c>
      <c r="K67" s="319" t="str">
        <f ca="1"/>
        <v/>
      </c>
      <c r="L67" s="319" t="str">
        <f ca="1"/>
        <v/>
      </c>
      <c r="M67" s="323" t="str">
        <f ca="1"/>
        <v/>
      </c>
      <c r="N67" s="340" t="str">
        <f ca="1"/>
        <v/>
      </c>
      <c r="O67" s="319" t="str">
        <f ca="1"/>
        <v/>
      </c>
      <c r="P67" s="320" t="str">
        <f ca="1"/>
        <v/>
      </c>
      <c r="Q67" s="319" t="str">
        <f ca="1"/>
        <v/>
      </c>
      <c r="R67" s="341" t="str">
        <f ca="1"/>
        <v/>
      </c>
      <c r="S67" s="211" t="s">
        <v>95</v>
      </c>
      <c r="T67" s="338" t="str">
        <f ca="1"/>
        <v/>
      </c>
      <c r="U67" s="318" t="str">
        <f ca="1"/>
        <v/>
      </c>
      <c r="V67" s="318" t="str">
        <f ca="1"/>
        <v/>
      </c>
      <c r="W67" s="319" t="str">
        <f ca="1"/>
        <v/>
      </c>
      <c r="X67" s="339" t="str">
        <f ca="1"/>
        <v/>
      </c>
      <c r="Y67" s="318" t="str">
        <f ca="1"/>
        <v/>
      </c>
      <c r="Z67" s="319" t="str">
        <f ca="1"/>
        <v/>
      </c>
      <c r="AA67" s="319" t="str">
        <f ca="1"/>
        <v/>
      </c>
      <c r="AB67" s="323" t="str">
        <f ca="1"/>
        <v/>
      </c>
      <c r="AC67" s="342" t="str">
        <f ca="1"/>
        <v/>
      </c>
      <c r="AD67" s="343" t="str">
        <f ca="1"/>
        <v/>
      </c>
      <c r="AE67" s="344" t="str">
        <f ca="1"/>
        <v/>
      </c>
      <c r="AF67" s="319" t="str">
        <f ca="1"/>
        <v/>
      </c>
      <c r="AG67" s="319" t="str">
        <f ca="1"/>
        <v/>
      </c>
      <c r="AH67" s="341" t="str">
        <f ca="1"/>
        <v/>
      </c>
      <c r="AI67" s="211" t="s">
        <v>95</v>
      </c>
    </row>
    <row r="68" spans="5:35">
      <c r="E68" s="211" t="s">
        <v>95</v>
      </c>
      <c r="F68" s="338" t="str">
        <f ca="1"/>
        <v/>
      </c>
      <c r="G68" s="318" t="str">
        <f ca="1"/>
        <v/>
      </c>
      <c r="H68" s="319" t="str">
        <f ca="1"/>
        <v/>
      </c>
      <c r="I68" s="339" t="str">
        <f ca="1"/>
        <v/>
      </c>
      <c r="J68" s="318" t="str">
        <f ca="1"/>
        <v/>
      </c>
      <c r="K68" s="319" t="str">
        <f ca="1"/>
        <v/>
      </c>
      <c r="L68" s="319" t="str">
        <f ca="1"/>
        <v/>
      </c>
      <c r="M68" s="323" t="str">
        <f ca="1"/>
        <v/>
      </c>
      <c r="N68" s="340" t="str">
        <f ca="1"/>
        <v/>
      </c>
      <c r="O68" s="319" t="str">
        <f ca="1"/>
        <v/>
      </c>
      <c r="P68" s="320" t="str">
        <f ca="1"/>
        <v/>
      </c>
      <c r="Q68" s="319" t="str">
        <f ca="1"/>
        <v/>
      </c>
      <c r="R68" s="341" t="str">
        <f ca="1"/>
        <v/>
      </c>
      <c r="S68" s="211" t="s">
        <v>95</v>
      </c>
      <c r="T68" s="338" t="str">
        <f ca="1"/>
        <v/>
      </c>
      <c r="U68" s="318" t="str">
        <f ca="1"/>
        <v/>
      </c>
      <c r="V68" s="318" t="str">
        <f ca="1"/>
        <v/>
      </c>
      <c r="W68" s="319" t="str">
        <f ca="1"/>
        <v/>
      </c>
      <c r="X68" s="339" t="str">
        <f ca="1"/>
        <v/>
      </c>
      <c r="Y68" s="318" t="str">
        <f ca="1"/>
        <v/>
      </c>
      <c r="Z68" s="319" t="str">
        <f ca="1"/>
        <v/>
      </c>
      <c r="AA68" s="319" t="str">
        <f ca="1"/>
        <v/>
      </c>
      <c r="AB68" s="323" t="str">
        <f ca="1"/>
        <v/>
      </c>
      <c r="AC68" s="342" t="str">
        <f ca="1"/>
        <v/>
      </c>
      <c r="AD68" s="343" t="str">
        <f ca="1"/>
        <v/>
      </c>
      <c r="AE68" s="344" t="str">
        <f ca="1"/>
        <v/>
      </c>
      <c r="AF68" s="319" t="str">
        <f ca="1"/>
        <v/>
      </c>
      <c r="AG68" s="319" t="str">
        <f ca="1"/>
        <v/>
      </c>
      <c r="AH68" s="341" t="str">
        <f ca="1"/>
        <v/>
      </c>
      <c r="AI68" s="211" t="s">
        <v>95</v>
      </c>
    </row>
    <row r="69" spans="5:35">
      <c r="E69" s="211" t="s">
        <v>95</v>
      </c>
      <c r="F69" s="338" t="str">
        <f ca="1"/>
        <v/>
      </c>
      <c r="G69" s="318" t="str">
        <f ca="1"/>
        <v/>
      </c>
      <c r="H69" s="319" t="str">
        <f ca="1"/>
        <v/>
      </c>
      <c r="I69" s="339" t="str">
        <f ca="1"/>
        <v/>
      </c>
      <c r="J69" s="318" t="str">
        <f ca="1"/>
        <v/>
      </c>
      <c r="K69" s="319" t="str">
        <f ca="1"/>
        <v/>
      </c>
      <c r="L69" s="319" t="str">
        <f ca="1"/>
        <v/>
      </c>
      <c r="M69" s="323" t="str">
        <f ca="1"/>
        <v/>
      </c>
      <c r="N69" s="340" t="str">
        <f ca="1"/>
        <v/>
      </c>
      <c r="O69" s="319" t="str">
        <f ca="1"/>
        <v/>
      </c>
      <c r="P69" s="320" t="str">
        <f ca="1"/>
        <v/>
      </c>
      <c r="Q69" s="319" t="str">
        <f ca="1"/>
        <v/>
      </c>
      <c r="R69" s="341" t="str">
        <f ca="1"/>
        <v/>
      </c>
      <c r="S69" s="211" t="s">
        <v>95</v>
      </c>
      <c r="T69" s="338" t="str">
        <f ca="1"/>
        <v/>
      </c>
      <c r="U69" s="318" t="str">
        <f ca="1"/>
        <v/>
      </c>
      <c r="V69" s="318" t="str">
        <f ca="1"/>
        <v/>
      </c>
      <c r="W69" s="319" t="str">
        <f ca="1"/>
        <v/>
      </c>
      <c r="X69" s="339" t="str">
        <f ca="1"/>
        <v/>
      </c>
      <c r="Y69" s="318" t="str">
        <f ca="1"/>
        <v/>
      </c>
      <c r="Z69" s="319" t="str">
        <f ca="1"/>
        <v/>
      </c>
      <c r="AA69" s="319" t="str">
        <f ca="1"/>
        <v/>
      </c>
      <c r="AB69" s="323" t="str">
        <f ca="1"/>
        <v/>
      </c>
      <c r="AC69" s="342" t="str">
        <f ca="1"/>
        <v/>
      </c>
      <c r="AD69" s="343" t="str">
        <f ca="1"/>
        <v/>
      </c>
      <c r="AE69" s="344" t="str">
        <f ca="1"/>
        <v/>
      </c>
      <c r="AF69" s="319" t="str">
        <f ca="1"/>
        <v/>
      </c>
      <c r="AG69" s="319" t="str">
        <f ca="1"/>
        <v/>
      </c>
      <c r="AH69" s="341" t="str">
        <f ca="1"/>
        <v/>
      </c>
      <c r="AI69" s="211" t="s">
        <v>95</v>
      </c>
    </row>
    <row r="70" spans="5:35">
      <c r="E70" s="211" t="s">
        <v>95</v>
      </c>
      <c r="F70" s="338" t="str">
        <f ca="1"/>
        <v/>
      </c>
      <c r="G70" s="318" t="str">
        <f ca="1"/>
        <v/>
      </c>
      <c r="H70" s="319" t="str">
        <f ca="1"/>
        <v/>
      </c>
      <c r="I70" s="339" t="str">
        <f ca="1"/>
        <v/>
      </c>
      <c r="J70" s="318" t="str">
        <f ca="1"/>
        <v/>
      </c>
      <c r="K70" s="319" t="str">
        <f ca="1"/>
        <v/>
      </c>
      <c r="L70" s="319" t="str">
        <f ca="1"/>
        <v/>
      </c>
      <c r="M70" s="323" t="str">
        <f ca="1"/>
        <v/>
      </c>
      <c r="N70" s="340" t="str">
        <f ca="1"/>
        <v/>
      </c>
      <c r="O70" s="319" t="str">
        <f ca="1"/>
        <v/>
      </c>
      <c r="P70" s="320" t="str">
        <f ca="1"/>
        <v/>
      </c>
      <c r="Q70" s="319" t="str">
        <f ca="1"/>
        <v/>
      </c>
      <c r="R70" s="341" t="str">
        <f ca="1"/>
        <v/>
      </c>
      <c r="S70" s="211" t="s">
        <v>95</v>
      </c>
      <c r="T70" s="338" t="str">
        <f ca="1"/>
        <v/>
      </c>
      <c r="U70" s="318" t="str">
        <f ca="1"/>
        <v/>
      </c>
      <c r="V70" s="318" t="str">
        <f ca="1"/>
        <v/>
      </c>
      <c r="W70" s="319" t="str">
        <f ca="1"/>
        <v/>
      </c>
      <c r="X70" s="339" t="str">
        <f ca="1"/>
        <v/>
      </c>
      <c r="Y70" s="318" t="str">
        <f ca="1"/>
        <v/>
      </c>
      <c r="Z70" s="319" t="str">
        <f ca="1"/>
        <v/>
      </c>
      <c r="AA70" s="319" t="str">
        <f ca="1"/>
        <v/>
      </c>
      <c r="AB70" s="323" t="str">
        <f ca="1"/>
        <v/>
      </c>
      <c r="AC70" s="342" t="str">
        <f ca="1"/>
        <v/>
      </c>
      <c r="AD70" s="343" t="str">
        <f ca="1"/>
        <v/>
      </c>
      <c r="AE70" s="344" t="str">
        <f ca="1"/>
        <v/>
      </c>
      <c r="AF70" s="319" t="str">
        <f ca="1"/>
        <v/>
      </c>
      <c r="AG70" s="319" t="str">
        <f ca="1"/>
        <v/>
      </c>
      <c r="AH70" s="341" t="str">
        <f ca="1"/>
        <v/>
      </c>
      <c r="AI70" s="211" t="s">
        <v>95</v>
      </c>
    </row>
    <row r="71" spans="5:35">
      <c r="E71" s="211" t="s">
        <v>95</v>
      </c>
      <c r="F71" s="338" t="str">
        <f ca="1"/>
        <v/>
      </c>
      <c r="G71" s="318" t="str">
        <f ca="1"/>
        <v/>
      </c>
      <c r="H71" s="319" t="str">
        <f ca="1"/>
        <v/>
      </c>
      <c r="I71" s="339" t="str">
        <f ca="1"/>
        <v/>
      </c>
      <c r="J71" s="318" t="str">
        <f ca="1"/>
        <v/>
      </c>
      <c r="K71" s="319" t="str">
        <f ca="1"/>
        <v/>
      </c>
      <c r="L71" s="319" t="str">
        <f ca="1"/>
        <v/>
      </c>
      <c r="M71" s="323" t="str">
        <f ca="1"/>
        <v/>
      </c>
      <c r="N71" s="340" t="str">
        <f ca="1"/>
        <v/>
      </c>
      <c r="O71" s="319" t="str">
        <f ca="1"/>
        <v/>
      </c>
      <c r="P71" s="320" t="str">
        <f ca="1"/>
        <v/>
      </c>
      <c r="Q71" s="319" t="str">
        <f ca="1"/>
        <v/>
      </c>
      <c r="R71" s="341" t="str">
        <f ca="1"/>
        <v/>
      </c>
      <c r="S71" s="211" t="s">
        <v>95</v>
      </c>
      <c r="T71" s="338" t="str">
        <f ca="1"/>
        <v/>
      </c>
      <c r="U71" s="318" t="str">
        <f ca="1"/>
        <v/>
      </c>
      <c r="V71" s="318" t="str">
        <f ca="1"/>
        <v/>
      </c>
      <c r="W71" s="319" t="str">
        <f ca="1"/>
        <v/>
      </c>
      <c r="X71" s="339" t="str">
        <f ca="1"/>
        <v/>
      </c>
      <c r="Y71" s="318" t="str">
        <f ca="1"/>
        <v/>
      </c>
      <c r="Z71" s="319" t="str">
        <f ca="1"/>
        <v/>
      </c>
      <c r="AA71" s="319" t="str">
        <f ca="1"/>
        <v/>
      </c>
      <c r="AB71" s="323" t="str">
        <f ca="1"/>
        <v/>
      </c>
      <c r="AC71" s="342" t="str">
        <f ca="1"/>
        <v/>
      </c>
      <c r="AD71" s="343" t="str">
        <f ca="1"/>
        <v/>
      </c>
      <c r="AE71" s="344" t="str">
        <f ca="1"/>
        <v/>
      </c>
      <c r="AF71" s="319" t="str">
        <f ca="1"/>
        <v/>
      </c>
      <c r="AG71" s="319" t="str">
        <f ca="1"/>
        <v/>
      </c>
      <c r="AH71" s="341" t="str">
        <f ca="1"/>
        <v/>
      </c>
      <c r="AI71" s="211" t="s">
        <v>95</v>
      </c>
    </row>
    <row r="72" spans="5:35">
      <c r="E72" s="211" t="s">
        <v>95</v>
      </c>
      <c r="F72" s="338" t="str">
        <f ca="1"/>
        <v/>
      </c>
      <c r="G72" s="318" t="str">
        <f ca="1"/>
        <v/>
      </c>
      <c r="H72" s="319" t="str">
        <f ca="1"/>
        <v/>
      </c>
      <c r="I72" s="339" t="str">
        <f ca="1"/>
        <v/>
      </c>
      <c r="J72" s="318" t="str">
        <f ca="1"/>
        <v/>
      </c>
      <c r="K72" s="319" t="str">
        <f ca="1"/>
        <v/>
      </c>
      <c r="L72" s="319" t="str">
        <f ca="1"/>
        <v/>
      </c>
      <c r="M72" s="323" t="str">
        <f ca="1"/>
        <v/>
      </c>
      <c r="N72" s="340" t="str">
        <f ca="1"/>
        <v/>
      </c>
      <c r="O72" s="319" t="str">
        <f ca="1"/>
        <v/>
      </c>
      <c r="P72" s="320" t="str">
        <f ca="1"/>
        <v/>
      </c>
      <c r="Q72" s="319" t="str">
        <f ca="1"/>
        <v/>
      </c>
      <c r="R72" s="341" t="str">
        <f ca="1"/>
        <v/>
      </c>
      <c r="S72" s="211" t="s">
        <v>95</v>
      </c>
      <c r="T72" s="338" t="str">
        <f ca="1"/>
        <v/>
      </c>
      <c r="U72" s="318" t="str">
        <f ca="1"/>
        <v/>
      </c>
      <c r="V72" s="318" t="str">
        <f ca="1"/>
        <v/>
      </c>
      <c r="W72" s="319" t="str">
        <f ca="1"/>
        <v/>
      </c>
      <c r="X72" s="339" t="str">
        <f ca="1"/>
        <v/>
      </c>
      <c r="Y72" s="318" t="str">
        <f ca="1"/>
        <v/>
      </c>
      <c r="Z72" s="319" t="str">
        <f ca="1"/>
        <v/>
      </c>
      <c r="AA72" s="319" t="str">
        <f ca="1"/>
        <v/>
      </c>
      <c r="AB72" s="323" t="str">
        <f ca="1"/>
        <v/>
      </c>
      <c r="AC72" s="342" t="str">
        <f ca="1"/>
        <v/>
      </c>
      <c r="AD72" s="343" t="str">
        <f ca="1"/>
        <v/>
      </c>
      <c r="AE72" s="344" t="str">
        <f ca="1"/>
        <v/>
      </c>
      <c r="AF72" s="319" t="str">
        <f ca="1"/>
        <v/>
      </c>
      <c r="AG72" s="319" t="str">
        <f ca="1"/>
        <v/>
      </c>
      <c r="AH72" s="341" t="str">
        <f ca="1"/>
        <v/>
      </c>
      <c r="AI72" s="211" t="s">
        <v>95</v>
      </c>
    </row>
    <row r="73" spans="5:35">
      <c r="E73" s="211" t="s">
        <v>95</v>
      </c>
      <c r="F73" s="338" t="str">
        <f ca="1"/>
        <v/>
      </c>
      <c r="G73" s="318" t="str">
        <f ca="1"/>
        <v/>
      </c>
      <c r="H73" s="319" t="str">
        <f ca="1"/>
        <v/>
      </c>
      <c r="I73" s="339" t="str">
        <f ca="1"/>
        <v/>
      </c>
      <c r="J73" s="318" t="str">
        <f ca="1"/>
        <v/>
      </c>
      <c r="K73" s="319" t="str">
        <f ca="1"/>
        <v/>
      </c>
      <c r="L73" s="319" t="str">
        <f ca="1"/>
        <v/>
      </c>
      <c r="M73" s="323" t="str">
        <f ca="1"/>
        <v/>
      </c>
      <c r="N73" s="340" t="str">
        <f ca="1"/>
        <v/>
      </c>
      <c r="O73" s="319" t="str">
        <f ca="1"/>
        <v/>
      </c>
      <c r="P73" s="320" t="str">
        <f ca="1"/>
        <v/>
      </c>
      <c r="Q73" s="319" t="str">
        <f ca="1"/>
        <v/>
      </c>
      <c r="R73" s="341" t="str">
        <f ca="1"/>
        <v/>
      </c>
      <c r="S73" s="211" t="s">
        <v>95</v>
      </c>
      <c r="T73" s="338" t="str">
        <f ca="1"/>
        <v/>
      </c>
      <c r="U73" s="318" t="str">
        <f ca="1"/>
        <v/>
      </c>
      <c r="V73" s="318" t="str">
        <f ca="1"/>
        <v/>
      </c>
      <c r="W73" s="319" t="str">
        <f ca="1"/>
        <v/>
      </c>
      <c r="X73" s="339" t="str">
        <f ca="1"/>
        <v/>
      </c>
      <c r="Y73" s="318" t="str">
        <f ca="1"/>
        <v/>
      </c>
      <c r="Z73" s="319" t="str">
        <f ca="1"/>
        <v/>
      </c>
      <c r="AA73" s="319" t="str">
        <f ca="1"/>
        <v/>
      </c>
      <c r="AB73" s="323" t="str">
        <f ca="1"/>
        <v/>
      </c>
      <c r="AC73" s="342" t="str">
        <f ca="1"/>
        <v/>
      </c>
      <c r="AD73" s="343" t="str">
        <f ca="1"/>
        <v/>
      </c>
      <c r="AE73" s="344" t="str">
        <f ca="1"/>
        <v/>
      </c>
      <c r="AF73" s="319" t="str">
        <f ca="1"/>
        <v/>
      </c>
      <c r="AG73" s="319" t="str">
        <f ca="1"/>
        <v/>
      </c>
      <c r="AH73" s="341" t="str">
        <f ca="1"/>
        <v/>
      </c>
      <c r="AI73" s="211" t="s">
        <v>95</v>
      </c>
    </row>
    <row r="74" spans="5:35">
      <c r="E74" s="211" t="s">
        <v>95</v>
      </c>
      <c r="F74" s="338" t="str">
        <f ca="1"/>
        <v/>
      </c>
      <c r="G74" s="318" t="str">
        <f ca="1"/>
        <v/>
      </c>
      <c r="H74" s="319" t="str">
        <f ca="1"/>
        <v/>
      </c>
      <c r="I74" s="339" t="str">
        <f ca="1"/>
        <v/>
      </c>
      <c r="J74" s="318" t="str">
        <f ca="1"/>
        <v/>
      </c>
      <c r="K74" s="319" t="str">
        <f ca="1"/>
        <v/>
      </c>
      <c r="L74" s="319" t="str">
        <f ca="1"/>
        <v/>
      </c>
      <c r="M74" s="323" t="str">
        <f ca="1"/>
        <v/>
      </c>
      <c r="N74" s="340" t="str">
        <f ca="1"/>
        <v/>
      </c>
      <c r="O74" s="319" t="str">
        <f ca="1"/>
        <v/>
      </c>
      <c r="P74" s="320" t="str">
        <f ca="1"/>
        <v/>
      </c>
      <c r="Q74" s="319" t="str">
        <f ca="1"/>
        <v/>
      </c>
      <c r="R74" s="341" t="str">
        <f ca="1"/>
        <v/>
      </c>
      <c r="S74" s="211" t="s">
        <v>95</v>
      </c>
      <c r="T74" s="338" t="str">
        <f ca="1"/>
        <v/>
      </c>
      <c r="U74" s="318" t="str">
        <f ca="1"/>
        <v/>
      </c>
      <c r="V74" s="318" t="str">
        <f ca="1"/>
        <v/>
      </c>
      <c r="W74" s="319" t="str">
        <f ca="1"/>
        <v/>
      </c>
      <c r="X74" s="339" t="str">
        <f ca="1"/>
        <v/>
      </c>
      <c r="Y74" s="318" t="str">
        <f ca="1"/>
        <v/>
      </c>
      <c r="Z74" s="319" t="str">
        <f ca="1"/>
        <v/>
      </c>
      <c r="AA74" s="319" t="str">
        <f ca="1"/>
        <v/>
      </c>
      <c r="AB74" s="323" t="str">
        <f ca="1"/>
        <v/>
      </c>
      <c r="AC74" s="342" t="str">
        <f ca="1"/>
        <v/>
      </c>
      <c r="AD74" s="343" t="str">
        <f ca="1"/>
        <v/>
      </c>
      <c r="AE74" s="344" t="str">
        <f ca="1"/>
        <v/>
      </c>
      <c r="AF74" s="319" t="str">
        <f ca="1"/>
        <v/>
      </c>
      <c r="AG74" s="319" t="str">
        <f ca="1"/>
        <v/>
      </c>
      <c r="AH74" s="341" t="str">
        <f ca="1"/>
        <v/>
      </c>
      <c r="AI74" s="211" t="s">
        <v>95</v>
      </c>
    </row>
    <row r="75" spans="5:35">
      <c r="E75" s="211" t="s">
        <v>95</v>
      </c>
      <c r="F75" s="338" t="str">
        <f ca="1"/>
        <v/>
      </c>
      <c r="G75" s="318" t="str">
        <f ca="1"/>
        <v/>
      </c>
      <c r="H75" s="319" t="str">
        <f ca="1"/>
        <v/>
      </c>
      <c r="I75" s="339" t="str">
        <f ca="1"/>
        <v/>
      </c>
      <c r="J75" s="318" t="str">
        <f ca="1"/>
        <v/>
      </c>
      <c r="K75" s="319" t="str">
        <f ca="1"/>
        <v/>
      </c>
      <c r="L75" s="319" t="str">
        <f ca="1"/>
        <v/>
      </c>
      <c r="M75" s="323" t="str">
        <f ca="1"/>
        <v/>
      </c>
      <c r="N75" s="340" t="str">
        <f ca="1"/>
        <v/>
      </c>
      <c r="O75" s="319" t="str">
        <f ca="1"/>
        <v/>
      </c>
      <c r="P75" s="320" t="str">
        <f ca="1"/>
        <v/>
      </c>
      <c r="Q75" s="319" t="str">
        <f ca="1"/>
        <v/>
      </c>
      <c r="R75" s="341" t="str">
        <f ca="1"/>
        <v/>
      </c>
      <c r="S75" s="211" t="s">
        <v>95</v>
      </c>
      <c r="T75" s="338" t="str">
        <f ca="1"/>
        <v/>
      </c>
      <c r="U75" s="318" t="str">
        <f ca="1"/>
        <v/>
      </c>
      <c r="V75" s="318" t="str">
        <f ca="1"/>
        <v/>
      </c>
      <c r="W75" s="319" t="str">
        <f ca="1"/>
        <v/>
      </c>
      <c r="X75" s="339" t="str">
        <f ca="1"/>
        <v/>
      </c>
      <c r="Y75" s="318" t="str">
        <f ca="1"/>
        <v/>
      </c>
      <c r="Z75" s="319" t="str">
        <f ca="1"/>
        <v/>
      </c>
      <c r="AA75" s="319" t="str">
        <f ca="1"/>
        <v/>
      </c>
      <c r="AB75" s="323" t="str">
        <f ca="1"/>
        <v/>
      </c>
      <c r="AC75" s="342" t="str">
        <f ca="1"/>
        <v/>
      </c>
      <c r="AD75" s="343" t="str">
        <f ca="1"/>
        <v/>
      </c>
      <c r="AE75" s="344" t="str">
        <f ca="1"/>
        <v/>
      </c>
      <c r="AF75" s="319" t="str">
        <f ca="1"/>
        <v/>
      </c>
      <c r="AG75" s="319" t="str">
        <f ca="1"/>
        <v/>
      </c>
      <c r="AH75" s="341" t="str">
        <f ca="1"/>
        <v/>
      </c>
      <c r="AI75" s="211" t="s">
        <v>95</v>
      </c>
    </row>
    <row r="76" spans="5:35">
      <c r="E76" s="211" t="s">
        <v>95</v>
      </c>
      <c r="F76" s="338" t="str">
        <f ca="1"/>
        <v/>
      </c>
      <c r="G76" s="318" t="str">
        <f ca="1"/>
        <v/>
      </c>
      <c r="H76" s="319" t="str">
        <f ca="1"/>
        <v/>
      </c>
      <c r="I76" s="339" t="str">
        <f ca="1"/>
        <v/>
      </c>
      <c r="J76" s="318" t="str">
        <f ca="1"/>
        <v/>
      </c>
      <c r="K76" s="319" t="str">
        <f ca="1"/>
        <v/>
      </c>
      <c r="L76" s="319" t="str">
        <f ca="1"/>
        <v/>
      </c>
      <c r="M76" s="323" t="str">
        <f ca="1"/>
        <v/>
      </c>
      <c r="N76" s="340" t="str">
        <f ca="1"/>
        <v/>
      </c>
      <c r="O76" s="319" t="str">
        <f ca="1"/>
        <v/>
      </c>
      <c r="P76" s="320" t="str">
        <f ca="1"/>
        <v/>
      </c>
      <c r="Q76" s="319" t="str">
        <f ca="1"/>
        <v/>
      </c>
      <c r="R76" s="341" t="str">
        <f ca="1"/>
        <v/>
      </c>
      <c r="S76" s="211" t="s">
        <v>95</v>
      </c>
      <c r="T76" s="338" t="str">
        <f ca="1"/>
        <v/>
      </c>
      <c r="U76" s="318" t="str">
        <f ca="1"/>
        <v/>
      </c>
      <c r="V76" s="318" t="str">
        <f ca="1"/>
        <v/>
      </c>
      <c r="W76" s="319" t="str">
        <f ca="1"/>
        <v/>
      </c>
      <c r="X76" s="339" t="str">
        <f ca="1"/>
        <v/>
      </c>
      <c r="Y76" s="318" t="str">
        <f ca="1"/>
        <v/>
      </c>
      <c r="Z76" s="319" t="str">
        <f ca="1"/>
        <v/>
      </c>
      <c r="AA76" s="319" t="str">
        <f ca="1"/>
        <v/>
      </c>
      <c r="AB76" s="323" t="str">
        <f ca="1"/>
        <v/>
      </c>
      <c r="AC76" s="342" t="str">
        <f ca="1"/>
        <v/>
      </c>
      <c r="AD76" s="343" t="str">
        <f ca="1"/>
        <v/>
      </c>
      <c r="AE76" s="344" t="str">
        <f ca="1"/>
        <v/>
      </c>
      <c r="AF76" s="319" t="str">
        <f ca="1"/>
        <v/>
      </c>
      <c r="AG76" s="319" t="str">
        <f ca="1"/>
        <v/>
      </c>
      <c r="AH76" s="341" t="str">
        <f ca="1"/>
        <v/>
      </c>
      <c r="AI76" s="211" t="s">
        <v>95</v>
      </c>
    </row>
    <row r="77" spans="5:35">
      <c r="E77" s="211" t="s">
        <v>95</v>
      </c>
      <c r="F77" s="338" t="str">
        <f ca="1"/>
        <v/>
      </c>
      <c r="G77" s="318" t="str">
        <f ca="1"/>
        <v/>
      </c>
      <c r="H77" s="319" t="str">
        <f ca="1"/>
        <v/>
      </c>
      <c r="I77" s="339" t="str">
        <f ca="1"/>
        <v/>
      </c>
      <c r="J77" s="318" t="str">
        <f ca="1"/>
        <v/>
      </c>
      <c r="K77" s="319" t="str">
        <f ca="1"/>
        <v/>
      </c>
      <c r="L77" s="319" t="str">
        <f ca="1"/>
        <v/>
      </c>
      <c r="M77" s="323" t="str">
        <f ca="1"/>
        <v/>
      </c>
      <c r="N77" s="340" t="str">
        <f ca="1"/>
        <v/>
      </c>
      <c r="O77" s="319" t="str">
        <f ca="1"/>
        <v/>
      </c>
      <c r="P77" s="320" t="str">
        <f ca="1"/>
        <v/>
      </c>
      <c r="Q77" s="319" t="str">
        <f ca="1"/>
        <v/>
      </c>
      <c r="R77" s="341" t="str">
        <f ca="1"/>
        <v/>
      </c>
      <c r="S77" s="211" t="s">
        <v>95</v>
      </c>
      <c r="T77" s="338" t="str">
        <f ca="1"/>
        <v/>
      </c>
      <c r="U77" s="318" t="str">
        <f ca="1"/>
        <v/>
      </c>
      <c r="V77" s="318" t="str">
        <f ca="1"/>
        <v/>
      </c>
      <c r="W77" s="319" t="str">
        <f ca="1"/>
        <v/>
      </c>
      <c r="X77" s="339" t="str">
        <f ca="1"/>
        <v/>
      </c>
      <c r="Y77" s="318" t="str">
        <f ca="1"/>
        <v/>
      </c>
      <c r="Z77" s="319" t="str">
        <f ca="1"/>
        <v/>
      </c>
      <c r="AA77" s="319" t="str">
        <f ca="1"/>
        <v/>
      </c>
      <c r="AB77" s="323" t="str">
        <f ca="1"/>
        <v/>
      </c>
      <c r="AC77" s="342" t="str">
        <f ca="1"/>
        <v/>
      </c>
      <c r="AD77" s="343" t="str">
        <f ca="1"/>
        <v/>
      </c>
      <c r="AE77" s="344" t="str">
        <f ca="1"/>
        <v/>
      </c>
      <c r="AF77" s="319" t="str">
        <f ca="1"/>
        <v/>
      </c>
      <c r="AG77" s="319" t="str">
        <f ca="1"/>
        <v/>
      </c>
      <c r="AH77" s="341" t="str">
        <f ca="1"/>
        <v/>
      </c>
      <c r="AI77" s="211" t="s">
        <v>95</v>
      </c>
    </row>
    <row r="78" spans="5:35">
      <c r="E78" s="211" t="s">
        <v>95</v>
      </c>
      <c r="F78" s="338" t="str">
        <f ca="1"/>
        <v/>
      </c>
      <c r="G78" s="318" t="str">
        <f ca="1"/>
        <v/>
      </c>
      <c r="H78" s="319" t="str">
        <f ca="1"/>
        <v/>
      </c>
      <c r="I78" s="339" t="str">
        <f ca="1"/>
        <v/>
      </c>
      <c r="J78" s="318" t="str">
        <f ca="1"/>
        <v/>
      </c>
      <c r="K78" s="319" t="str">
        <f ca="1"/>
        <v/>
      </c>
      <c r="L78" s="319" t="str">
        <f ca="1"/>
        <v/>
      </c>
      <c r="M78" s="323" t="str">
        <f ca="1"/>
        <v/>
      </c>
      <c r="N78" s="340" t="str">
        <f ca="1"/>
        <v/>
      </c>
      <c r="O78" s="319" t="str">
        <f ca="1"/>
        <v/>
      </c>
      <c r="P78" s="320" t="str">
        <f ca="1"/>
        <v/>
      </c>
      <c r="Q78" s="319" t="str">
        <f ca="1"/>
        <v/>
      </c>
      <c r="R78" s="341" t="str">
        <f ca="1"/>
        <v/>
      </c>
      <c r="S78" s="211" t="s">
        <v>95</v>
      </c>
      <c r="T78" s="338" t="str">
        <f ca="1"/>
        <v/>
      </c>
      <c r="U78" s="318" t="str">
        <f ca="1"/>
        <v/>
      </c>
      <c r="V78" s="318" t="str">
        <f ca="1"/>
        <v/>
      </c>
      <c r="W78" s="319" t="str">
        <f ca="1"/>
        <v/>
      </c>
      <c r="X78" s="339" t="str">
        <f ca="1"/>
        <v/>
      </c>
      <c r="Y78" s="318" t="str">
        <f ca="1"/>
        <v/>
      </c>
      <c r="Z78" s="319" t="str">
        <f ca="1"/>
        <v/>
      </c>
      <c r="AA78" s="319" t="str">
        <f ca="1"/>
        <v/>
      </c>
      <c r="AB78" s="323" t="str">
        <f ca="1"/>
        <v/>
      </c>
      <c r="AC78" s="342" t="str">
        <f ca="1"/>
        <v/>
      </c>
      <c r="AD78" s="343" t="str">
        <f ca="1"/>
        <v/>
      </c>
      <c r="AE78" s="344" t="str">
        <f ca="1"/>
        <v/>
      </c>
      <c r="AF78" s="319" t="str">
        <f ca="1"/>
        <v/>
      </c>
      <c r="AG78" s="319" t="str">
        <f ca="1"/>
        <v/>
      </c>
      <c r="AH78" s="341" t="str">
        <f ca="1"/>
        <v/>
      </c>
      <c r="AI78" s="211" t="s">
        <v>95</v>
      </c>
    </row>
    <row r="79" spans="5:35">
      <c r="E79" s="211" t="s">
        <v>95</v>
      </c>
      <c r="F79" s="338" t="str">
        <f ca="1"/>
        <v/>
      </c>
      <c r="G79" s="318" t="str">
        <f ca="1"/>
        <v/>
      </c>
      <c r="H79" s="319" t="str">
        <f ca="1"/>
        <v/>
      </c>
      <c r="I79" s="339" t="str">
        <f ca="1"/>
        <v/>
      </c>
      <c r="J79" s="318" t="str">
        <f ca="1"/>
        <v/>
      </c>
      <c r="K79" s="319" t="str">
        <f ca="1"/>
        <v/>
      </c>
      <c r="L79" s="319" t="str">
        <f ca="1"/>
        <v/>
      </c>
      <c r="M79" s="323" t="str">
        <f ca="1"/>
        <v/>
      </c>
      <c r="N79" s="340" t="str">
        <f ca="1"/>
        <v/>
      </c>
      <c r="O79" s="319" t="str">
        <f ca="1"/>
        <v/>
      </c>
      <c r="P79" s="320" t="str">
        <f ca="1"/>
        <v/>
      </c>
      <c r="Q79" s="319" t="str">
        <f ca="1"/>
        <v/>
      </c>
      <c r="R79" s="341" t="str">
        <f ca="1"/>
        <v/>
      </c>
      <c r="S79" s="211" t="s">
        <v>95</v>
      </c>
      <c r="T79" s="338" t="str">
        <f ca="1"/>
        <v/>
      </c>
      <c r="U79" s="318" t="str">
        <f ca="1"/>
        <v/>
      </c>
      <c r="V79" s="318" t="str">
        <f ca="1"/>
        <v/>
      </c>
      <c r="W79" s="319" t="str">
        <f ca="1"/>
        <v/>
      </c>
      <c r="X79" s="339" t="str">
        <f ca="1"/>
        <v/>
      </c>
      <c r="Y79" s="318" t="str">
        <f ca="1"/>
        <v/>
      </c>
      <c r="Z79" s="319" t="str">
        <f ca="1"/>
        <v/>
      </c>
      <c r="AA79" s="319" t="str">
        <f ca="1"/>
        <v/>
      </c>
      <c r="AB79" s="323" t="str">
        <f ca="1"/>
        <v/>
      </c>
      <c r="AC79" s="342" t="str">
        <f ca="1"/>
        <v/>
      </c>
      <c r="AD79" s="343" t="str">
        <f ca="1"/>
        <v/>
      </c>
      <c r="AE79" s="344" t="str">
        <f ca="1"/>
        <v/>
      </c>
      <c r="AF79" s="319" t="str">
        <f ca="1"/>
        <v/>
      </c>
      <c r="AG79" s="319" t="str">
        <f ca="1"/>
        <v/>
      </c>
      <c r="AH79" s="341" t="str">
        <f ca="1"/>
        <v/>
      </c>
      <c r="AI79" s="211" t="s">
        <v>95</v>
      </c>
    </row>
    <row r="80" spans="5:35">
      <c r="E80" s="211" t="s">
        <v>95</v>
      </c>
      <c r="F80" s="338" t="str">
        <f ca="1"/>
        <v/>
      </c>
      <c r="G80" s="318" t="str">
        <f ca="1"/>
        <v/>
      </c>
      <c r="H80" s="319" t="str">
        <f ca="1"/>
        <v/>
      </c>
      <c r="I80" s="339" t="str">
        <f ca="1"/>
        <v/>
      </c>
      <c r="J80" s="318" t="str">
        <f ca="1"/>
        <v/>
      </c>
      <c r="K80" s="319" t="str">
        <f ca="1"/>
        <v/>
      </c>
      <c r="L80" s="319" t="str">
        <f ca="1"/>
        <v/>
      </c>
      <c r="M80" s="323" t="str">
        <f ca="1"/>
        <v/>
      </c>
      <c r="N80" s="340" t="str">
        <f ca="1"/>
        <v/>
      </c>
      <c r="O80" s="319" t="str">
        <f ca="1"/>
        <v/>
      </c>
      <c r="P80" s="320" t="str">
        <f ca="1"/>
        <v/>
      </c>
      <c r="Q80" s="319" t="str">
        <f ca="1"/>
        <v/>
      </c>
      <c r="R80" s="341" t="str">
        <f ca="1"/>
        <v/>
      </c>
      <c r="S80" s="211" t="s">
        <v>95</v>
      </c>
      <c r="T80" s="338" t="str">
        <f ca="1"/>
        <v/>
      </c>
      <c r="U80" s="318" t="str">
        <f ca="1"/>
        <v/>
      </c>
      <c r="V80" s="318" t="str">
        <f ca="1"/>
        <v/>
      </c>
      <c r="W80" s="319" t="str">
        <f ca="1"/>
        <v/>
      </c>
      <c r="X80" s="339" t="str">
        <f ca="1"/>
        <v/>
      </c>
      <c r="Y80" s="318" t="str">
        <f ca="1"/>
        <v/>
      </c>
      <c r="Z80" s="319" t="str">
        <f ca="1"/>
        <v/>
      </c>
      <c r="AA80" s="319" t="str">
        <f ca="1"/>
        <v/>
      </c>
      <c r="AB80" s="323" t="str">
        <f ca="1"/>
        <v/>
      </c>
      <c r="AC80" s="342" t="str">
        <f ca="1"/>
        <v/>
      </c>
      <c r="AD80" s="343" t="str">
        <f ca="1"/>
        <v/>
      </c>
      <c r="AE80" s="344" t="str">
        <f ca="1"/>
        <v/>
      </c>
      <c r="AF80" s="319" t="str">
        <f ca="1"/>
        <v/>
      </c>
      <c r="AG80" s="319" t="str">
        <f ca="1"/>
        <v/>
      </c>
      <c r="AH80" s="341" t="str">
        <f ca="1"/>
        <v/>
      </c>
      <c r="AI80" s="211" t="s">
        <v>95</v>
      </c>
    </row>
    <row r="81" spans="5:35">
      <c r="E81" s="211" t="s">
        <v>95</v>
      </c>
      <c r="F81" s="338" t="str">
        <f ca="1"/>
        <v/>
      </c>
      <c r="G81" s="318" t="str">
        <f ca="1"/>
        <v/>
      </c>
      <c r="H81" s="319" t="str">
        <f ca="1"/>
        <v/>
      </c>
      <c r="I81" s="339" t="str">
        <f ca="1"/>
        <v/>
      </c>
      <c r="J81" s="318" t="str">
        <f ca="1"/>
        <v/>
      </c>
      <c r="K81" s="319" t="str">
        <f ca="1"/>
        <v/>
      </c>
      <c r="L81" s="319" t="str">
        <f ca="1"/>
        <v/>
      </c>
      <c r="M81" s="323" t="str">
        <f ca="1"/>
        <v/>
      </c>
      <c r="N81" s="340" t="str">
        <f ca="1"/>
        <v/>
      </c>
      <c r="O81" s="319" t="str">
        <f ca="1"/>
        <v/>
      </c>
      <c r="P81" s="320" t="str">
        <f ca="1"/>
        <v/>
      </c>
      <c r="Q81" s="319" t="str">
        <f ca="1"/>
        <v/>
      </c>
      <c r="R81" s="341" t="str">
        <f ca="1"/>
        <v/>
      </c>
      <c r="S81" s="211" t="s">
        <v>95</v>
      </c>
      <c r="T81" s="338" t="str">
        <f ca="1"/>
        <v/>
      </c>
      <c r="U81" s="318" t="str">
        <f ca="1"/>
        <v/>
      </c>
      <c r="V81" s="318" t="str">
        <f ca="1"/>
        <v/>
      </c>
      <c r="W81" s="319" t="str">
        <f ca="1"/>
        <v/>
      </c>
      <c r="X81" s="339" t="str">
        <f ca="1"/>
        <v/>
      </c>
      <c r="Y81" s="318" t="str">
        <f ca="1"/>
        <v/>
      </c>
      <c r="Z81" s="319" t="str">
        <f ca="1"/>
        <v/>
      </c>
      <c r="AA81" s="319" t="str">
        <f ca="1"/>
        <v/>
      </c>
      <c r="AB81" s="323" t="str">
        <f ca="1"/>
        <v/>
      </c>
      <c r="AC81" s="342" t="str">
        <f ca="1"/>
        <v/>
      </c>
      <c r="AD81" s="343" t="str">
        <f ca="1"/>
        <v/>
      </c>
      <c r="AE81" s="344" t="str">
        <f ca="1"/>
        <v/>
      </c>
      <c r="AF81" s="319" t="str">
        <f ca="1"/>
        <v/>
      </c>
      <c r="AG81" s="319" t="str">
        <f ca="1"/>
        <v/>
      </c>
      <c r="AH81" s="341" t="str">
        <f ca="1"/>
        <v/>
      </c>
      <c r="AI81" s="211" t="s">
        <v>95</v>
      </c>
    </row>
    <row r="82" spans="5:35">
      <c r="E82" s="211" t="s">
        <v>95</v>
      </c>
      <c r="F82" s="338" t="str">
        <f ca="1"/>
        <v/>
      </c>
      <c r="G82" s="318" t="str">
        <f ca="1"/>
        <v/>
      </c>
      <c r="H82" s="319" t="str">
        <f ca="1"/>
        <v/>
      </c>
      <c r="I82" s="339" t="str">
        <f ca="1"/>
        <v/>
      </c>
      <c r="J82" s="318" t="str">
        <f ca="1"/>
        <v/>
      </c>
      <c r="K82" s="319" t="str">
        <f ca="1"/>
        <v/>
      </c>
      <c r="L82" s="319" t="str">
        <f ca="1"/>
        <v/>
      </c>
      <c r="M82" s="323" t="str">
        <f ca="1"/>
        <v/>
      </c>
      <c r="N82" s="340" t="str">
        <f ca="1"/>
        <v/>
      </c>
      <c r="O82" s="319" t="str">
        <f ca="1"/>
        <v/>
      </c>
      <c r="P82" s="320" t="str">
        <f ca="1"/>
        <v/>
      </c>
      <c r="Q82" s="319" t="str">
        <f ca="1"/>
        <v/>
      </c>
      <c r="R82" s="341" t="str">
        <f ca="1"/>
        <v/>
      </c>
      <c r="S82" s="211" t="s">
        <v>95</v>
      </c>
      <c r="T82" s="338" t="str">
        <f ca="1"/>
        <v/>
      </c>
      <c r="U82" s="318" t="str">
        <f ca="1"/>
        <v/>
      </c>
      <c r="V82" s="318" t="str">
        <f ca="1"/>
        <v/>
      </c>
      <c r="W82" s="319" t="str">
        <f ca="1"/>
        <v/>
      </c>
      <c r="X82" s="339" t="str">
        <f ca="1"/>
        <v/>
      </c>
      <c r="Y82" s="318" t="str">
        <f ca="1"/>
        <v/>
      </c>
      <c r="Z82" s="319" t="str">
        <f ca="1"/>
        <v/>
      </c>
      <c r="AA82" s="319" t="str">
        <f ca="1"/>
        <v/>
      </c>
      <c r="AB82" s="323" t="str">
        <f ca="1"/>
        <v/>
      </c>
      <c r="AC82" s="342" t="str">
        <f ca="1"/>
        <v/>
      </c>
      <c r="AD82" s="343" t="str">
        <f ca="1"/>
        <v/>
      </c>
      <c r="AE82" s="344" t="str">
        <f ca="1"/>
        <v/>
      </c>
      <c r="AF82" s="319" t="str">
        <f ca="1"/>
        <v/>
      </c>
      <c r="AG82" s="319" t="str">
        <f ca="1"/>
        <v/>
      </c>
      <c r="AH82" s="341" t="str">
        <f ca="1"/>
        <v/>
      </c>
      <c r="AI82" s="211" t="s">
        <v>95</v>
      </c>
    </row>
    <row r="83" spans="5:35">
      <c r="E83" s="211" t="s">
        <v>95</v>
      </c>
      <c r="F83" s="338" t="str">
        <f ca="1"/>
        <v/>
      </c>
      <c r="G83" s="318" t="str">
        <f ca="1"/>
        <v/>
      </c>
      <c r="H83" s="319" t="str">
        <f ca="1"/>
        <v/>
      </c>
      <c r="I83" s="339" t="str">
        <f ca="1"/>
        <v/>
      </c>
      <c r="J83" s="318" t="str">
        <f ca="1"/>
        <v/>
      </c>
      <c r="K83" s="319" t="str">
        <f ca="1"/>
        <v/>
      </c>
      <c r="L83" s="319" t="str">
        <f ca="1"/>
        <v/>
      </c>
      <c r="M83" s="323" t="str">
        <f ca="1"/>
        <v/>
      </c>
      <c r="N83" s="340" t="str">
        <f ca="1"/>
        <v/>
      </c>
      <c r="O83" s="319" t="str">
        <f ca="1"/>
        <v/>
      </c>
      <c r="P83" s="320" t="str">
        <f ca="1"/>
        <v/>
      </c>
      <c r="Q83" s="319" t="str">
        <f ca="1"/>
        <v/>
      </c>
      <c r="R83" s="341" t="str">
        <f ca="1"/>
        <v/>
      </c>
      <c r="S83" s="211" t="s">
        <v>95</v>
      </c>
      <c r="T83" s="338" t="str">
        <f ca="1"/>
        <v/>
      </c>
      <c r="U83" s="318" t="str">
        <f ca="1"/>
        <v/>
      </c>
      <c r="V83" s="318" t="str">
        <f ca="1"/>
        <v/>
      </c>
      <c r="W83" s="319" t="str">
        <f ca="1"/>
        <v/>
      </c>
      <c r="X83" s="339" t="str">
        <f ca="1"/>
        <v/>
      </c>
      <c r="Y83" s="318" t="str">
        <f ca="1"/>
        <v/>
      </c>
      <c r="Z83" s="319" t="str">
        <f ca="1"/>
        <v/>
      </c>
      <c r="AA83" s="319" t="str">
        <f ca="1"/>
        <v/>
      </c>
      <c r="AB83" s="323" t="str">
        <f ca="1"/>
        <v/>
      </c>
      <c r="AC83" s="342" t="str">
        <f ca="1"/>
        <v/>
      </c>
      <c r="AD83" s="343" t="str">
        <f ca="1"/>
        <v/>
      </c>
      <c r="AE83" s="344" t="str">
        <f ca="1"/>
        <v/>
      </c>
      <c r="AF83" s="319" t="str">
        <f ca="1"/>
        <v/>
      </c>
      <c r="AG83" s="319" t="str">
        <f ca="1"/>
        <v/>
      </c>
      <c r="AH83" s="341" t="str">
        <f ca="1"/>
        <v/>
      </c>
      <c r="AI83" s="211" t="s">
        <v>95</v>
      </c>
    </row>
    <row r="84" spans="5:35">
      <c r="E84" s="211" t="s">
        <v>95</v>
      </c>
      <c r="F84" s="338" t="str">
        <f ca="1"/>
        <v/>
      </c>
      <c r="G84" s="318" t="str">
        <f ca="1"/>
        <v/>
      </c>
      <c r="H84" s="319" t="str">
        <f ca="1"/>
        <v/>
      </c>
      <c r="I84" s="339" t="str">
        <f ca="1"/>
        <v/>
      </c>
      <c r="J84" s="318" t="str">
        <f ca="1"/>
        <v/>
      </c>
      <c r="K84" s="319" t="str">
        <f ca="1"/>
        <v/>
      </c>
      <c r="L84" s="319" t="str">
        <f ca="1"/>
        <v/>
      </c>
      <c r="M84" s="323" t="str">
        <f ca="1"/>
        <v/>
      </c>
      <c r="N84" s="340" t="str">
        <f ca="1"/>
        <v/>
      </c>
      <c r="O84" s="319" t="str">
        <f ca="1"/>
        <v/>
      </c>
      <c r="P84" s="320" t="str">
        <f ca="1"/>
        <v/>
      </c>
      <c r="Q84" s="319" t="str">
        <f ca="1"/>
        <v/>
      </c>
      <c r="R84" s="341" t="str">
        <f ca="1"/>
        <v/>
      </c>
      <c r="S84" s="211" t="s">
        <v>95</v>
      </c>
      <c r="T84" s="338" t="str">
        <f ca="1"/>
        <v/>
      </c>
      <c r="U84" s="318" t="str">
        <f ca="1"/>
        <v/>
      </c>
      <c r="V84" s="318" t="str">
        <f ca="1"/>
        <v/>
      </c>
      <c r="W84" s="319" t="str">
        <f ca="1"/>
        <v/>
      </c>
      <c r="X84" s="339" t="str">
        <f ca="1"/>
        <v/>
      </c>
      <c r="Y84" s="318" t="str">
        <f ca="1"/>
        <v/>
      </c>
      <c r="Z84" s="319" t="str">
        <f ca="1"/>
        <v/>
      </c>
      <c r="AA84" s="319" t="str">
        <f ca="1"/>
        <v/>
      </c>
      <c r="AB84" s="323" t="str">
        <f ca="1"/>
        <v/>
      </c>
      <c r="AC84" s="342" t="str">
        <f ca="1"/>
        <v/>
      </c>
      <c r="AD84" s="343" t="str">
        <f ca="1"/>
        <v/>
      </c>
      <c r="AE84" s="344" t="str">
        <f ca="1"/>
        <v/>
      </c>
      <c r="AF84" s="319" t="str">
        <f ca="1"/>
        <v/>
      </c>
      <c r="AG84" s="319" t="str">
        <f ca="1"/>
        <v/>
      </c>
      <c r="AH84" s="341" t="str">
        <f ca="1"/>
        <v/>
      </c>
      <c r="AI84" s="211" t="s">
        <v>95</v>
      </c>
    </row>
    <row r="85" spans="5:35">
      <c r="E85" s="211" t="s">
        <v>95</v>
      </c>
      <c r="F85" s="338" t="str">
        <f ca="1"/>
        <v/>
      </c>
      <c r="G85" s="318" t="str">
        <f ca="1"/>
        <v/>
      </c>
      <c r="H85" s="319" t="str">
        <f ca="1"/>
        <v/>
      </c>
      <c r="I85" s="339" t="str">
        <f ca="1"/>
        <v/>
      </c>
      <c r="J85" s="318" t="str">
        <f ca="1"/>
        <v/>
      </c>
      <c r="K85" s="319" t="str">
        <f ca="1"/>
        <v/>
      </c>
      <c r="L85" s="319" t="str">
        <f ca="1"/>
        <v/>
      </c>
      <c r="M85" s="323" t="str">
        <f ca="1"/>
        <v/>
      </c>
      <c r="N85" s="340" t="str">
        <f ca="1"/>
        <v/>
      </c>
      <c r="O85" s="319" t="str">
        <f ca="1"/>
        <v/>
      </c>
      <c r="P85" s="320" t="str">
        <f ca="1"/>
        <v/>
      </c>
      <c r="Q85" s="319" t="str">
        <f ca="1"/>
        <v/>
      </c>
      <c r="R85" s="341" t="str">
        <f ca="1"/>
        <v/>
      </c>
      <c r="S85" s="211" t="s">
        <v>95</v>
      </c>
      <c r="T85" s="338" t="str">
        <f ca="1"/>
        <v/>
      </c>
      <c r="U85" s="318" t="str">
        <f ca="1"/>
        <v/>
      </c>
      <c r="V85" s="318" t="str">
        <f ca="1"/>
        <v/>
      </c>
      <c r="W85" s="319" t="str">
        <f ca="1"/>
        <v/>
      </c>
      <c r="X85" s="339" t="str">
        <f ca="1"/>
        <v/>
      </c>
      <c r="Y85" s="318" t="str">
        <f ca="1"/>
        <v/>
      </c>
      <c r="Z85" s="319" t="str">
        <f ca="1"/>
        <v/>
      </c>
      <c r="AA85" s="319" t="str">
        <f ca="1"/>
        <v/>
      </c>
      <c r="AB85" s="323" t="str">
        <f ca="1"/>
        <v/>
      </c>
      <c r="AC85" s="342" t="str">
        <f ca="1"/>
        <v/>
      </c>
      <c r="AD85" s="343" t="str">
        <f ca="1"/>
        <v/>
      </c>
      <c r="AE85" s="344" t="str">
        <f ca="1"/>
        <v/>
      </c>
      <c r="AF85" s="319" t="str">
        <f ca="1"/>
        <v/>
      </c>
      <c r="AG85" s="319" t="str">
        <f ca="1"/>
        <v/>
      </c>
      <c r="AH85" s="341" t="str">
        <f ca="1"/>
        <v/>
      </c>
      <c r="AI85" s="211" t="s">
        <v>95</v>
      </c>
    </row>
    <row r="86" spans="5:35">
      <c r="E86" s="211" t="s">
        <v>95</v>
      </c>
      <c r="F86" s="338" t="str">
        <f ca="1"/>
        <v/>
      </c>
      <c r="G86" s="318" t="str">
        <f ca="1"/>
        <v/>
      </c>
      <c r="H86" s="319" t="str">
        <f ca="1"/>
        <v/>
      </c>
      <c r="I86" s="339" t="str">
        <f ca="1"/>
        <v/>
      </c>
      <c r="J86" s="318" t="str">
        <f ca="1"/>
        <v/>
      </c>
      <c r="K86" s="319" t="str">
        <f ca="1"/>
        <v/>
      </c>
      <c r="L86" s="319" t="str">
        <f ca="1"/>
        <v/>
      </c>
      <c r="M86" s="323" t="str">
        <f ca="1"/>
        <v/>
      </c>
      <c r="N86" s="340" t="str">
        <f ca="1"/>
        <v/>
      </c>
      <c r="O86" s="319" t="str">
        <f ca="1"/>
        <v/>
      </c>
      <c r="P86" s="320" t="str">
        <f ca="1"/>
        <v/>
      </c>
      <c r="Q86" s="319" t="str">
        <f ca="1"/>
        <v/>
      </c>
      <c r="R86" s="341" t="str">
        <f ca="1"/>
        <v/>
      </c>
      <c r="S86" s="211" t="s">
        <v>95</v>
      </c>
      <c r="T86" s="338" t="str">
        <f ca="1"/>
        <v/>
      </c>
      <c r="U86" s="318" t="str">
        <f ca="1"/>
        <v/>
      </c>
      <c r="V86" s="318" t="str">
        <f ca="1"/>
        <v/>
      </c>
      <c r="W86" s="319" t="str">
        <f ca="1"/>
        <v/>
      </c>
      <c r="X86" s="339" t="str">
        <f ca="1"/>
        <v/>
      </c>
      <c r="Y86" s="318" t="str">
        <f ca="1"/>
        <v/>
      </c>
      <c r="Z86" s="319" t="str">
        <f ca="1"/>
        <v/>
      </c>
      <c r="AA86" s="319" t="str">
        <f ca="1"/>
        <v/>
      </c>
      <c r="AB86" s="323" t="str">
        <f ca="1"/>
        <v/>
      </c>
      <c r="AC86" s="342" t="str">
        <f ca="1"/>
        <v/>
      </c>
      <c r="AD86" s="343" t="str">
        <f ca="1"/>
        <v/>
      </c>
      <c r="AE86" s="344" t="str">
        <f ca="1"/>
        <v/>
      </c>
      <c r="AF86" s="319" t="str">
        <f ca="1"/>
        <v/>
      </c>
      <c r="AG86" s="319" t="str">
        <f ca="1"/>
        <v/>
      </c>
      <c r="AH86" s="341" t="str">
        <f ca="1"/>
        <v/>
      </c>
      <c r="AI86" s="211" t="s">
        <v>95</v>
      </c>
    </row>
    <row r="87" spans="5:35">
      <c r="E87" s="211" t="s">
        <v>95</v>
      </c>
      <c r="F87" s="338" t="str">
        <f ca="1"/>
        <v/>
      </c>
      <c r="G87" s="318" t="str">
        <f ca="1"/>
        <v/>
      </c>
      <c r="H87" s="319" t="str">
        <f ca="1"/>
        <v/>
      </c>
      <c r="I87" s="339" t="str">
        <f ca="1"/>
        <v/>
      </c>
      <c r="J87" s="318" t="str">
        <f ca="1"/>
        <v/>
      </c>
      <c r="K87" s="319" t="str">
        <f ca="1"/>
        <v/>
      </c>
      <c r="L87" s="319" t="str">
        <f ca="1"/>
        <v/>
      </c>
      <c r="M87" s="323" t="str">
        <f ca="1"/>
        <v/>
      </c>
      <c r="N87" s="340" t="str">
        <f ca="1"/>
        <v/>
      </c>
      <c r="O87" s="319" t="str">
        <f ca="1"/>
        <v/>
      </c>
      <c r="P87" s="320" t="str">
        <f ca="1"/>
        <v/>
      </c>
      <c r="Q87" s="319" t="str">
        <f ca="1"/>
        <v/>
      </c>
      <c r="R87" s="341" t="str">
        <f ca="1"/>
        <v/>
      </c>
      <c r="S87" s="211" t="s">
        <v>95</v>
      </c>
      <c r="T87" s="338" t="str">
        <f ca="1"/>
        <v/>
      </c>
      <c r="U87" s="318" t="str">
        <f ca="1"/>
        <v/>
      </c>
      <c r="V87" s="318" t="str">
        <f ca="1"/>
        <v/>
      </c>
      <c r="W87" s="319" t="str">
        <f ca="1"/>
        <v/>
      </c>
      <c r="X87" s="339" t="str">
        <f ca="1"/>
        <v/>
      </c>
      <c r="Y87" s="318" t="str">
        <f ca="1"/>
        <v/>
      </c>
      <c r="Z87" s="319" t="str">
        <f ca="1"/>
        <v/>
      </c>
      <c r="AA87" s="319" t="str">
        <f ca="1"/>
        <v/>
      </c>
      <c r="AB87" s="323" t="str">
        <f ca="1"/>
        <v/>
      </c>
      <c r="AC87" s="342" t="str">
        <f ca="1"/>
        <v/>
      </c>
      <c r="AD87" s="343" t="str">
        <f ca="1"/>
        <v/>
      </c>
      <c r="AE87" s="344" t="str">
        <f ca="1"/>
        <v/>
      </c>
      <c r="AF87" s="319" t="str">
        <f ca="1"/>
        <v/>
      </c>
      <c r="AG87" s="319" t="str">
        <f ca="1"/>
        <v/>
      </c>
      <c r="AH87" s="341" t="str">
        <f ca="1"/>
        <v/>
      </c>
      <c r="AI87" s="211" t="s">
        <v>95</v>
      </c>
    </row>
    <row r="88" spans="5:35">
      <c r="E88" s="211" t="s">
        <v>95</v>
      </c>
      <c r="F88" s="338" t="str">
        <f ca="1"/>
        <v/>
      </c>
      <c r="G88" s="318" t="str">
        <f ca="1"/>
        <v/>
      </c>
      <c r="H88" s="319" t="str">
        <f ca="1"/>
        <v/>
      </c>
      <c r="I88" s="339" t="str">
        <f ca="1"/>
        <v/>
      </c>
      <c r="J88" s="318" t="str">
        <f ca="1"/>
        <v/>
      </c>
      <c r="K88" s="319" t="str">
        <f ca="1"/>
        <v/>
      </c>
      <c r="L88" s="319" t="str">
        <f ca="1"/>
        <v/>
      </c>
      <c r="M88" s="323" t="str">
        <f ca="1"/>
        <v/>
      </c>
      <c r="N88" s="340" t="str">
        <f ca="1"/>
        <v/>
      </c>
      <c r="O88" s="319" t="str">
        <f ca="1"/>
        <v/>
      </c>
      <c r="P88" s="320" t="str">
        <f ca="1"/>
        <v/>
      </c>
      <c r="Q88" s="319" t="str">
        <f ca="1"/>
        <v/>
      </c>
      <c r="R88" s="341" t="str">
        <f ca="1"/>
        <v/>
      </c>
      <c r="S88" s="211" t="s">
        <v>95</v>
      </c>
      <c r="T88" s="338" t="str">
        <f ca="1"/>
        <v/>
      </c>
      <c r="U88" s="318" t="str">
        <f ca="1"/>
        <v/>
      </c>
      <c r="V88" s="318" t="str">
        <f ca="1"/>
        <v/>
      </c>
      <c r="W88" s="319" t="str">
        <f ca="1"/>
        <v/>
      </c>
      <c r="X88" s="339" t="str">
        <f ca="1"/>
        <v/>
      </c>
      <c r="Y88" s="318" t="str">
        <f ca="1"/>
        <v/>
      </c>
      <c r="Z88" s="319" t="str">
        <f ca="1"/>
        <v/>
      </c>
      <c r="AA88" s="319" t="str">
        <f ca="1"/>
        <v/>
      </c>
      <c r="AB88" s="323" t="str">
        <f ca="1"/>
        <v/>
      </c>
      <c r="AC88" s="342" t="str">
        <f ca="1"/>
        <v/>
      </c>
      <c r="AD88" s="343" t="str">
        <f ca="1"/>
        <v/>
      </c>
      <c r="AE88" s="344" t="str">
        <f ca="1"/>
        <v/>
      </c>
      <c r="AF88" s="319" t="str">
        <f ca="1"/>
        <v/>
      </c>
      <c r="AG88" s="319" t="str">
        <f ca="1"/>
        <v/>
      </c>
      <c r="AH88" s="341" t="str">
        <f ca="1"/>
        <v/>
      </c>
      <c r="AI88" s="211" t="s">
        <v>95</v>
      </c>
    </row>
    <row r="89" spans="5:35">
      <c r="E89" s="211" t="s">
        <v>95</v>
      </c>
      <c r="F89" s="338" t="str">
        <f ca="1"/>
        <v/>
      </c>
      <c r="G89" s="318" t="str">
        <f ca="1"/>
        <v/>
      </c>
      <c r="H89" s="319" t="str">
        <f ca="1"/>
        <v/>
      </c>
      <c r="I89" s="339" t="str">
        <f ca="1"/>
        <v/>
      </c>
      <c r="J89" s="318" t="str">
        <f ca="1"/>
        <v/>
      </c>
      <c r="K89" s="319" t="str">
        <f ca="1"/>
        <v/>
      </c>
      <c r="L89" s="319" t="str">
        <f ca="1"/>
        <v/>
      </c>
      <c r="M89" s="323" t="str">
        <f ca="1"/>
        <v/>
      </c>
      <c r="N89" s="340" t="str">
        <f ca="1"/>
        <v/>
      </c>
      <c r="O89" s="319" t="str">
        <f ca="1"/>
        <v/>
      </c>
      <c r="P89" s="320" t="str">
        <f ca="1"/>
        <v/>
      </c>
      <c r="Q89" s="319" t="str">
        <f ca="1"/>
        <v/>
      </c>
      <c r="R89" s="341" t="str">
        <f ca="1"/>
        <v/>
      </c>
      <c r="S89" s="211" t="s">
        <v>95</v>
      </c>
      <c r="T89" s="338" t="str">
        <f ca="1"/>
        <v/>
      </c>
      <c r="U89" s="318" t="str">
        <f ca="1"/>
        <v/>
      </c>
      <c r="V89" s="318" t="str">
        <f ca="1"/>
        <v/>
      </c>
      <c r="W89" s="319" t="str">
        <f ca="1"/>
        <v/>
      </c>
      <c r="X89" s="339" t="str">
        <f ca="1"/>
        <v/>
      </c>
      <c r="Y89" s="318" t="str">
        <f ca="1"/>
        <v/>
      </c>
      <c r="Z89" s="319" t="str">
        <f ca="1"/>
        <v/>
      </c>
      <c r="AA89" s="319" t="str">
        <f ca="1"/>
        <v/>
      </c>
      <c r="AB89" s="323" t="str">
        <f ca="1"/>
        <v/>
      </c>
      <c r="AC89" s="342" t="str">
        <f ca="1"/>
        <v/>
      </c>
      <c r="AD89" s="343" t="str">
        <f ca="1"/>
        <v/>
      </c>
      <c r="AE89" s="344" t="str">
        <f ca="1"/>
        <v/>
      </c>
      <c r="AF89" s="319" t="str">
        <f ca="1"/>
        <v/>
      </c>
      <c r="AG89" s="319" t="str">
        <f ca="1"/>
        <v/>
      </c>
      <c r="AH89" s="341" t="str">
        <f ca="1"/>
        <v/>
      </c>
      <c r="AI89" s="211" t="s">
        <v>95</v>
      </c>
    </row>
    <row r="90" spans="5:35">
      <c r="E90" s="211" t="s">
        <v>95</v>
      </c>
      <c r="F90" s="338" t="str">
        <f ca="1"/>
        <v/>
      </c>
      <c r="G90" s="318" t="str">
        <f ca="1"/>
        <v/>
      </c>
      <c r="H90" s="319" t="str">
        <f ca="1"/>
        <v/>
      </c>
      <c r="I90" s="339" t="str">
        <f ca="1"/>
        <v/>
      </c>
      <c r="J90" s="318" t="str">
        <f ca="1"/>
        <v/>
      </c>
      <c r="K90" s="319" t="str">
        <f ca="1"/>
        <v/>
      </c>
      <c r="L90" s="319" t="str">
        <f ca="1"/>
        <v/>
      </c>
      <c r="M90" s="323" t="str">
        <f ca="1"/>
        <v/>
      </c>
      <c r="N90" s="340" t="str">
        <f ca="1"/>
        <v/>
      </c>
      <c r="O90" s="319" t="str">
        <f ca="1"/>
        <v/>
      </c>
      <c r="P90" s="320" t="str">
        <f ca="1"/>
        <v/>
      </c>
      <c r="Q90" s="319" t="str">
        <f ca="1"/>
        <v/>
      </c>
      <c r="R90" s="341" t="str">
        <f ca="1"/>
        <v/>
      </c>
      <c r="S90" s="211" t="s">
        <v>95</v>
      </c>
      <c r="T90" s="338" t="str">
        <f ca="1"/>
        <v/>
      </c>
      <c r="U90" s="318" t="str">
        <f ca="1"/>
        <v/>
      </c>
      <c r="V90" s="318" t="str">
        <f ca="1"/>
        <v/>
      </c>
      <c r="W90" s="319" t="str">
        <f ca="1"/>
        <v/>
      </c>
      <c r="X90" s="339" t="str">
        <f ca="1"/>
        <v/>
      </c>
      <c r="Y90" s="318" t="str">
        <f ca="1"/>
        <v/>
      </c>
      <c r="Z90" s="319" t="str">
        <f ca="1"/>
        <v/>
      </c>
      <c r="AA90" s="319" t="str">
        <f ca="1"/>
        <v/>
      </c>
      <c r="AB90" s="323" t="str">
        <f ca="1"/>
        <v/>
      </c>
      <c r="AC90" s="342" t="str">
        <f ca="1"/>
        <v/>
      </c>
      <c r="AD90" s="343" t="str">
        <f ca="1"/>
        <v/>
      </c>
      <c r="AE90" s="344" t="str">
        <f ca="1"/>
        <v/>
      </c>
      <c r="AF90" s="319" t="str">
        <f ca="1"/>
        <v/>
      </c>
      <c r="AG90" s="319" t="str">
        <f ca="1"/>
        <v/>
      </c>
      <c r="AH90" s="341" t="str">
        <f ca="1"/>
        <v/>
      </c>
      <c r="AI90" s="211" t="s">
        <v>95</v>
      </c>
    </row>
    <row r="91" spans="5:35">
      <c r="E91" s="211" t="s">
        <v>95</v>
      </c>
      <c r="F91" s="338" t="str">
        <f ca="1"/>
        <v/>
      </c>
      <c r="G91" s="318" t="str">
        <f ca="1"/>
        <v/>
      </c>
      <c r="H91" s="319" t="str">
        <f ca="1"/>
        <v/>
      </c>
      <c r="I91" s="339" t="str">
        <f ca="1"/>
        <v/>
      </c>
      <c r="J91" s="318" t="str">
        <f ca="1"/>
        <v/>
      </c>
      <c r="K91" s="319" t="str">
        <f ca="1"/>
        <v/>
      </c>
      <c r="L91" s="319" t="str">
        <f ca="1"/>
        <v/>
      </c>
      <c r="M91" s="323" t="str">
        <f ca="1"/>
        <v/>
      </c>
      <c r="N91" s="340" t="str">
        <f ca="1"/>
        <v/>
      </c>
      <c r="O91" s="319" t="str">
        <f ca="1"/>
        <v/>
      </c>
      <c r="P91" s="320" t="str">
        <f ca="1"/>
        <v/>
      </c>
      <c r="Q91" s="319" t="str">
        <f ca="1"/>
        <v/>
      </c>
      <c r="R91" s="341" t="str">
        <f ca="1"/>
        <v/>
      </c>
      <c r="S91" s="211" t="s">
        <v>95</v>
      </c>
      <c r="T91" s="338" t="str">
        <f ca="1"/>
        <v/>
      </c>
      <c r="U91" s="318" t="str">
        <f ca="1"/>
        <v/>
      </c>
      <c r="V91" s="318" t="str">
        <f ca="1"/>
        <v/>
      </c>
      <c r="W91" s="319" t="str">
        <f ca="1"/>
        <v/>
      </c>
      <c r="X91" s="339" t="str">
        <f ca="1"/>
        <v/>
      </c>
      <c r="Y91" s="318" t="str">
        <f ca="1"/>
        <v/>
      </c>
      <c r="Z91" s="319" t="str">
        <f ca="1"/>
        <v/>
      </c>
      <c r="AA91" s="319" t="str">
        <f ca="1"/>
        <v/>
      </c>
      <c r="AB91" s="323" t="str">
        <f ca="1"/>
        <v/>
      </c>
      <c r="AC91" s="342" t="str">
        <f ca="1"/>
        <v/>
      </c>
      <c r="AD91" s="343" t="str">
        <f ca="1"/>
        <v/>
      </c>
      <c r="AE91" s="344" t="str">
        <f ca="1"/>
        <v/>
      </c>
      <c r="AF91" s="319" t="str">
        <f ca="1"/>
        <v/>
      </c>
      <c r="AG91" s="319" t="str">
        <f ca="1"/>
        <v/>
      </c>
      <c r="AH91" s="341" t="str">
        <f ca="1"/>
        <v/>
      </c>
      <c r="AI91" s="211" t="s">
        <v>95</v>
      </c>
    </row>
    <row r="92" spans="5:35">
      <c r="E92" s="211" t="s">
        <v>95</v>
      </c>
      <c r="F92" s="338" t="str">
        <f ca="1"/>
        <v/>
      </c>
      <c r="G92" s="318" t="str">
        <f ca="1"/>
        <v/>
      </c>
      <c r="H92" s="319" t="str">
        <f ca="1"/>
        <v/>
      </c>
      <c r="I92" s="339" t="str">
        <f ca="1"/>
        <v/>
      </c>
      <c r="J92" s="318" t="str">
        <f ca="1"/>
        <v/>
      </c>
      <c r="K92" s="319" t="str">
        <f ca="1"/>
        <v/>
      </c>
      <c r="L92" s="319" t="str">
        <f ca="1"/>
        <v/>
      </c>
      <c r="M92" s="323" t="str">
        <f ca="1"/>
        <v/>
      </c>
      <c r="N92" s="340" t="str">
        <f ca="1"/>
        <v/>
      </c>
      <c r="O92" s="319" t="str">
        <f ca="1"/>
        <v/>
      </c>
      <c r="P92" s="320" t="str">
        <f ca="1"/>
        <v/>
      </c>
      <c r="Q92" s="319" t="str">
        <f ca="1"/>
        <v/>
      </c>
      <c r="R92" s="341" t="str">
        <f ca="1"/>
        <v/>
      </c>
      <c r="S92" s="211" t="s">
        <v>95</v>
      </c>
      <c r="T92" s="338" t="str">
        <f ca="1"/>
        <v/>
      </c>
      <c r="U92" s="318" t="str">
        <f ca="1"/>
        <v/>
      </c>
      <c r="V92" s="318" t="str">
        <f ca="1"/>
        <v/>
      </c>
      <c r="W92" s="319" t="str">
        <f ca="1"/>
        <v/>
      </c>
      <c r="X92" s="339" t="str">
        <f ca="1"/>
        <v/>
      </c>
      <c r="Y92" s="318" t="str">
        <f ca="1"/>
        <v/>
      </c>
      <c r="Z92" s="319" t="str">
        <f ca="1"/>
        <v/>
      </c>
      <c r="AA92" s="319" t="str">
        <f ca="1"/>
        <v/>
      </c>
      <c r="AB92" s="323" t="str">
        <f ca="1"/>
        <v/>
      </c>
      <c r="AC92" s="342" t="str">
        <f ca="1"/>
        <v/>
      </c>
      <c r="AD92" s="343" t="str">
        <f ca="1"/>
        <v/>
      </c>
      <c r="AE92" s="344" t="str">
        <f ca="1"/>
        <v/>
      </c>
      <c r="AF92" s="319" t="str">
        <f ca="1"/>
        <v/>
      </c>
      <c r="AG92" s="319" t="str">
        <f ca="1"/>
        <v/>
      </c>
      <c r="AH92" s="341" t="str">
        <f ca="1"/>
        <v/>
      </c>
      <c r="AI92" s="211" t="s">
        <v>95</v>
      </c>
    </row>
    <row r="93" spans="5:35">
      <c r="E93" s="211" t="s">
        <v>95</v>
      </c>
      <c r="F93" s="338" t="str">
        <f ca="1"/>
        <v/>
      </c>
      <c r="G93" s="318" t="str">
        <f ca="1"/>
        <v/>
      </c>
      <c r="H93" s="319" t="str">
        <f ca="1"/>
        <v/>
      </c>
      <c r="I93" s="339" t="str">
        <f ca="1"/>
        <v/>
      </c>
      <c r="J93" s="318" t="str">
        <f ca="1"/>
        <v/>
      </c>
      <c r="K93" s="319" t="str">
        <f ca="1"/>
        <v/>
      </c>
      <c r="L93" s="319" t="str">
        <f ca="1"/>
        <v/>
      </c>
      <c r="M93" s="323" t="str">
        <f ca="1"/>
        <v/>
      </c>
      <c r="N93" s="340" t="str">
        <f ca="1"/>
        <v/>
      </c>
      <c r="O93" s="319" t="str">
        <f ca="1"/>
        <v/>
      </c>
      <c r="P93" s="320" t="str">
        <f ca="1"/>
        <v/>
      </c>
      <c r="Q93" s="319" t="str">
        <f ca="1"/>
        <v/>
      </c>
      <c r="R93" s="341" t="str">
        <f ca="1"/>
        <v/>
      </c>
      <c r="S93" s="211" t="s">
        <v>95</v>
      </c>
      <c r="T93" s="338" t="str">
        <f ca="1"/>
        <v/>
      </c>
      <c r="U93" s="318" t="str">
        <f ca="1"/>
        <v/>
      </c>
      <c r="V93" s="318" t="str">
        <f ca="1"/>
        <v/>
      </c>
      <c r="W93" s="319" t="str">
        <f ca="1"/>
        <v/>
      </c>
      <c r="X93" s="339" t="str">
        <f ca="1"/>
        <v/>
      </c>
      <c r="Y93" s="318" t="str">
        <f ca="1"/>
        <v/>
      </c>
      <c r="Z93" s="319" t="str">
        <f ca="1"/>
        <v/>
      </c>
      <c r="AA93" s="319" t="str">
        <f ca="1"/>
        <v/>
      </c>
      <c r="AB93" s="323" t="str">
        <f ca="1"/>
        <v/>
      </c>
      <c r="AC93" s="342" t="str">
        <f ca="1"/>
        <v/>
      </c>
      <c r="AD93" s="343" t="str">
        <f ca="1"/>
        <v/>
      </c>
      <c r="AE93" s="344" t="str">
        <f ca="1"/>
        <v/>
      </c>
      <c r="AF93" s="319" t="str">
        <f ca="1"/>
        <v/>
      </c>
      <c r="AG93" s="319" t="str">
        <f ca="1"/>
        <v/>
      </c>
      <c r="AH93" s="341" t="str">
        <f ca="1"/>
        <v/>
      </c>
      <c r="AI93" s="211" t="s">
        <v>95</v>
      </c>
    </row>
    <row r="94" spans="5:35">
      <c r="E94" s="211" t="s">
        <v>95</v>
      </c>
      <c r="F94" s="338" t="str">
        <f ca="1"/>
        <v/>
      </c>
      <c r="G94" s="318" t="str">
        <f ca="1"/>
        <v/>
      </c>
      <c r="H94" s="319" t="str">
        <f ca="1"/>
        <v/>
      </c>
      <c r="I94" s="339" t="str">
        <f ca="1"/>
        <v/>
      </c>
      <c r="J94" s="318" t="str">
        <f ca="1"/>
        <v/>
      </c>
      <c r="K94" s="319" t="str">
        <f ca="1"/>
        <v/>
      </c>
      <c r="L94" s="319" t="str">
        <f ca="1"/>
        <v/>
      </c>
      <c r="M94" s="323" t="str">
        <f ca="1"/>
        <v/>
      </c>
      <c r="N94" s="340" t="str">
        <f ca="1"/>
        <v/>
      </c>
      <c r="O94" s="319" t="str">
        <f ca="1"/>
        <v/>
      </c>
      <c r="P94" s="320" t="str">
        <f ca="1"/>
        <v/>
      </c>
      <c r="Q94" s="319" t="str">
        <f ca="1"/>
        <v/>
      </c>
      <c r="R94" s="341" t="str">
        <f ca="1"/>
        <v/>
      </c>
      <c r="S94" s="211" t="s">
        <v>95</v>
      </c>
      <c r="T94" s="338" t="str">
        <f ca="1"/>
        <v/>
      </c>
      <c r="U94" s="318" t="str">
        <f ca="1"/>
        <v/>
      </c>
      <c r="V94" s="318" t="str">
        <f ca="1"/>
        <v/>
      </c>
      <c r="W94" s="319" t="str">
        <f ca="1"/>
        <v/>
      </c>
      <c r="X94" s="339" t="str">
        <f ca="1"/>
        <v/>
      </c>
      <c r="Y94" s="318" t="str">
        <f ca="1"/>
        <v/>
      </c>
      <c r="Z94" s="319" t="str">
        <f ca="1"/>
        <v/>
      </c>
      <c r="AA94" s="319" t="str">
        <f ca="1"/>
        <v/>
      </c>
      <c r="AB94" s="323" t="str">
        <f ca="1"/>
        <v/>
      </c>
      <c r="AC94" s="342" t="str">
        <f ca="1"/>
        <v/>
      </c>
      <c r="AD94" s="343" t="str">
        <f ca="1"/>
        <v/>
      </c>
      <c r="AE94" s="344" t="str">
        <f ca="1"/>
        <v/>
      </c>
      <c r="AF94" s="319" t="str">
        <f ca="1"/>
        <v/>
      </c>
      <c r="AG94" s="319" t="str">
        <f ca="1"/>
        <v/>
      </c>
      <c r="AH94" s="341" t="str">
        <f ca="1"/>
        <v/>
      </c>
      <c r="AI94" s="211" t="s">
        <v>95</v>
      </c>
    </row>
    <row r="95" spans="5:35">
      <c r="E95" s="211" t="s">
        <v>95</v>
      </c>
      <c r="F95" s="338" t="str">
        <f ca="1"/>
        <v/>
      </c>
      <c r="G95" s="318" t="str">
        <f ca="1"/>
        <v/>
      </c>
      <c r="H95" s="319" t="str">
        <f ca="1"/>
        <v/>
      </c>
      <c r="I95" s="339" t="str">
        <f ca="1"/>
        <v/>
      </c>
      <c r="J95" s="318" t="str">
        <f ca="1"/>
        <v/>
      </c>
      <c r="K95" s="319" t="str">
        <f ca="1"/>
        <v/>
      </c>
      <c r="L95" s="319" t="str">
        <f ca="1"/>
        <v/>
      </c>
      <c r="M95" s="323" t="str">
        <f ca="1"/>
        <v/>
      </c>
      <c r="N95" s="340" t="str">
        <f ca="1"/>
        <v/>
      </c>
      <c r="O95" s="319" t="str">
        <f ca="1"/>
        <v/>
      </c>
      <c r="P95" s="320" t="str">
        <f ca="1"/>
        <v/>
      </c>
      <c r="Q95" s="319" t="str">
        <f ca="1"/>
        <v/>
      </c>
      <c r="R95" s="341" t="str">
        <f ca="1"/>
        <v/>
      </c>
      <c r="S95" s="211" t="s">
        <v>95</v>
      </c>
      <c r="T95" s="338" t="str">
        <f ca="1"/>
        <v/>
      </c>
      <c r="U95" s="318" t="str">
        <f ca="1"/>
        <v/>
      </c>
      <c r="V95" s="318" t="str">
        <f ca="1"/>
        <v/>
      </c>
      <c r="W95" s="319" t="str">
        <f ca="1"/>
        <v/>
      </c>
      <c r="X95" s="339" t="str">
        <f ca="1"/>
        <v/>
      </c>
      <c r="Y95" s="318" t="str">
        <f ca="1"/>
        <v/>
      </c>
      <c r="Z95" s="319" t="str">
        <f ca="1"/>
        <v/>
      </c>
      <c r="AA95" s="319" t="str">
        <f ca="1"/>
        <v/>
      </c>
      <c r="AB95" s="323" t="str">
        <f ca="1"/>
        <v/>
      </c>
      <c r="AC95" s="342" t="str">
        <f ca="1"/>
        <v/>
      </c>
      <c r="AD95" s="343" t="str">
        <f ca="1"/>
        <v/>
      </c>
      <c r="AE95" s="344" t="str">
        <f ca="1"/>
        <v/>
      </c>
      <c r="AF95" s="319" t="str">
        <f ca="1"/>
        <v/>
      </c>
      <c r="AG95" s="319" t="str">
        <f ca="1"/>
        <v/>
      </c>
      <c r="AH95" s="341" t="str">
        <f ca="1"/>
        <v/>
      </c>
      <c r="AI95" s="211" t="s">
        <v>95</v>
      </c>
    </row>
    <row r="96" spans="5:35">
      <c r="E96" s="211" t="s">
        <v>95</v>
      </c>
      <c r="F96" s="338" t="str">
        <f ca="1"/>
        <v/>
      </c>
      <c r="G96" s="318" t="str">
        <f ca="1"/>
        <v/>
      </c>
      <c r="H96" s="319" t="str">
        <f ca="1"/>
        <v/>
      </c>
      <c r="I96" s="339" t="str">
        <f ca="1"/>
        <v/>
      </c>
      <c r="J96" s="318" t="str">
        <f ca="1"/>
        <v/>
      </c>
      <c r="K96" s="319" t="str">
        <f ca="1"/>
        <v/>
      </c>
      <c r="L96" s="319" t="str">
        <f ca="1"/>
        <v/>
      </c>
      <c r="M96" s="323" t="str">
        <f ca="1"/>
        <v/>
      </c>
      <c r="N96" s="340" t="str">
        <f ca="1"/>
        <v/>
      </c>
      <c r="O96" s="319" t="str">
        <f ca="1"/>
        <v/>
      </c>
      <c r="P96" s="320" t="str">
        <f ca="1"/>
        <v/>
      </c>
      <c r="Q96" s="319" t="str">
        <f ca="1"/>
        <v/>
      </c>
      <c r="R96" s="341" t="str">
        <f ca="1"/>
        <v/>
      </c>
      <c r="S96" s="211" t="s">
        <v>95</v>
      </c>
      <c r="T96" s="338" t="str">
        <f ca="1"/>
        <v/>
      </c>
      <c r="U96" s="318" t="str">
        <f ca="1"/>
        <v/>
      </c>
      <c r="V96" s="318" t="str">
        <f ca="1"/>
        <v/>
      </c>
      <c r="W96" s="319" t="str">
        <f ca="1"/>
        <v/>
      </c>
      <c r="X96" s="339" t="str">
        <f ca="1"/>
        <v/>
      </c>
      <c r="Y96" s="318" t="str">
        <f ca="1"/>
        <v/>
      </c>
      <c r="Z96" s="319" t="str">
        <f ca="1"/>
        <v/>
      </c>
      <c r="AA96" s="319" t="str">
        <f ca="1"/>
        <v/>
      </c>
      <c r="AB96" s="323" t="str">
        <f ca="1"/>
        <v/>
      </c>
      <c r="AC96" s="342" t="str">
        <f ca="1"/>
        <v/>
      </c>
      <c r="AD96" s="343" t="str">
        <f ca="1"/>
        <v/>
      </c>
      <c r="AE96" s="344" t="str">
        <f ca="1"/>
        <v/>
      </c>
      <c r="AF96" s="319" t="str">
        <f ca="1"/>
        <v/>
      </c>
      <c r="AG96" s="319" t="str">
        <f ca="1"/>
        <v/>
      </c>
      <c r="AH96" s="341" t="str">
        <f ca="1"/>
        <v/>
      </c>
      <c r="AI96" s="211" t="s">
        <v>95</v>
      </c>
    </row>
    <row r="97" spans="5:35">
      <c r="E97" s="211" t="s">
        <v>95</v>
      </c>
      <c r="F97" s="338" t="str">
        <f ca="1"/>
        <v/>
      </c>
      <c r="G97" s="318" t="str">
        <f ca="1"/>
        <v/>
      </c>
      <c r="H97" s="319" t="str">
        <f ca="1"/>
        <v/>
      </c>
      <c r="I97" s="339" t="str">
        <f ca="1"/>
        <v/>
      </c>
      <c r="J97" s="318" t="str">
        <f ca="1"/>
        <v/>
      </c>
      <c r="K97" s="319" t="str">
        <f ca="1"/>
        <v/>
      </c>
      <c r="L97" s="319" t="str">
        <f ca="1"/>
        <v/>
      </c>
      <c r="M97" s="323" t="str">
        <f ca="1"/>
        <v/>
      </c>
      <c r="N97" s="340" t="str">
        <f ca="1"/>
        <v/>
      </c>
      <c r="O97" s="319" t="str">
        <f ca="1"/>
        <v/>
      </c>
      <c r="P97" s="320" t="str">
        <f ca="1"/>
        <v/>
      </c>
      <c r="Q97" s="319" t="str">
        <f ca="1"/>
        <v/>
      </c>
      <c r="R97" s="341" t="str">
        <f ca="1"/>
        <v/>
      </c>
      <c r="S97" s="211" t="s">
        <v>95</v>
      </c>
      <c r="T97" s="338" t="str">
        <f ca="1"/>
        <v/>
      </c>
      <c r="U97" s="318" t="str">
        <f ca="1"/>
        <v/>
      </c>
      <c r="V97" s="318" t="str">
        <f ca="1"/>
        <v/>
      </c>
      <c r="W97" s="319" t="str">
        <f ca="1"/>
        <v/>
      </c>
      <c r="X97" s="339" t="str">
        <f ca="1"/>
        <v/>
      </c>
      <c r="Y97" s="318" t="str">
        <f ca="1"/>
        <v/>
      </c>
      <c r="Z97" s="319" t="str">
        <f ca="1"/>
        <v/>
      </c>
      <c r="AA97" s="319" t="str">
        <f ca="1"/>
        <v/>
      </c>
      <c r="AB97" s="323" t="str">
        <f ca="1"/>
        <v/>
      </c>
      <c r="AC97" s="342" t="str">
        <f ca="1"/>
        <v/>
      </c>
      <c r="AD97" s="343" t="str">
        <f ca="1"/>
        <v/>
      </c>
      <c r="AE97" s="344" t="str">
        <f ca="1"/>
        <v/>
      </c>
      <c r="AF97" s="319" t="str">
        <f ca="1"/>
        <v/>
      </c>
      <c r="AG97" s="319" t="str">
        <f ca="1"/>
        <v/>
      </c>
      <c r="AH97" s="341" t="str">
        <f ca="1"/>
        <v/>
      </c>
      <c r="AI97" s="211" t="s">
        <v>95</v>
      </c>
    </row>
    <row r="98" spans="5:35">
      <c r="E98" s="211" t="s">
        <v>95</v>
      </c>
      <c r="F98" s="338" t="str">
        <f ca="1"/>
        <v/>
      </c>
      <c r="G98" s="318" t="str">
        <f ca="1"/>
        <v/>
      </c>
      <c r="H98" s="319" t="str">
        <f ca="1"/>
        <v/>
      </c>
      <c r="I98" s="339" t="str">
        <f ca="1"/>
        <v/>
      </c>
      <c r="J98" s="318" t="str">
        <f ca="1"/>
        <v/>
      </c>
      <c r="K98" s="319" t="str">
        <f ca="1"/>
        <v/>
      </c>
      <c r="L98" s="319" t="str">
        <f ca="1"/>
        <v/>
      </c>
      <c r="M98" s="323" t="str">
        <f ca="1"/>
        <v/>
      </c>
      <c r="N98" s="340" t="str">
        <f ca="1"/>
        <v/>
      </c>
      <c r="O98" s="319" t="str">
        <f ca="1"/>
        <v/>
      </c>
      <c r="P98" s="320" t="str">
        <f ca="1"/>
        <v/>
      </c>
      <c r="Q98" s="319" t="str">
        <f ca="1"/>
        <v/>
      </c>
      <c r="R98" s="341" t="str">
        <f ca="1"/>
        <v/>
      </c>
      <c r="S98" s="211" t="s">
        <v>95</v>
      </c>
      <c r="T98" s="338" t="str">
        <f ca="1"/>
        <v/>
      </c>
      <c r="U98" s="318" t="str">
        <f ca="1"/>
        <v/>
      </c>
      <c r="V98" s="318" t="str">
        <f ca="1"/>
        <v/>
      </c>
      <c r="W98" s="319" t="str">
        <f ca="1"/>
        <v/>
      </c>
      <c r="X98" s="339" t="str">
        <f ca="1"/>
        <v/>
      </c>
      <c r="Y98" s="318" t="str">
        <f ca="1"/>
        <v/>
      </c>
      <c r="Z98" s="319" t="str">
        <f ca="1"/>
        <v/>
      </c>
      <c r="AA98" s="319" t="str">
        <f ca="1"/>
        <v/>
      </c>
      <c r="AB98" s="323" t="str">
        <f ca="1"/>
        <v/>
      </c>
      <c r="AC98" s="342" t="str">
        <f ca="1"/>
        <v/>
      </c>
      <c r="AD98" s="343" t="str">
        <f ca="1"/>
        <v/>
      </c>
      <c r="AE98" s="344" t="str">
        <f ca="1"/>
        <v/>
      </c>
      <c r="AF98" s="319" t="str">
        <f ca="1"/>
        <v/>
      </c>
      <c r="AG98" s="319" t="str">
        <f ca="1"/>
        <v/>
      </c>
      <c r="AH98" s="341" t="str">
        <f ca="1"/>
        <v/>
      </c>
      <c r="AI98" s="211" t="s">
        <v>95</v>
      </c>
    </row>
    <row r="99" spans="5:35">
      <c r="E99" s="211" t="s">
        <v>95</v>
      </c>
      <c r="F99" s="338" t="str">
        <f ca="1"/>
        <v/>
      </c>
      <c r="G99" s="318" t="str">
        <f ca="1"/>
        <v/>
      </c>
      <c r="H99" s="319" t="str">
        <f ca="1"/>
        <v/>
      </c>
      <c r="I99" s="339" t="str">
        <f ca="1"/>
        <v/>
      </c>
      <c r="J99" s="318" t="str">
        <f ca="1"/>
        <v/>
      </c>
      <c r="K99" s="319" t="str">
        <f ca="1"/>
        <v/>
      </c>
      <c r="L99" s="319" t="str">
        <f ca="1"/>
        <v/>
      </c>
      <c r="M99" s="323" t="str">
        <f ca="1"/>
        <v/>
      </c>
      <c r="N99" s="340" t="str">
        <f ca="1"/>
        <v/>
      </c>
      <c r="O99" s="319" t="str">
        <f ca="1"/>
        <v/>
      </c>
      <c r="P99" s="320" t="str">
        <f ca="1"/>
        <v/>
      </c>
      <c r="Q99" s="319" t="str">
        <f ca="1"/>
        <v/>
      </c>
      <c r="R99" s="341" t="str">
        <f ca="1"/>
        <v/>
      </c>
      <c r="S99" s="211" t="s">
        <v>95</v>
      </c>
      <c r="T99" s="338" t="str">
        <f ca="1"/>
        <v/>
      </c>
      <c r="U99" s="318" t="str">
        <f ca="1"/>
        <v/>
      </c>
      <c r="V99" s="318" t="str">
        <f ca="1"/>
        <v/>
      </c>
      <c r="W99" s="319" t="str">
        <f ca="1"/>
        <v/>
      </c>
      <c r="X99" s="339" t="str">
        <f ca="1"/>
        <v/>
      </c>
      <c r="Y99" s="318" t="str">
        <f ca="1"/>
        <v/>
      </c>
      <c r="Z99" s="319" t="str">
        <f ca="1"/>
        <v/>
      </c>
      <c r="AA99" s="319" t="str">
        <f ca="1"/>
        <v/>
      </c>
      <c r="AB99" s="323" t="str">
        <f ca="1"/>
        <v/>
      </c>
      <c r="AC99" s="342" t="str">
        <f ca="1"/>
        <v/>
      </c>
      <c r="AD99" s="343" t="str">
        <f ca="1"/>
        <v/>
      </c>
      <c r="AE99" s="344" t="str">
        <f ca="1"/>
        <v/>
      </c>
      <c r="AF99" s="319" t="str">
        <f ca="1"/>
        <v/>
      </c>
      <c r="AG99" s="319" t="str">
        <f ca="1"/>
        <v/>
      </c>
      <c r="AH99" s="341" t="str">
        <f ca="1"/>
        <v/>
      </c>
      <c r="AI99" s="211" t="s">
        <v>95</v>
      </c>
    </row>
    <row r="100" spans="5:35">
      <c r="E100" s="211" t="s">
        <v>95</v>
      </c>
      <c r="F100" s="338" t="str">
        <f ca="1"/>
        <v/>
      </c>
      <c r="G100" s="318" t="str">
        <f ca="1"/>
        <v/>
      </c>
      <c r="H100" s="319" t="str">
        <f ca="1"/>
        <v/>
      </c>
      <c r="I100" s="339" t="str">
        <f ca="1"/>
        <v/>
      </c>
      <c r="J100" s="318" t="str">
        <f ca="1"/>
        <v/>
      </c>
      <c r="K100" s="319" t="str">
        <f ca="1"/>
        <v/>
      </c>
      <c r="L100" s="319" t="str">
        <f ca="1"/>
        <v/>
      </c>
      <c r="M100" s="323" t="str">
        <f ca="1"/>
        <v/>
      </c>
      <c r="N100" s="340" t="str">
        <f ca="1"/>
        <v/>
      </c>
      <c r="O100" s="319" t="str">
        <f ca="1"/>
        <v/>
      </c>
      <c r="P100" s="320" t="str">
        <f ca="1"/>
        <v/>
      </c>
      <c r="Q100" s="319" t="str">
        <f ca="1"/>
        <v/>
      </c>
      <c r="R100" s="341" t="str">
        <f ca="1"/>
        <v/>
      </c>
      <c r="S100" s="211" t="s">
        <v>95</v>
      </c>
      <c r="T100" s="338" t="str">
        <f ca="1"/>
        <v/>
      </c>
      <c r="U100" s="318" t="str">
        <f ca="1"/>
        <v/>
      </c>
      <c r="V100" s="318" t="str">
        <f ca="1"/>
        <v/>
      </c>
      <c r="W100" s="319" t="str">
        <f ca="1"/>
        <v/>
      </c>
      <c r="X100" s="339" t="str">
        <f ca="1"/>
        <v/>
      </c>
      <c r="Y100" s="318" t="str">
        <f ca="1"/>
        <v/>
      </c>
      <c r="Z100" s="319" t="str">
        <f ca="1"/>
        <v/>
      </c>
      <c r="AA100" s="319" t="str">
        <f ca="1"/>
        <v/>
      </c>
      <c r="AB100" s="323" t="str">
        <f ca="1"/>
        <v/>
      </c>
      <c r="AC100" s="342" t="str">
        <f ca="1"/>
        <v/>
      </c>
      <c r="AD100" s="343" t="str">
        <f ca="1"/>
        <v/>
      </c>
      <c r="AE100" s="344" t="str">
        <f ca="1"/>
        <v/>
      </c>
      <c r="AF100" s="319" t="str">
        <f ca="1"/>
        <v/>
      </c>
      <c r="AG100" s="319" t="str">
        <f ca="1"/>
        <v/>
      </c>
      <c r="AH100" s="341" t="str">
        <f ca="1"/>
        <v/>
      </c>
      <c r="AI100" s="211" t="s">
        <v>95</v>
      </c>
    </row>
    <row r="101" spans="5:35">
      <c r="F101" s="338" t="str">
        <f ca="1"/>
        <v/>
      </c>
      <c r="G101" s="318" t="str">
        <f ca="1"/>
        <v/>
      </c>
      <c r="H101" s="319" t="str">
        <f ca="1"/>
        <v/>
      </c>
      <c r="I101" s="339" t="str">
        <f ca="1"/>
        <v/>
      </c>
      <c r="J101" s="318" t="str">
        <f ca="1"/>
        <v/>
      </c>
      <c r="K101" s="319" t="str">
        <f ca="1"/>
        <v/>
      </c>
      <c r="L101" s="319" t="str">
        <f ca="1"/>
        <v/>
      </c>
      <c r="M101" s="323" t="str">
        <f ca="1"/>
        <v/>
      </c>
      <c r="N101" s="340" t="str">
        <f ca="1"/>
        <v/>
      </c>
      <c r="O101" s="319" t="str">
        <f ca="1"/>
        <v/>
      </c>
      <c r="P101" s="320" t="str">
        <f ca="1"/>
        <v/>
      </c>
      <c r="Q101" s="319" t="str">
        <f ca="1"/>
        <v/>
      </c>
      <c r="R101" s="341" t="str">
        <f ca="1"/>
        <v/>
      </c>
      <c r="T101" s="338" t="str">
        <f ca="1"/>
        <v/>
      </c>
      <c r="U101" s="318" t="str">
        <f ca="1"/>
        <v/>
      </c>
      <c r="V101" s="318" t="str">
        <f ca="1"/>
        <v/>
      </c>
      <c r="W101" s="319" t="str">
        <f ca="1"/>
        <v/>
      </c>
      <c r="X101" s="339" t="str">
        <f ca="1"/>
        <v/>
      </c>
      <c r="Y101" s="318" t="str">
        <f ca="1"/>
        <v/>
      </c>
      <c r="Z101" s="319" t="str">
        <f ca="1"/>
        <v/>
      </c>
      <c r="AA101" s="319" t="str">
        <f ca="1"/>
        <v/>
      </c>
      <c r="AB101" s="323" t="str">
        <f ca="1"/>
        <v/>
      </c>
      <c r="AC101" s="342" t="str">
        <f ca="1"/>
        <v/>
      </c>
      <c r="AD101" s="343" t="str">
        <f ca="1"/>
        <v/>
      </c>
      <c r="AE101" s="344" t="str">
        <f ca="1"/>
        <v/>
      </c>
      <c r="AF101" s="319" t="str">
        <f ca="1"/>
        <v/>
      </c>
      <c r="AG101" s="319" t="str">
        <f ca="1"/>
        <v/>
      </c>
      <c r="AH101" s="341" t="str">
        <f ca="1"/>
        <v/>
      </c>
    </row>
    <row r="102" spans="5:35">
      <c r="F102" s="338" t="str">
        <f ca="1"/>
        <v/>
      </c>
      <c r="G102" s="318" t="str">
        <f ca="1"/>
        <v/>
      </c>
      <c r="H102" s="319" t="str">
        <f ca="1"/>
        <v/>
      </c>
      <c r="I102" s="339" t="str">
        <f ca="1"/>
        <v/>
      </c>
      <c r="J102" s="318" t="str">
        <f ca="1"/>
        <v/>
      </c>
      <c r="K102" s="319" t="str">
        <f ca="1"/>
        <v/>
      </c>
      <c r="L102" s="319" t="str">
        <f ca="1"/>
        <v/>
      </c>
      <c r="M102" s="323" t="str">
        <f ca="1"/>
        <v/>
      </c>
      <c r="N102" s="340" t="str">
        <f ca="1"/>
        <v/>
      </c>
      <c r="O102" s="319" t="str">
        <f ca="1"/>
        <v/>
      </c>
      <c r="P102" s="320" t="str">
        <f ca="1"/>
        <v/>
      </c>
      <c r="Q102" s="319" t="str">
        <f ca="1"/>
        <v/>
      </c>
      <c r="R102" s="341" t="str">
        <f ca="1"/>
        <v/>
      </c>
      <c r="T102" s="338" t="str">
        <f ca="1"/>
        <v/>
      </c>
      <c r="U102" s="318" t="str">
        <f ca="1"/>
        <v/>
      </c>
      <c r="V102" s="318" t="str">
        <f ca="1"/>
        <v/>
      </c>
      <c r="W102" s="319" t="str">
        <f ca="1"/>
        <v/>
      </c>
      <c r="X102" s="339" t="str">
        <f ca="1"/>
        <v/>
      </c>
      <c r="Y102" s="318" t="str">
        <f ca="1"/>
        <v/>
      </c>
      <c r="Z102" s="319" t="str">
        <f ca="1"/>
        <v/>
      </c>
      <c r="AA102" s="319" t="str">
        <f ca="1"/>
        <v/>
      </c>
      <c r="AB102" s="323" t="str">
        <f ca="1"/>
        <v/>
      </c>
      <c r="AC102" s="342" t="str">
        <f ca="1"/>
        <v/>
      </c>
      <c r="AD102" s="343" t="str">
        <f ca="1"/>
        <v/>
      </c>
      <c r="AE102" s="344" t="str">
        <f ca="1"/>
        <v/>
      </c>
      <c r="AF102" s="319" t="str">
        <f ca="1"/>
        <v/>
      </c>
      <c r="AG102" s="319" t="str">
        <f ca="1"/>
        <v/>
      </c>
      <c r="AH102" s="341" t="str">
        <f ca="1"/>
        <v/>
      </c>
    </row>
    <row r="103" spans="5:35">
      <c r="F103" s="338" t="str">
        <f ca="1"/>
        <v/>
      </c>
      <c r="G103" s="318" t="str">
        <f ca="1"/>
        <v/>
      </c>
      <c r="H103" s="319" t="str">
        <f ca="1"/>
        <v/>
      </c>
      <c r="I103" s="339" t="str">
        <f ca="1"/>
        <v/>
      </c>
      <c r="J103" s="318" t="str">
        <f ca="1"/>
        <v/>
      </c>
      <c r="K103" s="319" t="str">
        <f ca="1"/>
        <v/>
      </c>
      <c r="L103" s="319" t="str">
        <f ca="1"/>
        <v/>
      </c>
      <c r="M103" s="323" t="str">
        <f ca="1"/>
        <v/>
      </c>
      <c r="N103" s="340" t="str">
        <f ca="1"/>
        <v/>
      </c>
      <c r="O103" s="319" t="str">
        <f ca="1"/>
        <v/>
      </c>
      <c r="P103" s="320" t="str">
        <f ca="1"/>
        <v/>
      </c>
      <c r="Q103" s="319" t="str">
        <f ca="1"/>
        <v/>
      </c>
      <c r="R103" s="341" t="str">
        <f ca="1"/>
        <v/>
      </c>
      <c r="T103" s="338" t="str">
        <f ca="1"/>
        <v/>
      </c>
      <c r="U103" s="318" t="str">
        <f ca="1"/>
        <v/>
      </c>
      <c r="V103" s="318" t="str">
        <f ca="1"/>
        <v/>
      </c>
      <c r="W103" s="319" t="str">
        <f ca="1"/>
        <v/>
      </c>
      <c r="X103" s="339" t="str">
        <f ca="1"/>
        <v/>
      </c>
      <c r="Y103" s="318" t="str">
        <f ca="1"/>
        <v/>
      </c>
      <c r="Z103" s="319" t="str">
        <f ca="1"/>
        <v/>
      </c>
      <c r="AA103" s="319" t="str">
        <f ca="1"/>
        <v/>
      </c>
      <c r="AB103" s="323" t="str">
        <f ca="1"/>
        <v/>
      </c>
      <c r="AC103" s="342" t="str">
        <f ca="1"/>
        <v/>
      </c>
      <c r="AD103" s="343" t="str">
        <f ca="1"/>
        <v/>
      </c>
      <c r="AE103" s="344" t="str">
        <f ca="1"/>
        <v/>
      </c>
      <c r="AF103" s="319" t="str">
        <f ca="1"/>
        <v/>
      </c>
      <c r="AG103" s="319" t="str">
        <f ca="1"/>
        <v/>
      </c>
      <c r="AH103" s="341" t="str">
        <f ca="1"/>
        <v/>
      </c>
    </row>
    <row r="104" spans="5:35">
      <c r="F104" s="338" t="str">
        <f ca="1"/>
        <v/>
      </c>
      <c r="G104" s="318" t="str">
        <f ca="1"/>
        <v/>
      </c>
      <c r="H104" s="319" t="str">
        <f ca="1"/>
        <v/>
      </c>
      <c r="I104" s="339" t="str">
        <f ca="1"/>
        <v/>
      </c>
      <c r="J104" s="318" t="str">
        <f ca="1"/>
        <v/>
      </c>
      <c r="K104" s="319" t="str">
        <f ca="1"/>
        <v/>
      </c>
      <c r="L104" s="319" t="str">
        <f ca="1"/>
        <v/>
      </c>
      <c r="M104" s="323" t="str">
        <f ca="1"/>
        <v/>
      </c>
      <c r="N104" s="340" t="str">
        <f ca="1"/>
        <v/>
      </c>
      <c r="O104" s="319" t="str">
        <f ca="1"/>
        <v/>
      </c>
      <c r="P104" s="320" t="str">
        <f ca="1"/>
        <v/>
      </c>
      <c r="Q104" s="319" t="str">
        <f ca="1"/>
        <v/>
      </c>
      <c r="R104" s="341" t="str">
        <f ca="1"/>
        <v/>
      </c>
      <c r="T104" s="338" t="str">
        <f ca="1"/>
        <v/>
      </c>
      <c r="U104" s="318" t="str">
        <f ca="1"/>
        <v/>
      </c>
      <c r="V104" s="318" t="str">
        <f ca="1"/>
        <v/>
      </c>
      <c r="W104" s="319" t="str">
        <f ca="1"/>
        <v/>
      </c>
      <c r="X104" s="339" t="str">
        <f ca="1"/>
        <v/>
      </c>
      <c r="Y104" s="318" t="str">
        <f ca="1"/>
        <v/>
      </c>
      <c r="Z104" s="319" t="str">
        <f ca="1"/>
        <v/>
      </c>
      <c r="AA104" s="319" t="str">
        <f ca="1"/>
        <v/>
      </c>
      <c r="AB104" s="323" t="str">
        <f ca="1"/>
        <v/>
      </c>
      <c r="AC104" s="342" t="str">
        <f ca="1"/>
        <v/>
      </c>
      <c r="AD104" s="343" t="str">
        <f ca="1"/>
        <v/>
      </c>
      <c r="AE104" s="344" t="str">
        <f ca="1"/>
        <v/>
      </c>
      <c r="AF104" s="319" t="str">
        <f ca="1"/>
        <v/>
      </c>
      <c r="AG104" s="319" t="str">
        <f ca="1"/>
        <v/>
      </c>
      <c r="AH104" s="341" t="str">
        <f ca="1"/>
        <v/>
      </c>
    </row>
    <row r="105" spans="5:35">
      <c r="F105" s="338" t="str">
        <f ca="1"/>
        <v/>
      </c>
      <c r="G105" s="318" t="str">
        <f ca="1"/>
        <v/>
      </c>
      <c r="H105" s="319" t="str">
        <f ca="1"/>
        <v/>
      </c>
      <c r="I105" s="339" t="str">
        <f ca="1"/>
        <v/>
      </c>
      <c r="J105" s="318" t="str">
        <f ca="1"/>
        <v/>
      </c>
      <c r="K105" s="319" t="str">
        <f ca="1"/>
        <v/>
      </c>
      <c r="L105" s="319" t="str">
        <f ca="1"/>
        <v/>
      </c>
      <c r="M105" s="323" t="str">
        <f ca="1"/>
        <v/>
      </c>
      <c r="N105" s="340" t="str">
        <f ca="1"/>
        <v/>
      </c>
      <c r="O105" s="319" t="str">
        <f ca="1"/>
        <v/>
      </c>
      <c r="P105" s="320" t="str">
        <f ca="1"/>
        <v/>
      </c>
      <c r="Q105" s="319" t="str">
        <f ca="1"/>
        <v/>
      </c>
      <c r="R105" s="341" t="str">
        <f ca="1"/>
        <v/>
      </c>
      <c r="T105" s="338" t="str">
        <f ca="1"/>
        <v/>
      </c>
      <c r="U105" s="318" t="str">
        <f ca="1"/>
        <v/>
      </c>
      <c r="V105" s="318" t="str">
        <f ca="1"/>
        <v/>
      </c>
      <c r="W105" s="319" t="str">
        <f ca="1"/>
        <v/>
      </c>
      <c r="X105" s="339" t="str">
        <f ca="1"/>
        <v/>
      </c>
      <c r="Y105" s="318" t="str">
        <f ca="1"/>
        <v/>
      </c>
      <c r="Z105" s="319" t="str">
        <f ca="1"/>
        <v/>
      </c>
      <c r="AA105" s="319" t="str">
        <f ca="1"/>
        <v/>
      </c>
      <c r="AB105" s="323" t="str">
        <f ca="1"/>
        <v/>
      </c>
      <c r="AC105" s="342" t="str">
        <f ca="1"/>
        <v/>
      </c>
      <c r="AD105" s="343" t="str">
        <f ca="1"/>
        <v/>
      </c>
      <c r="AE105" s="344" t="str">
        <f ca="1"/>
        <v/>
      </c>
      <c r="AF105" s="319" t="str">
        <f ca="1"/>
        <v/>
      </c>
      <c r="AG105" s="319" t="str">
        <f ca="1"/>
        <v/>
      </c>
      <c r="AH105" s="341" t="str">
        <f ca="1"/>
        <v/>
      </c>
    </row>
    <row r="106" spans="5:35">
      <c r="F106" s="338" t="str">
        <f ca="1"/>
        <v/>
      </c>
      <c r="G106" s="318" t="str">
        <f ca="1"/>
        <v/>
      </c>
      <c r="H106" s="319" t="str">
        <f ca="1"/>
        <v/>
      </c>
      <c r="I106" s="339" t="str">
        <f ca="1"/>
        <v/>
      </c>
      <c r="J106" s="318" t="str">
        <f ca="1"/>
        <v/>
      </c>
      <c r="K106" s="319" t="str">
        <f ca="1"/>
        <v/>
      </c>
      <c r="L106" s="319" t="str">
        <f ca="1"/>
        <v/>
      </c>
      <c r="M106" s="323" t="str">
        <f ca="1"/>
        <v/>
      </c>
      <c r="N106" s="340" t="str">
        <f ca="1"/>
        <v/>
      </c>
      <c r="O106" s="319" t="str">
        <f ca="1"/>
        <v/>
      </c>
      <c r="P106" s="320" t="str">
        <f ca="1"/>
        <v/>
      </c>
      <c r="Q106" s="319" t="str">
        <f ca="1"/>
        <v/>
      </c>
      <c r="R106" s="341" t="str">
        <f ca="1"/>
        <v/>
      </c>
      <c r="T106" s="338" t="str">
        <f ca="1"/>
        <v/>
      </c>
      <c r="U106" s="318" t="str">
        <f ca="1"/>
        <v/>
      </c>
      <c r="V106" s="318" t="str">
        <f ca="1"/>
        <v/>
      </c>
      <c r="W106" s="319" t="str">
        <f ca="1"/>
        <v/>
      </c>
      <c r="X106" s="339" t="str">
        <f ca="1"/>
        <v/>
      </c>
      <c r="Y106" s="318" t="str">
        <f ca="1"/>
        <v/>
      </c>
      <c r="Z106" s="319" t="str">
        <f ca="1"/>
        <v/>
      </c>
      <c r="AA106" s="319" t="str">
        <f ca="1"/>
        <v/>
      </c>
      <c r="AB106" s="323" t="str">
        <f ca="1"/>
        <v/>
      </c>
      <c r="AC106" s="342" t="str">
        <f ca="1"/>
        <v/>
      </c>
      <c r="AD106" s="343" t="str">
        <f ca="1"/>
        <v/>
      </c>
      <c r="AE106" s="344" t="str">
        <f ca="1"/>
        <v/>
      </c>
      <c r="AF106" s="319" t="str">
        <f ca="1"/>
        <v/>
      </c>
      <c r="AG106" s="319" t="str">
        <f ca="1"/>
        <v/>
      </c>
      <c r="AH106" s="341" t="str">
        <f ca="1"/>
        <v/>
      </c>
    </row>
    <row r="107" spans="5:35">
      <c r="F107" s="338" t="str">
        <f ca="1"/>
        <v/>
      </c>
      <c r="G107" s="318" t="str">
        <f ca="1"/>
        <v/>
      </c>
      <c r="H107" s="319" t="str">
        <f ca="1"/>
        <v/>
      </c>
      <c r="I107" s="339" t="str">
        <f ca="1"/>
        <v/>
      </c>
      <c r="J107" s="318" t="str">
        <f ca="1"/>
        <v/>
      </c>
      <c r="K107" s="319" t="str">
        <f ca="1"/>
        <v/>
      </c>
      <c r="L107" s="319" t="str">
        <f ca="1"/>
        <v/>
      </c>
      <c r="M107" s="323" t="str">
        <f ca="1"/>
        <v/>
      </c>
      <c r="N107" s="340" t="str">
        <f ca="1"/>
        <v/>
      </c>
      <c r="O107" s="319" t="str">
        <f ca="1"/>
        <v/>
      </c>
      <c r="P107" s="320" t="str">
        <f ca="1"/>
        <v/>
      </c>
      <c r="Q107" s="319" t="str">
        <f ca="1"/>
        <v/>
      </c>
      <c r="R107" s="341" t="str">
        <f ca="1"/>
        <v/>
      </c>
      <c r="T107" s="338" t="str">
        <f ca="1"/>
        <v/>
      </c>
      <c r="U107" s="318" t="str">
        <f ca="1"/>
        <v/>
      </c>
      <c r="V107" s="318" t="str">
        <f ca="1"/>
        <v/>
      </c>
      <c r="W107" s="319" t="str">
        <f ca="1"/>
        <v/>
      </c>
      <c r="X107" s="339" t="str">
        <f ca="1"/>
        <v/>
      </c>
      <c r="Y107" s="318" t="str">
        <f ca="1"/>
        <v/>
      </c>
      <c r="Z107" s="319" t="str">
        <f ca="1"/>
        <v/>
      </c>
      <c r="AA107" s="319" t="str">
        <f ca="1"/>
        <v/>
      </c>
      <c r="AB107" s="323" t="str">
        <f ca="1"/>
        <v/>
      </c>
      <c r="AC107" s="342" t="str">
        <f ca="1"/>
        <v/>
      </c>
      <c r="AD107" s="343" t="str">
        <f ca="1"/>
        <v/>
      </c>
      <c r="AE107" s="344" t="str">
        <f ca="1"/>
        <v/>
      </c>
      <c r="AF107" s="319" t="str">
        <f ca="1"/>
        <v/>
      </c>
      <c r="AG107" s="319" t="str">
        <f ca="1"/>
        <v/>
      </c>
      <c r="AH107" s="341" t="str">
        <f ca="1"/>
        <v/>
      </c>
    </row>
    <row r="108" spans="5:35">
      <c r="F108" s="338" t="str">
        <f ca="1"/>
        <v/>
      </c>
      <c r="G108" s="318" t="str">
        <f ca="1"/>
        <v/>
      </c>
      <c r="H108" s="319" t="str">
        <f ca="1"/>
        <v/>
      </c>
      <c r="I108" s="339" t="str">
        <f ca="1"/>
        <v/>
      </c>
      <c r="J108" s="318" t="str">
        <f ca="1"/>
        <v/>
      </c>
      <c r="K108" s="319" t="str">
        <f ca="1"/>
        <v/>
      </c>
      <c r="L108" s="319" t="str">
        <f ca="1"/>
        <v/>
      </c>
      <c r="M108" s="323" t="str">
        <f ca="1"/>
        <v/>
      </c>
      <c r="N108" s="340" t="str">
        <f ca="1"/>
        <v/>
      </c>
      <c r="O108" s="319" t="str">
        <f ca="1"/>
        <v/>
      </c>
      <c r="P108" s="320" t="str">
        <f ca="1"/>
        <v/>
      </c>
      <c r="Q108" s="319" t="str">
        <f ca="1"/>
        <v/>
      </c>
      <c r="R108" s="341" t="str">
        <f ca="1"/>
        <v/>
      </c>
      <c r="T108" s="338" t="str">
        <f ca="1"/>
        <v/>
      </c>
      <c r="U108" s="318" t="str">
        <f ca="1"/>
        <v/>
      </c>
      <c r="V108" s="318" t="str">
        <f ca="1"/>
        <v/>
      </c>
      <c r="W108" s="319" t="str">
        <f ca="1"/>
        <v/>
      </c>
      <c r="X108" s="339" t="str">
        <f ca="1"/>
        <v/>
      </c>
      <c r="Y108" s="318" t="str">
        <f ca="1"/>
        <v/>
      </c>
      <c r="Z108" s="319" t="str">
        <f ca="1"/>
        <v/>
      </c>
      <c r="AA108" s="319" t="str">
        <f ca="1"/>
        <v/>
      </c>
      <c r="AB108" s="323" t="str">
        <f ca="1"/>
        <v/>
      </c>
      <c r="AC108" s="342" t="str">
        <f ca="1"/>
        <v/>
      </c>
      <c r="AD108" s="343" t="str">
        <f ca="1"/>
        <v/>
      </c>
      <c r="AE108" s="344" t="str">
        <f ca="1"/>
        <v/>
      </c>
      <c r="AF108" s="319" t="str">
        <f ca="1"/>
        <v/>
      </c>
      <c r="AG108" s="319" t="str">
        <f ca="1"/>
        <v/>
      </c>
      <c r="AH108" s="341" t="str">
        <f ca="1"/>
        <v/>
      </c>
    </row>
    <row r="109" spans="5:35">
      <c r="F109" s="338" t="str">
        <f ca="1"/>
        <v/>
      </c>
      <c r="G109" s="318" t="str">
        <f ca="1"/>
        <v/>
      </c>
      <c r="H109" s="319" t="str">
        <f ca="1"/>
        <v/>
      </c>
      <c r="I109" s="339" t="str">
        <f ca="1"/>
        <v/>
      </c>
      <c r="J109" s="318" t="str">
        <f ca="1"/>
        <v/>
      </c>
      <c r="K109" s="319" t="str">
        <f ca="1"/>
        <v/>
      </c>
      <c r="L109" s="319" t="str">
        <f ca="1"/>
        <v/>
      </c>
      <c r="M109" s="323" t="str">
        <f ca="1"/>
        <v/>
      </c>
      <c r="N109" s="340" t="str">
        <f ca="1"/>
        <v/>
      </c>
      <c r="O109" s="319" t="str">
        <f ca="1"/>
        <v/>
      </c>
      <c r="P109" s="320" t="str">
        <f ca="1"/>
        <v/>
      </c>
      <c r="Q109" s="319" t="str">
        <f ca="1"/>
        <v/>
      </c>
      <c r="R109" s="341" t="str">
        <f ca="1"/>
        <v/>
      </c>
      <c r="T109" s="338" t="str">
        <f ca="1"/>
        <v/>
      </c>
      <c r="U109" s="318" t="str">
        <f ca="1"/>
        <v/>
      </c>
      <c r="V109" s="318" t="str">
        <f ca="1"/>
        <v/>
      </c>
      <c r="W109" s="319" t="str">
        <f ca="1"/>
        <v/>
      </c>
      <c r="X109" s="339" t="str">
        <f ca="1"/>
        <v/>
      </c>
      <c r="Y109" s="318" t="str">
        <f ca="1"/>
        <v/>
      </c>
      <c r="Z109" s="319" t="str">
        <f ca="1"/>
        <v/>
      </c>
      <c r="AA109" s="319" t="str">
        <f ca="1"/>
        <v/>
      </c>
      <c r="AB109" s="323" t="str">
        <f ca="1"/>
        <v/>
      </c>
      <c r="AC109" s="342" t="str">
        <f ca="1"/>
        <v/>
      </c>
      <c r="AD109" s="343" t="str">
        <f ca="1"/>
        <v/>
      </c>
      <c r="AE109" s="344" t="str">
        <f ca="1"/>
        <v/>
      </c>
      <c r="AF109" s="319" t="str">
        <f ca="1"/>
        <v/>
      </c>
      <c r="AG109" s="319" t="str">
        <f ca="1"/>
        <v/>
      </c>
      <c r="AH109" s="341" t="str">
        <f ca="1"/>
        <v/>
      </c>
    </row>
    <row r="110" spans="5:35">
      <c r="F110" s="338" t="str">
        <f ca="1"/>
        <v/>
      </c>
      <c r="G110" s="318" t="str">
        <f ca="1"/>
        <v/>
      </c>
      <c r="H110" s="319" t="str">
        <f ca="1"/>
        <v/>
      </c>
      <c r="I110" s="339" t="str">
        <f ca="1"/>
        <v/>
      </c>
      <c r="J110" s="318" t="str">
        <f ca="1"/>
        <v/>
      </c>
      <c r="K110" s="319" t="str">
        <f ca="1"/>
        <v/>
      </c>
      <c r="L110" s="319" t="str">
        <f ca="1"/>
        <v/>
      </c>
      <c r="M110" s="323" t="str">
        <f ca="1"/>
        <v/>
      </c>
      <c r="N110" s="340" t="str">
        <f ca="1"/>
        <v/>
      </c>
      <c r="O110" s="319" t="str">
        <f ca="1"/>
        <v/>
      </c>
      <c r="P110" s="320" t="str">
        <f ca="1"/>
        <v/>
      </c>
      <c r="Q110" s="319" t="str">
        <f ca="1"/>
        <v/>
      </c>
      <c r="R110" s="341" t="str">
        <f ca="1"/>
        <v/>
      </c>
      <c r="T110" s="338" t="str">
        <f ca="1"/>
        <v/>
      </c>
      <c r="U110" s="318" t="str">
        <f ca="1"/>
        <v/>
      </c>
      <c r="V110" s="318" t="str">
        <f ca="1"/>
        <v/>
      </c>
      <c r="W110" s="319" t="str">
        <f ca="1"/>
        <v/>
      </c>
      <c r="X110" s="339" t="str">
        <f ca="1"/>
        <v/>
      </c>
      <c r="Y110" s="318" t="str">
        <f ca="1"/>
        <v/>
      </c>
      <c r="Z110" s="319" t="str">
        <f ca="1"/>
        <v/>
      </c>
      <c r="AA110" s="319" t="str">
        <f ca="1"/>
        <v/>
      </c>
      <c r="AB110" s="323" t="str">
        <f ca="1"/>
        <v/>
      </c>
      <c r="AC110" s="342" t="str">
        <f ca="1"/>
        <v/>
      </c>
      <c r="AD110" s="343" t="str">
        <f ca="1"/>
        <v/>
      </c>
      <c r="AE110" s="344" t="str">
        <f ca="1"/>
        <v/>
      </c>
      <c r="AF110" s="319" t="str">
        <f ca="1"/>
        <v/>
      </c>
      <c r="AG110" s="319" t="str">
        <f ca="1"/>
        <v/>
      </c>
      <c r="AH110" s="341" t="str">
        <f ca="1"/>
        <v/>
      </c>
    </row>
    <row r="111" spans="5:35">
      <c r="F111" s="338" t="str">
        <f ca="1"/>
        <v/>
      </c>
      <c r="G111" s="318" t="str">
        <f ca="1"/>
        <v/>
      </c>
      <c r="H111" s="319" t="str">
        <f ca="1"/>
        <v/>
      </c>
      <c r="I111" s="339" t="str">
        <f ca="1"/>
        <v/>
      </c>
      <c r="J111" s="318" t="str">
        <f ca="1"/>
        <v/>
      </c>
      <c r="K111" s="319" t="str">
        <f ca="1"/>
        <v/>
      </c>
      <c r="L111" s="319" t="str">
        <f ca="1"/>
        <v/>
      </c>
      <c r="M111" s="323" t="str">
        <f ca="1"/>
        <v/>
      </c>
      <c r="N111" s="340" t="str">
        <f ca="1"/>
        <v/>
      </c>
      <c r="O111" s="319" t="str">
        <f ca="1"/>
        <v/>
      </c>
      <c r="P111" s="320" t="str">
        <f ca="1"/>
        <v/>
      </c>
      <c r="Q111" s="319" t="str">
        <f ca="1"/>
        <v/>
      </c>
      <c r="R111" s="341" t="str">
        <f ca="1"/>
        <v/>
      </c>
      <c r="T111" s="338" t="str">
        <f ca="1"/>
        <v/>
      </c>
      <c r="U111" s="318" t="str">
        <f ca="1"/>
        <v/>
      </c>
      <c r="V111" s="318" t="str">
        <f ca="1"/>
        <v/>
      </c>
      <c r="W111" s="319" t="str">
        <f ca="1"/>
        <v/>
      </c>
      <c r="X111" s="339" t="str">
        <f ca="1"/>
        <v/>
      </c>
      <c r="Y111" s="318" t="str">
        <f ca="1"/>
        <v/>
      </c>
      <c r="Z111" s="319" t="str">
        <f ca="1"/>
        <v/>
      </c>
      <c r="AA111" s="319" t="str">
        <f ca="1"/>
        <v/>
      </c>
      <c r="AB111" s="323" t="str">
        <f ca="1"/>
        <v/>
      </c>
      <c r="AC111" s="342" t="str">
        <f ca="1"/>
        <v/>
      </c>
      <c r="AD111" s="343" t="str">
        <f ca="1"/>
        <v/>
      </c>
      <c r="AE111" s="344" t="str">
        <f ca="1"/>
        <v/>
      </c>
      <c r="AF111" s="319" t="str">
        <f ca="1"/>
        <v/>
      </c>
      <c r="AG111" s="319" t="str">
        <f ca="1"/>
        <v/>
      </c>
      <c r="AH111" s="341" t="str">
        <f ca="1"/>
        <v/>
      </c>
    </row>
    <row r="112" spans="5:35">
      <c r="F112" s="338" t="str">
        <f ca="1"/>
        <v/>
      </c>
      <c r="G112" s="318" t="str">
        <f ca="1"/>
        <v/>
      </c>
      <c r="H112" s="319" t="str">
        <f ca="1"/>
        <v/>
      </c>
      <c r="I112" s="339" t="str">
        <f ca="1"/>
        <v/>
      </c>
      <c r="J112" s="318" t="str">
        <f ca="1"/>
        <v/>
      </c>
      <c r="K112" s="319" t="str">
        <f ca="1"/>
        <v/>
      </c>
      <c r="L112" s="319" t="str">
        <f ca="1"/>
        <v/>
      </c>
      <c r="M112" s="323" t="str">
        <f ca="1"/>
        <v/>
      </c>
      <c r="N112" s="340" t="str">
        <f ca="1"/>
        <v/>
      </c>
      <c r="O112" s="319" t="str">
        <f ca="1"/>
        <v/>
      </c>
      <c r="P112" s="320" t="str">
        <f ca="1"/>
        <v/>
      </c>
      <c r="Q112" s="319" t="str">
        <f ca="1"/>
        <v/>
      </c>
      <c r="R112" s="341" t="str">
        <f ca="1"/>
        <v/>
      </c>
      <c r="T112" s="338" t="str">
        <f ca="1"/>
        <v/>
      </c>
      <c r="U112" s="318" t="str">
        <f ca="1"/>
        <v/>
      </c>
      <c r="V112" s="318" t="str">
        <f ca="1"/>
        <v/>
      </c>
      <c r="W112" s="319" t="str">
        <f ca="1"/>
        <v/>
      </c>
      <c r="X112" s="339" t="str">
        <f ca="1"/>
        <v/>
      </c>
      <c r="Y112" s="318" t="str">
        <f ca="1"/>
        <v/>
      </c>
      <c r="Z112" s="319" t="str">
        <f ca="1"/>
        <v/>
      </c>
      <c r="AA112" s="319" t="str">
        <f ca="1"/>
        <v/>
      </c>
      <c r="AB112" s="323" t="str">
        <f ca="1"/>
        <v/>
      </c>
      <c r="AC112" s="342" t="str">
        <f ca="1"/>
        <v/>
      </c>
      <c r="AD112" s="343" t="str">
        <f ca="1"/>
        <v/>
      </c>
      <c r="AE112" s="344" t="str">
        <f ca="1"/>
        <v/>
      </c>
      <c r="AF112" s="319" t="str">
        <f ca="1"/>
        <v/>
      </c>
      <c r="AG112" s="319" t="str">
        <f ca="1"/>
        <v/>
      </c>
      <c r="AH112" s="341" t="str">
        <f ca="1"/>
        <v/>
      </c>
    </row>
    <row r="113" spans="6:34">
      <c r="F113" s="338" t="str">
        <f ca="1"/>
        <v/>
      </c>
      <c r="G113" s="318" t="str">
        <f ca="1"/>
        <v/>
      </c>
      <c r="H113" s="319" t="str">
        <f ca="1"/>
        <v/>
      </c>
      <c r="I113" s="339" t="str">
        <f ca="1"/>
        <v/>
      </c>
      <c r="J113" s="318" t="str">
        <f ca="1"/>
        <v/>
      </c>
      <c r="K113" s="319" t="str">
        <f ca="1"/>
        <v/>
      </c>
      <c r="L113" s="319" t="str">
        <f ca="1"/>
        <v/>
      </c>
      <c r="M113" s="323" t="str">
        <f ca="1"/>
        <v/>
      </c>
      <c r="N113" s="340" t="str">
        <f ca="1"/>
        <v/>
      </c>
      <c r="O113" s="319" t="str">
        <f ca="1"/>
        <v/>
      </c>
      <c r="P113" s="320" t="str">
        <f ca="1"/>
        <v/>
      </c>
      <c r="Q113" s="319" t="str">
        <f ca="1"/>
        <v/>
      </c>
      <c r="R113" s="341" t="str">
        <f ca="1"/>
        <v/>
      </c>
      <c r="T113" s="338" t="str">
        <f ca="1"/>
        <v/>
      </c>
      <c r="U113" s="318" t="str">
        <f ca="1"/>
        <v/>
      </c>
      <c r="V113" s="318" t="str">
        <f ca="1"/>
        <v/>
      </c>
      <c r="W113" s="319" t="str">
        <f ca="1"/>
        <v/>
      </c>
      <c r="X113" s="339" t="str">
        <f ca="1"/>
        <v/>
      </c>
      <c r="Y113" s="318" t="str">
        <f ca="1"/>
        <v/>
      </c>
      <c r="Z113" s="319" t="str">
        <f ca="1"/>
        <v/>
      </c>
      <c r="AA113" s="319" t="str">
        <f ca="1"/>
        <v/>
      </c>
      <c r="AB113" s="323" t="str">
        <f ca="1"/>
        <v/>
      </c>
      <c r="AC113" s="342" t="str">
        <f ca="1"/>
        <v/>
      </c>
      <c r="AD113" s="343" t="str">
        <f ca="1"/>
        <v/>
      </c>
      <c r="AE113" s="344" t="str">
        <f ca="1"/>
        <v/>
      </c>
      <c r="AF113" s="319" t="str">
        <f ca="1"/>
        <v/>
      </c>
      <c r="AG113" s="319" t="str">
        <f ca="1"/>
        <v/>
      </c>
      <c r="AH113" s="341" t="str">
        <f ca="1"/>
        <v/>
      </c>
    </row>
    <row r="114" spans="6:34">
      <c r="F114" s="338" t="str">
        <f ca="1"/>
        <v/>
      </c>
      <c r="G114" s="318" t="str">
        <f ca="1"/>
        <v/>
      </c>
      <c r="H114" s="319" t="str">
        <f ca="1"/>
        <v/>
      </c>
      <c r="I114" s="339" t="str">
        <f ca="1"/>
        <v/>
      </c>
      <c r="J114" s="318" t="str">
        <f ca="1"/>
        <v/>
      </c>
      <c r="K114" s="319" t="str">
        <f ca="1"/>
        <v/>
      </c>
      <c r="L114" s="319" t="str">
        <f ca="1"/>
        <v/>
      </c>
      <c r="M114" s="323" t="str">
        <f ca="1"/>
        <v/>
      </c>
      <c r="N114" s="340" t="str">
        <f ca="1"/>
        <v/>
      </c>
      <c r="O114" s="319" t="str">
        <f ca="1"/>
        <v/>
      </c>
      <c r="P114" s="320" t="str">
        <f ca="1"/>
        <v/>
      </c>
      <c r="Q114" s="319" t="str">
        <f ca="1"/>
        <v/>
      </c>
      <c r="R114" s="341" t="str">
        <f ca="1"/>
        <v/>
      </c>
      <c r="T114" s="338" t="str">
        <f ca="1"/>
        <v/>
      </c>
      <c r="U114" s="318" t="str">
        <f ca="1"/>
        <v/>
      </c>
      <c r="V114" s="318" t="str">
        <f ca="1"/>
        <v/>
      </c>
      <c r="W114" s="319" t="str">
        <f ca="1"/>
        <v/>
      </c>
      <c r="X114" s="339" t="str">
        <f ca="1"/>
        <v/>
      </c>
      <c r="Y114" s="318" t="str">
        <f ca="1"/>
        <v/>
      </c>
      <c r="Z114" s="319" t="str">
        <f ca="1"/>
        <v/>
      </c>
      <c r="AA114" s="319" t="str">
        <f ca="1"/>
        <v/>
      </c>
      <c r="AB114" s="323" t="str">
        <f ca="1"/>
        <v/>
      </c>
      <c r="AC114" s="342" t="str">
        <f ca="1"/>
        <v/>
      </c>
      <c r="AD114" s="343" t="str">
        <f ca="1"/>
        <v/>
      </c>
      <c r="AE114" s="344" t="str">
        <f ca="1"/>
        <v/>
      </c>
      <c r="AF114" s="319" t="str">
        <f ca="1"/>
        <v/>
      </c>
      <c r="AG114" s="319" t="str">
        <f ca="1"/>
        <v/>
      </c>
      <c r="AH114" s="341" t="str">
        <f ca="1"/>
        <v/>
      </c>
    </row>
    <row r="115" spans="6:34">
      <c r="F115" s="338" t="str">
        <f ca="1"/>
        <v/>
      </c>
      <c r="G115" s="318" t="str">
        <f ca="1"/>
        <v/>
      </c>
      <c r="H115" s="319" t="str">
        <f ca="1"/>
        <v/>
      </c>
      <c r="I115" s="339" t="str">
        <f ca="1"/>
        <v/>
      </c>
      <c r="J115" s="318" t="str">
        <f ca="1"/>
        <v/>
      </c>
      <c r="K115" s="319" t="str">
        <f ca="1"/>
        <v/>
      </c>
      <c r="L115" s="319" t="str">
        <f ca="1"/>
        <v/>
      </c>
      <c r="M115" s="323" t="str">
        <f ca="1"/>
        <v/>
      </c>
      <c r="N115" s="340" t="str">
        <f ca="1"/>
        <v/>
      </c>
      <c r="O115" s="319" t="str">
        <f ca="1"/>
        <v/>
      </c>
      <c r="P115" s="320" t="str">
        <f ca="1"/>
        <v/>
      </c>
      <c r="Q115" s="319" t="str">
        <f ca="1"/>
        <v/>
      </c>
      <c r="R115" s="341" t="str">
        <f ca="1"/>
        <v/>
      </c>
      <c r="T115" s="338" t="str">
        <f ca="1"/>
        <v/>
      </c>
      <c r="U115" s="318" t="str">
        <f ca="1"/>
        <v/>
      </c>
      <c r="V115" s="318" t="str">
        <f ca="1"/>
        <v/>
      </c>
      <c r="W115" s="319" t="str">
        <f ca="1"/>
        <v/>
      </c>
      <c r="X115" s="339" t="str">
        <f ca="1"/>
        <v/>
      </c>
      <c r="Y115" s="318" t="str">
        <f ca="1"/>
        <v/>
      </c>
      <c r="Z115" s="319" t="str">
        <f ca="1"/>
        <v/>
      </c>
      <c r="AA115" s="319" t="str">
        <f ca="1"/>
        <v/>
      </c>
      <c r="AB115" s="323" t="str">
        <f ca="1"/>
        <v/>
      </c>
      <c r="AC115" s="342" t="str">
        <f ca="1"/>
        <v/>
      </c>
      <c r="AD115" s="343" t="str">
        <f ca="1"/>
        <v/>
      </c>
      <c r="AE115" s="344" t="str">
        <f ca="1"/>
        <v/>
      </c>
      <c r="AF115" s="319" t="str">
        <f ca="1"/>
        <v/>
      </c>
      <c r="AG115" s="319" t="str">
        <f ca="1"/>
        <v/>
      </c>
      <c r="AH115" s="341" t="str">
        <f ca="1"/>
        <v/>
      </c>
    </row>
    <row r="116" spans="6:34">
      <c r="F116" s="338" t="str">
        <f ca="1"/>
        <v/>
      </c>
      <c r="G116" s="318" t="str">
        <f ca="1"/>
        <v/>
      </c>
      <c r="H116" s="319" t="str">
        <f ca="1"/>
        <v/>
      </c>
      <c r="I116" s="339" t="str">
        <f ca="1"/>
        <v/>
      </c>
      <c r="J116" s="318" t="str">
        <f ca="1"/>
        <v/>
      </c>
      <c r="K116" s="319" t="str">
        <f ca="1"/>
        <v/>
      </c>
      <c r="L116" s="319" t="str">
        <f ca="1"/>
        <v/>
      </c>
      <c r="M116" s="323" t="str">
        <f ca="1"/>
        <v/>
      </c>
      <c r="N116" s="340" t="str">
        <f ca="1"/>
        <v/>
      </c>
      <c r="O116" s="319" t="str">
        <f ca="1"/>
        <v/>
      </c>
      <c r="P116" s="320" t="str">
        <f ca="1"/>
        <v/>
      </c>
      <c r="Q116" s="319" t="str">
        <f ca="1"/>
        <v/>
      </c>
      <c r="R116" s="341" t="str">
        <f ca="1"/>
        <v/>
      </c>
      <c r="T116" s="338" t="str">
        <f ca="1"/>
        <v/>
      </c>
      <c r="U116" s="318" t="str">
        <f ca="1"/>
        <v/>
      </c>
      <c r="V116" s="318" t="str">
        <f ca="1"/>
        <v/>
      </c>
      <c r="W116" s="319" t="str">
        <f ca="1"/>
        <v/>
      </c>
      <c r="X116" s="339" t="str">
        <f ca="1"/>
        <v/>
      </c>
      <c r="Y116" s="318" t="str">
        <f ca="1"/>
        <v/>
      </c>
      <c r="Z116" s="319" t="str">
        <f ca="1"/>
        <v/>
      </c>
      <c r="AA116" s="319" t="str">
        <f ca="1"/>
        <v/>
      </c>
      <c r="AB116" s="323" t="str">
        <f ca="1"/>
        <v/>
      </c>
      <c r="AC116" s="342" t="str">
        <f ca="1"/>
        <v/>
      </c>
      <c r="AD116" s="343" t="str">
        <f ca="1"/>
        <v/>
      </c>
      <c r="AE116" s="344" t="str">
        <f ca="1"/>
        <v/>
      </c>
      <c r="AF116" s="319" t="str">
        <f ca="1"/>
        <v/>
      </c>
      <c r="AG116" s="319" t="str">
        <f ca="1"/>
        <v/>
      </c>
      <c r="AH116" s="341" t="str">
        <f ca="1"/>
        <v/>
      </c>
    </row>
    <row r="117" spans="6:34">
      <c r="F117" s="338" t="str">
        <f ca="1"/>
        <v/>
      </c>
      <c r="G117" s="318" t="str">
        <f ca="1"/>
        <v/>
      </c>
      <c r="H117" s="319" t="str">
        <f ca="1"/>
        <v/>
      </c>
      <c r="I117" s="339" t="str">
        <f ca="1"/>
        <v/>
      </c>
      <c r="J117" s="318" t="str">
        <f ca="1"/>
        <v/>
      </c>
      <c r="K117" s="319" t="str">
        <f ca="1"/>
        <v/>
      </c>
      <c r="L117" s="319" t="str">
        <f ca="1"/>
        <v/>
      </c>
      <c r="M117" s="323" t="str">
        <f ca="1"/>
        <v/>
      </c>
      <c r="N117" s="340" t="str">
        <f ca="1"/>
        <v/>
      </c>
      <c r="O117" s="319" t="str">
        <f ca="1"/>
        <v/>
      </c>
      <c r="P117" s="320" t="str">
        <f ca="1"/>
        <v/>
      </c>
      <c r="Q117" s="319" t="str">
        <f ca="1"/>
        <v/>
      </c>
      <c r="R117" s="341" t="str">
        <f ca="1"/>
        <v/>
      </c>
      <c r="T117" s="338" t="str">
        <f ca="1"/>
        <v/>
      </c>
      <c r="U117" s="318" t="str">
        <f ca="1"/>
        <v/>
      </c>
      <c r="V117" s="318" t="str">
        <f ca="1"/>
        <v/>
      </c>
      <c r="W117" s="319" t="str">
        <f ca="1"/>
        <v/>
      </c>
      <c r="X117" s="339" t="str">
        <f ca="1"/>
        <v/>
      </c>
      <c r="Y117" s="318" t="str">
        <f ca="1"/>
        <v/>
      </c>
      <c r="Z117" s="319" t="str">
        <f ca="1"/>
        <v/>
      </c>
      <c r="AA117" s="319" t="str">
        <f ca="1"/>
        <v/>
      </c>
      <c r="AB117" s="323" t="str">
        <f ca="1"/>
        <v/>
      </c>
      <c r="AC117" s="342" t="str">
        <f ca="1"/>
        <v/>
      </c>
      <c r="AD117" s="343" t="str">
        <f ca="1"/>
        <v/>
      </c>
      <c r="AE117" s="344" t="str">
        <f ca="1"/>
        <v/>
      </c>
      <c r="AF117" s="319" t="str">
        <f ca="1"/>
        <v/>
      </c>
      <c r="AG117" s="319" t="str">
        <f ca="1"/>
        <v/>
      </c>
      <c r="AH117" s="341" t="str">
        <f ca="1"/>
        <v/>
      </c>
    </row>
    <row r="118" spans="6:34">
      <c r="F118" s="338" t="str">
        <f ca="1"/>
        <v/>
      </c>
      <c r="G118" s="318" t="str">
        <f ca="1"/>
        <v/>
      </c>
      <c r="H118" s="319" t="str">
        <f ca="1"/>
        <v/>
      </c>
      <c r="I118" s="339" t="str">
        <f ca="1"/>
        <v/>
      </c>
      <c r="J118" s="318" t="str">
        <f ca="1"/>
        <v/>
      </c>
      <c r="K118" s="319" t="str">
        <f ca="1"/>
        <v/>
      </c>
      <c r="L118" s="319" t="str">
        <f ca="1"/>
        <v/>
      </c>
      <c r="M118" s="323" t="str">
        <f ca="1"/>
        <v/>
      </c>
      <c r="N118" s="340" t="str">
        <f ca="1"/>
        <v/>
      </c>
      <c r="O118" s="319" t="str">
        <f ca="1"/>
        <v/>
      </c>
      <c r="P118" s="320" t="str">
        <f ca="1"/>
        <v/>
      </c>
      <c r="Q118" s="319" t="str">
        <f ca="1"/>
        <v/>
      </c>
      <c r="R118" s="341" t="str">
        <f ca="1"/>
        <v/>
      </c>
      <c r="T118" s="338" t="str">
        <f ca="1"/>
        <v/>
      </c>
      <c r="U118" s="318" t="str">
        <f ca="1"/>
        <v/>
      </c>
      <c r="V118" s="318" t="str">
        <f ca="1"/>
        <v/>
      </c>
      <c r="W118" s="319" t="str">
        <f ca="1"/>
        <v/>
      </c>
      <c r="X118" s="339" t="str">
        <f ca="1"/>
        <v/>
      </c>
      <c r="Y118" s="318" t="str">
        <f ca="1"/>
        <v/>
      </c>
      <c r="Z118" s="319" t="str">
        <f ca="1"/>
        <v/>
      </c>
      <c r="AA118" s="319" t="str">
        <f ca="1"/>
        <v/>
      </c>
      <c r="AB118" s="323" t="str">
        <f ca="1"/>
        <v/>
      </c>
      <c r="AC118" s="342" t="str">
        <f ca="1"/>
        <v/>
      </c>
      <c r="AD118" s="343" t="str">
        <f ca="1"/>
        <v/>
      </c>
      <c r="AE118" s="344" t="str">
        <f ca="1"/>
        <v/>
      </c>
      <c r="AF118" s="319" t="str">
        <f ca="1"/>
        <v/>
      </c>
      <c r="AG118" s="319" t="str">
        <f ca="1"/>
        <v/>
      </c>
      <c r="AH118" s="341" t="str">
        <f ca="1"/>
        <v/>
      </c>
    </row>
    <row r="119" spans="6:34">
      <c r="F119" s="338" t="str">
        <f ca="1"/>
        <v/>
      </c>
      <c r="G119" s="318" t="str">
        <f ca="1"/>
        <v/>
      </c>
      <c r="H119" s="319" t="str">
        <f ca="1"/>
        <v/>
      </c>
      <c r="I119" s="339" t="str">
        <f ca="1"/>
        <v/>
      </c>
      <c r="J119" s="318" t="str">
        <f ca="1"/>
        <v/>
      </c>
      <c r="K119" s="319" t="str">
        <f ca="1"/>
        <v/>
      </c>
      <c r="L119" s="319" t="str">
        <f ca="1"/>
        <v/>
      </c>
      <c r="M119" s="323" t="str">
        <f ca="1"/>
        <v/>
      </c>
      <c r="N119" s="340" t="str">
        <f ca="1"/>
        <v/>
      </c>
      <c r="O119" s="319" t="str">
        <f ca="1"/>
        <v/>
      </c>
      <c r="P119" s="320" t="str">
        <f ca="1"/>
        <v/>
      </c>
      <c r="Q119" s="319" t="str">
        <f ca="1"/>
        <v/>
      </c>
      <c r="R119" s="341" t="str">
        <f ca="1"/>
        <v/>
      </c>
      <c r="T119" s="338" t="str">
        <f ca="1"/>
        <v/>
      </c>
      <c r="U119" s="318" t="str">
        <f ca="1"/>
        <v/>
      </c>
      <c r="V119" s="318" t="str">
        <f ca="1"/>
        <v/>
      </c>
      <c r="W119" s="319" t="str">
        <f ca="1"/>
        <v/>
      </c>
      <c r="X119" s="339" t="str">
        <f ca="1"/>
        <v/>
      </c>
      <c r="Y119" s="318" t="str">
        <f ca="1"/>
        <v/>
      </c>
      <c r="Z119" s="319" t="str">
        <f ca="1"/>
        <v/>
      </c>
      <c r="AA119" s="319" t="str">
        <f ca="1"/>
        <v/>
      </c>
      <c r="AB119" s="323" t="str">
        <f ca="1"/>
        <v/>
      </c>
      <c r="AC119" s="342" t="str">
        <f ca="1"/>
        <v/>
      </c>
      <c r="AD119" s="343" t="str">
        <f ca="1"/>
        <v/>
      </c>
      <c r="AE119" s="344" t="str">
        <f ca="1"/>
        <v/>
      </c>
      <c r="AF119" s="319" t="str">
        <f ca="1"/>
        <v/>
      </c>
      <c r="AG119" s="319" t="str">
        <f ca="1"/>
        <v/>
      </c>
      <c r="AH119" s="341" t="str">
        <f ca="1"/>
        <v/>
      </c>
    </row>
    <row r="120" spans="6:34">
      <c r="F120" s="338" t="str">
        <f ca="1"/>
        <v/>
      </c>
      <c r="G120" s="318" t="str">
        <f ca="1"/>
        <v/>
      </c>
      <c r="H120" s="319" t="str">
        <f ca="1"/>
        <v/>
      </c>
      <c r="I120" s="339" t="str">
        <f ca="1"/>
        <v/>
      </c>
      <c r="J120" s="318" t="str">
        <f ca="1"/>
        <v/>
      </c>
      <c r="K120" s="319" t="str">
        <f ca="1"/>
        <v/>
      </c>
      <c r="L120" s="319" t="str">
        <f ca="1"/>
        <v/>
      </c>
      <c r="M120" s="323" t="str">
        <f ca="1"/>
        <v/>
      </c>
      <c r="N120" s="340" t="str">
        <f ca="1"/>
        <v/>
      </c>
      <c r="O120" s="319" t="str">
        <f ca="1"/>
        <v/>
      </c>
      <c r="P120" s="320" t="str">
        <f ca="1"/>
        <v/>
      </c>
      <c r="Q120" s="319" t="str">
        <f ca="1"/>
        <v/>
      </c>
      <c r="R120" s="341" t="str">
        <f ca="1"/>
        <v/>
      </c>
      <c r="T120" s="338" t="str">
        <f ca="1"/>
        <v/>
      </c>
      <c r="U120" s="318" t="str">
        <f ca="1"/>
        <v/>
      </c>
      <c r="V120" s="318" t="str">
        <f ca="1"/>
        <v/>
      </c>
      <c r="W120" s="319" t="str">
        <f ca="1"/>
        <v/>
      </c>
      <c r="X120" s="339" t="str">
        <f ca="1"/>
        <v/>
      </c>
      <c r="Y120" s="318" t="str">
        <f ca="1"/>
        <v/>
      </c>
      <c r="Z120" s="319" t="str">
        <f ca="1"/>
        <v/>
      </c>
      <c r="AA120" s="319" t="str">
        <f ca="1"/>
        <v/>
      </c>
      <c r="AB120" s="323" t="str">
        <f ca="1"/>
        <v/>
      </c>
      <c r="AC120" s="342" t="str">
        <f ca="1"/>
        <v/>
      </c>
      <c r="AD120" s="343" t="str">
        <f ca="1"/>
        <v/>
      </c>
      <c r="AE120" s="344" t="str">
        <f ca="1"/>
        <v/>
      </c>
      <c r="AF120" s="319" t="str">
        <f ca="1"/>
        <v/>
      </c>
      <c r="AG120" s="319" t="str">
        <f ca="1"/>
        <v/>
      </c>
      <c r="AH120" s="341" t="str">
        <f ca="1"/>
        <v/>
      </c>
    </row>
    <row r="121" spans="6:34">
      <c r="F121" s="338" t="str">
        <f ca="1"/>
        <v/>
      </c>
      <c r="G121" s="318" t="str">
        <f ca="1"/>
        <v/>
      </c>
      <c r="H121" s="319" t="str">
        <f ca="1"/>
        <v/>
      </c>
      <c r="I121" s="339" t="str">
        <f ca="1"/>
        <v/>
      </c>
      <c r="J121" s="318" t="str">
        <f ca="1"/>
        <v/>
      </c>
      <c r="K121" s="319" t="str">
        <f ca="1"/>
        <v/>
      </c>
      <c r="L121" s="319" t="str">
        <f ca="1"/>
        <v/>
      </c>
      <c r="M121" s="323" t="str">
        <f ca="1"/>
        <v/>
      </c>
      <c r="N121" s="340" t="str">
        <f ca="1"/>
        <v/>
      </c>
      <c r="O121" s="319" t="str">
        <f ca="1"/>
        <v/>
      </c>
      <c r="P121" s="320" t="str">
        <f ca="1"/>
        <v/>
      </c>
      <c r="Q121" s="319" t="str">
        <f ca="1"/>
        <v/>
      </c>
      <c r="R121" s="341" t="str">
        <f ca="1"/>
        <v/>
      </c>
      <c r="T121" s="338" t="str">
        <f ca="1"/>
        <v/>
      </c>
      <c r="U121" s="318" t="str">
        <f ca="1"/>
        <v/>
      </c>
      <c r="V121" s="318" t="str">
        <f ca="1"/>
        <v/>
      </c>
      <c r="W121" s="319" t="str">
        <f ca="1"/>
        <v/>
      </c>
      <c r="X121" s="339" t="str">
        <f ca="1"/>
        <v/>
      </c>
      <c r="Y121" s="318" t="str">
        <f ca="1"/>
        <v/>
      </c>
      <c r="Z121" s="319" t="str">
        <f ca="1"/>
        <v/>
      </c>
      <c r="AA121" s="319" t="str">
        <f ca="1"/>
        <v/>
      </c>
      <c r="AB121" s="323" t="str">
        <f ca="1"/>
        <v/>
      </c>
      <c r="AC121" s="342" t="str">
        <f ca="1"/>
        <v/>
      </c>
      <c r="AD121" s="343" t="str">
        <f ca="1"/>
        <v/>
      </c>
      <c r="AE121" s="344" t="str">
        <f ca="1"/>
        <v/>
      </c>
      <c r="AF121" s="319" t="str">
        <f ca="1"/>
        <v/>
      </c>
      <c r="AG121" s="319" t="str">
        <f ca="1"/>
        <v/>
      </c>
      <c r="AH121" s="341" t="str">
        <f ca="1"/>
        <v/>
      </c>
    </row>
    <row r="122" spans="6:34">
      <c r="F122" s="338" t="str">
        <f ca="1"/>
        <v/>
      </c>
      <c r="G122" s="318" t="str">
        <f ca="1"/>
        <v/>
      </c>
      <c r="H122" s="319" t="str">
        <f ca="1"/>
        <v/>
      </c>
      <c r="I122" s="339" t="str">
        <f ca="1"/>
        <v/>
      </c>
      <c r="J122" s="318" t="str">
        <f ca="1"/>
        <v/>
      </c>
      <c r="K122" s="319" t="str">
        <f ca="1"/>
        <v/>
      </c>
      <c r="L122" s="319" t="str">
        <f ca="1"/>
        <v/>
      </c>
      <c r="M122" s="323" t="str">
        <f ca="1"/>
        <v/>
      </c>
      <c r="N122" s="340" t="str">
        <f ca="1"/>
        <v/>
      </c>
      <c r="O122" s="319" t="str">
        <f ca="1"/>
        <v/>
      </c>
      <c r="P122" s="320" t="str">
        <f ca="1"/>
        <v/>
      </c>
      <c r="Q122" s="319" t="str">
        <f ca="1"/>
        <v/>
      </c>
      <c r="R122" s="341" t="str">
        <f ca="1"/>
        <v/>
      </c>
      <c r="T122" s="338" t="str">
        <f ca="1"/>
        <v/>
      </c>
      <c r="U122" s="318" t="str">
        <f ca="1"/>
        <v/>
      </c>
      <c r="V122" s="318" t="str">
        <f ca="1"/>
        <v/>
      </c>
      <c r="W122" s="319" t="str">
        <f ca="1"/>
        <v/>
      </c>
      <c r="X122" s="339" t="str">
        <f ca="1"/>
        <v/>
      </c>
      <c r="Y122" s="318" t="str">
        <f ca="1"/>
        <v/>
      </c>
      <c r="Z122" s="319" t="str">
        <f ca="1"/>
        <v/>
      </c>
      <c r="AA122" s="319" t="str">
        <f ca="1"/>
        <v/>
      </c>
      <c r="AB122" s="323" t="str">
        <f ca="1"/>
        <v/>
      </c>
      <c r="AC122" s="342" t="str">
        <f ca="1"/>
        <v/>
      </c>
      <c r="AD122" s="343" t="str">
        <f ca="1"/>
        <v/>
      </c>
      <c r="AE122" s="344" t="str">
        <f ca="1"/>
        <v/>
      </c>
      <c r="AF122" s="319" t="str">
        <f ca="1"/>
        <v/>
      </c>
      <c r="AG122" s="319" t="str">
        <f ca="1"/>
        <v/>
      </c>
      <c r="AH122" s="341" t="str">
        <f ca="1"/>
        <v/>
      </c>
    </row>
    <row r="123" spans="6:34">
      <c r="F123" s="338" t="str">
        <f ca="1"/>
        <v/>
      </c>
      <c r="G123" s="318" t="str">
        <f ca="1"/>
        <v/>
      </c>
      <c r="H123" s="319" t="str">
        <f ca="1"/>
        <v/>
      </c>
      <c r="I123" s="339" t="str">
        <f ca="1"/>
        <v/>
      </c>
      <c r="J123" s="318" t="str">
        <f ca="1"/>
        <v/>
      </c>
      <c r="K123" s="319" t="str">
        <f ca="1"/>
        <v/>
      </c>
      <c r="L123" s="319" t="str">
        <f ca="1"/>
        <v/>
      </c>
      <c r="M123" s="323" t="str">
        <f ca="1"/>
        <v/>
      </c>
      <c r="N123" s="340" t="str">
        <f ca="1"/>
        <v/>
      </c>
      <c r="O123" s="319" t="str">
        <f ca="1"/>
        <v/>
      </c>
      <c r="P123" s="320" t="str">
        <f ca="1"/>
        <v/>
      </c>
      <c r="Q123" s="319" t="str">
        <f ca="1"/>
        <v/>
      </c>
      <c r="R123" s="341" t="str">
        <f ca="1"/>
        <v/>
      </c>
      <c r="T123" s="338" t="str">
        <f ca="1"/>
        <v/>
      </c>
      <c r="U123" s="318" t="str">
        <f ca="1"/>
        <v/>
      </c>
      <c r="V123" s="318" t="str">
        <f ca="1"/>
        <v/>
      </c>
      <c r="W123" s="319" t="str">
        <f ca="1"/>
        <v/>
      </c>
      <c r="X123" s="339" t="str">
        <f ca="1"/>
        <v/>
      </c>
      <c r="Y123" s="318" t="str">
        <f ca="1"/>
        <v/>
      </c>
      <c r="Z123" s="319" t="str">
        <f ca="1"/>
        <v/>
      </c>
      <c r="AA123" s="319" t="str">
        <f ca="1"/>
        <v/>
      </c>
      <c r="AB123" s="323" t="str">
        <f ca="1"/>
        <v/>
      </c>
      <c r="AC123" s="342" t="str">
        <f ca="1"/>
        <v/>
      </c>
      <c r="AD123" s="343" t="str">
        <f ca="1"/>
        <v/>
      </c>
      <c r="AE123" s="344" t="str">
        <f ca="1"/>
        <v/>
      </c>
      <c r="AF123" s="319" t="str">
        <f ca="1"/>
        <v/>
      </c>
      <c r="AG123" s="319" t="str">
        <f ca="1"/>
        <v/>
      </c>
      <c r="AH123" s="341" t="str">
        <f ca="1"/>
        <v/>
      </c>
    </row>
    <row r="124" spans="6:34">
      <c r="F124" s="338" t="str">
        <f ca="1"/>
        <v/>
      </c>
      <c r="G124" s="318" t="str">
        <f ca="1"/>
        <v/>
      </c>
      <c r="H124" s="319" t="str">
        <f ca="1"/>
        <v/>
      </c>
      <c r="I124" s="339" t="str">
        <f ca="1"/>
        <v/>
      </c>
      <c r="J124" s="318" t="str">
        <f ca="1"/>
        <v/>
      </c>
      <c r="K124" s="319" t="str">
        <f ca="1"/>
        <v/>
      </c>
      <c r="L124" s="319" t="str">
        <f ca="1"/>
        <v/>
      </c>
      <c r="M124" s="323" t="str">
        <f ca="1"/>
        <v/>
      </c>
      <c r="N124" s="340" t="str">
        <f ca="1"/>
        <v/>
      </c>
      <c r="O124" s="319" t="str">
        <f ca="1"/>
        <v/>
      </c>
      <c r="P124" s="320" t="str">
        <f ca="1"/>
        <v/>
      </c>
      <c r="Q124" s="319" t="str">
        <f ca="1"/>
        <v/>
      </c>
      <c r="R124" s="341" t="str">
        <f ca="1"/>
        <v/>
      </c>
      <c r="T124" s="338" t="str">
        <f ca="1"/>
        <v/>
      </c>
      <c r="U124" s="318" t="str">
        <f ca="1"/>
        <v/>
      </c>
      <c r="V124" s="318" t="str">
        <f ca="1"/>
        <v/>
      </c>
      <c r="W124" s="319" t="str">
        <f ca="1"/>
        <v/>
      </c>
      <c r="X124" s="339" t="str">
        <f ca="1"/>
        <v/>
      </c>
      <c r="Y124" s="318" t="str">
        <f ca="1"/>
        <v/>
      </c>
      <c r="Z124" s="319" t="str">
        <f ca="1"/>
        <v/>
      </c>
      <c r="AA124" s="319" t="str">
        <f ca="1"/>
        <v/>
      </c>
      <c r="AB124" s="323" t="str">
        <f ca="1"/>
        <v/>
      </c>
      <c r="AC124" s="342" t="str">
        <f ca="1"/>
        <v/>
      </c>
      <c r="AD124" s="343" t="str">
        <f ca="1"/>
        <v/>
      </c>
      <c r="AE124" s="344" t="str">
        <f ca="1"/>
        <v/>
      </c>
      <c r="AF124" s="319" t="str">
        <f ca="1"/>
        <v/>
      </c>
      <c r="AG124" s="319" t="str">
        <f ca="1"/>
        <v/>
      </c>
      <c r="AH124" s="341" t="str">
        <f ca="1"/>
        <v/>
      </c>
    </row>
    <row r="125" spans="6:34">
      <c r="F125" s="338" t="str">
        <f ca="1"/>
        <v/>
      </c>
      <c r="G125" s="318" t="str">
        <f ca="1"/>
        <v/>
      </c>
      <c r="H125" s="319" t="str">
        <f ca="1"/>
        <v/>
      </c>
      <c r="I125" s="339" t="str">
        <f ca="1"/>
        <v/>
      </c>
      <c r="J125" s="318" t="str">
        <f ca="1"/>
        <v/>
      </c>
      <c r="K125" s="319" t="str">
        <f ca="1"/>
        <v/>
      </c>
      <c r="L125" s="319" t="str">
        <f ca="1"/>
        <v/>
      </c>
      <c r="M125" s="323" t="str">
        <f ca="1"/>
        <v/>
      </c>
      <c r="N125" s="340" t="str">
        <f ca="1"/>
        <v/>
      </c>
      <c r="O125" s="319" t="str">
        <f ca="1"/>
        <v/>
      </c>
      <c r="P125" s="320" t="str">
        <f ca="1"/>
        <v/>
      </c>
      <c r="Q125" s="319" t="str">
        <f ca="1"/>
        <v/>
      </c>
      <c r="R125" s="341" t="str">
        <f ca="1"/>
        <v/>
      </c>
      <c r="T125" s="338" t="str">
        <f ca="1"/>
        <v/>
      </c>
      <c r="U125" s="318" t="str">
        <f ca="1"/>
        <v/>
      </c>
      <c r="V125" s="318" t="str">
        <f ca="1"/>
        <v/>
      </c>
      <c r="W125" s="319" t="str">
        <f ca="1"/>
        <v/>
      </c>
      <c r="X125" s="339" t="str">
        <f ca="1"/>
        <v/>
      </c>
      <c r="Y125" s="318" t="str">
        <f ca="1"/>
        <v/>
      </c>
      <c r="Z125" s="319" t="str">
        <f ca="1"/>
        <v/>
      </c>
      <c r="AA125" s="319" t="str">
        <f ca="1"/>
        <v/>
      </c>
      <c r="AB125" s="323" t="str">
        <f ca="1"/>
        <v/>
      </c>
      <c r="AC125" s="342" t="str">
        <f ca="1"/>
        <v/>
      </c>
      <c r="AD125" s="343" t="str">
        <f ca="1"/>
        <v/>
      </c>
      <c r="AE125" s="344" t="str">
        <f ca="1"/>
        <v/>
      </c>
      <c r="AF125" s="319" t="str">
        <f ca="1"/>
        <v/>
      </c>
      <c r="AG125" s="319" t="str">
        <f ca="1"/>
        <v/>
      </c>
      <c r="AH125" s="341" t="str">
        <f ca="1"/>
        <v/>
      </c>
    </row>
    <row r="126" spans="6:34">
      <c r="F126" s="338" t="str">
        <f ca="1"/>
        <v/>
      </c>
      <c r="G126" s="318" t="str">
        <f ca="1"/>
        <v/>
      </c>
      <c r="H126" s="319" t="str">
        <f ca="1"/>
        <v/>
      </c>
      <c r="I126" s="339" t="str">
        <f ca="1"/>
        <v/>
      </c>
      <c r="J126" s="318" t="str">
        <f ca="1"/>
        <v/>
      </c>
      <c r="K126" s="319" t="str">
        <f ca="1"/>
        <v/>
      </c>
      <c r="L126" s="319" t="str">
        <f ca="1"/>
        <v/>
      </c>
      <c r="M126" s="323" t="str">
        <f ca="1"/>
        <v/>
      </c>
      <c r="N126" s="340" t="str">
        <f ca="1"/>
        <v/>
      </c>
      <c r="O126" s="319" t="str">
        <f ca="1"/>
        <v/>
      </c>
      <c r="P126" s="320" t="str">
        <f ca="1"/>
        <v/>
      </c>
      <c r="Q126" s="319" t="str">
        <f ca="1"/>
        <v/>
      </c>
      <c r="R126" s="341" t="str">
        <f ca="1"/>
        <v/>
      </c>
      <c r="T126" s="338" t="str">
        <f ca="1"/>
        <v/>
      </c>
      <c r="U126" s="318" t="str">
        <f ca="1"/>
        <v/>
      </c>
      <c r="V126" s="318" t="str">
        <f ca="1"/>
        <v/>
      </c>
      <c r="W126" s="319" t="str">
        <f ca="1"/>
        <v/>
      </c>
      <c r="X126" s="339" t="str">
        <f ca="1"/>
        <v/>
      </c>
      <c r="Y126" s="318" t="str">
        <f ca="1"/>
        <v/>
      </c>
      <c r="Z126" s="319" t="str">
        <f ca="1"/>
        <v/>
      </c>
      <c r="AA126" s="319" t="str">
        <f ca="1"/>
        <v/>
      </c>
      <c r="AB126" s="323" t="str">
        <f ca="1"/>
        <v/>
      </c>
      <c r="AC126" s="342" t="str">
        <f ca="1"/>
        <v/>
      </c>
      <c r="AD126" s="343" t="str">
        <f ca="1"/>
        <v/>
      </c>
      <c r="AE126" s="344" t="str">
        <f ca="1"/>
        <v/>
      </c>
      <c r="AF126" s="319" t="str">
        <f ca="1"/>
        <v/>
      </c>
      <c r="AG126" s="319" t="str">
        <f ca="1"/>
        <v/>
      </c>
      <c r="AH126" s="341" t="str">
        <f ca="1"/>
        <v/>
      </c>
    </row>
    <row r="127" spans="6:34">
      <c r="F127" s="338" t="str">
        <f ca="1"/>
        <v/>
      </c>
      <c r="G127" s="318" t="str">
        <f ca="1"/>
        <v/>
      </c>
      <c r="H127" s="319" t="str">
        <f ca="1"/>
        <v/>
      </c>
      <c r="I127" s="339" t="str">
        <f ca="1"/>
        <v/>
      </c>
      <c r="J127" s="318" t="str">
        <f ca="1"/>
        <v/>
      </c>
      <c r="K127" s="319" t="str">
        <f ca="1"/>
        <v/>
      </c>
      <c r="L127" s="319" t="str">
        <f ca="1"/>
        <v/>
      </c>
      <c r="M127" s="323" t="str">
        <f ca="1"/>
        <v/>
      </c>
      <c r="N127" s="340" t="str">
        <f ca="1"/>
        <v/>
      </c>
      <c r="O127" s="319" t="str">
        <f ca="1"/>
        <v/>
      </c>
      <c r="P127" s="320" t="str">
        <f ca="1"/>
        <v/>
      </c>
      <c r="Q127" s="319" t="str">
        <f ca="1"/>
        <v/>
      </c>
      <c r="R127" s="341" t="str">
        <f ca="1"/>
        <v/>
      </c>
      <c r="T127" s="338" t="str">
        <f ca="1"/>
        <v/>
      </c>
      <c r="U127" s="318" t="str">
        <f ca="1"/>
        <v/>
      </c>
      <c r="V127" s="318" t="str">
        <f ca="1"/>
        <v/>
      </c>
      <c r="W127" s="319" t="str">
        <f ca="1"/>
        <v/>
      </c>
      <c r="X127" s="339" t="str">
        <f ca="1"/>
        <v/>
      </c>
      <c r="Y127" s="318" t="str">
        <f ca="1"/>
        <v/>
      </c>
      <c r="Z127" s="319" t="str">
        <f ca="1"/>
        <v/>
      </c>
      <c r="AA127" s="319" t="str">
        <f ca="1"/>
        <v/>
      </c>
      <c r="AB127" s="323" t="str">
        <f ca="1"/>
        <v/>
      </c>
      <c r="AC127" s="342" t="str">
        <f ca="1"/>
        <v/>
      </c>
      <c r="AD127" s="343" t="str">
        <f ca="1"/>
        <v/>
      </c>
      <c r="AE127" s="344" t="str">
        <f ca="1"/>
        <v/>
      </c>
      <c r="AF127" s="319" t="str">
        <f ca="1"/>
        <v/>
      </c>
      <c r="AG127" s="319" t="str">
        <f ca="1"/>
        <v/>
      </c>
      <c r="AH127" s="341" t="str">
        <f ca="1"/>
        <v/>
      </c>
    </row>
    <row r="128" spans="6:34">
      <c r="F128" s="338" t="str">
        <f ca="1"/>
        <v/>
      </c>
      <c r="G128" s="318" t="str">
        <f ca="1"/>
        <v/>
      </c>
      <c r="H128" s="319" t="str">
        <f ca="1"/>
        <v/>
      </c>
      <c r="I128" s="339" t="str">
        <f ca="1"/>
        <v/>
      </c>
      <c r="J128" s="318" t="str">
        <f ca="1"/>
        <v/>
      </c>
      <c r="K128" s="319" t="str">
        <f ca="1"/>
        <v/>
      </c>
      <c r="L128" s="319" t="str">
        <f ca="1"/>
        <v/>
      </c>
      <c r="M128" s="323" t="str">
        <f ca="1"/>
        <v/>
      </c>
      <c r="N128" s="340" t="str">
        <f ca="1"/>
        <v/>
      </c>
      <c r="O128" s="319" t="str">
        <f ca="1"/>
        <v/>
      </c>
      <c r="P128" s="320" t="str">
        <f ca="1"/>
        <v/>
      </c>
      <c r="Q128" s="319" t="str">
        <f ca="1"/>
        <v/>
      </c>
      <c r="R128" s="341" t="str">
        <f ca="1"/>
        <v/>
      </c>
      <c r="T128" s="338" t="str">
        <f ca="1"/>
        <v/>
      </c>
      <c r="U128" s="318" t="str">
        <f ca="1"/>
        <v/>
      </c>
      <c r="V128" s="318" t="str">
        <f ca="1"/>
        <v/>
      </c>
      <c r="W128" s="319" t="str">
        <f ca="1"/>
        <v/>
      </c>
      <c r="X128" s="339" t="str">
        <f ca="1"/>
        <v/>
      </c>
      <c r="Y128" s="318" t="str">
        <f ca="1"/>
        <v/>
      </c>
      <c r="Z128" s="319" t="str">
        <f ca="1"/>
        <v/>
      </c>
      <c r="AA128" s="319" t="str">
        <f ca="1"/>
        <v/>
      </c>
      <c r="AB128" s="323" t="str">
        <f ca="1"/>
        <v/>
      </c>
      <c r="AC128" s="342" t="str">
        <f ca="1"/>
        <v/>
      </c>
      <c r="AD128" s="343" t="str">
        <f ca="1"/>
        <v/>
      </c>
      <c r="AE128" s="344" t="str">
        <f ca="1"/>
        <v/>
      </c>
      <c r="AF128" s="319" t="str">
        <f ca="1"/>
        <v/>
      </c>
      <c r="AG128" s="319" t="str">
        <f ca="1"/>
        <v/>
      </c>
      <c r="AH128" s="341" t="str">
        <f ca="1"/>
        <v/>
      </c>
    </row>
    <row r="129" spans="6:34">
      <c r="F129" s="338" t="str">
        <f ca="1"/>
        <v/>
      </c>
      <c r="G129" s="318" t="str">
        <f ca="1"/>
        <v/>
      </c>
      <c r="H129" s="319" t="str">
        <f ca="1"/>
        <v/>
      </c>
      <c r="I129" s="339" t="str">
        <f ca="1"/>
        <v/>
      </c>
      <c r="J129" s="318" t="str">
        <f ca="1"/>
        <v/>
      </c>
      <c r="K129" s="319" t="str">
        <f ca="1"/>
        <v/>
      </c>
      <c r="L129" s="319" t="str">
        <f ca="1"/>
        <v/>
      </c>
      <c r="M129" s="323" t="str">
        <f ca="1"/>
        <v/>
      </c>
      <c r="N129" s="340" t="str">
        <f ca="1"/>
        <v/>
      </c>
      <c r="O129" s="319" t="str">
        <f ca="1"/>
        <v/>
      </c>
      <c r="P129" s="320" t="str">
        <f ca="1"/>
        <v/>
      </c>
      <c r="Q129" s="319" t="str">
        <f ca="1"/>
        <v/>
      </c>
      <c r="R129" s="341" t="str">
        <f ca="1"/>
        <v/>
      </c>
      <c r="T129" s="338" t="str">
        <f ca="1"/>
        <v/>
      </c>
      <c r="U129" s="318" t="str">
        <f ca="1"/>
        <v/>
      </c>
      <c r="V129" s="318" t="str">
        <f ca="1"/>
        <v/>
      </c>
      <c r="W129" s="319" t="str">
        <f ca="1"/>
        <v/>
      </c>
      <c r="X129" s="339" t="str">
        <f ca="1"/>
        <v/>
      </c>
      <c r="Y129" s="318" t="str">
        <f ca="1"/>
        <v/>
      </c>
      <c r="Z129" s="319" t="str">
        <f ca="1"/>
        <v/>
      </c>
      <c r="AA129" s="319" t="str">
        <f ca="1"/>
        <v/>
      </c>
      <c r="AB129" s="323" t="str">
        <f ca="1"/>
        <v/>
      </c>
      <c r="AC129" s="342" t="str">
        <f ca="1"/>
        <v/>
      </c>
      <c r="AD129" s="343" t="str">
        <f ca="1"/>
        <v/>
      </c>
      <c r="AE129" s="344" t="str">
        <f ca="1"/>
        <v/>
      </c>
      <c r="AF129" s="319" t="str">
        <f ca="1"/>
        <v/>
      </c>
      <c r="AG129" s="319" t="str">
        <f ca="1"/>
        <v/>
      </c>
      <c r="AH129" s="341" t="str">
        <f ca="1"/>
        <v/>
      </c>
    </row>
    <row r="130" spans="6:34">
      <c r="F130" s="338" t="str">
        <f ca="1"/>
        <v/>
      </c>
      <c r="G130" s="318" t="str">
        <f ca="1"/>
        <v/>
      </c>
      <c r="H130" s="319" t="str">
        <f ca="1"/>
        <v/>
      </c>
      <c r="I130" s="339" t="str">
        <f ca="1"/>
        <v/>
      </c>
      <c r="J130" s="318" t="str">
        <f ca="1"/>
        <v/>
      </c>
      <c r="K130" s="319" t="str">
        <f ca="1"/>
        <v/>
      </c>
      <c r="L130" s="319" t="str">
        <f ca="1"/>
        <v/>
      </c>
      <c r="M130" s="323" t="str">
        <f ca="1"/>
        <v/>
      </c>
      <c r="N130" s="340" t="str">
        <f ca="1"/>
        <v/>
      </c>
      <c r="O130" s="319" t="str">
        <f ca="1"/>
        <v/>
      </c>
      <c r="P130" s="320" t="str">
        <f ca="1"/>
        <v/>
      </c>
      <c r="Q130" s="319" t="str">
        <f ca="1"/>
        <v/>
      </c>
      <c r="R130" s="341" t="str">
        <f ca="1"/>
        <v/>
      </c>
      <c r="T130" s="338" t="str">
        <f ca="1"/>
        <v/>
      </c>
      <c r="U130" s="318" t="str">
        <f ca="1"/>
        <v/>
      </c>
      <c r="V130" s="318" t="str">
        <f ca="1"/>
        <v/>
      </c>
      <c r="W130" s="319" t="str">
        <f ca="1"/>
        <v/>
      </c>
      <c r="X130" s="339" t="str">
        <f ca="1"/>
        <v/>
      </c>
      <c r="Y130" s="318" t="str">
        <f ca="1"/>
        <v/>
      </c>
      <c r="Z130" s="319" t="str">
        <f ca="1"/>
        <v/>
      </c>
      <c r="AA130" s="319" t="str">
        <f ca="1"/>
        <v/>
      </c>
      <c r="AB130" s="323" t="str">
        <f ca="1"/>
        <v/>
      </c>
      <c r="AC130" s="342" t="str">
        <f ca="1"/>
        <v/>
      </c>
      <c r="AD130" s="343" t="str">
        <f ca="1"/>
        <v/>
      </c>
      <c r="AE130" s="344" t="str">
        <f ca="1"/>
        <v/>
      </c>
      <c r="AF130" s="319" t="str">
        <f ca="1"/>
        <v/>
      </c>
      <c r="AG130" s="319" t="str">
        <f ca="1"/>
        <v/>
      </c>
      <c r="AH130" s="341" t="str">
        <f ca="1"/>
        <v/>
      </c>
    </row>
    <row r="131" spans="6:34">
      <c r="F131" s="338" t="str">
        <f ca="1"/>
        <v/>
      </c>
      <c r="G131" s="318" t="str">
        <f ca="1"/>
        <v/>
      </c>
      <c r="H131" s="319" t="str">
        <f ca="1"/>
        <v/>
      </c>
      <c r="I131" s="339" t="str">
        <f ca="1"/>
        <v/>
      </c>
      <c r="J131" s="318" t="str">
        <f ca="1"/>
        <v/>
      </c>
      <c r="K131" s="319" t="str">
        <f ca="1"/>
        <v/>
      </c>
      <c r="L131" s="319" t="str">
        <f ca="1"/>
        <v/>
      </c>
      <c r="M131" s="323" t="str">
        <f ca="1"/>
        <v/>
      </c>
      <c r="N131" s="340" t="str">
        <f ca="1"/>
        <v/>
      </c>
      <c r="O131" s="319" t="str">
        <f ca="1"/>
        <v/>
      </c>
      <c r="P131" s="320" t="str">
        <f ca="1"/>
        <v/>
      </c>
      <c r="Q131" s="319" t="str">
        <f ca="1"/>
        <v/>
      </c>
      <c r="R131" s="341" t="str">
        <f ca="1"/>
        <v/>
      </c>
      <c r="T131" s="338" t="str">
        <f ca="1"/>
        <v/>
      </c>
      <c r="U131" s="318" t="str">
        <f ca="1"/>
        <v/>
      </c>
      <c r="V131" s="318" t="str">
        <f ca="1"/>
        <v/>
      </c>
      <c r="W131" s="319" t="str">
        <f ca="1"/>
        <v/>
      </c>
      <c r="X131" s="339" t="str">
        <f ca="1"/>
        <v/>
      </c>
      <c r="Y131" s="318" t="str">
        <f ca="1"/>
        <v/>
      </c>
      <c r="Z131" s="319" t="str">
        <f ca="1"/>
        <v/>
      </c>
      <c r="AA131" s="319" t="str">
        <f ca="1"/>
        <v/>
      </c>
      <c r="AB131" s="323" t="str">
        <f ca="1"/>
        <v/>
      </c>
      <c r="AC131" s="342" t="str">
        <f ca="1"/>
        <v/>
      </c>
      <c r="AD131" s="343" t="str">
        <f ca="1"/>
        <v/>
      </c>
      <c r="AE131" s="344" t="str">
        <f ca="1"/>
        <v/>
      </c>
      <c r="AF131" s="319" t="str">
        <f ca="1"/>
        <v/>
      </c>
      <c r="AG131" s="319" t="str">
        <f ca="1"/>
        <v/>
      </c>
      <c r="AH131" s="341" t="str">
        <f ca="1"/>
        <v/>
      </c>
    </row>
    <row r="132" spans="6:34">
      <c r="F132" s="338" t="str">
        <f ca="1"/>
        <v/>
      </c>
      <c r="G132" s="318" t="str">
        <f ca="1"/>
        <v/>
      </c>
      <c r="H132" s="319" t="str">
        <f ca="1"/>
        <v/>
      </c>
      <c r="I132" s="339" t="str">
        <f ca="1"/>
        <v/>
      </c>
      <c r="J132" s="318" t="str">
        <f ca="1"/>
        <v/>
      </c>
      <c r="K132" s="319" t="str">
        <f ca="1"/>
        <v/>
      </c>
      <c r="L132" s="319" t="str">
        <f ca="1"/>
        <v/>
      </c>
      <c r="M132" s="323" t="str">
        <f ca="1"/>
        <v/>
      </c>
      <c r="N132" s="340" t="str">
        <f ca="1"/>
        <v/>
      </c>
      <c r="O132" s="319" t="str">
        <f ca="1"/>
        <v/>
      </c>
      <c r="P132" s="320" t="str">
        <f ca="1"/>
        <v/>
      </c>
      <c r="Q132" s="319" t="str">
        <f ca="1"/>
        <v/>
      </c>
      <c r="R132" s="341" t="str">
        <f ca="1"/>
        <v/>
      </c>
      <c r="T132" s="338" t="str">
        <f ca="1"/>
        <v/>
      </c>
      <c r="U132" s="318" t="str">
        <f ca="1"/>
        <v/>
      </c>
      <c r="V132" s="318" t="str">
        <f ca="1"/>
        <v/>
      </c>
      <c r="W132" s="319" t="str">
        <f ca="1"/>
        <v/>
      </c>
      <c r="X132" s="339" t="str">
        <f ca="1"/>
        <v/>
      </c>
      <c r="Y132" s="318" t="str">
        <f ca="1"/>
        <v/>
      </c>
      <c r="Z132" s="319" t="str">
        <f ca="1"/>
        <v/>
      </c>
      <c r="AA132" s="319" t="str">
        <f ca="1"/>
        <v/>
      </c>
      <c r="AB132" s="323" t="str">
        <f ca="1"/>
        <v/>
      </c>
      <c r="AC132" s="342" t="str">
        <f ca="1"/>
        <v/>
      </c>
      <c r="AD132" s="343" t="str">
        <f ca="1"/>
        <v/>
      </c>
      <c r="AE132" s="344" t="str">
        <f ca="1"/>
        <v/>
      </c>
      <c r="AF132" s="319" t="str">
        <f ca="1"/>
        <v/>
      </c>
      <c r="AG132" s="319" t="str">
        <f ca="1"/>
        <v/>
      </c>
      <c r="AH132" s="341" t="str">
        <f ca="1"/>
        <v/>
      </c>
    </row>
    <row r="133" spans="6:34">
      <c r="F133" s="338" t="str">
        <f ca="1"/>
        <v/>
      </c>
      <c r="G133" s="318" t="str">
        <f ca="1"/>
        <v/>
      </c>
      <c r="H133" s="319" t="str">
        <f ca="1"/>
        <v/>
      </c>
      <c r="I133" s="339" t="str">
        <f ca="1"/>
        <v/>
      </c>
      <c r="J133" s="318" t="str">
        <f ca="1"/>
        <v/>
      </c>
      <c r="K133" s="319" t="str">
        <f ca="1"/>
        <v/>
      </c>
      <c r="L133" s="319" t="str">
        <f ca="1"/>
        <v/>
      </c>
      <c r="M133" s="323" t="str">
        <f ca="1"/>
        <v/>
      </c>
      <c r="N133" s="340" t="str">
        <f ca="1"/>
        <v/>
      </c>
      <c r="O133" s="319" t="str">
        <f ca="1"/>
        <v/>
      </c>
      <c r="P133" s="320" t="str">
        <f ca="1"/>
        <v/>
      </c>
      <c r="Q133" s="319" t="str">
        <f ca="1"/>
        <v/>
      </c>
      <c r="R133" s="341" t="str">
        <f ca="1"/>
        <v/>
      </c>
      <c r="T133" s="338" t="str">
        <f ca="1"/>
        <v/>
      </c>
      <c r="U133" s="318" t="str">
        <f ca="1"/>
        <v/>
      </c>
      <c r="V133" s="318" t="str">
        <f ca="1"/>
        <v/>
      </c>
      <c r="W133" s="319" t="str">
        <f ca="1"/>
        <v/>
      </c>
      <c r="X133" s="339" t="str">
        <f ca="1"/>
        <v/>
      </c>
      <c r="Y133" s="318" t="str">
        <f ca="1"/>
        <v/>
      </c>
      <c r="Z133" s="319" t="str">
        <f ca="1"/>
        <v/>
      </c>
      <c r="AA133" s="319" t="str">
        <f ca="1"/>
        <v/>
      </c>
      <c r="AB133" s="323" t="str">
        <f ca="1"/>
        <v/>
      </c>
      <c r="AC133" s="342" t="str">
        <f ca="1"/>
        <v/>
      </c>
      <c r="AD133" s="343" t="str">
        <f ca="1"/>
        <v/>
      </c>
      <c r="AE133" s="344" t="str">
        <f ca="1"/>
        <v/>
      </c>
      <c r="AF133" s="319" t="str">
        <f ca="1"/>
        <v/>
      </c>
      <c r="AG133" s="319" t="str">
        <f ca="1"/>
        <v/>
      </c>
      <c r="AH133" s="341" t="str">
        <f ca="1"/>
        <v/>
      </c>
    </row>
    <row r="134" spans="6:34">
      <c r="F134" s="338" t="str">
        <f ca="1"/>
        <v/>
      </c>
      <c r="G134" s="318" t="str">
        <f ca="1"/>
        <v/>
      </c>
      <c r="H134" s="319" t="str">
        <f ca="1"/>
        <v/>
      </c>
      <c r="I134" s="339" t="str">
        <f ca="1"/>
        <v/>
      </c>
      <c r="J134" s="318" t="str">
        <f ca="1"/>
        <v/>
      </c>
      <c r="K134" s="319" t="str">
        <f ca="1"/>
        <v/>
      </c>
      <c r="L134" s="319" t="str">
        <f ca="1"/>
        <v/>
      </c>
      <c r="M134" s="323" t="str">
        <f ca="1"/>
        <v/>
      </c>
      <c r="N134" s="340" t="str">
        <f ca="1"/>
        <v/>
      </c>
      <c r="O134" s="319" t="str">
        <f ca="1"/>
        <v/>
      </c>
      <c r="P134" s="320" t="str">
        <f ca="1"/>
        <v/>
      </c>
      <c r="Q134" s="319" t="str">
        <f ca="1"/>
        <v/>
      </c>
      <c r="R134" s="341" t="str">
        <f ca="1"/>
        <v/>
      </c>
      <c r="T134" s="338" t="str">
        <f ca="1"/>
        <v/>
      </c>
      <c r="U134" s="318" t="str">
        <f ca="1"/>
        <v/>
      </c>
      <c r="V134" s="318" t="str">
        <f ca="1"/>
        <v/>
      </c>
      <c r="W134" s="319" t="str">
        <f ca="1"/>
        <v/>
      </c>
      <c r="X134" s="339" t="str">
        <f ca="1"/>
        <v/>
      </c>
      <c r="Y134" s="318" t="str">
        <f ca="1"/>
        <v/>
      </c>
      <c r="Z134" s="319" t="str">
        <f ca="1"/>
        <v/>
      </c>
      <c r="AA134" s="319" t="str">
        <f ca="1"/>
        <v/>
      </c>
      <c r="AB134" s="323" t="str">
        <f ca="1"/>
        <v/>
      </c>
      <c r="AC134" s="342" t="str">
        <f ca="1"/>
        <v/>
      </c>
      <c r="AD134" s="343" t="str">
        <f ca="1"/>
        <v/>
      </c>
      <c r="AE134" s="344" t="str">
        <f ca="1"/>
        <v/>
      </c>
      <c r="AF134" s="319" t="str">
        <f ca="1"/>
        <v/>
      </c>
      <c r="AG134" s="319" t="str">
        <f ca="1"/>
        <v/>
      </c>
      <c r="AH134" s="341" t="str">
        <f ca="1"/>
        <v/>
      </c>
    </row>
    <row r="135" spans="6:34">
      <c r="F135" s="338" t="str">
        <f ca="1"/>
        <v/>
      </c>
      <c r="G135" s="318" t="str">
        <f ca="1"/>
        <v/>
      </c>
      <c r="H135" s="319" t="str">
        <f ca="1"/>
        <v/>
      </c>
      <c r="I135" s="339" t="str">
        <f ca="1"/>
        <v/>
      </c>
      <c r="J135" s="318" t="str">
        <f ca="1"/>
        <v/>
      </c>
      <c r="K135" s="319" t="str">
        <f ca="1"/>
        <v/>
      </c>
      <c r="L135" s="319" t="str">
        <f ca="1"/>
        <v/>
      </c>
      <c r="M135" s="323" t="str">
        <f ca="1"/>
        <v/>
      </c>
      <c r="N135" s="340" t="str">
        <f ca="1"/>
        <v/>
      </c>
      <c r="O135" s="319" t="str">
        <f ca="1"/>
        <v/>
      </c>
      <c r="P135" s="320" t="str">
        <f ca="1"/>
        <v/>
      </c>
      <c r="Q135" s="319" t="str">
        <f ca="1"/>
        <v/>
      </c>
      <c r="R135" s="341" t="str">
        <f ca="1"/>
        <v/>
      </c>
      <c r="T135" s="338" t="str">
        <f ca="1"/>
        <v/>
      </c>
      <c r="U135" s="318" t="str">
        <f ca="1"/>
        <v/>
      </c>
      <c r="V135" s="318" t="str">
        <f ca="1"/>
        <v/>
      </c>
      <c r="W135" s="319" t="str">
        <f ca="1"/>
        <v/>
      </c>
      <c r="X135" s="339" t="str">
        <f ca="1"/>
        <v/>
      </c>
      <c r="Y135" s="318" t="str">
        <f ca="1"/>
        <v/>
      </c>
      <c r="Z135" s="319" t="str">
        <f ca="1"/>
        <v/>
      </c>
      <c r="AA135" s="319" t="str">
        <f ca="1"/>
        <v/>
      </c>
      <c r="AB135" s="323" t="str">
        <f ca="1"/>
        <v/>
      </c>
      <c r="AC135" s="342" t="str">
        <f ca="1"/>
        <v/>
      </c>
      <c r="AD135" s="343" t="str">
        <f ca="1"/>
        <v/>
      </c>
      <c r="AE135" s="344" t="str">
        <f ca="1"/>
        <v/>
      </c>
      <c r="AF135" s="319" t="str">
        <f ca="1"/>
        <v/>
      </c>
      <c r="AG135" s="319" t="str">
        <f ca="1"/>
        <v/>
      </c>
      <c r="AH135" s="341" t="str">
        <f ca="1"/>
        <v/>
      </c>
    </row>
    <row r="136" spans="6:34">
      <c r="F136" s="338" t="str">
        <f ca="1"/>
        <v/>
      </c>
      <c r="G136" s="318" t="str">
        <f ca="1"/>
        <v/>
      </c>
      <c r="H136" s="319" t="str">
        <f ca="1"/>
        <v/>
      </c>
      <c r="I136" s="339" t="str">
        <f ca="1"/>
        <v/>
      </c>
      <c r="J136" s="318" t="str">
        <f ca="1"/>
        <v/>
      </c>
      <c r="K136" s="319" t="str">
        <f ca="1"/>
        <v/>
      </c>
      <c r="L136" s="319" t="str">
        <f ca="1"/>
        <v/>
      </c>
      <c r="M136" s="323" t="str">
        <f ca="1"/>
        <v/>
      </c>
      <c r="N136" s="340" t="str">
        <f ca="1"/>
        <v/>
      </c>
      <c r="O136" s="319" t="str">
        <f ca="1"/>
        <v/>
      </c>
      <c r="P136" s="320" t="str">
        <f ca="1"/>
        <v/>
      </c>
      <c r="Q136" s="319" t="str">
        <f ca="1"/>
        <v/>
      </c>
      <c r="R136" s="341" t="str">
        <f ca="1"/>
        <v/>
      </c>
      <c r="T136" s="338" t="str">
        <f ca="1"/>
        <v/>
      </c>
      <c r="U136" s="318" t="str">
        <f ca="1"/>
        <v/>
      </c>
      <c r="V136" s="318" t="str">
        <f ca="1"/>
        <v/>
      </c>
      <c r="W136" s="319" t="str">
        <f ca="1"/>
        <v/>
      </c>
      <c r="X136" s="339" t="str">
        <f ca="1"/>
        <v/>
      </c>
      <c r="Y136" s="318" t="str">
        <f ca="1"/>
        <v/>
      </c>
      <c r="Z136" s="319" t="str">
        <f ca="1"/>
        <v/>
      </c>
      <c r="AA136" s="319" t="str">
        <f ca="1"/>
        <v/>
      </c>
      <c r="AB136" s="323" t="str">
        <f ca="1"/>
        <v/>
      </c>
      <c r="AC136" s="342" t="str">
        <f ca="1"/>
        <v/>
      </c>
      <c r="AD136" s="343" t="str">
        <f ca="1"/>
        <v/>
      </c>
      <c r="AE136" s="344" t="str">
        <f ca="1"/>
        <v/>
      </c>
      <c r="AF136" s="319" t="str">
        <f ca="1"/>
        <v/>
      </c>
      <c r="AG136" s="319" t="str">
        <f ca="1"/>
        <v/>
      </c>
      <c r="AH136" s="341" t="str">
        <f ca="1"/>
        <v/>
      </c>
    </row>
    <row r="137" spans="6:34">
      <c r="F137" s="338" t="str">
        <f ca="1"/>
        <v/>
      </c>
      <c r="G137" s="318" t="str">
        <f ca="1"/>
        <v/>
      </c>
      <c r="H137" s="319" t="str">
        <f ca="1"/>
        <v/>
      </c>
      <c r="I137" s="339" t="str">
        <f ca="1"/>
        <v/>
      </c>
      <c r="J137" s="318" t="str">
        <f ca="1"/>
        <v/>
      </c>
      <c r="K137" s="319" t="str">
        <f ca="1"/>
        <v/>
      </c>
      <c r="L137" s="319" t="str">
        <f ca="1"/>
        <v/>
      </c>
      <c r="M137" s="323" t="str">
        <f ca="1"/>
        <v/>
      </c>
      <c r="N137" s="340" t="str">
        <f ca="1"/>
        <v/>
      </c>
      <c r="O137" s="319" t="str">
        <f ca="1"/>
        <v/>
      </c>
      <c r="P137" s="320" t="str">
        <f ca="1"/>
        <v/>
      </c>
      <c r="Q137" s="319" t="str">
        <f ca="1"/>
        <v/>
      </c>
      <c r="R137" s="341" t="str">
        <f ca="1"/>
        <v/>
      </c>
      <c r="T137" s="338" t="str">
        <f ca="1"/>
        <v/>
      </c>
      <c r="U137" s="318" t="str">
        <f ca="1"/>
        <v/>
      </c>
      <c r="V137" s="318" t="str">
        <f ca="1"/>
        <v/>
      </c>
      <c r="W137" s="319" t="str">
        <f ca="1"/>
        <v/>
      </c>
      <c r="X137" s="339" t="str">
        <f ca="1"/>
        <v/>
      </c>
      <c r="Y137" s="318" t="str">
        <f ca="1"/>
        <v/>
      </c>
      <c r="Z137" s="319" t="str">
        <f ca="1"/>
        <v/>
      </c>
      <c r="AA137" s="319" t="str">
        <f ca="1"/>
        <v/>
      </c>
      <c r="AB137" s="323" t="str">
        <f ca="1"/>
        <v/>
      </c>
      <c r="AC137" s="342" t="str">
        <f ca="1"/>
        <v/>
      </c>
      <c r="AD137" s="343" t="str">
        <f ca="1"/>
        <v/>
      </c>
      <c r="AE137" s="344" t="str">
        <f ca="1"/>
        <v/>
      </c>
      <c r="AF137" s="319" t="str">
        <f ca="1"/>
        <v/>
      </c>
      <c r="AG137" s="319" t="str">
        <f ca="1"/>
        <v/>
      </c>
      <c r="AH137" s="341" t="str">
        <f ca="1"/>
        <v/>
      </c>
    </row>
    <row r="138" spans="6:34">
      <c r="F138" s="338" t="str">
        <f ca="1"/>
        <v/>
      </c>
      <c r="G138" s="318" t="str">
        <f ca="1"/>
        <v/>
      </c>
      <c r="H138" s="319" t="str">
        <f ca="1"/>
        <v/>
      </c>
      <c r="I138" s="339" t="str">
        <f ca="1"/>
        <v/>
      </c>
      <c r="J138" s="318" t="str">
        <f ca="1"/>
        <v/>
      </c>
      <c r="K138" s="319" t="str">
        <f ca="1"/>
        <v/>
      </c>
      <c r="L138" s="319" t="str">
        <f ca="1"/>
        <v/>
      </c>
      <c r="M138" s="323" t="str">
        <f ca="1"/>
        <v/>
      </c>
      <c r="N138" s="340" t="str">
        <f ca="1"/>
        <v/>
      </c>
      <c r="O138" s="319" t="str">
        <f ca="1"/>
        <v/>
      </c>
      <c r="P138" s="320" t="str">
        <f ca="1"/>
        <v/>
      </c>
      <c r="Q138" s="319" t="str">
        <f ca="1"/>
        <v/>
      </c>
      <c r="R138" s="341" t="str">
        <f ca="1"/>
        <v/>
      </c>
      <c r="T138" s="338" t="str">
        <f ca="1"/>
        <v/>
      </c>
      <c r="U138" s="318" t="str">
        <f ca="1"/>
        <v/>
      </c>
      <c r="V138" s="318" t="str">
        <f ca="1"/>
        <v/>
      </c>
      <c r="W138" s="319" t="str">
        <f ca="1"/>
        <v/>
      </c>
      <c r="X138" s="339" t="str">
        <f ca="1"/>
        <v/>
      </c>
      <c r="Y138" s="318" t="str">
        <f ca="1"/>
        <v/>
      </c>
      <c r="Z138" s="319" t="str">
        <f ca="1"/>
        <v/>
      </c>
      <c r="AA138" s="319" t="str">
        <f ca="1"/>
        <v/>
      </c>
      <c r="AB138" s="323" t="str">
        <f ca="1"/>
        <v/>
      </c>
      <c r="AC138" s="342" t="str">
        <f ca="1"/>
        <v/>
      </c>
      <c r="AD138" s="343" t="str">
        <f ca="1"/>
        <v/>
      </c>
      <c r="AE138" s="344" t="str">
        <f ca="1"/>
        <v/>
      </c>
      <c r="AF138" s="319" t="str">
        <f ca="1"/>
        <v/>
      </c>
      <c r="AG138" s="319" t="str">
        <f ca="1"/>
        <v/>
      </c>
      <c r="AH138" s="341" t="str">
        <f ca="1"/>
        <v/>
      </c>
    </row>
    <row r="139" spans="6:34">
      <c r="F139" s="338" t="str">
        <f ca="1"/>
        <v/>
      </c>
      <c r="G139" s="318" t="str">
        <f ca="1"/>
        <v/>
      </c>
      <c r="H139" s="319" t="str">
        <f ca="1"/>
        <v/>
      </c>
      <c r="I139" s="339" t="str">
        <f ca="1"/>
        <v/>
      </c>
      <c r="J139" s="318" t="str">
        <f ca="1"/>
        <v/>
      </c>
      <c r="K139" s="319" t="str">
        <f ca="1"/>
        <v/>
      </c>
      <c r="L139" s="319" t="str">
        <f ca="1"/>
        <v/>
      </c>
      <c r="M139" s="323" t="str">
        <f ca="1"/>
        <v/>
      </c>
      <c r="N139" s="340" t="str">
        <f ca="1"/>
        <v/>
      </c>
      <c r="O139" s="319" t="str">
        <f ca="1"/>
        <v/>
      </c>
      <c r="P139" s="320" t="str">
        <f ca="1"/>
        <v/>
      </c>
      <c r="Q139" s="319" t="str">
        <f ca="1"/>
        <v/>
      </c>
      <c r="R139" s="341" t="str">
        <f ca="1"/>
        <v/>
      </c>
      <c r="T139" s="338" t="str">
        <f ca="1"/>
        <v/>
      </c>
      <c r="U139" s="318" t="str">
        <f ca="1"/>
        <v/>
      </c>
      <c r="V139" s="318" t="str">
        <f ca="1"/>
        <v/>
      </c>
      <c r="W139" s="319" t="str">
        <f ca="1"/>
        <v/>
      </c>
      <c r="X139" s="339" t="str">
        <f ca="1"/>
        <v/>
      </c>
      <c r="Y139" s="318" t="str">
        <f ca="1"/>
        <v/>
      </c>
      <c r="Z139" s="319" t="str">
        <f ca="1"/>
        <v/>
      </c>
      <c r="AA139" s="319" t="str">
        <f ca="1"/>
        <v/>
      </c>
      <c r="AB139" s="323" t="str">
        <f ca="1"/>
        <v/>
      </c>
      <c r="AC139" s="342" t="str">
        <f ca="1"/>
        <v/>
      </c>
      <c r="AD139" s="343" t="str">
        <f ca="1"/>
        <v/>
      </c>
      <c r="AE139" s="344" t="str">
        <f ca="1"/>
        <v/>
      </c>
      <c r="AF139" s="319" t="str">
        <f ca="1"/>
        <v/>
      </c>
      <c r="AG139" s="319" t="str">
        <f ca="1"/>
        <v/>
      </c>
      <c r="AH139" s="341" t="str">
        <f ca="1"/>
        <v/>
      </c>
    </row>
    <row r="140" spans="6:34">
      <c r="F140" s="338" t="str">
        <f ca="1"/>
        <v/>
      </c>
      <c r="G140" s="318" t="str">
        <f ca="1"/>
        <v/>
      </c>
      <c r="H140" s="319" t="str">
        <f ca="1"/>
        <v/>
      </c>
      <c r="I140" s="339" t="str">
        <f ca="1"/>
        <v/>
      </c>
      <c r="J140" s="318" t="str">
        <f ca="1"/>
        <v/>
      </c>
      <c r="K140" s="319" t="str">
        <f ca="1"/>
        <v/>
      </c>
      <c r="L140" s="319" t="str">
        <f ca="1"/>
        <v/>
      </c>
      <c r="M140" s="323" t="str">
        <f ca="1"/>
        <v/>
      </c>
      <c r="N140" s="340" t="str">
        <f ca="1"/>
        <v/>
      </c>
      <c r="O140" s="319" t="str">
        <f ca="1"/>
        <v/>
      </c>
      <c r="P140" s="320" t="str">
        <f ca="1"/>
        <v/>
      </c>
      <c r="Q140" s="319" t="str">
        <f ca="1"/>
        <v/>
      </c>
      <c r="R140" s="341" t="str">
        <f ca="1"/>
        <v/>
      </c>
      <c r="T140" s="338" t="str">
        <f ca="1"/>
        <v/>
      </c>
      <c r="U140" s="318" t="str">
        <f ca="1"/>
        <v/>
      </c>
      <c r="V140" s="318" t="str">
        <f ca="1"/>
        <v/>
      </c>
      <c r="W140" s="319" t="str">
        <f ca="1"/>
        <v/>
      </c>
      <c r="X140" s="339" t="str">
        <f ca="1"/>
        <v/>
      </c>
      <c r="Y140" s="318" t="str">
        <f ca="1"/>
        <v/>
      </c>
      <c r="Z140" s="319" t="str">
        <f ca="1"/>
        <v/>
      </c>
      <c r="AA140" s="319" t="str">
        <f ca="1"/>
        <v/>
      </c>
      <c r="AB140" s="323" t="str">
        <f ca="1"/>
        <v/>
      </c>
      <c r="AC140" s="342" t="str">
        <f ca="1"/>
        <v/>
      </c>
      <c r="AD140" s="343" t="str">
        <f ca="1"/>
        <v/>
      </c>
      <c r="AE140" s="344" t="str">
        <f ca="1"/>
        <v/>
      </c>
      <c r="AF140" s="319" t="str">
        <f ca="1"/>
        <v/>
      </c>
      <c r="AG140" s="319" t="str">
        <f ca="1"/>
        <v/>
      </c>
      <c r="AH140" s="341" t="str">
        <f ca="1"/>
        <v/>
      </c>
    </row>
    <row r="141" spans="6:34">
      <c r="F141" s="338" t="str">
        <f ca="1"/>
        <v/>
      </c>
      <c r="G141" s="318" t="str">
        <f ca="1"/>
        <v/>
      </c>
      <c r="H141" s="319" t="str">
        <f ca="1"/>
        <v/>
      </c>
      <c r="I141" s="339" t="str">
        <f ca="1"/>
        <v/>
      </c>
      <c r="J141" s="318" t="str">
        <f ca="1"/>
        <v/>
      </c>
      <c r="K141" s="319" t="str">
        <f ca="1"/>
        <v/>
      </c>
      <c r="L141" s="319" t="str">
        <f ca="1"/>
        <v/>
      </c>
      <c r="M141" s="323" t="str">
        <f ca="1"/>
        <v/>
      </c>
      <c r="N141" s="340" t="str">
        <f ca="1"/>
        <v/>
      </c>
      <c r="O141" s="319" t="str">
        <f ca="1"/>
        <v/>
      </c>
      <c r="P141" s="320" t="str">
        <f ca="1"/>
        <v/>
      </c>
      <c r="Q141" s="319" t="str">
        <f ca="1"/>
        <v/>
      </c>
      <c r="R141" s="341" t="str">
        <f ca="1"/>
        <v/>
      </c>
      <c r="T141" s="338" t="str">
        <f ca="1"/>
        <v/>
      </c>
      <c r="U141" s="318" t="str">
        <f ca="1"/>
        <v/>
      </c>
      <c r="V141" s="318" t="str">
        <f ca="1"/>
        <v/>
      </c>
      <c r="W141" s="319" t="str">
        <f ca="1"/>
        <v/>
      </c>
      <c r="X141" s="339" t="str">
        <f ca="1"/>
        <v/>
      </c>
      <c r="Y141" s="318" t="str">
        <f ca="1"/>
        <v/>
      </c>
      <c r="Z141" s="319" t="str">
        <f ca="1"/>
        <v/>
      </c>
      <c r="AA141" s="319" t="str">
        <f ca="1"/>
        <v/>
      </c>
      <c r="AB141" s="323" t="str">
        <f ca="1"/>
        <v/>
      </c>
      <c r="AC141" s="342" t="str">
        <f ca="1"/>
        <v/>
      </c>
      <c r="AD141" s="343" t="str">
        <f ca="1"/>
        <v/>
      </c>
      <c r="AE141" s="344" t="str">
        <f ca="1"/>
        <v/>
      </c>
      <c r="AF141" s="319" t="str">
        <f ca="1"/>
        <v/>
      </c>
      <c r="AG141" s="319" t="str">
        <f ca="1"/>
        <v/>
      </c>
      <c r="AH141" s="341" t="str">
        <f ca="1"/>
        <v/>
      </c>
    </row>
    <row r="142" spans="6:34">
      <c r="F142" s="338" t="str">
        <f ca="1"/>
        <v/>
      </c>
      <c r="G142" s="318" t="str">
        <f ca="1"/>
        <v/>
      </c>
      <c r="H142" s="319" t="str">
        <f ca="1"/>
        <v/>
      </c>
      <c r="I142" s="339" t="str">
        <f ca="1"/>
        <v/>
      </c>
      <c r="J142" s="318" t="str">
        <f ca="1"/>
        <v/>
      </c>
      <c r="K142" s="319" t="str">
        <f ca="1"/>
        <v/>
      </c>
      <c r="L142" s="319" t="str">
        <f ca="1"/>
        <v/>
      </c>
      <c r="M142" s="323" t="str">
        <f ca="1"/>
        <v/>
      </c>
      <c r="N142" s="340" t="str">
        <f ca="1"/>
        <v/>
      </c>
      <c r="O142" s="319" t="str">
        <f ca="1"/>
        <v/>
      </c>
      <c r="P142" s="320" t="str">
        <f ca="1"/>
        <v/>
      </c>
      <c r="Q142" s="319" t="str">
        <f ca="1"/>
        <v/>
      </c>
      <c r="R142" s="341" t="str">
        <f ca="1"/>
        <v/>
      </c>
      <c r="T142" s="338" t="str">
        <f ca="1"/>
        <v/>
      </c>
      <c r="U142" s="318" t="str">
        <f ca="1"/>
        <v/>
      </c>
      <c r="V142" s="318" t="str">
        <f ca="1"/>
        <v/>
      </c>
      <c r="W142" s="319" t="str">
        <f ca="1"/>
        <v/>
      </c>
      <c r="X142" s="339" t="str">
        <f ca="1"/>
        <v/>
      </c>
      <c r="Y142" s="318" t="str">
        <f ca="1"/>
        <v/>
      </c>
      <c r="Z142" s="319" t="str">
        <f ca="1"/>
        <v/>
      </c>
      <c r="AA142" s="319" t="str">
        <f ca="1"/>
        <v/>
      </c>
      <c r="AB142" s="323" t="str">
        <f ca="1"/>
        <v/>
      </c>
      <c r="AC142" s="342" t="str">
        <f ca="1"/>
        <v/>
      </c>
      <c r="AD142" s="343" t="str">
        <f ca="1"/>
        <v/>
      </c>
      <c r="AE142" s="344" t="str">
        <f ca="1"/>
        <v/>
      </c>
      <c r="AF142" s="319" t="str">
        <f ca="1"/>
        <v/>
      </c>
      <c r="AG142" s="319" t="str">
        <f ca="1"/>
        <v/>
      </c>
      <c r="AH142" s="341" t="str">
        <f ca="1"/>
        <v/>
      </c>
    </row>
    <row r="143" spans="6:34">
      <c r="F143" s="338" t="str">
        <f ca="1"/>
        <v/>
      </c>
      <c r="G143" s="318" t="str">
        <f ca="1"/>
        <v/>
      </c>
      <c r="H143" s="319" t="str">
        <f ca="1"/>
        <v/>
      </c>
      <c r="I143" s="339" t="str">
        <f ca="1"/>
        <v/>
      </c>
      <c r="J143" s="318" t="str">
        <f ca="1"/>
        <v/>
      </c>
      <c r="K143" s="319" t="str">
        <f ca="1"/>
        <v/>
      </c>
      <c r="L143" s="319" t="str">
        <f ca="1"/>
        <v/>
      </c>
      <c r="M143" s="323" t="str">
        <f ca="1"/>
        <v/>
      </c>
      <c r="N143" s="340" t="str">
        <f ca="1"/>
        <v/>
      </c>
      <c r="O143" s="319" t="str">
        <f ca="1"/>
        <v/>
      </c>
      <c r="P143" s="320" t="str">
        <f ca="1"/>
        <v/>
      </c>
      <c r="Q143" s="319" t="str">
        <f ca="1"/>
        <v/>
      </c>
      <c r="R143" s="341" t="str">
        <f ca="1"/>
        <v/>
      </c>
      <c r="T143" s="338" t="str">
        <f ca="1"/>
        <v/>
      </c>
      <c r="U143" s="318" t="str">
        <f ca="1"/>
        <v/>
      </c>
      <c r="V143" s="318" t="str">
        <f ca="1"/>
        <v/>
      </c>
      <c r="W143" s="319" t="str">
        <f ca="1"/>
        <v/>
      </c>
      <c r="X143" s="339" t="str">
        <f ca="1"/>
        <v/>
      </c>
      <c r="Y143" s="318" t="str">
        <f ca="1"/>
        <v/>
      </c>
      <c r="Z143" s="319" t="str">
        <f ca="1"/>
        <v/>
      </c>
      <c r="AA143" s="319" t="str">
        <f ca="1"/>
        <v/>
      </c>
      <c r="AB143" s="323" t="str">
        <f ca="1"/>
        <v/>
      </c>
      <c r="AC143" s="342" t="str">
        <f ca="1"/>
        <v/>
      </c>
      <c r="AD143" s="343" t="str">
        <f ca="1"/>
        <v/>
      </c>
      <c r="AE143" s="344" t="str">
        <f ca="1"/>
        <v/>
      </c>
      <c r="AF143" s="319" t="str">
        <f ca="1"/>
        <v/>
      </c>
      <c r="AG143" s="319" t="str">
        <f ca="1"/>
        <v/>
      </c>
      <c r="AH143" s="341" t="str">
        <f ca="1"/>
        <v/>
      </c>
    </row>
    <row r="144" spans="6:34">
      <c r="F144" s="338" t="str">
        <f ca="1"/>
        <v/>
      </c>
      <c r="G144" s="318" t="str">
        <f ca="1"/>
        <v/>
      </c>
      <c r="H144" s="319" t="str">
        <f ca="1"/>
        <v/>
      </c>
      <c r="I144" s="339" t="str">
        <f ca="1"/>
        <v/>
      </c>
      <c r="J144" s="318" t="str">
        <f ca="1"/>
        <v/>
      </c>
      <c r="K144" s="319" t="str">
        <f ca="1"/>
        <v/>
      </c>
      <c r="L144" s="319" t="str">
        <f ca="1"/>
        <v/>
      </c>
      <c r="M144" s="323" t="str">
        <f ca="1"/>
        <v/>
      </c>
      <c r="N144" s="340" t="str">
        <f ca="1"/>
        <v/>
      </c>
      <c r="O144" s="319" t="str">
        <f ca="1"/>
        <v/>
      </c>
      <c r="P144" s="320" t="str">
        <f ca="1"/>
        <v/>
      </c>
      <c r="Q144" s="319" t="str">
        <f ca="1"/>
        <v/>
      </c>
      <c r="R144" s="341" t="str">
        <f ca="1"/>
        <v/>
      </c>
      <c r="T144" s="338" t="str">
        <f ca="1"/>
        <v/>
      </c>
      <c r="U144" s="318" t="str">
        <f ca="1"/>
        <v/>
      </c>
      <c r="V144" s="318" t="str">
        <f ca="1"/>
        <v/>
      </c>
      <c r="W144" s="319" t="str">
        <f ca="1"/>
        <v/>
      </c>
      <c r="X144" s="339" t="str">
        <f ca="1"/>
        <v/>
      </c>
      <c r="Y144" s="318" t="str">
        <f ca="1"/>
        <v/>
      </c>
      <c r="Z144" s="319" t="str">
        <f ca="1"/>
        <v/>
      </c>
      <c r="AA144" s="319" t="str">
        <f ca="1"/>
        <v/>
      </c>
      <c r="AB144" s="323" t="str">
        <f ca="1"/>
        <v/>
      </c>
      <c r="AC144" s="342" t="str">
        <f ca="1"/>
        <v/>
      </c>
      <c r="AD144" s="343" t="str">
        <f ca="1"/>
        <v/>
      </c>
      <c r="AE144" s="344" t="str">
        <f ca="1"/>
        <v/>
      </c>
      <c r="AF144" s="319" t="str">
        <f ca="1"/>
        <v/>
      </c>
      <c r="AG144" s="319" t="str">
        <f ca="1"/>
        <v/>
      </c>
      <c r="AH144" s="341" t="str">
        <f ca="1"/>
        <v/>
      </c>
    </row>
    <row r="145" spans="6:34">
      <c r="F145" s="338" t="str">
        <f ca="1"/>
        <v/>
      </c>
      <c r="G145" s="318" t="str">
        <f ca="1"/>
        <v/>
      </c>
      <c r="H145" s="319" t="str">
        <f ca="1"/>
        <v/>
      </c>
      <c r="I145" s="339" t="str">
        <f ca="1"/>
        <v/>
      </c>
      <c r="J145" s="318" t="str">
        <f ca="1"/>
        <v/>
      </c>
      <c r="K145" s="319" t="str">
        <f ca="1"/>
        <v/>
      </c>
      <c r="L145" s="319" t="str">
        <f ca="1"/>
        <v/>
      </c>
      <c r="M145" s="323" t="str">
        <f ca="1"/>
        <v/>
      </c>
      <c r="N145" s="340" t="str">
        <f ca="1"/>
        <v/>
      </c>
      <c r="O145" s="319" t="str">
        <f ca="1"/>
        <v/>
      </c>
      <c r="P145" s="320" t="str">
        <f ca="1"/>
        <v/>
      </c>
      <c r="Q145" s="319" t="str">
        <f ca="1"/>
        <v/>
      </c>
      <c r="R145" s="341" t="str">
        <f ca="1"/>
        <v/>
      </c>
      <c r="T145" s="338" t="str">
        <f ca="1"/>
        <v/>
      </c>
      <c r="U145" s="318" t="str">
        <f ca="1"/>
        <v/>
      </c>
      <c r="V145" s="318" t="str">
        <f ca="1"/>
        <v/>
      </c>
      <c r="W145" s="319" t="str">
        <f ca="1"/>
        <v/>
      </c>
      <c r="X145" s="339" t="str">
        <f ca="1"/>
        <v/>
      </c>
      <c r="Y145" s="318" t="str">
        <f ca="1"/>
        <v/>
      </c>
      <c r="Z145" s="319" t="str">
        <f ca="1"/>
        <v/>
      </c>
      <c r="AA145" s="319" t="str">
        <f ca="1"/>
        <v/>
      </c>
      <c r="AB145" s="323" t="str">
        <f ca="1"/>
        <v/>
      </c>
      <c r="AC145" s="342" t="str">
        <f ca="1"/>
        <v/>
      </c>
      <c r="AD145" s="343" t="str">
        <f ca="1"/>
        <v/>
      </c>
      <c r="AE145" s="344" t="str">
        <f ca="1"/>
        <v/>
      </c>
      <c r="AF145" s="319" t="str">
        <f ca="1"/>
        <v/>
      </c>
      <c r="AG145" s="319" t="str">
        <f ca="1"/>
        <v/>
      </c>
      <c r="AH145" s="341" t="str">
        <f ca="1"/>
        <v/>
      </c>
    </row>
    <row r="146" spans="6:34">
      <c r="F146" s="338" t="str">
        <f ca="1"/>
        <v/>
      </c>
      <c r="G146" s="318" t="str">
        <f ca="1"/>
        <v/>
      </c>
      <c r="H146" s="319" t="str">
        <f ca="1"/>
        <v/>
      </c>
      <c r="I146" s="339" t="str">
        <f ca="1"/>
        <v/>
      </c>
      <c r="J146" s="318" t="str">
        <f ca="1"/>
        <v/>
      </c>
      <c r="K146" s="319" t="str">
        <f ca="1"/>
        <v/>
      </c>
      <c r="L146" s="319" t="str">
        <f ca="1"/>
        <v/>
      </c>
      <c r="M146" s="323" t="str">
        <f ca="1"/>
        <v/>
      </c>
      <c r="N146" s="340" t="str">
        <f ca="1"/>
        <v/>
      </c>
      <c r="O146" s="319" t="str">
        <f ca="1"/>
        <v/>
      </c>
      <c r="P146" s="320" t="str">
        <f ca="1"/>
        <v/>
      </c>
      <c r="Q146" s="319" t="str">
        <f ca="1"/>
        <v/>
      </c>
      <c r="R146" s="341" t="str">
        <f ca="1"/>
        <v/>
      </c>
      <c r="T146" s="338" t="str">
        <f ca="1"/>
        <v/>
      </c>
      <c r="U146" s="318" t="str">
        <f ca="1"/>
        <v/>
      </c>
      <c r="V146" s="318" t="str">
        <f ca="1"/>
        <v/>
      </c>
      <c r="W146" s="319" t="str">
        <f ca="1"/>
        <v/>
      </c>
      <c r="X146" s="339" t="str">
        <f ca="1"/>
        <v/>
      </c>
      <c r="Y146" s="318" t="str">
        <f ca="1"/>
        <v/>
      </c>
      <c r="Z146" s="319" t="str">
        <f ca="1"/>
        <v/>
      </c>
      <c r="AA146" s="319" t="str">
        <f ca="1"/>
        <v/>
      </c>
      <c r="AB146" s="323" t="str">
        <f ca="1"/>
        <v/>
      </c>
      <c r="AC146" s="342" t="str">
        <f ca="1"/>
        <v/>
      </c>
      <c r="AD146" s="343" t="str">
        <f ca="1"/>
        <v/>
      </c>
      <c r="AE146" s="344" t="str">
        <f ca="1"/>
        <v/>
      </c>
      <c r="AF146" s="319" t="str">
        <f ca="1"/>
        <v/>
      </c>
      <c r="AG146" s="319" t="str">
        <f ca="1"/>
        <v/>
      </c>
      <c r="AH146" s="341" t="str">
        <f ca="1"/>
        <v/>
      </c>
    </row>
    <row r="147" spans="6:34">
      <c r="F147" s="338" t="str">
        <f ca="1"/>
        <v/>
      </c>
      <c r="G147" s="318" t="str">
        <f ca="1"/>
        <v/>
      </c>
      <c r="H147" s="319" t="str">
        <f ca="1"/>
        <v/>
      </c>
      <c r="I147" s="339" t="str">
        <f ca="1"/>
        <v/>
      </c>
      <c r="J147" s="318" t="str">
        <f ca="1"/>
        <v/>
      </c>
      <c r="K147" s="319" t="str">
        <f ca="1"/>
        <v/>
      </c>
      <c r="L147" s="319" t="str">
        <f ca="1"/>
        <v/>
      </c>
      <c r="M147" s="323" t="str">
        <f ca="1"/>
        <v/>
      </c>
      <c r="N147" s="340" t="str">
        <f ca="1"/>
        <v/>
      </c>
      <c r="O147" s="319" t="str">
        <f ca="1"/>
        <v/>
      </c>
      <c r="P147" s="320" t="str">
        <f ca="1"/>
        <v/>
      </c>
      <c r="Q147" s="319" t="str">
        <f ca="1"/>
        <v/>
      </c>
      <c r="R147" s="341" t="str">
        <f ca="1"/>
        <v/>
      </c>
      <c r="T147" s="338" t="str">
        <f ca="1"/>
        <v/>
      </c>
      <c r="U147" s="318" t="str">
        <f ca="1"/>
        <v/>
      </c>
      <c r="V147" s="318" t="str">
        <f ca="1"/>
        <v/>
      </c>
      <c r="W147" s="319" t="str">
        <f ca="1"/>
        <v/>
      </c>
      <c r="X147" s="339" t="str">
        <f ca="1"/>
        <v/>
      </c>
      <c r="Y147" s="318" t="str">
        <f ca="1"/>
        <v/>
      </c>
      <c r="Z147" s="319" t="str">
        <f ca="1"/>
        <v/>
      </c>
      <c r="AA147" s="319" t="str">
        <f ca="1"/>
        <v/>
      </c>
      <c r="AB147" s="323" t="str">
        <f ca="1"/>
        <v/>
      </c>
      <c r="AC147" s="342" t="str">
        <f ca="1"/>
        <v/>
      </c>
      <c r="AD147" s="343" t="str">
        <f ca="1"/>
        <v/>
      </c>
      <c r="AE147" s="344" t="str">
        <f ca="1"/>
        <v/>
      </c>
      <c r="AF147" s="319" t="str">
        <f ca="1"/>
        <v/>
      </c>
      <c r="AG147" s="319" t="str">
        <f ca="1"/>
        <v/>
      </c>
      <c r="AH147" s="341" t="str">
        <f ca="1"/>
        <v/>
      </c>
    </row>
    <row r="148" spans="6:34">
      <c r="F148" s="338" t="str">
        <f ca="1"/>
        <v/>
      </c>
      <c r="G148" s="318" t="str">
        <f ca="1"/>
        <v/>
      </c>
      <c r="H148" s="319" t="str">
        <f ca="1"/>
        <v/>
      </c>
      <c r="I148" s="339" t="str">
        <f ca="1"/>
        <v/>
      </c>
      <c r="J148" s="318" t="str">
        <f ca="1"/>
        <v/>
      </c>
      <c r="K148" s="319" t="str">
        <f ca="1"/>
        <v/>
      </c>
      <c r="L148" s="319" t="str">
        <f ca="1"/>
        <v/>
      </c>
      <c r="M148" s="323" t="str">
        <f ca="1"/>
        <v/>
      </c>
      <c r="N148" s="340" t="str">
        <f ca="1"/>
        <v/>
      </c>
      <c r="O148" s="319" t="str">
        <f ca="1"/>
        <v/>
      </c>
      <c r="P148" s="320" t="str">
        <f ca="1"/>
        <v/>
      </c>
      <c r="Q148" s="319" t="str">
        <f ca="1"/>
        <v/>
      </c>
      <c r="R148" s="341" t="str">
        <f ca="1"/>
        <v/>
      </c>
      <c r="T148" s="338" t="str">
        <f ca="1"/>
        <v/>
      </c>
      <c r="U148" s="318" t="str">
        <f ca="1"/>
        <v/>
      </c>
      <c r="V148" s="318" t="str">
        <f ca="1"/>
        <v/>
      </c>
      <c r="W148" s="319" t="str">
        <f ca="1"/>
        <v/>
      </c>
      <c r="X148" s="339" t="str">
        <f ca="1"/>
        <v/>
      </c>
      <c r="Y148" s="318" t="str">
        <f ca="1"/>
        <v/>
      </c>
      <c r="Z148" s="319" t="str">
        <f ca="1"/>
        <v/>
      </c>
      <c r="AA148" s="319" t="str">
        <f ca="1"/>
        <v/>
      </c>
      <c r="AB148" s="323" t="str">
        <f ca="1"/>
        <v/>
      </c>
      <c r="AC148" s="342" t="str">
        <f ca="1"/>
        <v/>
      </c>
      <c r="AD148" s="343" t="str">
        <f ca="1"/>
        <v/>
      </c>
      <c r="AE148" s="344" t="str">
        <f ca="1"/>
        <v/>
      </c>
      <c r="AF148" s="319" t="str">
        <f ca="1"/>
        <v/>
      </c>
      <c r="AG148" s="319" t="str">
        <f ca="1"/>
        <v/>
      </c>
      <c r="AH148" s="341" t="str">
        <f ca="1"/>
        <v/>
      </c>
    </row>
    <row r="149" spans="6:34">
      <c r="F149" s="338" t="str">
        <f ca="1"/>
        <v/>
      </c>
      <c r="G149" s="318" t="str">
        <f ca="1"/>
        <v/>
      </c>
      <c r="H149" s="319" t="str">
        <f ca="1"/>
        <v/>
      </c>
      <c r="I149" s="339" t="str">
        <f ca="1"/>
        <v/>
      </c>
      <c r="J149" s="318" t="str">
        <f ca="1"/>
        <v/>
      </c>
      <c r="K149" s="319" t="str">
        <f ca="1"/>
        <v/>
      </c>
      <c r="L149" s="319" t="str">
        <f ca="1"/>
        <v/>
      </c>
      <c r="M149" s="323" t="str">
        <f ca="1"/>
        <v/>
      </c>
      <c r="N149" s="340" t="str">
        <f ca="1"/>
        <v/>
      </c>
      <c r="O149" s="319" t="str">
        <f ca="1"/>
        <v/>
      </c>
      <c r="P149" s="320" t="str">
        <f ca="1"/>
        <v/>
      </c>
      <c r="Q149" s="319" t="str">
        <f ca="1"/>
        <v/>
      </c>
      <c r="R149" s="341" t="str">
        <f ca="1"/>
        <v/>
      </c>
      <c r="T149" s="338" t="str">
        <f ca="1"/>
        <v/>
      </c>
      <c r="U149" s="318" t="str">
        <f ca="1"/>
        <v/>
      </c>
      <c r="V149" s="318" t="str">
        <f ca="1"/>
        <v/>
      </c>
      <c r="W149" s="319" t="str">
        <f ca="1"/>
        <v/>
      </c>
      <c r="X149" s="339" t="str">
        <f ca="1"/>
        <v/>
      </c>
      <c r="Y149" s="318" t="str">
        <f ca="1"/>
        <v/>
      </c>
      <c r="Z149" s="319" t="str">
        <f ca="1"/>
        <v/>
      </c>
      <c r="AA149" s="319" t="str">
        <f ca="1"/>
        <v/>
      </c>
      <c r="AB149" s="323" t="str">
        <f ca="1"/>
        <v/>
      </c>
      <c r="AC149" s="342" t="str">
        <f ca="1"/>
        <v/>
      </c>
      <c r="AD149" s="343" t="str">
        <f ca="1"/>
        <v/>
      </c>
      <c r="AE149" s="344" t="str">
        <f ca="1"/>
        <v/>
      </c>
      <c r="AF149" s="319" t="str">
        <f ca="1"/>
        <v/>
      </c>
      <c r="AG149" s="319" t="str">
        <f ca="1"/>
        <v/>
      </c>
      <c r="AH149" s="341" t="str">
        <f ca="1"/>
        <v/>
      </c>
    </row>
    <row r="150" spans="6:34">
      <c r="F150" s="338" t="str">
        <f ca="1"/>
        <v/>
      </c>
      <c r="G150" s="318" t="str">
        <f ca="1"/>
        <v/>
      </c>
      <c r="H150" s="319" t="str">
        <f ca="1"/>
        <v/>
      </c>
      <c r="I150" s="339" t="str">
        <f ca="1"/>
        <v/>
      </c>
      <c r="J150" s="318" t="str">
        <f ca="1"/>
        <v/>
      </c>
      <c r="K150" s="319" t="str">
        <f ca="1"/>
        <v/>
      </c>
      <c r="L150" s="319" t="str">
        <f ca="1"/>
        <v/>
      </c>
      <c r="M150" s="323" t="str">
        <f ca="1"/>
        <v/>
      </c>
      <c r="N150" s="340" t="str">
        <f ca="1"/>
        <v/>
      </c>
      <c r="O150" s="319" t="str">
        <f ca="1"/>
        <v/>
      </c>
      <c r="P150" s="320" t="str">
        <f ca="1"/>
        <v/>
      </c>
      <c r="Q150" s="319" t="str">
        <f ca="1"/>
        <v/>
      </c>
      <c r="R150" s="341" t="str">
        <f ca="1"/>
        <v/>
      </c>
      <c r="T150" s="338" t="str">
        <f ca="1"/>
        <v/>
      </c>
      <c r="U150" s="318" t="str">
        <f ca="1"/>
        <v/>
      </c>
      <c r="V150" s="318" t="str">
        <f ca="1"/>
        <v/>
      </c>
      <c r="W150" s="319" t="str">
        <f ca="1"/>
        <v/>
      </c>
      <c r="X150" s="339" t="str">
        <f ca="1"/>
        <v/>
      </c>
      <c r="Y150" s="318" t="str">
        <f ca="1"/>
        <v/>
      </c>
      <c r="Z150" s="319" t="str">
        <f ca="1"/>
        <v/>
      </c>
      <c r="AA150" s="319" t="str">
        <f ca="1"/>
        <v/>
      </c>
      <c r="AB150" s="323" t="str">
        <f ca="1"/>
        <v/>
      </c>
      <c r="AC150" s="342" t="str">
        <f ca="1"/>
        <v/>
      </c>
      <c r="AD150" s="343" t="str">
        <f ca="1"/>
        <v/>
      </c>
      <c r="AE150" s="344" t="str">
        <f ca="1"/>
        <v/>
      </c>
      <c r="AF150" s="319" t="str">
        <f ca="1"/>
        <v/>
      </c>
      <c r="AG150" s="319" t="str">
        <f ca="1"/>
        <v/>
      </c>
      <c r="AH150" s="341" t="str">
        <f ca="1"/>
        <v/>
      </c>
    </row>
    <row r="151" spans="6:34">
      <c r="F151" s="338" t="str">
        <f ca="1"/>
        <v/>
      </c>
      <c r="G151" s="318" t="str">
        <f ca="1"/>
        <v/>
      </c>
      <c r="H151" s="319" t="str">
        <f ca="1"/>
        <v/>
      </c>
      <c r="I151" s="339" t="str">
        <f ca="1"/>
        <v/>
      </c>
      <c r="J151" s="318" t="str">
        <f ca="1"/>
        <v/>
      </c>
      <c r="K151" s="319" t="str">
        <f ca="1"/>
        <v/>
      </c>
      <c r="L151" s="319" t="str">
        <f ca="1"/>
        <v/>
      </c>
      <c r="M151" s="323" t="str">
        <f ca="1"/>
        <v/>
      </c>
      <c r="N151" s="340" t="str">
        <f ca="1"/>
        <v/>
      </c>
      <c r="O151" s="319" t="str">
        <f ca="1"/>
        <v/>
      </c>
      <c r="P151" s="320" t="str">
        <f ca="1"/>
        <v/>
      </c>
      <c r="Q151" s="319" t="str">
        <f ca="1"/>
        <v/>
      </c>
      <c r="R151" s="341" t="str">
        <f ca="1"/>
        <v/>
      </c>
      <c r="T151" s="338" t="str">
        <f ca="1"/>
        <v/>
      </c>
      <c r="U151" s="318" t="str">
        <f ca="1"/>
        <v/>
      </c>
      <c r="V151" s="318" t="str">
        <f ca="1"/>
        <v/>
      </c>
      <c r="W151" s="319" t="str">
        <f ca="1"/>
        <v/>
      </c>
      <c r="X151" s="339" t="str">
        <f ca="1"/>
        <v/>
      </c>
      <c r="Y151" s="318" t="str">
        <f ca="1"/>
        <v/>
      </c>
      <c r="Z151" s="319" t="str">
        <f ca="1"/>
        <v/>
      </c>
      <c r="AA151" s="319" t="str">
        <f ca="1"/>
        <v/>
      </c>
      <c r="AB151" s="323" t="str">
        <f ca="1"/>
        <v/>
      </c>
      <c r="AC151" s="342" t="str">
        <f ca="1"/>
        <v/>
      </c>
      <c r="AD151" s="343" t="str">
        <f ca="1"/>
        <v/>
      </c>
      <c r="AE151" s="344" t="str">
        <f ca="1"/>
        <v/>
      </c>
      <c r="AF151" s="319" t="str">
        <f ca="1"/>
        <v/>
      </c>
      <c r="AG151" s="319" t="str">
        <f ca="1"/>
        <v/>
      </c>
      <c r="AH151" s="341" t="str">
        <f ca="1"/>
        <v/>
      </c>
    </row>
    <row r="152" spans="6:34">
      <c r="F152" s="338" t="str">
        <f ca="1"/>
        <v/>
      </c>
      <c r="G152" s="318" t="str">
        <f ca="1"/>
        <v/>
      </c>
      <c r="H152" s="319" t="str">
        <f ca="1"/>
        <v/>
      </c>
      <c r="I152" s="339" t="str">
        <f ca="1"/>
        <v/>
      </c>
      <c r="J152" s="318" t="str">
        <f ca="1"/>
        <v/>
      </c>
      <c r="K152" s="319" t="str">
        <f ca="1"/>
        <v/>
      </c>
      <c r="L152" s="319" t="str">
        <f ca="1"/>
        <v/>
      </c>
      <c r="M152" s="323" t="str">
        <f ca="1"/>
        <v/>
      </c>
      <c r="N152" s="340" t="str">
        <f ca="1"/>
        <v/>
      </c>
      <c r="O152" s="319" t="str">
        <f ca="1"/>
        <v/>
      </c>
      <c r="P152" s="320" t="str">
        <f ca="1"/>
        <v/>
      </c>
      <c r="Q152" s="319" t="str">
        <f ca="1"/>
        <v/>
      </c>
      <c r="R152" s="341" t="str">
        <f ca="1"/>
        <v/>
      </c>
      <c r="T152" s="338" t="str">
        <f ca="1"/>
        <v/>
      </c>
      <c r="U152" s="318" t="str">
        <f ca="1"/>
        <v/>
      </c>
      <c r="V152" s="318" t="str">
        <f ca="1"/>
        <v/>
      </c>
      <c r="W152" s="319" t="str">
        <f ca="1"/>
        <v/>
      </c>
      <c r="X152" s="339" t="str">
        <f ca="1"/>
        <v/>
      </c>
      <c r="Y152" s="318" t="str">
        <f ca="1"/>
        <v/>
      </c>
      <c r="Z152" s="319" t="str">
        <f ca="1"/>
        <v/>
      </c>
      <c r="AA152" s="319" t="str">
        <f ca="1"/>
        <v/>
      </c>
      <c r="AB152" s="323" t="str">
        <f ca="1"/>
        <v/>
      </c>
      <c r="AC152" s="342" t="str">
        <f ca="1"/>
        <v/>
      </c>
      <c r="AD152" s="343" t="str">
        <f ca="1"/>
        <v/>
      </c>
      <c r="AE152" s="344" t="str">
        <f ca="1"/>
        <v/>
      </c>
      <c r="AF152" s="319" t="str">
        <f ca="1"/>
        <v/>
      </c>
      <c r="AG152" s="319" t="str">
        <f ca="1"/>
        <v/>
      </c>
      <c r="AH152" s="341" t="str">
        <f ca="1"/>
        <v/>
      </c>
    </row>
    <row r="153" spans="6:34">
      <c r="F153" s="338" t="str">
        <f ca="1"/>
        <v/>
      </c>
      <c r="G153" s="318" t="str">
        <f ca="1"/>
        <v/>
      </c>
      <c r="H153" s="319" t="str">
        <f ca="1"/>
        <v/>
      </c>
      <c r="I153" s="339" t="str">
        <f ca="1"/>
        <v/>
      </c>
      <c r="J153" s="318" t="str">
        <f ca="1"/>
        <v/>
      </c>
      <c r="K153" s="319" t="str">
        <f ca="1"/>
        <v/>
      </c>
      <c r="L153" s="319" t="str">
        <f ca="1"/>
        <v/>
      </c>
      <c r="M153" s="323" t="str">
        <f ca="1"/>
        <v/>
      </c>
      <c r="N153" s="340" t="str">
        <f ca="1"/>
        <v/>
      </c>
      <c r="O153" s="319" t="str">
        <f ca="1"/>
        <v/>
      </c>
      <c r="P153" s="320" t="str">
        <f ca="1"/>
        <v/>
      </c>
      <c r="Q153" s="319" t="str">
        <f ca="1"/>
        <v/>
      </c>
      <c r="R153" s="341" t="str">
        <f ca="1"/>
        <v/>
      </c>
      <c r="T153" s="338" t="str">
        <f ca="1"/>
        <v/>
      </c>
      <c r="U153" s="318" t="str">
        <f ca="1"/>
        <v/>
      </c>
      <c r="V153" s="318" t="str">
        <f ca="1"/>
        <v/>
      </c>
      <c r="W153" s="319" t="str">
        <f ca="1"/>
        <v/>
      </c>
      <c r="X153" s="339" t="str">
        <f ca="1"/>
        <v/>
      </c>
      <c r="Y153" s="318" t="str">
        <f ca="1"/>
        <v/>
      </c>
      <c r="Z153" s="319" t="str">
        <f ca="1"/>
        <v/>
      </c>
      <c r="AA153" s="319" t="str">
        <f ca="1"/>
        <v/>
      </c>
      <c r="AB153" s="323" t="str">
        <f ca="1"/>
        <v/>
      </c>
      <c r="AC153" s="342" t="str">
        <f ca="1"/>
        <v/>
      </c>
      <c r="AD153" s="343" t="str">
        <f ca="1"/>
        <v/>
      </c>
      <c r="AE153" s="344" t="str">
        <f ca="1"/>
        <v/>
      </c>
      <c r="AF153" s="319" t="str">
        <f ca="1"/>
        <v/>
      </c>
      <c r="AG153" s="319" t="str">
        <f ca="1"/>
        <v/>
      </c>
      <c r="AH153" s="341" t="str">
        <f ca="1"/>
        <v/>
      </c>
    </row>
    <row r="154" spans="6:34">
      <c r="F154" s="338" t="str">
        <f ca="1"/>
        <v/>
      </c>
      <c r="G154" s="318" t="str">
        <f ca="1"/>
        <v/>
      </c>
      <c r="H154" s="319" t="str">
        <f ca="1"/>
        <v/>
      </c>
      <c r="I154" s="339" t="str">
        <f ca="1"/>
        <v/>
      </c>
      <c r="J154" s="318" t="str">
        <f ca="1"/>
        <v/>
      </c>
      <c r="K154" s="319" t="str">
        <f ca="1"/>
        <v/>
      </c>
      <c r="L154" s="319" t="str">
        <f ca="1"/>
        <v/>
      </c>
      <c r="M154" s="323" t="str">
        <f ca="1"/>
        <v/>
      </c>
      <c r="N154" s="340" t="str">
        <f ca="1"/>
        <v/>
      </c>
      <c r="O154" s="319" t="str">
        <f ca="1"/>
        <v/>
      </c>
      <c r="P154" s="320" t="str">
        <f ca="1"/>
        <v/>
      </c>
      <c r="Q154" s="319" t="str">
        <f ca="1"/>
        <v/>
      </c>
      <c r="R154" s="341" t="str">
        <f ca="1"/>
        <v/>
      </c>
      <c r="T154" s="338" t="str">
        <f ca="1"/>
        <v/>
      </c>
      <c r="U154" s="318" t="str">
        <f ca="1"/>
        <v/>
      </c>
      <c r="V154" s="318" t="str">
        <f ca="1"/>
        <v/>
      </c>
      <c r="W154" s="319" t="str">
        <f ca="1"/>
        <v/>
      </c>
      <c r="X154" s="339" t="str">
        <f ca="1"/>
        <v/>
      </c>
      <c r="Y154" s="318" t="str">
        <f ca="1"/>
        <v/>
      </c>
      <c r="Z154" s="319" t="str">
        <f ca="1"/>
        <v/>
      </c>
      <c r="AA154" s="319" t="str">
        <f ca="1"/>
        <v/>
      </c>
      <c r="AB154" s="323" t="str">
        <f ca="1"/>
        <v/>
      </c>
      <c r="AC154" s="342" t="str">
        <f ca="1"/>
        <v/>
      </c>
      <c r="AD154" s="343" t="str">
        <f ca="1"/>
        <v/>
      </c>
      <c r="AE154" s="344" t="str">
        <f ca="1"/>
        <v/>
      </c>
      <c r="AF154" s="319" t="str">
        <f ca="1"/>
        <v/>
      </c>
      <c r="AG154" s="319" t="str">
        <f ca="1"/>
        <v/>
      </c>
      <c r="AH154" s="341" t="str">
        <f ca="1"/>
        <v/>
      </c>
    </row>
    <row r="155" spans="6:34">
      <c r="F155" s="338" t="str">
        <f ca="1"/>
        <v/>
      </c>
      <c r="G155" s="318" t="str">
        <f ca="1"/>
        <v/>
      </c>
      <c r="H155" s="319" t="str">
        <f ca="1"/>
        <v/>
      </c>
      <c r="I155" s="339" t="str">
        <f ca="1"/>
        <v/>
      </c>
      <c r="J155" s="318" t="str">
        <f ca="1"/>
        <v/>
      </c>
      <c r="K155" s="319" t="str">
        <f ca="1"/>
        <v/>
      </c>
      <c r="L155" s="319" t="str">
        <f ca="1"/>
        <v/>
      </c>
      <c r="M155" s="323" t="str">
        <f ca="1"/>
        <v/>
      </c>
      <c r="N155" s="340" t="str">
        <f ca="1"/>
        <v/>
      </c>
      <c r="O155" s="319" t="str">
        <f ca="1"/>
        <v/>
      </c>
      <c r="P155" s="320" t="str">
        <f ca="1"/>
        <v/>
      </c>
      <c r="Q155" s="319" t="str">
        <f ca="1"/>
        <v/>
      </c>
      <c r="R155" s="341" t="str">
        <f ca="1"/>
        <v/>
      </c>
      <c r="T155" s="338" t="str">
        <f ca="1"/>
        <v/>
      </c>
      <c r="U155" s="318" t="str">
        <f ca="1"/>
        <v/>
      </c>
      <c r="V155" s="318" t="str">
        <f ca="1"/>
        <v/>
      </c>
      <c r="W155" s="319" t="str">
        <f ca="1"/>
        <v/>
      </c>
      <c r="X155" s="339" t="str">
        <f ca="1"/>
        <v/>
      </c>
      <c r="Y155" s="318" t="str">
        <f ca="1"/>
        <v/>
      </c>
      <c r="Z155" s="319" t="str">
        <f ca="1"/>
        <v/>
      </c>
      <c r="AA155" s="319" t="str">
        <f ca="1"/>
        <v/>
      </c>
      <c r="AB155" s="323" t="str">
        <f ca="1"/>
        <v/>
      </c>
      <c r="AC155" s="342" t="str">
        <f ca="1"/>
        <v/>
      </c>
      <c r="AD155" s="343" t="str">
        <f ca="1"/>
        <v/>
      </c>
      <c r="AE155" s="344" t="str">
        <f ca="1"/>
        <v/>
      </c>
      <c r="AF155" s="319" t="str">
        <f ca="1"/>
        <v/>
      </c>
      <c r="AG155" s="319" t="str">
        <f ca="1"/>
        <v/>
      </c>
      <c r="AH155" s="341" t="str">
        <f ca="1"/>
        <v/>
      </c>
    </row>
    <row r="156" spans="6:34">
      <c r="F156" s="338" t="str">
        <f ca="1"/>
        <v/>
      </c>
      <c r="G156" s="318" t="str">
        <f ca="1"/>
        <v/>
      </c>
      <c r="H156" s="319" t="str">
        <f ca="1"/>
        <v/>
      </c>
      <c r="I156" s="339" t="str">
        <f ca="1"/>
        <v/>
      </c>
      <c r="J156" s="318" t="str">
        <f ca="1"/>
        <v/>
      </c>
      <c r="K156" s="319" t="str">
        <f ca="1"/>
        <v/>
      </c>
      <c r="L156" s="319" t="str">
        <f ca="1"/>
        <v/>
      </c>
      <c r="M156" s="323" t="str">
        <f ca="1"/>
        <v/>
      </c>
      <c r="N156" s="340" t="str">
        <f ca="1"/>
        <v/>
      </c>
      <c r="O156" s="319" t="str">
        <f ca="1"/>
        <v/>
      </c>
      <c r="P156" s="320" t="str">
        <f ca="1"/>
        <v/>
      </c>
      <c r="Q156" s="319" t="str">
        <f ca="1"/>
        <v/>
      </c>
      <c r="R156" s="341" t="str">
        <f ca="1"/>
        <v/>
      </c>
      <c r="T156" s="338" t="str">
        <f ca="1"/>
        <v/>
      </c>
      <c r="U156" s="318" t="str">
        <f ca="1"/>
        <v/>
      </c>
      <c r="V156" s="318" t="str">
        <f ca="1"/>
        <v/>
      </c>
      <c r="W156" s="319" t="str">
        <f ca="1"/>
        <v/>
      </c>
      <c r="X156" s="339" t="str">
        <f ca="1"/>
        <v/>
      </c>
      <c r="Y156" s="318" t="str">
        <f ca="1"/>
        <v/>
      </c>
      <c r="Z156" s="319" t="str">
        <f ca="1"/>
        <v/>
      </c>
      <c r="AA156" s="319" t="str">
        <f ca="1"/>
        <v/>
      </c>
      <c r="AB156" s="323" t="str">
        <f ca="1"/>
        <v/>
      </c>
      <c r="AC156" s="342" t="str">
        <f ca="1"/>
        <v/>
      </c>
      <c r="AD156" s="343" t="str">
        <f ca="1"/>
        <v/>
      </c>
      <c r="AE156" s="344" t="str">
        <f ca="1"/>
        <v/>
      </c>
      <c r="AF156" s="319" t="str">
        <f ca="1"/>
        <v/>
      </c>
      <c r="AG156" s="319" t="str">
        <f ca="1"/>
        <v/>
      </c>
      <c r="AH156" s="341" t="str">
        <f ca="1"/>
        <v/>
      </c>
    </row>
    <row r="157" spans="6:34">
      <c r="F157" s="338" t="str">
        <f ca="1"/>
        <v/>
      </c>
      <c r="G157" s="318" t="str">
        <f ca="1"/>
        <v/>
      </c>
      <c r="H157" s="319" t="str">
        <f ca="1"/>
        <v/>
      </c>
      <c r="I157" s="339" t="str">
        <f ca="1"/>
        <v/>
      </c>
      <c r="J157" s="318" t="str">
        <f ca="1"/>
        <v/>
      </c>
      <c r="K157" s="319" t="str">
        <f ca="1"/>
        <v/>
      </c>
      <c r="L157" s="319" t="str">
        <f ca="1"/>
        <v/>
      </c>
      <c r="M157" s="323" t="str">
        <f ca="1"/>
        <v/>
      </c>
      <c r="N157" s="340" t="str">
        <f ca="1"/>
        <v/>
      </c>
      <c r="O157" s="319" t="str">
        <f ca="1"/>
        <v/>
      </c>
      <c r="P157" s="320" t="str">
        <f ca="1"/>
        <v/>
      </c>
      <c r="Q157" s="319" t="str">
        <f ca="1"/>
        <v/>
      </c>
      <c r="R157" s="341" t="str">
        <f ca="1"/>
        <v/>
      </c>
      <c r="T157" s="338" t="str">
        <f ca="1"/>
        <v/>
      </c>
      <c r="U157" s="318" t="str">
        <f ca="1"/>
        <v/>
      </c>
      <c r="V157" s="318" t="str">
        <f ca="1"/>
        <v/>
      </c>
      <c r="W157" s="319" t="str">
        <f ca="1"/>
        <v/>
      </c>
      <c r="X157" s="339" t="str">
        <f ca="1"/>
        <v/>
      </c>
      <c r="Y157" s="318" t="str">
        <f ca="1"/>
        <v/>
      </c>
      <c r="Z157" s="319" t="str">
        <f ca="1"/>
        <v/>
      </c>
      <c r="AA157" s="319" t="str">
        <f ca="1"/>
        <v/>
      </c>
      <c r="AB157" s="323" t="str">
        <f ca="1"/>
        <v/>
      </c>
      <c r="AC157" s="342" t="str">
        <f ca="1"/>
        <v/>
      </c>
      <c r="AD157" s="343" t="str">
        <f ca="1"/>
        <v/>
      </c>
      <c r="AE157" s="344" t="str">
        <f ca="1"/>
        <v/>
      </c>
      <c r="AF157" s="319" t="str">
        <f ca="1"/>
        <v/>
      </c>
      <c r="AG157" s="319" t="str">
        <f ca="1"/>
        <v/>
      </c>
      <c r="AH157" s="341" t="str">
        <f ca="1"/>
        <v/>
      </c>
    </row>
    <row r="158" spans="6:34">
      <c r="F158" s="338" t="str">
        <f ca="1"/>
        <v/>
      </c>
      <c r="G158" s="318" t="str">
        <f ca="1"/>
        <v/>
      </c>
      <c r="H158" s="319" t="str">
        <f ca="1"/>
        <v/>
      </c>
      <c r="I158" s="339" t="str">
        <f ca="1"/>
        <v/>
      </c>
      <c r="J158" s="318" t="str">
        <f ca="1"/>
        <v/>
      </c>
      <c r="K158" s="319" t="str">
        <f ca="1"/>
        <v/>
      </c>
      <c r="L158" s="319" t="str">
        <f ca="1"/>
        <v/>
      </c>
      <c r="M158" s="323" t="str">
        <f ca="1"/>
        <v/>
      </c>
      <c r="N158" s="340" t="str">
        <f ca="1"/>
        <v/>
      </c>
      <c r="O158" s="319" t="str">
        <f ca="1"/>
        <v/>
      </c>
      <c r="P158" s="320" t="str">
        <f ca="1"/>
        <v/>
      </c>
      <c r="Q158" s="319" t="str">
        <f ca="1"/>
        <v/>
      </c>
      <c r="R158" s="341" t="str">
        <f ca="1"/>
        <v/>
      </c>
      <c r="T158" s="338" t="str">
        <f ca="1"/>
        <v/>
      </c>
      <c r="U158" s="318" t="str">
        <f ca="1"/>
        <v/>
      </c>
      <c r="V158" s="318" t="str">
        <f ca="1"/>
        <v/>
      </c>
      <c r="W158" s="319" t="str">
        <f ca="1"/>
        <v/>
      </c>
      <c r="X158" s="339" t="str">
        <f ca="1"/>
        <v/>
      </c>
      <c r="Y158" s="318" t="str">
        <f ca="1"/>
        <v/>
      </c>
      <c r="Z158" s="319" t="str">
        <f ca="1"/>
        <v/>
      </c>
      <c r="AA158" s="319" t="str">
        <f ca="1"/>
        <v/>
      </c>
      <c r="AB158" s="323" t="str">
        <f ca="1"/>
        <v/>
      </c>
      <c r="AC158" s="342" t="str">
        <f ca="1"/>
        <v/>
      </c>
      <c r="AD158" s="343" t="str">
        <f ca="1"/>
        <v/>
      </c>
      <c r="AE158" s="344" t="str">
        <f ca="1"/>
        <v/>
      </c>
      <c r="AF158" s="319" t="str">
        <f ca="1"/>
        <v/>
      </c>
      <c r="AG158" s="319" t="str">
        <f ca="1"/>
        <v/>
      </c>
      <c r="AH158" s="341" t="str">
        <f ca="1"/>
        <v/>
      </c>
    </row>
    <row r="159" spans="6:34">
      <c r="F159" s="338" t="str">
        <f ca="1"/>
        <v/>
      </c>
      <c r="G159" s="318" t="str">
        <f ca="1"/>
        <v/>
      </c>
      <c r="H159" s="319" t="str">
        <f ca="1"/>
        <v/>
      </c>
      <c r="I159" s="339" t="str">
        <f ca="1"/>
        <v/>
      </c>
      <c r="J159" s="318" t="str">
        <f ca="1"/>
        <v/>
      </c>
      <c r="K159" s="319" t="str">
        <f ca="1"/>
        <v/>
      </c>
      <c r="L159" s="319" t="str">
        <f ca="1"/>
        <v/>
      </c>
      <c r="M159" s="323" t="str">
        <f ca="1"/>
        <v/>
      </c>
      <c r="N159" s="340" t="str">
        <f ca="1"/>
        <v/>
      </c>
      <c r="O159" s="319" t="str">
        <f ca="1"/>
        <v/>
      </c>
      <c r="P159" s="320" t="str">
        <f ca="1"/>
        <v/>
      </c>
      <c r="Q159" s="319" t="str">
        <f ca="1"/>
        <v/>
      </c>
      <c r="R159" s="341" t="str">
        <f ca="1"/>
        <v/>
      </c>
      <c r="T159" s="338" t="str">
        <f ca="1"/>
        <v/>
      </c>
      <c r="U159" s="318" t="str">
        <f ca="1"/>
        <v/>
      </c>
      <c r="V159" s="318" t="str">
        <f ca="1"/>
        <v/>
      </c>
      <c r="W159" s="319" t="str">
        <f ca="1"/>
        <v/>
      </c>
      <c r="X159" s="339" t="str">
        <f ca="1"/>
        <v/>
      </c>
      <c r="Y159" s="318" t="str">
        <f ca="1"/>
        <v/>
      </c>
      <c r="Z159" s="319" t="str">
        <f ca="1"/>
        <v/>
      </c>
      <c r="AA159" s="319" t="str">
        <f ca="1"/>
        <v/>
      </c>
      <c r="AB159" s="323" t="str">
        <f ca="1"/>
        <v/>
      </c>
      <c r="AC159" s="342" t="str">
        <f ca="1"/>
        <v/>
      </c>
      <c r="AD159" s="343" t="str">
        <f ca="1"/>
        <v/>
      </c>
      <c r="AE159" s="344" t="str">
        <f ca="1"/>
        <v/>
      </c>
      <c r="AF159" s="319" t="str">
        <f ca="1"/>
        <v/>
      </c>
      <c r="AG159" s="319" t="str">
        <f ca="1"/>
        <v/>
      </c>
      <c r="AH159" s="341" t="str">
        <f ca="1"/>
        <v/>
      </c>
    </row>
    <row r="160" spans="6:34">
      <c r="F160" s="338" t="str">
        <f ca="1"/>
        <v/>
      </c>
      <c r="G160" s="318" t="str">
        <f ca="1"/>
        <v/>
      </c>
      <c r="H160" s="319" t="str">
        <f ca="1"/>
        <v/>
      </c>
      <c r="I160" s="339" t="str">
        <f ca="1"/>
        <v/>
      </c>
      <c r="J160" s="318" t="str">
        <f ca="1"/>
        <v/>
      </c>
      <c r="K160" s="319" t="str">
        <f ca="1"/>
        <v/>
      </c>
      <c r="L160" s="319" t="str">
        <f ca="1"/>
        <v/>
      </c>
      <c r="M160" s="323" t="str">
        <f ca="1"/>
        <v/>
      </c>
      <c r="N160" s="340" t="str">
        <f ca="1"/>
        <v/>
      </c>
      <c r="O160" s="319" t="str">
        <f ca="1"/>
        <v/>
      </c>
      <c r="P160" s="320" t="str">
        <f ca="1"/>
        <v/>
      </c>
      <c r="Q160" s="319" t="str">
        <f ca="1"/>
        <v/>
      </c>
      <c r="R160" s="341" t="str">
        <f ca="1"/>
        <v/>
      </c>
      <c r="T160" s="338" t="str">
        <f ca="1"/>
        <v/>
      </c>
      <c r="U160" s="318" t="str">
        <f ca="1"/>
        <v/>
      </c>
      <c r="V160" s="318" t="str">
        <f ca="1"/>
        <v/>
      </c>
      <c r="W160" s="319" t="str">
        <f ca="1"/>
        <v/>
      </c>
      <c r="X160" s="339" t="str">
        <f ca="1"/>
        <v/>
      </c>
      <c r="Y160" s="318" t="str">
        <f ca="1"/>
        <v/>
      </c>
      <c r="Z160" s="319" t="str">
        <f ca="1"/>
        <v/>
      </c>
      <c r="AA160" s="319" t="str">
        <f ca="1"/>
        <v/>
      </c>
      <c r="AB160" s="323" t="str">
        <f ca="1"/>
        <v/>
      </c>
      <c r="AC160" s="342" t="str">
        <f ca="1"/>
        <v/>
      </c>
      <c r="AD160" s="343" t="str">
        <f ca="1"/>
        <v/>
      </c>
      <c r="AE160" s="344" t="str">
        <f ca="1"/>
        <v/>
      </c>
      <c r="AF160" s="319" t="str">
        <f ca="1"/>
        <v/>
      </c>
      <c r="AG160" s="319" t="str">
        <f ca="1"/>
        <v/>
      </c>
      <c r="AH160" s="341" t="str">
        <f ca="1"/>
        <v/>
      </c>
    </row>
    <row r="161" spans="6:34">
      <c r="F161" s="338" t="str">
        <f ca="1"/>
        <v/>
      </c>
      <c r="G161" s="318" t="str">
        <f ca="1"/>
        <v/>
      </c>
      <c r="H161" s="319" t="str">
        <f ca="1"/>
        <v/>
      </c>
      <c r="I161" s="339" t="str">
        <f ca="1"/>
        <v/>
      </c>
      <c r="J161" s="318" t="str">
        <f ca="1"/>
        <v/>
      </c>
      <c r="K161" s="319" t="str">
        <f ca="1"/>
        <v/>
      </c>
      <c r="L161" s="319" t="str">
        <f ca="1"/>
        <v/>
      </c>
      <c r="M161" s="323" t="str">
        <f ca="1"/>
        <v/>
      </c>
      <c r="N161" s="340" t="str">
        <f ca="1"/>
        <v/>
      </c>
      <c r="O161" s="319" t="str">
        <f ca="1"/>
        <v/>
      </c>
      <c r="P161" s="320" t="str">
        <f ca="1"/>
        <v/>
      </c>
      <c r="Q161" s="319" t="str">
        <f ca="1"/>
        <v/>
      </c>
      <c r="R161" s="341" t="str">
        <f ca="1"/>
        <v/>
      </c>
      <c r="T161" s="338" t="str">
        <f ca="1"/>
        <v/>
      </c>
      <c r="U161" s="318" t="str">
        <f ca="1"/>
        <v/>
      </c>
      <c r="V161" s="318" t="str">
        <f ca="1"/>
        <v/>
      </c>
      <c r="W161" s="319" t="str">
        <f ca="1"/>
        <v/>
      </c>
      <c r="X161" s="339" t="str">
        <f ca="1"/>
        <v/>
      </c>
      <c r="Y161" s="318" t="str">
        <f ca="1"/>
        <v/>
      </c>
      <c r="Z161" s="319" t="str">
        <f ca="1"/>
        <v/>
      </c>
      <c r="AA161" s="319" t="str">
        <f ca="1"/>
        <v/>
      </c>
      <c r="AB161" s="323" t="str">
        <f ca="1"/>
        <v/>
      </c>
      <c r="AC161" s="342" t="str">
        <f ca="1"/>
        <v/>
      </c>
      <c r="AD161" s="343" t="str">
        <f ca="1"/>
        <v/>
      </c>
      <c r="AE161" s="344" t="str">
        <f ca="1"/>
        <v/>
      </c>
      <c r="AF161" s="319" t="str">
        <f ca="1"/>
        <v/>
      </c>
      <c r="AG161" s="319" t="str">
        <f ca="1"/>
        <v/>
      </c>
      <c r="AH161" s="341" t="str">
        <f ca="1"/>
        <v/>
      </c>
    </row>
    <row r="162" spans="6:34">
      <c r="F162" s="338" t="str">
        <f ca="1"/>
        <v/>
      </c>
      <c r="G162" s="318" t="str">
        <f ca="1"/>
        <v/>
      </c>
      <c r="H162" s="319" t="str">
        <f ca="1"/>
        <v/>
      </c>
      <c r="I162" s="339" t="str">
        <f ca="1"/>
        <v/>
      </c>
      <c r="J162" s="318" t="str">
        <f ca="1"/>
        <v/>
      </c>
      <c r="K162" s="319" t="str">
        <f ca="1"/>
        <v/>
      </c>
      <c r="L162" s="319" t="str">
        <f ca="1"/>
        <v/>
      </c>
      <c r="M162" s="323" t="str">
        <f ca="1"/>
        <v/>
      </c>
      <c r="N162" s="340" t="str">
        <f ca="1"/>
        <v/>
      </c>
      <c r="O162" s="319" t="str">
        <f ca="1"/>
        <v/>
      </c>
      <c r="P162" s="320" t="str">
        <f ca="1"/>
        <v/>
      </c>
      <c r="Q162" s="319" t="str">
        <f ca="1"/>
        <v/>
      </c>
      <c r="R162" s="341" t="str">
        <f ca="1"/>
        <v/>
      </c>
      <c r="T162" s="338" t="str">
        <f ca="1"/>
        <v/>
      </c>
      <c r="U162" s="318" t="str">
        <f ca="1"/>
        <v/>
      </c>
      <c r="V162" s="318" t="str">
        <f ca="1"/>
        <v/>
      </c>
      <c r="W162" s="319" t="str">
        <f ca="1"/>
        <v/>
      </c>
      <c r="X162" s="339" t="str">
        <f ca="1"/>
        <v/>
      </c>
      <c r="Y162" s="318" t="str">
        <f ca="1"/>
        <v/>
      </c>
      <c r="Z162" s="319" t="str">
        <f ca="1"/>
        <v/>
      </c>
      <c r="AA162" s="319" t="str">
        <f ca="1"/>
        <v/>
      </c>
      <c r="AB162" s="323" t="str">
        <f ca="1"/>
        <v/>
      </c>
      <c r="AC162" s="342" t="str">
        <f ca="1"/>
        <v/>
      </c>
      <c r="AD162" s="343" t="str">
        <f ca="1"/>
        <v/>
      </c>
      <c r="AE162" s="344" t="str">
        <f ca="1"/>
        <v/>
      </c>
      <c r="AF162" s="319" t="str">
        <f ca="1"/>
        <v/>
      </c>
      <c r="AG162" s="319" t="str">
        <f ca="1"/>
        <v/>
      </c>
      <c r="AH162" s="341" t="str">
        <f ca="1"/>
        <v/>
      </c>
    </row>
    <row r="163" spans="6:34">
      <c r="F163" s="338" t="str">
        <f ca="1"/>
        <v/>
      </c>
      <c r="G163" s="318" t="str">
        <f ca="1"/>
        <v/>
      </c>
      <c r="H163" s="319" t="str">
        <f ca="1"/>
        <v/>
      </c>
      <c r="I163" s="339" t="str">
        <f ca="1"/>
        <v/>
      </c>
      <c r="J163" s="318" t="str">
        <f ca="1"/>
        <v/>
      </c>
      <c r="K163" s="319" t="str">
        <f ca="1"/>
        <v/>
      </c>
      <c r="L163" s="319" t="str">
        <f ca="1"/>
        <v/>
      </c>
      <c r="M163" s="323" t="str">
        <f ca="1"/>
        <v/>
      </c>
      <c r="N163" s="340" t="str">
        <f ca="1"/>
        <v/>
      </c>
      <c r="O163" s="319" t="str">
        <f ca="1"/>
        <v/>
      </c>
      <c r="P163" s="320" t="str">
        <f ca="1"/>
        <v/>
      </c>
      <c r="Q163" s="319" t="str">
        <f ca="1"/>
        <v/>
      </c>
      <c r="R163" s="341" t="str">
        <f ca="1"/>
        <v/>
      </c>
      <c r="T163" s="338" t="str">
        <f ca="1"/>
        <v/>
      </c>
      <c r="U163" s="318" t="str">
        <f ca="1"/>
        <v/>
      </c>
      <c r="V163" s="318" t="str">
        <f ca="1"/>
        <v/>
      </c>
      <c r="W163" s="319" t="str">
        <f ca="1"/>
        <v/>
      </c>
      <c r="X163" s="339" t="str">
        <f ca="1"/>
        <v/>
      </c>
      <c r="Y163" s="318" t="str">
        <f ca="1"/>
        <v/>
      </c>
      <c r="Z163" s="319" t="str">
        <f ca="1"/>
        <v/>
      </c>
      <c r="AA163" s="319" t="str">
        <f ca="1"/>
        <v/>
      </c>
      <c r="AB163" s="323" t="str">
        <f ca="1"/>
        <v/>
      </c>
      <c r="AC163" s="342" t="str">
        <f ca="1"/>
        <v/>
      </c>
      <c r="AD163" s="343" t="str">
        <f ca="1"/>
        <v/>
      </c>
      <c r="AE163" s="344" t="str">
        <f ca="1"/>
        <v/>
      </c>
      <c r="AF163" s="319" t="str">
        <f ca="1"/>
        <v/>
      </c>
      <c r="AG163" s="319" t="str">
        <f ca="1"/>
        <v/>
      </c>
      <c r="AH163" s="341" t="str">
        <f ca="1"/>
        <v/>
      </c>
    </row>
    <row r="164" spans="6:34">
      <c r="F164" s="338" t="str">
        <f ca="1"/>
        <v/>
      </c>
      <c r="G164" s="318" t="str">
        <f ca="1"/>
        <v/>
      </c>
      <c r="H164" s="319" t="str">
        <f ca="1"/>
        <v/>
      </c>
      <c r="I164" s="339" t="str">
        <f ca="1"/>
        <v/>
      </c>
      <c r="J164" s="318" t="str">
        <f ca="1"/>
        <v/>
      </c>
      <c r="K164" s="319" t="str">
        <f ca="1"/>
        <v/>
      </c>
      <c r="L164" s="319" t="str">
        <f ca="1"/>
        <v/>
      </c>
      <c r="M164" s="323" t="str">
        <f ca="1"/>
        <v/>
      </c>
      <c r="N164" s="340" t="str">
        <f ca="1"/>
        <v/>
      </c>
      <c r="O164" s="319" t="str">
        <f ca="1"/>
        <v/>
      </c>
      <c r="P164" s="320" t="str">
        <f ca="1"/>
        <v/>
      </c>
      <c r="Q164" s="319" t="str">
        <f ca="1"/>
        <v/>
      </c>
      <c r="R164" s="341" t="str">
        <f ca="1"/>
        <v/>
      </c>
      <c r="T164" s="338" t="str">
        <f ca="1"/>
        <v/>
      </c>
      <c r="U164" s="318" t="str">
        <f ca="1"/>
        <v/>
      </c>
      <c r="V164" s="318" t="str">
        <f ca="1"/>
        <v/>
      </c>
      <c r="W164" s="319" t="str">
        <f ca="1"/>
        <v/>
      </c>
      <c r="X164" s="339" t="str">
        <f ca="1"/>
        <v/>
      </c>
      <c r="Y164" s="318" t="str">
        <f ca="1"/>
        <v/>
      </c>
      <c r="Z164" s="319" t="str">
        <f ca="1"/>
        <v/>
      </c>
      <c r="AA164" s="319" t="str">
        <f ca="1"/>
        <v/>
      </c>
      <c r="AB164" s="323" t="str">
        <f ca="1"/>
        <v/>
      </c>
      <c r="AC164" s="342" t="str">
        <f ca="1"/>
        <v/>
      </c>
      <c r="AD164" s="343" t="str">
        <f ca="1"/>
        <v/>
      </c>
      <c r="AE164" s="344" t="str">
        <f ca="1"/>
        <v/>
      </c>
      <c r="AF164" s="319" t="str">
        <f ca="1"/>
        <v/>
      </c>
      <c r="AG164" s="319" t="str">
        <f ca="1"/>
        <v/>
      </c>
      <c r="AH164" s="341" t="str">
        <f ca="1"/>
        <v/>
      </c>
    </row>
    <row r="165" spans="6:34">
      <c r="F165" s="338" t="str">
        <f ca="1"/>
        <v/>
      </c>
      <c r="G165" s="318" t="str">
        <f ca="1"/>
        <v/>
      </c>
      <c r="H165" s="319" t="str">
        <f ca="1"/>
        <v/>
      </c>
      <c r="I165" s="339" t="str">
        <f ca="1"/>
        <v/>
      </c>
      <c r="J165" s="318" t="str">
        <f ca="1"/>
        <v/>
      </c>
      <c r="K165" s="319" t="str">
        <f ca="1"/>
        <v/>
      </c>
      <c r="L165" s="319" t="str">
        <f ca="1"/>
        <v/>
      </c>
      <c r="M165" s="323" t="str">
        <f ca="1"/>
        <v/>
      </c>
      <c r="N165" s="340" t="str">
        <f ca="1"/>
        <v/>
      </c>
      <c r="O165" s="319" t="str">
        <f ca="1"/>
        <v/>
      </c>
      <c r="P165" s="320" t="str">
        <f ca="1"/>
        <v/>
      </c>
      <c r="Q165" s="319" t="str">
        <f ca="1"/>
        <v/>
      </c>
      <c r="R165" s="341" t="str">
        <f ca="1"/>
        <v/>
      </c>
      <c r="T165" s="338" t="str">
        <f ca="1"/>
        <v/>
      </c>
      <c r="U165" s="318" t="str">
        <f ca="1"/>
        <v/>
      </c>
      <c r="V165" s="318" t="str">
        <f ca="1"/>
        <v/>
      </c>
      <c r="W165" s="319" t="str">
        <f ca="1"/>
        <v/>
      </c>
      <c r="X165" s="339" t="str">
        <f ca="1"/>
        <v/>
      </c>
      <c r="Y165" s="318" t="str">
        <f ca="1"/>
        <v/>
      </c>
      <c r="Z165" s="319" t="str">
        <f ca="1"/>
        <v/>
      </c>
      <c r="AA165" s="319" t="str">
        <f ca="1"/>
        <v/>
      </c>
      <c r="AB165" s="323" t="str">
        <f ca="1"/>
        <v/>
      </c>
      <c r="AC165" s="342" t="str">
        <f ca="1"/>
        <v/>
      </c>
      <c r="AD165" s="343" t="str">
        <f ca="1"/>
        <v/>
      </c>
      <c r="AE165" s="344" t="str">
        <f ca="1"/>
        <v/>
      </c>
      <c r="AF165" s="319" t="str">
        <f ca="1"/>
        <v/>
      </c>
      <c r="AG165" s="319" t="str">
        <f ca="1"/>
        <v/>
      </c>
      <c r="AH165" s="341" t="str">
        <f ca="1"/>
        <v/>
      </c>
    </row>
    <row r="166" spans="6:34">
      <c r="F166" s="338" t="str">
        <f ca="1"/>
        <v/>
      </c>
      <c r="G166" s="318" t="str">
        <f ca="1"/>
        <v/>
      </c>
      <c r="H166" s="319" t="str">
        <f ca="1"/>
        <v/>
      </c>
      <c r="I166" s="339" t="str">
        <f ca="1"/>
        <v/>
      </c>
      <c r="J166" s="318" t="str">
        <f ca="1"/>
        <v/>
      </c>
      <c r="K166" s="319" t="str">
        <f ca="1"/>
        <v/>
      </c>
      <c r="L166" s="319" t="str">
        <f ca="1"/>
        <v/>
      </c>
      <c r="M166" s="323" t="str">
        <f ca="1"/>
        <v/>
      </c>
      <c r="N166" s="340" t="str">
        <f ca="1"/>
        <v/>
      </c>
      <c r="O166" s="319" t="str">
        <f ca="1"/>
        <v/>
      </c>
      <c r="P166" s="320" t="str">
        <f ca="1"/>
        <v/>
      </c>
      <c r="Q166" s="319" t="str">
        <f ca="1"/>
        <v/>
      </c>
      <c r="R166" s="341" t="str">
        <f ca="1"/>
        <v/>
      </c>
      <c r="T166" s="338" t="str">
        <f ca="1"/>
        <v/>
      </c>
      <c r="U166" s="318" t="str">
        <f ca="1"/>
        <v/>
      </c>
      <c r="V166" s="318" t="str">
        <f ca="1"/>
        <v/>
      </c>
      <c r="W166" s="319" t="str">
        <f ca="1"/>
        <v/>
      </c>
      <c r="X166" s="339" t="str">
        <f ca="1"/>
        <v/>
      </c>
      <c r="Y166" s="318" t="str">
        <f ca="1"/>
        <v/>
      </c>
      <c r="Z166" s="319" t="str">
        <f ca="1"/>
        <v/>
      </c>
      <c r="AA166" s="319" t="str">
        <f ca="1"/>
        <v/>
      </c>
      <c r="AB166" s="323" t="str">
        <f ca="1"/>
        <v/>
      </c>
      <c r="AC166" s="342" t="str">
        <f ca="1"/>
        <v/>
      </c>
      <c r="AD166" s="343" t="str">
        <f ca="1"/>
        <v/>
      </c>
      <c r="AE166" s="344" t="str">
        <f ca="1"/>
        <v/>
      </c>
      <c r="AF166" s="319" t="str">
        <f ca="1"/>
        <v/>
      </c>
      <c r="AG166" s="319" t="str">
        <f ca="1"/>
        <v/>
      </c>
      <c r="AH166" s="341" t="str">
        <f ca="1"/>
        <v/>
      </c>
    </row>
    <row r="167" spans="6:34">
      <c r="F167" s="338" t="str">
        <f ca="1"/>
        <v/>
      </c>
      <c r="G167" s="318" t="str">
        <f ca="1"/>
        <v/>
      </c>
      <c r="H167" s="319" t="str">
        <f ca="1"/>
        <v/>
      </c>
      <c r="I167" s="339" t="str">
        <f ca="1"/>
        <v/>
      </c>
      <c r="J167" s="318" t="str">
        <f ca="1"/>
        <v/>
      </c>
      <c r="K167" s="319" t="str">
        <f ca="1"/>
        <v/>
      </c>
      <c r="L167" s="319" t="str">
        <f ca="1"/>
        <v/>
      </c>
      <c r="M167" s="323" t="str">
        <f ca="1"/>
        <v/>
      </c>
      <c r="N167" s="340" t="str">
        <f ca="1"/>
        <v/>
      </c>
      <c r="O167" s="319" t="str">
        <f ca="1"/>
        <v/>
      </c>
      <c r="P167" s="320" t="str">
        <f ca="1"/>
        <v/>
      </c>
      <c r="Q167" s="319" t="str">
        <f ca="1"/>
        <v/>
      </c>
      <c r="R167" s="341" t="str">
        <f ca="1"/>
        <v/>
      </c>
      <c r="T167" s="338" t="str">
        <f ca="1"/>
        <v/>
      </c>
      <c r="U167" s="318" t="str">
        <f ca="1"/>
        <v/>
      </c>
      <c r="V167" s="318" t="str">
        <f ca="1"/>
        <v/>
      </c>
      <c r="W167" s="319" t="str">
        <f ca="1"/>
        <v/>
      </c>
      <c r="X167" s="339" t="str">
        <f ca="1"/>
        <v/>
      </c>
      <c r="Y167" s="318" t="str">
        <f ca="1"/>
        <v/>
      </c>
      <c r="Z167" s="319" t="str">
        <f ca="1"/>
        <v/>
      </c>
      <c r="AA167" s="319" t="str">
        <f ca="1"/>
        <v/>
      </c>
      <c r="AB167" s="323" t="str">
        <f ca="1"/>
        <v/>
      </c>
      <c r="AC167" s="342" t="str">
        <f ca="1"/>
        <v/>
      </c>
      <c r="AD167" s="343" t="str">
        <f ca="1"/>
        <v/>
      </c>
      <c r="AE167" s="344" t="str">
        <f ca="1"/>
        <v/>
      </c>
      <c r="AF167" s="319" t="str">
        <f ca="1"/>
        <v/>
      </c>
      <c r="AG167" s="319" t="str">
        <f ca="1"/>
        <v/>
      </c>
      <c r="AH167" s="341" t="str">
        <f ca="1"/>
        <v/>
      </c>
    </row>
    <row r="168" spans="6:34">
      <c r="F168" s="338" t="str">
        <f ca="1"/>
        <v/>
      </c>
      <c r="G168" s="318" t="str">
        <f ca="1"/>
        <v/>
      </c>
      <c r="H168" s="319" t="str">
        <f ca="1"/>
        <v/>
      </c>
      <c r="I168" s="339" t="str">
        <f ca="1"/>
        <v/>
      </c>
      <c r="J168" s="318" t="str">
        <f ca="1"/>
        <v/>
      </c>
      <c r="K168" s="319" t="str">
        <f ca="1"/>
        <v/>
      </c>
      <c r="L168" s="319" t="str">
        <f ca="1"/>
        <v/>
      </c>
      <c r="M168" s="323" t="str">
        <f ca="1"/>
        <v/>
      </c>
      <c r="N168" s="340" t="str">
        <f ca="1"/>
        <v/>
      </c>
      <c r="O168" s="319" t="str">
        <f ca="1"/>
        <v/>
      </c>
      <c r="P168" s="320" t="str">
        <f ca="1"/>
        <v/>
      </c>
      <c r="Q168" s="319" t="str">
        <f ca="1"/>
        <v/>
      </c>
      <c r="R168" s="341" t="str">
        <f ca="1"/>
        <v/>
      </c>
      <c r="T168" s="338" t="str">
        <f ca="1"/>
        <v/>
      </c>
      <c r="U168" s="318" t="str">
        <f ca="1"/>
        <v/>
      </c>
      <c r="V168" s="318" t="str">
        <f ca="1"/>
        <v/>
      </c>
      <c r="W168" s="319" t="str">
        <f ca="1"/>
        <v/>
      </c>
      <c r="X168" s="339" t="str">
        <f ca="1"/>
        <v/>
      </c>
      <c r="Y168" s="318" t="str">
        <f ca="1"/>
        <v/>
      </c>
      <c r="Z168" s="319" t="str">
        <f ca="1"/>
        <v/>
      </c>
      <c r="AA168" s="319" t="str">
        <f ca="1"/>
        <v/>
      </c>
      <c r="AB168" s="323" t="str">
        <f ca="1"/>
        <v/>
      </c>
      <c r="AC168" s="342" t="str">
        <f ca="1"/>
        <v/>
      </c>
      <c r="AD168" s="343" t="str">
        <f ca="1"/>
        <v/>
      </c>
      <c r="AE168" s="344" t="str">
        <f ca="1"/>
        <v/>
      </c>
      <c r="AF168" s="319" t="str">
        <f ca="1"/>
        <v/>
      </c>
      <c r="AG168" s="319" t="str">
        <f ca="1"/>
        <v/>
      </c>
      <c r="AH168" s="341" t="str">
        <f ca="1"/>
        <v/>
      </c>
    </row>
    <row r="169" spans="6:34">
      <c r="F169" s="338" t="str">
        <f ca="1"/>
        <v/>
      </c>
      <c r="G169" s="318" t="str">
        <f ca="1"/>
        <v/>
      </c>
      <c r="H169" s="319" t="str">
        <f ca="1"/>
        <v/>
      </c>
      <c r="I169" s="339" t="str">
        <f ca="1"/>
        <v/>
      </c>
      <c r="J169" s="318" t="str">
        <f ca="1"/>
        <v/>
      </c>
      <c r="K169" s="319" t="str">
        <f ca="1"/>
        <v/>
      </c>
      <c r="L169" s="319" t="str">
        <f ca="1"/>
        <v/>
      </c>
      <c r="M169" s="323" t="str">
        <f ca="1"/>
        <v/>
      </c>
      <c r="N169" s="340" t="str">
        <f ca="1"/>
        <v/>
      </c>
      <c r="O169" s="319" t="str">
        <f ca="1"/>
        <v/>
      </c>
      <c r="P169" s="320" t="str">
        <f ca="1"/>
        <v/>
      </c>
      <c r="Q169" s="319" t="str">
        <f ca="1"/>
        <v/>
      </c>
      <c r="R169" s="341" t="str">
        <f ca="1"/>
        <v/>
      </c>
      <c r="T169" s="338" t="str">
        <f ca="1"/>
        <v/>
      </c>
      <c r="U169" s="318" t="str">
        <f ca="1"/>
        <v/>
      </c>
      <c r="V169" s="318" t="str">
        <f ca="1"/>
        <v/>
      </c>
      <c r="W169" s="319" t="str">
        <f ca="1"/>
        <v/>
      </c>
      <c r="X169" s="339" t="str">
        <f ca="1"/>
        <v/>
      </c>
      <c r="Y169" s="318" t="str">
        <f ca="1"/>
        <v/>
      </c>
      <c r="Z169" s="319" t="str">
        <f ca="1"/>
        <v/>
      </c>
      <c r="AA169" s="319" t="str">
        <f ca="1"/>
        <v/>
      </c>
      <c r="AB169" s="323" t="str">
        <f ca="1"/>
        <v/>
      </c>
      <c r="AC169" s="342" t="str">
        <f ca="1"/>
        <v/>
      </c>
      <c r="AD169" s="343" t="str">
        <f ca="1"/>
        <v/>
      </c>
      <c r="AE169" s="344" t="str">
        <f ca="1"/>
        <v/>
      </c>
      <c r="AF169" s="319" t="str">
        <f ca="1"/>
        <v/>
      </c>
      <c r="AG169" s="319" t="str">
        <f ca="1"/>
        <v/>
      </c>
      <c r="AH169" s="341" t="str">
        <f ca="1"/>
        <v/>
      </c>
    </row>
    <row r="170" spans="6:34">
      <c r="F170" s="338" t="str">
        <f ca="1"/>
        <v/>
      </c>
      <c r="G170" s="318" t="str">
        <f ca="1"/>
        <v/>
      </c>
      <c r="H170" s="319" t="str">
        <f ca="1"/>
        <v/>
      </c>
      <c r="I170" s="339" t="str">
        <f ca="1"/>
        <v/>
      </c>
      <c r="J170" s="318" t="str">
        <f ca="1"/>
        <v/>
      </c>
      <c r="K170" s="319" t="str">
        <f ca="1"/>
        <v/>
      </c>
      <c r="L170" s="319" t="str">
        <f ca="1"/>
        <v/>
      </c>
      <c r="M170" s="323" t="str">
        <f ca="1"/>
        <v/>
      </c>
      <c r="N170" s="340" t="str">
        <f ca="1"/>
        <v/>
      </c>
      <c r="O170" s="319" t="str">
        <f ca="1"/>
        <v/>
      </c>
      <c r="P170" s="320" t="str">
        <f ca="1"/>
        <v/>
      </c>
      <c r="Q170" s="319" t="str">
        <f ca="1"/>
        <v/>
      </c>
      <c r="R170" s="341" t="str">
        <f ca="1"/>
        <v/>
      </c>
      <c r="T170" s="338" t="str">
        <f ca="1"/>
        <v/>
      </c>
      <c r="U170" s="318" t="str">
        <f ca="1"/>
        <v/>
      </c>
      <c r="V170" s="318" t="str">
        <f ca="1"/>
        <v/>
      </c>
      <c r="W170" s="319" t="str">
        <f ca="1"/>
        <v/>
      </c>
      <c r="X170" s="339" t="str">
        <f ca="1"/>
        <v/>
      </c>
      <c r="Y170" s="318" t="str">
        <f ca="1"/>
        <v/>
      </c>
      <c r="Z170" s="319" t="str">
        <f ca="1"/>
        <v/>
      </c>
      <c r="AA170" s="319" t="str">
        <f ca="1"/>
        <v/>
      </c>
      <c r="AB170" s="323" t="str">
        <f ca="1"/>
        <v/>
      </c>
      <c r="AC170" s="342" t="str">
        <f ca="1"/>
        <v/>
      </c>
      <c r="AD170" s="343" t="str">
        <f ca="1"/>
        <v/>
      </c>
      <c r="AE170" s="344" t="str">
        <f ca="1"/>
        <v/>
      </c>
      <c r="AF170" s="319" t="str">
        <f ca="1"/>
        <v/>
      </c>
      <c r="AG170" s="319" t="str">
        <f ca="1"/>
        <v/>
      </c>
      <c r="AH170" s="341" t="str">
        <f ca="1"/>
        <v/>
      </c>
    </row>
    <row r="171" spans="6:34">
      <c r="F171" s="338" t="str">
        <f ca="1"/>
        <v/>
      </c>
      <c r="G171" s="318" t="str">
        <f ca="1"/>
        <v/>
      </c>
      <c r="H171" s="319" t="str">
        <f ca="1"/>
        <v/>
      </c>
      <c r="I171" s="339" t="str">
        <f ca="1"/>
        <v/>
      </c>
      <c r="J171" s="318" t="str">
        <f ca="1"/>
        <v/>
      </c>
      <c r="K171" s="319" t="str">
        <f ca="1"/>
        <v/>
      </c>
      <c r="L171" s="319" t="str">
        <f ca="1"/>
        <v/>
      </c>
      <c r="M171" s="323" t="str">
        <f ca="1"/>
        <v/>
      </c>
      <c r="N171" s="340" t="str">
        <f ca="1"/>
        <v/>
      </c>
      <c r="O171" s="319" t="str">
        <f ca="1"/>
        <v/>
      </c>
      <c r="P171" s="320" t="str">
        <f ca="1"/>
        <v/>
      </c>
      <c r="Q171" s="319" t="str">
        <f ca="1"/>
        <v/>
      </c>
      <c r="R171" s="341" t="str">
        <f ca="1"/>
        <v/>
      </c>
      <c r="T171" s="338" t="str">
        <f ca="1"/>
        <v/>
      </c>
      <c r="U171" s="318" t="str">
        <f ca="1"/>
        <v/>
      </c>
      <c r="V171" s="318" t="str">
        <f ca="1"/>
        <v/>
      </c>
      <c r="W171" s="319" t="str">
        <f ca="1"/>
        <v/>
      </c>
      <c r="X171" s="339" t="str">
        <f ca="1"/>
        <v/>
      </c>
      <c r="Y171" s="318" t="str">
        <f ca="1"/>
        <v/>
      </c>
      <c r="Z171" s="319" t="str">
        <f ca="1"/>
        <v/>
      </c>
      <c r="AA171" s="319" t="str">
        <f ca="1"/>
        <v/>
      </c>
      <c r="AB171" s="323" t="str">
        <f ca="1"/>
        <v/>
      </c>
      <c r="AC171" s="342" t="str">
        <f ca="1"/>
        <v/>
      </c>
      <c r="AD171" s="343" t="str">
        <f ca="1"/>
        <v/>
      </c>
      <c r="AE171" s="344" t="str">
        <f ca="1"/>
        <v/>
      </c>
      <c r="AF171" s="319" t="str">
        <f ca="1"/>
        <v/>
      </c>
      <c r="AG171" s="319" t="str">
        <f ca="1"/>
        <v/>
      </c>
      <c r="AH171" s="341" t="str">
        <f ca="1"/>
        <v/>
      </c>
    </row>
    <row r="172" spans="6:34">
      <c r="F172" s="338" t="str">
        <f ca="1"/>
        <v/>
      </c>
      <c r="G172" s="318" t="str">
        <f ca="1"/>
        <v/>
      </c>
      <c r="H172" s="319" t="str">
        <f ca="1"/>
        <v/>
      </c>
      <c r="I172" s="339" t="str">
        <f ca="1"/>
        <v/>
      </c>
      <c r="J172" s="318" t="str">
        <f ca="1"/>
        <v/>
      </c>
      <c r="K172" s="319" t="str">
        <f ca="1"/>
        <v/>
      </c>
      <c r="L172" s="319" t="str">
        <f ca="1"/>
        <v/>
      </c>
      <c r="M172" s="323" t="str">
        <f ca="1"/>
        <v/>
      </c>
      <c r="N172" s="340" t="str">
        <f ca="1"/>
        <v/>
      </c>
      <c r="O172" s="319" t="str">
        <f ca="1"/>
        <v/>
      </c>
      <c r="P172" s="320" t="str">
        <f ca="1"/>
        <v/>
      </c>
      <c r="Q172" s="319" t="str">
        <f ca="1"/>
        <v/>
      </c>
      <c r="R172" s="341" t="str">
        <f ca="1"/>
        <v/>
      </c>
      <c r="T172" s="338" t="str">
        <f ca="1"/>
        <v/>
      </c>
      <c r="U172" s="318" t="str">
        <f ca="1"/>
        <v/>
      </c>
      <c r="V172" s="318" t="str">
        <f ca="1"/>
        <v/>
      </c>
      <c r="W172" s="319" t="str">
        <f ca="1"/>
        <v/>
      </c>
      <c r="X172" s="339" t="str">
        <f ca="1"/>
        <v/>
      </c>
      <c r="Y172" s="318" t="str">
        <f ca="1"/>
        <v/>
      </c>
      <c r="Z172" s="319" t="str">
        <f ca="1"/>
        <v/>
      </c>
      <c r="AA172" s="319" t="str">
        <f ca="1"/>
        <v/>
      </c>
      <c r="AB172" s="323" t="str">
        <f ca="1"/>
        <v/>
      </c>
      <c r="AC172" s="342" t="str">
        <f ca="1"/>
        <v/>
      </c>
      <c r="AD172" s="343" t="str">
        <f ca="1"/>
        <v/>
      </c>
      <c r="AE172" s="344" t="str">
        <f ca="1"/>
        <v/>
      </c>
      <c r="AF172" s="319" t="str">
        <f ca="1"/>
        <v/>
      </c>
      <c r="AG172" s="319" t="str">
        <f ca="1"/>
        <v/>
      </c>
      <c r="AH172" s="341" t="str">
        <f ca="1"/>
        <v/>
      </c>
    </row>
    <row r="173" spans="6:34">
      <c r="F173" s="338" t="str">
        <f ca="1"/>
        <v/>
      </c>
      <c r="G173" s="318" t="str">
        <f ca="1"/>
        <v/>
      </c>
      <c r="H173" s="319" t="str">
        <f ca="1"/>
        <v/>
      </c>
      <c r="I173" s="339" t="str">
        <f ca="1"/>
        <v/>
      </c>
      <c r="J173" s="318" t="str">
        <f ca="1"/>
        <v/>
      </c>
      <c r="K173" s="319" t="str">
        <f ca="1"/>
        <v/>
      </c>
      <c r="L173" s="319" t="str">
        <f ca="1"/>
        <v/>
      </c>
      <c r="M173" s="323" t="str">
        <f ca="1"/>
        <v/>
      </c>
      <c r="N173" s="340" t="str">
        <f ca="1"/>
        <v/>
      </c>
      <c r="O173" s="319" t="str">
        <f ca="1"/>
        <v/>
      </c>
      <c r="P173" s="320" t="str">
        <f ca="1"/>
        <v/>
      </c>
      <c r="Q173" s="319" t="str">
        <f ca="1"/>
        <v/>
      </c>
      <c r="R173" s="341" t="str">
        <f ca="1"/>
        <v/>
      </c>
      <c r="T173" s="338" t="str">
        <f ca="1"/>
        <v/>
      </c>
      <c r="U173" s="318" t="str">
        <f ca="1"/>
        <v/>
      </c>
      <c r="V173" s="318" t="str">
        <f ca="1"/>
        <v/>
      </c>
      <c r="W173" s="319" t="str">
        <f ca="1"/>
        <v/>
      </c>
      <c r="X173" s="339" t="str">
        <f ca="1"/>
        <v/>
      </c>
      <c r="Y173" s="318" t="str">
        <f ca="1"/>
        <v/>
      </c>
      <c r="Z173" s="319" t="str">
        <f ca="1"/>
        <v/>
      </c>
      <c r="AA173" s="319" t="str">
        <f ca="1"/>
        <v/>
      </c>
      <c r="AB173" s="323" t="str">
        <f ca="1"/>
        <v/>
      </c>
      <c r="AC173" s="342" t="str">
        <f ca="1"/>
        <v/>
      </c>
      <c r="AD173" s="343" t="str">
        <f ca="1"/>
        <v/>
      </c>
      <c r="AE173" s="344" t="str">
        <f ca="1"/>
        <v/>
      </c>
      <c r="AF173" s="319" t="str">
        <f ca="1"/>
        <v/>
      </c>
      <c r="AG173" s="319" t="str">
        <f ca="1"/>
        <v/>
      </c>
      <c r="AH173" s="341" t="str">
        <f ca="1"/>
        <v/>
      </c>
    </row>
    <row r="174" spans="6:34">
      <c r="F174" s="338" t="str">
        <f ca="1"/>
        <v/>
      </c>
      <c r="G174" s="318" t="str">
        <f ca="1"/>
        <v/>
      </c>
      <c r="H174" s="319" t="str">
        <f ca="1"/>
        <v/>
      </c>
      <c r="I174" s="339" t="str">
        <f ca="1"/>
        <v/>
      </c>
      <c r="J174" s="318" t="str">
        <f ca="1"/>
        <v/>
      </c>
      <c r="K174" s="319" t="str">
        <f ca="1"/>
        <v/>
      </c>
      <c r="L174" s="319" t="str">
        <f ca="1"/>
        <v/>
      </c>
      <c r="M174" s="323" t="str">
        <f ca="1"/>
        <v/>
      </c>
      <c r="N174" s="340" t="str">
        <f ca="1"/>
        <v/>
      </c>
      <c r="O174" s="319" t="str">
        <f ca="1"/>
        <v/>
      </c>
      <c r="P174" s="320" t="str">
        <f ca="1"/>
        <v/>
      </c>
      <c r="Q174" s="319" t="str">
        <f ca="1"/>
        <v/>
      </c>
      <c r="R174" s="341" t="str">
        <f ca="1"/>
        <v/>
      </c>
      <c r="T174" s="338" t="str">
        <f ca="1"/>
        <v/>
      </c>
      <c r="U174" s="318" t="str">
        <f ca="1"/>
        <v/>
      </c>
      <c r="V174" s="318" t="str">
        <f ca="1"/>
        <v/>
      </c>
      <c r="W174" s="319" t="str">
        <f ca="1"/>
        <v/>
      </c>
      <c r="X174" s="339" t="str">
        <f ca="1"/>
        <v/>
      </c>
      <c r="Y174" s="318" t="str">
        <f ca="1"/>
        <v/>
      </c>
      <c r="Z174" s="319" t="str">
        <f ca="1"/>
        <v/>
      </c>
      <c r="AA174" s="319" t="str">
        <f ca="1"/>
        <v/>
      </c>
      <c r="AB174" s="323" t="str">
        <f ca="1"/>
        <v/>
      </c>
      <c r="AC174" s="342" t="str">
        <f ca="1"/>
        <v/>
      </c>
      <c r="AD174" s="343" t="str">
        <f ca="1"/>
        <v/>
      </c>
      <c r="AE174" s="344" t="str">
        <f ca="1"/>
        <v/>
      </c>
      <c r="AF174" s="319" t="str">
        <f ca="1"/>
        <v/>
      </c>
      <c r="AG174" s="319" t="str">
        <f ca="1"/>
        <v/>
      </c>
      <c r="AH174" s="341" t="str">
        <f ca="1"/>
        <v/>
      </c>
    </row>
    <row r="175" spans="6:34">
      <c r="F175" s="338" t="str">
        <f ca="1"/>
        <v/>
      </c>
      <c r="G175" s="318" t="str">
        <f ca="1"/>
        <v/>
      </c>
      <c r="H175" s="319" t="str">
        <f ca="1"/>
        <v/>
      </c>
      <c r="I175" s="339" t="str">
        <f ca="1"/>
        <v/>
      </c>
      <c r="J175" s="318" t="str">
        <f ca="1"/>
        <v/>
      </c>
      <c r="K175" s="319" t="str">
        <f ca="1"/>
        <v/>
      </c>
      <c r="L175" s="319" t="str">
        <f ca="1"/>
        <v/>
      </c>
      <c r="M175" s="323" t="str">
        <f ca="1"/>
        <v/>
      </c>
      <c r="N175" s="340" t="str">
        <f ca="1"/>
        <v/>
      </c>
      <c r="O175" s="319" t="str">
        <f ca="1"/>
        <v/>
      </c>
      <c r="P175" s="320" t="str">
        <f ca="1"/>
        <v/>
      </c>
      <c r="Q175" s="319" t="str">
        <f ca="1"/>
        <v/>
      </c>
      <c r="R175" s="341" t="str">
        <f ca="1"/>
        <v/>
      </c>
      <c r="T175" s="338" t="str">
        <f ca="1"/>
        <v/>
      </c>
      <c r="U175" s="318" t="str">
        <f ca="1"/>
        <v/>
      </c>
      <c r="V175" s="318" t="str">
        <f ca="1"/>
        <v/>
      </c>
      <c r="W175" s="319" t="str">
        <f ca="1"/>
        <v/>
      </c>
      <c r="X175" s="339" t="str">
        <f ca="1"/>
        <v/>
      </c>
      <c r="Y175" s="318" t="str">
        <f ca="1"/>
        <v/>
      </c>
      <c r="Z175" s="319" t="str">
        <f ca="1"/>
        <v/>
      </c>
      <c r="AA175" s="319" t="str">
        <f ca="1"/>
        <v/>
      </c>
      <c r="AB175" s="323" t="str">
        <f ca="1"/>
        <v/>
      </c>
      <c r="AC175" s="342" t="str">
        <f ca="1"/>
        <v/>
      </c>
      <c r="AD175" s="343" t="str">
        <f ca="1"/>
        <v/>
      </c>
      <c r="AE175" s="344" t="str">
        <f ca="1"/>
        <v/>
      </c>
      <c r="AF175" s="319" t="str">
        <f ca="1"/>
        <v/>
      </c>
      <c r="AG175" s="319" t="str">
        <f ca="1"/>
        <v/>
      </c>
      <c r="AH175" s="341" t="str">
        <f ca="1"/>
        <v/>
      </c>
    </row>
    <row r="176" spans="6:34">
      <c r="F176" s="338" t="str">
        <f ca="1"/>
        <v/>
      </c>
      <c r="G176" s="318" t="str">
        <f ca="1"/>
        <v/>
      </c>
      <c r="H176" s="319" t="str">
        <f ca="1"/>
        <v/>
      </c>
      <c r="I176" s="339" t="str">
        <f ca="1"/>
        <v/>
      </c>
      <c r="J176" s="318" t="str">
        <f ca="1"/>
        <v/>
      </c>
      <c r="K176" s="319" t="str">
        <f ca="1"/>
        <v/>
      </c>
      <c r="L176" s="319" t="str">
        <f ca="1"/>
        <v/>
      </c>
      <c r="M176" s="323" t="str">
        <f ca="1"/>
        <v/>
      </c>
      <c r="N176" s="340" t="str">
        <f ca="1"/>
        <v/>
      </c>
      <c r="O176" s="319" t="str">
        <f ca="1"/>
        <v/>
      </c>
      <c r="P176" s="320" t="str">
        <f ca="1"/>
        <v/>
      </c>
      <c r="Q176" s="319" t="str">
        <f ca="1"/>
        <v/>
      </c>
      <c r="R176" s="341" t="str">
        <f ca="1"/>
        <v/>
      </c>
      <c r="T176" s="338" t="str">
        <f ca="1"/>
        <v/>
      </c>
      <c r="U176" s="318" t="str">
        <f ca="1"/>
        <v/>
      </c>
      <c r="V176" s="318" t="str">
        <f ca="1"/>
        <v/>
      </c>
      <c r="W176" s="319" t="str">
        <f ca="1"/>
        <v/>
      </c>
      <c r="X176" s="339" t="str">
        <f ca="1"/>
        <v/>
      </c>
      <c r="Y176" s="318" t="str">
        <f ca="1"/>
        <v/>
      </c>
      <c r="Z176" s="319" t="str">
        <f ca="1"/>
        <v/>
      </c>
      <c r="AA176" s="319" t="str">
        <f ca="1"/>
        <v/>
      </c>
      <c r="AB176" s="323" t="str">
        <f ca="1"/>
        <v/>
      </c>
      <c r="AC176" s="342" t="str">
        <f ca="1"/>
        <v/>
      </c>
      <c r="AD176" s="343" t="str">
        <f ca="1"/>
        <v/>
      </c>
      <c r="AE176" s="344" t="str">
        <f ca="1"/>
        <v/>
      </c>
      <c r="AF176" s="319" t="str">
        <f ca="1"/>
        <v/>
      </c>
      <c r="AG176" s="319" t="str">
        <f ca="1"/>
        <v/>
      </c>
      <c r="AH176" s="341" t="str">
        <f ca="1"/>
        <v/>
      </c>
    </row>
    <row r="177" spans="6:34">
      <c r="F177" s="338" t="str">
        <f ca="1"/>
        <v/>
      </c>
      <c r="G177" s="318" t="str">
        <f ca="1"/>
        <v/>
      </c>
      <c r="H177" s="319" t="str">
        <f ca="1"/>
        <v/>
      </c>
      <c r="I177" s="339" t="str">
        <f ca="1"/>
        <v/>
      </c>
      <c r="J177" s="318" t="str">
        <f ca="1"/>
        <v/>
      </c>
      <c r="K177" s="319" t="str">
        <f ca="1"/>
        <v/>
      </c>
      <c r="L177" s="319" t="str">
        <f ca="1"/>
        <v/>
      </c>
      <c r="M177" s="323" t="str">
        <f ca="1"/>
        <v/>
      </c>
      <c r="N177" s="340" t="str">
        <f ca="1"/>
        <v/>
      </c>
      <c r="O177" s="319" t="str">
        <f ca="1"/>
        <v/>
      </c>
      <c r="P177" s="320" t="str">
        <f ca="1"/>
        <v/>
      </c>
      <c r="Q177" s="319" t="str">
        <f ca="1"/>
        <v/>
      </c>
      <c r="R177" s="341" t="str">
        <f ca="1"/>
        <v/>
      </c>
      <c r="T177" s="338" t="str">
        <f ca="1"/>
        <v/>
      </c>
      <c r="U177" s="318" t="str">
        <f ca="1"/>
        <v/>
      </c>
      <c r="V177" s="318" t="str">
        <f ca="1"/>
        <v/>
      </c>
      <c r="W177" s="319" t="str">
        <f ca="1"/>
        <v/>
      </c>
      <c r="X177" s="339" t="str">
        <f ca="1"/>
        <v/>
      </c>
      <c r="Y177" s="318" t="str">
        <f ca="1"/>
        <v/>
      </c>
      <c r="Z177" s="319" t="str">
        <f ca="1"/>
        <v/>
      </c>
      <c r="AA177" s="319" t="str">
        <f ca="1"/>
        <v/>
      </c>
      <c r="AB177" s="323" t="str">
        <f ca="1"/>
        <v/>
      </c>
      <c r="AC177" s="342" t="str">
        <f ca="1"/>
        <v/>
      </c>
      <c r="AD177" s="343" t="str">
        <f ca="1"/>
        <v/>
      </c>
      <c r="AE177" s="344" t="str">
        <f ca="1"/>
        <v/>
      </c>
      <c r="AF177" s="319" t="str">
        <f ca="1"/>
        <v/>
      </c>
      <c r="AG177" s="319" t="str">
        <f ca="1"/>
        <v/>
      </c>
      <c r="AH177" s="341" t="str">
        <f ca="1"/>
        <v/>
      </c>
    </row>
    <row r="178" spans="6:34">
      <c r="F178" s="338" t="str">
        <f ca="1"/>
        <v/>
      </c>
      <c r="G178" s="318" t="str">
        <f ca="1"/>
        <v/>
      </c>
      <c r="H178" s="319" t="str">
        <f ca="1"/>
        <v/>
      </c>
      <c r="I178" s="339" t="str">
        <f ca="1"/>
        <v/>
      </c>
      <c r="J178" s="318" t="str">
        <f ca="1"/>
        <v/>
      </c>
      <c r="K178" s="319" t="str">
        <f ca="1"/>
        <v/>
      </c>
      <c r="L178" s="319" t="str">
        <f ca="1"/>
        <v/>
      </c>
      <c r="M178" s="323" t="str">
        <f ca="1"/>
        <v/>
      </c>
      <c r="N178" s="340" t="str">
        <f ca="1"/>
        <v/>
      </c>
      <c r="O178" s="319" t="str">
        <f ca="1"/>
        <v/>
      </c>
      <c r="P178" s="320" t="str">
        <f ca="1"/>
        <v/>
      </c>
      <c r="Q178" s="319" t="str">
        <f ca="1"/>
        <v/>
      </c>
      <c r="R178" s="341" t="str">
        <f ca="1"/>
        <v/>
      </c>
      <c r="T178" s="338" t="str">
        <f ca="1"/>
        <v/>
      </c>
      <c r="U178" s="318" t="str">
        <f ca="1"/>
        <v/>
      </c>
      <c r="V178" s="318" t="str">
        <f ca="1"/>
        <v/>
      </c>
      <c r="W178" s="319" t="str">
        <f ca="1"/>
        <v/>
      </c>
      <c r="X178" s="339" t="str">
        <f ca="1"/>
        <v/>
      </c>
      <c r="Y178" s="318" t="str">
        <f ca="1"/>
        <v/>
      </c>
      <c r="Z178" s="319" t="str">
        <f ca="1"/>
        <v/>
      </c>
      <c r="AA178" s="319" t="str">
        <f ca="1"/>
        <v/>
      </c>
      <c r="AB178" s="323" t="str">
        <f ca="1"/>
        <v/>
      </c>
      <c r="AC178" s="342" t="str">
        <f ca="1"/>
        <v/>
      </c>
      <c r="AD178" s="343" t="str">
        <f ca="1"/>
        <v/>
      </c>
      <c r="AE178" s="344" t="str">
        <f ca="1"/>
        <v/>
      </c>
      <c r="AF178" s="319" t="str">
        <f ca="1"/>
        <v/>
      </c>
      <c r="AG178" s="319" t="str">
        <f ca="1"/>
        <v/>
      </c>
      <c r="AH178" s="341" t="str">
        <f ca="1"/>
        <v/>
      </c>
    </row>
    <row r="179" spans="6:34">
      <c r="F179" s="338" t="str">
        <f ca="1"/>
        <v/>
      </c>
      <c r="G179" s="318" t="str">
        <f ca="1"/>
        <v/>
      </c>
      <c r="H179" s="319" t="str">
        <f ca="1"/>
        <v/>
      </c>
      <c r="I179" s="339" t="str">
        <f ca="1"/>
        <v/>
      </c>
      <c r="J179" s="318" t="str">
        <f ca="1"/>
        <v/>
      </c>
      <c r="K179" s="319" t="str">
        <f ca="1"/>
        <v/>
      </c>
      <c r="L179" s="319" t="str">
        <f ca="1"/>
        <v/>
      </c>
      <c r="M179" s="323" t="str">
        <f ca="1"/>
        <v/>
      </c>
      <c r="N179" s="340" t="str">
        <f ca="1"/>
        <v/>
      </c>
      <c r="O179" s="319" t="str">
        <f ca="1"/>
        <v/>
      </c>
      <c r="P179" s="320" t="str">
        <f ca="1"/>
        <v/>
      </c>
      <c r="Q179" s="319" t="str">
        <f ca="1"/>
        <v/>
      </c>
      <c r="R179" s="341" t="str">
        <f ca="1"/>
        <v/>
      </c>
      <c r="T179" s="338" t="str">
        <f ca="1"/>
        <v/>
      </c>
      <c r="U179" s="318" t="str">
        <f ca="1"/>
        <v/>
      </c>
      <c r="V179" s="318" t="str">
        <f ca="1"/>
        <v/>
      </c>
      <c r="W179" s="319" t="str">
        <f ca="1"/>
        <v/>
      </c>
      <c r="X179" s="339" t="str">
        <f ca="1"/>
        <v/>
      </c>
      <c r="Y179" s="318" t="str">
        <f ca="1"/>
        <v/>
      </c>
      <c r="Z179" s="319" t="str">
        <f ca="1"/>
        <v/>
      </c>
      <c r="AA179" s="319" t="str">
        <f ca="1"/>
        <v/>
      </c>
      <c r="AB179" s="323" t="str">
        <f ca="1"/>
        <v/>
      </c>
      <c r="AC179" s="342" t="str">
        <f ca="1"/>
        <v/>
      </c>
      <c r="AD179" s="343" t="str">
        <f ca="1"/>
        <v/>
      </c>
      <c r="AE179" s="344" t="str">
        <f ca="1"/>
        <v/>
      </c>
      <c r="AF179" s="319" t="str">
        <f ca="1"/>
        <v/>
      </c>
      <c r="AG179" s="319" t="str">
        <f ca="1"/>
        <v/>
      </c>
      <c r="AH179" s="341" t="str">
        <f ca="1"/>
        <v/>
      </c>
    </row>
    <row r="180" spans="6:34">
      <c r="F180" s="338" t="str">
        <f ca="1"/>
        <v/>
      </c>
      <c r="G180" s="318" t="str">
        <f ca="1"/>
        <v/>
      </c>
      <c r="H180" s="319" t="str">
        <f ca="1"/>
        <v/>
      </c>
      <c r="I180" s="339" t="str">
        <f ca="1"/>
        <v/>
      </c>
      <c r="J180" s="318" t="str">
        <f ca="1"/>
        <v/>
      </c>
      <c r="K180" s="319" t="str">
        <f ca="1"/>
        <v/>
      </c>
      <c r="L180" s="319" t="str">
        <f ca="1"/>
        <v/>
      </c>
      <c r="M180" s="323" t="str">
        <f ca="1"/>
        <v/>
      </c>
      <c r="N180" s="340" t="str">
        <f ca="1"/>
        <v/>
      </c>
      <c r="O180" s="319" t="str">
        <f ca="1"/>
        <v/>
      </c>
      <c r="P180" s="320" t="str">
        <f ca="1"/>
        <v/>
      </c>
      <c r="Q180" s="319" t="str">
        <f ca="1"/>
        <v/>
      </c>
      <c r="R180" s="341" t="str">
        <f ca="1"/>
        <v/>
      </c>
      <c r="T180" s="338" t="str">
        <f ca="1"/>
        <v/>
      </c>
      <c r="U180" s="318" t="str">
        <f ca="1"/>
        <v/>
      </c>
      <c r="V180" s="318" t="str">
        <f ca="1"/>
        <v/>
      </c>
      <c r="W180" s="319" t="str">
        <f ca="1"/>
        <v/>
      </c>
      <c r="X180" s="339" t="str">
        <f ca="1"/>
        <v/>
      </c>
      <c r="Y180" s="318" t="str">
        <f ca="1"/>
        <v/>
      </c>
      <c r="Z180" s="319" t="str">
        <f ca="1"/>
        <v/>
      </c>
      <c r="AA180" s="319" t="str">
        <f ca="1"/>
        <v/>
      </c>
      <c r="AB180" s="323" t="str">
        <f ca="1"/>
        <v/>
      </c>
      <c r="AC180" s="342" t="str">
        <f ca="1"/>
        <v/>
      </c>
      <c r="AD180" s="343" t="str">
        <f ca="1"/>
        <v/>
      </c>
      <c r="AE180" s="344" t="str">
        <f ca="1"/>
        <v/>
      </c>
      <c r="AF180" s="319" t="str">
        <f ca="1"/>
        <v/>
      </c>
      <c r="AG180" s="319" t="str">
        <f ca="1"/>
        <v/>
      </c>
      <c r="AH180" s="341" t="str">
        <f ca="1"/>
        <v/>
      </c>
    </row>
    <row r="181" spans="6:34">
      <c r="F181" s="338" t="str">
        <f ca="1"/>
        <v/>
      </c>
      <c r="G181" s="318" t="str">
        <f ca="1"/>
        <v/>
      </c>
      <c r="H181" s="319" t="str">
        <f ca="1"/>
        <v/>
      </c>
      <c r="I181" s="339" t="str">
        <f ca="1"/>
        <v/>
      </c>
      <c r="J181" s="318" t="str">
        <f ca="1"/>
        <v/>
      </c>
      <c r="K181" s="319" t="str">
        <f ca="1"/>
        <v/>
      </c>
      <c r="L181" s="319" t="str">
        <f ca="1"/>
        <v/>
      </c>
      <c r="M181" s="323" t="str">
        <f ca="1"/>
        <v/>
      </c>
      <c r="N181" s="340" t="str">
        <f ca="1"/>
        <v/>
      </c>
      <c r="O181" s="319" t="str">
        <f ca="1"/>
        <v/>
      </c>
      <c r="P181" s="320" t="str">
        <f ca="1"/>
        <v/>
      </c>
      <c r="Q181" s="319" t="str">
        <f ca="1"/>
        <v/>
      </c>
      <c r="R181" s="341" t="str">
        <f ca="1"/>
        <v/>
      </c>
      <c r="T181" s="338" t="str">
        <f ca="1"/>
        <v/>
      </c>
      <c r="U181" s="318" t="str">
        <f ca="1"/>
        <v/>
      </c>
      <c r="V181" s="318" t="str">
        <f ca="1"/>
        <v/>
      </c>
      <c r="W181" s="319" t="str">
        <f ca="1"/>
        <v/>
      </c>
      <c r="X181" s="339" t="str">
        <f ca="1"/>
        <v/>
      </c>
      <c r="Y181" s="318" t="str">
        <f ca="1"/>
        <v/>
      </c>
      <c r="Z181" s="319" t="str">
        <f ca="1"/>
        <v/>
      </c>
      <c r="AA181" s="319" t="str">
        <f ca="1"/>
        <v/>
      </c>
      <c r="AB181" s="323" t="str">
        <f ca="1"/>
        <v/>
      </c>
      <c r="AC181" s="342" t="str">
        <f ca="1"/>
        <v/>
      </c>
      <c r="AD181" s="343" t="str">
        <f ca="1"/>
        <v/>
      </c>
      <c r="AE181" s="344" t="str">
        <f ca="1"/>
        <v/>
      </c>
      <c r="AF181" s="319" t="str">
        <f ca="1"/>
        <v/>
      </c>
      <c r="AG181" s="319" t="str">
        <f ca="1"/>
        <v/>
      </c>
      <c r="AH181" s="341" t="str">
        <f ca="1"/>
        <v/>
      </c>
    </row>
    <row r="182" spans="6:34">
      <c r="F182" s="338" t="str">
        <f ca="1"/>
        <v/>
      </c>
      <c r="G182" s="318" t="str">
        <f ca="1"/>
        <v/>
      </c>
      <c r="H182" s="319" t="str">
        <f ca="1"/>
        <v/>
      </c>
      <c r="I182" s="339" t="str">
        <f ca="1"/>
        <v/>
      </c>
      <c r="J182" s="318" t="str">
        <f ca="1"/>
        <v/>
      </c>
      <c r="K182" s="319" t="str">
        <f ca="1"/>
        <v/>
      </c>
      <c r="L182" s="319" t="str">
        <f ca="1"/>
        <v/>
      </c>
      <c r="M182" s="323" t="str">
        <f ca="1"/>
        <v/>
      </c>
      <c r="N182" s="340" t="str">
        <f ca="1"/>
        <v/>
      </c>
      <c r="O182" s="319" t="str">
        <f ca="1"/>
        <v/>
      </c>
      <c r="P182" s="320" t="str">
        <f ca="1"/>
        <v/>
      </c>
      <c r="Q182" s="319" t="str">
        <f ca="1"/>
        <v/>
      </c>
      <c r="R182" s="341" t="str">
        <f ca="1"/>
        <v/>
      </c>
      <c r="T182" s="338" t="str">
        <f ca="1"/>
        <v/>
      </c>
      <c r="U182" s="318" t="str">
        <f ca="1"/>
        <v/>
      </c>
      <c r="V182" s="318" t="str">
        <f ca="1"/>
        <v/>
      </c>
      <c r="W182" s="319" t="str">
        <f ca="1"/>
        <v/>
      </c>
      <c r="X182" s="339" t="str">
        <f ca="1"/>
        <v/>
      </c>
      <c r="Y182" s="318" t="str">
        <f ca="1"/>
        <v/>
      </c>
      <c r="Z182" s="319" t="str">
        <f ca="1"/>
        <v/>
      </c>
      <c r="AA182" s="319" t="str">
        <f ca="1"/>
        <v/>
      </c>
      <c r="AB182" s="323" t="str">
        <f ca="1"/>
        <v/>
      </c>
      <c r="AC182" s="342" t="str">
        <f ca="1"/>
        <v/>
      </c>
      <c r="AD182" s="343" t="str">
        <f ca="1"/>
        <v/>
      </c>
      <c r="AE182" s="344" t="str">
        <f ca="1"/>
        <v/>
      </c>
      <c r="AF182" s="319" t="str">
        <f ca="1"/>
        <v/>
      </c>
      <c r="AG182" s="319" t="str">
        <f ca="1"/>
        <v/>
      </c>
      <c r="AH182" s="341" t="str">
        <f ca="1"/>
        <v/>
      </c>
    </row>
    <row r="183" spans="6:34">
      <c r="F183" s="338" t="str">
        <f ca="1"/>
        <v/>
      </c>
      <c r="G183" s="318" t="str">
        <f ca="1"/>
        <v/>
      </c>
      <c r="H183" s="319" t="str">
        <f ca="1"/>
        <v/>
      </c>
      <c r="I183" s="339" t="str">
        <f ca="1"/>
        <v/>
      </c>
      <c r="J183" s="318" t="str">
        <f ca="1"/>
        <v/>
      </c>
      <c r="K183" s="319" t="str">
        <f ca="1"/>
        <v/>
      </c>
      <c r="L183" s="319" t="str">
        <f ca="1"/>
        <v/>
      </c>
      <c r="M183" s="323" t="str">
        <f ca="1"/>
        <v/>
      </c>
      <c r="N183" s="340" t="str">
        <f ca="1"/>
        <v/>
      </c>
      <c r="O183" s="319" t="str">
        <f ca="1"/>
        <v/>
      </c>
      <c r="P183" s="320" t="str">
        <f ca="1"/>
        <v/>
      </c>
      <c r="Q183" s="319" t="str">
        <f ca="1"/>
        <v/>
      </c>
      <c r="R183" s="341" t="str">
        <f ca="1"/>
        <v/>
      </c>
      <c r="T183" s="338" t="str">
        <f ca="1"/>
        <v/>
      </c>
      <c r="U183" s="318" t="str">
        <f ca="1"/>
        <v/>
      </c>
      <c r="V183" s="318" t="str">
        <f ca="1"/>
        <v/>
      </c>
      <c r="W183" s="319" t="str">
        <f ca="1"/>
        <v/>
      </c>
      <c r="X183" s="339" t="str">
        <f ca="1"/>
        <v/>
      </c>
      <c r="Y183" s="318" t="str">
        <f ca="1"/>
        <v/>
      </c>
      <c r="Z183" s="319" t="str">
        <f ca="1"/>
        <v/>
      </c>
      <c r="AA183" s="319" t="str">
        <f ca="1"/>
        <v/>
      </c>
      <c r="AB183" s="323" t="str">
        <f ca="1"/>
        <v/>
      </c>
      <c r="AC183" s="342" t="str">
        <f ca="1"/>
        <v/>
      </c>
      <c r="AD183" s="343" t="str">
        <f ca="1"/>
        <v/>
      </c>
      <c r="AE183" s="344" t="str">
        <f ca="1"/>
        <v/>
      </c>
      <c r="AF183" s="319" t="str">
        <f ca="1"/>
        <v/>
      </c>
      <c r="AG183" s="319" t="str">
        <f ca="1"/>
        <v/>
      </c>
      <c r="AH183" s="341" t="str">
        <f ca="1"/>
        <v/>
      </c>
    </row>
    <row r="184" spans="6:34">
      <c r="F184" s="338" t="str">
        <f ca="1"/>
        <v/>
      </c>
      <c r="G184" s="318" t="str">
        <f ca="1"/>
        <v/>
      </c>
      <c r="H184" s="319" t="str">
        <f ca="1"/>
        <v/>
      </c>
      <c r="I184" s="339" t="str">
        <f ca="1"/>
        <v/>
      </c>
      <c r="J184" s="318" t="str">
        <f ca="1"/>
        <v/>
      </c>
      <c r="K184" s="319" t="str">
        <f ca="1"/>
        <v/>
      </c>
      <c r="L184" s="319" t="str">
        <f ca="1"/>
        <v/>
      </c>
      <c r="M184" s="323" t="str">
        <f ca="1"/>
        <v/>
      </c>
      <c r="N184" s="340" t="str">
        <f ca="1"/>
        <v/>
      </c>
      <c r="O184" s="319" t="str">
        <f ca="1"/>
        <v/>
      </c>
      <c r="P184" s="320" t="str">
        <f ca="1"/>
        <v/>
      </c>
      <c r="Q184" s="319" t="str">
        <f ca="1"/>
        <v/>
      </c>
      <c r="R184" s="341" t="str">
        <f ca="1"/>
        <v/>
      </c>
      <c r="T184" s="338" t="str">
        <f ca="1"/>
        <v/>
      </c>
      <c r="U184" s="318" t="str">
        <f ca="1"/>
        <v/>
      </c>
      <c r="V184" s="318" t="str">
        <f ca="1"/>
        <v/>
      </c>
      <c r="W184" s="319" t="str">
        <f ca="1"/>
        <v/>
      </c>
      <c r="X184" s="339" t="str">
        <f ca="1"/>
        <v/>
      </c>
      <c r="Y184" s="318" t="str">
        <f ca="1"/>
        <v/>
      </c>
      <c r="Z184" s="319" t="str">
        <f ca="1"/>
        <v/>
      </c>
      <c r="AA184" s="319" t="str">
        <f ca="1"/>
        <v/>
      </c>
      <c r="AB184" s="323" t="str">
        <f ca="1"/>
        <v/>
      </c>
      <c r="AC184" s="342" t="str">
        <f ca="1"/>
        <v/>
      </c>
      <c r="AD184" s="343" t="str">
        <f ca="1"/>
        <v/>
      </c>
      <c r="AE184" s="344" t="str">
        <f ca="1"/>
        <v/>
      </c>
      <c r="AF184" s="319" t="str">
        <f ca="1"/>
        <v/>
      </c>
      <c r="AG184" s="319" t="str">
        <f ca="1"/>
        <v/>
      </c>
      <c r="AH184" s="341" t="str">
        <f ca="1"/>
        <v/>
      </c>
    </row>
    <row r="185" spans="6:34">
      <c r="F185" s="338" t="str">
        <f ca="1"/>
        <v/>
      </c>
      <c r="G185" s="318" t="str">
        <f ca="1"/>
        <v/>
      </c>
      <c r="H185" s="319" t="str">
        <f ca="1"/>
        <v/>
      </c>
      <c r="I185" s="339" t="str">
        <f ca="1"/>
        <v/>
      </c>
      <c r="J185" s="318" t="str">
        <f ca="1"/>
        <v/>
      </c>
      <c r="K185" s="319" t="str">
        <f ca="1"/>
        <v/>
      </c>
      <c r="L185" s="319" t="str">
        <f ca="1"/>
        <v/>
      </c>
      <c r="M185" s="323" t="str">
        <f ca="1"/>
        <v/>
      </c>
      <c r="N185" s="340" t="str">
        <f ca="1"/>
        <v/>
      </c>
      <c r="O185" s="319" t="str">
        <f ca="1"/>
        <v/>
      </c>
      <c r="P185" s="320" t="str">
        <f ca="1"/>
        <v/>
      </c>
      <c r="Q185" s="319" t="str">
        <f ca="1"/>
        <v/>
      </c>
      <c r="R185" s="341" t="str">
        <f ca="1"/>
        <v/>
      </c>
      <c r="T185" s="338" t="str">
        <f ca="1"/>
        <v/>
      </c>
      <c r="U185" s="318" t="str">
        <f ca="1"/>
        <v/>
      </c>
      <c r="V185" s="318" t="str">
        <f ca="1"/>
        <v/>
      </c>
      <c r="W185" s="319" t="str">
        <f ca="1"/>
        <v/>
      </c>
      <c r="X185" s="339" t="str">
        <f ca="1"/>
        <v/>
      </c>
      <c r="Y185" s="318" t="str">
        <f ca="1"/>
        <v/>
      </c>
      <c r="Z185" s="319" t="str">
        <f ca="1"/>
        <v/>
      </c>
      <c r="AA185" s="319" t="str">
        <f ca="1"/>
        <v/>
      </c>
      <c r="AB185" s="323" t="str">
        <f ca="1"/>
        <v/>
      </c>
      <c r="AC185" s="342" t="str">
        <f ca="1"/>
        <v/>
      </c>
      <c r="AD185" s="343" t="str">
        <f ca="1"/>
        <v/>
      </c>
      <c r="AE185" s="344" t="str">
        <f ca="1"/>
        <v/>
      </c>
      <c r="AF185" s="319" t="str">
        <f ca="1"/>
        <v/>
      </c>
      <c r="AG185" s="319" t="str">
        <f ca="1"/>
        <v/>
      </c>
      <c r="AH185" s="341" t="str">
        <f ca="1"/>
        <v/>
      </c>
    </row>
    <row r="186" spans="6:34">
      <c r="F186" s="338" t="str">
        <f ca="1"/>
        <v/>
      </c>
      <c r="G186" s="318" t="str">
        <f ca="1"/>
        <v/>
      </c>
      <c r="H186" s="319" t="str">
        <f ca="1"/>
        <v/>
      </c>
      <c r="I186" s="339" t="str">
        <f ca="1"/>
        <v/>
      </c>
      <c r="J186" s="318" t="str">
        <f ca="1"/>
        <v/>
      </c>
      <c r="K186" s="319" t="str">
        <f ca="1"/>
        <v/>
      </c>
      <c r="L186" s="319" t="str">
        <f ca="1"/>
        <v/>
      </c>
      <c r="M186" s="323" t="str">
        <f ca="1"/>
        <v/>
      </c>
      <c r="N186" s="340" t="str">
        <f ca="1"/>
        <v/>
      </c>
      <c r="O186" s="319" t="str">
        <f ca="1"/>
        <v/>
      </c>
      <c r="P186" s="320" t="str">
        <f ca="1"/>
        <v/>
      </c>
      <c r="Q186" s="319" t="str">
        <f ca="1"/>
        <v/>
      </c>
      <c r="R186" s="341" t="str">
        <f ca="1"/>
        <v/>
      </c>
      <c r="T186" s="338" t="str">
        <f ca="1"/>
        <v/>
      </c>
      <c r="U186" s="318" t="str">
        <f ca="1"/>
        <v/>
      </c>
      <c r="V186" s="318" t="str">
        <f ca="1"/>
        <v/>
      </c>
      <c r="W186" s="319" t="str">
        <f ca="1"/>
        <v/>
      </c>
      <c r="X186" s="339" t="str">
        <f ca="1"/>
        <v/>
      </c>
      <c r="Y186" s="318" t="str">
        <f ca="1"/>
        <v/>
      </c>
      <c r="Z186" s="319" t="str">
        <f ca="1"/>
        <v/>
      </c>
      <c r="AA186" s="319" t="str">
        <f ca="1"/>
        <v/>
      </c>
      <c r="AB186" s="323" t="str">
        <f ca="1"/>
        <v/>
      </c>
      <c r="AC186" s="342" t="str">
        <f ca="1"/>
        <v/>
      </c>
      <c r="AD186" s="343" t="str">
        <f ca="1"/>
        <v/>
      </c>
      <c r="AE186" s="344" t="str">
        <f ca="1"/>
        <v/>
      </c>
      <c r="AF186" s="319" t="str">
        <f ca="1"/>
        <v/>
      </c>
      <c r="AG186" s="319" t="str">
        <f ca="1"/>
        <v/>
      </c>
      <c r="AH186" s="341" t="str">
        <f ca="1"/>
        <v/>
      </c>
    </row>
    <row r="187" spans="6:34">
      <c r="F187" s="338" t="str">
        <f ca="1"/>
        <v/>
      </c>
      <c r="G187" s="318" t="str">
        <f ca="1"/>
        <v/>
      </c>
      <c r="H187" s="319" t="str">
        <f ca="1"/>
        <v/>
      </c>
      <c r="I187" s="339" t="str">
        <f ca="1"/>
        <v/>
      </c>
      <c r="J187" s="318" t="str">
        <f ca="1"/>
        <v/>
      </c>
      <c r="K187" s="319" t="str">
        <f ca="1"/>
        <v/>
      </c>
      <c r="L187" s="319" t="str">
        <f ca="1"/>
        <v/>
      </c>
      <c r="M187" s="323" t="str">
        <f ca="1"/>
        <v/>
      </c>
      <c r="N187" s="340" t="str">
        <f ca="1"/>
        <v/>
      </c>
      <c r="O187" s="319" t="str">
        <f ca="1"/>
        <v/>
      </c>
      <c r="P187" s="320" t="str">
        <f ca="1"/>
        <v/>
      </c>
      <c r="Q187" s="319" t="str">
        <f ca="1"/>
        <v/>
      </c>
      <c r="R187" s="341" t="str">
        <f ca="1"/>
        <v/>
      </c>
      <c r="T187" s="338" t="str">
        <f ca="1"/>
        <v/>
      </c>
      <c r="U187" s="318" t="str">
        <f ca="1"/>
        <v/>
      </c>
      <c r="V187" s="318" t="str">
        <f ca="1"/>
        <v/>
      </c>
      <c r="W187" s="319" t="str">
        <f ca="1"/>
        <v/>
      </c>
      <c r="X187" s="339" t="str">
        <f ca="1"/>
        <v/>
      </c>
      <c r="Y187" s="318" t="str">
        <f ca="1"/>
        <v/>
      </c>
      <c r="Z187" s="319" t="str">
        <f ca="1"/>
        <v/>
      </c>
      <c r="AA187" s="319" t="str">
        <f ca="1"/>
        <v/>
      </c>
      <c r="AB187" s="323" t="str">
        <f ca="1"/>
        <v/>
      </c>
      <c r="AC187" s="342" t="str">
        <f ca="1"/>
        <v/>
      </c>
      <c r="AD187" s="343" t="str">
        <f ca="1"/>
        <v/>
      </c>
      <c r="AE187" s="344" t="str">
        <f ca="1"/>
        <v/>
      </c>
      <c r="AF187" s="319" t="str">
        <f ca="1"/>
        <v/>
      </c>
      <c r="AG187" s="319" t="str">
        <f ca="1"/>
        <v/>
      </c>
      <c r="AH187" s="341" t="str">
        <f ca="1"/>
        <v/>
      </c>
    </row>
    <row r="188" spans="6:34">
      <c r="F188" s="338" t="str">
        <f ca="1"/>
        <v/>
      </c>
      <c r="G188" s="318" t="str">
        <f ca="1"/>
        <v/>
      </c>
      <c r="H188" s="319" t="str">
        <f ca="1"/>
        <v/>
      </c>
      <c r="I188" s="339" t="str">
        <f ca="1"/>
        <v/>
      </c>
      <c r="J188" s="318" t="str">
        <f ca="1"/>
        <v/>
      </c>
      <c r="K188" s="319" t="str">
        <f ca="1"/>
        <v/>
      </c>
      <c r="L188" s="319" t="str">
        <f ca="1"/>
        <v/>
      </c>
      <c r="M188" s="323" t="str">
        <f ca="1"/>
        <v/>
      </c>
      <c r="N188" s="340" t="str">
        <f ca="1"/>
        <v/>
      </c>
      <c r="O188" s="319" t="str">
        <f ca="1"/>
        <v/>
      </c>
      <c r="P188" s="320" t="str">
        <f ca="1"/>
        <v/>
      </c>
      <c r="Q188" s="319" t="str">
        <f ca="1"/>
        <v/>
      </c>
      <c r="R188" s="341" t="str">
        <f ca="1"/>
        <v/>
      </c>
      <c r="T188" s="338" t="str">
        <f ca="1"/>
        <v/>
      </c>
      <c r="U188" s="318" t="str">
        <f ca="1"/>
        <v/>
      </c>
      <c r="V188" s="318" t="str">
        <f ca="1"/>
        <v/>
      </c>
      <c r="W188" s="319" t="str">
        <f ca="1"/>
        <v/>
      </c>
      <c r="X188" s="339" t="str">
        <f ca="1"/>
        <v/>
      </c>
      <c r="Y188" s="318" t="str">
        <f ca="1"/>
        <v/>
      </c>
      <c r="Z188" s="319" t="str">
        <f ca="1"/>
        <v/>
      </c>
      <c r="AA188" s="319" t="str">
        <f ca="1"/>
        <v/>
      </c>
      <c r="AB188" s="323" t="str">
        <f ca="1"/>
        <v/>
      </c>
      <c r="AC188" s="342" t="str">
        <f ca="1"/>
        <v/>
      </c>
      <c r="AD188" s="343" t="str">
        <f ca="1"/>
        <v/>
      </c>
      <c r="AE188" s="344" t="str">
        <f ca="1"/>
        <v/>
      </c>
      <c r="AF188" s="319" t="str">
        <f ca="1"/>
        <v/>
      </c>
      <c r="AG188" s="319" t="str">
        <f ca="1"/>
        <v/>
      </c>
      <c r="AH188" s="341" t="str">
        <f ca="1"/>
        <v/>
      </c>
    </row>
    <row r="189" spans="6:34">
      <c r="F189" s="338" t="str">
        <f ca="1"/>
        <v/>
      </c>
      <c r="G189" s="318" t="str">
        <f ca="1"/>
        <v/>
      </c>
      <c r="H189" s="319" t="str">
        <f ca="1"/>
        <v/>
      </c>
      <c r="I189" s="339" t="str">
        <f ca="1"/>
        <v/>
      </c>
      <c r="J189" s="318" t="str">
        <f ca="1"/>
        <v/>
      </c>
      <c r="K189" s="319" t="str">
        <f ca="1"/>
        <v/>
      </c>
      <c r="L189" s="319" t="str">
        <f ca="1"/>
        <v/>
      </c>
      <c r="M189" s="323" t="str">
        <f ca="1"/>
        <v/>
      </c>
      <c r="N189" s="340" t="str">
        <f ca="1"/>
        <v/>
      </c>
      <c r="O189" s="319" t="str">
        <f ca="1"/>
        <v/>
      </c>
      <c r="P189" s="320" t="str">
        <f ca="1"/>
        <v/>
      </c>
      <c r="Q189" s="319" t="str">
        <f ca="1"/>
        <v/>
      </c>
      <c r="R189" s="341" t="str">
        <f ca="1"/>
        <v/>
      </c>
      <c r="T189" s="338" t="str">
        <f ca="1"/>
        <v/>
      </c>
      <c r="U189" s="318" t="str">
        <f ca="1"/>
        <v/>
      </c>
      <c r="V189" s="318" t="str">
        <f ca="1"/>
        <v/>
      </c>
      <c r="W189" s="319" t="str">
        <f ca="1"/>
        <v/>
      </c>
      <c r="X189" s="339" t="str">
        <f ca="1"/>
        <v/>
      </c>
      <c r="Y189" s="318" t="str">
        <f ca="1"/>
        <v/>
      </c>
      <c r="Z189" s="319" t="str">
        <f ca="1"/>
        <v/>
      </c>
      <c r="AA189" s="319" t="str">
        <f ca="1"/>
        <v/>
      </c>
      <c r="AB189" s="323" t="str">
        <f ca="1"/>
        <v/>
      </c>
      <c r="AC189" s="342" t="str">
        <f ca="1"/>
        <v/>
      </c>
      <c r="AD189" s="343" t="str">
        <f ca="1"/>
        <v/>
      </c>
      <c r="AE189" s="344" t="str">
        <f ca="1"/>
        <v/>
      </c>
      <c r="AF189" s="319" t="str">
        <f ca="1"/>
        <v/>
      </c>
      <c r="AG189" s="319" t="str">
        <f ca="1"/>
        <v/>
      </c>
      <c r="AH189" s="341" t="str">
        <f ca="1"/>
        <v/>
      </c>
    </row>
    <row r="190" spans="6:34">
      <c r="F190" s="338" t="str">
        <f ca="1"/>
        <v/>
      </c>
      <c r="G190" s="318" t="str">
        <f ca="1"/>
        <v/>
      </c>
      <c r="H190" s="319" t="str">
        <f ca="1"/>
        <v/>
      </c>
      <c r="I190" s="339" t="str">
        <f ca="1"/>
        <v/>
      </c>
      <c r="J190" s="318" t="str">
        <f ca="1"/>
        <v/>
      </c>
      <c r="K190" s="319" t="str">
        <f ca="1"/>
        <v/>
      </c>
      <c r="L190" s="319" t="str">
        <f ca="1"/>
        <v/>
      </c>
      <c r="M190" s="323" t="str">
        <f ca="1"/>
        <v/>
      </c>
      <c r="N190" s="340" t="str">
        <f ca="1"/>
        <v/>
      </c>
      <c r="O190" s="319" t="str">
        <f ca="1"/>
        <v/>
      </c>
      <c r="P190" s="320" t="str">
        <f ca="1"/>
        <v/>
      </c>
      <c r="Q190" s="319" t="str">
        <f ca="1"/>
        <v/>
      </c>
      <c r="R190" s="341" t="str">
        <f ca="1"/>
        <v/>
      </c>
      <c r="T190" s="338" t="str">
        <f ca="1"/>
        <v/>
      </c>
      <c r="U190" s="318" t="str">
        <f ca="1"/>
        <v/>
      </c>
      <c r="V190" s="318" t="str">
        <f ca="1"/>
        <v/>
      </c>
      <c r="W190" s="319" t="str">
        <f ca="1"/>
        <v/>
      </c>
      <c r="X190" s="339" t="str">
        <f ca="1"/>
        <v/>
      </c>
      <c r="Y190" s="318" t="str">
        <f ca="1"/>
        <v/>
      </c>
      <c r="Z190" s="319" t="str">
        <f ca="1"/>
        <v/>
      </c>
      <c r="AA190" s="319" t="str">
        <f ca="1"/>
        <v/>
      </c>
      <c r="AB190" s="323" t="str">
        <f ca="1"/>
        <v/>
      </c>
      <c r="AC190" s="342" t="str">
        <f ca="1"/>
        <v/>
      </c>
      <c r="AD190" s="343" t="str">
        <f ca="1"/>
        <v/>
      </c>
      <c r="AE190" s="344" t="str">
        <f ca="1"/>
        <v/>
      </c>
      <c r="AF190" s="319" t="str">
        <f ca="1"/>
        <v/>
      </c>
      <c r="AG190" s="319" t="str">
        <f ca="1"/>
        <v/>
      </c>
      <c r="AH190" s="341" t="str">
        <f ca="1"/>
        <v/>
      </c>
    </row>
    <row r="191" spans="6:34">
      <c r="F191" s="338" t="str">
        <f ca="1"/>
        <v/>
      </c>
      <c r="G191" s="318" t="str">
        <f ca="1"/>
        <v/>
      </c>
      <c r="H191" s="319" t="str">
        <f ca="1"/>
        <v/>
      </c>
      <c r="I191" s="339" t="str">
        <f ca="1"/>
        <v/>
      </c>
      <c r="J191" s="318" t="str">
        <f ca="1"/>
        <v/>
      </c>
      <c r="K191" s="319" t="str">
        <f ca="1"/>
        <v/>
      </c>
      <c r="L191" s="319" t="str">
        <f ca="1"/>
        <v/>
      </c>
      <c r="M191" s="323" t="str">
        <f ca="1"/>
        <v/>
      </c>
      <c r="N191" s="340" t="str">
        <f ca="1"/>
        <v/>
      </c>
      <c r="O191" s="319" t="str">
        <f ca="1"/>
        <v/>
      </c>
      <c r="P191" s="320" t="str">
        <f ca="1"/>
        <v/>
      </c>
      <c r="Q191" s="319" t="str">
        <f ca="1"/>
        <v/>
      </c>
      <c r="R191" s="341" t="str">
        <f ca="1"/>
        <v/>
      </c>
      <c r="T191" s="338" t="str">
        <f ca="1"/>
        <v/>
      </c>
      <c r="U191" s="318" t="str">
        <f ca="1"/>
        <v/>
      </c>
      <c r="V191" s="318" t="str">
        <f ca="1"/>
        <v/>
      </c>
      <c r="W191" s="319" t="str">
        <f ca="1"/>
        <v/>
      </c>
      <c r="X191" s="339" t="str">
        <f ca="1"/>
        <v/>
      </c>
      <c r="Y191" s="318" t="str">
        <f ca="1"/>
        <v/>
      </c>
      <c r="Z191" s="319" t="str">
        <f ca="1"/>
        <v/>
      </c>
      <c r="AA191" s="319" t="str">
        <f ca="1"/>
        <v/>
      </c>
      <c r="AB191" s="323" t="str">
        <f ca="1"/>
        <v/>
      </c>
      <c r="AC191" s="342" t="str">
        <f ca="1"/>
        <v/>
      </c>
      <c r="AD191" s="343" t="str">
        <f ca="1"/>
        <v/>
      </c>
      <c r="AE191" s="344" t="str">
        <f ca="1"/>
        <v/>
      </c>
      <c r="AF191" s="319" t="str">
        <f ca="1"/>
        <v/>
      </c>
      <c r="AG191" s="319" t="str">
        <f ca="1"/>
        <v/>
      </c>
      <c r="AH191" s="341" t="str">
        <f ca="1"/>
        <v/>
      </c>
    </row>
    <row r="192" spans="6:34">
      <c r="F192" s="338" t="str">
        <f ca="1"/>
        <v/>
      </c>
      <c r="G192" s="318" t="str">
        <f ca="1"/>
        <v/>
      </c>
      <c r="H192" s="319" t="str">
        <f ca="1"/>
        <v/>
      </c>
      <c r="I192" s="339" t="str">
        <f ca="1"/>
        <v/>
      </c>
      <c r="J192" s="318" t="str">
        <f ca="1"/>
        <v/>
      </c>
      <c r="K192" s="319" t="str">
        <f ca="1"/>
        <v/>
      </c>
      <c r="L192" s="319" t="str">
        <f ca="1"/>
        <v/>
      </c>
      <c r="M192" s="323" t="str">
        <f ca="1"/>
        <v/>
      </c>
      <c r="N192" s="340" t="str">
        <f ca="1"/>
        <v/>
      </c>
      <c r="O192" s="319" t="str">
        <f ca="1"/>
        <v/>
      </c>
      <c r="P192" s="320" t="str">
        <f ca="1"/>
        <v/>
      </c>
      <c r="Q192" s="319" t="str">
        <f ca="1"/>
        <v/>
      </c>
      <c r="R192" s="341" t="str">
        <f ca="1"/>
        <v/>
      </c>
      <c r="T192" s="338" t="str">
        <f ca="1"/>
        <v/>
      </c>
      <c r="U192" s="318" t="str">
        <f ca="1"/>
        <v/>
      </c>
      <c r="V192" s="318" t="str">
        <f ca="1"/>
        <v/>
      </c>
      <c r="W192" s="319" t="str">
        <f ca="1"/>
        <v/>
      </c>
      <c r="X192" s="339" t="str">
        <f ca="1"/>
        <v/>
      </c>
      <c r="Y192" s="318" t="str">
        <f ca="1"/>
        <v/>
      </c>
      <c r="Z192" s="319" t="str">
        <f ca="1"/>
        <v/>
      </c>
      <c r="AA192" s="319" t="str">
        <f ca="1"/>
        <v/>
      </c>
      <c r="AB192" s="323" t="str">
        <f ca="1"/>
        <v/>
      </c>
      <c r="AC192" s="342" t="str">
        <f ca="1"/>
        <v/>
      </c>
      <c r="AD192" s="343" t="str">
        <f ca="1"/>
        <v/>
      </c>
      <c r="AE192" s="344" t="str">
        <f ca="1"/>
        <v/>
      </c>
      <c r="AF192" s="319" t="str">
        <f ca="1"/>
        <v/>
      </c>
      <c r="AG192" s="319" t="str">
        <f ca="1"/>
        <v/>
      </c>
      <c r="AH192" s="341" t="str">
        <f ca="1"/>
        <v/>
      </c>
    </row>
    <row r="193" spans="6:34">
      <c r="F193" s="338" t="str">
        <f ca="1"/>
        <v/>
      </c>
      <c r="G193" s="318" t="str">
        <f ca="1"/>
        <v/>
      </c>
      <c r="H193" s="319" t="str">
        <f ca="1"/>
        <v/>
      </c>
      <c r="I193" s="339" t="str">
        <f ca="1"/>
        <v/>
      </c>
      <c r="J193" s="318" t="str">
        <f ca="1"/>
        <v/>
      </c>
      <c r="K193" s="319" t="str">
        <f ca="1"/>
        <v/>
      </c>
      <c r="L193" s="319" t="str">
        <f ca="1"/>
        <v/>
      </c>
      <c r="M193" s="323" t="str">
        <f ca="1"/>
        <v/>
      </c>
      <c r="N193" s="340" t="str">
        <f ca="1"/>
        <v/>
      </c>
      <c r="O193" s="319" t="str">
        <f ca="1"/>
        <v/>
      </c>
      <c r="P193" s="320" t="str">
        <f ca="1"/>
        <v/>
      </c>
      <c r="Q193" s="319" t="str">
        <f ca="1"/>
        <v/>
      </c>
      <c r="R193" s="341" t="str">
        <f ca="1"/>
        <v/>
      </c>
      <c r="T193" s="338" t="str">
        <f ca="1"/>
        <v/>
      </c>
      <c r="U193" s="318" t="str">
        <f ca="1"/>
        <v/>
      </c>
      <c r="V193" s="318" t="str">
        <f ca="1"/>
        <v/>
      </c>
      <c r="W193" s="319" t="str">
        <f ca="1"/>
        <v/>
      </c>
      <c r="X193" s="339" t="str">
        <f ca="1"/>
        <v/>
      </c>
      <c r="Y193" s="318" t="str">
        <f ca="1"/>
        <v/>
      </c>
      <c r="Z193" s="319" t="str">
        <f ca="1"/>
        <v/>
      </c>
      <c r="AA193" s="319" t="str">
        <f ca="1"/>
        <v/>
      </c>
      <c r="AB193" s="323" t="str">
        <f ca="1"/>
        <v/>
      </c>
      <c r="AC193" s="342" t="str">
        <f ca="1"/>
        <v/>
      </c>
      <c r="AD193" s="343" t="str">
        <f ca="1"/>
        <v/>
      </c>
      <c r="AE193" s="344" t="str">
        <f ca="1"/>
        <v/>
      </c>
      <c r="AF193" s="319" t="str">
        <f ca="1"/>
        <v/>
      </c>
      <c r="AG193" s="319" t="str">
        <f ca="1"/>
        <v/>
      </c>
      <c r="AH193" s="341" t="str">
        <f ca="1"/>
        <v/>
      </c>
    </row>
    <row r="194" spans="6:34">
      <c r="F194" s="338" t="str">
        <f ca="1"/>
        <v/>
      </c>
      <c r="G194" s="318" t="str">
        <f ca="1"/>
        <v/>
      </c>
      <c r="H194" s="319" t="str">
        <f ca="1"/>
        <v/>
      </c>
      <c r="I194" s="339" t="str">
        <f ca="1"/>
        <v/>
      </c>
      <c r="J194" s="318" t="str">
        <f ca="1"/>
        <v/>
      </c>
      <c r="K194" s="319" t="str">
        <f ca="1"/>
        <v/>
      </c>
      <c r="L194" s="319" t="str">
        <f ca="1"/>
        <v/>
      </c>
      <c r="M194" s="323" t="str">
        <f ca="1"/>
        <v/>
      </c>
      <c r="N194" s="340" t="str">
        <f ca="1"/>
        <v/>
      </c>
      <c r="O194" s="319" t="str">
        <f ca="1"/>
        <v/>
      </c>
      <c r="P194" s="320" t="str">
        <f ca="1"/>
        <v/>
      </c>
      <c r="Q194" s="319" t="str">
        <f ca="1"/>
        <v/>
      </c>
      <c r="R194" s="341" t="str">
        <f ca="1"/>
        <v/>
      </c>
      <c r="T194" s="338" t="str">
        <f ca="1"/>
        <v/>
      </c>
      <c r="U194" s="318" t="str">
        <f ca="1"/>
        <v/>
      </c>
      <c r="V194" s="318" t="str">
        <f ca="1"/>
        <v/>
      </c>
      <c r="W194" s="319" t="str">
        <f ca="1"/>
        <v/>
      </c>
      <c r="X194" s="339" t="str">
        <f ca="1"/>
        <v/>
      </c>
      <c r="Y194" s="318" t="str">
        <f ca="1"/>
        <v/>
      </c>
      <c r="Z194" s="319" t="str">
        <f ca="1"/>
        <v/>
      </c>
      <c r="AA194" s="319" t="str">
        <f ca="1"/>
        <v/>
      </c>
      <c r="AB194" s="323" t="str">
        <f ca="1"/>
        <v/>
      </c>
      <c r="AC194" s="342" t="str">
        <f ca="1"/>
        <v/>
      </c>
      <c r="AD194" s="343" t="str">
        <f ca="1"/>
        <v/>
      </c>
      <c r="AE194" s="344" t="str">
        <f ca="1"/>
        <v/>
      </c>
      <c r="AF194" s="319" t="str">
        <f ca="1"/>
        <v/>
      </c>
      <c r="AG194" s="319" t="str">
        <f ca="1"/>
        <v/>
      </c>
      <c r="AH194" s="341" t="str">
        <f ca="1"/>
        <v/>
      </c>
    </row>
    <row r="195" spans="6:34">
      <c r="F195" s="338" t="str">
        <f ca="1"/>
        <v/>
      </c>
      <c r="G195" s="318" t="str">
        <f ca="1"/>
        <v/>
      </c>
      <c r="H195" s="319" t="str">
        <f ca="1"/>
        <v/>
      </c>
      <c r="I195" s="339" t="str">
        <f ca="1"/>
        <v/>
      </c>
      <c r="J195" s="318" t="str">
        <f ca="1"/>
        <v/>
      </c>
      <c r="K195" s="319" t="str">
        <f ca="1"/>
        <v/>
      </c>
      <c r="L195" s="319" t="str">
        <f ca="1"/>
        <v/>
      </c>
      <c r="M195" s="323" t="str">
        <f ca="1"/>
        <v/>
      </c>
      <c r="N195" s="340" t="str">
        <f ca="1"/>
        <v/>
      </c>
      <c r="O195" s="319" t="str">
        <f ca="1"/>
        <v/>
      </c>
      <c r="P195" s="320" t="str">
        <f ca="1"/>
        <v/>
      </c>
      <c r="Q195" s="319" t="str">
        <f ca="1"/>
        <v/>
      </c>
      <c r="R195" s="341" t="str">
        <f ca="1"/>
        <v/>
      </c>
      <c r="T195" s="338" t="str">
        <f ca="1"/>
        <v/>
      </c>
      <c r="U195" s="318" t="str">
        <f ca="1"/>
        <v/>
      </c>
      <c r="V195" s="318" t="str">
        <f ca="1"/>
        <v/>
      </c>
      <c r="W195" s="319" t="str">
        <f ca="1"/>
        <v/>
      </c>
      <c r="X195" s="339" t="str">
        <f ca="1"/>
        <v/>
      </c>
      <c r="Y195" s="318" t="str">
        <f ca="1"/>
        <v/>
      </c>
      <c r="Z195" s="319" t="str">
        <f ca="1"/>
        <v/>
      </c>
      <c r="AA195" s="319" t="str">
        <f ca="1"/>
        <v/>
      </c>
      <c r="AB195" s="323" t="str">
        <f ca="1"/>
        <v/>
      </c>
      <c r="AC195" s="342" t="str">
        <f ca="1"/>
        <v/>
      </c>
      <c r="AD195" s="343" t="str">
        <f ca="1"/>
        <v/>
      </c>
      <c r="AE195" s="344" t="str">
        <f ca="1"/>
        <v/>
      </c>
      <c r="AF195" s="319" t="str">
        <f ca="1"/>
        <v/>
      </c>
      <c r="AG195" s="319" t="str">
        <f ca="1"/>
        <v/>
      </c>
      <c r="AH195" s="341" t="str">
        <f ca="1"/>
        <v/>
      </c>
    </row>
    <row r="196" spans="6:34">
      <c r="F196" s="338" t="str">
        <f ca="1"/>
        <v/>
      </c>
      <c r="G196" s="318" t="str">
        <f ca="1"/>
        <v/>
      </c>
      <c r="H196" s="319" t="str">
        <f ca="1"/>
        <v/>
      </c>
      <c r="I196" s="339" t="str">
        <f ca="1"/>
        <v/>
      </c>
      <c r="J196" s="318" t="str">
        <f ca="1"/>
        <v/>
      </c>
      <c r="K196" s="319" t="str">
        <f ca="1"/>
        <v/>
      </c>
      <c r="L196" s="319" t="str">
        <f ca="1"/>
        <v/>
      </c>
      <c r="M196" s="323" t="str">
        <f ca="1"/>
        <v/>
      </c>
      <c r="N196" s="340" t="str">
        <f ca="1"/>
        <v/>
      </c>
      <c r="O196" s="319" t="str">
        <f ca="1"/>
        <v/>
      </c>
      <c r="P196" s="320" t="str">
        <f ca="1"/>
        <v/>
      </c>
      <c r="Q196" s="319" t="str">
        <f ca="1"/>
        <v/>
      </c>
      <c r="R196" s="341" t="str">
        <f ca="1"/>
        <v/>
      </c>
      <c r="T196" s="338" t="str">
        <f ca="1"/>
        <v/>
      </c>
      <c r="U196" s="318" t="str">
        <f ca="1"/>
        <v/>
      </c>
      <c r="V196" s="318" t="str">
        <f ca="1"/>
        <v/>
      </c>
      <c r="W196" s="319" t="str">
        <f ca="1"/>
        <v/>
      </c>
      <c r="X196" s="339" t="str">
        <f ca="1"/>
        <v/>
      </c>
      <c r="Y196" s="318" t="str">
        <f ca="1"/>
        <v/>
      </c>
      <c r="Z196" s="319" t="str">
        <f ca="1"/>
        <v/>
      </c>
      <c r="AA196" s="319" t="str">
        <f ca="1"/>
        <v/>
      </c>
      <c r="AB196" s="323" t="str">
        <f ca="1"/>
        <v/>
      </c>
      <c r="AC196" s="342" t="str">
        <f ca="1"/>
        <v/>
      </c>
      <c r="AD196" s="343" t="str">
        <f ca="1"/>
        <v/>
      </c>
      <c r="AE196" s="344" t="str">
        <f ca="1"/>
        <v/>
      </c>
      <c r="AF196" s="319" t="str">
        <f ca="1"/>
        <v/>
      </c>
      <c r="AG196" s="319" t="str">
        <f ca="1"/>
        <v/>
      </c>
      <c r="AH196" s="341" t="str">
        <f ca="1"/>
        <v/>
      </c>
    </row>
    <row r="197" spans="6:34">
      <c r="F197" s="338" t="str">
        <f ca="1"/>
        <v/>
      </c>
      <c r="G197" s="318" t="str">
        <f ca="1"/>
        <v/>
      </c>
      <c r="H197" s="319" t="str">
        <f ca="1"/>
        <v/>
      </c>
      <c r="I197" s="339" t="str">
        <f ca="1"/>
        <v/>
      </c>
      <c r="J197" s="318" t="str">
        <f ca="1"/>
        <v/>
      </c>
      <c r="K197" s="319" t="str">
        <f ca="1"/>
        <v/>
      </c>
      <c r="L197" s="319" t="str">
        <f ca="1"/>
        <v/>
      </c>
      <c r="M197" s="323" t="str">
        <f ca="1"/>
        <v/>
      </c>
      <c r="N197" s="340" t="str">
        <f ca="1"/>
        <v/>
      </c>
      <c r="O197" s="319" t="str">
        <f ca="1"/>
        <v/>
      </c>
      <c r="P197" s="320" t="str">
        <f ca="1"/>
        <v/>
      </c>
      <c r="Q197" s="319" t="str">
        <f ca="1"/>
        <v/>
      </c>
      <c r="R197" s="341" t="str">
        <f ca="1"/>
        <v/>
      </c>
      <c r="T197" s="338" t="str">
        <f ca="1"/>
        <v/>
      </c>
      <c r="U197" s="318" t="str">
        <f ca="1"/>
        <v/>
      </c>
      <c r="V197" s="318" t="str">
        <f ca="1"/>
        <v/>
      </c>
      <c r="W197" s="319" t="str">
        <f ca="1"/>
        <v/>
      </c>
      <c r="X197" s="339" t="str">
        <f ca="1"/>
        <v/>
      </c>
      <c r="Y197" s="318" t="str">
        <f ca="1"/>
        <v/>
      </c>
      <c r="Z197" s="319" t="str">
        <f ca="1"/>
        <v/>
      </c>
      <c r="AA197" s="319" t="str">
        <f ca="1"/>
        <v/>
      </c>
      <c r="AB197" s="323" t="str">
        <f ca="1"/>
        <v/>
      </c>
      <c r="AC197" s="342" t="str">
        <f ca="1"/>
        <v/>
      </c>
      <c r="AD197" s="343" t="str">
        <f ca="1"/>
        <v/>
      </c>
      <c r="AE197" s="344" t="str">
        <f ca="1"/>
        <v/>
      </c>
      <c r="AF197" s="319" t="str">
        <f ca="1"/>
        <v/>
      </c>
      <c r="AG197" s="319" t="str">
        <f ca="1"/>
        <v/>
      </c>
      <c r="AH197" s="341" t="str">
        <f ca="1"/>
        <v/>
      </c>
    </row>
    <row r="198" spans="6:34">
      <c r="F198" s="338" t="str">
        <f ca="1"/>
        <v/>
      </c>
      <c r="G198" s="318" t="str">
        <f ca="1"/>
        <v/>
      </c>
      <c r="H198" s="319" t="str">
        <f ca="1"/>
        <v/>
      </c>
      <c r="I198" s="339" t="str">
        <f ca="1"/>
        <v/>
      </c>
      <c r="J198" s="318" t="str">
        <f ca="1"/>
        <v/>
      </c>
      <c r="K198" s="319" t="str">
        <f ca="1"/>
        <v/>
      </c>
      <c r="L198" s="319" t="str">
        <f ca="1"/>
        <v/>
      </c>
      <c r="M198" s="323" t="str">
        <f ca="1"/>
        <v/>
      </c>
      <c r="N198" s="340" t="str">
        <f ca="1"/>
        <v/>
      </c>
      <c r="O198" s="319" t="str">
        <f ca="1"/>
        <v/>
      </c>
      <c r="P198" s="320" t="str">
        <f ca="1"/>
        <v/>
      </c>
      <c r="Q198" s="319" t="str">
        <f ca="1"/>
        <v/>
      </c>
      <c r="R198" s="341" t="str">
        <f ca="1"/>
        <v/>
      </c>
      <c r="T198" s="338" t="str">
        <f ca="1"/>
        <v/>
      </c>
      <c r="U198" s="318" t="str">
        <f ca="1"/>
        <v/>
      </c>
      <c r="V198" s="318" t="str">
        <f ca="1"/>
        <v/>
      </c>
      <c r="W198" s="319" t="str">
        <f ca="1"/>
        <v/>
      </c>
      <c r="X198" s="339" t="str">
        <f ca="1"/>
        <v/>
      </c>
      <c r="Y198" s="318" t="str">
        <f ca="1"/>
        <v/>
      </c>
      <c r="Z198" s="319" t="str">
        <f ca="1"/>
        <v/>
      </c>
      <c r="AA198" s="319" t="str">
        <f ca="1"/>
        <v/>
      </c>
      <c r="AB198" s="323" t="str">
        <f ca="1"/>
        <v/>
      </c>
      <c r="AC198" s="342" t="str">
        <f ca="1"/>
        <v/>
      </c>
      <c r="AD198" s="343" t="str">
        <f ca="1"/>
        <v/>
      </c>
      <c r="AE198" s="344" t="str">
        <f ca="1"/>
        <v/>
      </c>
      <c r="AF198" s="319" t="str">
        <f ca="1"/>
        <v/>
      </c>
      <c r="AG198" s="319" t="str">
        <f ca="1"/>
        <v/>
      </c>
      <c r="AH198" s="341" t="str">
        <f ca="1"/>
        <v/>
      </c>
    </row>
    <row r="199" spans="6:34">
      <c r="F199" s="338" t="str">
        <f ca="1"/>
        <v/>
      </c>
      <c r="G199" s="318" t="str">
        <f ca="1"/>
        <v/>
      </c>
      <c r="H199" s="319" t="str">
        <f ca="1"/>
        <v/>
      </c>
      <c r="I199" s="339" t="str">
        <f ca="1"/>
        <v/>
      </c>
      <c r="J199" s="318" t="str">
        <f ca="1"/>
        <v/>
      </c>
      <c r="K199" s="319" t="str">
        <f ca="1"/>
        <v/>
      </c>
      <c r="L199" s="319" t="str">
        <f ca="1"/>
        <v/>
      </c>
      <c r="M199" s="323" t="str">
        <f ca="1"/>
        <v/>
      </c>
      <c r="N199" s="340" t="str">
        <f ca="1"/>
        <v/>
      </c>
      <c r="O199" s="319" t="str">
        <f ca="1"/>
        <v/>
      </c>
      <c r="P199" s="320" t="str">
        <f ca="1"/>
        <v/>
      </c>
      <c r="Q199" s="319" t="str">
        <f ca="1"/>
        <v/>
      </c>
      <c r="R199" s="341" t="str">
        <f ca="1"/>
        <v/>
      </c>
      <c r="T199" s="338" t="str">
        <f ca="1"/>
        <v/>
      </c>
      <c r="U199" s="318" t="str">
        <f ca="1"/>
        <v/>
      </c>
      <c r="V199" s="318" t="str">
        <f ca="1"/>
        <v/>
      </c>
      <c r="W199" s="319" t="str">
        <f ca="1"/>
        <v/>
      </c>
      <c r="X199" s="339" t="str">
        <f ca="1"/>
        <v/>
      </c>
      <c r="Y199" s="318" t="str">
        <f ca="1"/>
        <v/>
      </c>
      <c r="Z199" s="319" t="str">
        <f ca="1"/>
        <v/>
      </c>
      <c r="AA199" s="319" t="str">
        <f ca="1"/>
        <v/>
      </c>
      <c r="AB199" s="323" t="str">
        <f ca="1"/>
        <v/>
      </c>
      <c r="AC199" s="342" t="str">
        <f ca="1"/>
        <v/>
      </c>
      <c r="AD199" s="343" t="str">
        <f ca="1"/>
        <v/>
      </c>
      <c r="AE199" s="344" t="str">
        <f ca="1"/>
        <v/>
      </c>
      <c r="AF199" s="319" t="str">
        <f ca="1"/>
        <v/>
      </c>
      <c r="AG199" s="319" t="str">
        <f ca="1"/>
        <v/>
      </c>
      <c r="AH199" s="341" t="str">
        <f ca="1"/>
        <v/>
      </c>
    </row>
    <row r="200" spans="6:34">
      <c r="F200" s="338" t="str">
        <f ca="1"/>
        <v/>
      </c>
      <c r="G200" s="318" t="str">
        <f ca="1"/>
        <v/>
      </c>
      <c r="H200" s="319" t="str">
        <f ca="1"/>
        <v/>
      </c>
      <c r="I200" s="339" t="str">
        <f ca="1"/>
        <v/>
      </c>
      <c r="J200" s="318" t="str">
        <f ca="1"/>
        <v/>
      </c>
      <c r="K200" s="319" t="str">
        <f ca="1"/>
        <v/>
      </c>
      <c r="L200" s="319" t="str">
        <f ca="1"/>
        <v/>
      </c>
      <c r="M200" s="323" t="str">
        <f ca="1"/>
        <v/>
      </c>
      <c r="N200" s="340" t="str">
        <f ca="1"/>
        <v/>
      </c>
      <c r="O200" s="319" t="str">
        <f ca="1"/>
        <v/>
      </c>
      <c r="P200" s="320" t="str">
        <f ca="1"/>
        <v/>
      </c>
      <c r="Q200" s="319" t="str">
        <f ca="1"/>
        <v/>
      </c>
      <c r="R200" s="341" t="str">
        <f ca="1"/>
        <v/>
      </c>
      <c r="T200" s="338" t="str">
        <f ca="1"/>
        <v/>
      </c>
      <c r="U200" s="318" t="str">
        <f ca="1"/>
        <v/>
      </c>
      <c r="V200" s="318" t="str">
        <f ca="1"/>
        <v/>
      </c>
      <c r="W200" s="319" t="str">
        <f ca="1"/>
        <v/>
      </c>
      <c r="X200" s="339" t="str">
        <f ca="1"/>
        <v/>
      </c>
      <c r="Y200" s="318" t="str">
        <f ca="1"/>
        <v/>
      </c>
      <c r="Z200" s="319" t="str">
        <f ca="1"/>
        <v/>
      </c>
      <c r="AA200" s="319" t="str">
        <f ca="1"/>
        <v/>
      </c>
      <c r="AB200" s="323" t="str">
        <f ca="1"/>
        <v/>
      </c>
      <c r="AC200" s="342" t="str">
        <f ca="1"/>
        <v/>
      </c>
      <c r="AD200" s="343" t="str">
        <f ca="1"/>
        <v/>
      </c>
      <c r="AE200" s="344" t="str">
        <f ca="1"/>
        <v/>
      </c>
      <c r="AF200" s="319" t="str">
        <f ca="1"/>
        <v/>
      </c>
      <c r="AG200" s="319" t="str">
        <f ca="1"/>
        <v/>
      </c>
      <c r="AH200" s="341" t="str">
        <f ca="1"/>
        <v/>
      </c>
    </row>
    <row r="201" spans="6:34">
      <c r="F201" s="338" t="str">
        <f ca="1"/>
        <v/>
      </c>
      <c r="G201" s="318" t="str">
        <f ca="1"/>
        <v/>
      </c>
      <c r="H201" s="319" t="str">
        <f ca="1"/>
        <v/>
      </c>
      <c r="I201" s="339" t="str">
        <f ca="1"/>
        <v/>
      </c>
      <c r="J201" s="318" t="str">
        <f ca="1"/>
        <v/>
      </c>
      <c r="K201" s="319" t="str">
        <f ca="1"/>
        <v/>
      </c>
      <c r="L201" s="319" t="str">
        <f ca="1"/>
        <v/>
      </c>
      <c r="M201" s="323" t="str">
        <f ca="1"/>
        <v/>
      </c>
      <c r="N201" s="340" t="str">
        <f ca="1"/>
        <v/>
      </c>
      <c r="O201" s="319" t="str">
        <f ca="1"/>
        <v/>
      </c>
      <c r="P201" s="320" t="str">
        <f ca="1"/>
        <v/>
      </c>
      <c r="Q201" s="319" t="str">
        <f ca="1"/>
        <v/>
      </c>
      <c r="R201" s="341" t="str">
        <f ca="1"/>
        <v/>
      </c>
      <c r="T201" s="338" t="str">
        <f ca="1"/>
        <v/>
      </c>
      <c r="U201" s="318" t="str">
        <f ca="1"/>
        <v/>
      </c>
      <c r="V201" s="318" t="str">
        <f ca="1"/>
        <v/>
      </c>
      <c r="W201" s="319" t="str">
        <f ca="1"/>
        <v/>
      </c>
      <c r="X201" s="339" t="str">
        <f ca="1"/>
        <v/>
      </c>
      <c r="Y201" s="318" t="str">
        <f ca="1"/>
        <v/>
      </c>
      <c r="Z201" s="319" t="str">
        <f ca="1"/>
        <v/>
      </c>
      <c r="AA201" s="319" t="str">
        <f ca="1"/>
        <v/>
      </c>
      <c r="AB201" s="323" t="str">
        <f ca="1"/>
        <v/>
      </c>
      <c r="AC201" s="342" t="str">
        <f ca="1"/>
        <v/>
      </c>
      <c r="AD201" s="343" t="str">
        <f ca="1"/>
        <v/>
      </c>
      <c r="AE201" s="344" t="str">
        <f ca="1"/>
        <v/>
      </c>
      <c r="AF201" s="319" t="str">
        <f ca="1"/>
        <v/>
      </c>
      <c r="AG201" s="319" t="str">
        <f ca="1"/>
        <v/>
      </c>
      <c r="AH201" s="341" t="str">
        <f ca="1"/>
        <v/>
      </c>
    </row>
    <row r="202" spans="6:34">
      <c r="F202" s="338" t="str">
        <f ca="1"/>
        <v/>
      </c>
      <c r="G202" s="318" t="str">
        <f ca="1"/>
        <v/>
      </c>
      <c r="H202" s="319" t="str">
        <f ca="1"/>
        <v/>
      </c>
      <c r="I202" s="339" t="str">
        <f ca="1"/>
        <v/>
      </c>
      <c r="J202" s="318" t="str">
        <f ca="1"/>
        <v/>
      </c>
      <c r="K202" s="319" t="str">
        <f ca="1"/>
        <v/>
      </c>
      <c r="L202" s="319" t="str">
        <f ca="1"/>
        <v/>
      </c>
      <c r="M202" s="323" t="str">
        <f ca="1"/>
        <v/>
      </c>
      <c r="N202" s="340" t="str">
        <f ca="1"/>
        <v/>
      </c>
      <c r="O202" s="319" t="str">
        <f ca="1"/>
        <v/>
      </c>
      <c r="P202" s="320" t="str">
        <f ca="1"/>
        <v/>
      </c>
      <c r="Q202" s="319" t="str">
        <f ca="1"/>
        <v/>
      </c>
      <c r="R202" s="341" t="str">
        <f ca="1"/>
        <v/>
      </c>
      <c r="T202" s="338" t="str">
        <f ca="1"/>
        <v/>
      </c>
      <c r="U202" s="318" t="str">
        <f ca="1"/>
        <v/>
      </c>
      <c r="V202" s="318" t="str">
        <f ca="1"/>
        <v/>
      </c>
      <c r="W202" s="319" t="str">
        <f ca="1"/>
        <v/>
      </c>
      <c r="X202" s="339" t="str">
        <f ca="1"/>
        <v/>
      </c>
      <c r="Y202" s="318" t="str">
        <f ca="1"/>
        <v/>
      </c>
      <c r="Z202" s="319" t="str">
        <f ca="1"/>
        <v/>
      </c>
      <c r="AA202" s="319" t="str">
        <f ca="1"/>
        <v/>
      </c>
      <c r="AB202" s="323" t="str">
        <f ca="1"/>
        <v/>
      </c>
      <c r="AC202" s="342" t="str">
        <f ca="1"/>
        <v/>
      </c>
      <c r="AD202" s="343" t="str">
        <f ca="1"/>
        <v/>
      </c>
      <c r="AE202" s="344" t="str">
        <f ca="1"/>
        <v/>
      </c>
      <c r="AF202" s="319" t="str">
        <f ca="1"/>
        <v/>
      </c>
      <c r="AG202" s="319" t="str">
        <f ca="1"/>
        <v/>
      </c>
      <c r="AH202" s="341" t="str">
        <f ca="1"/>
        <v/>
      </c>
    </row>
    <row r="203" spans="6:34">
      <c r="F203" s="338" t="str">
        <f ca="1"/>
        <v/>
      </c>
      <c r="G203" s="318" t="str">
        <f ca="1"/>
        <v/>
      </c>
      <c r="H203" s="319" t="str">
        <f ca="1"/>
        <v/>
      </c>
      <c r="I203" s="339" t="str">
        <f ca="1"/>
        <v/>
      </c>
      <c r="J203" s="318" t="str">
        <f ca="1"/>
        <v/>
      </c>
      <c r="K203" s="319" t="str">
        <f ca="1"/>
        <v/>
      </c>
      <c r="L203" s="319" t="str">
        <f ca="1"/>
        <v/>
      </c>
      <c r="M203" s="323" t="str">
        <f ca="1"/>
        <v/>
      </c>
      <c r="N203" s="340" t="str">
        <f ca="1"/>
        <v/>
      </c>
      <c r="O203" s="319" t="str">
        <f ca="1"/>
        <v/>
      </c>
      <c r="P203" s="320" t="str">
        <f ca="1"/>
        <v/>
      </c>
      <c r="Q203" s="319" t="str">
        <f ca="1"/>
        <v/>
      </c>
      <c r="R203" s="341" t="str">
        <f ca="1"/>
        <v/>
      </c>
      <c r="T203" s="338" t="str">
        <f ca="1"/>
        <v/>
      </c>
      <c r="U203" s="318" t="str">
        <f ca="1"/>
        <v/>
      </c>
      <c r="V203" s="318" t="str">
        <f ca="1"/>
        <v/>
      </c>
      <c r="W203" s="319" t="str">
        <f ca="1"/>
        <v/>
      </c>
      <c r="X203" s="339" t="str">
        <f ca="1"/>
        <v/>
      </c>
      <c r="Y203" s="318" t="str">
        <f ca="1"/>
        <v/>
      </c>
      <c r="Z203" s="319" t="str">
        <f ca="1"/>
        <v/>
      </c>
      <c r="AA203" s="319" t="str">
        <f ca="1"/>
        <v/>
      </c>
      <c r="AB203" s="323" t="str">
        <f ca="1"/>
        <v/>
      </c>
      <c r="AC203" s="342" t="str">
        <f ca="1"/>
        <v/>
      </c>
      <c r="AD203" s="343" t="str">
        <f ca="1"/>
        <v/>
      </c>
      <c r="AE203" s="344" t="str">
        <f ca="1"/>
        <v/>
      </c>
      <c r="AF203" s="319" t="str">
        <f ca="1"/>
        <v/>
      </c>
      <c r="AG203" s="319" t="str">
        <f ca="1"/>
        <v/>
      </c>
      <c r="AH203" s="341" t="str">
        <f ca="1"/>
        <v/>
      </c>
    </row>
    <row r="204" spans="6:34">
      <c r="F204" s="338" t="str">
        <f ca="1"/>
        <v/>
      </c>
      <c r="G204" s="318" t="str">
        <f ca="1"/>
        <v/>
      </c>
      <c r="H204" s="319" t="str">
        <f ca="1"/>
        <v/>
      </c>
      <c r="I204" s="339" t="str">
        <f ca="1"/>
        <v/>
      </c>
      <c r="J204" s="318" t="str">
        <f ca="1"/>
        <v/>
      </c>
      <c r="K204" s="319" t="str">
        <f ca="1"/>
        <v/>
      </c>
      <c r="L204" s="319" t="str">
        <f ca="1"/>
        <v/>
      </c>
      <c r="M204" s="323" t="str">
        <f ca="1"/>
        <v/>
      </c>
      <c r="N204" s="340" t="str">
        <f ca="1"/>
        <v/>
      </c>
      <c r="O204" s="319" t="str">
        <f ca="1"/>
        <v/>
      </c>
      <c r="P204" s="320" t="str">
        <f ca="1"/>
        <v/>
      </c>
      <c r="Q204" s="319" t="str">
        <f ca="1"/>
        <v/>
      </c>
      <c r="R204" s="341" t="str">
        <f ca="1"/>
        <v/>
      </c>
      <c r="T204" s="338" t="str">
        <f ca="1"/>
        <v/>
      </c>
      <c r="U204" s="318" t="str">
        <f ca="1"/>
        <v/>
      </c>
      <c r="V204" s="318" t="str">
        <f ca="1"/>
        <v/>
      </c>
      <c r="W204" s="319" t="str">
        <f ca="1"/>
        <v/>
      </c>
      <c r="X204" s="339" t="str">
        <f ca="1"/>
        <v/>
      </c>
      <c r="Y204" s="318" t="str">
        <f ca="1"/>
        <v/>
      </c>
      <c r="Z204" s="319" t="str">
        <f ca="1"/>
        <v/>
      </c>
      <c r="AA204" s="319" t="str">
        <f ca="1"/>
        <v/>
      </c>
      <c r="AB204" s="323" t="str">
        <f ca="1"/>
        <v/>
      </c>
      <c r="AC204" s="342" t="str">
        <f ca="1"/>
        <v/>
      </c>
      <c r="AD204" s="343" t="str">
        <f ca="1"/>
        <v/>
      </c>
      <c r="AE204" s="344" t="str">
        <f ca="1"/>
        <v/>
      </c>
      <c r="AF204" s="319" t="str">
        <f ca="1"/>
        <v/>
      </c>
      <c r="AG204" s="319" t="str">
        <f ca="1"/>
        <v/>
      </c>
      <c r="AH204" s="341" t="str">
        <f ca="1"/>
        <v/>
      </c>
    </row>
    <row r="205" spans="6:34">
      <c r="F205" s="338" t="str">
        <f ca="1"/>
        <v/>
      </c>
      <c r="G205" s="318" t="str">
        <f ca="1"/>
        <v/>
      </c>
      <c r="H205" s="319" t="str">
        <f ca="1"/>
        <v/>
      </c>
      <c r="I205" s="339" t="str">
        <f ca="1"/>
        <v/>
      </c>
      <c r="J205" s="318" t="str">
        <f ca="1"/>
        <v/>
      </c>
      <c r="K205" s="319" t="str">
        <f ca="1"/>
        <v/>
      </c>
      <c r="L205" s="319" t="str">
        <f ca="1"/>
        <v/>
      </c>
      <c r="M205" s="323" t="str">
        <f ca="1"/>
        <v/>
      </c>
      <c r="N205" s="340" t="str">
        <f ca="1"/>
        <v/>
      </c>
      <c r="O205" s="319" t="str">
        <f ca="1"/>
        <v/>
      </c>
      <c r="P205" s="320" t="str">
        <f ca="1"/>
        <v/>
      </c>
      <c r="Q205" s="319" t="str">
        <f ca="1"/>
        <v/>
      </c>
      <c r="R205" s="341" t="str">
        <f ca="1"/>
        <v/>
      </c>
      <c r="T205" s="338" t="str">
        <f ca="1"/>
        <v/>
      </c>
      <c r="U205" s="318" t="str">
        <f ca="1"/>
        <v/>
      </c>
      <c r="V205" s="318" t="str">
        <f ca="1"/>
        <v/>
      </c>
      <c r="W205" s="319" t="str">
        <f ca="1"/>
        <v/>
      </c>
      <c r="X205" s="339" t="str">
        <f ca="1"/>
        <v/>
      </c>
      <c r="Y205" s="318" t="str">
        <f ca="1"/>
        <v/>
      </c>
      <c r="Z205" s="319" t="str">
        <f ca="1"/>
        <v/>
      </c>
      <c r="AA205" s="319" t="str">
        <f ca="1"/>
        <v/>
      </c>
      <c r="AB205" s="323" t="str">
        <f ca="1"/>
        <v/>
      </c>
      <c r="AC205" s="342" t="str">
        <f ca="1"/>
        <v/>
      </c>
      <c r="AD205" s="343" t="str">
        <f ca="1"/>
        <v/>
      </c>
      <c r="AE205" s="344" t="str">
        <f ca="1"/>
        <v/>
      </c>
      <c r="AF205" s="319" t="str">
        <f ca="1"/>
        <v/>
      </c>
      <c r="AG205" s="319" t="str">
        <f ca="1"/>
        <v/>
      </c>
      <c r="AH205" s="341" t="str">
        <f ca="1"/>
        <v/>
      </c>
    </row>
    <row r="206" spans="6:34">
      <c r="F206" s="338" t="str">
        <f ca="1"/>
        <v/>
      </c>
      <c r="G206" s="318" t="str">
        <f ca="1"/>
        <v/>
      </c>
      <c r="H206" s="319" t="str">
        <f ca="1"/>
        <v/>
      </c>
      <c r="I206" s="339" t="str">
        <f ca="1"/>
        <v/>
      </c>
      <c r="J206" s="318" t="str">
        <f ca="1"/>
        <v/>
      </c>
      <c r="K206" s="319" t="str">
        <f ca="1"/>
        <v/>
      </c>
      <c r="L206" s="319" t="str">
        <f ca="1"/>
        <v/>
      </c>
      <c r="M206" s="323" t="str">
        <f ca="1"/>
        <v/>
      </c>
      <c r="N206" s="340" t="str">
        <f ca="1"/>
        <v/>
      </c>
      <c r="O206" s="319" t="str">
        <f ca="1"/>
        <v/>
      </c>
      <c r="P206" s="320" t="str">
        <f ca="1"/>
        <v/>
      </c>
      <c r="Q206" s="319" t="str">
        <f ca="1"/>
        <v/>
      </c>
      <c r="R206" s="341" t="str">
        <f ca="1"/>
        <v/>
      </c>
      <c r="T206" s="338" t="str">
        <f ca="1"/>
        <v/>
      </c>
      <c r="U206" s="318" t="str">
        <f ca="1"/>
        <v/>
      </c>
      <c r="V206" s="318" t="str">
        <f ca="1"/>
        <v/>
      </c>
      <c r="W206" s="319" t="str">
        <f ca="1"/>
        <v/>
      </c>
      <c r="X206" s="339" t="str">
        <f ca="1"/>
        <v/>
      </c>
      <c r="Y206" s="318" t="str">
        <f ca="1"/>
        <v/>
      </c>
      <c r="Z206" s="319" t="str">
        <f ca="1"/>
        <v/>
      </c>
      <c r="AA206" s="319" t="str">
        <f ca="1"/>
        <v/>
      </c>
      <c r="AB206" s="323" t="str">
        <f ca="1"/>
        <v/>
      </c>
      <c r="AC206" s="342" t="str">
        <f ca="1"/>
        <v/>
      </c>
      <c r="AD206" s="343" t="str">
        <f ca="1"/>
        <v/>
      </c>
      <c r="AE206" s="344" t="str">
        <f ca="1"/>
        <v/>
      </c>
      <c r="AF206" s="319" t="str">
        <f ca="1"/>
        <v/>
      </c>
      <c r="AG206" s="319" t="str">
        <f ca="1"/>
        <v/>
      </c>
      <c r="AH206" s="341" t="str">
        <f ca="1"/>
        <v/>
      </c>
    </row>
    <row r="207" spans="6:34">
      <c r="F207" s="338" t="str">
        <f ca="1"/>
        <v/>
      </c>
      <c r="G207" s="318" t="str">
        <f ca="1"/>
        <v/>
      </c>
      <c r="H207" s="319" t="str">
        <f ca="1"/>
        <v/>
      </c>
      <c r="I207" s="339" t="str">
        <f ca="1"/>
        <v/>
      </c>
      <c r="J207" s="318" t="str">
        <f ca="1"/>
        <v/>
      </c>
      <c r="K207" s="319" t="str">
        <f ca="1"/>
        <v/>
      </c>
      <c r="L207" s="319" t="str">
        <f ca="1"/>
        <v/>
      </c>
      <c r="M207" s="323" t="str">
        <f ca="1"/>
        <v/>
      </c>
      <c r="N207" s="340" t="str">
        <f ca="1"/>
        <v/>
      </c>
      <c r="O207" s="319" t="str">
        <f ca="1"/>
        <v/>
      </c>
      <c r="P207" s="320" t="str">
        <f ca="1"/>
        <v/>
      </c>
      <c r="Q207" s="319" t="str">
        <f ca="1"/>
        <v/>
      </c>
      <c r="R207" s="341" t="str">
        <f ca="1"/>
        <v/>
      </c>
      <c r="T207" s="338" t="str">
        <f ca="1"/>
        <v/>
      </c>
      <c r="U207" s="318" t="str">
        <f ca="1"/>
        <v/>
      </c>
      <c r="V207" s="318" t="str">
        <f ca="1"/>
        <v/>
      </c>
      <c r="W207" s="319" t="str">
        <f ca="1"/>
        <v/>
      </c>
      <c r="X207" s="339" t="str">
        <f ca="1"/>
        <v/>
      </c>
      <c r="Y207" s="318" t="str">
        <f ca="1"/>
        <v/>
      </c>
      <c r="Z207" s="319" t="str">
        <f ca="1"/>
        <v/>
      </c>
      <c r="AA207" s="319" t="str">
        <f ca="1"/>
        <v/>
      </c>
      <c r="AB207" s="323" t="str">
        <f ca="1"/>
        <v/>
      </c>
      <c r="AC207" s="342" t="str">
        <f ca="1"/>
        <v/>
      </c>
      <c r="AD207" s="343" t="str">
        <f ca="1"/>
        <v/>
      </c>
      <c r="AE207" s="344" t="str">
        <f ca="1"/>
        <v/>
      </c>
      <c r="AF207" s="319" t="str">
        <f ca="1"/>
        <v/>
      </c>
      <c r="AG207" s="319" t="str">
        <f ca="1"/>
        <v/>
      </c>
      <c r="AH207" s="341" t="str">
        <f ca="1"/>
        <v/>
      </c>
    </row>
    <row r="208" spans="6:34">
      <c r="F208" s="338" t="str">
        <f ca="1"/>
        <v/>
      </c>
      <c r="G208" s="318" t="str">
        <f ca="1"/>
        <v/>
      </c>
      <c r="H208" s="319" t="str">
        <f ca="1"/>
        <v/>
      </c>
      <c r="I208" s="339" t="str">
        <f ca="1"/>
        <v/>
      </c>
      <c r="J208" s="318" t="str">
        <f ca="1"/>
        <v/>
      </c>
      <c r="K208" s="319" t="str">
        <f ca="1"/>
        <v/>
      </c>
      <c r="L208" s="319" t="str">
        <f ca="1"/>
        <v/>
      </c>
      <c r="M208" s="323" t="str">
        <f ca="1"/>
        <v/>
      </c>
      <c r="N208" s="340" t="str">
        <f ca="1"/>
        <v/>
      </c>
      <c r="O208" s="319" t="str">
        <f ca="1"/>
        <v/>
      </c>
      <c r="P208" s="320" t="str">
        <f ca="1"/>
        <v/>
      </c>
      <c r="Q208" s="319" t="str">
        <f ca="1"/>
        <v/>
      </c>
      <c r="R208" s="341" t="str">
        <f ca="1"/>
        <v/>
      </c>
      <c r="T208" s="338" t="str">
        <f ca="1"/>
        <v/>
      </c>
      <c r="U208" s="318" t="str">
        <f ca="1"/>
        <v/>
      </c>
      <c r="V208" s="318" t="str">
        <f ca="1"/>
        <v/>
      </c>
      <c r="W208" s="319" t="str">
        <f ca="1"/>
        <v/>
      </c>
      <c r="X208" s="339" t="str">
        <f ca="1"/>
        <v/>
      </c>
      <c r="Y208" s="318" t="str">
        <f ca="1"/>
        <v/>
      </c>
      <c r="Z208" s="319" t="str">
        <f ca="1"/>
        <v/>
      </c>
      <c r="AA208" s="319" t="str">
        <f ca="1"/>
        <v/>
      </c>
      <c r="AB208" s="323" t="str">
        <f ca="1"/>
        <v/>
      </c>
      <c r="AC208" s="342" t="str">
        <f ca="1"/>
        <v/>
      </c>
      <c r="AD208" s="343" t="str">
        <f ca="1"/>
        <v/>
      </c>
      <c r="AE208" s="344" t="str">
        <f ca="1"/>
        <v/>
      </c>
      <c r="AF208" s="319" t="str">
        <f ca="1"/>
        <v/>
      </c>
      <c r="AG208" s="319" t="str">
        <f ca="1"/>
        <v/>
      </c>
      <c r="AH208" s="341" t="str">
        <f ca="1"/>
        <v/>
      </c>
    </row>
    <row r="209" spans="6:34">
      <c r="F209" s="338" t="str">
        <f ca="1"/>
        <v/>
      </c>
      <c r="G209" s="318" t="str">
        <f ca="1"/>
        <v/>
      </c>
      <c r="H209" s="319" t="str">
        <f ca="1"/>
        <v/>
      </c>
      <c r="I209" s="339" t="str">
        <f ca="1"/>
        <v/>
      </c>
      <c r="J209" s="318" t="str">
        <f ca="1"/>
        <v/>
      </c>
      <c r="K209" s="319" t="str">
        <f ca="1"/>
        <v/>
      </c>
      <c r="L209" s="319" t="str">
        <f ca="1"/>
        <v/>
      </c>
      <c r="M209" s="323" t="str">
        <f ca="1"/>
        <v/>
      </c>
      <c r="N209" s="340" t="str">
        <f ca="1"/>
        <v/>
      </c>
      <c r="O209" s="319" t="str">
        <f ca="1"/>
        <v/>
      </c>
      <c r="P209" s="320" t="str">
        <f ca="1"/>
        <v/>
      </c>
      <c r="Q209" s="319" t="str">
        <f ca="1"/>
        <v/>
      </c>
      <c r="R209" s="341" t="str">
        <f ca="1"/>
        <v/>
      </c>
      <c r="T209" s="338" t="str">
        <f ca="1"/>
        <v/>
      </c>
      <c r="U209" s="318" t="str">
        <f ca="1"/>
        <v/>
      </c>
      <c r="V209" s="318" t="str">
        <f ca="1"/>
        <v/>
      </c>
      <c r="W209" s="319" t="str">
        <f ca="1"/>
        <v/>
      </c>
      <c r="X209" s="339" t="str">
        <f ca="1"/>
        <v/>
      </c>
      <c r="Y209" s="318" t="str">
        <f ca="1"/>
        <v/>
      </c>
      <c r="Z209" s="319" t="str">
        <f ca="1"/>
        <v/>
      </c>
      <c r="AA209" s="319" t="str">
        <f ca="1"/>
        <v/>
      </c>
      <c r="AB209" s="323" t="str">
        <f ca="1"/>
        <v/>
      </c>
      <c r="AC209" s="342" t="str">
        <f ca="1"/>
        <v/>
      </c>
      <c r="AD209" s="343" t="str">
        <f ca="1"/>
        <v/>
      </c>
      <c r="AE209" s="344" t="str">
        <f ca="1"/>
        <v/>
      </c>
      <c r="AF209" s="319" t="str">
        <f ca="1"/>
        <v/>
      </c>
      <c r="AG209" s="319" t="str">
        <f ca="1"/>
        <v/>
      </c>
      <c r="AH209" s="341" t="str">
        <f ca="1"/>
        <v/>
      </c>
    </row>
    <row r="210" spans="6:34">
      <c r="F210" s="338" t="str">
        <f ca="1"/>
        <v/>
      </c>
      <c r="G210" s="318" t="str">
        <f ca="1"/>
        <v/>
      </c>
      <c r="H210" s="319" t="str">
        <f ca="1"/>
        <v/>
      </c>
      <c r="I210" s="339" t="str">
        <f ca="1"/>
        <v/>
      </c>
      <c r="J210" s="318" t="str">
        <f ca="1"/>
        <v/>
      </c>
      <c r="K210" s="319" t="str">
        <f ca="1"/>
        <v/>
      </c>
      <c r="L210" s="319" t="str">
        <f ca="1"/>
        <v/>
      </c>
      <c r="M210" s="323" t="str">
        <f ca="1"/>
        <v/>
      </c>
      <c r="N210" s="340" t="str">
        <f ca="1"/>
        <v/>
      </c>
      <c r="O210" s="319" t="str">
        <f ca="1"/>
        <v/>
      </c>
      <c r="P210" s="320" t="str">
        <f ca="1"/>
        <v/>
      </c>
      <c r="Q210" s="319" t="str">
        <f ca="1"/>
        <v/>
      </c>
      <c r="R210" s="341" t="str">
        <f ca="1"/>
        <v/>
      </c>
      <c r="T210" s="338" t="str">
        <f ca="1"/>
        <v/>
      </c>
      <c r="U210" s="318" t="str">
        <f ca="1"/>
        <v/>
      </c>
      <c r="V210" s="318" t="str">
        <f ca="1"/>
        <v/>
      </c>
      <c r="W210" s="319" t="str">
        <f ca="1"/>
        <v/>
      </c>
      <c r="X210" s="339" t="str">
        <f ca="1"/>
        <v/>
      </c>
      <c r="Y210" s="318" t="str">
        <f ca="1"/>
        <v/>
      </c>
      <c r="Z210" s="319" t="str">
        <f ca="1"/>
        <v/>
      </c>
      <c r="AA210" s="319" t="str">
        <f ca="1"/>
        <v/>
      </c>
      <c r="AB210" s="323" t="str">
        <f ca="1"/>
        <v/>
      </c>
      <c r="AC210" s="342" t="str">
        <f ca="1"/>
        <v/>
      </c>
      <c r="AD210" s="343" t="str">
        <f ca="1"/>
        <v/>
      </c>
      <c r="AE210" s="344" t="str">
        <f ca="1"/>
        <v/>
      </c>
      <c r="AF210" s="319" t="str">
        <f ca="1"/>
        <v/>
      </c>
      <c r="AG210" s="319" t="str">
        <f ca="1"/>
        <v/>
      </c>
      <c r="AH210" s="341" t="str">
        <f ca="1"/>
        <v/>
      </c>
    </row>
    <row r="211" spans="6:34">
      <c r="F211" s="338" t="str">
        <f ca="1"/>
        <v/>
      </c>
      <c r="G211" s="318" t="str">
        <f ca="1"/>
        <v/>
      </c>
      <c r="H211" s="319" t="str">
        <f ca="1"/>
        <v/>
      </c>
      <c r="I211" s="339" t="str">
        <f ca="1"/>
        <v/>
      </c>
      <c r="J211" s="318" t="str">
        <f ca="1"/>
        <v/>
      </c>
      <c r="K211" s="319" t="str">
        <f ca="1"/>
        <v/>
      </c>
      <c r="L211" s="319" t="str">
        <f ca="1"/>
        <v/>
      </c>
      <c r="M211" s="323" t="str">
        <f ca="1"/>
        <v/>
      </c>
      <c r="N211" s="340" t="str">
        <f ca="1"/>
        <v/>
      </c>
      <c r="O211" s="319" t="str">
        <f ca="1"/>
        <v/>
      </c>
      <c r="P211" s="320" t="str">
        <f ca="1"/>
        <v/>
      </c>
      <c r="Q211" s="319" t="str">
        <f ca="1"/>
        <v/>
      </c>
      <c r="R211" s="341" t="str">
        <f ca="1"/>
        <v/>
      </c>
      <c r="T211" s="338" t="str">
        <f ca="1"/>
        <v/>
      </c>
      <c r="U211" s="318" t="str">
        <f ca="1"/>
        <v/>
      </c>
      <c r="V211" s="318" t="str">
        <f ca="1"/>
        <v/>
      </c>
      <c r="W211" s="319" t="str">
        <f ca="1"/>
        <v/>
      </c>
      <c r="X211" s="339" t="str">
        <f ca="1"/>
        <v/>
      </c>
      <c r="Y211" s="318" t="str">
        <f ca="1"/>
        <v/>
      </c>
      <c r="Z211" s="319" t="str">
        <f ca="1"/>
        <v/>
      </c>
      <c r="AA211" s="319" t="str">
        <f ca="1"/>
        <v/>
      </c>
      <c r="AB211" s="323" t="str">
        <f ca="1"/>
        <v/>
      </c>
      <c r="AC211" s="342" t="str">
        <f ca="1"/>
        <v/>
      </c>
      <c r="AD211" s="343" t="str">
        <f ca="1"/>
        <v/>
      </c>
      <c r="AE211" s="344" t="str">
        <f ca="1"/>
        <v/>
      </c>
      <c r="AF211" s="319" t="str">
        <f ca="1"/>
        <v/>
      </c>
      <c r="AG211" s="319" t="str">
        <f ca="1"/>
        <v/>
      </c>
      <c r="AH211" s="341" t="str">
        <f ca="1"/>
        <v/>
      </c>
    </row>
    <row r="212" spans="6:34">
      <c r="F212" s="338" t="str">
        <f ca="1"/>
        <v/>
      </c>
      <c r="G212" s="318" t="str">
        <f ca="1"/>
        <v/>
      </c>
      <c r="H212" s="319" t="str">
        <f ca="1"/>
        <v/>
      </c>
      <c r="I212" s="339" t="str">
        <f ca="1"/>
        <v/>
      </c>
      <c r="J212" s="318" t="str">
        <f ca="1"/>
        <v/>
      </c>
      <c r="K212" s="319" t="str">
        <f ca="1"/>
        <v/>
      </c>
      <c r="L212" s="319" t="str">
        <f ca="1"/>
        <v/>
      </c>
      <c r="M212" s="323" t="str">
        <f ca="1"/>
        <v/>
      </c>
      <c r="N212" s="340" t="str">
        <f ca="1"/>
        <v/>
      </c>
      <c r="O212" s="319" t="str">
        <f ca="1"/>
        <v/>
      </c>
      <c r="P212" s="320" t="str">
        <f ca="1"/>
        <v/>
      </c>
      <c r="Q212" s="319" t="str">
        <f ca="1"/>
        <v/>
      </c>
      <c r="R212" s="341" t="str">
        <f ca="1"/>
        <v/>
      </c>
      <c r="T212" s="338" t="str">
        <f ca="1"/>
        <v/>
      </c>
      <c r="U212" s="318" t="str">
        <f ca="1"/>
        <v/>
      </c>
      <c r="V212" s="318" t="str">
        <f ca="1"/>
        <v/>
      </c>
      <c r="W212" s="319" t="str">
        <f ca="1"/>
        <v/>
      </c>
      <c r="X212" s="339" t="str">
        <f ca="1"/>
        <v/>
      </c>
      <c r="Y212" s="318" t="str">
        <f ca="1"/>
        <v/>
      </c>
      <c r="Z212" s="319" t="str">
        <f ca="1"/>
        <v/>
      </c>
      <c r="AA212" s="319" t="str">
        <f ca="1"/>
        <v/>
      </c>
      <c r="AB212" s="323" t="str">
        <f ca="1"/>
        <v/>
      </c>
      <c r="AC212" s="342" t="str">
        <f ca="1"/>
        <v/>
      </c>
      <c r="AD212" s="343" t="str">
        <f ca="1"/>
        <v/>
      </c>
      <c r="AE212" s="344" t="str">
        <f ca="1"/>
        <v/>
      </c>
      <c r="AF212" s="319" t="str">
        <f ca="1"/>
        <v/>
      </c>
      <c r="AG212" s="319" t="str">
        <f ca="1"/>
        <v/>
      </c>
      <c r="AH212" s="341" t="str">
        <f ca="1"/>
        <v/>
      </c>
    </row>
    <row r="213" spans="6:34">
      <c r="F213" s="338" t="str">
        <f ca="1"/>
        <v/>
      </c>
      <c r="G213" s="318" t="str">
        <f ca="1"/>
        <v/>
      </c>
      <c r="H213" s="319" t="str">
        <f ca="1"/>
        <v/>
      </c>
      <c r="I213" s="339" t="str">
        <f ca="1"/>
        <v/>
      </c>
      <c r="J213" s="318" t="str">
        <f ca="1"/>
        <v/>
      </c>
      <c r="K213" s="319" t="str">
        <f ca="1"/>
        <v/>
      </c>
      <c r="L213" s="319" t="str">
        <f ca="1"/>
        <v/>
      </c>
      <c r="M213" s="323" t="str">
        <f ca="1"/>
        <v/>
      </c>
      <c r="N213" s="340" t="str">
        <f ca="1"/>
        <v/>
      </c>
      <c r="O213" s="319" t="str">
        <f ca="1"/>
        <v/>
      </c>
      <c r="P213" s="320" t="str">
        <f ca="1"/>
        <v/>
      </c>
      <c r="Q213" s="319" t="str">
        <f ca="1"/>
        <v/>
      </c>
      <c r="R213" s="341" t="str">
        <f ca="1"/>
        <v/>
      </c>
      <c r="T213" s="338" t="str">
        <f ca="1"/>
        <v/>
      </c>
      <c r="U213" s="318" t="str">
        <f ca="1"/>
        <v/>
      </c>
      <c r="V213" s="318" t="str">
        <f ca="1"/>
        <v/>
      </c>
      <c r="W213" s="319" t="str">
        <f ca="1"/>
        <v/>
      </c>
      <c r="X213" s="339" t="str">
        <f ca="1"/>
        <v/>
      </c>
      <c r="Y213" s="318" t="str">
        <f ca="1"/>
        <v/>
      </c>
      <c r="Z213" s="319" t="str">
        <f ca="1"/>
        <v/>
      </c>
      <c r="AA213" s="319" t="str">
        <f ca="1"/>
        <v/>
      </c>
      <c r="AB213" s="323" t="str">
        <f ca="1"/>
        <v/>
      </c>
      <c r="AC213" s="342" t="str">
        <f ca="1"/>
        <v/>
      </c>
      <c r="AD213" s="343" t="str">
        <f ca="1"/>
        <v/>
      </c>
      <c r="AE213" s="344" t="str">
        <f ca="1"/>
        <v/>
      </c>
      <c r="AF213" s="319" t="str">
        <f ca="1"/>
        <v/>
      </c>
      <c r="AG213" s="319" t="str">
        <f ca="1"/>
        <v/>
      </c>
      <c r="AH213" s="341" t="str">
        <f ca="1"/>
        <v/>
      </c>
    </row>
    <row r="214" spans="6:34">
      <c r="F214" s="338" t="str">
        <f ca="1"/>
        <v/>
      </c>
      <c r="G214" s="318" t="str">
        <f ca="1"/>
        <v/>
      </c>
      <c r="H214" s="319" t="str">
        <f ca="1"/>
        <v/>
      </c>
      <c r="I214" s="339" t="str">
        <f ca="1"/>
        <v/>
      </c>
      <c r="J214" s="318" t="str">
        <f ca="1"/>
        <v/>
      </c>
      <c r="K214" s="319" t="str">
        <f ca="1"/>
        <v/>
      </c>
      <c r="L214" s="319" t="str">
        <f ca="1"/>
        <v/>
      </c>
      <c r="M214" s="323" t="str">
        <f ca="1"/>
        <v/>
      </c>
      <c r="N214" s="340" t="str">
        <f ca="1"/>
        <v/>
      </c>
      <c r="O214" s="319" t="str">
        <f ca="1"/>
        <v/>
      </c>
      <c r="P214" s="320" t="str">
        <f ca="1"/>
        <v/>
      </c>
      <c r="Q214" s="319" t="str">
        <f ca="1"/>
        <v/>
      </c>
      <c r="R214" s="341" t="str">
        <f ca="1"/>
        <v/>
      </c>
      <c r="T214" s="338" t="str">
        <f ca="1"/>
        <v/>
      </c>
      <c r="U214" s="318" t="str">
        <f ca="1"/>
        <v/>
      </c>
      <c r="V214" s="318" t="str">
        <f ca="1"/>
        <v/>
      </c>
      <c r="W214" s="319" t="str">
        <f ca="1"/>
        <v/>
      </c>
      <c r="X214" s="339" t="str">
        <f ca="1"/>
        <v/>
      </c>
      <c r="Y214" s="318" t="str">
        <f ca="1"/>
        <v/>
      </c>
      <c r="Z214" s="319" t="str">
        <f ca="1"/>
        <v/>
      </c>
      <c r="AA214" s="319" t="str">
        <f ca="1"/>
        <v/>
      </c>
      <c r="AB214" s="323" t="str">
        <f ca="1"/>
        <v/>
      </c>
      <c r="AC214" s="342" t="str">
        <f ca="1"/>
        <v/>
      </c>
      <c r="AD214" s="343" t="str">
        <f ca="1"/>
        <v/>
      </c>
      <c r="AE214" s="344" t="str">
        <f ca="1"/>
        <v/>
      </c>
      <c r="AF214" s="319" t="str">
        <f ca="1"/>
        <v/>
      </c>
      <c r="AG214" s="319" t="str">
        <f ca="1"/>
        <v/>
      </c>
      <c r="AH214" s="341" t="str">
        <f ca="1"/>
        <v/>
      </c>
    </row>
    <row r="215" spans="6:34">
      <c r="F215" s="338" t="str">
        <f ca="1"/>
        <v/>
      </c>
      <c r="G215" s="318" t="str">
        <f ca="1"/>
        <v/>
      </c>
      <c r="H215" s="319" t="str">
        <f ca="1"/>
        <v/>
      </c>
      <c r="I215" s="339" t="str">
        <f ca="1"/>
        <v/>
      </c>
      <c r="J215" s="318" t="str">
        <f ca="1"/>
        <v/>
      </c>
      <c r="K215" s="319" t="str">
        <f ca="1"/>
        <v/>
      </c>
      <c r="L215" s="319" t="str">
        <f ca="1"/>
        <v/>
      </c>
      <c r="M215" s="323" t="str">
        <f ca="1"/>
        <v/>
      </c>
      <c r="N215" s="340" t="str">
        <f ca="1"/>
        <v/>
      </c>
      <c r="O215" s="319" t="str">
        <f ca="1"/>
        <v/>
      </c>
      <c r="P215" s="320" t="str">
        <f ca="1"/>
        <v/>
      </c>
      <c r="Q215" s="319" t="str">
        <f ca="1"/>
        <v/>
      </c>
      <c r="R215" s="341" t="str">
        <f ca="1"/>
        <v/>
      </c>
      <c r="T215" s="338" t="str">
        <f ca="1"/>
        <v/>
      </c>
      <c r="U215" s="318" t="str">
        <f ca="1"/>
        <v/>
      </c>
      <c r="V215" s="318" t="str">
        <f ca="1"/>
        <v/>
      </c>
      <c r="W215" s="319" t="str">
        <f ca="1"/>
        <v/>
      </c>
      <c r="X215" s="339" t="str">
        <f ca="1"/>
        <v/>
      </c>
      <c r="Y215" s="318" t="str">
        <f ca="1"/>
        <v/>
      </c>
      <c r="Z215" s="319" t="str">
        <f ca="1"/>
        <v/>
      </c>
      <c r="AA215" s="319" t="str">
        <f ca="1"/>
        <v/>
      </c>
      <c r="AB215" s="323" t="str">
        <f ca="1"/>
        <v/>
      </c>
      <c r="AC215" s="342" t="str">
        <f ca="1"/>
        <v/>
      </c>
      <c r="AD215" s="343" t="str">
        <f ca="1"/>
        <v/>
      </c>
      <c r="AE215" s="344" t="str">
        <f ca="1"/>
        <v/>
      </c>
      <c r="AF215" s="319" t="str">
        <f ca="1"/>
        <v/>
      </c>
      <c r="AG215" s="319" t="str">
        <f ca="1"/>
        <v/>
      </c>
      <c r="AH215" s="341" t="str">
        <f ca="1"/>
        <v/>
      </c>
    </row>
    <row r="216" spans="6:34">
      <c r="F216" s="338" t="str">
        <f ca="1"/>
        <v/>
      </c>
      <c r="G216" s="318" t="str">
        <f ca="1"/>
        <v/>
      </c>
      <c r="H216" s="319" t="str">
        <f ca="1"/>
        <v/>
      </c>
      <c r="I216" s="339" t="str">
        <f ca="1"/>
        <v/>
      </c>
      <c r="J216" s="318" t="str">
        <f ca="1"/>
        <v/>
      </c>
      <c r="K216" s="319" t="str">
        <f ca="1"/>
        <v/>
      </c>
      <c r="L216" s="319" t="str">
        <f ca="1"/>
        <v/>
      </c>
      <c r="M216" s="323" t="str">
        <f ca="1"/>
        <v/>
      </c>
      <c r="N216" s="340" t="str">
        <f ca="1"/>
        <v/>
      </c>
      <c r="O216" s="319" t="str">
        <f ca="1"/>
        <v/>
      </c>
      <c r="P216" s="320" t="str">
        <f ca="1"/>
        <v/>
      </c>
      <c r="Q216" s="319" t="str">
        <f ca="1"/>
        <v/>
      </c>
      <c r="R216" s="341" t="str">
        <f ca="1"/>
        <v/>
      </c>
      <c r="T216" s="338" t="str">
        <f ca="1"/>
        <v/>
      </c>
      <c r="U216" s="318" t="str">
        <f ca="1"/>
        <v/>
      </c>
      <c r="V216" s="318" t="str">
        <f ca="1"/>
        <v/>
      </c>
      <c r="W216" s="319" t="str">
        <f ca="1"/>
        <v/>
      </c>
      <c r="X216" s="339" t="str">
        <f ca="1"/>
        <v/>
      </c>
      <c r="Y216" s="318" t="str">
        <f ca="1"/>
        <v/>
      </c>
      <c r="Z216" s="319" t="str">
        <f ca="1"/>
        <v/>
      </c>
      <c r="AA216" s="319" t="str">
        <f ca="1"/>
        <v/>
      </c>
      <c r="AB216" s="323" t="str">
        <f ca="1"/>
        <v/>
      </c>
      <c r="AC216" s="342" t="str">
        <f ca="1"/>
        <v/>
      </c>
      <c r="AD216" s="343" t="str">
        <f ca="1"/>
        <v/>
      </c>
      <c r="AE216" s="344" t="str">
        <f ca="1"/>
        <v/>
      </c>
      <c r="AF216" s="319" t="str">
        <f ca="1"/>
        <v/>
      </c>
      <c r="AG216" s="319" t="str">
        <f ca="1"/>
        <v/>
      </c>
      <c r="AH216" s="341" t="str">
        <f ca="1"/>
        <v/>
      </c>
    </row>
    <row r="217" spans="6:34">
      <c r="F217" s="338" t="str">
        <f ca="1"/>
        <v/>
      </c>
      <c r="G217" s="318" t="str">
        <f ca="1"/>
        <v/>
      </c>
      <c r="H217" s="319" t="str">
        <f ca="1"/>
        <v/>
      </c>
      <c r="I217" s="339" t="str">
        <f ca="1"/>
        <v/>
      </c>
      <c r="J217" s="318" t="str">
        <f ca="1"/>
        <v/>
      </c>
      <c r="K217" s="319" t="str">
        <f ca="1"/>
        <v/>
      </c>
      <c r="L217" s="319" t="str">
        <f ca="1"/>
        <v/>
      </c>
      <c r="M217" s="323" t="str">
        <f ca="1"/>
        <v/>
      </c>
      <c r="N217" s="340" t="str">
        <f ca="1"/>
        <v/>
      </c>
      <c r="O217" s="319" t="str">
        <f ca="1"/>
        <v/>
      </c>
      <c r="P217" s="320" t="str">
        <f ca="1"/>
        <v/>
      </c>
      <c r="Q217" s="319" t="str">
        <f ca="1"/>
        <v/>
      </c>
      <c r="R217" s="341" t="str">
        <f ca="1"/>
        <v/>
      </c>
      <c r="T217" s="338" t="str">
        <f ca="1"/>
        <v/>
      </c>
      <c r="U217" s="318" t="str">
        <f ca="1"/>
        <v/>
      </c>
      <c r="V217" s="318" t="str">
        <f ca="1"/>
        <v/>
      </c>
      <c r="W217" s="319" t="str">
        <f ca="1"/>
        <v/>
      </c>
      <c r="X217" s="339" t="str">
        <f ca="1"/>
        <v/>
      </c>
      <c r="Y217" s="318" t="str">
        <f ca="1"/>
        <v/>
      </c>
      <c r="Z217" s="319" t="str">
        <f ca="1"/>
        <v/>
      </c>
      <c r="AA217" s="319" t="str">
        <f ca="1"/>
        <v/>
      </c>
      <c r="AB217" s="323" t="str">
        <f ca="1"/>
        <v/>
      </c>
      <c r="AC217" s="342" t="str">
        <f ca="1"/>
        <v/>
      </c>
      <c r="AD217" s="343" t="str">
        <f ca="1"/>
        <v/>
      </c>
      <c r="AE217" s="344" t="str">
        <f ca="1"/>
        <v/>
      </c>
      <c r="AF217" s="319" t="str">
        <f ca="1"/>
        <v/>
      </c>
      <c r="AG217" s="319" t="str">
        <f ca="1"/>
        <v/>
      </c>
      <c r="AH217" s="341" t="str">
        <f ca="1"/>
        <v/>
      </c>
    </row>
    <row r="218" spans="6:34">
      <c r="F218" s="338" t="str">
        <f ca="1"/>
        <v/>
      </c>
      <c r="G218" s="318" t="str">
        <f ca="1"/>
        <v/>
      </c>
      <c r="H218" s="319" t="str">
        <f ca="1"/>
        <v/>
      </c>
      <c r="I218" s="339" t="str">
        <f ca="1"/>
        <v/>
      </c>
      <c r="J218" s="318" t="str">
        <f ca="1"/>
        <v/>
      </c>
      <c r="K218" s="319" t="str">
        <f ca="1"/>
        <v/>
      </c>
      <c r="L218" s="319" t="str">
        <f ca="1"/>
        <v/>
      </c>
      <c r="M218" s="323" t="str">
        <f ca="1"/>
        <v/>
      </c>
      <c r="N218" s="340" t="str">
        <f ca="1"/>
        <v/>
      </c>
      <c r="O218" s="319" t="str">
        <f ca="1"/>
        <v/>
      </c>
      <c r="P218" s="320" t="str">
        <f ca="1"/>
        <v/>
      </c>
      <c r="Q218" s="319" t="str">
        <f ca="1"/>
        <v/>
      </c>
      <c r="R218" s="341" t="str">
        <f ca="1"/>
        <v/>
      </c>
      <c r="T218" s="338" t="str">
        <f ca="1"/>
        <v/>
      </c>
      <c r="U218" s="318" t="str">
        <f ca="1"/>
        <v/>
      </c>
      <c r="V218" s="318" t="str">
        <f ca="1"/>
        <v/>
      </c>
      <c r="W218" s="319" t="str">
        <f ca="1"/>
        <v/>
      </c>
      <c r="X218" s="339" t="str">
        <f ca="1"/>
        <v/>
      </c>
      <c r="Y218" s="318" t="str">
        <f ca="1"/>
        <v/>
      </c>
      <c r="Z218" s="319" t="str">
        <f ca="1"/>
        <v/>
      </c>
      <c r="AA218" s="319" t="str">
        <f ca="1"/>
        <v/>
      </c>
      <c r="AB218" s="323" t="str">
        <f ca="1"/>
        <v/>
      </c>
      <c r="AC218" s="342" t="str">
        <f ca="1"/>
        <v/>
      </c>
      <c r="AD218" s="343" t="str">
        <f ca="1"/>
        <v/>
      </c>
      <c r="AE218" s="344" t="str">
        <f ca="1"/>
        <v/>
      </c>
      <c r="AF218" s="319" t="str">
        <f ca="1"/>
        <v/>
      </c>
      <c r="AG218" s="319" t="str">
        <f ca="1"/>
        <v/>
      </c>
      <c r="AH218" s="341" t="str">
        <f ca="1"/>
        <v/>
      </c>
    </row>
    <row r="219" spans="6:34">
      <c r="F219" s="338" t="str">
        <f ca="1"/>
        <v/>
      </c>
      <c r="G219" s="318" t="str">
        <f ca="1"/>
        <v/>
      </c>
      <c r="H219" s="319" t="str">
        <f ca="1"/>
        <v/>
      </c>
      <c r="I219" s="339" t="str">
        <f ca="1"/>
        <v/>
      </c>
      <c r="J219" s="318" t="str">
        <f ca="1"/>
        <v/>
      </c>
      <c r="K219" s="319" t="str">
        <f ca="1"/>
        <v/>
      </c>
      <c r="L219" s="319" t="str">
        <f ca="1"/>
        <v/>
      </c>
      <c r="M219" s="323" t="str">
        <f ca="1"/>
        <v/>
      </c>
      <c r="N219" s="340" t="str">
        <f ca="1"/>
        <v/>
      </c>
      <c r="O219" s="319" t="str">
        <f ca="1"/>
        <v/>
      </c>
      <c r="P219" s="320" t="str">
        <f ca="1"/>
        <v/>
      </c>
      <c r="Q219" s="319" t="str">
        <f ca="1"/>
        <v/>
      </c>
      <c r="R219" s="341" t="str">
        <f ca="1"/>
        <v/>
      </c>
      <c r="T219" s="338" t="str">
        <f ca="1"/>
        <v/>
      </c>
      <c r="U219" s="318" t="str">
        <f ca="1"/>
        <v/>
      </c>
      <c r="V219" s="318" t="str">
        <f ca="1"/>
        <v/>
      </c>
      <c r="W219" s="319" t="str">
        <f ca="1"/>
        <v/>
      </c>
      <c r="X219" s="339" t="str">
        <f ca="1"/>
        <v/>
      </c>
      <c r="Y219" s="318" t="str">
        <f ca="1"/>
        <v/>
      </c>
      <c r="Z219" s="319" t="str">
        <f ca="1"/>
        <v/>
      </c>
      <c r="AA219" s="319" t="str">
        <f ca="1"/>
        <v/>
      </c>
      <c r="AB219" s="323" t="str">
        <f ca="1"/>
        <v/>
      </c>
      <c r="AC219" s="342" t="str">
        <f ca="1"/>
        <v/>
      </c>
      <c r="AD219" s="343" t="str">
        <f ca="1"/>
        <v/>
      </c>
      <c r="AE219" s="344" t="str">
        <f ca="1"/>
        <v/>
      </c>
      <c r="AF219" s="319" t="str">
        <f ca="1"/>
        <v/>
      </c>
      <c r="AG219" s="319" t="str">
        <f ca="1"/>
        <v/>
      </c>
      <c r="AH219" s="341" t="str">
        <f ca="1"/>
        <v/>
      </c>
    </row>
    <row r="220" spans="6:34">
      <c r="F220" s="338" t="str">
        <f ca="1"/>
        <v/>
      </c>
      <c r="G220" s="318" t="str">
        <f ca="1"/>
        <v/>
      </c>
      <c r="H220" s="319" t="str">
        <f ca="1"/>
        <v/>
      </c>
      <c r="I220" s="339" t="str">
        <f ca="1"/>
        <v/>
      </c>
      <c r="J220" s="318" t="str">
        <f ca="1"/>
        <v/>
      </c>
      <c r="K220" s="319" t="str">
        <f ca="1"/>
        <v/>
      </c>
      <c r="L220" s="319" t="str">
        <f ca="1"/>
        <v/>
      </c>
      <c r="M220" s="323" t="str">
        <f ca="1"/>
        <v/>
      </c>
      <c r="N220" s="340" t="str">
        <f ca="1"/>
        <v/>
      </c>
      <c r="O220" s="319" t="str">
        <f ca="1"/>
        <v/>
      </c>
      <c r="P220" s="320" t="str">
        <f ca="1"/>
        <v/>
      </c>
      <c r="Q220" s="319" t="str">
        <f ca="1"/>
        <v/>
      </c>
      <c r="R220" s="341" t="str">
        <f ca="1"/>
        <v/>
      </c>
      <c r="T220" s="338" t="str">
        <f ca="1"/>
        <v/>
      </c>
      <c r="U220" s="318" t="str">
        <f ca="1"/>
        <v/>
      </c>
      <c r="V220" s="318" t="str">
        <f ca="1"/>
        <v/>
      </c>
      <c r="W220" s="319" t="str">
        <f ca="1"/>
        <v/>
      </c>
      <c r="X220" s="339" t="str">
        <f ca="1"/>
        <v/>
      </c>
      <c r="Y220" s="318" t="str">
        <f ca="1"/>
        <v/>
      </c>
      <c r="Z220" s="319" t="str">
        <f ca="1"/>
        <v/>
      </c>
      <c r="AA220" s="319" t="str">
        <f ca="1"/>
        <v/>
      </c>
      <c r="AB220" s="323" t="str">
        <f ca="1"/>
        <v/>
      </c>
      <c r="AC220" s="342" t="str">
        <f ca="1"/>
        <v/>
      </c>
      <c r="AD220" s="343" t="str">
        <f ca="1"/>
        <v/>
      </c>
      <c r="AE220" s="344" t="str">
        <f ca="1"/>
        <v/>
      </c>
      <c r="AF220" s="319" t="str">
        <f ca="1"/>
        <v/>
      </c>
      <c r="AG220" s="319" t="str">
        <f ca="1"/>
        <v/>
      </c>
      <c r="AH220" s="341" t="str">
        <f ca="1"/>
        <v/>
      </c>
    </row>
    <row r="221" spans="6:34">
      <c r="F221" s="338" t="str">
        <f ca="1"/>
        <v/>
      </c>
      <c r="G221" s="318" t="str">
        <f ca="1"/>
        <v/>
      </c>
      <c r="H221" s="319" t="str">
        <f ca="1"/>
        <v/>
      </c>
      <c r="I221" s="339" t="str">
        <f ca="1"/>
        <v/>
      </c>
      <c r="J221" s="318" t="str">
        <f ca="1"/>
        <v/>
      </c>
      <c r="K221" s="319" t="str">
        <f ca="1"/>
        <v/>
      </c>
      <c r="L221" s="319" t="str">
        <f ca="1"/>
        <v/>
      </c>
      <c r="M221" s="323" t="str">
        <f ca="1"/>
        <v/>
      </c>
      <c r="N221" s="340" t="str">
        <f ca="1"/>
        <v/>
      </c>
      <c r="O221" s="319" t="str">
        <f ca="1"/>
        <v/>
      </c>
      <c r="P221" s="320" t="str">
        <f ca="1"/>
        <v/>
      </c>
      <c r="Q221" s="319" t="str">
        <f ca="1"/>
        <v/>
      </c>
      <c r="R221" s="341" t="str">
        <f ca="1"/>
        <v/>
      </c>
      <c r="T221" s="338" t="str">
        <f ca="1"/>
        <v/>
      </c>
      <c r="U221" s="318" t="str">
        <f ca="1"/>
        <v/>
      </c>
      <c r="V221" s="318" t="str">
        <f ca="1"/>
        <v/>
      </c>
      <c r="W221" s="319" t="str">
        <f ca="1"/>
        <v/>
      </c>
      <c r="X221" s="339" t="str">
        <f ca="1"/>
        <v/>
      </c>
      <c r="Y221" s="318" t="str">
        <f ca="1"/>
        <v/>
      </c>
      <c r="Z221" s="319" t="str">
        <f ca="1"/>
        <v/>
      </c>
      <c r="AA221" s="319" t="str">
        <f ca="1"/>
        <v/>
      </c>
      <c r="AB221" s="323" t="str">
        <f ca="1"/>
        <v/>
      </c>
      <c r="AC221" s="342" t="str">
        <f ca="1"/>
        <v/>
      </c>
      <c r="AD221" s="343" t="str">
        <f ca="1"/>
        <v/>
      </c>
      <c r="AE221" s="344" t="str">
        <f ca="1"/>
        <v/>
      </c>
      <c r="AF221" s="319" t="str">
        <f ca="1"/>
        <v/>
      </c>
      <c r="AG221" s="319" t="str">
        <f ca="1"/>
        <v/>
      </c>
      <c r="AH221" s="341" t="str">
        <f ca="1"/>
        <v/>
      </c>
    </row>
    <row r="222" spans="6:34">
      <c r="F222" s="338" t="str">
        <f ca="1"/>
        <v/>
      </c>
      <c r="G222" s="318" t="str">
        <f ca="1"/>
        <v/>
      </c>
      <c r="H222" s="319" t="str">
        <f ca="1"/>
        <v/>
      </c>
      <c r="I222" s="339" t="str">
        <f ca="1"/>
        <v/>
      </c>
      <c r="J222" s="318" t="str">
        <f ca="1"/>
        <v/>
      </c>
      <c r="K222" s="319" t="str">
        <f ca="1"/>
        <v/>
      </c>
      <c r="L222" s="319" t="str">
        <f ca="1"/>
        <v/>
      </c>
      <c r="M222" s="323" t="str">
        <f ca="1"/>
        <v/>
      </c>
      <c r="N222" s="340" t="str">
        <f ca="1"/>
        <v/>
      </c>
      <c r="O222" s="319" t="str">
        <f ca="1"/>
        <v/>
      </c>
      <c r="P222" s="320" t="str">
        <f ca="1"/>
        <v/>
      </c>
      <c r="Q222" s="319" t="str">
        <f ca="1"/>
        <v/>
      </c>
      <c r="R222" s="341" t="str">
        <f ca="1"/>
        <v/>
      </c>
      <c r="T222" s="338" t="str">
        <f ca="1"/>
        <v/>
      </c>
      <c r="U222" s="318" t="str">
        <f ca="1"/>
        <v/>
      </c>
      <c r="V222" s="318" t="str">
        <f ca="1"/>
        <v/>
      </c>
      <c r="W222" s="319" t="str">
        <f ca="1"/>
        <v/>
      </c>
      <c r="X222" s="339" t="str">
        <f ca="1"/>
        <v/>
      </c>
      <c r="Y222" s="318" t="str">
        <f ca="1"/>
        <v/>
      </c>
      <c r="Z222" s="319" t="str">
        <f ca="1"/>
        <v/>
      </c>
      <c r="AA222" s="319" t="str">
        <f ca="1"/>
        <v/>
      </c>
      <c r="AB222" s="323" t="str">
        <f ca="1"/>
        <v/>
      </c>
      <c r="AC222" s="342" t="str">
        <f ca="1"/>
        <v/>
      </c>
      <c r="AD222" s="343" t="str">
        <f ca="1"/>
        <v/>
      </c>
      <c r="AE222" s="344" t="str">
        <f ca="1"/>
        <v/>
      </c>
      <c r="AF222" s="319" t="str">
        <f ca="1"/>
        <v/>
      </c>
      <c r="AG222" s="319" t="str">
        <f ca="1"/>
        <v/>
      </c>
      <c r="AH222" s="341" t="str">
        <f ca="1"/>
        <v/>
      </c>
    </row>
    <row r="223" spans="6:34">
      <c r="F223" s="338" t="str">
        <f ca="1"/>
        <v/>
      </c>
      <c r="G223" s="318" t="str">
        <f ca="1"/>
        <v/>
      </c>
      <c r="H223" s="319" t="str">
        <f ca="1"/>
        <v/>
      </c>
      <c r="I223" s="339" t="str">
        <f ca="1"/>
        <v/>
      </c>
      <c r="J223" s="318" t="str">
        <f ca="1"/>
        <v/>
      </c>
      <c r="K223" s="319" t="str">
        <f ca="1"/>
        <v/>
      </c>
      <c r="L223" s="319" t="str">
        <f ca="1"/>
        <v/>
      </c>
      <c r="M223" s="323" t="str">
        <f ca="1"/>
        <v/>
      </c>
      <c r="N223" s="340" t="str">
        <f ca="1"/>
        <v/>
      </c>
      <c r="O223" s="319" t="str">
        <f ca="1"/>
        <v/>
      </c>
      <c r="P223" s="320" t="str">
        <f ca="1"/>
        <v/>
      </c>
      <c r="Q223" s="319" t="str">
        <f ca="1"/>
        <v/>
      </c>
      <c r="R223" s="341" t="str">
        <f ca="1"/>
        <v/>
      </c>
      <c r="T223" s="338" t="str">
        <f ca="1"/>
        <v/>
      </c>
      <c r="U223" s="318" t="str">
        <f ca="1"/>
        <v/>
      </c>
      <c r="V223" s="318" t="str">
        <f ca="1"/>
        <v/>
      </c>
      <c r="W223" s="319" t="str">
        <f ca="1"/>
        <v/>
      </c>
      <c r="X223" s="339" t="str">
        <f ca="1"/>
        <v/>
      </c>
      <c r="Y223" s="318" t="str">
        <f ca="1"/>
        <v/>
      </c>
      <c r="Z223" s="319" t="str">
        <f ca="1"/>
        <v/>
      </c>
      <c r="AA223" s="319" t="str">
        <f ca="1"/>
        <v/>
      </c>
      <c r="AB223" s="323" t="str">
        <f ca="1"/>
        <v/>
      </c>
      <c r="AC223" s="342" t="str">
        <f ca="1"/>
        <v/>
      </c>
      <c r="AD223" s="343" t="str">
        <f ca="1"/>
        <v/>
      </c>
      <c r="AE223" s="344" t="str">
        <f ca="1"/>
        <v/>
      </c>
      <c r="AF223" s="319" t="str">
        <f ca="1"/>
        <v/>
      </c>
      <c r="AG223" s="319" t="str">
        <f ca="1"/>
        <v/>
      </c>
      <c r="AH223" s="341" t="str">
        <f ca="1"/>
        <v/>
      </c>
    </row>
    <row r="224" spans="6:34">
      <c r="F224" s="338" t="str">
        <f ca="1"/>
        <v/>
      </c>
      <c r="G224" s="318" t="str">
        <f ca="1"/>
        <v/>
      </c>
      <c r="H224" s="319" t="str">
        <f ca="1"/>
        <v/>
      </c>
      <c r="I224" s="339" t="str">
        <f ca="1"/>
        <v/>
      </c>
      <c r="J224" s="318" t="str">
        <f ca="1"/>
        <v/>
      </c>
      <c r="K224" s="319" t="str">
        <f ca="1"/>
        <v/>
      </c>
      <c r="L224" s="319" t="str">
        <f ca="1"/>
        <v/>
      </c>
      <c r="M224" s="323" t="str">
        <f ca="1"/>
        <v/>
      </c>
      <c r="N224" s="340" t="str">
        <f ca="1"/>
        <v/>
      </c>
      <c r="O224" s="319" t="str">
        <f ca="1"/>
        <v/>
      </c>
      <c r="P224" s="320" t="str">
        <f ca="1"/>
        <v/>
      </c>
      <c r="Q224" s="319" t="str">
        <f ca="1"/>
        <v/>
      </c>
      <c r="R224" s="341" t="str">
        <f ca="1"/>
        <v/>
      </c>
      <c r="T224" s="338" t="str">
        <f ca="1"/>
        <v/>
      </c>
      <c r="U224" s="318" t="str">
        <f ca="1"/>
        <v/>
      </c>
      <c r="V224" s="318" t="str">
        <f ca="1"/>
        <v/>
      </c>
      <c r="W224" s="319" t="str">
        <f ca="1"/>
        <v/>
      </c>
      <c r="X224" s="339" t="str">
        <f ca="1"/>
        <v/>
      </c>
      <c r="Y224" s="318" t="str">
        <f ca="1"/>
        <v/>
      </c>
      <c r="Z224" s="319" t="str">
        <f ca="1"/>
        <v/>
      </c>
      <c r="AA224" s="319" t="str">
        <f ca="1"/>
        <v/>
      </c>
      <c r="AB224" s="323" t="str">
        <f ca="1"/>
        <v/>
      </c>
      <c r="AC224" s="342" t="str">
        <f ca="1"/>
        <v/>
      </c>
      <c r="AD224" s="343" t="str">
        <f ca="1"/>
        <v/>
      </c>
      <c r="AE224" s="344" t="str">
        <f ca="1"/>
        <v/>
      </c>
      <c r="AF224" s="319" t="str">
        <f ca="1"/>
        <v/>
      </c>
      <c r="AG224" s="319" t="str">
        <f ca="1"/>
        <v/>
      </c>
      <c r="AH224" s="341" t="str">
        <f ca="1"/>
        <v/>
      </c>
    </row>
    <row r="225" spans="6:34">
      <c r="F225" s="338" t="str">
        <f ca="1"/>
        <v/>
      </c>
      <c r="G225" s="318" t="str">
        <f ca="1"/>
        <v/>
      </c>
      <c r="H225" s="319" t="str">
        <f ca="1"/>
        <v/>
      </c>
      <c r="I225" s="339" t="str">
        <f ca="1"/>
        <v/>
      </c>
      <c r="J225" s="318" t="str">
        <f ca="1"/>
        <v/>
      </c>
      <c r="K225" s="319" t="str">
        <f ca="1"/>
        <v/>
      </c>
      <c r="L225" s="319" t="str">
        <f ca="1"/>
        <v/>
      </c>
      <c r="M225" s="323" t="str">
        <f ca="1"/>
        <v/>
      </c>
      <c r="N225" s="340" t="str">
        <f ca="1"/>
        <v/>
      </c>
      <c r="O225" s="319" t="str">
        <f ca="1"/>
        <v/>
      </c>
      <c r="P225" s="320" t="str">
        <f ca="1"/>
        <v/>
      </c>
      <c r="Q225" s="319" t="str">
        <f ca="1"/>
        <v/>
      </c>
      <c r="R225" s="341" t="str">
        <f ca="1"/>
        <v/>
      </c>
      <c r="T225" s="338" t="str">
        <f ca="1"/>
        <v/>
      </c>
      <c r="U225" s="318" t="str">
        <f ca="1"/>
        <v/>
      </c>
      <c r="V225" s="318" t="str">
        <f ca="1"/>
        <v/>
      </c>
      <c r="W225" s="319" t="str">
        <f ca="1"/>
        <v/>
      </c>
      <c r="X225" s="339" t="str">
        <f ca="1"/>
        <v/>
      </c>
      <c r="Y225" s="318" t="str">
        <f ca="1"/>
        <v/>
      </c>
      <c r="Z225" s="319" t="str">
        <f ca="1"/>
        <v/>
      </c>
      <c r="AA225" s="319" t="str">
        <f ca="1"/>
        <v/>
      </c>
      <c r="AB225" s="323" t="str">
        <f ca="1"/>
        <v/>
      </c>
      <c r="AC225" s="342" t="str">
        <f ca="1"/>
        <v/>
      </c>
      <c r="AD225" s="343" t="str">
        <f ca="1"/>
        <v/>
      </c>
      <c r="AE225" s="344" t="str">
        <f ca="1"/>
        <v/>
      </c>
      <c r="AF225" s="319" t="str">
        <f ca="1"/>
        <v/>
      </c>
      <c r="AG225" s="319" t="str">
        <f ca="1"/>
        <v/>
      </c>
      <c r="AH225" s="341" t="str">
        <f ca="1"/>
        <v/>
      </c>
    </row>
    <row r="226" spans="6:34">
      <c r="F226" s="338" t="str">
        <f ca="1"/>
        <v/>
      </c>
      <c r="G226" s="318" t="str">
        <f ca="1"/>
        <v/>
      </c>
      <c r="H226" s="319" t="str">
        <f ca="1"/>
        <v/>
      </c>
      <c r="I226" s="339" t="str">
        <f ca="1"/>
        <v/>
      </c>
      <c r="J226" s="318" t="str">
        <f ca="1"/>
        <v/>
      </c>
      <c r="K226" s="319" t="str">
        <f ca="1"/>
        <v/>
      </c>
      <c r="L226" s="319" t="str">
        <f ca="1"/>
        <v/>
      </c>
      <c r="M226" s="323" t="str">
        <f ca="1"/>
        <v/>
      </c>
      <c r="N226" s="340" t="str">
        <f ca="1"/>
        <v/>
      </c>
      <c r="O226" s="319" t="str">
        <f ca="1"/>
        <v/>
      </c>
      <c r="P226" s="320" t="str">
        <f ca="1"/>
        <v/>
      </c>
      <c r="Q226" s="319" t="str">
        <f ca="1"/>
        <v/>
      </c>
      <c r="R226" s="341" t="str">
        <f ca="1"/>
        <v/>
      </c>
      <c r="T226" s="338" t="str">
        <f ca="1"/>
        <v/>
      </c>
      <c r="U226" s="318" t="str">
        <f ca="1"/>
        <v/>
      </c>
      <c r="V226" s="318" t="str">
        <f ca="1"/>
        <v/>
      </c>
      <c r="W226" s="319" t="str">
        <f ca="1"/>
        <v/>
      </c>
      <c r="X226" s="339" t="str">
        <f ca="1"/>
        <v/>
      </c>
      <c r="Y226" s="318" t="str">
        <f ca="1"/>
        <v/>
      </c>
      <c r="Z226" s="319" t="str">
        <f ca="1"/>
        <v/>
      </c>
      <c r="AA226" s="319" t="str">
        <f ca="1"/>
        <v/>
      </c>
      <c r="AB226" s="323" t="str">
        <f ca="1"/>
        <v/>
      </c>
      <c r="AC226" s="342" t="str">
        <f ca="1"/>
        <v/>
      </c>
      <c r="AD226" s="343" t="str">
        <f ca="1"/>
        <v/>
      </c>
      <c r="AE226" s="344" t="str">
        <f ca="1"/>
        <v/>
      </c>
      <c r="AF226" s="319" t="str">
        <f ca="1"/>
        <v/>
      </c>
      <c r="AG226" s="319" t="str">
        <f ca="1"/>
        <v/>
      </c>
      <c r="AH226" s="341" t="str">
        <f ca="1"/>
        <v/>
      </c>
    </row>
    <row r="227" spans="6:34">
      <c r="F227" s="338" t="str">
        <f ca="1"/>
        <v/>
      </c>
      <c r="G227" s="318" t="str">
        <f ca="1"/>
        <v/>
      </c>
      <c r="H227" s="319" t="str">
        <f ca="1"/>
        <v/>
      </c>
      <c r="I227" s="339" t="str">
        <f ca="1"/>
        <v/>
      </c>
      <c r="J227" s="318" t="str">
        <f ca="1"/>
        <v/>
      </c>
      <c r="K227" s="319" t="str">
        <f ca="1"/>
        <v/>
      </c>
      <c r="L227" s="319" t="str">
        <f ca="1"/>
        <v/>
      </c>
      <c r="M227" s="323" t="str">
        <f ca="1"/>
        <v/>
      </c>
      <c r="N227" s="340" t="str">
        <f ca="1"/>
        <v/>
      </c>
      <c r="O227" s="319" t="str">
        <f ca="1"/>
        <v/>
      </c>
      <c r="P227" s="320" t="str">
        <f ca="1"/>
        <v/>
      </c>
      <c r="Q227" s="319" t="str">
        <f ca="1"/>
        <v/>
      </c>
      <c r="R227" s="341" t="str">
        <f ca="1"/>
        <v/>
      </c>
      <c r="T227" s="338" t="str">
        <f ca="1"/>
        <v/>
      </c>
      <c r="U227" s="318" t="str">
        <f ca="1"/>
        <v/>
      </c>
      <c r="V227" s="318" t="str">
        <f ca="1"/>
        <v/>
      </c>
      <c r="W227" s="319" t="str">
        <f ca="1"/>
        <v/>
      </c>
      <c r="X227" s="339" t="str">
        <f ca="1"/>
        <v/>
      </c>
      <c r="Y227" s="318" t="str">
        <f ca="1"/>
        <v/>
      </c>
      <c r="Z227" s="319" t="str">
        <f ca="1"/>
        <v/>
      </c>
      <c r="AA227" s="319" t="str">
        <f ca="1"/>
        <v/>
      </c>
      <c r="AB227" s="323" t="str">
        <f ca="1"/>
        <v/>
      </c>
      <c r="AC227" s="342" t="str">
        <f ca="1"/>
        <v/>
      </c>
      <c r="AD227" s="343" t="str">
        <f ca="1"/>
        <v/>
      </c>
      <c r="AE227" s="344" t="str">
        <f ca="1"/>
        <v/>
      </c>
      <c r="AF227" s="319" t="str">
        <f ca="1"/>
        <v/>
      </c>
      <c r="AG227" s="319" t="str">
        <f ca="1"/>
        <v/>
      </c>
      <c r="AH227" s="341" t="str">
        <f ca="1"/>
        <v/>
      </c>
    </row>
    <row r="228" spans="6:34">
      <c r="F228" s="338" t="str">
        <f ca="1"/>
        <v/>
      </c>
      <c r="G228" s="318" t="str">
        <f ca="1"/>
        <v/>
      </c>
      <c r="H228" s="319" t="str">
        <f ca="1"/>
        <v/>
      </c>
      <c r="I228" s="339" t="str">
        <f ca="1"/>
        <v/>
      </c>
      <c r="J228" s="318" t="str">
        <f ca="1"/>
        <v/>
      </c>
      <c r="K228" s="319" t="str">
        <f ca="1"/>
        <v/>
      </c>
      <c r="L228" s="319" t="str">
        <f ca="1"/>
        <v/>
      </c>
      <c r="M228" s="323" t="str">
        <f ca="1"/>
        <v/>
      </c>
      <c r="N228" s="340" t="str">
        <f ca="1"/>
        <v/>
      </c>
      <c r="O228" s="319" t="str">
        <f ca="1"/>
        <v/>
      </c>
      <c r="P228" s="320" t="str">
        <f ca="1"/>
        <v/>
      </c>
      <c r="Q228" s="319" t="str">
        <f ca="1"/>
        <v/>
      </c>
      <c r="R228" s="341" t="str">
        <f ca="1"/>
        <v/>
      </c>
      <c r="T228" s="338" t="str">
        <f ca="1"/>
        <v/>
      </c>
      <c r="U228" s="318" t="str">
        <f ca="1"/>
        <v/>
      </c>
      <c r="V228" s="318" t="str">
        <f ca="1"/>
        <v/>
      </c>
      <c r="W228" s="319" t="str">
        <f ca="1"/>
        <v/>
      </c>
      <c r="X228" s="339" t="str">
        <f ca="1"/>
        <v/>
      </c>
      <c r="Y228" s="318" t="str">
        <f ca="1"/>
        <v/>
      </c>
      <c r="Z228" s="319" t="str">
        <f ca="1"/>
        <v/>
      </c>
      <c r="AA228" s="319" t="str">
        <f ca="1"/>
        <v/>
      </c>
      <c r="AB228" s="323" t="str">
        <f ca="1"/>
        <v/>
      </c>
      <c r="AC228" s="342" t="str">
        <f ca="1"/>
        <v/>
      </c>
      <c r="AD228" s="343" t="str">
        <f ca="1"/>
        <v/>
      </c>
      <c r="AE228" s="344" t="str">
        <f ca="1"/>
        <v/>
      </c>
      <c r="AF228" s="319" t="str">
        <f ca="1"/>
        <v/>
      </c>
      <c r="AG228" s="319" t="str">
        <f ca="1"/>
        <v/>
      </c>
      <c r="AH228" s="341" t="str">
        <f ca="1"/>
        <v/>
      </c>
    </row>
    <row r="229" spans="6:34">
      <c r="F229" s="338" t="str">
        <f ca="1"/>
        <v/>
      </c>
      <c r="G229" s="318" t="str">
        <f ca="1"/>
        <v/>
      </c>
      <c r="H229" s="319" t="str">
        <f ca="1"/>
        <v/>
      </c>
      <c r="I229" s="339" t="str">
        <f ca="1"/>
        <v/>
      </c>
      <c r="J229" s="318" t="str">
        <f ca="1"/>
        <v/>
      </c>
      <c r="K229" s="319" t="str">
        <f ca="1"/>
        <v/>
      </c>
      <c r="L229" s="319" t="str">
        <f ca="1"/>
        <v/>
      </c>
      <c r="M229" s="323" t="str">
        <f ca="1"/>
        <v/>
      </c>
      <c r="N229" s="340" t="str">
        <f ca="1"/>
        <v/>
      </c>
      <c r="O229" s="319" t="str">
        <f ca="1"/>
        <v/>
      </c>
      <c r="P229" s="320" t="str">
        <f ca="1"/>
        <v/>
      </c>
      <c r="Q229" s="319" t="str">
        <f ca="1"/>
        <v/>
      </c>
      <c r="R229" s="341" t="str">
        <f ca="1"/>
        <v/>
      </c>
      <c r="T229" s="338" t="str">
        <f ca="1"/>
        <v/>
      </c>
      <c r="U229" s="318" t="str">
        <f ca="1"/>
        <v/>
      </c>
      <c r="V229" s="318" t="str">
        <f ca="1"/>
        <v/>
      </c>
      <c r="W229" s="319" t="str">
        <f ca="1"/>
        <v/>
      </c>
      <c r="X229" s="339" t="str">
        <f ca="1"/>
        <v/>
      </c>
      <c r="Y229" s="318" t="str">
        <f ca="1"/>
        <v/>
      </c>
      <c r="Z229" s="319" t="str">
        <f ca="1"/>
        <v/>
      </c>
      <c r="AA229" s="319" t="str">
        <f ca="1"/>
        <v/>
      </c>
      <c r="AB229" s="323" t="str">
        <f ca="1"/>
        <v/>
      </c>
      <c r="AC229" s="342" t="str">
        <f ca="1"/>
        <v/>
      </c>
      <c r="AD229" s="343" t="str">
        <f ca="1"/>
        <v/>
      </c>
      <c r="AE229" s="344" t="str">
        <f ca="1"/>
        <v/>
      </c>
      <c r="AF229" s="319" t="str">
        <f ca="1"/>
        <v/>
      </c>
      <c r="AG229" s="319" t="str">
        <f ca="1"/>
        <v/>
      </c>
      <c r="AH229" s="341" t="str">
        <f ca="1"/>
        <v/>
      </c>
    </row>
    <row r="230" spans="6:34">
      <c r="F230" s="338" t="str">
        <f ca="1"/>
        <v/>
      </c>
      <c r="G230" s="318" t="str">
        <f ca="1"/>
        <v/>
      </c>
      <c r="H230" s="319" t="str">
        <f ca="1"/>
        <v/>
      </c>
      <c r="I230" s="339" t="str">
        <f ca="1"/>
        <v/>
      </c>
      <c r="J230" s="318" t="str">
        <f ca="1"/>
        <v/>
      </c>
      <c r="K230" s="319" t="str">
        <f ca="1"/>
        <v/>
      </c>
      <c r="L230" s="319" t="str">
        <f ca="1"/>
        <v/>
      </c>
      <c r="M230" s="323" t="str">
        <f ca="1"/>
        <v/>
      </c>
      <c r="N230" s="340" t="str">
        <f ca="1"/>
        <v/>
      </c>
      <c r="O230" s="319" t="str">
        <f ca="1"/>
        <v/>
      </c>
      <c r="P230" s="320" t="str">
        <f ca="1"/>
        <v/>
      </c>
      <c r="Q230" s="319" t="str">
        <f ca="1"/>
        <v/>
      </c>
      <c r="R230" s="341" t="str">
        <f ca="1"/>
        <v/>
      </c>
      <c r="T230" s="338" t="str">
        <f ca="1"/>
        <v/>
      </c>
      <c r="U230" s="318" t="str">
        <f ca="1"/>
        <v/>
      </c>
      <c r="V230" s="318" t="str">
        <f ca="1"/>
        <v/>
      </c>
      <c r="W230" s="319" t="str">
        <f ca="1"/>
        <v/>
      </c>
      <c r="X230" s="339" t="str">
        <f ca="1"/>
        <v/>
      </c>
      <c r="Y230" s="318" t="str">
        <f ca="1"/>
        <v/>
      </c>
      <c r="Z230" s="319" t="str">
        <f ca="1"/>
        <v/>
      </c>
      <c r="AA230" s="319" t="str">
        <f ca="1"/>
        <v/>
      </c>
      <c r="AB230" s="323" t="str">
        <f ca="1"/>
        <v/>
      </c>
      <c r="AC230" s="342" t="str">
        <f ca="1"/>
        <v/>
      </c>
      <c r="AD230" s="343" t="str">
        <f ca="1"/>
        <v/>
      </c>
      <c r="AE230" s="344" t="str">
        <f ca="1"/>
        <v/>
      </c>
      <c r="AF230" s="319" t="str">
        <f ca="1"/>
        <v/>
      </c>
      <c r="AG230" s="319" t="str">
        <f ca="1"/>
        <v/>
      </c>
      <c r="AH230" s="341" t="str">
        <f ca="1"/>
        <v/>
      </c>
    </row>
    <row r="231" spans="6:34">
      <c r="F231" s="338" t="str">
        <f ca="1"/>
        <v/>
      </c>
      <c r="G231" s="318" t="str">
        <f ca="1"/>
        <v/>
      </c>
      <c r="H231" s="319" t="str">
        <f ca="1"/>
        <v/>
      </c>
      <c r="I231" s="339" t="str">
        <f ca="1"/>
        <v/>
      </c>
      <c r="J231" s="318" t="str">
        <f ca="1"/>
        <v/>
      </c>
      <c r="K231" s="319" t="str">
        <f ca="1"/>
        <v/>
      </c>
      <c r="L231" s="319" t="str">
        <f ca="1"/>
        <v/>
      </c>
      <c r="M231" s="323" t="str">
        <f ca="1"/>
        <v/>
      </c>
      <c r="N231" s="340" t="str">
        <f ca="1"/>
        <v/>
      </c>
      <c r="O231" s="319" t="str">
        <f ca="1"/>
        <v/>
      </c>
      <c r="P231" s="320" t="str">
        <f ca="1"/>
        <v/>
      </c>
      <c r="Q231" s="319" t="str">
        <f ca="1"/>
        <v/>
      </c>
      <c r="R231" s="341" t="str">
        <f ca="1"/>
        <v/>
      </c>
      <c r="T231" s="338" t="str">
        <f ca="1"/>
        <v/>
      </c>
      <c r="U231" s="318" t="str">
        <f ca="1"/>
        <v/>
      </c>
      <c r="V231" s="318" t="str">
        <f ca="1"/>
        <v/>
      </c>
      <c r="W231" s="319" t="str">
        <f ca="1"/>
        <v/>
      </c>
      <c r="X231" s="339" t="str">
        <f ca="1"/>
        <v/>
      </c>
      <c r="Y231" s="318" t="str">
        <f ca="1"/>
        <v/>
      </c>
      <c r="Z231" s="319" t="str">
        <f ca="1"/>
        <v/>
      </c>
      <c r="AA231" s="319" t="str">
        <f ca="1"/>
        <v/>
      </c>
      <c r="AB231" s="323" t="str">
        <f ca="1"/>
        <v/>
      </c>
      <c r="AC231" s="342" t="str">
        <f ca="1"/>
        <v/>
      </c>
      <c r="AD231" s="343" t="str">
        <f ca="1"/>
        <v/>
      </c>
      <c r="AE231" s="344" t="str">
        <f ca="1"/>
        <v/>
      </c>
      <c r="AF231" s="319" t="str">
        <f ca="1"/>
        <v/>
      </c>
      <c r="AG231" s="319" t="str">
        <f ca="1"/>
        <v/>
      </c>
      <c r="AH231" s="341" t="str">
        <f ca="1"/>
        <v/>
      </c>
    </row>
    <row r="232" spans="6:34">
      <c r="F232" s="338" t="str">
        <f ca="1"/>
        <v/>
      </c>
      <c r="G232" s="318" t="str">
        <f ca="1"/>
        <v/>
      </c>
      <c r="H232" s="319" t="str">
        <f ca="1"/>
        <v/>
      </c>
      <c r="I232" s="339" t="str">
        <f ca="1"/>
        <v/>
      </c>
      <c r="J232" s="318" t="str">
        <f ca="1"/>
        <v/>
      </c>
      <c r="K232" s="319" t="str">
        <f ca="1"/>
        <v/>
      </c>
      <c r="L232" s="319" t="str">
        <f ca="1"/>
        <v/>
      </c>
      <c r="M232" s="323" t="str">
        <f ca="1"/>
        <v/>
      </c>
      <c r="N232" s="340" t="str">
        <f ca="1"/>
        <v/>
      </c>
      <c r="O232" s="319" t="str">
        <f ca="1"/>
        <v/>
      </c>
      <c r="P232" s="320" t="str">
        <f ca="1"/>
        <v/>
      </c>
      <c r="Q232" s="319" t="str">
        <f ca="1"/>
        <v/>
      </c>
      <c r="R232" s="341" t="str">
        <f ca="1"/>
        <v/>
      </c>
      <c r="T232" s="338" t="str">
        <f ca="1"/>
        <v/>
      </c>
      <c r="U232" s="318" t="str">
        <f ca="1"/>
        <v/>
      </c>
      <c r="V232" s="318" t="str">
        <f ca="1"/>
        <v/>
      </c>
      <c r="W232" s="319" t="str">
        <f ca="1"/>
        <v/>
      </c>
      <c r="X232" s="339" t="str">
        <f ca="1"/>
        <v/>
      </c>
      <c r="Y232" s="318" t="str">
        <f ca="1"/>
        <v/>
      </c>
      <c r="Z232" s="319" t="str">
        <f ca="1"/>
        <v/>
      </c>
      <c r="AA232" s="319" t="str">
        <f ca="1"/>
        <v/>
      </c>
      <c r="AB232" s="323" t="str">
        <f ca="1"/>
        <v/>
      </c>
      <c r="AC232" s="342" t="str">
        <f ca="1"/>
        <v/>
      </c>
      <c r="AD232" s="343" t="str">
        <f ca="1"/>
        <v/>
      </c>
      <c r="AE232" s="344" t="str">
        <f ca="1"/>
        <v/>
      </c>
      <c r="AF232" s="319" t="str">
        <f ca="1"/>
        <v/>
      </c>
      <c r="AG232" s="319" t="str">
        <f ca="1"/>
        <v/>
      </c>
      <c r="AH232" s="341" t="str">
        <f ca="1"/>
        <v/>
      </c>
    </row>
    <row r="233" spans="6:34">
      <c r="F233" s="338" t="str">
        <f ca="1"/>
        <v/>
      </c>
      <c r="G233" s="318" t="str">
        <f ca="1"/>
        <v/>
      </c>
      <c r="H233" s="319" t="str">
        <f ca="1"/>
        <v/>
      </c>
      <c r="I233" s="339" t="str">
        <f ca="1"/>
        <v/>
      </c>
      <c r="J233" s="318" t="str">
        <f ca="1"/>
        <v/>
      </c>
      <c r="K233" s="319" t="str">
        <f ca="1"/>
        <v/>
      </c>
      <c r="L233" s="319" t="str">
        <f ca="1"/>
        <v/>
      </c>
      <c r="M233" s="323" t="str">
        <f ca="1"/>
        <v/>
      </c>
      <c r="N233" s="340" t="str">
        <f ca="1"/>
        <v/>
      </c>
      <c r="O233" s="319" t="str">
        <f ca="1"/>
        <v/>
      </c>
      <c r="P233" s="320" t="str">
        <f ca="1"/>
        <v/>
      </c>
      <c r="Q233" s="319" t="str">
        <f ca="1"/>
        <v/>
      </c>
      <c r="R233" s="341" t="str">
        <f ca="1"/>
        <v/>
      </c>
      <c r="T233" s="338" t="str">
        <f ca="1"/>
        <v/>
      </c>
      <c r="U233" s="318" t="str">
        <f ca="1"/>
        <v/>
      </c>
      <c r="V233" s="318" t="str">
        <f ca="1"/>
        <v/>
      </c>
      <c r="W233" s="319" t="str">
        <f ca="1"/>
        <v/>
      </c>
      <c r="X233" s="339" t="str">
        <f ca="1"/>
        <v/>
      </c>
      <c r="Y233" s="318" t="str">
        <f ca="1"/>
        <v/>
      </c>
      <c r="Z233" s="319" t="str">
        <f ca="1"/>
        <v/>
      </c>
      <c r="AA233" s="319" t="str">
        <f ca="1"/>
        <v/>
      </c>
      <c r="AB233" s="323" t="str">
        <f ca="1"/>
        <v/>
      </c>
      <c r="AC233" s="342" t="str">
        <f ca="1"/>
        <v/>
      </c>
      <c r="AD233" s="343" t="str">
        <f ca="1"/>
        <v/>
      </c>
      <c r="AE233" s="344" t="str">
        <f ca="1"/>
        <v/>
      </c>
      <c r="AF233" s="319" t="str">
        <f ca="1"/>
        <v/>
      </c>
      <c r="AG233" s="319" t="str">
        <f ca="1"/>
        <v/>
      </c>
      <c r="AH233" s="341" t="str">
        <f ca="1"/>
        <v/>
      </c>
    </row>
    <row r="234" spans="6:34">
      <c r="F234" s="338" t="str">
        <f ca="1"/>
        <v/>
      </c>
      <c r="G234" s="318" t="str">
        <f ca="1"/>
        <v/>
      </c>
      <c r="H234" s="319" t="str">
        <f ca="1"/>
        <v/>
      </c>
      <c r="I234" s="339" t="str">
        <f ca="1"/>
        <v/>
      </c>
      <c r="J234" s="318" t="str">
        <f ca="1"/>
        <v/>
      </c>
      <c r="K234" s="319" t="str">
        <f ca="1"/>
        <v/>
      </c>
      <c r="L234" s="319" t="str">
        <f ca="1"/>
        <v/>
      </c>
      <c r="M234" s="323" t="str">
        <f ca="1"/>
        <v/>
      </c>
      <c r="N234" s="340" t="str">
        <f ca="1"/>
        <v/>
      </c>
      <c r="O234" s="319" t="str">
        <f ca="1"/>
        <v/>
      </c>
      <c r="P234" s="320" t="str">
        <f ca="1"/>
        <v/>
      </c>
      <c r="Q234" s="319" t="str">
        <f ca="1"/>
        <v/>
      </c>
      <c r="R234" s="341" t="str">
        <f ca="1"/>
        <v/>
      </c>
      <c r="T234" s="338" t="str">
        <f ca="1"/>
        <v/>
      </c>
      <c r="U234" s="318" t="str">
        <f ca="1"/>
        <v/>
      </c>
      <c r="V234" s="318" t="str">
        <f ca="1"/>
        <v/>
      </c>
      <c r="W234" s="319" t="str">
        <f ca="1"/>
        <v/>
      </c>
      <c r="X234" s="339" t="str">
        <f ca="1"/>
        <v/>
      </c>
      <c r="Y234" s="318" t="str">
        <f ca="1"/>
        <v/>
      </c>
      <c r="Z234" s="319" t="str">
        <f ca="1"/>
        <v/>
      </c>
      <c r="AA234" s="319" t="str">
        <f ca="1"/>
        <v/>
      </c>
      <c r="AB234" s="323" t="str">
        <f ca="1"/>
        <v/>
      </c>
      <c r="AC234" s="342" t="str">
        <f ca="1"/>
        <v/>
      </c>
      <c r="AD234" s="343" t="str">
        <f ca="1"/>
        <v/>
      </c>
      <c r="AE234" s="344" t="str">
        <f ca="1"/>
        <v/>
      </c>
      <c r="AF234" s="319" t="str">
        <f ca="1"/>
        <v/>
      </c>
      <c r="AG234" s="319" t="str">
        <f ca="1"/>
        <v/>
      </c>
      <c r="AH234" s="341" t="str">
        <f ca="1"/>
        <v/>
      </c>
    </row>
    <row r="235" spans="6:34">
      <c r="F235" s="338" t="str">
        <f ca="1"/>
        <v/>
      </c>
      <c r="G235" s="318" t="str">
        <f ca="1"/>
        <v/>
      </c>
      <c r="H235" s="319" t="str">
        <f ca="1"/>
        <v/>
      </c>
      <c r="I235" s="339" t="str">
        <f ca="1"/>
        <v/>
      </c>
      <c r="J235" s="318" t="str">
        <f ca="1"/>
        <v/>
      </c>
      <c r="K235" s="319" t="str">
        <f ca="1"/>
        <v/>
      </c>
      <c r="L235" s="319" t="str">
        <f ca="1"/>
        <v/>
      </c>
      <c r="M235" s="323" t="str">
        <f ca="1"/>
        <v/>
      </c>
      <c r="N235" s="340" t="str">
        <f ca="1"/>
        <v/>
      </c>
      <c r="O235" s="319" t="str">
        <f ca="1"/>
        <v/>
      </c>
      <c r="P235" s="320" t="str">
        <f ca="1"/>
        <v/>
      </c>
      <c r="Q235" s="319" t="str">
        <f ca="1"/>
        <v/>
      </c>
      <c r="R235" s="341" t="str">
        <f ca="1"/>
        <v/>
      </c>
      <c r="T235" s="338" t="str">
        <f ca="1"/>
        <v/>
      </c>
      <c r="U235" s="318" t="str">
        <f ca="1"/>
        <v/>
      </c>
      <c r="V235" s="318" t="str">
        <f ca="1"/>
        <v/>
      </c>
      <c r="W235" s="319" t="str">
        <f ca="1"/>
        <v/>
      </c>
      <c r="X235" s="339" t="str">
        <f ca="1"/>
        <v/>
      </c>
      <c r="Y235" s="318" t="str">
        <f ca="1"/>
        <v/>
      </c>
      <c r="Z235" s="319" t="str">
        <f ca="1"/>
        <v/>
      </c>
      <c r="AA235" s="319" t="str">
        <f ca="1"/>
        <v/>
      </c>
      <c r="AB235" s="323" t="str">
        <f ca="1"/>
        <v/>
      </c>
      <c r="AC235" s="342" t="str">
        <f ca="1"/>
        <v/>
      </c>
      <c r="AD235" s="343" t="str">
        <f ca="1"/>
        <v/>
      </c>
      <c r="AE235" s="344" t="str">
        <f ca="1"/>
        <v/>
      </c>
      <c r="AF235" s="319" t="str">
        <f ca="1"/>
        <v/>
      </c>
      <c r="AG235" s="319" t="str">
        <f ca="1"/>
        <v/>
      </c>
      <c r="AH235" s="341" t="str">
        <f ca="1"/>
        <v/>
      </c>
    </row>
    <row r="236" spans="6:34">
      <c r="F236" s="338" t="str">
        <f ca="1"/>
        <v/>
      </c>
      <c r="G236" s="318" t="str">
        <f ca="1"/>
        <v/>
      </c>
      <c r="H236" s="319" t="str">
        <f ca="1"/>
        <v/>
      </c>
      <c r="I236" s="339" t="str">
        <f ca="1"/>
        <v/>
      </c>
      <c r="J236" s="318" t="str">
        <f ca="1"/>
        <v/>
      </c>
      <c r="K236" s="319" t="str">
        <f ca="1"/>
        <v/>
      </c>
      <c r="L236" s="319" t="str">
        <f ca="1"/>
        <v/>
      </c>
      <c r="M236" s="323" t="str">
        <f ca="1"/>
        <v/>
      </c>
      <c r="N236" s="340" t="str">
        <f ca="1"/>
        <v/>
      </c>
      <c r="O236" s="319" t="str">
        <f ca="1"/>
        <v/>
      </c>
      <c r="P236" s="320" t="str">
        <f ca="1"/>
        <v/>
      </c>
      <c r="Q236" s="319" t="str">
        <f ca="1"/>
        <v/>
      </c>
      <c r="R236" s="341" t="str">
        <f ca="1"/>
        <v/>
      </c>
      <c r="T236" s="338" t="str">
        <f ca="1"/>
        <v/>
      </c>
      <c r="U236" s="318" t="str">
        <f ca="1"/>
        <v/>
      </c>
      <c r="V236" s="318" t="str">
        <f ca="1"/>
        <v/>
      </c>
      <c r="W236" s="319" t="str">
        <f ca="1"/>
        <v/>
      </c>
      <c r="X236" s="339" t="str">
        <f ca="1"/>
        <v/>
      </c>
      <c r="Y236" s="318" t="str">
        <f ca="1"/>
        <v/>
      </c>
      <c r="Z236" s="319" t="str">
        <f ca="1"/>
        <v/>
      </c>
      <c r="AA236" s="319" t="str">
        <f ca="1"/>
        <v/>
      </c>
      <c r="AB236" s="323" t="str">
        <f ca="1"/>
        <v/>
      </c>
      <c r="AC236" s="342" t="str">
        <f ca="1"/>
        <v/>
      </c>
      <c r="AD236" s="343" t="str">
        <f ca="1"/>
        <v/>
      </c>
      <c r="AE236" s="344" t="str">
        <f ca="1"/>
        <v/>
      </c>
      <c r="AF236" s="319" t="str">
        <f ca="1"/>
        <v/>
      </c>
      <c r="AG236" s="319" t="str">
        <f ca="1"/>
        <v/>
      </c>
      <c r="AH236" s="341" t="str">
        <f ca="1"/>
        <v/>
      </c>
    </row>
    <row r="237" spans="6:34">
      <c r="F237" s="338" t="str">
        <f ca="1"/>
        <v/>
      </c>
      <c r="G237" s="318" t="str">
        <f ca="1"/>
        <v/>
      </c>
      <c r="H237" s="319" t="str">
        <f ca="1"/>
        <v/>
      </c>
      <c r="I237" s="339" t="str">
        <f ca="1"/>
        <v/>
      </c>
      <c r="J237" s="318" t="str">
        <f ca="1"/>
        <v/>
      </c>
      <c r="K237" s="319" t="str">
        <f ca="1"/>
        <v/>
      </c>
      <c r="L237" s="319" t="str">
        <f ca="1"/>
        <v/>
      </c>
      <c r="M237" s="323" t="str">
        <f ca="1"/>
        <v/>
      </c>
      <c r="N237" s="340" t="str">
        <f ca="1"/>
        <v/>
      </c>
      <c r="O237" s="319" t="str">
        <f ca="1"/>
        <v/>
      </c>
      <c r="P237" s="320" t="str">
        <f ca="1"/>
        <v/>
      </c>
      <c r="Q237" s="319" t="str">
        <f ca="1"/>
        <v/>
      </c>
      <c r="R237" s="341" t="str">
        <f ca="1"/>
        <v/>
      </c>
      <c r="T237" s="338" t="str">
        <f ca="1"/>
        <v/>
      </c>
      <c r="U237" s="318" t="str">
        <f ca="1"/>
        <v/>
      </c>
      <c r="V237" s="318" t="str">
        <f ca="1"/>
        <v/>
      </c>
      <c r="W237" s="319" t="str">
        <f ca="1"/>
        <v/>
      </c>
      <c r="X237" s="339" t="str">
        <f ca="1"/>
        <v/>
      </c>
      <c r="Y237" s="318" t="str">
        <f ca="1"/>
        <v/>
      </c>
      <c r="Z237" s="319" t="str">
        <f ca="1"/>
        <v/>
      </c>
      <c r="AA237" s="319" t="str">
        <f ca="1"/>
        <v/>
      </c>
      <c r="AB237" s="323" t="str">
        <f ca="1"/>
        <v/>
      </c>
      <c r="AC237" s="342" t="str">
        <f ca="1"/>
        <v/>
      </c>
      <c r="AD237" s="343" t="str">
        <f ca="1"/>
        <v/>
      </c>
      <c r="AE237" s="344" t="str">
        <f ca="1"/>
        <v/>
      </c>
      <c r="AF237" s="319" t="str">
        <f ca="1"/>
        <v/>
      </c>
      <c r="AG237" s="319" t="str">
        <f ca="1"/>
        <v/>
      </c>
      <c r="AH237" s="341" t="str">
        <f ca="1"/>
        <v/>
      </c>
    </row>
    <row r="238" spans="6:34">
      <c r="F238" s="338" t="str">
        <f ca="1"/>
        <v/>
      </c>
      <c r="G238" s="318" t="str">
        <f ca="1"/>
        <v/>
      </c>
      <c r="H238" s="319" t="str">
        <f ca="1"/>
        <v/>
      </c>
      <c r="I238" s="339" t="str">
        <f ca="1"/>
        <v/>
      </c>
      <c r="J238" s="318" t="str">
        <f ca="1"/>
        <v/>
      </c>
      <c r="K238" s="319" t="str">
        <f ca="1"/>
        <v/>
      </c>
      <c r="L238" s="319" t="str">
        <f ca="1"/>
        <v/>
      </c>
      <c r="M238" s="323" t="str">
        <f ca="1"/>
        <v/>
      </c>
      <c r="N238" s="340" t="str">
        <f ca="1"/>
        <v/>
      </c>
      <c r="O238" s="319" t="str">
        <f ca="1"/>
        <v/>
      </c>
      <c r="P238" s="320" t="str">
        <f ca="1"/>
        <v/>
      </c>
      <c r="Q238" s="319" t="str">
        <f ca="1"/>
        <v/>
      </c>
      <c r="R238" s="341" t="str">
        <f ca="1"/>
        <v/>
      </c>
      <c r="T238" s="338" t="str">
        <f ca="1"/>
        <v/>
      </c>
      <c r="U238" s="318" t="str">
        <f ca="1"/>
        <v/>
      </c>
      <c r="V238" s="318" t="str">
        <f ca="1"/>
        <v/>
      </c>
      <c r="W238" s="319" t="str">
        <f ca="1"/>
        <v/>
      </c>
      <c r="X238" s="339" t="str">
        <f ca="1"/>
        <v/>
      </c>
      <c r="Y238" s="318" t="str">
        <f ca="1"/>
        <v/>
      </c>
      <c r="Z238" s="319" t="str">
        <f ca="1"/>
        <v/>
      </c>
      <c r="AA238" s="319" t="str">
        <f ca="1"/>
        <v/>
      </c>
      <c r="AB238" s="323" t="str">
        <f ca="1"/>
        <v/>
      </c>
      <c r="AC238" s="342" t="str">
        <f ca="1"/>
        <v/>
      </c>
      <c r="AD238" s="343" t="str">
        <f ca="1"/>
        <v/>
      </c>
      <c r="AE238" s="344" t="str">
        <f ca="1"/>
        <v/>
      </c>
      <c r="AF238" s="319" t="str">
        <f ca="1"/>
        <v/>
      </c>
      <c r="AG238" s="319" t="str">
        <f ca="1"/>
        <v/>
      </c>
      <c r="AH238" s="341" t="str">
        <f ca="1"/>
        <v/>
      </c>
    </row>
    <row r="239" spans="6:34">
      <c r="F239" s="338" t="str">
        <f ca="1"/>
        <v/>
      </c>
      <c r="G239" s="318" t="str">
        <f ca="1"/>
        <v/>
      </c>
      <c r="H239" s="319" t="str">
        <f ca="1"/>
        <v/>
      </c>
      <c r="I239" s="339" t="str">
        <f ca="1"/>
        <v/>
      </c>
      <c r="J239" s="318" t="str">
        <f ca="1"/>
        <v/>
      </c>
      <c r="K239" s="319" t="str">
        <f ca="1"/>
        <v/>
      </c>
      <c r="L239" s="319" t="str">
        <f ca="1"/>
        <v/>
      </c>
      <c r="M239" s="323" t="str">
        <f ca="1"/>
        <v/>
      </c>
      <c r="N239" s="340" t="str">
        <f ca="1"/>
        <v/>
      </c>
      <c r="O239" s="319" t="str">
        <f ca="1"/>
        <v/>
      </c>
      <c r="P239" s="320" t="str">
        <f ca="1"/>
        <v/>
      </c>
      <c r="Q239" s="319" t="str">
        <f ca="1"/>
        <v/>
      </c>
      <c r="R239" s="341" t="str">
        <f ca="1"/>
        <v/>
      </c>
      <c r="T239" s="338" t="str">
        <f ca="1"/>
        <v/>
      </c>
      <c r="U239" s="318" t="str">
        <f ca="1"/>
        <v/>
      </c>
      <c r="V239" s="318" t="str">
        <f ca="1"/>
        <v/>
      </c>
      <c r="W239" s="319" t="str">
        <f ca="1"/>
        <v/>
      </c>
      <c r="X239" s="339" t="str">
        <f ca="1"/>
        <v/>
      </c>
      <c r="Y239" s="318" t="str">
        <f ca="1"/>
        <v/>
      </c>
      <c r="Z239" s="319" t="str">
        <f ca="1"/>
        <v/>
      </c>
      <c r="AA239" s="319" t="str">
        <f ca="1"/>
        <v/>
      </c>
      <c r="AB239" s="323" t="str">
        <f ca="1"/>
        <v/>
      </c>
      <c r="AC239" s="342" t="str">
        <f ca="1"/>
        <v/>
      </c>
      <c r="AD239" s="343" t="str">
        <f ca="1"/>
        <v/>
      </c>
      <c r="AE239" s="344" t="str">
        <f ca="1"/>
        <v/>
      </c>
      <c r="AF239" s="319" t="str">
        <f ca="1"/>
        <v/>
      </c>
      <c r="AG239" s="319" t="str">
        <f ca="1"/>
        <v/>
      </c>
      <c r="AH239" s="341" t="str">
        <f ca="1"/>
        <v/>
      </c>
    </row>
    <row r="240" spans="6:34">
      <c r="F240" s="338" t="str">
        <f ca="1"/>
        <v/>
      </c>
      <c r="G240" s="318" t="str">
        <f ca="1"/>
        <v/>
      </c>
      <c r="H240" s="319" t="str">
        <f ca="1"/>
        <v/>
      </c>
      <c r="I240" s="339" t="str">
        <f ca="1"/>
        <v/>
      </c>
      <c r="J240" s="318" t="str">
        <f ca="1"/>
        <v/>
      </c>
      <c r="K240" s="319" t="str">
        <f ca="1"/>
        <v/>
      </c>
      <c r="L240" s="319" t="str">
        <f ca="1"/>
        <v/>
      </c>
      <c r="M240" s="323" t="str">
        <f ca="1"/>
        <v/>
      </c>
      <c r="N240" s="340" t="str">
        <f ca="1"/>
        <v/>
      </c>
      <c r="O240" s="319" t="str">
        <f ca="1"/>
        <v/>
      </c>
      <c r="P240" s="320" t="str">
        <f ca="1"/>
        <v/>
      </c>
      <c r="Q240" s="319" t="str">
        <f ca="1"/>
        <v/>
      </c>
      <c r="R240" s="341" t="str">
        <f ca="1"/>
        <v/>
      </c>
      <c r="T240" s="338" t="str">
        <f ca="1"/>
        <v/>
      </c>
      <c r="U240" s="318" t="str">
        <f ca="1"/>
        <v/>
      </c>
      <c r="V240" s="318" t="str">
        <f ca="1"/>
        <v/>
      </c>
      <c r="W240" s="319" t="str">
        <f ca="1"/>
        <v/>
      </c>
      <c r="X240" s="339" t="str">
        <f ca="1"/>
        <v/>
      </c>
      <c r="Y240" s="318" t="str">
        <f ca="1"/>
        <v/>
      </c>
      <c r="Z240" s="319" t="str">
        <f ca="1"/>
        <v/>
      </c>
      <c r="AA240" s="319" t="str">
        <f ca="1"/>
        <v/>
      </c>
      <c r="AB240" s="323" t="str">
        <f ca="1"/>
        <v/>
      </c>
      <c r="AC240" s="342" t="str">
        <f ca="1"/>
        <v/>
      </c>
      <c r="AD240" s="343" t="str">
        <f ca="1"/>
        <v/>
      </c>
      <c r="AE240" s="344" t="str">
        <f ca="1"/>
        <v/>
      </c>
      <c r="AF240" s="319" t="str">
        <f ca="1"/>
        <v/>
      </c>
      <c r="AG240" s="319" t="str">
        <f ca="1"/>
        <v/>
      </c>
      <c r="AH240" s="341" t="str">
        <f ca="1"/>
        <v/>
      </c>
    </row>
    <row r="241" spans="6:34">
      <c r="F241" s="338" t="str">
        <f ca="1"/>
        <v/>
      </c>
      <c r="G241" s="318" t="str">
        <f ca="1"/>
        <v/>
      </c>
      <c r="H241" s="319" t="str">
        <f ca="1"/>
        <v/>
      </c>
      <c r="I241" s="339" t="str">
        <f ca="1"/>
        <v/>
      </c>
      <c r="J241" s="318" t="str">
        <f ca="1"/>
        <v/>
      </c>
      <c r="K241" s="319" t="str">
        <f ca="1"/>
        <v/>
      </c>
      <c r="L241" s="319" t="str">
        <f ca="1"/>
        <v/>
      </c>
      <c r="M241" s="323" t="str">
        <f ca="1"/>
        <v/>
      </c>
      <c r="N241" s="340" t="str">
        <f ca="1"/>
        <v/>
      </c>
      <c r="O241" s="319" t="str">
        <f ca="1"/>
        <v/>
      </c>
      <c r="P241" s="320" t="str">
        <f ca="1"/>
        <v/>
      </c>
      <c r="Q241" s="319" t="str">
        <f ca="1"/>
        <v/>
      </c>
      <c r="R241" s="341" t="str">
        <f ca="1"/>
        <v/>
      </c>
      <c r="T241" s="338" t="str">
        <f ca="1"/>
        <v/>
      </c>
      <c r="U241" s="318" t="str">
        <f ca="1"/>
        <v/>
      </c>
      <c r="V241" s="318" t="str">
        <f ca="1"/>
        <v/>
      </c>
      <c r="W241" s="319" t="str">
        <f ca="1"/>
        <v/>
      </c>
      <c r="X241" s="339" t="str">
        <f ca="1"/>
        <v/>
      </c>
      <c r="Y241" s="318" t="str">
        <f ca="1"/>
        <v/>
      </c>
      <c r="Z241" s="319" t="str">
        <f ca="1"/>
        <v/>
      </c>
      <c r="AA241" s="319" t="str">
        <f ca="1"/>
        <v/>
      </c>
      <c r="AB241" s="323" t="str">
        <f ca="1"/>
        <v/>
      </c>
      <c r="AC241" s="342" t="str">
        <f ca="1"/>
        <v/>
      </c>
      <c r="AD241" s="343" t="str">
        <f ca="1"/>
        <v/>
      </c>
      <c r="AE241" s="344" t="str">
        <f ca="1"/>
        <v/>
      </c>
      <c r="AF241" s="319" t="str">
        <f ca="1"/>
        <v/>
      </c>
      <c r="AG241" s="319" t="str">
        <f ca="1"/>
        <v/>
      </c>
      <c r="AH241" s="341" t="str">
        <f ca="1"/>
        <v/>
      </c>
    </row>
    <row r="242" spans="6:34">
      <c r="F242" s="338" t="str">
        <f ca="1"/>
        <v/>
      </c>
      <c r="G242" s="318" t="str">
        <f ca="1"/>
        <v/>
      </c>
      <c r="H242" s="319" t="str">
        <f ca="1"/>
        <v/>
      </c>
      <c r="I242" s="339" t="str">
        <f ca="1"/>
        <v/>
      </c>
      <c r="J242" s="318" t="str">
        <f ca="1"/>
        <v/>
      </c>
      <c r="K242" s="319" t="str">
        <f ca="1"/>
        <v/>
      </c>
      <c r="L242" s="319" t="str">
        <f ca="1"/>
        <v/>
      </c>
      <c r="M242" s="323" t="str">
        <f ca="1"/>
        <v/>
      </c>
      <c r="N242" s="340" t="str">
        <f ca="1"/>
        <v/>
      </c>
      <c r="O242" s="319" t="str">
        <f ca="1"/>
        <v/>
      </c>
      <c r="P242" s="320" t="str">
        <f ca="1"/>
        <v/>
      </c>
      <c r="Q242" s="319" t="str">
        <f ca="1"/>
        <v/>
      </c>
      <c r="R242" s="341" t="str">
        <f ca="1"/>
        <v/>
      </c>
      <c r="T242" s="338" t="str">
        <f ca="1"/>
        <v/>
      </c>
      <c r="U242" s="318" t="str">
        <f ca="1"/>
        <v/>
      </c>
      <c r="V242" s="318" t="str">
        <f ca="1"/>
        <v/>
      </c>
      <c r="W242" s="319" t="str">
        <f ca="1"/>
        <v/>
      </c>
      <c r="X242" s="339" t="str">
        <f ca="1"/>
        <v/>
      </c>
      <c r="Y242" s="318" t="str">
        <f ca="1"/>
        <v/>
      </c>
      <c r="Z242" s="319" t="str">
        <f ca="1"/>
        <v/>
      </c>
      <c r="AA242" s="319" t="str">
        <f ca="1"/>
        <v/>
      </c>
      <c r="AB242" s="323" t="str">
        <f ca="1"/>
        <v/>
      </c>
      <c r="AC242" s="342" t="str">
        <f ca="1"/>
        <v/>
      </c>
      <c r="AD242" s="343" t="str">
        <f ca="1"/>
        <v/>
      </c>
      <c r="AE242" s="344" t="str">
        <f ca="1"/>
        <v/>
      </c>
      <c r="AF242" s="319" t="str">
        <f ca="1"/>
        <v/>
      </c>
      <c r="AG242" s="319" t="str">
        <f ca="1"/>
        <v/>
      </c>
      <c r="AH242" s="341" t="str">
        <f ca="1"/>
        <v/>
      </c>
    </row>
    <row r="243" spans="6:34">
      <c r="F243" s="338" t="str">
        <f ca="1"/>
        <v/>
      </c>
      <c r="G243" s="318" t="str">
        <f ca="1"/>
        <v/>
      </c>
      <c r="H243" s="319" t="str">
        <f ca="1"/>
        <v/>
      </c>
      <c r="I243" s="339" t="str">
        <f ca="1"/>
        <v/>
      </c>
      <c r="J243" s="318" t="str">
        <f ca="1"/>
        <v/>
      </c>
      <c r="K243" s="319" t="str">
        <f ca="1"/>
        <v/>
      </c>
      <c r="L243" s="319" t="str">
        <f ca="1"/>
        <v/>
      </c>
      <c r="M243" s="323" t="str">
        <f ca="1"/>
        <v/>
      </c>
      <c r="N243" s="340" t="str">
        <f ca="1"/>
        <v/>
      </c>
      <c r="O243" s="319" t="str">
        <f ca="1"/>
        <v/>
      </c>
      <c r="P243" s="320" t="str">
        <f ca="1"/>
        <v/>
      </c>
      <c r="Q243" s="319" t="str">
        <f ca="1"/>
        <v/>
      </c>
      <c r="R243" s="341" t="str">
        <f ca="1"/>
        <v/>
      </c>
      <c r="T243" s="338" t="str">
        <f ca="1"/>
        <v/>
      </c>
      <c r="U243" s="318" t="str">
        <f ca="1"/>
        <v/>
      </c>
      <c r="V243" s="318" t="str">
        <f ca="1"/>
        <v/>
      </c>
      <c r="W243" s="319" t="str">
        <f ca="1"/>
        <v/>
      </c>
      <c r="X243" s="339" t="str">
        <f ca="1"/>
        <v/>
      </c>
      <c r="Y243" s="318" t="str">
        <f ca="1"/>
        <v/>
      </c>
      <c r="Z243" s="319" t="str">
        <f ca="1"/>
        <v/>
      </c>
      <c r="AA243" s="319" t="str">
        <f ca="1"/>
        <v/>
      </c>
      <c r="AB243" s="323" t="str">
        <f ca="1"/>
        <v/>
      </c>
      <c r="AC243" s="342" t="str">
        <f ca="1"/>
        <v/>
      </c>
      <c r="AD243" s="343" t="str">
        <f ca="1"/>
        <v/>
      </c>
      <c r="AE243" s="344" t="str">
        <f ca="1"/>
        <v/>
      </c>
      <c r="AF243" s="319" t="str">
        <f ca="1"/>
        <v/>
      </c>
      <c r="AG243" s="319" t="str">
        <f ca="1"/>
        <v/>
      </c>
      <c r="AH243" s="341" t="str">
        <f ca="1"/>
        <v/>
      </c>
    </row>
    <row r="244" spans="6:34">
      <c r="F244" s="338" t="str">
        <f ca="1"/>
        <v/>
      </c>
      <c r="G244" s="318" t="str">
        <f ca="1"/>
        <v/>
      </c>
      <c r="H244" s="319" t="str">
        <f ca="1"/>
        <v/>
      </c>
      <c r="I244" s="339" t="str">
        <f ca="1"/>
        <v/>
      </c>
      <c r="J244" s="318" t="str">
        <f ca="1"/>
        <v/>
      </c>
      <c r="K244" s="319" t="str">
        <f ca="1"/>
        <v/>
      </c>
      <c r="L244" s="319" t="str">
        <f ca="1"/>
        <v/>
      </c>
      <c r="M244" s="323" t="str">
        <f ca="1"/>
        <v/>
      </c>
      <c r="N244" s="340" t="str">
        <f ca="1"/>
        <v/>
      </c>
      <c r="O244" s="319" t="str">
        <f ca="1"/>
        <v/>
      </c>
      <c r="P244" s="320" t="str">
        <f ca="1"/>
        <v/>
      </c>
      <c r="Q244" s="319" t="str">
        <f ca="1"/>
        <v/>
      </c>
      <c r="R244" s="341" t="str">
        <f ca="1"/>
        <v/>
      </c>
      <c r="T244" s="338" t="str">
        <f ca="1"/>
        <v/>
      </c>
      <c r="U244" s="318" t="str">
        <f ca="1"/>
        <v/>
      </c>
      <c r="V244" s="318" t="str">
        <f ca="1"/>
        <v/>
      </c>
      <c r="W244" s="319" t="str">
        <f ca="1"/>
        <v/>
      </c>
      <c r="X244" s="339" t="str">
        <f ca="1"/>
        <v/>
      </c>
      <c r="Y244" s="318" t="str">
        <f ca="1"/>
        <v/>
      </c>
      <c r="Z244" s="319" t="str">
        <f ca="1"/>
        <v/>
      </c>
      <c r="AA244" s="319" t="str">
        <f ca="1"/>
        <v/>
      </c>
      <c r="AB244" s="323" t="str">
        <f ca="1"/>
        <v/>
      </c>
      <c r="AC244" s="342" t="str">
        <f ca="1"/>
        <v/>
      </c>
      <c r="AD244" s="343" t="str">
        <f ca="1"/>
        <v/>
      </c>
      <c r="AE244" s="344" t="str">
        <f ca="1"/>
        <v/>
      </c>
      <c r="AF244" s="319" t="str">
        <f ca="1"/>
        <v/>
      </c>
      <c r="AG244" s="319" t="str">
        <f ca="1"/>
        <v/>
      </c>
      <c r="AH244" s="341" t="str">
        <f ca="1"/>
        <v/>
      </c>
    </row>
    <row r="245" spans="6:34">
      <c r="F245" s="338" t="str">
        <f ca="1"/>
        <v/>
      </c>
      <c r="G245" s="318" t="str">
        <f ca="1"/>
        <v/>
      </c>
      <c r="H245" s="319" t="str">
        <f ca="1"/>
        <v/>
      </c>
      <c r="I245" s="339" t="str">
        <f ca="1"/>
        <v/>
      </c>
      <c r="J245" s="318" t="str">
        <f ca="1"/>
        <v/>
      </c>
      <c r="K245" s="319" t="str">
        <f ca="1"/>
        <v/>
      </c>
      <c r="L245" s="319" t="str">
        <f ca="1"/>
        <v/>
      </c>
      <c r="M245" s="323" t="str">
        <f ca="1"/>
        <v/>
      </c>
      <c r="N245" s="340" t="str">
        <f ca="1"/>
        <v/>
      </c>
      <c r="O245" s="319" t="str">
        <f ca="1"/>
        <v/>
      </c>
      <c r="P245" s="320" t="str">
        <f ca="1"/>
        <v/>
      </c>
      <c r="Q245" s="319" t="str">
        <f ca="1"/>
        <v/>
      </c>
      <c r="R245" s="341" t="str">
        <f ca="1"/>
        <v/>
      </c>
      <c r="T245" s="338" t="str">
        <f ca="1"/>
        <v/>
      </c>
      <c r="U245" s="318" t="str">
        <f ca="1"/>
        <v/>
      </c>
      <c r="V245" s="318" t="str">
        <f ca="1"/>
        <v/>
      </c>
      <c r="W245" s="319" t="str">
        <f ca="1"/>
        <v/>
      </c>
      <c r="X245" s="339" t="str">
        <f ca="1"/>
        <v/>
      </c>
      <c r="Y245" s="318" t="str">
        <f ca="1"/>
        <v/>
      </c>
      <c r="Z245" s="319" t="str">
        <f ca="1"/>
        <v/>
      </c>
      <c r="AA245" s="319" t="str">
        <f ca="1"/>
        <v/>
      </c>
      <c r="AB245" s="323" t="str">
        <f ca="1"/>
        <v/>
      </c>
      <c r="AC245" s="342" t="str">
        <f ca="1"/>
        <v/>
      </c>
      <c r="AD245" s="343" t="str">
        <f ca="1"/>
        <v/>
      </c>
      <c r="AE245" s="344" t="str">
        <f ca="1"/>
        <v/>
      </c>
      <c r="AF245" s="319" t="str">
        <f ca="1"/>
        <v/>
      </c>
      <c r="AG245" s="319" t="str">
        <f ca="1"/>
        <v/>
      </c>
      <c r="AH245" s="341" t="str">
        <f ca="1"/>
        <v/>
      </c>
    </row>
    <row r="246" spans="6:34">
      <c r="F246" s="338" t="str">
        <f ca="1"/>
        <v/>
      </c>
      <c r="G246" s="318" t="str">
        <f ca="1"/>
        <v/>
      </c>
      <c r="H246" s="319" t="str">
        <f ca="1"/>
        <v/>
      </c>
      <c r="I246" s="339" t="str">
        <f ca="1"/>
        <v/>
      </c>
      <c r="J246" s="318" t="str">
        <f ca="1"/>
        <v/>
      </c>
      <c r="K246" s="319" t="str">
        <f ca="1"/>
        <v/>
      </c>
      <c r="L246" s="319" t="str">
        <f ca="1"/>
        <v/>
      </c>
      <c r="M246" s="323" t="str">
        <f ca="1"/>
        <v/>
      </c>
      <c r="N246" s="340" t="str">
        <f ca="1"/>
        <v/>
      </c>
      <c r="O246" s="319" t="str">
        <f ca="1"/>
        <v/>
      </c>
      <c r="P246" s="320" t="str">
        <f ca="1"/>
        <v/>
      </c>
      <c r="Q246" s="319" t="str">
        <f ca="1"/>
        <v/>
      </c>
      <c r="R246" s="341" t="str">
        <f ca="1"/>
        <v/>
      </c>
      <c r="T246" s="338" t="str">
        <f ca="1"/>
        <v/>
      </c>
      <c r="U246" s="318" t="str">
        <f ca="1"/>
        <v/>
      </c>
      <c r="V246" s="318" t="str">
        <f ca="1"/>
        <v/>
      </c>
      <c r="W246" s="319" t="str">
        <f ca="1"/>
        <v/>
      </c>
      <c r="X246" s="339" t="str">
        <f ca="1"/>
        <v/>
      </c>
      <c r="Y246" s="318" t="str">
        <f ca="1"/>
        <v/>
      </c>
      <c r="Z246" s="319" t="str">
        <f ca="1"/>
        <v/>
      </c>
      <c r="AA246" s="319" t="str">
        <f ca="1"/>
        <v/>
      </c>
      <c r="AB246" s="323" t="str">
        <f ca="1"/>
        <v/>
      </c>
      <c r="AC246" s="342" t="str">
        <f ca="1"/>
        <v/>
      </c>
      <c r="AD246" s="343" t="str">
        <f ca="1"/>
        <v/>
      </c>
      <c r="AE246" s="344" t="str">
        <f ca="1"/>
        <v/>
      </c>
      <c r="AF246" s="319" t="str">
        <f ca="1"/>
        <v/>
      </c>
      <c r="AG246" s="319" t="str">
        <f ca="1"/>
        <v/>
      </c>
      <c r="AH246" s="341" t="str">
        <f ca="1"/>
        <v/>
      </c>
    </row>
    <row r="247" spans="6:34">
      <c r="F247" s="338" t="str">
        <f ca="1"/>
        <v/>
      </c>
      <c r="G247" s="318" t="str">
        <f ca="1"/>
        <v/>
      </c>
      <c r="H247" s="319" t="str">
        <f ca="1"/>
        <v/>
      </c>
      <c r="I247" s="339" t="str">
        <f ca="1"/>
        <v/>
      </c>
      <c r="J247" s="318" t="str">
        <f ca="1"/>
        <v/>
      </c>
      <c r="K247" s="319" t="str">
        <f ca="1"/>
        <v/>
      </c>
      <c r="L247" s="319" t="str">
        <f ca="1"/>
        <v/>
      </c>
      <c r="M247" s="323" t="str">
        <f ca="1"/>
        <v/>
      </c>
      <c r="N247" s="340" t="str">
        <f ca="1"/>
        <v/>
      </c>
      <c r="O247" s="319" t="str">
        <f ca="1"/>
        <v/>
      </c>
      <c r="P247" s="320" t="str">
        <f ca="1"/>
        <v/>
      </c>
      <c r="Q247" s="319" t="str">
        <f ca="1"/>
        <v/>
      </c>
      <c r="R247" s="341" t="str">
        <f ca="1"/>
        <v/>
      </c>
      <c r="T247" s="338" t="str">
        <f ca="1"/>
        <v/>
      </c>
      <c r="U247" s="318" t="str">
        <f ca="1"/>
        <v/>
      </c>
      <c r="V247" s="318" t="str">
        <f ca="1"/>
        <v/>
      </c>
      <c r="W247" s="319" t="str">
        <f ca="1"/>
        <v/>
      </c>
      <c r="X247" s="339" t="str">
        <f ca="1"/>
        <v/>
      </c>
      <c r="Y247" s="318" t="str">
        <f ca="1"/>
        <v/>
      </c>
      <c r="Z247" s="319" t="str">
        <f ca="1"/>
        <v/>
      </c>
      <c r="AA247" s="319" t="str">
        <f ca="1"/>
        <v/>
      </c>
      <c r="AB247" s="323" t="str">
        <f ca="1"/>
        <v/>
      </c>
      <c r="AC247" s="342" t="str">
        <f ca="1"/>
        <v/>
      </c>
      <c r="AD247" s="343" t="str">
        <f ca="1"/>
        <v/>
      </c>
      <c r="AE247" s="344" t="str">
        <f ca="1"/>
        <v/>
      </c>
      <c r="AF247" s="319" t="str">
        <f ca="1"/>
        <v/>
      </c>
      <c r="AG247" s="319" t="str">
        <f ca="1"/>
        <v/>
      </c>
      <c r="AH247" s="341" t="str">
        <f ca="1"/>
        <v/>
      </c>
    </row>
    <row r="248" spans="6:34">
      <c r="F248" s="338" t="str">
        <f ca="1"/>
        <v/>
      </c>
      <c r="G248" s="318" t="str">
        <f ca="1"/>
        <v/>
      </c>
      <c r="H248" s="319" t="str">
        <f ca="1"/>
        <v/>
      </c>
      <c r="I248" s="339" t="str">
        <f ca="1"/>
        <v/>
      </c>
      <c r="J248" s="318" t="str">
        <f ca="1"/>
        <v/>
      </c>
      <c r="K248" s="319" t="str">
        <f ca="1"/>
        <v/>
      </c>
      <c r="L248" s="319" t="str">
        <f ca="1"/>
        <v/>
      </c>
      <c r="M248" s="323" t="str">
        <f ca="1"/>
        <v/>
      </c>
      <c r="N248" s="340" t="str">
        <f ca="1"/>
        <v/>
      </c>
      <c r="O248" s="319" t="str">
        <f ca="1"/>
        <v/>
      </c>
      <c r="P248" s="320" t="str">
        <f ca="1"/>
        <v/>
      </c>
      <c r="Q248" s="319" t="str">
        <f ca="1"/>
        <v/>
      </c>
      <c r="R248" s="341" t="str">
        <f ca="1"/>
        <v/>
      </c>
      <c r="T248" s="338" t="str">
        <f ca="1"/>
        <v/>
      </c>
      <c r="U248" s="318" t="str">
        <f ca="1"/>
        <v/>
      </c>
      <c r="V248" s="318" t="str">
        <f ca="1"/>
        <v/>
      </c>
      <c r="W248" s="319" t="str">
        <f ca="1"/>
        <v/>
      </c>
      <c r="X248" s="339" t="str">
        <f ca="1"/>
        <v/>
      </c>
      <c r="Y248" s="318" t="str">
        <f ca="1"/>
        <v/>
      </c>
      <c r="Z248" s="319" t="str">
        <f ca="1"/>
        <v/>
      </c>
      <c r="AA248" s="319" t="str">
        <f ca="1"/>
        <v/>
      </c>
      <c r="AB248" s="323" t="str">
        <f ca="1"/>
        <v/>
      </c>
      <c r="AC248" s="342" t="str">
        <f ca="1"/>
        <v/>
      </c>
      <c r="AD248" s="343" t="str">
        <f ca="1"/>
        <v/>
      </c>
      <c r="AE248" s="344" t="str">
        <f ca="1"/>
        <v/>
      </c>
      <c r="AF248" s="319" t="str">
        <f ca="1"/>
        <v/>
      </c>
      <c r="AG248" s="319" t="str">
        <f ca="1"/>
        <v/>
      </c>
      <c r="AH248" s="341" t="str">
        <f ca="1"/>
        <v/>
      </c>
    </row>
    <row r="249" spans="6:34">
      <c r="F249" s="338" t="str">
        <f ca="1"/>
        <v/>
      </c>
      <c r="G249" s="318" t="str">
        <f ca="1"/>
        <v/>
      </c>
      <c r="H249" s="319" t="str">
        <f ca="1"/>
        <v/>
      </c>
      <c r="I249" s="339" t="str">
        <f ca="1"/>
        <v/>
      </c>
      <c r="J249" s="318" t="str">
        <f ca="1"/>
        <v/>
      </c>
      <c r="K249" s="319" t="str">
        <f ca="1"/>
        <v/>
      </c>
      <c r="L249" s="319" t="str">
        <f ca="1"/>
        <v/>
      </c>
      <c r="M249" s="323" t="str">
        <f ca="1"/>
        <v/>
      </c>
      <c r="N249" s="340" t="str">
        <f ca="1"/>
        <v/>
      </c>
      <c r="O249" s="319" t="str">
        <f ca="1"/>
        <v/>
      </c>
      <c r="P249" s="320" t="str">
        <f ca="1"/>
        <v/>
      </c>
      <c r="Q249" s="319" t="str">
        <f ca="1"/>
        <v/>
      </c>
      <c r="R249" s="341" t="str">
        <f ca="1"/>
        <v/>
      </c>
      <c r="T249" s="338" t="str">
        <f ca="1"/>
        <v/>
      </c>
      <c r="U249" s="318" t="str">
        <f ca="1"/>
        <v/>
      </c>
      <c r="V249" s="318" t="str">
        <f ca="1"/>
        <v/>
      </c>
      <c r="W249" s="319" t="str">
        <f ca="1"/>
        <v/>
      </c>
      <c r="X249" s="339" t="str">
        <f ca="1"/>
        <v/>
      </c>
      <c r="Y249" s="318" t="str">
        <f ca="1"/>
        <v/>
      </c>
      <c r="Z249" s="319" t="str">
        <f ca="1"/>
        <v/>
      </c>
      <c r="AA249" s="319" t="str">
        <f ca="1"/>
        <v/>
      </c>
      <c r="AB249" s="323" t="str">
        <f ca="1"/>
        <v/>
      </c>
      <c r="AC249" s="342" t="str">
        <f ca="1"/>
        <v/>
      </c>
      <c r="AD249" s="343" t="str">
        <f ca="1"/>
        <v/>
      </c>
      <c r="AE249" s="344" t="str">
        <f ca="1"/>
        <v/>
      </c>
      <c r="AF249" s="319" t="str">
        <f ca="1"/>
        <v/>
      </c>
      <c r="AG249" s="319" t="str">
        <f ca="1"/>
        <v/>
      </c>
      <c r="AH249" s="341" t="str">
        <f ca="1"/>
        <v/>
      </c>
    </row>
    <row r="250" spans="6:34">
      <c r="F250" s="338" t="str">
        <f ca="1"/>
        <v/>
      </c>
      <c r="G250" s="318" t="str">
        <f ca="1"/>
        <v/>
      </c>
      <c r="H250" s="319" t="str">
        <f ca="1"/>
        <v/>
      </c>
      <c r="I250" s="339" t="str">
        <f ca="1"/>
        <v/>
      </c>
      <c r="J250" s="318" t="str">
        <f ca="1"/>
        <v/>
      </c>
      <c r="K250" s="319" t="str">
        <f ca="1"/>
        <v/>
      </c>
      <c r="L250" s="319" t="str">
        <f ca="1"/>
        <v/>
      </c>
      <c r="M250" s="323" t="str">
        <f ca="1"/>
        <v/>
      </c>
      <c r="N250" s="340" t="str">
        <f ca="1"/>
        <v/>
      </c>
      <c r="O250" s="319" t="str">
        <f ca="1"/>
        <v/>
      </c>
      <c r="P250" s="320" t="str">
        <f ca="1"/>
        <v/>
      </c>
      <c r="Q250" s="319" t="str">
        <f ca="1"/>
        <v/>
      </c>
      <c r="R250" s="341" t="str">
        <f ca="1"/>
        <v/>
      </c>
      <c r="T250" s="338" t="str">
        <f ca="1"/>
        <v/>
      </c>
      <c r="U250" s="318" t="str">
        <f ca="1"/>
        <v/>
      </c>
      <c r="V250" s="318" t="str">
        <f ca="1"/>
        <v/>
      </c>
      <c r="W250" s="319" t="str">
        <f ca="1"/>
        <v/>
      </c>
      <c r="X250" s="339" t="str">
        <f ca="1"/>
        <v/>
      </c>
      <c r="Y250" s="318" t="str">
        <f ca="1"/>
        <v/>
      </c>
      <c r="Z250" s="319" t="str">
        <f ca="1"/>
        <v/>
      </c>
      <c r="AA250" s="319" t="str">
        <f ca="1"/>
        <v/>
      </c>
      <c r="AB250" s="323" t="str">
        <f ca="1"/>
        <v/>
      </c>
      <c r="AC250" s="342" t="str">
        <f ca="1"/>
        <v/>
      </c>
      <c r="AD250" s="343" t="str">
        <f ca="1"/>
        <v/>
      </c>
      <c r="AE250" s="344" t="str">
        <f ca="1"/>
        <v/>
      </c>
      <c r="AF250" s="319" t="str">
        <f ca="1"/>
        <v/>
      </c>
      <c r="AG250" s="319" t="str">
        <f ca="1"/>
        <v/>
      </c>
      <c r="AH250" s="341" t="str">
        <f ca="1"/>
        <v/>
      </c>
    </row>
    <row r="251" spans="6:34">
      <c r="F251" s="338" t="str">
        <f ca="1"/>
        <v/>
      </c>
      <c r="G251" s="318" t="str">
        <f ca="1"/>
        <v/>
      </c>
      <c r="H251" s="319" t="str">
        <f ca="1"/>
        <v/>
      </c>
      <c r="I251" s="339" t="str">
        <f ca="1"/>
        <v/>
      </c>
      <c r="J251" s="318" t="str">
        <f ca="1"/>
        <v/>
      </c>
      <c r="K251" s="319" t="str">
        <f ca="1"/>
        <v/>
      </c>
      <c r="L251" s="319" t="str">
        <f ca="1"/>
        <v/>
      </c>
      <c r="M251" s="323" t="str">
        <f ca="1"/>
        <v/>
      </c>
      <c r="N251" s="340" t="str">
        <f ca="1"/>
        <v/>
      </c>
      <c r="O251" s="319" t="str">
        <f ca="1"/>
        <v/>
      </c>
      <c r="P251" s="320" t="str">
        <f ca="1"/>
        <v/>
      </c>
      <c r="Q251" s="319" t="str">
        <f ca="1"/>
        <v/>
      </c>
      <c r="R251" s="341" t="str">
        <f ca="1"/>
        <v/>
      </c>
      <c r="T251" s="338" t="str">
        <f ca="1"/>
        <v/>
      </c>
      <c r="U251" s="318" t="str">
        <f ca="1"/>
        <v/>
      </c>
      <c r="V251" s="318" t="str">
        <f ca="1"/>
        <v/>
      </c>
      <c r="W251" s="319" t="str">
        <f ca="1"/>
        <v/>
      </c>
      <c r="X251" s="339" t="str">
        <f ca="1"/>
        <v/>
      </c>
      <c r="Y251" s="318" t="str">
        <f ca="1"/>
        <v/>
      </c>
      <c r="Z251" s="319" t="str">
        <f ca="1"/>
        <v/>
      </c>
      <c r="AA251" s="319" t="str">
        <f ca="1"/>
        <v/>
      </c>
      <c r="AB251" s="323" t="str">
        <f ca="1"/>
        <v/>
      </c>
      <c r="AC251" s="342" t="str">
        <f ca="1"/>
        <v/>
      </c>
      <c r="AD251" s="343" t="str">
        <f ca="1"/>
        <v/>
      </c>
      <c r="AE251" s="344" t="str">
        <f ca="1"/>
        <v/>
      </c>
      <c r="AF251" s="319" t="str">
        <f ca="1"/>
        <v/>
      </c>
      <c r="AG251" s="319" t="str">
        <f ca="1"/>
        <v/>
      </c>
      <c r="AH251" s="341" t="str">
        <f ca="1"/>
        <v/>
      </c>
    </row>
    <row r="252" spans="6:34">
      <c r="F252" s="338" t="str">
        <f ca="1"/>
        <v/>
      </c>
      <c r="G252" s="318" t="str">
        <f ca="1"/>
        <v/>
      </c>
      <c r="H252" s="319" t="str">
        <f ca="1"/>
        <v/>
      </c>
      <c r="I252" s="339" t="str">
        <f ca="1"/>
        <v/>
      </c>
      <c r="J252" s="318" t="str">
        <f ca="1"/>
        <v/>
      </c>
      <c r="K252" s="319" t="str">
        <f ca="1"/>
        <v/>
      </c>
      <c r="L252" s="319" t="str">
        <f ca="1"/>
        <v/>
      </c>
      <c r="M252" s="323" t="str">
        <f ca="1"/>
        <v/>
      </c>
      <c r="N252" s="340" t="str">
        <f ca="1"/>
        <v/>
      </c>
      <c r="O252" s="319" t="str">
        <f ca="1"/>
        <v/>
      </c>
      <c r="P252" s="320" t="str">
        <f ca="1"/>
        <v/>
      </c>
      <c r="Q252" s="319" t="str">
        <f ca="1"/>
        <v/>
      </c>
      <c r="R252" s="341" t="str">
        <f ca="1"/>
        <v/>
      </c>
      <c r="T252" s="338" t="str">
        <f ca="1"/>
        <v/>
      </c>
      <c r="U252" s="318" t="str">
        <f ca="1"/>
        <v/>
      </c>
      <c r="V252" s="318" t="str">
        <f ca="1"/>
        <v/>
      </c>
      <c r="W252" s="319" t="str">
        <f ca="1"/>
        <v/>
      </c>
      <c r="X252" s="339" t="str">
        <f ca="1"/>
        <v/>
      </c>
      <c r="Y252" s="318" t="str">
        <f ca="1"/>
        <v/>
      </c>
      <c r="Z252" s="319" t="str">
        <f ca="1"/>
        <v/>
      </c>
      <c r="AA252" s="319" t="str">
        <f ca="1"/>
        <v/>
      </c>
      <c r="AB252" s="323" t="str">
        <f ca="1"/>
        <v/>
      </c>
      <c r="AC252" s="342" t="str">
        <f ca="1"/>
        <v/>
      </c>
      <c r="AD252" s="343" t="str">
        <f ca="1"/>
        <v/>
      </c>
      <c r="AE252" s="344" t="str">
        <f ca="1"/>
        <v/>
      </c>
      <c r="AF252" s="319" t="str">
        <f ca="1"/>
        <v/>
      </c>
      <c r="AG252" s="319" t="str">
        <f ca="1"/>
        <v/>
      </c>
      <c r="AH252" s="341" t="str">
        <f ca="1"/>
        <v/>
      </c>
    </row>
    <row r="253" spans="6:34">
      <c r="F253" s="338" t="str">
        <f ca="1"/>
        <v/>
      </c>
      <c r="G253" s="318" t="str">
        <f ca="1"/>
        <v/>
      </c>
      <c r="H253" s="319" t="str">
        <f ca="1"/>
        <v/>
      </c>
      <c r="I253" s="339" t="str">
        <f ca="1"/>
        <v/>
      </c>
      <c r="J253" s="318" t="str">
        <f ca="1"/>
        <v/>
      </c>
      <c r="K253" s="319" t="str">
        <f ca="1"/>
        <v/>
      </c>
      <c r="L253" s="319" t="str">
        <f ca="1"/>
        <v/>
      </c>
      <c r="M253" s="323" t="str">
        <f ca="1"/>
        <v/>
      </c>
      <c r="N253" s="340" t="str">
        <f ca="1"/>
        <v/>
      </c>
      <c r="O253" s="319" t="str">
        <f ca="1"/>
        <v/>
      </c>
      <c r="P253" s="320" t="str">
        <f ca="1"/>
        <v/>
      </c>
      <c r="Q253" s="319" t="str">
        <f ca="1"/>
        <v/>
      </c>
      <c r="R253" s="341" t="str">
        <f ca="1"/>
        <v/>
      </c>
      <c r="T253" s="338" t="str">
        <f ca="1"/>
        <v/>
      </c>
      <c r="U253" s="318" t="str">
        <f ca="1"/>
        <v/>
      </c>
      <c r="V253" s="318" t="str">
        <f ca="1"/>
        <v/>
      </c>
      <c r="W253" s="319" t="str">
        <f ca="1"/>
        <v/>
      </c>
      <c r="X253" s="339" t="str">
        <f ca="1"/>
        <v/>
      </c>
      <c r="Y253" s="318" t="str">
        <f ca="1"/>
        <v/>
      </c>
      <c r="Z253" s="319" t="str">
        <f ca="1"/>
        <v/>
      </c>
      <c r="AA253" s="319" t="str">
        <f ca="1"/>
        <v/>
      </c>
      <c r="AB253" s="323" t="str">
        <f ca="1"/>
        <v/>
      </c>
      <c r="AC253" s="342" t="str">
        <f ca="1"/>
        <v/>
      </c>
      <c r="AD253" s="343" t="str">
        <f ca="1"/>
        <v/>
      </c>
      <c r="AE253" s="344" t="str">
        <f ca="1"/>
        <v/>
      </c>
      <c r="AF253" s="319" t="str">
        <f ca="1"/>
        <v/>
      </c>
      <c r="AG253" s="319" t="str">
        <f ca="1"/>
        <v/>
      </c>
      <c r="AH253" s="341" t="str">
        <f ca="1"/>
        <v/>
      </c>
    </row>
    <row r="254" spans="6:34">
      <c r="F254" s="338" t="str">
        <f ca="1"/>
        <v/>
      </c>
      <c r="G254" s="318" t="str">
        <f ca="1"/>
        <v/>
      </c>
      <c r="H254" s="319" t="str">
        <f ca="1"/>
        <v/>
      </c>
      <c r="I254" s="339" t="str">
        <f ca="1"/>
        <v/>
      </c>
      <c r="J254" s="318" t="str">
        <f ca="1"/>
        <v/>
      </c>
      <c r="K254" s="319" t="str">
        <f ca="1"/>
        <v/>
      </c>
      <c r="L254" s="319" t="str">
        <f ca="1"/>
        <v/>
      </c>
      <c r="M254" s="323" t="str">
        <f ca="1"/>
        <v/>
      </c>
      <c r="N254" s="340" t="str">
        <f ca="1"/>
        <v/>
      </c>
      <c r="O254" s="319" t="str">
        <f ca="1"/>
        <v/>
      </c>
      <c r="P254" s="320" t="str">
        <f ca="1"/>
        <v/>
      </c>
      <c r="Q254" s="319" t="str">
        <f ca="1"/>
        <v/>
      </c>
      <c r="R254" s="341" t="str">
        <f ca="1"/>
        <v/>
      </c>
      <c r="T254" s="338" t="str">
        <f ca="1"/>
        <v/>
      </c>
      <c r="U254" s="318" t="str">
        <f ca="1"/>
        <v/>
      </c>
      <c r="V254" s="318" t="str">
        <f ca="1"/>
        <v/>
      </c>
      <c r="W254" s="319" t="str">
        <f ca="1"/>
        <v/>
      </c>
      <c r="X254" s="339" t="str">
        <f ca="1"/>
        <v/>
      </c>
      <c r="Y254" s="318" t="str">
        <f ca="1"/>
        <v/>
      </c>
      <c r="Z254" s="319" t="str">
        <f ca="1"/>
        <v/>
      </c>
      <c r="AA254" s="319" t="str">
        <f ca="1"/>
        <v/>
      </c>
      <c r="AB254" s="323" t="str">
        <f ca="1"/>
        <v/>
      </c>
      <c r="AC254" s="342" t="str">
        <f ca="1"/>
        <v/>
      </c>
      <c r="AD254" s="343" t="str">
        <f ca="1"/>
        <v/>
      </c>
      <c r="AE254" s="344" t="str">
        <f ca="1"/>
        <v/>
      </c>
      <c r="AF254" s="319" t="str">
        <f ca="1"/>
        <v/>
      </c>
      <c r="AG254" s="319" t="str">
        <f ca="1"/>
        <v/>
      </c>
      <c r="AH254" s="341" t="str">
        <f ca="1"/>
        <v/>
      </c>
    </row>
    <row r="255" spans="6:34">
      <c r="F255" s="338" t="str">
        <f ca="1"/>
        <v/>
      </c>
      <c r="G255" s="318" t="str">
        <f ca="1"/>
        <v/>
      </c>
      <c r="H255" s="319" t="str">
        <f ca="1"/>
        <v/>
      </c>
      <c r="I255" s="339" t="str">
        <f ca="1"/>
        <v/>
      </c>
      <c r="J255" s="318" t="str">
        <f ca="1"/>
        <v/>
      </c>
      <c r="K255" s="319" t="str">
        <f ca="1"/>
        <v/>
      </c>
      <c r="L255" s="319" t="str">
        <f ca="1"/>
        <v/>
      </c>
      <c r="M255" s="323" t="str">
        <f ca="1"/>
        <v/>
      </c>
      <c r="N255" s="340" t="str">
        <f ca="1"/>
        <v/>
      </c>
      <c r="O255" s="319" t="str">
        <f ca="1"/>
        <v/>
      </c>
      <c r="P255" s="320" t="str">
        <f ca="1"/>
        <v/>
      </c>
      <c r="Q255" s="319" t="str">
        <f ca="1"/>
        <v/>
      </c>
      <c r="R255" s="341" t="str">
        <f ca="1"/>
        <v/>
      </c>
      <c r="T255" s="338" t="str">
        <f ca="1"/>
        <v/>
      </c>
      <c r="U255" s="318" t="str">
        <f ca="1"/>
        <v/>
      </c>
      <c r="V255" s="318" t="str">
        <f ca="1"/>
        <v/>
      </c>
      <c r="W255" s="319" t="str">
        <f ca="1"/>
        <v/>
      </c>
      <c r="X255" s="339" t="str">
        <f ca="1"/>
        <v/>
      </c>
      <c r="Y255" s="318" t="str">
        <f ca="1"/>
        <v/>
      </c>
      <c r="Z255" s="319" t="str">
        <f ca="1"/>
        <v/>
      </c>
      <c r="AA255" s="319" t="str">
        <f ca="1"/>
        <v/>
      </c>
      <c r="AB255" s="323" t="str">
        <f ca="1"/>
        <v/>
      </c>
      <c r="AC255" s="342" t="str">
        <f ca="1"/>
        <v/>
      </c>
      <c r="AD255" s="343" t="str">
        <f ca="1"/>
        <v/>
      </c>
      <c r="AE255" s="344" t="str">
        <f ca="1"/>
        <v/>
      </c>
      <c r="AF255" s="319" t="str">
        <f ca="1"/>
        <v/>
      </c>
      <c r="AG255" s="319" t="str">
        <f ca="1"/>
        <v/>
      </c>
      <c r="AH255" s="341" t="str">
        <f ca="1"/>
        <v/>
      </c>
    </row>
    <row r="256" spans="6:34">
      <c r="F256" s="338" t="str">
        <f ca="1"/>
        <v/>
      </c>
      <c r="G256" s="318" t="str">
        <f ca="1"/>
        <v/>
      </c>
      <c r="H256" s="319" t="str">
        <f ca="1"/>
        <v/>
      </c>
      <c r="I256" s="339" t="str">
        <f ca="1"/>
        <v/>
      </c>
      <c r="J256" s="318" t="str">
        <f ca="1"/>
        <v/>
      </c>
      <c r="K256" s="319" t="str">
        <f ca="1"/>
        <v/>
      </c>
      <c r="L256" s="319" t="str">
        <f ca="1"/>
        <v/>
      </c>
      <c r="M256" s="323" t="str">
        <f ca="1"/>
        <v/>
      </c>
      <c r="N256" s="340" t="str">
        <f ca="1"/>
        <v/>
      </c>
      <c r="O256" s="319" t="str">
        <f ca="1"/>
        <v/>
      </c>
      <c r="P256" s="320" t="str">
        <f ca="1"/>
        <v/>
      </c>
      <c r="Q256" s="319" t="str">
        <f ca="1"/>
        <v/>
      </c>
      <c r="R256" s="341" t="str">
        <f ca="1"/>
        <v/>
      </c>
      <c r="T256" s="338" t="str">
        <f ca="1"/>
        <v/>
      </c>
      <c r="U256" s="318" t="str">
        <f ca="1"/>
        <v/>
      </c>
      <c r="V256" s="318" t="str">
        <f ca="1"/>
        <v/>
      </c>
      <c r="W256" s="319" t="str">
        <f ca="1"/>
        <v/>
      </c>
      <c r="X256" s="339" t="str">
        <f ca="1"/>
        <v/>
      </c>
      <c r="Y256" s="318" t="str">
        <f ca="1"/>
        <v/>
      </c>
      <c r="Z256" s="319" t="str">
        <f ca="1"/>
        <v/>
      </c>
      <c r="AA256" s="319" t="str">
        <f ca="1"/>
        <v/>
      </c>
      <c r="AB256" s="323" t="str">
        <f ca="1"/>
        <v/>
      </c>
      <c r="AC256" s="342" t="str">
        <f ca="1"/>
        <v/>
      </c>
      <c r="AD256" s="343" t="str">
        <f ca="1"/>
        <v/>
      </c>
      <c r="AE256" s="344" t="str">
        <f ca="1"/>
        <v/>
      </c>
      <c r="AF256" s="319" t="str">
        <f ca="1"/>
        <v/>
      </c>
      <c r="AG256" s="319" t="str">
        <f ca="1"/>
        <v/>
      </c>
      <c r="AH256" s="341" t="str">
        <f ca="1"/>
        <v/>
      </c>
    </row>
    <row r="257" spans="6:34">
      <c r="F257" s="338" t="str">
        <f ca="1"/>
        <v/>
      </c>
      <c r="G257" s="318" t="str">
        <f ca="1"/>
        <v/>
      </c>
      <c r="H257" s="319" t="str">
        <f ca="1"/>
        <v/>
      </c>
      <c r="I257" s="339" t="str">
        <f ca="1"/>
        <v/>
      </c>
      <c r="J257" s="318" t="str">
        <f ca="1"/>
        <v/>
      </c>
      <c r="K257" s="319" t="str">
        <f ca="1"/>
        <v/>
      </c>
      <c r="L257" s="319" t="str">
        <f ca="1"/>
        <v/>
      </c>
      <c r="M257" s="323" t="str">
        <f ca="1"/>
        <v/>
      </c>
      <c r="N257" s="340" t="str">
        <f ca="1"/>
        <v/>
      </c>
      <c r="O257" s="319" t="str">
        <f ca="1"/>
        <v/>
      </c>
      <c r="P257" s="320" t="str">
        <f ca="1"/>
        <v/>
      </c>
      <c r="Q257" s="319" t="str">
        <f ca="1"/>
        <v/>
      </c>
      <c r="R257" s="341" t="str">
        <f ca="1"/>
        <v/>
      </c>
      <c r="T257" s="338" t="str">
        <f ca="1"/>
        <v/>
      </c>
      <c r="U257" s="318" t="str">
        <f ca="1"/>
        <v/>
      </c>
      <c r="V257" s="318" t="str">
        <f ca="1"/>
        <v/>
      </c>
      <c r="W257" s="319" t="str">
        <f ca="1"/>
        <v/>
      </c>
      <c r="X257" s="339" t="str">
        <f ca="1"/>
        <v/>
      </c>
      <c r="Y257" s="318" t="str">
        <f ca="1"/>
        <v/>
      </c>
      <c r="Z257" s="319" t="str">
        <f ca="1"/>
        <v/>
      </c>
      <c r="AA257" s="319" t="str">
        <f ca="1"/>
        <v/>
      </c>
      <c r="AB257" s="323" t="str">
        <f ca="1"/>
        <v/>
      </c>
      <c r="AC257" s="342" t="str">
        <f ca="1"/>
        <v/>
      </c>
      <c r="AD257" s="343" t="str">
        <f ca="1"/>
        <v/>
      </c>
      <c r="AE257" s="344" t="str">
        <f ca="1"/>
        <v/>
      </c>
      <c r="AF257" s="319" t="str">
        <f ca="1"/>
        <v/>
      </c>
      <c r="AG257" s="319" t="str">
        <f ca="1"/>
        <v/>
      </c>
      <c r="AH257" s="341" t="str">
        <f ca="1"/>
        <v/>
      </c>
    </row>
    <row r="258" spans="6:34">
      <c r="F258" s="338" t="str">
        <f ca="1"/>
        <v/>
      </c>
      <c r="G258" s="318" t="str">
        <f ca="1"/>
        <v/>
      </c>
      <c r="H258" s="319" t="str">
        <f ca="1"/>
        <v/>
      </c>
      <c r="I258" s="339" t="str">
        <f ca="1"/>
        <v/>
      </c>
      <c r="J258" s="318" t="str">
        <f ca="1"/>
        <v/>
      </c>
      <c r="K258" s="319" t="str">
        <f ca="1"/>
        <v/>
      </c>
      <c r="L258" s="319" t="str">
        <f ca="1"/>
        <v/>
      </c>
      <c r="M258" s="323" t="str">
        <f ca="1"/>
        <v/>
      </c>
      <c r="N258" s="340" t="str">
        <f ca="1"/>
        <v/>
      </c>
      <c r="O258" s="319" t="str">
        <f ca="1"/>
        <v/>
      </c>
      <c r="P258" s="320" t="str">
        <f ca="1"/>
        <v/>
      </c>
      <c r="Q258" s="319" t="str">
        <f ca="1"/>
        <v/>
      </c>
      <c r="R258" s="341" t="str">
        <f ca="1"/>
        <v/>
      </c>
      <c r="T258" s="338" t="str">
        <f ca="1"/>
        <v/>
      </c>
      <c r="U258" s="318" t="str">
        <f ca="1"/>
        <v/>
      </c>
      <c r="V258" s="318" t="str">
        <f ca="1"/>
        <v/>
      </c>
      <c r="W258" s="319" t="str">
        <f ca="1"/>
        <v/>
      </c>
      <c r="X258" s="339" t="str">
        <f ca="1"/>
        <v/>
      </c>
      <c r="Y258" s="318" t="str">
        <f ca="1"/>
        <v/>
      </c>
      <c r="Z258" s="319" t="str">
        <f ca="1"/>
        <v/>
      </c>
      <c r="AA258" s="319" t="str">
        <f ca="1"/>
        <v/>
      </c>
      <c r="AB258" s="323" t="str">
        <f ca="1"/>
        <v/>
      </c>
      <c r="AC258" s="342" t="str">
        <f ca="1"/>
        <v/>
      </c>
      <c r="AD258" s="343" t="str">
        <f ca="1"/>
        <v/>
      </c>
      <c r="AE258" s="344" t="str">
        <f ca="1"/>
        <v/>
      </c>
      <c r="AF258" s="319" t="str">
        <f ca="1"/>
        <v/>
      </c>
      <c r="AG258" s="319" t="str">
        <f ca="1"/>
        <v/>
      </c>
      <c r="AH258" s="341" t="str">
        <f ca="1"/>
        <v/>
      </c>
    </row>
    <row r="259" spans="6:34">
      <c r="F259" s="338" t="str">
        <f ca="1"/>
        <v/>
      </c>
      <c r="G259" s="318" t="str">
        <f ca="1"/>
        <v/>
      </c>
      <c r="H259" s="319" t="str">
        <f ca="1"/>
        <v/>
      </c>
      <c r="I259" s="339" t="str">
        <f ca="1"/>
        <v/>
      </c>
      <c r="J259" s="318" t="str">
        <f ca="1"/>
        <v/>
      </c>
      <c r="K259" s="319" t="str">
        <f ca="1"/>
        <v/>
      </c>
      <c r="L259" s="319" t="str">
        <f ca="1"/>
        <v/>
      </c>
      <c r="M259" s="323" t="str">
        <f ca="1"/>
        <v/>
      </c>
      <c r="N259" s="340" t="str">
        <f ca="1"/>
        <v/>
      </c>
      <c r="O259" s="319" t="str">
        <f ca="1"/>
        <v/>
      </c>
      <c r="P259" s="320" t="str">
        <f ca="1"/>
        <v/>
      </c>
      <c r="Q259" s="319" t="str">
        <f ca="1"/>
        <v/>
      </c>
      <c r="R259" s="341" t="str">
        <f ca="1"/>
        <v/>
      </c>
      <c r="T259" s="338" t="str">
        <f ca="1"/>
        <v/>
      </c>
      <c r="U259" s="318" t="str">
        <f ca="1"/>
        <v/>
      </c>
      <c r="V259" s="318" t="str">
        <f ca="1"/>
        <v/>
      </c>
      <c r="W259" s="319" t="str">
        <f ca="1"/>
        <v/>
      </c>
      <c r="X259" s="339" t="str">
        <f ca="1"/>
        <v/>
      </c>
      <c r="Y259" s="318" t="str">
        <f ca="1"/>
        <v/>
      </c>
      <c r="Z259" s="319" t="str">
        <f ca="1"/>
        <v/>
      </c>
      <c r="AA259" s="319" t="str">
        <f ca="1"/>
        <v/>
      </c>
      <c r="AB259" s="323" t="str">
        <f ca="1"/>
        <v/>
      </c>
      <c r="AC259" s="342" t="str">
        <f ca="1"/>
        <v/>
      </c>
      <c r="AD259" s="343" t="str">
        <f ca="1"/>
        <v/>
      </c>
      <c r="AE259" s="344" t="str">
        <f ca="1"/>
        <v/>
      </c>
      <c r="AF259" s="319" t="str">
        <f ca="1"/>
        <v/>
      </c>
      <c r="AG259" s="319" t="str">
        <f ca="1"/>
        <v/>
      </c>
      <c r="AH259" s="341" t="str">
        <f ca="1"/>
        <v/>
      </c>
    </row>
    <row r="260" spans="6:34">
      <c r="F260" s="338" t="str">
        <f ca="1"/>
        <v/>
      </c>
      <c r="G260" s="318" t="str">
        <f ca="1"/>
        <v/>
      </c>
      <c r="H260" s="319" t="str">
        <f ca="1"/>
        <v/>
      </c>
      <c r="I260" s="339" t="str">
        <f ca="1"/>
        <v/>
      </c>
      <c r="J260" s="318" t="str">
        <f ca="1"/>
        <v/>
      </c>
      <c r="K260" s="319" t="str">
        <f ca="1"/>
        <v/>
      </c>
      <c r="L260" s="319" t="str">
        <f ca="1"/>
        <v/>
      </c>
      <c r="M260" s="323" t="str">
        <f ca="1"/>
        <v/>
      </c>
      <c r="N260" s="340" t="str">
        <f ca="1"/>
        <v/>
      </c>
      <c r="O260" s="319" t="str">
        <f ca="1"/>
        <v/>
      </c>
      <c r="P260" s="320" t="str">
        <f ca="1"/>
        <v/>
      </c>
      <c r="Q260" s="319" t="str">
        <f ca="1"/>
        <v/>
      </c>
      <c r="R260" s="341" t="str">
        <f ca="1"/>
        <v/>
      </c>
      <c r="T260" s="338" t="str">
        <f ca="1"/>
        <v/>
      </c>
      <c r="U260" s="318" t="str">
        <f ca="1"/>
        <v/>
      </c>
      <c r="V260" s="318" t="str">
        <f ca="1"/>
        <v/>
      </c>
      <c r="W260" s="319" t="str">
        <f ca="1"/>
        <v/>
      </c>
      <c r="X260" s="339" t="str">
        <f ca="1"/>
        <v/>
      </c>
      <c r="Y260" s="318" t="str">
        <f ca="1"/>
        <v/>
      </c>
      <c r="Z260" s="319" t="str">
        <f ca="1"/>
        <v/>
      </c>
      <c r="AA260" s="319" t="str">
        <f ca="1"/>
        <v/>
      </c>
      <c r="AB260" s="323" t="str">
        <f ca="1"/>
        <v/>
      </c>
      <c r="AC260" s="342" t="str">
        <f ca="1"/>
        <v/>
      </c>
      <c r="AD260" s="343" t="str">
        <f ca="1"/>
        <v/>
      </c>
      <c r="AE260" s="344" t="str">
        <f ca="1"/>
        <v/>
      </c>
      <c r="AF260" s="319" t="str">
        <f ca="1"/>
        <v/>
      </c>
      <c r="AG260" s="319" t="str">
        <f ca="1"/>
        <v/>
      </c>
      <c r="AH260" s="341" t="str">
        <f ca="1"/>
        <v/>
      </c>
    </row>
    <row r="261" spans="6:34">
      <c r="F261" s="338" t="str">
        <f ca="1"/>
        <v/>
      </c>
      <c r="G261" s="318" t="str">
        <f ca="1"/>
        <v/>
      </c>
      <c r="H261" s="319" t="str">
        <f ca="1"/>
        <v/>
      </c>
      <c r="I261" s="339" t="str">
        <f ca="1"/>
        <v/>
      </c>
      <c r="J261" s="318" t="str">
        <f ca="1"/>
        <v/>
      </c>
      <c r="K261" s="319" t="str">
        <f ca="1"/>
        <v/>
      </c>
      <c r="L261" s="319" t="str">
        <f ca="1"/>
        <v/>
      </c>
      <c r="M261" s="323" t="str">
        <f ca="1"/>
        <v/>
      </c>
      <c r="N261" s="340" t="str">
        <f ca="1"/>
        <v/>
      </c>
      <c r="O261" s="319" t="str">
        <f ca="1"/>
        <v/>
      </c>
      <c r="P261" s="320" t="str">
        <f ca="1"/>
        <v/>
      </c>
      <c r="Q261" s="319" t="str">
        <f ca="1"/>
        <v/>
      </c>
      <c r="R261" s="341" t="str">
        <f ca="1"/>
        <v/>
      </c>
      <c r="T261" s="338" t="str">
        <f ca="1"/>
        <v/>
      </c>
      <c r="U261" s="318" t="str">
        <f ca="1"/>
        <v/>
      </c>
      <c r="V261" s="318" t="str">
        <f ca="1"/>
        <v/>
      </c>
      <c r="W261" s="319" t="str">
        <f ca="1"/>
        <v/>
      </c>
      <c r="X261" s="339" t="str">
        <f ca="1"/>
        <v/>
      </c>
      <c r="Y261" s="318" t="str">
        <f ca="1"/>
        <v/>
      </c>
      <c r="Z261" s="319" t="str">
        <f ca="1"/>
        <v/>
      </c>
      <c r="AA261" s="319" t="str">
        <f ca="1"/>
        <v/>
      </c>
      <c r="AB261" s="323" t="str">
        <f ca="1"/>
        <v/>
      </c>
      <c r="AC261" s="342" t="str">
        <f ca="1"/>
        <v/>
      </c>
      <c r="AD261" s="343" t="str">
        <f ca="1"/>
        <v/>
      </c>
      <c r="AE261" s="344" t="str">
        <f ca="1"/>
        <v/>
      </c>
      <c r="AF261" s="319" t="str">
        <f ca="1"/>
        <v/>
      </c>
      <c r="AG261" s="319" t="str">
        <f ca="1"/>
        <v/>
      </c>
      <c r="AH261" s="341" t="str">
        <f ca="1"/>
        <v/>
      </c>
    </row>
    <row r="262" spans="6:34">
      <c r="F262" s="338" t="str">
        <f ca="1"/>
        <v/>
      </c>
      <c r="G262" s="318" t="str">
        <f ca="1"/>
        <v/>
      </c>
      <c r="H262" s="319" t="str">
        <f ca="1"/>
        <v/>
      </c>
      <c r="I262" s="339" t="str">
        <f ca="1"/>
        <v/>
      </c>
      <c r="J262" s="318" t="str">
        <f ca="1"/>
        <v/>
      </c>
      <c r="K262" s="319" t="str">
        <f ca="1"/>
        <v/>
      </c>
      <c r="L262" s="319" t="str">
        <f ca="1"/>
        <v/>
      </c>
      <c r="M262" s="323" t="str">
        <f ca="1"/>
        <v/>
      </c>
      <c r="N262" s="340" t="str">
        <f ca="1"/>
        <v/>
      </c>
      <c r="O262" s="319" t="str">
        <f ca="1"/>
        <v/>
      </c>
      <c r="P262" s="320" t="str">
        <f ca="1"/>
        <v/>
      </c>
      <c r="Q262" s="319" t="str">
        <f ca="1"/>
        <v/>
      </c>
      <c r="R262" s="341" t="str">
        <f ca="1"/>
        <v/>
      </c>
      <c r="T262" s="338" t="str">
        <f ca="1"/>
        <v/>
      </c>
      <c r="U262" s="318" t="str">
        <f ca="1"/>
        <v/>
      </c>
      <c r="V262" s="318" t="str">
        <f ca="1"/>
        <v/>
      </c>
      <c r="W262" s="319" t="str">
        <f ca="1"/>
        <v/>
      </c>
      <c r="X262" s="339" t="str">
        <f ca="1"/>
        <v/>
      </c>
      <c r="Y262" s="318" t="str">
        <f ca="1"/>
        <v/>
      </c>
      <c r="Z262" s="319" t="str">
        <f ca="1"/>
        <v/>
      </c>
      <c r="AA262" s="319" t="str">
        <f ca="1"/>
        <v/>
      </c>
      <c r="AB262" s="323" t="str">
        <f ca="1"/>
        <v/>
      </c>
      <c r="AC262" s="342" t="str">
        <f ca="1"/>
        <v/>
      </c>
      <c r="AD262" s="343" t="str">
        <f ca="1"/>
        <v/>
      </c>
      <c r="AE262" s="344" t="str">
        <f ca="1"/>
        <v/>
      </c>
      <c r="AF262" s="319" t="str">
        <f ca="1"/>
        <v/>
      </c>
      <c r="AG262" s="319" t="str">
        <f ca="1"/>
        <v/>
      </c>
      <c r="AH262" s="341" t="str">
        <f ca="1"/>
        <v/>
      </c>
    </row>
    <row r="263" spans="6:34">
      <c r="F263" s="338" t="str">
        <f ca="1"/>
        <v/>
      </c>
      <c r="G263" s="318" t="str">
        <f ca="1"/>
        <v/>
      </c>
      <c r="H263" s="319" t="str">
        <f ca="1"/>
        <v/>
      </c>
      <c r="I263" s="339" t="str">
        <f ca="1"/>
        <v/>
      </c>
      <c r="J263" s="318" t="str">
        <f ca="1"/>
        <v/>
      </c>
      <c r="K263" s="319" t="str">
        <f ca="1"/>
        <v/>
      </c>
      <c r="L263" s="319" t="str">
        <f ca="1"/>
        <v/>
      </c>
      <c r="M263" s="323" t="str">
        <f ca="1"/>
        <v/>
      </c>
      <c r="N263" s="340" t="str">
        <f ca="1"/>
        <v/>
      </c>
      <c r="O263" s="319" t="str">
        <f ca="1"/>
        <v/>
      </c>
      <c r="P263" s="320" t="str">
        <f ca="1"/>
        <v/>
      </c>
      <c r="Q263" s="319" t="str">
        <f ca="1"/>
        <v/>
      </c>
      <c r="R263" s="341" t="str">
        <f ca="1"/>
        <v/>
      </c>
      <c r="T263" s="338" t="str">
        <f ca="1"/>
        <v/>
      </c>
      <c r="U263" s="318" t="str">
        <f ca="1"/>
        <v/>
      </c>
      <c r="V263" s="318" t="str">
        <f ca="1"/>
        <v/>
      </c>
      <c r="W263" s="319" t="str">
        <f ca="1"/>
        <v/>
      </c>
      <c r="X263" s="339" t="str">
        <f ca="1"/>
        <v/>
      </c>
      <c r="Y263" s="318" t="str">
        <f ca="1"/>
        <v/>
      </c>
      <c r="Z263" s="319" t="str">
        <f ca="1"/>
        <v/>
      </c>
      <c r="AA263" s="319" t="str">
        <f ca="1"/>
        <v/>
      </c>
      <c r="AB263" s="323" t="str">
        <f ca="1"/>
        <v/>
      </c>
      <c r="AC263" s="342" t="str">
        <f ca="1"/>
        <v/>
      </c>
      <c r="AD263" s="343" t="str">
        <f ca="1"/>
        <v/>
      </c>
      <c r="AE263" s="344" t="str">
        <f ca="1"/>
        <v/>
      </c>
      <c r="AF263" s="319" t="str">
        <f ca="1"/>
        <v/>
      </c>
      <c r="AG263" s="319" t="str">
        <f ca="1"/>
        <v/>
      </c>
      <c r="AH263" s="341" t="str">
        <f ca="1"/>
        <v/>
      </c>
    </row>
    <row r="264" spans="6:34">
      <c r="F264" s="338" t="str">
        <f ca="1"/>
        <v/>
      </c>
      <c r="G264" s="318" t="str">
        <f ca="1"/>
        <v/>
      </c>
      <c r="H264" s="319" t="str">
        <f ca="1"/>
        <v/>
      </c>
      <c r="I264" s="339" t="str">
        <f ca="1"/>
        <v/>
      </c>
      <c r="J264" s="318" t="str">
        <f ca="1"/>
        <v/>
      </c>
      <c r="K264" s="319" t="str">
        <f ca="1"/>
        <v/>
      </c>
      <c r="L264" s="319" t="str">
        <f ca="1"/>
        <v/>
      </c>
      <c r="M264" s="323" t="str">
        <f ca="1"/>
        <v/>
      </c>
      <c r="N264" s="340" t="str">
        <f ca="1"/>
        <v/>
      </c>
      <c r="O264" s="319" t="str">
        <f ca="1"/>
        <v/>
      </c>
      <c r="P264" s="320" t="str">
        <f ca="1"/>
        <v/>
      </c>
      <c r="Q264" s="319" t="str">
        <f ca="1"/>
        <v/>
      </c>
      <c r="R264" s="341" t="str">
        <f ca="1"/>
        <v/>
      </c>
      <c r="T264" s="338" t="str">
        <f ca="1"/>
        <v/>
      </c>
      <c r="U264" s="318" t="str">
        <f ca="1"/>
        <v/>
      </c>
      <c r="V264" s="318" t="str">
        <f ca="1"/>
        <v/>
      </c>
      <c r="W264" s="319" t="str">
        <f ca="1"/>
        <v/>
      </c>
      <c r="X264" s="339" t="str">
        <f ca="1"/>
        <v/>
      </c>
      <c r="Y264" s="318" t="str">
        <f ca="1"/>
        <v/>
      </c>
      <c r="Z264" s="319" t="str">
        <f ca="1"/>
        <v/>
      </c>
      <c r="AA264" s="319" t="str">
        <f ca="1"/>
        <v/>
      </c>
      <c r="AB264" s="323" t="str">
        <f ca="1"/>
        <v/>
      </c>
      <c r="AC264" s="342" t="str">
        <f ca="1"/>
        <v/>
      </c>
      <c r="AD264" s="343" t="str">
        <f ca="1"/>
        <v/>
      </c>
      <c r="AE264" s="344" t="str">
        <f ca="1"/>
        <v/>
      </c>
      <c r="AF264" s="319" t="str">
        <f ca="1"/>
        <v/>
      </c>
      <c r="AG264" s="319" t="str">
        <f ca="1"/>
        <v/>
      </c>
      <c r="AH264" s="341" t="str">
        <f ca="1"/>
        <v/>
      </c>
    </row>
    <row r="265" spans="6:34">
      <c r="F265" s="338" t="str">
        <f ca="1"/>
        <v/>
      </c>
      <c r="G265" s="318" t="str">
        <f ca="1"/>
        <v/>
      </c>
      <c r="H265" s="319" t="str">
        <f ca="1"/>
        <v/>
      </c>
      <c r="I265" s="339" t="str">
        <f ca="1"/>
        <v/>
      </c>
      <c r="J265" s="318" t="str">
        <f ca="1"/>
        <v/>
      </c>
      <c r="K265" s="319" t="str">
        <f ca="1"/>
        <v/>
      </c>
      <c r="L265" s="319" t="str">
        <f ca="1"/>
        <v/>
      </c>
      <c r="M265" s="323" t="str">
        <f ca="1"/>
        <v/>
      </c>
      <c r="N265" s="340" t="str">
        <f ca="1"/>
        <v/>
      </c>
      <c r="O265" s="319" t="str">
        <f ca="1"/>
        <v/>
      </c>
      <c r="P265" s="320" t="str">
        <f ca="1"/>
        <v/>
      </c>
      <c r="Q265" s="319" t="str">
        <f ca="1"/>
        <v/>
      </c>
      <c r="R265" s="341" t="str">
        <f ca="1"/>
        <v/>
      </c>
      <c r="T265" s="338" t="str">
        <f ca="1"/>
        <v/>
      </c>
      <c r="U265" s="318" t="str">
        <f ca="1"/>
        <v/>
      </c>
      <c r="V265" s="318" t="str">
        <f ca="1"/>
        <v/>
      </c>
      <c r="W265" s="319" t="str">
        <f ca="1"/>
        <v/>
      </c>
      <c r="X265" s="339" t="str">
        <f ca="1"/>
        <v/>
      </c>
      <c r="Y265" s="318" t="str">
        <f ca="1"/>
        <v/>
      </c>
      <c r="Z265" s="319" t="str">
        <f ca="1"/>
        <v/>
      </c>
      <c r="AA265" s="319" t="str">
        <f ca="1"/>
        <v/>
      </c>
      <c r="AB265" s="323" t="str">
        <f ca="1"/>
        <v/>
      </c>
      <c r="AC265" s="342" t="str">
        <f ca="1"/>
        <v/>
      </c>
      <c r="AD265" s="343" t="str">
        <f ca="1"/>
        <v/>
      </c>
      <c r="AE265" s="344" t="str">
        <f ca="1"/>
        <v/>
      </c>
      <c r="AF265" s="319" t="str">
        <f ca="1"/>
        <v/>
      </c>
      <c r="AG265" s="319" t="str">
        <f ca="1"/>
        <v/>
      </c>
      <c r="AH265" s="341" t="str">
        <f ca="1"/>
        <v/>
      </c>
    </row>
    <row r="266" spans="6:34">
      <c r="F266" s="338" t="str">
        <f ca="1"/>
        <v/>
      </c>
      <c r="G266" s="318" t="str">
        <f ca="1"/>
        <v/>
      </c>
      <c r="H266" s="319" t="str">
        <f ca="1"/>
        <v/>
      </c>
      <c r="I266" s="339" t="str">
        <f ca="1"/>
        <v/>
      </c>
      <c r="J266" s="318" t="str">
        <f ca="1"/>
        <v/>
      </c>
      <c r="K266" s="319" t="str">
        <f ca="1"/>
        <v/>
      </c>
      <c r="L266" s="319" t="str">
        <f ca="1"/>
        <v/>
      </c>
      <c r="M266" s="323" t="str">
        <f ca="1"/>
        <v/>
      </c>
      <c r="N266" s="340" t="str">
        <f ca="1"/>
        <v/>
      </c>
      <c r="O266" s="319" t="str">
        <f ca="1"/>
        <v/>
      </c>
      <c r="P266" s="320" t="str">
        <f ca="1"/>
        <v/>
      </c>
      <c r="Q266" s="319" t="str">
        <f ca="1"/>
        <v/>
      </c>
      <c r="R266" s="341" t="str">
        <f ca="1"/>
        <v/>
      </c>
      <c r="T266" s="338" t="str">
        <f ca="1"/>
        <v/>
      </c>
      <c r="U266" s="318" t="str">
        <f ca="1"/>
        <v/>
      </c>
      <c r="V266" s="318" t="str">
        <f ca="1"/>
        <v/>
      </c>
      <c r="W266" s="319" t="str">
        <f ca="1"/>
        <v/>
      </c>
      <c r="X266" s="339" t="str">
        <f ca="1"/>
        <v/>
      </c>
      <c r="Y266" s="318" t="str">
        <f ca="1"/>
        <v/>
      </c>
      <c r="Z266" s="319" t="str">
        <f ca="1"/>
        <v/>
      </c>
      <c r="AA266" s="319" t="str">
        <f ca="1"/>
        <v/>
      </c>
      <c r="AB266" s="323" t="str">
        <f ca="1"/>
        <v/>
      </c>
      <c r="AC266" s="342" t="str">
        <f ca="1"/>
        <v/>
      </c>
      <c r="AD266" s="343" t="str">
        <f ca="1"/>
        <v/>
      </c>
      <c r="AE266" s="344" t="str">
        <f ca="1"/>
        <v/>
      </c>
      <c r="AF266" s="319" t="str">
        <f ca="1"/>
        <v/>
      </c>
      <c r="AG266" s="319" t="str">
        <f ca="1"/>
        <v/>
      </c>
      <c r="AH266" s="341" t="str">
        <f ca="1"/>
        <v/>
      </c>
    </row>
    <row r="267" spans="6:34">
      <c r="F267" s="338" t="str">
        <f ca="1"/>
        <v/>
      </c>
      <c r="G267" s="318" t="str">
        <f ca="1"/>
        <v/>
      </c>
      <c r="H267" s="319" t="str">
        <f ca="1"/>
        <v/>
      </c>
      <c r="I267" s="339" t="str">
        <f ca="1"/>
        <v/>
      </c>
      <c r="J267" s="318" t="str">
        <f ca="1"/>
        <v/>
      </c>
      <c r="K267" s="319" t="str">
        <f ca="1"/>
        <v/>
      </c>
      <c r="L267" s="319" t="str">
        <f ca="1"/>
        <v/>
      </c>
      <c r="M267" s="323" t="str">
        <f ca="1"/>
        <v/>
      </c>
      <c r="N267" s="340" t="str">
        <f ca="1"/>
        <v/>
      </c>
      <c r="O267" s="319" t="str">
        <f ca="1"/>
        <v/>
      </c>
      <c r="P267" s="320" t="str">
        <f ca="1"/>
        <v/>
      </c>
      <c r="Q267" s="319" t="str">
        <f ca="1"/>
        <v/>
      </c>
      <c r="R267" s="341" t="str">
        <f ca="1"/>
        <v/>
      </c>
      <c r="T267" s="338" t="str">
        <f ca="1"/>
        <v/>
      </c>
      <c r="U267" s="318" t="str">
        <f ca="1"/>
        <v/>
      </c>
      <c r="V267" s="318" t="str">
        <f ca="1"/>
        <v/>
      </c>
      <c r="W267" s="319" t="str">
        <f ca="1"/>
        <v/>
      </c>
      <c r="X267" s="339" t="str">
        <f ca="1"/>
        <v/>
      </c>
      <c r="Y267" s="318" t="str">
        <f ca="1"/>
        <v/>
      </c>
      <c r="Z267" s="319" t="str">
        <f ca="1"/>
        <v/>
      </c>
      <c r="AA267" s="319" t="str">
        <f ca="1"/>
        <v/>
      </c>
      <c r="AB267" s="323" t="str">
        <f ca="1"/>
        <v/>
      </c>
      <c r="AC267" s="342" t="str">
        <f ca="1"/>
        <v/>
      </c>
      <c r="AD267" s="343" t="str">
        <f ca="1"/>
        <v/>
      </c>
      <c r="AE267" s="344" t="str">
        <f ca="1"/>
        <v/>
      </c>
      <c r="AF267" s="319" t="str">
        <f ca="1"/>
        <v/>
      </c>
      <c r="AG267" s="319" t="str">
        <f ca="1"/>
        <v/>
      </c>
      <c r="AH267" s="341" t="str">
        <f ca="1"/>
        <v/>
      </c>
    </row>
    <row r="268" spans="6:34">
      <c r="F268" s="338" t="str">
        <f ca="1"/>
        <v/>
      </c>
      <c r="G268" s="318" t="str">
        <f ca="1"/>
        <v/>
      </c>
      <c r="H268" s="319" t="str">
        <f ca="1"/>
        <v/>
      </c>
      <c r="I268" s="339" t="str">
        <f ca="1"/>
        <v/>
      </c>
      <c r="J268" s="318" t="str">
        <f ca="1"/>
        <v/>
      </c>
      <c r="K268" s="319" t="str">
        <f ca="1"/>
        <v/>
      </c>
      <c r="L268" s="319" t="str">
        <f ca="1"/>
        <v/>
      </c>
      <c r="M268" s="323" t="str">
        <f ca="1"/>
        <v/>
      </c>
      <c r="N268" s="340" t="str">
        <f ca="1"/>
        <v/>
      </c>
      <c r="O268" s="319" t="str">
        <f ca="1"/>
        <v/>
      </c>
      <c r="P268" s="320" t="str">
        <f ca="1"/>
        <v/>
      </c>
      <c r="Q268" s="319" t="str">
        <f ca="1"/>
        <v/>
      </c>
      <c r="R268" s="341" t="str">
        <f ca="1"/>
        <v/>
      </c>
      <c r="T268" s="338" t="str">
        <f ca="1"/>
        <v/>
      </c>
      <c r="U268" s="318" t="str">
        <f ca="1"/>
        <v/>
      </c>
      <c r="V268" s="318" t="str">
        <f ca="1"/>
        <v/>
      </c>
      <c r="W268" s="319" t="str">
        <f ca="1"/>
        <v/>
      </c>
      <c r="X268" s="339" t="str">
        <f ca="1"/>
        <v/>
      </c>
      <c r="Y268" s="318" t="str">
        <f ca="1"/>
        <v/>
      </c>
      <c r="Z268" s="319" t="str">
        <f ca="1"/>
        <v/>
      </c>
      <c r="AA268" s="319" t="str">
        <f ca="1"/>
        <v/>
      </c>
      <c r="AB268" s="323" t="str">
        <f ca="1"/>
        <v/>
      </c>
      <c r="AC268" s="342" t="str">
        <f ca="1"/>
        <v/>
      </c>
      <c r="AD268" s="343" t="str">
        <f ca="1"/>
        <v/>
      </c>
      <c r="AE268" s="344" t="str">
        <f ca="1"/>
        <v/>
      </c>
      <c r="AF268" s="319" t="str">
        <f ca="1"/>
        <v/>
      </c>
      <c r="AG268" s="319" t="str">
        <f ca="1"/>
        <v/>
      </c>
      <c r="AH268" s="341" t="str">
        <f ca="1"/>
        <v/>
      </c>
    </row>
    <row r="269" spans="6:34">
      <c r="F269" s="338" t="str">
        <f ca="1"/>
        <v/>
      </c>
      <c r="G269" s="318" t="str">
        <f ca="1"/>
        <v/>
      </c>
      <c r="H269" s="319" t="str">
        <f ca="1"/>
        <v/>
      </c>
      <c r="I269" s="339" t="str">
        <f ca="1"/>
        <v/>
      </c>
      <c r="J269" s="318" t="str">
        <f ca="1"/>
        <v/>
      </c>
      <c r="K269" s="319" t="str">
        <f ca="1"/>
        <v/>
      </c>
      <c r="L269" s="319" t="str">
        <f ca="1"/>
        <v/>
      </c>
      <c r="M269" s="323" t="str">
        <f ca="1"/>
        <v/>
      </c>
      <c r="N269" s="340" t="str">
        <f ca="1"/>
        <v/>
      </c>
      <c r="O269" s="319" t="str">
        <f ca="1"/>
        <v/>
      </c>
      <c r="P269" s="320" t="str">
        <f ca="1"/>
        <v/>
      </c>
      <c r="Q269" s="319" t="str">
        <f ca="1"/>
        <v/>
      </c>
      <c r="R269" s="341" t="str">
        <f ca="1"/>
        <v/>
      </c>
      <c r="T269" s="338" t="str">
        <f ca="1"/>
        <v/>
      </c>
      <c r="U269" s="318" t="str">
        <f ca="1"/>
        <v/>
      </c>
      <c r="V269" s="318" t="str">
        <f ca="1"/>
        <v/>
      </c>
      <c r="W269" s="319" t="str">
        <f ca="1"/>
        <v/>
      </c>
      <c r="X269" s="339" t="str">
        <f ca="1"/>
        <v/>
      </c>
      <c r="Y269" s="318" t="str">
        <f ca="1"/>
        <v/>
      </c>
      <c r="Z269" s="319" t="str">
        <f ca="1"/>
        <v/>
      </c>
      <c r="AA269" s="319" t="str">
        <f ca="1"/>
        <v/>
      </c>
      <c r="AB269" s="323" t="str">
        <f ca="1"/>
        <v/>
      </c>
      <c r="AC269" s="342" t="str">
        <f ca="1"/>
        <v/>
      </c>
      <c r="AD269" s="343" t="str">
        <f ca="1"/>
        <v/>
      </c>
      <c r="AE269" s="344" t="str">
        <f ca="1"/>
        <v/>
      </c>
      <c r="AF269" s="319" t="str">
        <f ca="1"/>
        <v/>
      </c>
      <c r="AG269" s="319" t="str">
        <f ca="1"/>
        <v/>
      </c>
      <c r="AH269" s="341" t="str">
        <f ca="1"/>
        <v/>
      </c>
    </row>
    <row r="270" spans="6:34">
      <c r="F270" s="338" t="str">
        <f ca="1"/>
        <v/>
      </c>
      <c r="G270" s="318" t="str">
        <f ca="1"/>
        <v/>
      </c>
      <c r="H270" s="319" t="str">
        <f ca="1"/>
        <v/>
      </c>
      <c r="I270" s="339" t="str">
        <f ca="1"/>
        <v/>
      </c>
      <c r="J270" s="318" t="str">
        <f ca="1"/>
        <v/>
      </c>
      <c r="K270" s="319" t="str">
        <f ca="1"/>
        <v/>
      </c>
      <c r="L270" s="319" t="str">
        <f ca="1"/>
        <v/>
      </c>
      <c r="M270" s="323" t="str">
        <f ca="1"/>
        <v/>
      </c>
      <c r="N270" s="340" t="str">
        <f ca="1"/>
        <v/>
      </c>
      <c r="O270" s="319" t="str">
        <f ca="1"/>
        <v/>
      </c>
      <c r="P270" s="320" t="str">
        <f ca="1"/>
        <v/>
      </c>
      <c r="Q270" s="319" t="str">
        <f ca="1"/>
        <v/>
      </c>
      <c r="R270" s="341" t="str">
        <f ca="1"/>
        <v/>
      </c>
      <c r="T270" s="338" t="str">
        <f ca="1"/>
        <v/>
      </c>
      <c r="U270" s="318" t="str">
        <f ca="1"/>
        <v/>
      </c>
      <c r="V270" s="318" t="str">
        <f ca="1"/>
        <v/>
      </c>
      <c r="W270" s="319" t="str">
        <f ca="1"/>
        <v/>
      </c>
      <c r="X270" s="339" t="str">
        <f ca="1"/>
        <v/>
      </c>
      <c r="Y270" s="318" t="str">
        <f ca="1"/>
        <v/>
      </c>
      <c r="Z270" s="319" t="str">
        <f ca="1"/>
        <v/>
      </c>
      <c r="AA270" s="319" t="str">
        <f ca="1"/>
        <v/>
      </c>
      <c r="AB270" s="323" t="str">
        <f ca="1"/>
        <v/>
      </c>
      <c r="AC270" s="342" t="str">
        <f ca="1"/>
        <v/>
      </c>
      <c r="AD270" s="343" t="str">
        <f ca="1"/>
        <v/>
      </c>
      <c r="AE270" s="344" t="str">
        <f ca="1"/>
        <v/>
      </c>
      <c r="AF270" s="319" t="str">
        <f ca="1"/>
        <v/>
      </c>
      <c r="AG270" s="319" t="str">
        <f ca="1"/>
        <v/>
      </c>
      <c r="AH270" s="341" t="str">
        <f ca="1"/>
        <v/>
      </c>
    </row>
    <row r="271" spans="6:34">
      <c r="F271" s="338" t="str">
        <f ca="1"/>
        <v/>
      </c>
      <c r="G271" s="318" t="str">
        <f ca="1"/>
        <v/>
      </c>
      <c r="H271" s="319" t="str">
        <f ca="1"/>
        <v/>
      </c>
      <c r="I271" s="339" t="str">
        <f ca="1"/>
        <v/>
      </c>
      <c r="J271" s="318" t="str">
        <f ca="1"/>
        <v/>
      </c>
      <c r="K271" s="319" t="str">
        <f ca="1"/>
        <v/>
      </c>
      <c r="L271" s="319" t="str">
        <f ca="1"/>
        <v/>
      </c>
      <c r="M271" s="323" t="str">
        <f ca="1"/>
        <v/>
      </c>
      <c r="N271" s="340" t="str">
        <f ca="1"/>
        <v/>
      </c>
      <c r="O271" s="319" t="str">
        <f ca="1"/>
        <v/>
      </c>
      <c r="P271" s="320" t="str">
        <f ca="1"/>
        <v/>
      </c>
      <c r="Q271" s="319" t="str">
        <f ca="1"/>
        <v/>
      </c>
      <c r="R271" s="341" t="str">
        <f ca="1"/>
        <v/>
      </c>
      <c r="T271" s="338" t="str">
        <f ca="1"/>
        <v/>
      </c>
      <c r="U271" s="318" t="str">
        <f ca="1"/>
        <v/>
      </c>
      <c r="V271" s="318" t="str">
        <f ca="1"/>
        <v/>
      </c>
      <c r="W271" s="319" t="str">
        <f ca="1"/>
        <v/>
      </c>
      <c r="X271" s="339" t="str">
        <f ca="1"/>
        <v/>
      </c>
      <c r="Y271" s="318" t="str">
        <f ca="1"/>
        <v/>
      </c>
      <c r="Z271" s="319" t="str">
        <f ca="1"/>
        <v/>
      </c>
      <c r="AA271" s="319" t="str">
        <f ca="1"/>
        <v/>
      </c>
      <c r="AB271" s="323" t="str">
        <f ca="1"/>
        <v/>
      </c>
      <c r="AC271" s="342" t="str">
        <f ca="1"/>
        <v/>
      </c>
      <c r="AD271" s="343" t="str">
        <f ca="1"/>
        <v/>
      </c>
      <c r="AE271" s="344" t="str">
        <f ca="1"/>
        <v/>
      </c>
      <c r="AF271" s="319" t="str">
        <f ca="1"/>
        <v/>
      </c>
      <c r="AG271" s="319" t="str">
        <f ca="1"/>
        <v/>
      </c>
      <c r="AH271" s="341" t="str">
        <f ca="1"/>
        <v/>
      </c>
    </row>
    <row r="272" spans="6:34">
      <c r="F272" s="338" t="str">
        <f ca="1"/>
        <v/>
      </c>
      <c r="G272" s="318" t="str">
        <f ca="1"/>
        <v/>
      </c>
      <c r="H272" s="319" t="str">
        <f ca="1"/>
        <v/>
      </c>
      <c r="I272" s="339" t="str">
        <f ca="1"/>
        <v/>
      </c>
      <c r="J272" s="318" t="str">
        <f ca="1"/>
        <v/>
      </c>
      <c r="K272" s="319" t="str">
        <f ca="1"/>
        <v/>
      </c>
      <c r="L272" s="319" t="str">
        <f ca="1"/>
        <v/>
      </c>
      <c r="M272" s="323" t="str">
        <f ca="1"/>
        <v/>
      </c>
      <c r="N272" s="340" t="str">
        <f ca="1"/>
        <v/>
      </c>
      <c r="O272" s="319" t="str">
        <f ca="1"/>
        <v/>
      </c>
      <c r="P272" s="320" t="str">
        <f ca="1"/>
        <v/>
      </c>
      <c r="Q272" s="319" t="str">
        <f ca="1"/>
        <v/>
      </c>
      <c r="R272" s="341" t="str">
        <f ca="1"/>
        <v/>
      </c>
      <c r="T272" s="338" t="str">
        <f ca="1"/>
        <v/>
      </c>
      <c r="U272" s="318" t="str">
        <f ca="1"/>
        <v/>
      </c>
      <c r="V272" s="318" t="str">
        <f ca="1"/>
        <v/>
      </c>
      <c r="W272" s="319" t="str">
        <f ca="1"/>
        <v/>
      </c>
      <c r="X272" s="339" t="str">
        <f ca="1"/>
        <v/>
      </c>
      <c r="Y272" s="318" t="str">
        <f ca="1"/>
        <v/>
      </c>
      <c r="Z272" s="319" t="str">
        <f ca="1"/>
        <v/>
      </c>
      <c r="AA272" s="319" t="str">
        <f ca="1"/>
        <v/>
      </c>
      <c r="AB272" s="323" t="str">
        <f ca="1"/>
        <v/>
      </c>
      <c r="AC272" s="342" t="str">
        <f ca="1"/>
        <v/>
      </c>
      <c r="AD272" s="343" t="str">
        <f ca="1"/>
        <v/>
      </c>
      <c r="AE272" s="344" t="str">
        <f ca="1"/>
        <v/>
      </c>
      <c r="AF272" s="319" t="str">
        <f ca="1"/>
        <v/>
      </c>
      <c r="AG272" s="319" t="str">
        <f ca="1"/>
        <v/>
      </c>
      <c r="AH272" s="341" t="str">
        <f ca="1"/>
        <v/>
      </c>
    </row>
    <row r="273" spans="6:34">
      <c r="F273" s="338" t="str">
        <f ca="1"/>
        <v/>
      </c>
      <c r="G273" s="318" t="str">
        <f ca="1"/>
        <v/>
      </c>
      <c r="H273" s="319" t="str">
        <f ca="1"/>
        <v/>
      </c>
      <c r="I273" s="339" t="str">
        <f ca="1"/>
        <v/>
      </c>
      <c r="J273" s="318" t="str">
        <f ca="1"/>
        <v/>
      </c>
      <c r="K273" s="319" t="str">
        <f ca="1"/>
        <v/>
      </c>
      <c r="L273" s="319" t="str">
        <f ca="1"/>
        <v/>
      </c>
      <c r="M273" s="323" t="str">
        <f ca="1"/>
        <v/>
      </c>
      <c r="N273" s="340" t="str">
        <f ca="1"/>
        <v/>
      </c>
      <c r="O273" s="319" t="str">
        <f ca="1"/>
        <v/>
      </c>
      <c r="P273" s="320" t="str">
        <f ca="1"/>
        <v/>
      </c>
      <c r="Q273" s="319" t="str">
        <f ca="1"/>
        <v/>
      </c>
      <c r="R273" s="341" t="str">
        <f ca="1"/>
        <v/>
      </c>
      <c r="T273" s="338" t="str">
        <f ca="1"/>
        <v/>
      </c>
      <c r="U273" s="318" t="str">
        <f ca="1"/>
        <v/>
      </c>
      <c r="V273" s="318" t="str">
        <f ca="1"/>
        <v/>
      </c>
      <c r="W273" s="319" t="str">
        <f ca="1"/>
        <v/>
      </c>
      <c r="X273" s="339" t="str">
        <f ca="1"/>
        <v/>
      </c>
      <c r="Y273" s="318" t="str">
        <f ca="1"/>
        <v/>
      </c>
      <c r="Z273" s="319" t="str">
        <f ca="1"/>
        <v/>
      </c>
      <c r="AA273" s="319" t="str">
        <f ca="1"/>
        <v/>
      </c>
      <c r="AB273" s="323" t="str">
        <f ca="1"/>
        <v/>
      </c>
      <c r="AC273" s="342" t="str">
        <f ca="1"/>
        <v/>
      </c>
      <c r="AD273" s="343" t="str">
        <f ca="1"/>
        <v/>
      </c>
      <c r="AE273" s="344" t="str">
        <f ca="1"/>
        <v/>
      </c>
      <c r="AF273" s="319" t="str">
        <f ca="1"/>
        <v/>
      </c>
      <c r="AG273" s="319" t="str">
        <f ca="1"/>
        <v/>
      </c>
      <c r="AH273" s="341" t="str">
        <f ca="1"/>
        <v/>
      </c>
    </row>
    <row r="274" spans="6:34">
      <c r="F274" s="338" t="str">
        <f ca="1"/>
        <v/>
      </c>
      <c r="G274" s="318" t="str">
        <f ca="1"/>
        <v/>
      </c>
      <c r="H274" s="319" t="str">
        <f ca="1"/>
        <v/>
      </c>
      <c r="I274" s="339" t="str">
        <f ca="1"/>
        <v/>
      </c>
      <c r="J274" s="318" t="str">
        <f ca="1"/>
        <v/>
      </c>
      <c r="K274" s="319" t="str">
        <f ca="1"/>
        <v/>
      </c>
      <c r="L274" s="319" t="str">
        <f ca="1"/>
        <v/>
      </c>
      <c r="M274" s="323" t="str">
        <f ca="1"/>
        <v/>
      </c>
      <c r="N274" s="340" t="str">
        <f ca="1"/>
        <v/>
      </c>
      <c r="O274" s="319" t="str">
        <f ca="1"/>
        <v/>
      </c>
      <c r="P274" s="320" t="str">
        <f ca="1"/>
        <v/>
      </c>
      <c r="Q274" s="319" t="str">
        <f ca="1"/>
        <v/>
      </c>
      <c r="R274" s="341" t="str">
        <f ca="1"/>
        <v/>
      </c>
      <c r="T274" s="338" t="str">
        <f ca="1"/>
        <v/>
      </c>
      <c r="U274" s="318" t="str">
        <f ca="1"/>
        <v/>
      </c>
      <c r="V274" s="318" t="str">
        <f ca="1"/>
        <v/>
      </c>
      <c r="W274" s="319" t="str">
        <f ca="1"/>
        <v/>
      </c>
      <c r="X274" s="339" t="str">
        <f ca="1"/>
        <v/>
      </c>
      <c r="Y274" s="318" t="str">
        <f ca="1"/>
        <v/>
      </c>
      <c r="Z274" s="319" t="str">
        <f ca="1"/>
        <v/>
      </c>
      <c r="AA274" s="319" t="str">
        <f ca="1"/>
        <v/>
      </c>
      <c r="AB274" s="323" t="str">
        <f ca="1"/>
        <v/>
      </c>
      <c r="AC274" s="342" t="str">
        <f ca="1"/>
        <v/>
      </c>
      <c r="AD274" s="343" t="str">
        <f ca="1"/>
        <v/>
      </c>
      <c r="AE274" s="344" t="str">
        <f ca="1"/>
        <v/>
      </c>
      <c r="AF274" s="319" t="str">
        <f ca="1"/>
        <v/>
      </c>
      <c r="AG274" s="319" t="str">
        <f ca="1"/>
        <v/>
      </c>
      <c r="AH274" s="341" t="str">
        <f ca="1"/>
        <v/>
      </c>
    </row>
    <row r="275" spans="6:34">
      <c r="F275" s="338" t="str">
        <f ca="1"/>
        <v/>
      </c>
      <c r="G275" s="318" t="str">
        <f ca="1"/>
        <v/>
      </c>
      <c r="H275" s="319" t="str">
        <f ca="1"/>
        <v/>
      </c>
      <c r="I275" s="339" t="str">
        <f ca="1"/>
        <v/>
      </c>
      <c r="J275" s="318" t="str">
        <f ca="1"/>
        <v/>
      </c>
      <c r="K275" s="319" t="str">
        <f ca="1"/>
        <v/>
      </c>
      <c r="L275" s="319" t="str">
        <f ca="1"/>
        <v/>
      </c>
      <c r="M275" s="323" t="str">
        <f ca="1"/>
        <v/>
      </c>
      <c r="N275" s="340" t="str">
        <f ca="1"/>
        <v/>
      </c>
      <c r="O275" s="319" t="str">
        <f ca="1"/>
        <v/>
      </c>
      <c r="P275" s="320" t="str">
        <f ca="1"/>
        <v/>
      </c>
      <c r="Q275" s="319" t="str">
        <f ca="1"/>
        <v/>
      </c>
      <c r="R275" s="341" t="str">
        <f ca="1"/>
        <v/>
      </c>
      <c r="T275" s="338" t="str">
        <f ca="1"/>
        <v/>
      </c>
      <c r="U275" s="318" t="str">
        <f ca="1"/>
        <v/>
      </c>
      <c r="V275" s="318" t="str">
        <f ca="1"/>
        <v/>
      </c>
      <c r="W275" s="319" t="str">
        <f ca="1"/>
        <v/>
      </c>
      <c r="X275" s="339" t="str">
        <f ca="1"/>
        <v/>
      </c>
      <c r="Y275" s="318" t="str">
        <f ca="1"/>
        <v/>
      </c>
      <c r="Z275" s="319" t="str">
        <f ca="1"/>
        <v/>
      </c>
      <c r="AA275" s="319" t="str">
        <f ca="1"/>
        <v/>
      </c>
      <c r="AB275" s="323" t="str">
        <f ca="1"/>
        <v/>
      </c>
      <c r="AC275" s="342" t="str">
        <f ca="1"/>
        <v/>
      </c>
      <c r="AD275" s="343" t="str">
        <f ca="1"/>
        <v/>
      </c>
      <c r="AE275" s="344" t="str">
        <f ca="1"/>
        <v/>
      </c>
      <c r="AF275" s="319" t="str">
        <f ca="1"/>
        <v/>
      </c>
      <c r="AG275" s="319" t="str">
        <f ca="1"/>
        <v/>
      </c>
      <c r="AH275" s="341" t="str">
        <f ca="1"/>
        <v/>
      </c>
    </row>
    <row r="276" spans="6:34">
      <c r="F276" s="338" t="str">
        <f ca="1"/>
        <v/>
      </c>
      <c r="G276" s="318" t="str">
        <f ca="1"/>
        <v/>
      </c>
      <c r="H276" s="319" t="str">
        <f ca="1"/>
        <v/>
      </c>
      <c r="I276" s="339" t="str">
        <f ca="1"/>
        <v/>
      </c>
      <c r="J276" s="318" t="str">
        <f ca="1"/>
        <v/>
      </c>
      <c r="K276" s="319" t="str">
        <f ca="1"/>
        <v/>
      </c>
      <c r="L276" s="319" t="str">
        <f ca="1"/>
        <v/>
      </c>
      <c r="M276" s="323" t="str">
        <f ca="1"/>
        <v/>
      </c>
      <c r="N276" s="340" t="str">
        <f ca="1"/>
        <v/>
      </c>
      <c r="O276" s="319" t="str">
        <f ca="1"/>
        <v/>
      </c>
      <c r="P276" s="320" t="str">
        <f ca="1"/>
        <v/>
      </c>
      <c r="Q276" s="319" t="str">
        <f ca="1"/>
        <v/>
      </c>
      <c r="R276" s="341" t="str">
        <f ca="1"/>
        <v/>
      </c>
      <c r="T276" s="338" t="str">
        <f ca="1"/>
        <v/>
      </c>
      <c r="U276" s="318" t="str">
        <f ca="1"/>
        <v/>
      </c>
      <c r="V276" s="318" t="str">
        <f ca="1"/>
        <v/>
      </c>
      <c r="W276" s="319" t="str">
        <f ca="1"/>
        <v/>
      </c>
      <c r="X276" s="339" t="str">
        <f ca="1"/>
        <v/>
      </c>
      <c r="Y276" s="318" t="str">
        <f ca="1"/>
        <v/>
      </c>
      <c r="Z276" s="319" t="str">
        <f ca="1"/>
        <v/>
      </c>
      <c r="AA276" s="319" t="str">
        <f ca="1"/>
        <v/>
      </c>
      <c r="AB276" s="323" t="str">
        <f ca="1"/>
        <v/>
      </c>
      <c r="AC276" s="342" t="str">
        <f ca="1"/>
        <v/>
      </c>
      <c r="AD276" s="343" t="str">
        <f ca="1"/>
        <v/>
      </c>
      <c r="AE276" s="344" t="str">
        <f ca="1"/>
        <v/>
      </c>
      <c r="AF276" s="319" t="str">
        <f ca="1"/>
        <v/>
      </c>
      <c r="AG276" s="319" t="str">
        <f ca="1"/>
        <v/>
      </c>
      <c r="AH276" s="341" t="str">
        <f ca="1"/>
        <v/>
      </c>
    </row>
    <row r="277" spans="6:34">
      <c r="F277" s="338" t="str">
        <f ca="1"/>
        <v/>
      </c>
      <c r="G277" s="318" t="str">
        <f ca="1"/>
        <v/>
      </c>
      <c r="H277" s="319" t="str">
        <f ca="1"/>
        <v/>
      </c>
      <c r="I277" s="339" t="str">
        <f ca="1"/>
        <v/>
      </c>
      <c r="J277" s="318" t="str">
        <f ca="1"/>
        <v/>
      </c>
      <c r="K277" s="319" t="str">
        <f ca="1"/>
        <v/>
      </c>
      <c r="L277" s="319" t="str">
        <f ca="1"/>
        <v/>
      </c>
      <c r="M277" s="323" t="str">
        <f ca="1"/>
        <v/>
      </c>
      <c r="N277" s="340" t="str">
        <f ca="1"/>
        <v/>
      </c>
      <c r="O277" s="319" t="str">
        <f ca="1"/>
        <v/>
      </c>
      <c r="P277" s="320" t="str">
        <f ca="1"/>
        <v/>
      </c>
      <c r="Q277" s="319" t="str">
        <f ca="1"/>
        <v/>
      </c>
      <c r="R277" s="341" t="str">
        <f ca="1"/>
        <v/>
      </c>
      <c r="T277" s="338" t="str">
        <f ca="1"/>
        <v/>
      </c>
      <c r="U277" s="318" t="str">
        <f ca="1"/>
        <v/>
      </c>
      <c r="V277" s="318" t="str">
        <f ca="1"/>
        <v/>
      </c>
      <c r="W277" s="319" t="str">
        <f ca="1"/>
        <v/>
      </c>
      <c r="X277" s="339" t="str">
        <f ca="1"/>
        <v/>
      </c>
      <c r="Y277" s="318" t="str">
        <f ca="1"/>
        <v/>
      </c>
      <c r="Z277" s="319" t="str">
        <f ca="1"/>
        <v/>
      </c>
      <c r="AA277" s="319" t="str">
        <f ca="1"/>
        <v/>
      </c>
      <c r="AB277" s="323" t="str">
        <f ca="1"/>
        <v/>
      </c>
      <c r="AC277" s="342" t="str">
        <f ca="1"/>
        <v/>
      </c>
      <c r="AD277" s="343" t="str">
        <f ca="1"/>
        <v/>
      </c>
      <c r="AE277" s="344" t="str">
        <f ca="1"/>
        <v/>
      </c>
      <c r="AF277" s="319" t="str">
        <f ca="1"/>
        <v/>
      </c>
      <c r="AG277" s="319" t="str">
        <f ca="1"/>
        <v/>
      </c>
      <c r="AH277" s="341" t="str">
        <f ca="1"/>
        <v/>
      </c>
    </row>
    <row r="278" spans="6:34">
      <c r="F278" s="338" t="str">
        <f ca="1"/>
        <v/>
      </c>
      <c r="G278" s="318" t="str">
        <f ca="1"/>
        <v/>
      </c>
      <c r="H278" s="319" t="str">
        <f ca="1"/>
        <v/>
      </c>
      <c r="I278" s="339" t="str">
        <f ca="1"/>
        <v/>
      </c>
      <c r="J278" s="318" t="str">
        <f ca="1"/>
        <v/>
      </c>
      <c r="K278" s="319" t="str">
        <f ca="1"/>
        <v/>
      </c>
      <c r="L278" s="319" t="str">
        <f ca="1"/>
        <v/>
      </c>
      <c r="M278" s="323" t="str">
        <f ca="1"/>
        <v/>
      </c>
      <c r="N278" s="340" t="str">
        <f ca="1"/>
        <v/>
      </c>
      <c r="O278" s="319" t="str">
        <f ca="1"/>
        <v/>
      </c>
      <c r="P278" s="320" t="str">
        <f ca="1"/>
        <v/>
      </c>
      <c r="Q278" s="319" t="str">
        <f ca="1"/>
        <v/>
      </c>
      <c r="R278" s="341" t="str">
        <f ca="1"/>
        <v/>
      </c>
      <c r="T278" s="338" t="str">
        <f ca="1"/>
        <v/>
      </c>
      <c r="U278" s="318" t="str">
        <f ca="1"/>
        <v/>
      </c>
      <c r="V278" s="318" t="str">
        <f ca="1"/>
        <v/>
      </c>
      <c r="W278" s="319" t="str">
        <f ca="1"/>
        <v/>
      </c>
      <c r="X278" s="339" t="str">
        <f ca="1"/>
        <v/>
      </c>
      <c r="Y278" s="318" t="str">
        <f ca="1"/>
        <v/>
      </c>
      <c r="Z278" s="319" t="str">
        <f ca="1"/>
        <v/>
      </c>
      <c r="AA278" s="319" t="str">
        <f ca="1"/>
        <v/>
      </c>
      <c r="AB278" s="323" t="str">
        <f ca="1"/>
        <v/>
      </c>
      <c r="AC278" s="342" t="str">
        <f ca="1"/>
        <v/>
      </c>
      <c r="AD278" s="343" t="str">
        <f ca="1"/>
        <v/>
      </c>
      <c r="AE278" s="344" t="str">
        <f ca="1"/>
        <v/>
      </c>
      <c r="AF278" s="319" t="str">
        <f ca="1"/>
        <v/>
      </c>
      <c r="AG278" s="319" t="str">
        <f ca="1"/>
        <v/>
      </c>
      <c r="AH278" s="341" t="str">
        <f ca="1"/>
        <v/>
      </c>
    </row>
    <row r="279" spans="6:34">
      <c r="F279" s="338" t="str">
        <f ca="1"/>
        <v/>
      </c>
      <c r="G279" s="318" t="str">
        <f ca="1"/>
        <v/>
      </c>
      <c r="H279" s="319" t="str">
        <f ca="1"/>
        <v/>
      </c>
      <c r="I279" s="339" t="str">
        <f ca="1"/>
        <v/>
      </c>
      <c r="J279" s="318" t="str">
        <f ca="1"/>
        <v/>
      </c>
      <c r="K279" s="319" t="str">
        <f ca="1"/>
        <v/>
      </c>
      <c r="L279" s="319" t="str">
        <f ca="1"/>
        <v/>
      </c>
      <c r="M279" s="323" t="str">
        <f ca="1"/>
        <v/>
      </c>
      <c r="N279" s="340" t="str">
        <f ca="1"/>
        <v/>
      </c>
      <c r="O279" s="319" t="str">
        <f ca="1"/>
        <v/>
      </c>
      <c r="P279" s="320" t="str">
        <f ca="1"/>
        <v/>
      </c>
      <c r="Q279" s="319" t="str">
        <f ca="1"/>
        <v/>
      </c>
      <c r="R279" s="341" t="str">
        <f ca="1"/>
        <v/>
      </c>
      <c r="T279" s="338" t="str">
        <f ca="1"/>
        <v/>
      </c>
      <c r="U279" s="318" t="str">
        <f ca="1"/>
        <v/>
      </c>
      <c r="V279" s="318" t="str">
        <f ca="1"/>
        <v/>
      </c>
      <c r="W279" s="319" t="str">
        <f ca="1"/>
        <v/>
      </c>
      <c r="X279" s="339" t="str">
        <f ca="1"/>
        <v/>
      </c>
      <c r="Y279" s="318" t="str">
        <f ca="1"/>
        <v/>
      </c>
      <c r="Z279" s="319" t="str">
        <f ca="1"/>
        <v/>
      </c>
      <c r="AA279" s="319" t="str">
        <f ca="1"/>
        <v/>
      </c>
      <c r="AB279" s="323" t="str">
        <f ca="1"/>
        <v/>
      </c>
      <c r="AC279" s="342" t="str">
        <f ca="1"/>
        <v/>
      </c>
      <c r="AD279" s="343" t="str">
        <f ca="1"/>
        <v/>
      </c>
      <c r="AE279" s="344" t="str">
        <f ca="1"/>
        <v/>
      </c>
      <c r="AF279" s="319" t="str">
        <f ca="1"/>
        <v/>
      </c>
      <c r="AG279" s="319" t="str">
        <f ca="1"/>
        <v/>
      </c>
      <c r="AH279" s="341" t="str">
        <f ca="1"/>
        <v/>
      </c>
    </row>
    <row r="280" spans="6:34">
      <c r="F280" s="338" t="str">
        <f ca="1"/>
        <v/>
      </c>
      <c r="G280" s="318" t="str">
        <f ca="1"/>
        <v/>
      </c>
      <c r="H280" s="319" t="str">
        <f ca="1"/>
        <v/>
      </c>
      <c r="I280" s="339" t="str">
        <f ca="1"/>
        <v/>
      </c>
      <c r="J280" s="318" t="str">
        <f ca="1"/>
        <v/>
      </c>
      <c r="K280" s="319" t="str">
        <f ca="1"/>
        <v/>
      </c>
      <c r="L280" s="319" t="str">
        <f ca="1"/>
        <v/>
      </c>
      <c r="M280" s="323" t="str">
        <f ca="1"/>
        <v/>
      </c>
      <c r="N280" s="340" t="str">
        <f ca="1"/>
        <v/>
      </c>
      <c r="O280" s="319" t="str">
        <f ca="1"/>
        <v/>
      </c>
      <c r="P280" s="320" t="str">
        <f ca="1"/>
        <v/>
      </c>
      <c r="Q280" s="319" t="str">
        <f ca="1"/>
        <v/>
      </c>
      <c r="R280" s="341" t="str">
        <f ca="1"/>
        <v/>
      </c>
      <c r="T280" s="338" t="str">
        <f ca="1"/>
        <v/>
      </c>
      <c r="U280" s="318" t="str">
        <f ca="1"/>
        <v/>
      </c>
      <c r="V280" s="318" t="str">
        <f ca="1"/>
        <v/>
      </c>
      <c r="W280" s="319" t="str">
        <f ca="1"/>
        <v/>
      </c>
      <c r="X280" s="339" t="str">
        <f ca="1"/>
        <v/>
      </c>
      <c r="Y280" s="318" t="str">
        <f ca="1"/>
        <v/>
      </c>
      <c r="Z280" s="319" t="str">
        <f ca="1"/>
        <v/>
      </c>
      <c r="AA280" s="319" t="str">
        <f ca="1"/>
        <v/>
      </c>
      <c r="AB280" s="323" t="str">
        <f ca="1"/>
        <v/>
      </c>
      <c r="AC280" s="342" t="str">
        <f ca="1"/>
        <v/>
      </c>
      <c r="AD280" s="343" t="str">
        <f ca="1"/>
        <v/>
      </c>
      <c r="AE280" s="344" t="str">
        <f ca="1"/>
        <v/>
      </c>
      <c r="AF280" s="319" t="str">
        <f ca="1"/>
        <v/>
      </c>
      <c r="AG280" s="319" t="str">
        <f ca="1"/>
        <v/>
      </c>
      <c r="AH280" s="341" t="str">
        <f ca="1"/>
        <v/>
      </c>
    </row>
    <row r="281" spans="6:34">
      <c r="F281" s="338" t="str">
        <f ca="1"/>
        <v/>
      </c>
      <c r="G281" s="318" t="str">
        <f ca="1"/>
        <v/>
      </c>
      <c r="H281" s="319" t="str">
        <f ca="1"/>
        <v/>
      </c>
      <c r="I281" s="339" t="str">
        <f ca="1"/>
        <v/>
      </c>
      <c r="J281" s="318" t="str">
        <f ca="1"/>
        <v/>
      </c>
      <c r="K281" s="319" t="str">
        <f ca="1"/>
        <v/>
      </c>
      <c r="L281" s="319" t="str">
        <f ca="1"/>
        <v/>
      </c>
      <c r="M281" s="323" t="str">
        <f ca="1"/>
        <v/>
      </c>
      <c r="N281" s="340" t="str">
        <f ca="1"/>
        <v/>
      </c>
      <c r="O281" s="319" t="str">
        <f ca="1"/>
        <v/>
      </c>
      <c r="P281" s="320" t="str">
        <f ca="1"/>
        <v/>
      </c>
      <c r="Q281" s="319" t="str">
        <f ca="1"/>
        <v/>
      </c>
      <c r="R281" s="341" t="str">
        <f ca="1"/>
        <v/>
      </c>
      <c r="T281" s="338" t="str">
        <f ca="1"/>
        <v/>
      </c>
      <c r="U281" s="318" t="str">
        <f ca="1"/>
        <v/>
      </c>
      <c r="V281" s="318" t="str">
        <f ca="1"/>
        <v/>
      </c>
      <c r="W281" s="319" t="str">
        <f ca="1"/>
        <v/>
      </c>
      <c r="X281" s="339" t="str">
        <f ca="1"/>
        <v/>
      </c>
      <c r="Y281" s="318" t="str">
        <f ca="1"/>
        <v/>
      </c>
      <c r="Z281" s="319" t="str">
        <f ca="1"/>
        <v/>
      </c>
      <c r="AA281" s="319" t="str">
        <f ca="1"/>
        <v/>
      </c>
      <c r="AB281" s="323" t="str">
        <f ca="1"/>
        <v/>
      </c>
      <c r="AC281" s="342" t="str">
        <f ca="1"/>
        <v/>
      </c>
      <c r="AD281" s="343" t="str">
        <f ca="1"/>
        <v/>
      </c>
      <c r="AE281" s="344" t="str">
        <f ca="1"/>
        <v/>
      </c>
      <c r="AF281" s="319" t="str">
        <f ca="1"/>
        <v/>
      </c>
      <c r="AG281" s="319" t="str">
        <f ca="1"/>
        <v/>
      </c>
      <c r="AH281" s="341" t="str">
        <f ca="1"/>
        <v/>
      </c>
    </row>
    <row r="282" spans="6:34">
      <c r="F282" s="338" t="str">
        <f ca="1"/>
        <v/>
      </c>
      <c r="G282" s="318" t="str">
        <f ca="1"/>
        <v/>
      </c>
      <c r="H282" s="319" t="str">
        <f ca="1"/>
        <v/>
      </c>
      <c r="I282" s="339" t="str">
        <f ca="1"/>
        <v/>
      </c>
      <c r="J282" s="318" t="str">
        <f ca="1"/>
        <v/>
      </c>
      <c r="K282" s="319" t="str">
        <f ca="1"/>
        <v/>
      </c>
      <c r="L282" s="319" t="str">
        <f ca="1"/>
        <v/>
      </c>
      <c r="M282" s="323" t="str">
        <f ca="1"/>
        <v/>
      </c>
      <c r="N282" s="340" t="str">
        <f ca="1"/>
        <v/>
      </c>
      <c r="O282" s="319" t="str">
        <f ca="1"/>
        <v/>
      </c>
      <c r="P282" s="320" t="str">
        <f ca="1"/>
        <v/>
      </c>
      <c r="Q282" s="319" t="str">
        <f ca="1"/>
        <v/>
      </c>
      <c r="R282" s="341" t="str">
        <f ca="1"/>
        <v/>
      </c>
      <c r="T282" s="338" t="str">
        <f ca="1"/>
        <v/>
      </c>
      <c r="U282" s="318" t="str">
        <f ca="1"/>
        <v/>
      </c>
      <c r="V282" s="318" t="str">
        <f ca="1"/>
        <v/>
      </c>
      <c r="W282" s="319" t="str">
        <f ca="1"/>
        <v/>
      </c>
      <c r="X282" s="339" t="str">
        <f ca="1"/>
        <v/>
      </c>
      <c r="Y282" s="318" t="str">
        <f ca="1"/>
        <v/>
      </c>
      <c r="Z282" s="319" t="str">
        <f ca="1"/>
        <v/>
      </c>
      <c r="AA282" s="319" t="str">
        <f ca="1"/>
        <v/>
      </c>
      <c r="AB282" s="323" t="str">
        <f ca="1"/>
        <v/>
      </c>
      <c r="AC282" s="342" t="str">
        <f ca="1"/>
        <v/>
      </c>
      <c r="AD282" s="343" t="str">
        <f ca="1"/>
        <v/>
      </c>
      <c r="AE282" s="344" t="str">
        <f ca="1"/>
        <v/>
      </c>
      <c r="AF282" s="319" t="str">
        <f ca="1"/>
        <v/>
      </c>
      <c r="AG282" s="319" t="str">
        <f ca="1"/>
        <v/>
      </c>
      <c r="AH282" s="341" t="str">
        <f ca="1"/>
        <v/>
      </c>
    </row>
    <row r="283" spans="6:34">
      <c r="F283" s="338" t="str">
        <f ca="1"/>
        <v/>
      </c>
      <c r="G283" s="318" t="str">
        <f ca="1"/>
        <v/>
      </c>
      <c r="H283" s="319" t="str">
        <f ca="1"/>
        <v/>
      </c>
      <c r="I283" s="339" t="str">
        <f ca="1"/>
        <v/>
      </c>
      <c r="J283" s="318" t="str">
        <f ca="1"/>
        <v/>
      </c>
      <c r="K283" s="319" t="str">
        <f ca="1"/>
        <v/>
      </c>
      <c r="L283" s="319" t="str">
        <f ca="1"/>
        <v/>
      </c>
      <c r="M283" s="323" t="str">
        <f ca="1"/>
        <v/>
      </c>
      <c r="N283" s="340" t="str">
        <f ca="1"/>
        <v/>
      </c>
      <c r="O283" s="319" t="str">
        <f ca="1"/>
        <v/>
      </c>
      <c r="P283" s="320" t="str">
        <f ca="1"/>
        <v/>
      </c>
      <c r="Q283" s="319" t="str">
        <f ca="1"/>
        <v/>
      </c>
      <c r="R283" s="341" t="str">
        <f ca="1"/>
        <v/>
      </c>
      <c r="T283" s="338" t="str">
        <f ca="1"/>
        <v/>
      </c>
      <c r="U283" s="318" t="str">
        <f ca="1"/>
        <v/>
      </c>
      <c r="V283" s="318" t="str">
        <f ca="1"/>
        <v/>
      </c>
      <c r="W283" s="319" t="str">
        <f ca="1"/>
        <v/>
      </c>
      <c r="X283" s="339" t="str">
        <f ca="1"/>
        <v/>
      </c>
      <c r="Y283" s="318" t="str">
        <f ca="1"/>
        <v/>
      </c>
      <c r="Z283" s="319" t="str">
        <f ca="1"/>
        <v/>
      </c>
      <c r="AA283" s="319" t="str">
        <f ca="1"/>
        <v/>
      </c>
      <c r="AB283" s="323" t="str">
        <f ca="1"/>
        <v/>
      </c>
      <c r="AC283" s="342" t="str">
        <f ca="1"/>
        <v/>
      </c>
      <c r="AD283" s="343" t="str">
        <f ca="1"/>
        <v/>
      </c>
      <c r="AE283" s="344" t="str">
        <f ca="1"/>
        <v/>
      </c>
      <c r="AF283" s="319" t="str">
        <f ca="1"/>
        <v/>
      </c>
      <c r="AG283" s="319" t="str">
        <f ca="1"/>
        <v/>
      </c>
      <c r="AH283" s="341" t="str">
        <f ca="1"/>
        <v/>
      </c>
    </row>
    <row r="284" spans="6:34">
      <c r="F284" s="338" t="str">
        <f ca="1"/>
        <v/>
      </c>
      <c r="G284" s="318" t="str">
        <f ca="1"/>
        <v/>
      </c>
      <c r="H284" s="319" t="str">
        <f ca="1"/>
        <v/>
      </c>
      <c r="I284" s="339" t="str">
        <f ca="1"/>
        <v/>
      </c>
      <c r="J284" s="318" t="str">
        <f ca="1"/>
        <v/>
      </c>
      <c r="K284" s="319" t="str">
        <f ca="1"/>
        <v/>
      </c>
      <c r="L284" s="319" t="str">
        <f ca="1"/>
        <v/>
      </c>
      <c r="M284" s="323" t="str">
        <f ca="1"/>
        <v/>
      </c>
      <c r="N284" s="340" t="str">
        <f ca="1"/>
        <v/>
      </c>
      <c r="O284" s="319" t="str">
        <f ca="1"/>
        <v/>
      </c>
      <c r="P284" s="320" t="str">
        <f ca="1"/>
        <v/>
      </c>
      <c r="Q284" s="319" t="str">
        <f ca="1"/>
        <v/>
      </c>
      <c r="R284" s="341" t="str">
        <f ca="1"/>
        <v/>
      </c>
      <c r="T284" s="338" t="str">
        <f ca="1"/>
        <v/>
      </c>
      <c r="U284" s="318" t="str">
        <f ca="1"/>
        <v/>
      </c>
      <c r="V284" s="318" t="str">
        <f ca="1"/>
        <v/>
      </c>
      <c r="W284" s="319" t="str">
        <f ca="1"/>
        <v/>
      </c>
      <c r="X284" s="339" t="str">
        <f ca="1"/>
        <v/>
      </c>
      <c r="Y284" s="318" t="str">
        <f ca="1"/>
        <v/>
      </c>
      <c r="Z284" s="319" t="str">
        <f ca="1"/>
        <v/>
      </c>
      <c r="AA284" s="319" t="str">
        <f ca="1"/>
        <v/>
      </c>
      <c r="AB284" s="323" t="str">
        <f ca="1"/>
        <v/>
      </c>
      <c r="AC284" s="342" t="str">
        <f ca="1"/>
        <v/>
      </c>
      <c r="AD284" s="343" t="str">
        <f ca="1"/>
        <v/>
      </c>
      <c r="AE284" s="344" t="str">
        <f ca="1"/>
        <v/>
      </c>
      <c r="AF284" s="319" t="str">
        <f ca="1"/>
        <v/>
      </c>
      <c r="AG284" s="319" t="str">
        <f ca="1"/>
        <v/>
      </c>
      <c r="AH284" s="341" t="str">
        <f ca="1"/>
        <v/>
      </c>
    </row>
    <row r="285" spans="6:34">
      <c r="F285" s="338" t="str">
        <f ca="1"/>
        <v/>
      </c>
      <c r="G285" s="318" t="str">
        <f ca="1"/>
        <v/>
      </c>
      <c r="H285" s="319" t="str">
        <f ca="1"/>
        <v/>
      </c>
      <c r="I285" s="339" t="str">
        <f ca="1"/>
        <v/>
      </c>
      <c r="J285" s="318" t="str">
        <f ca="1"/>
        <v/>
      </c>
      <c r="K285" s="319" t="str">
        <f ca="1"/>
        <v/>
      </c>
      <c r="L285" s="319" t="str">
        <f ca="1"/>
        <v/>
      </c>
      <c r="M285" s="323" t="str">
        <f ca="1"/>
        <v/>
      </c>
      <c r="N285" s="340" t="str">
        <f ca="1"/>
        <v/>
      </c>
      <c r="O285" s="319" t="str">
        <f ca="1"/>
        <v/>
      </c>
      <c r="P285" s="320" t="str">
        <f ca="1"/>
        <v/>
      </c>
      <c r="Q285" s="319" t="str">
        <f ca="1"/>
        <v/>
      </c>
      <c r="R285" s="341" t="str">
        <f ca="1"/>
        <v/>
      </c>
      <c r="T285" s="338" t="str">
        <f ca="1"/>
        <v/>
      </c>
      <c r="U285" s="318" t="str">
        <f ca="1"/>
        <v/>
      </c>
      <c r="V285" s="318" t="str">
        <f ca="1"/>
        <v/>
      </c>
      <c r="W285" s="319" t="str">
        <f ca="1"/>
        <v/>
      </c>
      <c r="X285" s="339" t="str">
        <f ca="1"/>
        <v/>
      </c>
      <c r="Y285" s="318" t="str">
        <f ca="1"/>
        <v/>
      </c>
      <c r="Z285" s="319" t="str">
        <f ca="1"/>
        <v/>
      </c>
      <c r="AA285" s="319" t="str">
        <f ca="1"/>
        <v/>
      </c>
      <c r="AB285" s="323" t="str">
        <f ca="1"/>
        <v/>
      </c>
      <c r="AC285" s="342" t="str">
        <f ca="1"/>
        <v/>
      </c>
      <c r="AD285" s="343" t="str">
        <f ca="1"/>
        <v/>
      </c>
      <c r="AE285" s="344" t="str">
        <f ca="1"/>
        <v/>
      </c>
      <c r="AF285" s="319" t="str">
        <f ca="1"/>
        <v/>
      </c>
      <c r="AG285" s="319" t="str">
        <f ca="1"/>
        <v/>
      </c>
      <c r="AH285" s="341" t="str">
        <f ca="1"/>
        <v/>
      </c>
    </row>
    <row r="286" spans="6:34">
      <c r="F286" s="338" t="str">
        <f ca="1"/>
        <v/>
      </c>
      <c r="G286" s="318" t="str">
        <f ca="1"/>
        <v/>
      </c>
      <c r="H286" s="319" t="str">
        <f ca="1"/>
        <v/>
      </c>
      <c r="I286" s="339" t="str">
        <f ca="1"/>
        <v/>
      </c>
      <c r="J286" s="318" t="str">
        <f ca="1"/>
        <v/>
      </c>
      <c r="K286" s="319" t="str">
        <f ca="1"/>
        <v/>
      </c>
      <c r="L286" s="319" t="str">
        <f ca="1"/>
        <v/>
      </c>
      <c r="M286" s="323" t="str">
        <f ca="1"/>
        <v/>
      </c>
      <c r="N286" s="340" t="str">
        <f ca="1"/>
        <v/>
      </c>
      <c r="O286" s="319" t="str">
        <f ca="1"/>
        <v/>
      </c>
      <c r="P286" s="320" t="str">
        <f ca="1"/>
        <v/>
      </c>
      <c r="Q286" s="319" t="str">
        <f ca="1"/>
        <v/>
      </c>
      <c r="R286" s="341" t="str">
        <f ca="1"/>
        <v/>
      </c>
      <c r="T286" s="338" t="str">
        <f ca="1"/>
        <v/>
      </c>
      <c r="U286" s="318" t="str">
        <f ca="1"/>
        <v/>
      </c>
      <c r="V286" s="318" t="str">
        <f ca="1"/>
        <v/>
      </c>
      <c r="W286" s="319" t="str">
        <f ca="1"/>
        <v/>
      </c>
      <c r="X286" s="339" t="str">
        <f ca="1"/>
        <v/>
      </c>
      <c r="Y286" s="318" t="str">
        <f ca="1"/>
        <v/>
      </c>
      <c r="Z286" s="319" t="str">
        <f ca="1"/>
        <v/>
      </c>
      <c r="AA286" s="319" t="str">
        <f ca="1"/>
        <v/>
      </c>
      <c r="AB286" s="323" t="str">
        <f ca="1"/>
        <v/>
      </c>
      <c r="AC286" s="342" t="str">
        <f ca="1"/>
        <v/>
      </c>
      <c r="AD286" s="343" t="str">
        <f ca="1"/>
        <v/>
      </c>
      <c r="AE286" s="344" t="str">
        <f ca="1"/>
        <v/>
      </c>
      <c r="AF286" s="319" t="str">
        <f ca="1"/>
        <v/>
      </c>
      <c r="AG286" s="319" t="str">
        <f ca="1"/>
        <v/>
      </c>
      <c r="AH286" s="341" t="str">
        <f ca="1"/>
        <v/>
      </c>
    </row>
    <row r="287" spans="6:34">
      <c r="F287" s="338" t="str">
        <f ca="1"/>
        <v/>
      </c>
      <c r="G287" s="318" t="str">
        <f ca="1"/>
        <v/>
      </c>
      <c r="H287" s="319" t="str">
        <f ca="1"/>
        <v/>
      </c>
      <c r="I287" s="339" t="str">
        <f ca="1"/>
        <v/>
      </c>
      <c r="J287" s="318" t="str">
        <f ca="1"/>
        <v/>
      </c>
      <c r="K287" s="319" t="str">
        <f ca="1"/>
        <v/>
      </c>
      <c r="L287" s="319" t="str">
        <f ca="1"/>
        <v/>
      </c>
      <c r="M287" s="323" t="str">
        <f ca="1"/>
        <v/>
      </c>
      <c r="N287" s="340" t="str">
        <f ca="1"/>
        <v/>
      </c>
      <c r="O287" s="319" t="str">
        <f ca="1"/>
        <v/>
      </c>
      <c r="P287" s="320" t="str">
        <f ca="1"/>
        <v/>
      </c>
      <c r="Q287" s="319" t="str">
        <f ca="1"/>
        <v/>
      </c>
      <c r="R287" s="341" t="str">
        <f ca="1"/>
        <v/>
      </c>
      <c r="T287" s="338" t="str">
        <f ca="1"/>
        <v/>
      </c>
      <c r="U287" s="318" t="str">
        <f ca="1"/>
        <v/>
      </c>
      <c r="V287" s="318" t="str">
        <f ca="1"/>
        <v/>
      </c>
      <c r="W287" s="319" t="str">
        <f ca="1"/>
        <v/>
      </c>
      <c r="X287" s="339" t="str">
        <f ca="1"/>
        <v/>
      </c>
      <c r="Y287" s="318" t="str">
        <f ca="1"/>
        <v/>
      </c>
      <c r="Z287" s="319" t="str">
        <f ca="1"/>
        <v/>
      </c>
      <c r="AA287" s="319" t="str">
        <f ca="1"/>
        <v/>
      </c>
      <c r="AB287" s="323" t="str">
        <f ca="1"/>
        <v/>
      </c>
      <c r="AC287" s="342" t="str">
        <f ca="1"/>
        <v/>
      </c>
      <c r="AD287" s="343" t="str">
        <f ca="1"/>
        <v/>
      </c>
      <c r="AE287" s="344" t="str">
        <f ca="1"/>
        <v/>
      </c>
      <c r="AF287" s="319" t="str">
        <f ca="1"/>
        <v/>
      </c>
      <c r="AG287" s="319" t="str">
        <f ca="1"/>
        <v/>
      </c>
      <c r="AH287" s="341" t="str">
        <f ca="1"/>
        <v/>
      </c>
    </row>
    <row r="288" spans="6:34">
      <c r="F288" s="338" t="str">
        <f ca="1"/>
        <v/>
      </c>
      <c r="G288" s="318" t="str">
        <f ca="1"/>
        <v/>
      </c>
      <c r="H288" s="319" t="str">
        <f ca="1"/>
        <v/>
      </c>
      <c r="I288" s="339" t="str">
        <f ca="1"/>
        <v/>
      </c>
      <c r="J288" s="318" t="str">
        <f ca="1"/>
        <v/>
      </c>
      <c r="K288" s="319" t="str">
        <f ca="1"/>
        <v/>
      </c>
      <c r="L288" s="319" t="str">
        <f ca="1"/>
        <v/>
      </c>
      <c r="M288" s="323" t="str">
        <f ca="1"/>
        <v/>
      </c>
      <c r="N288" s="340" t="str">
        <f ca="1"/>
        <v/>
      </c>
      <c r="O288" s="319" t="str">
        <f ca="1"/>
        <v/>
      </c>
      <c r="P288" s="320" t="str">
        <f ca="1"/>
        <v/>
      </c>
      <c r="Q288" s="319" t="str">
        <f ca="1"/>
        <v/>
      </c>
      <c r="R288" s="341" t="str">
        <f ca="1"/>
        <v/>
      </c>
      <c r="T288" s="338" t="str">
        <f ca="1"/>
        <v/>
      </c>
      <c r="U288" s="318" t="str">
        <f ca="1"/>
        <v/>
      </c>
      <c r="V288" s="318" t="str">
        <f ca="1"/>
        <v/>
      </c>
      <c r="W288" s="319" t="str">
        <f ca="1"/>
        <v/>
      </c>
      <c r="X288" s="339" t="str">
        <f ca="1"/>
        <v/>
      </c>
      <c r="Y288" s="318" t="str">
        <f ca="1"/>
        <v/>
      </c>
      <c r="Z288" s="319" t="str">
        <f ca="1"/>
        <v/>
      </c>
      <c r="AA288" s="319" t="str">
        <f ca="1"/>
        <v/>
      </c>
      <c r="AB288" s="323" t="str">
        <f ca="1"/>
        <v/>
      </c>
      <c r="AC288" s="342" t="str">
        <f ca="1"/>
        <v/>
      </c>
      <c r="AD288" s="343" t="str">
        <f ca="1"/>
        <v/>
      </c>
      <c r="AE288" s="344" t="str">
        <f ca="1"/>
        <v/>
      </c>
      <c r="AF288" s="319" t="str">
        <f ca="1"/>
        <v/>
      </c>
      <c r="AG288" s="319" t="str">
        <f ca="1"/>
        <v/>
      </c>
      <c r="AH288" s="341" t="str">
        <f ca="1"/>
        <v/>
      </c>
    </row>
    <row r="289" spans="6:34">
      <c r="F289" s="338" t="str">
        <f ca="1"/>
        <v/>
      </c>
      <c r="G289" s="318" t="str">
        <f ca="1"/>
        <v/>
      </c>
      <c r="H289" s="319" t="str">
        <f ca="1"/>
        <v/>
      </c>
      <c r="I289" s="339" t="str">
        <f ca="1"/>
        <v/>
      </c>
      <c r="J289" s="318" t="str">
        <f ca="1"/>
        <v/>
      </c>
      <c r="K289" s="319" t="str">
        <f ca="1"/>
        <v/>
      </c>
      <c r="L289" s="319" t="str">
        <f ca="1"/>
        <v/>
      </c>
      <c r="M289" s="323" t="str">
        <f ca="1"/>
        <v/>
      </c>
      <c r="N289" s="340" t="str">
        <f ca="1"/>
        <v/>
      </c>
      <c r="O289" s="319" t="str">
        <f ca="1"/>
        <v/>
      </c>
      <c r="P289" s="320" t="str">
        <f ca="1"/>
        <v/>
      </c>
      <c r="Q289" s="319" t="str">
        <f ca="1"/>
        <v/>
      </c>
      <c r="R289" s="341" t="str">
        <f ca="1"/>
        <v/>
      </c>
      <c r="T289" s="338" t="str">
        <f ca="1"/>
        <v/>
      </c>
      <c r="U289" s="318" t="str">
        <f ca="1"/>
        <v/>
      </c>
      <c r="V289" s="318" t="str">
        <f ca="1"/>
        <v/>
      </c>
      <c r="W289" s="319" t="str">
        <f ca="1"/>
        <v/>
      </c>
      <c r="X289" s="339" t="str">
        <f ca="1"/>
        <v/>
      </c>
      <c r="Y289" s="318" t="str">
        <f ca="1"/>
        <v/>
      </c>
      <c r="Z289" s="319" t="str">
        <f ca="1"/>
        <v/>
      </c>
      <c r="AA289" s="319" t="str">
        <f ca="1"/>
        <v/>
      </c>
      <c r="AB289" s="323" t="str">
        <f ca="1"/>
        <v/>
      </c>
      <c r="AC289" s="342" t="str">
        <f ca="1"/>
        <v/>
      </c>
      <c r="AD289" s="343" t="str">
        <f ca="1"/>
        <v/>
      </c>
      <c r="AE289" s="344" t="str">
        <f ca="1"/>
        <v/>
      </c>
      <c r="AF289" s="319" t="str">
        <f ca="1"/>
        <v/>
      </c>
      <c r="AG289" s="319" t="str">
        <f ca="1"/>
        <v/>
      </c>
      <c r="AH289" s="341" t="str">
        <f ca="1"/>
        <v/>
      </c>
    </row>
    <row r="290" spans="6:34">
      <c r="F290" s="338" t="str">
        <f ca="1"/>
        <v/>
      </c>
      <c r="G290" s="318" t="str">
        <f ca="1"/>
        <v/>
      </c>
      <c r="H290" s="319" t="str">
        <f ca="1"/>
        <v/>
      </c>
      <c r="I290" s="339" t="str">
        <f ca="1"/>
        <v/>
      </c>
      <c r="J290" s="318" t="str">
        <f ca="1"/>
        <v/>
      </c>
      <c r="K290" s="319" t="str">
        <f ca="1"/>
        <v/>
      </c>
      <c r="L290" s="319" t="str">
        <f ca="1"/>
        <v/>
      </c>
      <c r="M290" s="323" t="str">
        <f ca="1"/>
        <v/>
      </c>
      <c r="N290" s="340" t="str">
        <f ca="1"/>
        <v/>
      </c>
      <c r="O290" s="319" t="str">
        <f ca="1"/>
        <v/>
      </c>
      <c r="P290" s="320" t="str">
        <f ca="1"/>
        <v/>
      </c>
      <c r="Q290" s="319" t="str">
        <f ca="1"/>
        <v/>
      </c>
      <c r="R290" s="341" t="str">
        <f ca="1"/>
        <v/>
      </c>
      <c r="T290" s="338" t="str">
        <f ca="1"/>
        <v/>
      </c>
      <c r="U290" s="318" t="str">
        <f ca="1"/>
        <v/>
      </c>
      <c r="V290" s="318" t="str">
        <f ca="1"/>
        <v/>
      </c>
      <c r="W290" s="319" t="str">
        <f ca="1"/>
        <v/>
      </c>
      <c r="X290" s="339" t="str">
        <f ca="1"/>
        <v/>
      </c>
      <c r="Y290" s="318" t="str">
        <f ca="1"/>
        <v/>
      </c>
      <c r="Z290" s="319" t="str">
        <f ca="1"/>
        <v/>
      </c>
      <c r="AA290" s="319" t="str">
        <f ca="1"/>
        <v/>
      </c>
      <c r="AB290" s="323" t="str">
        <f ca="1"/>
        <v/>
      </c>
      <c r="AC290" s="342" t="str">
        <f ca="1"/>
        <v/>
      </c>
      <c r="AD290" s="343" t="str">
        <f ca="1"/>
        <v/>
      </c>
      <c r="AE290" s="344" t="str">
        <f ca="1"/>
        <v/>
      </c>
      <c r="AF290" s="319" t="str">
        <f ca="1"/>
        <v/>
      </c>
      <c r="AG290" s="319" t="str">
        <f ca="1"/>
        <v/>
      </c>
      <c r="AH290" s="341" t="str">
        <f ca="1"/>
        <v/>
      </c>
    </row>
    <row r="291" spans="6:34">
      <c r="F291" s="338" t="str">
        <f ca="1"/>
        <v/>
      </c>
      <c r="G291" s="318" t="str">
        <f ca="1"/>
        <v/>
      </c>
      <c r="H291" s="319" t="str">
        <f ca="1"/>
        <v/>
      </c>
      <c r="I291" s="339" t="str">
        <f ca="1"/>
        <v/>
      </c>
      <c r="J291" s="318" t="str">
        <f ca="1"/>
        <v/>
      </c>
      <c r="K291" s="319" t="str">
        <f ca="1"/>
        <v/>
      </c>
      <c r="L291" s="319" t="str">
        <f ca="1"/>
        <v/>
      </c>
      <c r="M291" s="323" t="str">
        <f ca="1"/>
        <v/>
      </c>
      <c r="N291" s="340" t="str">
        <f ca="1"/>
        <v/>
      </c>
      <c r="O291" s="319" t="str">
        <f ca="1"/>
        <v/>
      </c>
      <c r="P291" s="320" t="str">
        <f ca="1"/>
        <v/>
      </c>
      <c r="Q291" s="319" t="str">
        <f ca="1"/>
        <v/>
      </c>
      <c r="R291" s="341" t="str">
        <f ca="1"/>
        <v/>
      </c>
      <c r="T291" s="338" t="str">
        <f ca="1"/>
        <v/>
      </c>
      <c r="U291" s="318" t="str">
        <f ca="1"/>
        <v/>
      </c>
      <c r="V291" s="318" t="str">
        <f ca="1"/>
        <v/>
      </c>
      <c r="W291" s="319" t="str">
        <f ca="1"/>
        <v/>
      </c>
      <c r="X291" s="339" t="str">
        <f ca="1"/>
        <v/>
      </c>
      <c r="Y291" s="318" t="str">
        <f ca="1"/>
        <v/>
      </c>
      <c r="Z291" s="319" t="str">
        <f ca="1"/>
        <v/>
      </c>
      <c r="AA291" s="319" t="str">
        <f ca="1"/>
        <v/>
      </c>
      <c r="AB291" s="323" t="str">
        <f ca="1"/>
        <v/>
      </c>
      <c r="AC291" s="342" t="str">
        <f ca="1"/>
        <v/>
      </c>
      <c r="AD291" s="343" t="str">
        <f ca="1"/>
        <v/>
      </c>
      <c r="AE291" s="344" t="str">
        <f ca="1"/>
        <v/>
      </c>
      <c r="AF291" s="319" t="str">
        <f ca="1"/>
        <v/>
      </c>
      <c r="AG291" s="319" t="str">
        <f ca="1"/>
        <v/>
      </c>
      <c r="AH291" s="341" t="str">
        <f ca="1"/>
        <v/>
      </c>
    </row>
    <row r="292" spans="6:34">
      <c r="F292" s="338" t="str">
        <f ca="1"/>
        <v/>
      </c>
      <c r="G292" s="318" t="str">
        <f ca="1"/>
        <v/>
      </c>
      <c r="H292" s="319" t="str">
        <f ca="1"/>
        <v/>
      </c>
      <c r="I292" s="339" t="str">
        <f ca="1"/>
        <v/>
      </c>
      <c r="J292" s="318" t="str">
        <f ca="1"/>
        <v/>
      </c>
      <c r="K292" s="319" t="str">
        <f ca="1"/>
        <v/>
      </c>
      <c r="L292" s="319" t="str">
        <f ca="1"/>
        <v/>
      </c>
      <c r="M292" s="323" t="str">
        <f ca="1"/>
        <v/>
      </c>
      <c r="N292" s="340" t="str">
        <f ca="1"/>
        <v/>
      </c>
      <c r="O292" s="319" t="str">
        <f ca="1"/>
        <v/>
      </c>
      <c r="P292" s="320" t="str">
        <f ca="1"/>
        <v/>
      </c>
      <c r="Q292" s="319" t="str">
        <f ca="1"/>
        <v/>
      </c>
      <c r="R292" s="341" t="str">
        <f ca="1"/>
        <v/>
      </c>
      <c r="T292" s="338" t="str">
        <f ca="1"/>
        <v/>
      </c>
      <c r="U292" s="318" t="str">
        <f ca="1"/>
        <v/>
      </c>
      <c r="V292" s="318" t="str">
        <f ca="1"/>
        <v/>
      </c>
      <c r="W292" s="319" t="str">
        <f ca="1"/>
        <v/>
      </c>
      <c r="X292" s="339" t="str">
        <f ca="1"/>
        <v/>
      </c>
      <c r="Y292" s="318" t="str">
        <f ca="1"/>
        <v/>
      </c>
      <c r="Z292" s="319" t="str">
        <f ca="1"/>
        <v/>
      </c>
      <c r="AA292" s="319" t="str">
        <f ca="1"/>
        <v/>
      </c>
      <c r="AB292" s="323" t="str">
        <f ca="1"/>
        <v/>
      </c>
      <c r="AC292" s="342" t="str">
        <f ca="1"/>
        <v/>
      </c>
      <c r="AD292" s="343" t="str">
        <f ca="1"/>
        <v/>
      </c>
      <c r="AE292" s="344" t="str">
        <f ca="1"/>
        <v/>
      </c>
      <c r="AF292" s="319" t="str">
        <f ca="1"/>
        <v/>
      </c>
      <c r="AG292" s="319" t="str">
        <f ca="1"/>
        <v/>
      </c>
      <c r="AH292" s="341" t="str">
        <f ca="1"/>
        <v/>
      </c>
    </row>
    <row r="293" spans="6:34">
      <c r="F293" s="338" t="str">
        <f ca="1"/>
        <v/>
      </c>
      <c r="G293" s="318" t="str">
        <f ca="1"/>
        <v/>
      </c>
      <c r="H293" s="319" t="str">
        <f ca="1"/>
        <v/>
      </c>
      <c r="I293" s="339" t="str">
        <f ca="1"/>
        <v/>
      </c>
      <c r="J293" s="318" t="str">
        <f ca="1"/>
        <v/>
      </c>
      <c r="K293" s="319" t="str">
        <f ca="1"/>
        <v/>
      </c>
      <c r="L293" s="319" t="str">
        <f ca="1"/>
        <v/>
      </c>
      <c r="M293" s="323" t="str">
        <f ca="1"/>
        <v/>
      </c>
      <c r="N293" s="340" t="str">
        <f ca="1"/>
        <v/>
      </c>
      <c r="O293" s="319" t="str">
        <f ca="1"/>
        <v/>
      </c>
      <c r="P293" s="320" t="str">
        <f ca="1"/>
        <v/>
      </c>
      <c r="Q293" s="319" t="str">
        <f ca="1"/>
        <v/>
      </c>
      <c r="R293" s="341" t="str">
        <f ca="1"/>
        <v/>
      </c>
      <c r="T293" s="338" t="str">
        <f ca="1"/>
        <v/>
      </c>
      <c r="U293" s="318" t="str">
        <f ca="1"/>
        <v/>
      </c>
      <c r="V293" s="318" t="str">
        <f ca="1"/>
        <v/>
      </c>
      <c r="W293" s="319" t="str">
        <f ca="1"/>
        <v/>
      </c>
      <c r="X293" s="339" t="str">
        <f ca="1"/>
        <v/>
      </c>
      <c r="Y293" s="318" t="str">
        <f ca="1"/>
        <v/>
      </c>
      <c r="Z293" s="319" t="str">
        <f ca="1"/>
        <v/>
      </c>
      <c r="AA293" s="319" t="str">
        <f ca="1"/>
        <v/>
      </c>
      <c r="AB293" s="323" t="str">
        <f ca="1"/>
        <v/>
      </c>
      <c r="AC293" s="342" t="str">
        <f ca="1"/>
        <v/>
      </c>
      <c r="AD293" s="343" t="str">
        <f ca="1"/>
        <v/>
      </c>
      <c r="AE293" s="344" t="str">
        <f ca="1"/>
        <v/>
      </c>
      <c r="AF293" s="319" t="str">
        <f ca="1"/>
        <v/>
      </c>
      <c r="AG293" s="319" t="str">
        <f ca="1"/>
        <v/>
      </c>
      <c r="AH293" s="341" t="str">
        <f ca="1"/>
        <v/>
      </c>
    </row>
    <row r="294" spans="6:34">
      <c r="F294" s="338" t="str">
        <f ca="1"/>
        <v/>
      </c>
      <c r="G294" s="318" t="str">
        <f ca="1"/>
        <v/>
      </c>
      <c r="H294" s="319" t="str">
        <f ca="1"/>
        <v/>
      </c>
      <c r="I294" s="339" t="str">
        <f ca="1"/>
        <v/>
      </c>
      <c r="J294" s="318" t="str">
        <f ca="1"/>
        <v/>
      </c>
      <c r="K294" s="319" t="str">
        <f ca="1"/>
        <v/>
      </c>
      <c r="L294" s="319" t="str">
        <f ca="1"/>
        <v/>
      </c>
      <c r="M294" s="323" t="str">
        <f ca="1"/>
        <v/>
      </c>
      <c r="N294" s="340" t="str">
        <f ca="1"/>
        <v/>
      </c>
      <c r="O294" s="319" t="str">
        <f ca="1"/>
        <v/>
      </c>
      <c r="P294" s="320" t="str">
        <f ca="1"/>
        <v/>
      </c>
      <c r="Q294" s="319" t="str">
        <f ca="1"/>
        <v/>
      </c>
      <c r="R294" s="341" t="str">
        <f ca="1"/>
        <v/>
      </c>
      <c r="T294" s="338" t="str">
        <f ca="1"/>
        <v/>
      </c>
      <c r="U294" s="318" t="str">
        <f ca="1"/>
        <v/>
      </c>
      <c r="V294" s="318" t="str">
        <f ca="1"/>
        <v/>
      </c>
      <c r="W294" s="319" t="str">
        <f ca="1"/>
        <v/>
      </c>
      <c r="X294" s="339" t="str">
        <f ca="1"/>
        <v/>
      </c>
      <c r="Y294" s="318" t="str">
        <f ca="1"/>
        <v/>
      </c>
      <c r="Z294" s="319" t="str">
        <f ca="1"/>
        <v/>
      </c>
      <c r="AA294" s="319" t="str">
        <f ca="1"/>
        <v/>
      </c>
      <c r="AB294" s="323" t="str">
        <f ca="1"/>
        <v/>
      </c>
      <c r="AC294" s="342" t="str">
        <f ca="1"/>
        <v/>
      </c>
      <c r="AD294" s="343" t="str">
        <f ca="1"/>
        <v/>
      </c>
      <c r="AE294" s="344" t="str">
        <f ca="1"/>
        <v/>
      </c>
      <c r="AF294" s="319" t="str">
        <f ca="1"/>
        <v/>
      </c>
      <c r="AG294" s="319" t="str">
        <f ca="1"/>
        <v/>
      </c>
      <c r="AH294" s="341" t="str">
        <f ca="1"/>
        <v/>
      </c>
    </row>
    <row r="295" spans="6:34">
      <c r="F295" s="338" t="str">
        <f ca="1"/>
        <v/>
      </c>
      <c r="G295" s="318" t="str">
        <f ca="1"/>
        <v/>
      </c>
      <c r="H295" s="319" t="str">
        <f ca="1"/>
        <v/>
      </c>
      <c r="I295" s="339" t="str">
        <f ca="1"/>
        <v/>
      </c>
      <c r="J295" s="318" t="str">
        <f ca="1"/>
        <v/>
      </c>
      <c r="K295" s="319" t="str">
        <f ca="1"/>
        <v/>
      </c>
      <c r="L295" s="319" t="str">
        <f ca="1"/>
        <v/>
      </c>
      <c r="M295" s="323" t="str">
        <f ca="1"/>
        <v/>
      </c>
      <c r="N295" s="340" t="str">
        <f ca="1"/>
        <v/>
      </c>
      <c r="O295" s="319" t="str">
        <f ca="1"/>
        <v/>
      </c>
      <c r="P295" s="320" t="str">
        <f ca="1"/>
        <v/>
      </c>
      <c r="Q295" s="319" t="str">
        <f ca="1"/>
        <v/>
      </c>
      <c r="R295" s="341" t="str">
        <f ca="1"/>
        <v/>
      </c>
      <c r="T295" s="338" t="str">
        <f ca="1"/>
        <v/>
      </c>
      <c r="U295" s="318" t="str">
        <f ca="1"/>
        <v/>
      </c>
      <c r="V295" s="318" t="str">
        <f ca="1"/>
        <v/>
      </c>
      <c r="W295" s="319" t="str">
        <f ca="1"/>
        <v/>
      </c>
      <c r="X295" s="339" t="str">
        <f ca="1"/>
        <v/>
      </c>
      <c r="Y295" s="318" t="str">
        <f ca="1"/>
        <v/>
      </c>
      <c r="Z295" s="319" t="str">
        <f ca="1"/>
        <v/>
      </c>
      <c r="AA295" s="319" t="str">
        <f ca="1"/>
        <v/>
      </c>
      <c r="AB295" s="323" t="str">
        <f ca="1"/>
        <v/>
      </c>
      <c r="AC295" s="342" t="str">
        <f ca="1"/>
        <v/>
      </c>
      <c r="AD295" s="343" t="str">
        <f ca="1"/>
        <v/>
      </c>
      <c r="AE295" s="344" t="str">
        <f ca="1"/>
        <v/>
      </c>
      <c r="AF295" s="319" t="str">
        <f ca="1"/>
        <v/>
      </c>
      <c r="AG295" s="319" t="str">
        <f ca="1"/>
        <v/>
      </c>
      <c r="AH295" s="341" t="str">
        <f ca="1"/>
        <v/>
      </c>
    </row>
    <row r="296" spans="6:34">
      <c r="F296" s="338" t="str">
        <f ca="1"/>
        <v/>
      </c>
      <c r="G296" s="318" t="str">
        <f ca="1"/>
        <v/>
      </c>
      <c r="H296" s="319" t="str">
        <f ca="1"/>
        <v/>
      </c>
      <c r="I296" s="339" t="str">
        <f ca="1"/>
        <v/>
      </c>
      <c r="J296" s="318" t="str">
        <f ca="1"/>
        <v/>
      </c>
      <c r="K296" s="319" t="str">
        <f ca="1"/>
        <v/>
      </c>
      <c r="L296" s="319" t="str">
        <f ca="1"/>
        <v/>
      </c>
      <c r="M296" s="323" t="str">
        <f ca="1"/>
        <v/>
      </c>
      <c r="N296" s="340" t="str">
        <f ca="1"/>
        <v/>
      </c>
      <c r="O296" s="319" t="str">
        <f ca="1"/>
        <v/>
      </c>
      <c r="P296" s="320" t="str">
        <f ca="1"/>
        <v/>
      </c>
      <c r="Q296" s="319" t="str">
        <f ca="1"/>
        <v/>
      </c>
      <c r="R296" s="341" t="str">
        <f ca="1"/>
        <v/>
      </c>
      <c r="T296" s="338" t="str">
        <f ca="1"/>
        <v/>
      </c>
      <c r="U296" s="318" t="str">
        <f ca="1"/>
        <v/>
      </c>
      <c r="V296" s="318" t="str">
        <f ca="1"/>
        <v/>
      </c>
      <c r="W296" s="319" t="str">
        <f ca="1"/>
        <v/>
      </c>
      <c r="X296" s="339" t="str">
        <f ca="1"/>
        <v/>
      </c>
      <c r="Y296" s="318" t="str">
        <f ca="1"/>
        <v/>
      </c>
      <c r="Z296" s="319" t="str">
        <f ca="1"/>
        <v/>
      </c>
      <c r="AA296" s="319" t="str">
        <f ca="1"/>
        <v/>
      </c>
      <c r="AB296" s="323" t="str">
        <f ca="1"/>
        <v/>
      </c>
      <c r="AC296" s="342" t="str">
        <f ca="1"/>
        <v/>
      </c>
      <c r="AD296" s="343" t="str">
        <f ca="1"/>
        <v/>
      </c>
      <c r="AE296" s="344" t="str">
        <f ca="1"/>
        <v/>
      </c>
      <c r="AF296" s="319" t="str">
        <f ca="1"/>
        <v/>
      </c>
      <c r="AG296" s="319" t="str">
        <f ca="1"/>
        <v/>
      </c>
      <c r="AH296" s="341" t="str">
        <f ca="1"/>
        <v/>
      </c>
    </row>
    <row r="297" spans="6:34">
      <c r="F297" s="338" t="str">
        <f ca="1"/>
        <v/>
      </c>
      <c r="G297" s="318" t="str">
        <f ca="1"/>
        <v/>
      </c>
      <c r="H297" s="319" t="str">
        <f ca="1"/>
        <v/>
      </c>
      <c r="I297" s="339" t="str">
        <f ca="1"/>
        <v/>
      </c>
      <c r="J297" s="318" t="str">
        <f ca="1"/>
        <v/>
      </c>
      <c r="K297" s="319" t="str">
        <f ca="1"/>
        <v/>
      </c>
      <c r="L297" s="319" t="str">
        <f ca="1"/>
        <v/>
      </c>
      <c r="M297" s="323" t="str">
        <f ca="1"/>
        <v/>
      </c>
      <c r="N297" s="340" t="str">
        <f ca="1"/>
        <v/>
      </c>
      <c r="O297" s="319" t="str">
        <f ca="1"/>
        <v/>
      </c>
      <c r="P297" s="320" t="str">
        <f ca="1"/>
        <v/>
      </c>
      <c r="Q297" s="319" t="str">
        <f ca="1"/>
        <v/>
      </c>
      <c r="R297" s="341" t="str">
        <f ca="1"/>
        <v/>
      </c>
      <c r="T297" s="338" t="str">
        <f ca="1"/>
        <v/>
      </c>
      <c r="U297" s="318" t="str">
        <f ca="1"/>
        <v/>
      </c>
      <c r="V297" s="318" t="str">
        <f ca="1"/>
        <v/>
      </c>
      <c r="W297" s="319" t="str">
        <f ca="1"/>
        <v/>
      </c>
      <c r="X297" s="339" t="str">
        <f ca="1"/>
        <v/>
      </c>
      <c r="Y297" s="318" t="str">
        <f ca="1"/>
        <v/>
      </c>
      <c r="Z297" s="319" t="str">
        <f ca="1"/>
        <v/>
      </c>
      <c r="AA297" s="319" t="str">
        <f ca="1"/>
        <v/>
      </c>
      <c r="AB297" s="323" t="str">
        <f ca="1"/>
        <v/>
      </c>
      <c r="AC297" s="342" t="str">
        <f ca="1"/>
        <v/>
      </c>
      <c r="AD297" s="343" t="str">
        <f ca="1"/>
        <v/>
      </c>
      <c r="AE297" s="344" t="str">
        <f ca="1"/>
        <v/>
      </c>
      <c r="AF297" s="319" t="str">
        <f ca="1"/>
        <v/>
      </c>
      <c r="AG297" s="319" t="str">
        <f ca="1"/>
        <v/>
      </c>
      <c r="AH297" s="341" t="str">
        <f ca="1"/>
        <v/>
      </c>
    </row>
    <row r="298" spans="6:34">
      <c r="F298" s="338" t="str">
        <f ca="1"/>
        <v/>
      </c>
      <c r="G298" s="318" t="str">
        <f ca="1"/>
        <v/>
      </c>
      <c r="H298" s="319" t="str">
        <f ca="1"/>
        <v/>
      </c>
      <c r="I298" s="339" t="str">
        <f ca="1"/>
        <v/>
      </c>
      <c r="J298" s="318" t="str">
        <f ca="1"/>
        <v/>
      </c>
      <c r="K298" s="319" t="str">
        <f ca="1"/>
        <v/>
      </c>
      <c r="L298" s="319" t="str">
        <f ca="1"/>
        <v/>
      </c>
      <c r="M298" s="323" t="str">
        <f ca="1"/>
        <v/>
      </c>
      <c r="N298" s="340" t="str">
        <f ca="1"/>
        <v/>
      </c>
      <c r="O298" s="319" t="str">
        <f ca="1"/>
        <v/>
      </c>
      <c r="P298" s="320" t="str">
        <f ca="1"/>
        <v/>
      </c>
      <c r="Q298" s="319" t="str">
        <f ca="1"/>
        <v/>
      </c>
      <c r="R298" s="341" t="str">
        <f ca="1"/>
        <v/>
      </c>
      <c r="T298" s="338" t="str">
        <f ca="1"/>
        <v/>
      </c>
      <c r="U298" s="318" t="str">
        <f ca="1"/>
        <v/>
      </c>
      <c r="V298" s="318" t="str">
        <f ca="1"/>
        <v/>
      </c>
      <c r="W298" s="319" t="str">
        <f ca="1"/>
        <v/>
      </c>
      <c r="X298" s="339" t="str">
        <f ca="1"/>
        <v/>
      </c>
      <c r="Y298" s="318" t="str">
        <f ca="1"/>
        <v/>
      </c>
      <c r="Z298" s="319" t="str">
        <f ca="1"/>
        <v/>
      </c>
      <c r="AA298" s="319" t="str">
        <f ca="1"/>
        <v/>
      </c>
      <c r="AB298" s="323" t="str">
        <f ca="1"/>
        <v/>
      </c>
      <c r="AC298" s="342" t="str">
        <f ca="1"/>
        <v/>
      </c>
      <c r="AD298" s="343" t="str">
        <f ca="1"/>
        <v/>
      </c>
      <c r="AE298" s="344" t="str">
        <f ca="1"/>
        <v/>
      </c>
      <c r="AF298" s="319" t="str">
        <f ca="1"/>
        <v/>
      </c>
      <c r="AG298" s="319" t="str">
        <f ca="1"/>
        <v/>
      </c>
      <c r="AH298" s="341" t="str">
        <f ca="1"/>
        <v/>
      </c>
    </row>
    <row r="299" spans="6:34">
      <c r="F299" s="338" t="str">
        <f ca="1"/>
        <v/>
      </c>
      <c r="G299" s="318" t="str">
        <f ca="1"/>
        <v/>
      </c>
      <c r="H299" s="319" t="str">
        <f ca="1"/>
        <v/>
      </c>
      <c r="I299" s="339" t="str">
        <f ca="1"/>
        <v/>
      </c>
      <c r="J299" s="318" t="str">
        <f ca="1"/>
        <v/>
      </c>
      <c r="K299" s="319" t="str">
        <f ca="1"/>
        <v/>
      </c>
      <c r="L299" s="319" t="str">
        <f ca="1"/>
        <v/>
      </c>
      <c r="M299" s="323" t="str">
        <f ca="1"/>
        <v/>
      </c>
      <c r="N299" s="340" t="str">
        <f ca="1"/>
        <v/>
      </c>
      <c r="O299" s="319" t="str">
        <f ca="1"/>
        <v/>
      </c>
      <c r="P299" s="320" t="str">
        <f ca="1"/>
        <v/>
      </c>
      <c r="Q299" s="319" t="str">
        <f ca="1"/>
        <v/>
      </c>
      <c r="R299" s="341" t="str">
        <f ca="1"/>
        <v/>
      </c>
      <c r="T299" s="338" t="str">
        <f ca="1"/>
        <v/>
      </c>
      <c r="U299" s="318" t="str">
        <f ca="1"/>
        <v/>
      </c>
      <c r="V299" s="318" t="str">
        <f ca="1"/>
        <v/>
      </c>
      <c r="W299" s="319" t="str">
        <f ca="1"/>
        <v/>
      </c>
      <c r="X299" s="339" t="str">
        <f ca="1"/>
        <v/>
      </c>
      <c r="Y299" s="318" t="str">
        <f ca="1"/>
        <v/>
      </c>
      <c r="Z299" s="319" t="str">
        <f ca="1"/>
        <v/>
      </c>
      <c r="AA299" s="319" t="str">
        <f ca="1"/>
        <v/>
      </c>
      <c r="AB299" s="323" t="str">
        <f ca="1"/>
        <v/>
      </c>
      <c r="AC299" s="342" t="str">
        <f ca="1"/>
        <v/>
      </c>
      <c r="AD299" s="343" t="str">
        <f ca="1"/>
        <v/>
      </c>
      <c r="AE299" s="344" t="str">
        <f ca="1"/>
        <v/>
      </c>
      <c r="AF299" s="319" t="str">
        <f ca="1"/>
        <v/>
      </c>
      <c r="AG299" s="319" t="str">
        <f ca="1"/>
        <v/>
      </c>
      <c r="AH299" s="341" t="str">
        <f ca="1"/>
        <v/>
      </c>
    </row>
    <row r="300" spans="6:34">
      <c r="F300" s="338" t="str">
        <f ca="1"/>
        <v/>
      </c>
      <c r="G300" s="318" t="str">
        <f ca="1"/>
        <v/>
      </c>
      <c r="H300" s="319" t="str">
        <f ca="1"/>
        <v/>
      </c>
      <c r="I300" s="339" t="str">
        <f ca="1"/>
        <v/>
      </c>
      <c r="J300" s="318" t="str">
        <f ca="1"/>
        <v/>
      </c>
      <c r="K300" s="319" t="str">
        <f ca="1"/>
        <v/>
      </c>
      <c r="L300" s="319" t="str">
        <f ca="1"/>
        <v/>
      </c>
      <c r="M300" s="323" t="str">
        <f ca="1"/>
        <v/>
      </c>
      <c r="N300" s="340" t="str">
        <f ca="1"/>
        <v/>
      </c>
      <c r="O300" s="319" t="str">
        <f ca="1"/>
        <v/>
      </c>
      <c r="P300" s="320" t="str">
        <f ca="1"/>
        <v/>
      </c>
      <c r="Q300" s="319" t="str">
        <f ca="1"/>
        <v/>
      </c>
      <c r="R300" s="341" t="str">
        <f ca="1"/>
        <v/>
      </c>
      <c r="T300" s="338" t="str">
        <f ca="1"/>
        <v/>
      </c>
      <c r="U300" s="318" t="str">
        <f ca="1"/>
        <v/>
      </c>
      <c r="V300" s="318" t="str">
        <f ca="1"/>
        <v/>
      </c>
      <c r="W300" s="319" t="str">
        <f ca="1"/>
        <v/>
      </c>
      <c r="X300" s="339" t="str">
        <f ca="1"/>
        <v/>
      </c>
      <c r="Y300" s="318" t="str">
        <f ca="1"/>
        <v/>
      </c>
      <c r="Z300" s="319" t="str">
        <f ca="1"/>
        <v/>
      </c>
      <c r="AA300" s="319" t="str">
        <f ca="1"/>
        <v/>
      </c>
      <c r="AB300" s="323" t="str">
        <f ca="1"/>
        <v/>
      </c>
      <c r="AC300" s="342" t="str">
        <f ca="1"/>
        <v/>
      </c>
      <c r="AD300" s="343" t="str">
        <f ca="1"/>
        <v/>
      </c>
      <c r="AE300" s="344" t="str">
        <f ca="1"/>
        <v/>
      </c>
      <c r="AF300" s="319" t="str">
        <f ca="1"/>
        <v/>
      </c>
      <c r="AG300" s="319" t="str">
        <f ca="1"/>
        <v/>
      </c>
      <c r="AH300" s="341" t="str">
        <f ca="1"/>
        <v/>
      </c>
    </row>
    <row r="301" spans="6:34">
      <c r="F301" s="338" t="str">
        <f ca="1"/>
        <v/>
      </c>
      <c r="G301" s="318" t="str">
        <f ca="1"/>
        <v/>
      </c>
      <c r="H301" s="319" t="str">
        <f ca="1"/>
        <v/>
      </c>
      <c r="I301" s="339" t="str">
        <f ca="1"/>
        <v/>
      </c>
      <c r="J301" s="318" t="str">
        <f ca="1"/>
        <v/>
      </c>
      <c r="K301" s="319" t="str">
        <f ca="1"/>
        <v/>
      </c>
      <c r="L301" s="319" t="str">
        <f ca="1"/>
        <v/>
      </c>
      <c r="M301" s="323" t="str">
        <f ca="1"/>
        <v/>
      </c>
      <c r="N301" s="340" t="str">
        <f ca="1"/>
        <v/>
      </c>
      <c r="O301" s="319" t="str">
        <f ca="1"/>
        <v/>
      </c>
      <c r="P301" s="320" t="str">
        <f ca="1"/>
        <v/>
      </c>
      <c r="Q301" s="319" t="str">
        <f ca="1"/>
        <v/>
      </c>
      <c r="R301" s="341" t="str">
        <f ca="1"/>
        <v/>
      </c>
      <c r="T301" s="338" t="str">
        <f ca="1"/>
        <v/>
      </c>
      <c r="U301" s="318" t="str">
        <f ca="1"/>
        <v/>
      </c>
      <c r="V301" s="318" t="str">
        <f ca="1"/>
        <v/>
      </c>
      <c r="W301" s="319" t="str">
        <f ca="1"/>
        <v/>
      </c>
      <c r="X301" s="339" t="str">
        <f ca="1"/>
        <v/>
      </c>
      <c r="Y301" s="318" t="str">
        <f ca="1"/>
        <v/>
      </c>
      <c r="Z301" s="319" t="str">
        <f ca="1"/>
        <v/>
      </c>
      <c r="AA301" s="319" t="str">
        <f ca="1"/>
        <v/>
      </c>
      <c r="AB301" s="323" t="str">
        <f ca="1"/>
        <v/>
      </c>
      <c r="AC301" s="342" t="str">
        <f ca="1"/>
        <v/>
      </c>
      <c r="AD301" s="343" t="str">
        <f ca="1"/>
        <v/>
      </c>
      <c r="AE301" s="344" t="str">
        <f ca="1"/>
        <v/>
      </c>
      <c r="AF301" s="319" t="str">
        <f ca="1"/>
        <v/>
      </c>
      <c r="AG301" s="319" t="str">
        <f ca="1"/>
        <v/>
      </c>
      <c r="AH301" s="341" t="str">
        <f ca="1"/>
        <v/>
      </c>
    </row>
    <row r="302" spans="6:34">
      <c r="F302" s="338" t="str">
        <f ca="1"/>
        <v/>
      </c>
      <c r="G302" s="318" t="str">
        <f ca="1"/>
        <v/>
      </c>
      <c r="H302" s="319" t="str">
        <f ca="1"/>
        <v/>
      </c>
      <c r="I302" s="339" t="str">
        <f ca="1"/>
        <v/>
      </c>
      <c r="J302" s="318" t="str">
        <f ca="1"/>
        <v/>
      </c>
      <c r="K302" s="319" t="str">
        <f ca="1"/>
        <v/>
      </c>
      <c r="L302" s="319" t="str">
        <f ca="1"/>
        <v/>
      </c>
      <c r="M302" s="323" t="str">
        <f ca="1"/>
        <v/>
      </c>
      <c r="N302" s="340" t="str">
        <f ca="1"/>
        <v/>
      </c>
      <c r="O302" s="319" t="str">
        <f ca="1"/>
        <v/>
      </c>
      <c r="P302" s="320" t="str">
        <f ca="1"/>
        <v/>
      </c>
      <c r="Q302" s="319" t="str">
        <f ca="1"/>
        <v/>
      </c>
      <c r="R302" s="341" t="str">
        <f ca="1"/>
        <v/>
      </c>
      <c r="T302" s="338" t="str">
        <f ca="1"/>
        <v/>
      </c>
      <c r="U302" s="318" t="str">
        <f ca="1"/>
        <v/>
      </c>
      <c r="V302" s="318" t="str">
        <f ca="1"/>
        <v/>
      </c>
      <c r="W302" s="319" t="str">
        <f ca="1"/>
        <v/>
      </c>
      <c r="X302" s="339" t="str">
        <f ca="1"/>
        <v/>
      </c>
      <c r="Y302" s="318" t="str">
        <f ca="1"/>
        <v/>
      </c>
      <c r="Z302" s="319" t="str">
        <f ca="1"/>
        <v/>
      </c>
      <c r="AA302" s="319" t="str">
        <f ca="1"/>
        <v/>
      </c>
      <c r="AB302" s="323" t="str">
        <f ca="1"/>
        <v/>
      </c>
      <c r="AC302" s="342" t="str">
        <f ca="1"/>
        <v/>
      </c>
      <c r="AD302" s="343" t="str">
        <f ca="1"/>
        <v/>
      </c>
      <c r="AE302" s="344" t="str">
        <f ca="1"/>
        <v/>
      </c>
      <c r="AF302" s="319" t="str">
        <f ca="1"/>
        <v/>
      </c>
      <c r="AG302" s="319" t="str">
        <f ca="1"/>
        <v/>
      </c>
      <c r="AH302" s="341" t="str">
        <f ca="1"/>
        <v/>
      </c>
    </row>
    <row r="303" spans="6:34">
      <c r="F303" s="338" t="str">
        <f ca="1"/>
        <v/>
      </c>
      <c r="G303" s="318" t="str">
        <f ca="1"/>
        <v/>
      </c>
      <c r="H303" s="319" t="str">
        <f ca="1"/>
        <v/>
      </c>
      <c r="I303" s="339" t="str">
        <f ca="1"/>
        <v/>
      </c>
      <c r="J303" s="318" t="str">
        <f ca="1"/>
        <v/>
      </c>
      <c r="K303" s="319" t="str">
        <f ca="1"/>
        <v/>
      </c>
      <c r="L303" s="319" t="str">
        <f ca="1"/>
        <v/>
      </c>
      <c r="M303" s="323" t="str">
        <f ca="1"/>
        <v/>
      </c>
      <c r="N303" s="340" t="str">
        <f ca="1"/>
        <v/>
      </c>
      <c r="O303" s="319" t="str">
        <f ca="1"/>
        <v/>
      </c>
      <c r="P303" s="320" t="str">
        <f ca="1"/>
        <v/>
      </c>
      <c r="Q303" s="319" t="str">
        <f ca="1"/>
        <v/>
      </c>
      <c r="R303" s="341" t="str">
        <f ca="1"/>
        <v/>
      </c>
      <c r="T303" s="338" t="str">
        <f ca="1"/>
        <v/>
      </c>
      <c r="U303" s="318" t="str">
        <f ca="1"/>
        <v/>
      </c>
      <c r="V303" s="318" t="str">
        <f ca="1"/>
        <v/>
      </c>
      <c r="W303" s="319" t="str">
        <f ca="1"/>
        <v/>
      </c>
      <c r="X303" s="339" t="str">
        <f ca="1"/>
        <v/>
      </c>
      <c r="Y303" s="318" t="str">
        <f ca="1"/>
        <v/>
      </c>
      <c r="Z303" s="319" t="str">
        <f ca="1"/>
        <v/>
      </c>
      <c r="AA303" s="319" t="str">
        <f ca="1"/>
        <v/>
      </c>
      <c r="AB303" s="323" t="str">
        <f ca="1"/>
        <v/>
      </c>
      <c r="AC303" s="342" t="str">
        <f ca="1"/>
        <v/>
      </c>
      <c r="AD303" s="343" t="str">
        <f ca="1"/>
        <v/>
      </c>
      <c r="AE303" s="344" t="str">
        <f ca="1"/>
        <v/>
      </c>
      <c r="AF303" s="319" t="str">
        <f ca="1"/>
        <v/>
      </c>
      <c r="AG303" s="319" t="str">
        <f ca="1"/>
        <v/>
      </c>
      <c r="AH303" s="341" t="str">
        <f ca="1"/>
        <v/>
      </c>
    </row>
    <row r="304" spans="6:34">
      <c r="F304" s="338" t="str">
        <f ca="1"/>
        <v/>
      </c>
      <c r="G304" s="318" t="str">
        <f ca="1"/>
        <v/>
      </c>
      <c r="H304" s="319" t="str">
        <f ca="1"/>
        <v/>
      </c>
      <c r="I304" s="339" t="str">
        <f ca="1"/>
        <v/>
      </c>
      <c r="J304" s="318" t="str">
        <f ca="1"/>
        <v/>
      </c>
      <c r="K304" s="319" t="str">
        <f ca="1"/>
        <v/>
      </c>
      <c r="L304" s="319" t="str">
        <f ca="1"/>
        <v/>
      </c>
      <c r="M304" s="323" t="str">
        <f ca="1"/>
        <v/>
      </c>
      <c r="N304" s="340" t="str">
        <f ca="1"/>
        <v/>
      </c>
      <c r="O304" s="319" t="str">
        <f ca="1"/>
        <v/>
      </c>
      <c r="P304" s="320" t="str">
        <f ca="1"/>
        <v/>
      </c>
      <c r="Q304" s="319" t="str">
        <f ca="1"/>
        <v/>
      </c>
      <c r="R304" s="341" t="str">
        <f ca="1"/>
        <v/>
      </c>
      <c r="T304" s="338" t="str">
        <f ca="1"/>
        <v/>
      </c>
      <c r="U304" s="318" t="str">
        <f ca="1"/>
        <v/>
      </c>
      <c r="V304" s="318" t="str">
        <f ca="1"/>
        <v/>
      </c>
      <c r="W304" s="319" t="str">
        <f ca="1"/>
        <v/>
      </c>
      <c r="X304" s="339" t="str">
        <f ca="1"/>
        <v/>
      </c>
      <c r="Y304" s="318" t="str">
        <f ca="1"/>
        <v/>
      </c>
      <c r="Z304" s="319" t="str">
        <f ca="1"/>
        <v/>
      </c>
      <c r="AA304" s="319" t="str">
        <f ca="1"/>
        <v/>
      </c>
      <c r="AB304" s="323" t="str">
        <f ca="1"/>
        <v/>
      </c>
      <c r="AC304" s="342" t="str">
        <f ca="1"/>
        <v/>
      </c>
      <c r="AD304" s="343" t="str">
        <f ca="1"/>
        <v/>
      </c>
      <c r="AE304" s="344" t="str">
        <f ca="1"/>
        <v/>
      </c>
      <c r="AF304" s="319" t="str">
        <f ca="1"/>
        <v/>
      </c>
      <c r="AG304" s="319" t="str">
        <f ca="1"/>
        <v/>
      </c>
      <c r="AH304" s="341" t="str">
        <f ca="1"/>
        <v/>
      </c>
    </row>
    <row r="305" spans="6:34">
      <c r="F305" s="338" t="str">
        <f ca="1"/>
        <v/>
      </c>
      <c r="G305" s="318" t="str">
        <f ca="1"/>
        <v/>
      </c>
      <c r="H305" s="319" t="str">
        <f ca="1"/>
        <v/>
      </c>
      <c r="I305" s="339" t="str">
        <f ca="1"/>
        <v/>
      </c>
      <c r="J305" s="318" t="str">
        <f ca="1"/>
        <v/>
      </c>
      <c r="K305" s="319" t="str">
        <f ca="1"/>
        <v/>
      </c>
      <c r="L305" s="319" t="str">
        <f ca="1"/>
        <v/>
      </c>
      <c r="M305" s="323" t="str">
        <f ca="1"/>
        <v/>
      </c>
      <c r="N305" s="340" t="str">
        <f ca="1"/>
        <v/>
      </c>
      <c r="O305" s="319" t="str">
        <f ca="1"/>
        <v/>
      </c>
      <c r="P305" s="320" t="str">
        <f ca="1"/>
        <v/>
      </c>
      <c r="Q305" s="319" t="str">
        <f ca="1"/>
        <v/>
      </c>
      <c r="R305" s="341" t="str">
        <f ca="1"/>
        <v/>
      </c>
      <c r="T305" s="338" t="str">
        <f ca="1"/>
        <v/>
      </c>
      <c r="U305" s="318" t="str">
        <f ca="1"/>
        <v/>
      </c>
      <c r="V305" s="318" t="str">
        <f ca="1"/>
        <v/>
      </c>
      <c r="W305" s="319" t="str">
        <f ca="1"/>
        <v/>
      </c>
      <c r="X305" s="339" t="str">
        <f ca="1"/>
        <v/>
      </c>
      <c r="Y305" s="318" t="str">
        <f ca="1"/>
        <v/>
      </c>
      <c r="Z305" s="319" t="str">
        <f ca="1"/>
        <v/>
      </c>
      <c r="AA305" s="319" t="str">
        <f ca="1"/>
        <v/>
      </c>
      <c r="AB305" s="323" t="str">
        <f ca="1"/>
        <v/>
      </c>
      <c r="AC305" s="342" t="str">
        <f ca="1"/>
        <v/>
      </c>
      <c r="AD305" s="343" t="str">
        <f ca="1"/>
        <v/>
      </c>
      <c r="AE305" s="344" t="str">
        <f ca="1"/>
        <v/>
      </c>
      <c r="AF305" s="319" t="str">
        <f ca="1"/>
        <v/>
      </c>
      <c r="AG305" s="319" t="str">
        <f ca="1"/>
        <v/>
      </c>
      <c r="AH305" s="341" t="str">
        <f ca="1"/>
        <v/>
      </c>
    </row>
    <row r="306" spans="6:34">
      <c r="F306" s="338" t="str">
        <f ca="1"/>
        <v/>
      </c>
      <c r="G306" s="318" t="str">
        <f ca="1"/>
        <v/>
      </c>
      <c r="H306" s="319" t="str">
        <f ca="1"/>
        <v/>
      </c>
      <c r="I306" s="339" t="str">
        <f ca="1"/>
        <v/>
      </c>
      <c r="J306" s="318" t="str">
        <f ca="1"/>
        <v/>
      </c>
      <c r="K306" s="319" t="str">
        <f ca="1"/>
        <v/>
      </c>
      <c r="L306" s="319" t="str">
        <f ca="1"/>
        <v/>
      </c>
      <c r="M306" s="323" t="str">
        <f ca="1"/>
        <v/>
      </c>
      <c r="N306" s="340" t="str">
        <f ca="1"/>
        <v/>
      </c>
      <c r="O306" s="319" t="str">
        <f ca="1"/>
        <v/>
      </c>
      <c r="P306" s="320" t="str">
        <f ca="1"/>
        <v/>
      </c>
      <c r="Q306" s="319" t="str">
        <f ca="1"/>
        <v/>
      </c>
      <c r="R306" s="341" t="str">
        <f ca="1"/>
        <v/>
      </c>
      <c r="T306" s="338" t="str">
        <f ca="1"/>
        <v/>
      </c>
      <c r="U306" s="318" t="str">
        <f ca="1"/>
        <v/>
      </c>
      <c r="V306" s="318" t="str">
        <f ca="1"/>
        <v/>
      </c>
      <c r="W306" s="319" t="str">
        <f ca="1"/>
        <v/>
      </c>
      <c r="X306" s="339" t="str">
        <f ca="1"/>
        <v/>
      </c>
      <c r="Y306" s="318" t="str">
        <f ca="1"/>
        <v/>
      </c>
      <c r="Z306" s="319" t="str">
        <f ca="1"/>
        <v/>
      </c>
      <c r="AA306" s="319" t="str">
        <f ca="1"/>
        <v/>
      </c>
      <c r="AB306" s="323" t="str">
        <f ca="1"/>
        <v/>
      </c>
      <c r="AC306" s="342" t="str">
        <f ca="1"/>
        <v/>
      </c>
      <c r="AD306" s="343" t="str">
        <f ca="1"/>
        <v/>
      </c>
      <c r="AE306" s="344" t="str">
        <f ca="1"/>
        <v/>
      </c>
      <c r="AF306" s="319" t="str">
        <f ca="1"/>
        <v/>
      </c>
      <c r="AG306" s="319" t="str">
        <f ca="1"/>
        <v/>
      </c>
      <c r="AH306" s="341" t="str">
        <f ca="1"/>
        <v/>
      </c>
    </row>
    <row r="307" spans="6:34">
      <c r="F307" s="338" t="str">
        <f ca="1"/>
        <v/>
      </c>
      <c r="G307" s="318" t="str">
        <f ca="1"/>
        <v/>
      </c>
      <c r="H307" s="319" t="str">
        <f ca="1"/>
        <v/>
      </c>
      <c r="I307" s="339" t="str">
        <f ca="1"/>
        <v/>
      </c>
      <c r="J307" s="318" t="str">
        <f ca="1"/>
        <v/>
      </c>
      <c r="K307" s="319" t="str">
        <f ca="1"/>
        <v/>
      </c>
      <c r="L307" s="319" t="str">
        <f ca="1"/>
        <v/>
      </c>
      <c r="M307" s="323" t="str">
        <f ca="1"/>
        <v/>
      </c>
      <c r="N307" s="340" t="str">
        <f ca="1"/>
        <v/>
      </c>
      <c r="O307" s="319" t="str">
        <f ca="1"/>
        <v/>
      </c>
      <c r="P307" s="320" t="str">
        <f ca="1"/>
        <v/>
      </c>
      <c r="Q307" s="319" t="str">
        <f ca="1"/>
        <v/>
      </c>
      <c r="R307" s="341" t="str">
        <f ca="1"/>
        <v/>
      </c>
      <c r="T307" s="338" t="str">
        <f ca="1"/>
        <v/>
      </c>
      <c r="U307" s="318" t="str">
        <f ca="1"/>
        <v/>
      </c>
      <c r="V307" s="318" t="str">
        <f ca="1"/>
        <v/>
      </c>
      <c r="W307" s="319" t="str">
        <f ca="1"/>
        <v/>
      </c>
      <c r="X307" s="339" t="str">
        <f ca="1"/>
        <v/>
      </c>
      <c r="Y307" s="318" t="str">
        <f ca="1"/>
        <v/>
      </c>
      <c r="Z307" s="319" t="str">
        <f ca="1"/>
        <v/>
      </c>
      <c r="AA307" s="319" t="str">
        <f ca="1"/>
        <v/>
      </c>
      <c r="AB307" s="323" t="str">
        <f ca="1"/>
        <v/>
      </c>
      <c r="AC307" s="342" t="str">
        <f ca="1"/>
        <v/>
      </c>
      <c r="AD307" s="343" t="str">
        <f ca="1"/>
        <v/>
      </c>
      <c r="AE307" s="344" t="str">
        <f ca="1"/>
        <v/>
      </c>
      <c r="AF307" s="319" t="str">
        <f ca="1"/>
        <v/>
      </c>
      <c r="AG307" s="319" t="str">
        <f ca="1"/>
        <v/>
      </c>
      <c r="AH307" s="341" t="str">
        <f ca="1"/>
        <v/>
      </c>
    </row>
    <row r="308" spans="6:34">
      <c r="F308" s="338" t="str">
        <f ca="1"/>
        <v/>
      </c>
      <c r="G308" s="318" t="str">
        <f ca="1"/>
        <v/>
      </c>
      <c r="H308" s="319" t="str">
        <f ca="1"/>
        <v/>
      </c>
      <c r="I308" s="339" t="str">
        <f ca="1"/>
        <v/>
      </c>
      <c r="J308" s="318" t="str">
        <f ca="1"/>
        <v/>
      </c>
      <c r="K308" s="319" t="str">
        <f ca="1"/>
        <v/>
      </c>
      <c r="L308" s="319" t="str">
        <f ca="1"/>
        <v/>
      </c>
      <c r="M308" s="323" t="str">
        <f ca="1"/>
        <v/>
      </c>
      <c r="N308" s="340" t="str">
        <f ca="1"/>
        <v/>
      </c>
      <c r="O308" s="319" t="str">
        <f ca="1"/>
        <v/>
      </c>
      <c r="P308" s="320" t="str">
        <f ca="1"/>
        <v/>
      </c>
      <c r="Q308" s="319" t="str">
        <f ca="1"/>
        <v/>
      </c>
      <c r="R308" s="341" t="str">
        <f ca="1"/>
        <v/>
      </c>
      <c r="T308" s="338" t="str">
        <f ca="1"/>
        <v/>
      </c>
      <c r="U308" s="318" t="str">
        <f ca="1"/>
        <v/>
      </c>
      <c r="V308" s="318" t="str">
        <f ca="1"/>
        <v/>
      </c>
      <c r="W308" s="319" t="str">
        <f ca="1"/>
        <v/>
      </c>
      <c r="X308" s="339" t="str">
        <f ca="1"/>
        <v/>
      </c>
      <c r="Y308" s="318" t="str">
        <f ca="1"/>
        <v/>
      </c>
      <c r="Z308" s="319" t="str">
        <f ca="1"/>
        <v/>
      </c>
      <c r="AA308" s="319" t="str">
        <f ca="1"/>
        <v/>
      </c>
      <c r="AB308" s="323" t="str">
        <f ca="1"/>
        <v/>
      </c>
      <c r="AC308" s="342" t="str">
        <f ca="1"/>
        <v/>
      </c>
      <c r="AD308" s="343" t="str">
        <f ca="1"/>
        <v/>
      </c>
      <c r="AE308" s="344" t="str">
        <f ca="1"/>
        <v/>
      </c>
      <c r="AF308" s="319" t="str">
        <f ca="1"/>
        <v/>
      </c>
      <c r="AG308" s="319" t="str">
        <f ca="1"/>
        <v/>
      </c>
      <c r="AH308" s="341" t="str">
        <f ca="1"/>
        <v/>
      </c>
    </row>
    <row r="309" spans="6:34">
      <c r="F309" s="338" t="str">
        <f ca="1"/>
        <v/>
      </c>
      <c r="G309" s="318" t="str">
        <f ca="1"/>
        <v/>
      </c>
      <c r="H309" s="319" t="str">
        <f ca="1"/>
        <v/>
      </c>
      <c r="I309" s="339" t="str">
        <f ca="1"/>
        <v/>
      </c>
      <c r="J309" s="318" t="str">
        <f ca="1"/>
        <v/>
      </c>
      <c r="K309" s="319" t="str">
        <f ca="1"/>
        <v/>
      </c>
      <c r="L309" s="319" t="str">
        <f ca="1"/>
        <v/>
      </c>
      <c r="M309" s="323" t="str">
        <f ca="1"/>
        <v/>
      </c>
      <c r="N309" s="340" t="str">
        <f ca="1"/>
        <v/>
      </c>
      <c r="O309" s="319" t="str">
        <f ca="1"/>
        <v/>
      </c>
      <c r="P309" s="320" t="str">
        <f ca="1"/>
        <v/>
      </c>
      <c r="Q309" s="319" t="str">
        <f ca="1"/>
        <v/>
      </c>
      <c r="R309" s="341" t="str">
        <f ca="1"/>
        <v/>
      </c>
      <c r="T309" s="338" t="str">
        <f ca="1"/>
        <v/>
      </c>
      <c r="U309" s="318" t="str">
        <f ca="1"/>
        <v/>
      </c>
      <c r="V309" s="318" t="str">
        <f ca="1"/>
        <v/>
      </c>
      <c r="W309" s="319" t="str">
        <f ca="1"/>
        <v/>
      </c>
      <c r="X309" s="339" t="str">
        <f ca="1"/>
        <v/>
      </c>
      <c r="Y309" s="318" t="str">
        <f ca="1"/>
        <v/>
      </c>
      <c r="Z309" s="319" t="str">
        <f ca="1"/>
        <v/>
      </c>
      <c r="AA309" s="319" t="str">
        <f ca="1"/>
        <v/>
      </c>
      <c r="AB309" s="323" t="str">
        <f ca="1"/>
        <v/>
      </c>
      <c r="AC309" s="342" t="str">
        <f ca="1"/>
        <v/>
      </c>
      <c r="AD309" s="343" t="str">
        <f ca="1"/>
        <v/>
      </c>
      <c r="AE309" s="344" t="str">
        <f ca="1"/>
        <v/>
      </c>
      <c r="AF309" s="319" t="str">
        <f ca="1"/>
        <v/>
      </c>
      <c r="AG309" s="319" t="str">
        <f ca="1"/>
        <v/>
      </c>
      <c r="AH309" s="341" t="str">
        <f ca="1"/>
        <v/>
      </c>
    </row>
    <row r="310" spans="6:34">
      <c r="F310" s="338" t="str">
        <f ca="1"/>
        <v/>
      </c>
      <c r="G310" s="318" t="str">
        <f ca="1"/>
        <v/>
      </c>
      <c r="H310" s="319" t="str">
        <f ca="1"/>
        <v/>
      </c>
      <c r="I310" s="339" t="str">
        <f ca="1"/>
        <v/>
      </c>
      <c r="J310" s="318" t="str">
        <f ca="1"/>
        <v/>
      </c>
      <c r="K310" s="319" t="str">
        <f ca="1"/>
        <v/>
      </c>
      <c r="L310" s="319" t="str">
        <f ca="1"/>
        <v/>
      </c>
      <c r="M310" s="323" t="str">
        <f ca="1"/>
        <v/>
      </c>
      <c r="N310" s="340" t="str">
        <f ca="1"/>
        <v/>
      </c>
      <c r="O310" s="319" t="str">
        <f ca="1"/>
        <v/>
      </c>
      <c r="P310" s="320" t="str">
        <f ca="1"/>
        <v/>
      </c>
      <c r="Q310" s="319" t="str">
        <f ca="1"/>
        <v/>
      </c>
      <c r="R310" s="341" t="str">
        <f ca="1"/>
        <v/>
      </c>
      <c r="T310" s="338" t="str">
        <f ca="1"/>
        <v/>
      </c>
      <c r="U310" s="318" t="str">
        <f ca="1"/>
        <v/>
      </c>
      <c r="V310" s="318" t="str">
        <f ca="1"/>
        <v/>
      </c>
      <c r="W310" s="319" t="str">
        <f ca="1"/>
        <v/>
      </c>
      <c r="X310" s="339" t="str">
        <f ca="1"/>
        <v/>
      </c>
      <c r="Y310" s="318" t="str">
        <f ca="1"/>
        <v/>
      </c>
      <c r="Z310" s="319" t="str">
        <f ca="1"/>
        <v/>
      </c>
      <c r="AA310" s="319" t="str">
        <f ca="1"/>
        <v/>
      </c>
      <c r="AB310" s="323" t="str">
        <f ca="1"/>
        <v/>
      </c>
      <c r="AC310" s="342" t="str">
        <f ca="1"/>
        <v/>
      </c>
      <c r="AD310" s="343" t="str">
        <f ca="1"/>
        <v/>
      </c>
      <c r="AE310" s="344" t="str">
        <f ca="1"/>
        <v/>
      </c>
      <c r="AF310" s="319" t="str">
        <f ca="1"/>
        <v/>
      </c>
      <c r="AG310" s="319" t="str">
        <f ca="1"/>
        <v/>
      </c>
      <c r="AH310" s="341" t="str">
        <f ca="1"/>
        <v/>
      </c>
    </row>
    <row r="311" spans="6:34">
      <c r="F311" s="338" t="str">
        <f ca="1"/>
        <v/>
      </c>
      <c r="G311" s="318" t="str">
        <f ca="1"/>
        <v/>
      </c>
      <c r="H311" s="319" t="str">
        <f ca="1"/>
        <v/>
      </c>
      <c r="I311" s="339" t="str">
        <f ca="1"/>
        <v/>
      </c>
      <c r="J311" s="318" t="str">
        <f ca="1"/>
        <v/>
      </c>
      <c r="K311" s="319" t="str">
        <f ca="1"/>
        <v/>
      </c>
      <c r="L311" s="319" t="str">
        <f ca="1"/>
        <v/>
      </c>
      <c r="M311" s="323" t="str">
        <f ca="1"/>
        <v/>
      </c>
      <c r="N311" s="340" t="str">
        <f ca="1"/>
        <v/>
      </c>
      <c r="O311" s="319" t="str">
        <f ca="1"/>
        <v/>
      </c>
      <c r="P311" s="320" t="str">
        <f ca="1"/>
        <v/>
      </c>
      <c r="Q311" s="319" t="str">
        <f ca="1"/>
        <v/>
      </c>
      <c r="R311" s="341" t="str">
        <f ca="1"/>
        <v/>
      </c>
      <c r="T311" s="338" t="str">
        <f ca="1"/>
        <v/>
      </c>
      <c r="U311" s="318" t="str">
        <f ca="1"/>
        <v/>
      </c>
      <c r="V311" s="318" t="str">
        <f ca="1"/>
        <v/>
      </c>
      <c r="W311" s="319" t="str">
        <f ca="1"/>
        <v/>
      </c>
      <c r="X311" s="339" t="str">
        <f ca="1"/>
        <v/>
      </c>
      <c r="Y311" s="318" t="str">
        <f ca="1"/>
        <v/>
      </c>
      <c r="Z311" s="319" t="str">
        <f ca="1"/>
        <v/>
      </c>
      <c r="AA311" s="319" t="str">
        <f ca="1"/>
        <v/>
      </c>
      <c r="AB311" s="323" t="str">
        <f ca="1"/>
        <v/>
      </c>
      <c r="AC311" s="342" t="str">
        <f ca="1"/>
        <v/>
      </c>
      <c r="AD311" s="343" t="str">
        <f ca="1"/>
        <v/>
      </c>
      <c r="AE311" s="344" t="str">
        <f ca="1"/>
        <v/>
      </c>
      <c r="AF311" s="319" t="str">
        <f ca="1"/>
        <v/>
      </c>
      <c r="AG311" s="319" t="str">
        <f ca="1"/>
        <v/>
      </c>
      <c r="AH311" s="341" t="str">
        <f ca="1"/>
        <v/>
      </c>
    </row>
    <row r="312" spans="6:34">
      <c r="F312" s="338" t="str">
        <f ca="1"/>
        <v/>
      </c>
      <c r="G312" s="318" t="str">
        <f ca="1"/>
        <v/>
      </c>
      <c r="H312" s="319" t="str">
        <f ca="1"/>
        <v/>
      </c>
      <c r="I312" s="339" t="str">
        <f ca="1"/>
        <v/>
      </c>
      <c r="J312" s="318" t="str">
        <f ca="1"/>
        <v/>
      </c>
      <c r="K312" s="319" t="str">
        <f ca="1"/>
        <v/>
      </c>
      <c r="L312" s="319" t="str">
        <f ca="1"/>
        <v/>
      </c>
      <c r="M312" s="323" t="str">
        <f ca="1"/>
        <v/>
      </c>
      <c r="N312" s="340" t="str">
        <f ca="1"/>
        <v/>
      </c>
      <c r="O312" s="319" t="str">
        <f ca="1"/>
        <v/>
      </c>
      <c r="P312" s="320" t="str">
        <f ca="1"/>
        <v/>
      </c>
      <c r="Q312" s="319" t="str">
        <f ca="1"/>
        <v/>
      </c>
      <c r="R312" s="341" t="str">
        <f ca="1"/>
        <v/>
      </c>
      <c r="T312" s="338" t="str">
        <f ca="1"/>
        <v/>
      </c>
      <c r="U312" s="318" t="str">
        <f ca="1"/>
        <v/>
      </c>
      <c r="V312" s="318" t="str">
        <f ca="1"/>
        <v/>
      </c>
      <c r="W312" s="319" t="str">
        <f ca="1"/>
        <v/>
      </c>
      <c r="X312" s="339" t="str">
        <f ca="1"/>
        <v/>
      </c>
      <c r="Y312" s="318" t="str">
        <f ca="1"/>
        <v/>
      </c>
      <c r="Z312" s="319" t="str">
        <f ca="1"/>
        <v/>
      </c>
      <c r="AA312" s="319" t="str">
        <f ca="1"/>
        <v/>
      </c>
      <c r="AB312" s="323" t="str">
        <f ca="1"/>
        <v/>
      </c>
      <c r="AC312" s="342" t="str">
        <f ca="1"/>
        <v/>
      </c>
      <c r="AD312" s="343" t="str">
        <f ca="1"/>
        <v/>
      </c>
      <c r="AE312" s="344" t="str">
        <f ca="1"/>
        <v/>
      </c>
      <c r="AF312" s="319" t="str">
        <f ca="1"/>
        <v/>
      </c>
      <c r="AG312" s="319" t="str">
        <f ca="1"/>
        <v/>
      </c>
      <c r="AH312" s="341" t="str">
        <f ca="1"/>
        <v/>
      </c>
    </row>
    <row r="313" spans="6:34">
      <c r="F313" s="338" t="str">
        <f ca="1"/>
        <v/>
      </c>
      <c r="G313" s="318" t="str">
        <f ca="1"/>
        <v/>
      </c>
      <c r="H313" s="319" t="str">
        <f ca="1"/>
        <v/>
      </c>
      <c r="I313" s="339" t="str">
        <f ca="1"/>
        <v/>
      </c>
      <c r="J313" s="318" t="str">
        <f ca="1"/>
        <v/>
      </c>
      <c r="K313" s="319" t="str">
        <f ca="1"/>
        <v/>
      </c>
      <c r="L313" s="319" t="str">
        <f ca="1"/>
        <v/>
      </c>
      <c r="M313" s="323" t="str">
        <f ca="1"/>
        <v/>
      </c>
      <c r="N313" s="340" t="str">
        <f ca="1"/>
        <v/>
      </c>
      <c r="O313" s="319" t="str">
        <f ca="1"/>
        <v/>
      </c>
      <c r="P313" s="320" t="str">
        <f ca="1"/>
        <v/>
      </c>
      <c r="Q313" s="319" t="str">
        <f ca="1"/>
        <v/>
      </c>
      <c r="R313" s="341" t="str">
        <f ca="1"/>
        <v/>
      </c>
      <c r="T313" s="338" t="str">
        <f ca="1"/>
        <v/>
      </c>
      <c r="U313" s="318" t="str">
        <f ca="1"/>
        <v/>
      </c>
      <c r="V313" s="318" t="str">
        <f ca="1"/>
        <v/>
      </c>
      <c r="W313" s="319" t="str">
        <f ca="1"/>
        <v/>
      </c>
      <c r="X313" s="339" t="str">
        <f ca="1"/>
        <v/>
      </c>
      <c r="Y313" s="318" t="str">
        <f ca="1"/>
        <v/>
      </c>
      <c r="Z313" s="319" t="str">
        <f ca="1"/>
        <v/>
      </c>
      <c r="AA313" s="319" t="str">
        <f ca="1"/>
        <v/>
      </c>
      <c r="AB313" s="323" t="str">
        <f ca="1"/>
        <v/>
      </c>
      <c r="AC313" s="342" t="str">
        <f ca="1"/>
        <v/>
      </c>
      <c r="AD313" s="343" t="str">
        <f ca="1"/>
        <v/>
      </c>
      <c r="AE313" s="344" t="str">
        <f ca="1"/>
        <v/>
      </c>
      <c r="AF313" s="319" t="str">
        <f ca="1"/>
        <v/>
      </c>
      <c r="AG313" s="319" t="str">
        <f ca="1"/>
        <v/>
      </c>
      <c r="AH313" s="341" t="str">
        <f ca="1"/>
        <v/>
      </c>
    </row>
    <row r="314" spans="6:34">
      <c r="F314" s="338" t="str">
        <f ca="1"/>
        <v/>
      </c>
      <c r="G314" s="318" t="str">
        <f ca="1"/>
        <v/>
      </c>
      <c r="H314" s="319" t="str">
        <f ca="1"/>
        <v/>
      </c>
      <c r="I314" s="339" t="str">
        <f ca="1"/>
        <v/>
      </c>
      <c r="J314" s="318" t="str">
        <f ca="1"/>
        <v/>
      </c>
      <c r="K314" s="319" t="str">
        <f ca="1"/>
        <v/>
      </c>
      <c r="L314" s="319" t="str">
        <f ca="1"/>
        <v/>
      </c>
      <c r="M314" s="323" t="str">
        <f ca="1"/>
        <v/>
      </c>
      <c r="N314" s="340" t="str">
        <f ca="1"/>
        <v/>
      </c>
      <c r="O314" s="319" t="str">
        <f ca="1"/>
        <v/>
      </c>
      <c r="P314" s="320" t="str">
        <f ca="1"/>
        <v/>
      </c>
      <c r="Q314" s="319" t="str">
        <f ca="1"/>
        <v/>
      </c>
      <c r="R314" s="341" t="str">
        <f ca="1"/>
        <v/>
      </c>
      <c r="T314" s="338" t="str">
        <f ca="1"/>
        <v/>
      </c>
      <c r="U314" s="318" t="str">
        <f ca="1"/>
        <v/>
      </c>
      <c r="V314" s="318" t="str">
        <f ca="1"/>
        <v/>
      </c>
      <c r="W314" s="319" t="str">
        <f ca="1"/>
        <v/>
      </c>
      <c r="X314" s="339" t="str">
        <f ca="1"/>
        <v/>
      </c>
      <c r="Y314" s="318" t="str">
        <f ca="1"/>
        <v/>
      </c>
      <c r="Z314" s="319" t="str">
        <f ca="1"/>
        <v/>
      </c>
      <c r="AA314" s="319" t="str">
        <f ca="1"/>
        <v/>
      </c>
      <c r="AB314" s="323" t="str">
        <f ca="1"/>
        <v/>
      </c>
      <c r="AC314" s="342" t="str">
        <f ca="1"/>
        <v/>
      </c>
      <c r="AD314" s="343" t="str">
        <f ca="1"/>
        <v/>
      </c>
      <c r="AE314" s="344" t="str">
        <f ca="1"/>
        <v/>
      </c>
      <c r="AF314" s="319" t="str">
        <f ca="1"/>
        <v/>
      </c>
      <c r="AG314" s="319" t="str">
        <f ca="1"/>
        <v/>
      </c>
      <c r="AH314" s="341" t="str">
        <f ca="1"/>
        <v/>
      </c>
    </row>
    <row r="315" spans="6:34">
      <c r="F315" s="338" t="str">
        <f ca="1"/>
        <v/>
      </c>
      <c r="G315" s="318" t="str">
        <f ca="1"/>
        <v/>
      </c>
      <c r="H315" s="319" t="str">
        <f ca="1"/>
        <v/>
      </c>
      <c r="I315" s="339" t="str">
        <f ca="1"/>
        <v/>
      </c>
      <c r="J315" s="318" t="str">
        <f ca="1"/>
        <v/>
      </c>
      <c r="K315" s="319" t="str">
        <f ca="1"/>
        <v/>
      </c>
      <c r="L315" s="319" t="str">
        <f ca="1"/>
        <v/>
      </c>
      <c r="M315" s="323" t="str">
        <f ca="1"/>
        <v/>
      </c>
      <c r="N315" s="340" t="str">
        <f ca="1"/>
        <v/>
      </c>
      <c r="O315" s="319" t="str">
        <f ca="1"/>
        <v/>
      </c>
      <c r="P315" s="320" t="str">
        <f ca="1"/>
        <v/>
      </c>
      <c r="Q315" s="319" t="str">
        <f ca="1"/>
        <v/>
      </c>
      <c r="R315" s="341" t="str">
        <f ca="1"/>
        <v/>
      </c>
      <c r="T315" s="338" t="str">
        <f ca="1"/>
        <v/>
      </c>
      <c r="U315" s="318" t="str">
        <f ca="1"/>
        <v/>
      </c>
      <c r="V315" s="318" t="str">
        <f ca="1"/>
        <v/>
      </c>
      <c r="W315" s="319" t="str">
        <f ca="1"/>
        <v/>
      </c>
      <c r="X315" s="339" t="str">
        <f ca="1"/>
        <v/>
      </c>
      <c r="Y315" s="318" t="str">
        <f ca="1"/>
        <v/>
      </c>
      <c r="Z315" s="319" t="str">
        <f ca="1"/>
        <v/>
      </c>
      <c r="AA315" s="319" t="str">
        <f ca="1"/>
        <v/>
      </c>
      <c r="AB315" s="323" t="str">
        <f ca="1"/>
        <v/>
      </c>
      <c r="AC315" s="342" t="str">
        <f ca="1"/>
        <v/>
      </c>
      <c r="AD315" s="343" t="str">
        <f ca="1"/>
        <v/>
      </c>
      <c r="AE315" s="344" t="str">
        <f ca="1"/>
        <v/>
      </c>
      <c r="AF315" s="319" t="str">
        <f ca="1"/>
        <v/>
      </c>
      <c r="AG315" s="319" t="str">
        <f ca="1"/>
        <v/>
      </c>
      <c r="AH315" s="341" t="str">
        <f ca="1"/>
        <v/>
      </c>
    </row>
    <row r="316" spans="6:34">
      <c r="F316" s="338" t="str">
        <f ca="1"/>
        <v/>
      </c>
      <c r="G316" s="318" t="str">
        <f ca="1"/>
        <v/>
      </c>
      <c r="H316" s="319" t="str">
        <f ca="1"/>
        <v/>
      </c>
      <c r="I316" s="339" t="str">
        <f ca="1"/>
        <v/>
      </c>
      <c r="J316" s="318" t="str">
        <f ca="1"/>
        <v/>
      </c>
      <c r="K316" s="319" t="str">
        <f ca="1"/>
        <v/>
      </c>
      <c r="L316" s="319" t="str">
        <f ca="1"/>
        <v/>
      </c>
      <c r="M316" s="323" t="str">
        <f ca="1"/>
        <v/>
      </c>
      <c r="N316" s="340" t="str">
        <f ca="1"/>
        <v/>
      </c>
      <c r="O316" s="319" t="str">
        <f ca="1"/>
        <v/>
      </c>
      <c r="P316" s="320" t="str">
        <f ca="1"/>
        <v/>
      </c>
      <c r="Q316" s="319" t="str">
        <f ca="1"/>
        <v/>
      </c>
      <c r="R316" s="341" t="str">
        <f ca="1"/>
        <v/>
      </c>
      <c r="T316" s="338" t="str">
        <f ca="1"/>
        <v/>
      </c>
      <c r="U316" s="318" t="str">
        <f ca="1"/>
        <v/>
      </c>
      <c r="V316" s="318" t="str">
        <f ca="1"/>
        <v/>
      </c>
      <c r="W316" s="319" t="str">
        <f ca="1"/>
        <v/>
      </c>
      <c r="X316" s="339" t="str">
        <f ca="1"/>
        <v/>
      </c>
      <c r="Y316" s="318" t="str">
        <f ca="1"/>
        <v/>
      </c>
      <c r="Z316" s="319" t="str">
        <f ca="1"/>
        <v/>
      </c>
      <c r="AA316" s="319" t="str">
        <f ca="1"/>
        <v/>
      </c>
      <c r="AB316" s="323" t="str">
        <f ca="1"/>
        <v/>
      </c>
      <c r="AC316" s="342" t="str">
        <f ca="1"/>
        <v/>
      </c>
      <c r="AD316" s="343" t="str">
        <f ca="1"/>
        <v/>
      </c>
      <c r="AE316" s="344" t="str">
        <f ca="1"/>
        <v/>
      </c>
      <c r="AF316" s="319" t="str">
        <f ca="1"/>
        <v/>
      </c>
      <c r="AG316" s="319" t="str">
        <f ca="1"/>
        <v/>
      </c>
      <c r="AH316" s="341" t="str">
        <f ca="1"/>
        <v/>
      </c>
    </row>
    <row r="317" spans="6:34">
      <c r="F317" s="338" t="str">
        <f ca="1"/>
        <v/>
      </c>
      <c r="G317" s="318" t="str">
        <f ca="1"/>
        <v/>
      </c>
      <c r="H317" s="319" t="str">
        <f ca="1"/>
        <v/>
      </c>
      <c r="I317" s="339" t="str">
        <f ca="1"/>
        <v/>
      </c>
      <c r="J317" s="318" t="str">
        <f ca="1"/>
        <v/>
      </c>
      <c r="K317" s="319" t="str">
        <f ca="1"/>
        <v/>
      </c>
      <c r="L317" s="319" t="str">
        <f ca="1"/>
        <v/>
      </c>
      <c r="M317" s="323" t="str">
        <f ca="1"/>
        <v/>
      </c>
      <c r="N317" s="340" t="str">
        <f ca="1"/>
        <v/>
      </c>
      <c r="O317" s="319" t="str">
        <f ca="1"/>
        <v/>
      </c>
      <c r="P317" s="320" t="str">
        <f ca="1"/>
        <v/>
      </c>
      <c r="Q317" s="319" t="str">
        <f ca="1"/>
        <v/>
      </c>
      <c r="R317" s="341" t="str">
        <f ca="1"/>
        <v/>
      </c>
      <c r="T317" s="338" t="str">
        <f ca="1"/>
        <v/>
      </c>
      <c r="U317" s="318" t="str">
        <f ca="1"/>
        <v/>
      </c>
      <c r="V317" s="318" t="str">
        <f ca="1"/>
        <v/>
      </c>
      <c r="W317" s="319" t="str">
        <f ca="1"/>
        <v/>
      </c>
      <c r="X317" s="339" t="str">
        <f ca="1"/>
        <v/>
      </c>
      <c r="Y317" s="318" t="str">
        <f ca="1"/>
        <v/>
      </c>
      <c r="Z317" s="319" t="str">
        <f ca="1"/>
        <v/>
      </c>
      <c r="AA317" s="319" t="str">
        <f ca="1"/>
        <v/>
      </c>
      <c r="AB317" s="323" t="str">
        <f ca="1"/>
        <v/>
      </c>
      <c r="AC317" s="342" t="str">
        <f ca="1"/>
        <v/>
      </c>
      <c r="AD317" s="343" t="str">
        <f ca="1"/>
        <v/>
      </c>
      <c r="AE317" s="344" t="str">
        <f ca="1"/>
        <v/>
      </c>
      <c r="AF317" s="319" t="str">
        <f ca="1"/>
        <v/>
      </c>
      <c r="AG317" s="319" t="str">
        <f ca="1"/>
        <v/>
      </c>
      <c r="AH317" s="341" t="str">
        <f ca="1"/>
        <v/>
      </c>
    </row>
    <row r="318" spans="6:34">
      <c r="F318" s="338" t="str">
        <f ca="1"/>
        <v/>
      </c>
      <c r="G318" s="318" t="str">
        <f ca="1"/>
        <v/>
      </c>
      <c r="H318" s="319" t="str">
        <f ca="1"/>
        <v/>
      </c>
      <c r="I318" s="339" t="str">
        <f ca="1"/>
        <v/>
      </c>
      <c r="J318" s="318" t="str">
        <f ca="1"/>
        <v/>
      </c>
      <c r="K318" s="319" t="str">
        <f ca="1"/>
        <v/>
      </c>
      <c r="L318" s="319" t="str">
        <f ca="1"/>
        <v/>
      </c>
      <c r="M318" s="323" t="str">
        <f ca="1"/>
        <v/>
      </c>
      <c r="N318" s="340" t="str">
        <f ca="1"/>
        <v/>
      </c>
      <c r="O318" s="319" t="str">
        <f ca="1"/>
        <v/>
      </c>
      <c r="P318" s="320" t="str">
        <f ca="1"/>
        <v/>
      </c>
      <c r="Q318" s="319" t="str">
        <f ca="1"/>
        <v/>
      </c>
      <c r="R318" s="341" t="str">
        <f ca="1"/>
        <v/>
      </c>
      <c r="T318" s="338" t="str">
        <f ca="1"/>
        <v/>
      </c>
      <c r="U318" s="318" t="str">
        <f ca="1"/>
        <v/>
      </c>
      <c r="V318" s="318" t="str">
        <f ca="1"/>
        <v/>
      </c>
      <c r="W318" s="319" t="str">
        <f ca="1"/>
        <v/>
      </c>
      <c r="X318" s="339" t="str">
        <f ca="1"/>
        <v/>
      </c>
      <c r="Y318" s="318" t="str">
        <f ca="1"/>
        <v/>
      </c>
      <c r="Z318" s="319" t="str">
        <f ca="1"/>
        <v/>
      </c>
      <c r="AA318" s="319" t="str">
        <f ca="1"/>
        <v/>
      </c>
      <c r="AB318" s="323" t="str">
        <f ca="1"/>
        <v/>
      </c>
      <c r="AC318" s="342" t="str">
        <f ca="1"/>
        <v/>
      </c>
      <c r="AD318" s="343" t="str">
        <f ca="1"/>
        <v/>
      </c>
      <c r="AE318" s="344" t="str">
        <f ca="1"/>
        <v/>
      </c>
      <c r="AF318" s="319" t="str">
        <f ca="1"/>
        <v/>
      </c>
      <c r="AG318" s="319" t="str">
        <f ca="1"/>
        <v/>
      </c>
      <c r="AH318" s="341" t="str">
        <f ca="1"/>
        <v/>
      </c>
    </row>
    <row r="319" spans="6:34">
      <c r="F319" s="338" t="str">
        <f ca="1"/>
        <v/>
      </c>
      <c r="G319" s="318" t="str">
        <f ca="1"/>
        <v/>
      </c>
      <c r="H319" s="319" t="str">
        <f ca="1"/>
        <v/>
      </c>
      <c r="I319" s="339" t="str">
        <f ca="1"/>
        <v/>
      </c>
      <c r="J319" s="318" t="str">
        <f ca="1"/>
        <v/>
      </c>
      <c r="K319" s="319" t="str">
        <f ca="1"/>
        <v/>
      </c>
      <c r="L319" s="319" t="str">
        <f ca="1"/>
        <v/>
      </c>
      <c r="M319" s="323" t="str">
        <f ca="1"/>
        <v/>
      </c>
      <c r="N319" s="340" t="str">
        <f ca="1"/>
        <v/>
      </c>
      <c r="O319" s="319" t="str">
        <f ca="1"/>
        <v/>
      </c>
      <c r="P319" s="320" t="str">
        <f ca="1"/>
        <v/>
      </c>
      <c r="Q319" s="319" t="str">
        <f ca="1"/>
        <v/>
      </c>
      <c r="R319" s="341" t="str">
        <f ca="1"/>
        <v/>
      </c>
      <c r="T319" s="338" t="str">
        <f ca="1"/>
        <v/>
      </c>
      <c r="U319" s="318" t="str">
        <f ca="1"/>
        <v/>
      </c>
      <c r="V319" s="318" t="str">
        <f ca="1"/>
        <v/>
      </c>
      <c r="W319" s="319" t="str">
        <f ca="1"/>
        <v/>
      </c>
      <c r="X319" s="339" t="str">
        <f ca="1"/>
        <v/>
      </c>
      <c r="Y319" s="318" t="str">
        <f ca="1"/>
        <v/>
      </c>
      <c r="Z319" s="319" t="str">
        <f ca="1"/>
        <v/>
      </c>
      <c r="AA319" s="319" t="str">
        <f ca="1"/>
        <v/>
      </c>
      <c r="AB319" s="323" t="str">
        <f ca="1"/>
        <v/>
      </c>
      <c r="AC319" s="342" t="str">
        <f ca="1"/>
        <v/>
      </c>
      <c r="AD319" s="343" t="str">
        <f ca="1"/>
        <v/>
      </c>
      <c r="AE319" s="344" t="str">
        <f ca="1"/>
        <v/>
      </c>
      <c r="AF319" s="319" t="str">
        <f ca="1"/>
        <v/>
      </c>
      <c r="AG319" s="319" t="str">
        <f ca="1"/>
        <v/>
      </c>
      <c r="AH319" s="341" t="str">
        <f ca="1"/>
        <v/>
      </c>
    </row>
    <row r="320" spans="6:34">
      <c r="F320" s="338" t="str">
        <f ca="1"/>
        <v/>
      </c>
      <c r="G320" s="318" t="str">
        <f ca="1"/>
        <v/>
      </c>
      <c r="H320" s="319" t="str">
        <f ca="1"/>
        <v/>
      </c>
      <c r="I320" s="339" t="str">
        <f ca="1"/>
        <v/>
      </c>
      <c r="J320" s="318" t="str">
        <f ca="1"/>
        <v/>
      </c>
      <c r="K320" s="319" t="str">
        <f ca="1"/>
        <v/>
      </c>
      <c r="L320" s="319" t="str">
        <f ca="1"/>
        <v/>
      </c>
      <c r="M320" s="323" t="str">
        <f ca="1"/>
        <v/>
      </c>
      <c r="N320" s="340" t="str">
        <f ca="1"/>
        <v/>
      </c>
      <c r="O320" s="319" t="str">
        <f ca="1"/>
        <v/>
      </c>
      <c r="P320" s="320" t="str">
        <f ca="1"/>
        <v/>
      </c>
      <c r="Q320" s="319" t="str">
        <f ca="1"/>
        <v/>
      </c>
      <c r="R320" s="341" t="str">
        <f ca="1"/>
        <v/>
      </c>
      <c r="T320" s="338" t="str">
        <f ca="1"/>
        <v/>
      </c>
      <c r="U320" s="318" t="str">
        <f ca="1"/>
        <v/>
      </c>
      <c r="V320" s="318" t="str">
        <f ca="1"/>
        <v/>
      </c>
      <c r="W320" s="319" t="str">
        <f ca="1"/>
        <v/>
      </c>
      <c r="X320" s="339" t="str">
        <f ca="1"/>
        <v/>
      </c>
      <c r="Y320" s="318" t="str">
        <f ca="1"/>
        <v/>
      </c>
      <c r="Z320" s="319" t="str">
        <f ca="1"/>
        <v/>
      </c>
      <c r="AA320" s="319" t="str">
        <f ca="1"/>
        <v/>
      </c>
      <c r="AB320" s="323" t="str">
        <f ca="1"/>
        <v/>
      </c>
      <c r="AC320" s="342" t="str">
        <f ca="1"/>
        <v/>
      </c>
      <c r="AD320" s="343" t="str">
        <f ca="1"/>
        <v/>
      </c>
      <c r="AE320" s="344" t="str">
        <f ca="1"/>
        <v/>
      </c>
      <c r="AF320" s="319" t="str">
        <f ca="1"/>
        <v/>
      </c>
      <c r="AG320" s="319" t="str">
        <f ca="1"/>
        <v/>
      </c>
      <c r="AH320" s="341" t="str">
        <f ca="1"/>
        <v/>
      </c>
    </row>
    <row r="321" spans="6:34">
      <c r="F321" s="338" t="str">
        <f ca="1"/>
        <v/>
      </c>
      <c r="G321" s="318" t="str">
        <f ca="1"/>
        <v/>
      </c>
      <c r="H321" s="319" t="str">
        <f ca="1"/>
        <v/>
      </c>
      <c r="I321" s="339" t="str">
        <f ca="1"/>
        <v/>
      </c>
      <c r="J321" s="318" t="str">
        <f ca="1"/>
        <v/>
      </c>
      <c r="K321" s="319" t="str">
        <f ca="1"/>
        <v/>
      </c>
      <c r="L321" s="319" t="str">
        <f ca="1"/>
        <v/>
      </c>
      <c r="M321" s="323" t="str">
        <f ca="1"/>
        <v/>
      </c>
      <c r="N321" s="340" t="str">
        <f ca="1"/>
        <v/>
      </c>
      <c r="O321" s="319" t="str">
        <f ca="1"/>
        <v/>
      </c>
      <c r="P321" s="320" t="str">
        <f ca="1"/>
        <v/>
      </c>
      <c r="Q321" s="319" t="str">
        <f ca="1"/>
        <v/>
      </c>
      <c r="R321" s="341" t="str">
        <f ca="1"/>
        <v/>
      </c>
      <c r="T321" s="338" t="str">
        <f ca="1"/>
        <v/>
      </c>
      <c r="U321" s="318" t="str">
        <f ca="1"/>
        <v/>
      </c>
      <c r="V321" s="318" t="str">
        <f ca="1"/>
        <v/>
      </c>
      <c r="W321" s="319" t="str">
        <f ca="1"/>
        <v/>
      </c>
      <c r="X321" s="339" t="str">
        <f ca="1"/>
        <v/>
      </c>
      <c r="Y321" s="318" t="str">
        <f ca="1"/>
        <v/>
      </c>
      <c r="Z321" s="319" t="str">
        <f ca="1"/>
        <v/>
      </c>
      <c r="AA321" s="319" t="str">
        <f ca="1"/>
        <v/>
      </c>
      <c r="AB321" s="323" t="str">
        <f ca="1"/>
        <v/>
      </c>
      <c r="AC321" s="342" t="str">
        <f ca="1"/>
        <v/>
      </c>
      <c r="AD321" s="343" t="str">
        <f ca="1"/>
        <v/>
      </c>
      <c r="AE321" s="344" t="str">
        <f ca="1"/>
        <v/>
      </c>
      <c r="AF321" s="319" t="str">
        <f ca="1"/>
        <v/>
      </c>
      <c r="AG321" s="319" t="str">
        <f ca="1"/>
        <v/>
      </c>
      <c r="AH321" s="341" t="str">
        <f ca="1"/>
        <v/>
      </c>
    </row>
    <row r="322" spans="6:34">
      <c r="F322" s="338" t="str">
        <f ca="1"/>
        <v/>
      </c>
      <c r="G322" s="318" t="str">
        <f ca="1"/>
        <v/>
      </c>
      <c r="H322" s="319" t="str">
        <f ca="1"/>
        <v/>
      </c>
      <c r="I322" s="339" t="str">
        <f ca="1"/>
        <v/>
      </c>
      <c r="J322" s="318" t="str">
        <f ca="1"/>
        <v/>
      </c>
      <c r="K322" s="319" t="str">
        <f ca="1"/>
        <v/>
      </c>
      <c r="L322" s="319" t="str">
        <f ca="1"/>
        <v/>
      </c>
      <c r="M322" s="323" t="str">
        <f ca="1"/>
        <v/>
      </c>
      <c r="N322" s="340" t="str">
        <f ca="1"/>
        <v/>
      </c>
      <c r="O322" s="319" t="str">
        <f ca="1"/>
        <v/>
      </c>
      <c r="P322" s="320" t="str">
        <f ca="1"/>
        <v/>
      </c>
      <c r="Q322" s="319" t="str">
        <f ca="1"/>
        <v/>
      </c>
      <c r="R322" s="341" t="str">
        <f ca="1"/>
        <v/>
      </c>
      <c r="T322" s="338" t="str">
        <f ca="1"/>
        <v/>
      </c>
      <c r="U322" s="318" t="str">
        <f ca="1"/>
        <v/>
      </c>
      <c r="V322" s="318" t="str">
        <f ca="1"/>
        <v/>
      </c>
      <c r="W322" s="319" t="str">
        <f ca="1"/>
        <v/>
      </c>
      <c r="X322" s="339" t="str">
        <f ca="1"/>
        <v/>
      </c>
      <c r="Y322" s="318" t="str">
        <f ca="1"/>
        <v/>
      </c>
      <c r="Z322" s="319" t="str">
        <f ca="1"/>
        <v/>
      </c>
      <c r="AA322" s="319" t="str">
        <f ca="1"/>
        <v/>
      </c>
      <c r="AB322" s="323" t="str">
        <f ca="1"/>
        <v/>
      </c>
      <c r="AC322" s="342" t="str">
        <f ca="1"/>
        <v/>
      </c>
      <c r="AD322" s="343" t="str">
        <f ca="1"/>
        <v/>
      </c>
      <c r="AE322" s="344" t="str">
        <f ca="1"/>
        <v/>
      </c>
      <c r="AF322" s="319" t="str">
        <f ca="1"/>
        <v/>
      </c>
      <c r="AG322" s="319" t="str">
        <f ca="1"/>
        <v/>
      </c>
      <c r="AH322" s="341" t="str">
        <f ca="1"/>
        <v/>
      </c>
    </row>
    <row r="323" spans="6:34">
      <c r="F323" s="338" t="str">
        <f ca="1"/>
        <v/>
      </c>
      <c r="G323" s="318" t="str">
        <f ca="1"/>
        <v/>
      </c>
      <c r="H323" s="319" t="str">
        <f ca="1"/>
        <v/>
      </c>
      <c r="I323" s="339" t="str">
        <f ca="1"/>
        <v/>
      </c>
      <c r="J323" s="318" t="str">
        <f ca="1"/>
        <v/>
      </c>
      <c r="K323" s="319" t="str">
        <f ca="1"/>
        <v/>
      </c>
      <c r="L323" s="319" t="str">
        <f ca="1"/>
        <v/>
      </c>
      <c r="M323" s="323" t="str">
        <f ca="1"/>
        <v/>
      </c>
      <c r="N323" s="340" t="str">
        <f ca="1"/>
        <v/>
      </c>
      <c r="O323" s="319" t="str">
        <f ca="1"/>
        <v/>
      </c>
      <c r="P323" s="320" t="str">
        <f ca="1"/>
        <v/>
      </c>
      <c r="Q323" s="319" t="str">
        <f ca="1"/>
        <v/>
      </c>
      <c r="R323" s="341" t="str">
        <f ca="1"/>
        <v/>
      </c>
      <c r="T323" s="338" t="str">
        <f ca="1"/>
        <v/>
      </c>
      <c r="U323" s="318" t="str">
        <f ca="1"/>
        <v/>
      </c>
      <c r="V323" s="318" t="str">
        <f ca="1"/>
        <v/>
      </c>
      <c r="W323" s="319" t="str">
        <f ca="1"/>
        <v/>
      </c>
      <c r="X323" s="339" t="str">
        <f ca="1"/>
        <v/>
      </c>
      <c r="Y323" s="318" t="str">
        <f ca="1"/>
        <v/>
      </c>
      <c r="Z323" s="319" t="str">
        <f ca="1"/>
        <v/>
      </c>
      <c r="AA323" s="319" t="str">
        <f ca="1"/>
        <v/>
      </c>
      <c r="AB323" s="323" t="str">
        <f ca="1"/>
        <v/>
      </c>
      <c r="AC323" s="342" t="str">
        <f ca="1"/>
        <v/>
      </c>
      <c r="AD323" s="343" t="str">
        <f ca="1"/>
        <v/>
      </c>
      <c r="AE323" s="344" t="str">
        <f ca="1"/>
        <v/>
      </c>
      <c r="AF323" s="319" t="str">
        <f ca="1"/>
        <v/>
      </c>
      <c r="AG323" s="319" t="str">
        <f ca="1"/>
        <v/>
      </c>
      <c r="AH323" s="341" t="str">
        <f ca="1"/>
        <v/>
      </c>
    </row>
    <row r="324" spans="6:34">
      <c r="F324" s="338" t="str">
        <f ca="1"/>
        <v/>
      </c>
      <c r="G324" s="318" t="str">
        <f ca="1"/>
        <v/>
      </c>
      <c r="H324" s="319" t="str">
        <f ca="1"/>
        <v/>
      </c>
      <c r="I324" s="339" t="str">
        <f ca="1"/>
        <v/>
      </c>
      <c r="J324" s="318" t="str">
        <f ca="1"/>
        <v/>
      </c>
      <c r="K324" s="319" t="str">
        <f ca="1"/>
        <v/>
      </c>
      <c r="L324" s="319" t="str">
        <f ca="1"/>
        <v/>
      </c>
      <c r="M324" s="323" t="str">
        <f ca="1"/>
        <v/>
      </c>
      <c r="N324" s="340" t="str">
        <f ca="1"/>
        <v/>
      </c>
      <c r="O324" s="319" t="str">
        <f ca="1"/>
        <v/>
      </c>
      <c r="P324" s="320" t="str">
        <f ca="1"/>
        <v/>
      </c>
      <c r="Q324" s="319" t="str">
        <f ca="1"/>
        <v/>
      </c>
      <c r="R324" s="341" t="str">
        <f ca="1"/>
        <v/>
      </c>
      <c r="T324" s="338" t="str">
        <f ca="1"/>
        <v/>
      </c>
      <c r="U324" s="318" t="str">
        <f ca="1"/>
        <v/>
      </c>
      <c r="V324" s="318" t="str">
        <f ca="1"/>
        <v/>
      </c>
      <c r="W324" s="319" t="str">
        <f ca="1"/>
        <v/>
      </c>
      <c r="X324" s="339" t="str">
        <f ca="1"/>
        <v/>
      </c>
      <c r="Y324" s="318" t="str">
        <f ca="1"/>
        <v/>
      </c>
      <c r="Z324" s="319" t="str">
        <f ca="1"/>
        <v/>
      </c>
      <c r="AA324" s="319" t="str">
        <f ca="1"/>
        <v/>
      </c>
      <c r="AB324" s="323" t="str">
        <f ca="1"/>
        <v/>
      </c>
      <c r="AC324" s="342" t="str">
        <f ca="1"/>
        <v/>
      </c>
      <c r="AD324" s="343" t="str">
        <f ca="1"/>
        <v/>
      </c>
      <c r="AE324" s="344" t="str">
        <f ca="1"/>
        <v/>
      </c>
      <c r="AF324" s="319" t="str">
        <f ca="1"/>
        <v/>
      </c>
      <c r="AG324" s="319" t="str">
        <f ca="1"/>
        <v/>
      </c>
      <c r="AH324" s="341" t="str">
        <f ca="1"/>
        <v/>
      </c>
    </row>
    <row r="325" spans="6:34">
      <c r="F325" s="338" t="str">
        <f ca="1"/>
        <v/>
      </c>
      <c r="G325" s="318" t="str">
        <f ca="1"/>
        <v/>
      </c>
      <c r="H325" s="319" t="str">
        <f ca="1"/>
        <v/>
      </c>
      <c r="I325" s="339" t="str">
        <f ca="1"/>
        <v/>
      </c>
      <c r="J325" s="318" t="str">
        <f ca="1"/>
        <v/>
      </c>
      <c r="K325" s="319" t="str">
        <f ca="1"/>
        <v/>
      </c>
      <c r="L325" s="319" t="str">
        <f ca="1"/>
        <v/>
      </c>
      <c r="M325" s="323" t="str">
        <f ca="1"/>
        <v/>
      </c>
      <c r="N325" s="340" t="str">
        <f ca="1"/>
        <v/>
      </c>
      <c r="O325" s="319" t="str">
        <f ca="1"/>
        <v/>
      </c>
      <c r="P325" s="320" t="str">
        <f ca="1"/>
        <v/>
      </c>
      <c r="Q325" s="319" t="str">
        <f ca="1"/>
        <v/>
      </c>
      <c r="R325" s="341" t="str">
        <f ca="1"/>
        <v/>
      </c>
      <c r="T325" s="338" t="str">
        <f ca="1"/>
        <v/>
      </c>
      <c r="U325" s="318" t="str">
        <f ca="1"/>
        <v/>
      </c>
      <c r="V325" s="318" t="str">
        <f ca="1"/>
        <v/>
      </c>
      <c r="W325" s="319" t="str">
        <f ca="1"/>
        <v/>
      </c>
      <c r="X325" s="339" t="str">
        <f ca="1"/>
        <v/>
      </c>
      <c r="Y325" s="318" t="str">
        <f ca="1"/>
        <v/>
      </c>
      <c r="Z325" s="319" t="str">
        <f ca="1"/>
        <v/>
      </c>
      <c r="AA325" s="319" t="str">
        <f ca="1"/>
        <v/>
      </c>
      <c r="AB325" s="323" t="str">
        <f ca="1"/>
        <v/>
      </c>
      <c r="AC325" s="342" t="str">
        <f ca="1"/>
        <v/>
      </c>
      <c r="AD325" s="343" t="str">
        <f ca="1"/>
        <v/>
      </c>
      <c r="AE325" s="344" t="str">
        <f ca="1"/>
        <v/>
      </c>
      <c r="AF325" s="319" t="str">
        <f ca="1"/>
        <v/>
      </c>
      <c r="AG325" s="319" t="str">
        <f ca="1"/>
        <v/>
      </c>
      <c r="AH325" s="341" t="str">
        <f ca="1"/>
        <v/>
      </c>
    </row>
    <row r="326" spans="6:34">
      <c r="F326" s="338" t="str">
        <f ca="1"/>
        <v/>
      </c>
      <c r="G326" s="318" t="str">
        <f ca="1"/>
        <v/>
      </c>
      <c r="H326" s="319" t="str">
        <f ca="1"/>
        <v/>
      </c>
      <c r="I326" s="339" t="str">
        <f ca="1"/>
        <v/>
      </c>
      <c r="J326" s="318" t="str">
        <f ca="1"/>
        <v/>
      </c>
      <c r="K326" s="319" t="str">
        <f ca="1"/>
        <v/>
      </c>
      <c r="L326" s="319" t="str">
        <f ca="1"/>
        <v/>
      </c>
      <c r="M326" s="323" t="str">
        <f ca="1"/>
        <v/>
      </c>
      <c r="N326" s="340" t="str">
        <f ca="1"/>
        <v/>
      </c>
      <c r="O326" s="319" t="str">
        <f ca="1"/>
        <v/>
      </c>
      <c r="P326" s="320" t="str">
        <f ca="1"/>
        <v/>
      </c>
      <c r="Q326" s="319" t="str">
        <f ca="1"/>
        <v/>
      </c>
      <c r="R326" s="341" t="str">
        <f ca="1"/>
        <v/>
      </c>
      <c r="T326" s="338" t="str">
        <f ca="1"/>
        <v/>
      </c>
      <c r="U326" s="318" t="str">
        <f ca="1"/>
        <v/>
      </c>
      <c r="V326" s="318" t="str">
        <f ca="1"/>
        <v/>
      </c>
      <c r="W326" s="319" t="str">
        <f ca="1"/>
        <v/>
      </c>
      <c r="X326" s="339" t="str">
        <f ca="1"/>
        <v/>
      </c>
      <c r="Y326" s="318" t="str">
        <f ca="1"/>
        <v/>
      </c>
      <c r="Z326" s="319" t="str">
        <f ca="1"/>
        <v/>
      </c>
      <c r="AA326" s="319" t="str">
        <f ca="1"/>
        <v/>
      </c>
      <c r="AB326" s="323" t="str">
        <f ca="1"/>
        <v/>
      </c>
      <c r="AC326" s="342" t="str">
        <f ca="1"/>
        <v/>
      </c>
      <c r="AD326" s="343" t="str">
        <f ca="1"/>
        <v/>
      </c>
      <c r="AE326" s="344" t="str">
        <f ca="1"/>
        <v/>
      </c>
      <c r="AF326" s="319" t="str">
        <f ca="1"/>
        <v/>
      </c>
      <c r="AG326" s="319" t="str">
        <f ca="1"/>
        <v/>
      </c>
      <c r="AH326" s="341" t="str">
        <f ca="1"/>
        <v/>
      </c>
    </row>
    <row r="327" spans="6:34">
      <c r="F327" s="338" t="str">
        <f ca="1"/>
        <v/>
      </c>
      <c r="G327" s="318" t="str">
        <f ca="1"/>
        <v/>
      </c>
      <c r="H327" s="319" t="str">
        <f ca="1"/>
        <v/>
      </c>
      <c r="I327" s="339" t="str">
        <f ca="1"/>
        <v/>
      </c>
      <c r="J327" s="318" t="str">
        <f ca="1"/>
        <v/>
      </c>
      <c r="K327" s="319" t="str">
        <f ca="1"/>
        <v/>
      </c>
      <c r="L327" s="319" t="str">
        <f ca="1"/>
        <v/>
      </c>
      <c r="M327" s="323" t="str">
        <f ca="1"/>
        <v/>
      </c>
      <c r="N327" s="340" t="str">
        <f ca="1"/>
        <v/>
      </c>
      <c r="O327" s="319" t="str">
        <f ca="1"/>
        <v/>
      </c>
      <c r="P327" s="320" t="str">
        <f ca="1"/>
        <v/>
      </c>
      <c r="Q327" s="319" t="str">
        <f ca="1"/>
        <v/>
      </c>
      <c r="R327" s="341" t="str">
        <f ca="1"/>
        <v/>
      </c>
      <c r="T327" s="338" t="str">
        <f ca="1"/>
        <v/>
      </c>
      <c r="U327" s="318" t="str">
        <f ca="1"/>
        <v/>
      </c>
      <c r="V327" s="318" t="str">
        <f ca="1"/>
        <v/>
      </c>
      <c r="W327" s="319" t="str">
        <f ca="1"/>
        <v/>
      </c>
      <c r="X327" s="339" t="str">
        <f ca="1"/>
        <v/>
      </c>
      <c r="Y327" s="318" t="str">
        <f ca="1"/>
        <v/>
      </c>
      <c r="Z327" s="319" t="str">
        <f ca="1"/>
        <v/>
      </c>
      <c r="AA327" s="319" t="str">
        <f ca="1"/>
        <v/>
      </c>
      <c r="AB327" s="323" t="str">
        <f ca="1"/>
        <v/>
      </c>
      <c r="AC327" s="342" t="str">
        <f ca="1"/>
        <v/>
      </c>
      <c r="AD327" s="343" t="str">
        <f ca="1"/>
        <v/>
      </c>
      <c r="AE327" s="344" t="str">
        <f ca="1"/>
        <v/>
      </c>
      <c r="AF327" s="319" t="str">
        <f ca="1"/>
        <v/>
      </c>
      <c r="AG327" s="319" t="str">
        <f ca="1"/>
        <v/>
      </c>
      <c r="AH327" s="341" t="str">
        <f ca="1"/>
        <v/>
      </c>
    </row>
    <row r="328" spans="6:34">
      <c r="F328" s="338" t="str">
        <f ca="1"/>
        <v/>
      </c>
      <c r="G328" s="318" t="str">
        <f ca="1"/>
        <v/>
      </c>
      <c r="H328" s="319" t="str">
        <f ca="1"/>
        <v/>
      </c>
      <c r="I328" s="339" t="str">
        <f ca="1"/>
        <v/>
      </c>
      <c r="J328" s="318" t="str">
        <f ca="1"/>
        <v/>
      </c>
      <c r="K328" s="319" t="str">
        <f ca="1"/>
        <v/>
      </c>
      <c r="L328" s="319" t="str">
        <f ca="1"/>
        <v/>
      </c>
      <c r="M328" s="323" t="str">
        <f ca="1"/>
        <v/>
      </c>
      <c r="N328" s="340" t="str">
        <f ca="1"/>
        <v/>
      </c>
      <c r="O328" s="319" t="str">
        <f ca="1"/>
        <v/>
      </c>
      <c r="P328" s="320" t="str">
        <f ca="1"/>
        <v/>
      </c>
      <c r="Q328" s="319" t="str">
        <f ca="1"/>
        <v/>
      </c>
      <c r="R328" s="341" t="str">
        <f ca="1"/>
        <v/>
      </c>
      <c r="T328" s="338" t="str">
        <f ca="1"/>
        <v/>
      </c>
      <c r="U328" s="318" t="str">
        <f ca="1"/>
        <v/>
      </c>
      <c r="V328" s="318" t="str">
        <f ca="1"/>
        <v/>
      </c>
      <c r="W328" s="319" t="str">
        <f ca="1"/>
        <v/>
      </c>
      <c r="X328" s="339" t="str">
        <f ca="1"/>
        <v/>
      </c>
      <c r="Y328" s="318" t="str">
        <f ca="1"/>
        <v/>
      </c>
      <c r="Z328" s="319" t="str">
        <f ca="1"/>
        <v/>
      </c>
      <c r="AA328" s="319" t="str">
        <f ca="1"/>
        <v/>
      </c>
      <c r="AB328" s="323" t="str">
        <f ca="1"/>
        <v/>
      </c>
      <c r="AC328" s="342" t="str">
        <f ca="1"/>
        <v/>
      </c>
      <c r="AD328" s="343" t="str">
        <f ca="1"/>
        <v/>
      </c>
      <c r="AE328" s="344" t="str">
        <f ca="1"/>
        <v/>
      </c>
      <c r="AF328" s="319" t="str">
        <f ca="1"/>
        <v/>
      </c>
      <c r="AG328" s="319" t="str">
        <f ca="1"/>
        <v/>
      </c>
      <c r="AH328" s="341" t="str">
        <f ca="1"/>
        <v/>
      </c>
    </row>
    <row r="329" spans="6:34">
      <c r="F329" s="338" t="str">
        <f ca="1"/>
        <v/>
      </c>
      <c r="G329" s="318" t="str">
        <f ca="1"/>
        <v/>
      </c>
      <c r="H329" s="319" t="str">
        <f ca="1"/>
        <v/>
      </c>
      <c r="I329" s="339" t="str">
        <f ca="1"/>
        <v/>
      </c>
      <c r="J329" s="318" t="str">
        <f ca="1"/>
        <v/>
      </c>
      <c r="K329" s="319" t="str">
        <f ca="1"/>
        <v/>
      </c>
      <c r="L329" s="319" t="str">
        <f ca="1"/>
        <v/>
      </c>
      <c r="M329" s="323" t="str">
        <f ca="1"/>
        <v/>
      </c>
      <c r="N329" s="340" t="str">
        <f ca="1"/>
        <v/>
      </c>
      <c r="O329" s="319" t="str">
        <f ca="1"/>
        <v/>
      </c>
      <c r="P329" s="320" t="str">
        <f ca="1"/>
        <v/>
      </c>
      <c r="Q329" s="319" t="str">
        <f ca="1"/>
        <v/>
      </c>
      <c r="R329" s="341" t="str">
        <f ca="1"/>
        <v/>
      </c>
      <c r="T329" s="338" t="str">
        <f ca="1"/>
        <v/>
      </c>
      <c r="U329" s="318" t="str">
        <f ca="1"/>
        <v/>
      </c>
      <c r="V329" s="318" t="str">
        <f ca="1"/>
        <v/>
      </c>
      <c r="W329" s="319" t="str">
        <f ca="1"/>
        <v/>
      </c>
      <c r="X329" s="339" t="str">
        <f ca="1"/>
        <v/>
      </c>
      <c r="Y329" s="318" t="str">
        <f ca="1"/>
        <v/>
      </c>
      <c r="Z329" s="319" t="str">
        <f ca="1"/>
        <v/>
      </c>
      <c r="AA329" s="319" t="str">
        <f ca="1"/>
        <v/>
      </c>
      <c r="AB329" s="323" t="str">
        <f ca="1"/>
        <v/>
      </c>
      <c r="AC329" s="342" t="str">
        <f ca="1"/>
        <v/>
      </c>
      <c r="AD329" s="343" t="str">
        <f ca="1"/>
        <v/>
      </c>
      <c r="AE329" s="344" t="str">
        <f ca="1"/>
        <v/>
      </c>
      <c r="AF329" s="319" t="str">
        <f ca="1"/>
        <v/>
      </c>
      <c r="AG329" s="319" t="str">
        <f ca="1"/>
        <v/>
      </c>
      <c r="AH329" s="341" t="str">
        <f ca="1"/>
        <v/>
      </c>
    </row>
    <row r="330" spans="6:34">
      <c r="F330" s="338" t="str">
        <f ca="1"/>
        <v/>
      </c>
      <c r="G330" s="318" t="str">
        <f ca="1"/>
        <v/>
      </c>
      <c r="H330" s="319" t="str">
        <f ca="1"/>
        <v/>
      </c>
      <c r="I330" s="339" t="str">
        <f ca="1"/>
        <v/>
      </c>
      <c r="J330" s="318" t="str">
        <f ca="1"/>
        <v/>
      </c>
      <c r="K330" s="319" t="str">
        <f ca="1"/>
        <v/>
      </c>
      <c r="L330" s="319" t="str">
        <f ca="1"/>
        <v/>
      </c>
      <c r="M330" s="323" t="str">
        <f ca="1"/>
        <v/>
      </c>
      <c r="N330" s="340" t="str">
        <f ca="1"/>
        <v/>
      </c>
      <c r="O330" s="319" t="str">
        <f ca="1"/>
        <v/>
      </c>
      <c r="P330" s="320" t="str">
        <f ca="1"/>
        <v/>
      </c>
      <c r="Q330" s="319" t="str">
        <f ca="1"/>
        <v/>
      </c>
      <c r="R330" s="341" t="str">
        <f ca="1"/>
        <v/>
      </c>
      <c r="T330" s="338" t="str">
        <f ca="1"/>
        <v/>
      </c>
      <c r="U330" s="318" t="str">
        <f ca="1"/>
        <v/>
      </c>
      <c r="V330" s="318" t="str">
        <f ca="1"/>
        <v/>
      </c>
      <c r="W330" s="319" t="str">
        <f ca="1"/>
        <v/>
      </c>
      <c r="X330" s="339" t="str">
        <f ca="1"/>
        <v/>
      </c>
      <c r="Y330" s="318" t="str">
        <f ca="1"/>
        <v/>
      </c>
      <c r="Z330" s="319" t="str">
        <f ca="1"/>
        <v/>
      </c>
      <c r="AA330" s="319" t="str">
        <f ca="1"/>
        <v/>
      </c>
      <c r="AB330" s="323" t="str">
        <f ca="1"/>
        <v/>
      </c>
      <c r="AC330" s="342" t="str">
        <f ca="1"/>
        <v/>
      </c>
      <c r="AD330" s="343" t="str">
        <f ca="1"/>
        <v/>
      </c>
      <c r="AE330" s="344" t="str">
        <f ca="1"/>
        <v/>
      </c>
      <c r="AF330" s="319" t="str">
        <f ca="1"/>
        <v/>
      </c>
      <c r="AG330" s="319" t="str">
        <f ca="1"/>
        <v/>
      </c>
      <c r="AH330" s="341" t="str">
        <f ca="1"/>
        <v/>
      </c>
    </row>
    <row r="331" spans="6:34">
      <c r="F331" s="338" t="str">
        <f ca="1"/>
        <v/>
      </c>
      <c r="G331" s="318" t="str">
        <f ca="1"/>
        <v/>
      </c>
      <c r="H331" s="319" t="str">
        <f ca="1"/>
        <v/>
      </c>
      <c r="I331" s="339" t="str">
        <f ca="1"/>
        <v/>
      </c>
      <c r="J331" s="318" t="str">
        <f ca="1"/>
        <v/>
      </c>
      <c r="K331" s="319" t="str">
        <f ca="1"/>
        <v/>
      </c>
      <c r="L331" s="319" t="str">
        <f ca="1"/>
        <v/>
      </c>
      <c r="M331" s="323" t="str">
        <f ca="1"/>
        <v/>
      </c>
      <c r="N331" s="340" t="str">
        <f ca="1"/>
        <v/>
      </c>
      <c r="O331" s="319" t="str">
        <f ca="1"/>
        <v/>
      </c>
      <c r="P331" s="320" t="str">
        <f ca="1"/>
        <v/>
      </c>
      <c r="Q331" s="319" t="str">
        <f ca="1"/>
        <v/>
      </c>
      <c r="R331" s="341" t="str">
        <f ca="1"/>
        <v/>
      </c>
      <c r="T331" s="338" t="str">
        <f ca="1"/>
        <v/>
      </c>
      <c r="U331" s="318" t="str">
        <f ca="1"/>
        <v/>
      </c>
      <c r="V331" s="318" t="str">
        <f ca="1"/>
        <v/>
      </c>
      <c r="W331" s="319" t="str">
        <f ca="1"/>
        <v/>
      </c>
      <c r="X331" s="339" t="str">
        <f ca="1"/>
        <v/>
      </c>
      <c r="Y331" s="318" t="str">
        <f ca="1"/>
        <v/>
      </c>
      <c r="Z331" s="319" t="str">
        <f ca="1"/>
        <v/>
      </c>
      <c r="AA331" s="319" t="str">
        <f ca="1"/>
        <v/>
      </c>
      <c r="AB331" s="323" t="str">
        <f ca="1"/>
        <v/>
      </c>
      <c r="AC331" s="342" t="str">
        <f ca="1"/>
        <v/>
      </c>
      <c r="AD331" s="343" t="str">
        <f ca="1"/>
        <v/>
      </c>
      <c r="AE331" s="344" t="str">
        <f ca="1"/>
        <v/>
      </c>
      <c r="AF331" s="319" t="str">
        <f ca="1"/>
        <v/>
      </c>
      <c r="AG331" s="319" t="str">
        <f ca="1"/>
        <v/>
      </c>
      <c r="AH331" s="341" t="str">
        <f ca="1"/>
        <v/>
      </c>
    </row>
    <row r="332" spans="6:34">
      <c r="F332" s="338" t="str">
        <f ca="1"/>
        <v/>
      </c>
      <c r="G332" s="318" t="str">
        <f ca="1"/>
        <v/>
      </c>
      <c r="H332" s="319" t="str">
        <f ca="1"/>
        <v/>
      </c>
      <c r="I332" s="339" t="str">
        <f ca="1"/>
        <v/>
      </c>
      <c r="J332" s="318" t="str">
        <f ca="1"/>
        <v/>
      </c>
      <c r="K332" s="319" t="str">
        <f ca="1"/>
        <v/>
      </c>
      <c r="L332" s="319" t="str">
        <f ca="1"/>
        <v/>
      </c>
      <c r="M332" s="323" t="str">
        <f ca="1"/>
        <v/>
      </c>
      <c r="N332" s="340" t="str">
        <f ca="1"/>
        <v/>
      </c>
      <c r="O332" s="319" t="str">
        <f ca="1"/>
        <v/>
      </c>
      <c r="P332" s="320" t="str">
        <f ca="1"/>
        <v/>
      </c>
      <c r="Q332" s="319" t="str">
        <f ca="1"/>
        <v/>
      </c>
      <c r="R332" s="341" t="str">
        <f ca="1"/>
        <v/>
      </c>
      <c r="T332" s="338" t="str">
        <f ca="1"/>
        <v/>
      </c>
      <c r="U332" s="318" t="str">
        <f ca="1"/>
        <v/>
      </c>
      <c r="V332" s="318" t="str">
        <f ca="1"/>
        <v/>
      </c>
      <c r="W332" s="319" t="str">
        <f ca="1"/>
        <v/>
      </c>
      <c r="X332" s="339" t="str">
        <f ca="1"/>
        <v/>
      </c>
      <c r="Y332" s="318" t="str">
        <f ca="1"/>
        <v/>
      </c>
      <c r="Z332" s="319" t="str">
        <f ca="1"/>
        <v/>
      </c>
      <c r="AA332" s="319" t="str">
        <f ca="1"/>
        <v/>
      </c>
      <c r="AB332" s="323" t="str">
        <f ca="1"/>
        <v/>
      </c>
      <c r="AC332" s="342" t="str">
        <f ca="1"/>
        <v/>
      </c>
      <c r="AD332" s="343" t="str">
        <f ca="1"/>
        <v/>
      </c>
      <c r="AE332" s="344" t="str">
        <f ca="1"/>
        <v/>
      </c>
      <c r="AF332" s="319" t="str">
        <f ca="1"/>
        <v/>
      </c>
      <c r="AG332" s="319" t="str">
        <f ca="1"/>
        <v/>
      </c>
      <c r="AH332" s="341" t="str">
        <f ca="1"/>
        <v/>
      </c>
    </row>
    <row r="333" spans="6:34">
      <c r="F333" s="338" t="str">
        <f ca="1"/>
        <v/>
      </c>
      <c r="G333" s="318" t="str">
        <f ca="1"/>
        <v/>
      </c>
      <c r="H333" s="319" t="str">
        <f ca="1"/>
        <v/>
      </c>
      <c r="I333" s="339" t="str">
        <f ca="1"/>
        <v/>
      </c>
      <c r="J333" s="318" t="str">
        <f ca="1"/>
        <v/>
      </c>
      <c r="K333" s="319" t="str">
        <f ca="1"/>
        <v/>
      </c>
      <c r="L333" s="319" t="str">
        <f ca="1"/>
        <v/>
      </c>
      <c r="M333" s="323" t="str">
        <f ca="1"/>
        <v/>
      </c>
      <c r="N333" s="340" t="str">
        <f ca="1"/>
        <v/>
      </c>
      <c r="O333" s="319" t="str">
        <f ca="1"/>
        <v/>
      </c>
      <c r="P333" s="320" t="str">
        <f ca="1"/>
        <v/>
      </c>
      <c r="Q333" s="319" t="str">
        <f ca="1"/>
        <v/>
      </c>
      <c r="R333" s="341" t="str">
        <f ca="1"/>
        <v/>
      </c>
      <c r="T333" s="338" t="str">
        <f ca="1"/>
        <v/>
      </c>
      <c r="U333" s="318" t="str">
        <f ca="1"/>
        <v/>
      </c>
      <c r="V333" s="318" t="str">
        <f ca="1"/>
        <v/>
      </c>
      <c r="W333" s="319" t="str">
        <f ca="1"/>
        <v/>
      </c>
      <c r="X333" s="339" t="str">
        <f ca="1"/>
        <v/>
      </c>
      <c r="Y333" s="318" t="str">
        <f ca="1"/>
        <v/>
      </c>
      <c r="Z333" s="319" t="str">
        <f ca="1"/>
        <v/>
      </c>
      <c r="AA333" s="319" t="str">
        <f ca="1"/>
        <v/>
      </c>
      <c r="AB333" s="323" t="str">
        <f ca="1"/>
        <v/>
      </c>
      <c r="AC333" s="342" t="str">
        <f ca="1"/>
        <v/>
      </c>
      <c r="AD333" s="343" t="str">
        <f ca="1"/>
        <v/>
      </c>
      <c r="AE333" s="344" t="str">
        <f ca="1"/>
        <v/>
      </c>
      <c r="AF333" s="319" t="str">
        <f ca="1"/>
        <v/>
      </c>
      <c r="AG333" s="319" t="str">
        <f ca="1"/>
        <v/>
      </c>
      <c r="AH333" s="341" t="str">
        <f ca="1"/>
        <v/>
      </c>
    </row>
    <row r="334" spans="6:34">
      <c r="F334" s="338" t="str">
        <f ca="1"/>
        <v/>
      </c>
      <c r="G334" s="318" t="str">
        <f ca="1"/>
        <v/>
      </c>
      <c r="H334" s="319" t="str">
        <f ca="1"/>
        <v/>
      </c>
      <c r="I334" s="339" t="str">
        <f ca="1"/>
        <v/>
      </c>
      <c r="J334" s="318" t="str">
        <f ca="1"/>
        <v/>
      </c>
      <c r="K334" s="319" t="str">
        <f ca="1"/>
        <v/>
      </c>
      <c r="L334" s="319" t="str">
        <f ca="1"/>
        <v/>
      </c>
      <c r="M334" s="323" t="str">
        <f ca="1"/>
        <v/>
      </c>
      <c r="N334" s="340" t="str">
        <f ca="1"/>
        <v/>
      </c>
      <c r="O334" s="319" t="str">
        <f ca="1"/>
        <v/>
      </c>
      <c r="P334" s="320" t="str">
        <f ca="1"/>
        <v/>
      </c>
      <c r="Q334" s="319" t="str">
        <f ca="1"/>
        <v/>
      </c>
      <c r="R334" s="341" t="str">
        <f ca="1"/>
        <v/>
      </c>
      <c r="T334" s="338" t="str">
        <f ca="1"/>
        <v/>
      </c>
      <c r="U334" s="318" t="str">
        <f ca="1"/>
        <v/>
      </c>
      <c r="V334" s="318" t="str">
        <f ca="1"/>
        <v/>
      </c>
      <c r="W334" s="319" t="str">
        <f ca="1"/>
        <v/>
      </c>
      <c r="X334" s="339" t="str">
        <f ca="1"/>
        <v/>
      </c>
      <c r="Y334" s="318" t="str">
        <f ca="1"/>
        <v/>
      </c>
      <c r="Z334" s="319" t="str">
        <f ca="1"/>
        <v/>
      </c>
      <c r="AA334" s="319" t="str">
        <f ca="1"/>
        <v/>
      </c>
      <c r="AB334" s="323" t="str">
        <f ca="1"/>
        <v/>
      </c>
      <c r="AC334" s="342" t="str">
        <f ca="1"/>
        <v/>
      </c>
      <c r="AD334" s="343" t="str">
        <f ca="1"/>
        <v/>
      </c>
      <c r="AE334" s="344" t="str">
        <f ca="1"/>
        <v/>
      </c>
      <c r="AF334" s="319" t="str">
        <f ca="1"/>
        <v/>
      </c>
      <c r="AG334" s="319" t="str">
        <f ca="1"/>
        <v/>
      </c>
      <c r="AH334" s="341" t="str">
        <f ca="1"/>
        <v/>
      </c>
    </row>
    <row r="335" spans="6:34">
      <c r="F335" s="338" t="str">
        <f ca="1"/>
        <v/>
      </c>
      <c r="G335" s="318" t="str">
        <f ca="1"/>
        <v/>
      </c>
      <c r="H335" s="319" t="str">
        <f ca="1"/>
        <v/>
      </c>
      <c r="I335" s="339" t="str">
        <f ca="1"/>
        <v/>
      </c>
      <c r="J335" s="318" t="str">
        <f ca="1"/>
        <v/>
      </c>
      <c r="K335" s="319" t="str">
        <f ca="1"/>
        <v/>
      </c>
      <c r="L335" s="319" t="str">
        <f ca="1"/>
        <v/>
      </c>
      <c r="M335" s="323" t="str">
        <f ca="1"/>
        <v/>
      </c>
      <c r="N335" s="340" t="str">
        <f ca="1"/>
        <v/>
      </c>
      <c r="O335" s="319" t="str">
        <f ca="1"/>
        <v/>
      </c>
      <c r="P335" s="320" t="str">
        <f ca="1"/>
        <v/>
      </c>
      <c r="Q335" s="319" t="str">
        <f ca="1"/>
        <v/>
      </c>
      <c r="R335" s="341" t="str">
        <f ca="1"/>
        <v/>
      </c>
      <c r="T335" s="338" t="str">
        <f ca="1"/>
        <v/>
      </c>
      <c r="U335" s="318" t="str">
        <f ca="1"/>
        <v/>
      </c>
      <c r="V335" s="318" t="str">
        <f ca="1"/>
        <v/>
      </c>
      <c r="W335" s="319" t="str">
        <f ca="1"/>
        <v/>
      </c>
      <c r="X335" s="339" t="str">
        <f ca="1"/>
        <v/>
      </c>
      <c r="Y335" s="318" t="str">
        <f ca="1"/>
        <v/>
      </c>
      <c r="Z335" s="319" t="str">
        <f ca="1"/>
        <v/>
      </c>
      <c r="AA335" s="319" t="str">
        <f ca="1"/>
        <v/>
      </c>
      <c r="AB335" s="323" t="str">
        <f ca="1"/>
        <v/>
      </c>
      <c r="AC335" s="342" t="str">
        <f ca="1"/>
        <v/>
      </c>
      <c r="AD335" s="343" t="str">
        <f ca="1"/>
        <v/>
      </c>
      <c r="AE335" s="344" t="str">
        <f ca="1"/>
        <v/>
      </c>
      <c r="AF335" s="319" t="str">
        <f ca="1"/>
        <v/>
      </c>
      <c r="AG335" s="319" t="str">
        <f ca="1"/>
        <v/>
      </c>
      <c r="AH335" s="341" t="str">
        <f ca="1"/>
        <v/>
      </c>
    </row>
    <row r="336" spans="6:34">
      <c r="F336" s="338" t="str">
        <f ca="1"/>
        <v/>
      </c>
      <c r="G336" s="318" t="str">
        <f ca="1"/>
        <v/>
      </c>
      <c r="H336" s="319" t="str">
        <f ca="1"/>
        <v/>
      </c>
      <c r="I336" s="339" t="str">
        <f ca="1"/>
        <v/>
      </c>
      <c r="J336" s="318" t="str">
        <f ca="1"/>
        <v/>
      </c>
      <c r="K336" s="319" t="str">
        <f ca="1"/>
        <v/>
      </c>
      <c r="L336" s="319" t="str">
        <f ca="1"/>
        <v/>
      </c>
      <c r="M336" s="323" t="str">
        <f ca="1"/>
        <v/>
      </c>
      <c r="N336" s="340" t="str">
        <f ca="1"/>
        <v/>
      </c>
      <c r="O336" s="319" t="str">
        <f ca="1"/>
        <v/>
      </c>
      <c r="P336" s="320" t="str">
        <f ca="1"/>
        <v/>
      </c>
      <c r="Q336" s="319" t="str">
        <f ca="1"/>
        <v/>
      </c>
      <c r="R336" s="341" t="str">
        <f ca="1"/>
        <v/>
      </c>
      <c r="T336" s="338" t="str">
        <f ca="1"/>
        <v/>
      </c>
      <c r="U336" s="318" t="str">
        <f ca="1"/>
        <v/>
      </c>
      <c r="V336" s="318" t="str">
        <f ca="1"/>
        <v/>
      </c>
      <c r="W336" s="319" t="str">
        <f ca="1"/>
        <v/>
      </c>
      <c r="X336" s="339" t="str">
        <f ca="1"/>
        <v/>
      </c>
      <c r="Y336" s="318" t="str">
        <f ca="1"/>
        <v/>
      </c>
      <c r="Z336" s="319" t="str">
        <f ca="1"/>
        <v/>
      </c>
      <c r="AA336" s="319" t="str">
        <f ca="1"/>
        <v/>
      </c>
      <c r="AB336" s="323" t="str">
        <f ca="1"/>
        <v/>
      </c>
      <c r="AC336" s="342" t="str">
        <f ca="1"/>
        <v/>
      </c>
      <c r="AD336" s="343" t="str">
        <f ca="1"/>
        <v/>
      </c>
      <c r="AE336" s="344" t="str">
        <f ca="1"/>
        <v/>
      </c>
      <c r="AF336" s="319" t="str">
        <f ca="1"/>
        <v/>
      </c>
      <c r="AG336" s="319" t="str">
        <f ca="1"/>
        <v/>
      </c>
      <c r="AH336" s="341" t="str">
        <f ca="1"/>
        <v/>
      </c>
    </row>
    <row r="337" spans="6:34">
      <c r="F337" s="338" t="str">
        <f ca="1"/>
        <v/>
      </c>
      <c r="G337" s="318" t="str">
        <f ca="1"/>
        <v/>
      </c>
      <c r="H337" s="319" t="str">
        <f ca="1"/>
        <v/>
      </c>
      <c r="I337" s="339" t="str">
        <f ca="1"/>
        <v/>
      </c>
      <c r="J337" s="318" t="str">
        <f ca="1"/>
        <v/>
      </c>
      <c r="K337" s="319" t="str">
        <f ca="1"/>
        <v/>
      </c>
      <c r="L337" s="319" t="str">
        <f ca="1"/>
        <v/>
      </c>
      <c r="M337" s="323" t="str">
        <f ca="1"/>
        <v/>
      </c>
      <c r="N337" s="340" t="str">
        <f ca="1"/>
        <v/>
      </c>
      <c r="O337" s="319" t="str">
        <f ca="1"/>
        <v/>
      </c>
      <c r="P337" s="320" t="str">
        <f ca="1"/>
        <v/>
      </c>
      <c r="Q337" s="319" t="str">
        <f ca="1"/>
        <v/>
      </c>
      <c r="R337" s="341" t="str">
        <f ca="1"/>
        <v/>
      </c>
      <c r="T337" s="338" t="str">
        <f ca="1"/>
        <v/>
      </c>
      <c r="U337" s="318" t="str">
        <f ca="1"/>
        <v/>
      </c>
      <c r="V337" s="318" t="str">
        <f ca="1"/>
        <v/>
      </c>
      <c r="W337" s="319" t="str">
        <f ca="1"/>
        <v/>
      </c>
      <c r="X337" s="339" t="str">
        <f ca="1"/>
        <v/>
      </c>
      <c r="Y337" s="318" t="str">
        <f ca="1"/>
        <v/>
      </c>
      <c r="Z337" s="319" t="str">
        <f ca="1"/>
        <v/>
      </c>
      <c r="AA337" s="319" t="str">
        <f ca="1"/>
        <v/>
      </c>
      <c r="AB337" s="323" t="str">
        <f ca="1"/>
        <v/>
      </c>
      <c r="AC337" s="342" t="str">
        <f ca="1"/>
        <v/>
      </c>
      <c r="AD337" s="343" t="str">
        <f ca="1"/>
        <v/>
      </c>
      <c r="AE337" s="344" t="str">
        <f ca="1"/>
        <v/>
      </c>
      <c r="AF337" s="319" t="str">
        <f ca="1"/>
        <v/>
      </c>
      <c r="AG337" s="319" t="str">
        <f ca="1"/>
        <v/>
      </c>
      <c r="AH337" s="341" t="str">
        <f ca="1"/>
        <v/>
      </c>
    </row>
    <row r="338" spans="6:34">
      <c r="F338" s="338" t="str">
        <f ca="1"/>
        <v/>
      </c>
      <c r="G338" s="318" t="str">
        <f ca="1"/>
        <v/>
      </c>
      <c r="H338" s="319" t="str">
        <f ca="1"/>
        <v/>
      </c>
      <c r="I338" s="339" t="str">
        <f ca="1"/>
        <v/>
      </c>
      <c r="J338" s="318" t="str">
        <f ca="1"/>
        <v/>
      </c>
      <c r="K338" s="319" t="str">
        <f ca="1"/>
        <v/>
      </c>
      <c r="L338" s="319" t="str">
        <f ca="1"/>
        <v/>
      </c>
      <c r="M338" s="323" t="str">
        <f ca="1"/>
        <v/>
      </c>
      <c r="N338" s="340" t="str">
        <f ca="1"/>
        <v/>
      </c>
      <c r="O338" s="319" t="str">
        <f ca="1"/>
        <v/>
      </c>
      <c r="P338" s="320" t="str">
        <f ca="1"/>
        <v/>
      </c>
      <c r="Q338" s="319" t="str">
        <f ca="1"/>
        <v/>
      </c>
      <c r="R338" s="341" t="str">
        <f ca="1"/>
        <v/>
      </c>
      <c r="T338" s="338" t="str">
        <f ca="1"/>
        <v/>
      </c>
      <c r="U338" s="318" t="str">
        <f ca="1"/>
        <v/>
      </c>
      <c r="V338" s="318" t="str">
        <f ca="1"/>
        <v/>
      </c>
      <c r="W338" s="319" t="str">
        <f ca="1"/>
        <v/>
      </c>
      <c r="X338" s="339" t="str">
        <f ca="1"/>
        <v/>
      </c>
      <c r="Y338" s="318" t="str">
        <f ca="1"/>
        <v/>
      </c>
      <c r="Z338" s="319" t="str">
        <f ca="1"/>
        <v/>
      </c>
      <c r="AA338" s="319" t="str">
        <f ca="1"/>
        <v/>
      </c>
      <c r="AB338" s="323" t="str">
        <f ca="1"/>
        <v/>
      </c>
      <c r="AC338" s="342" t="str">
        <f ca="1"/>
        <v/>
      </c>
      <c r="AD338" s="343" t="str">
        <f ca="1"/>
        <v/>
      </c>
      <c r="AE338" s="344" t="str">
        <f ca="1"/>
        <v/>
      </c>
      <c r="AF338" s="319" t="str">
        <f ca="1"/>
        <v/>
      </c>
      <c r="AG338" s="319" t="str">
        <f ca="1"/>
        <v/>
      </c>
      <c r="AH338" s="341" t="str">
        <f ca="1"/>
        <v/>
      </c>
    </row>
    <row r="339" spans="6:34">
      <c r="F339" s="338" t="str">
        <f ca="1"/>
        <v/>
      </c>
      <c r="G339" s="318" t="str">
        <f ca="1"/>
        <v/>
      </c>
      <c r="H339" s="319" t="str">
        <f ca="1"/>
        <v/>
      </c>
      <c r="I339" s="339" t="str">
        <f ca="1"/>
        <v/>
      </c>
      <c r="J339" s="318" t="str">
        <f ca="1"/>
        <v/>
      </c>
      <c r="K339" s="319" t="str">
        <f ca="1"/>
        <v/>
      </c>
      <c r="L339" s="319" t="str">
        <f ca="1"/>
        <v/>
      </c>
      <c r="M339" s="323" t="str">
        <f ca="1"/>
        <v/>
      </c>
      <c r="N339" s="340" t="str">
        <f ca="1"/>
        <v/>
      </c>
      <c r="O339" s="319" t="str">
        <f ca="1"/>
        <v/>
      </c>
      <c r="P339" s="320" t="str">
        <f ca="1"/>
        <v/>
      </c>
      <c r="Q339" s="319" t="str">
        <f ca="1"/>
        <v/>
      </c>
      <c r="R339" s="341" t="str">
        <f ca="1"/>
        <v/>
      </c>
      <c r="T339" s="338" t="str">
        <f ca="1"/>
        <v/>
      </c>
      <c r="U339" s="318" t="str">
        <f ca="1"/>
        <v/>
      </c>
      <c r="V339" s="318" t="str">
        <f ca="1"/>
        <v/>
      </c>
      <c r="W339" s="319" t="str">
        <f ca="1"/>
        <v/>
      </c>
      <c r="X339" s="339" t="str">
        <f ca="1"/>
        <v/>
      </c>
      <c r="Y339" s="318" t="str">
        <f ca="1"/>
        <v/>
      </c>
      <c r="Z339" s="319" t="str">
        <f ca="1"/>
        <v/>
      </c>
      <c r="AA339" s="319" t="str">
        <f ca="1"/>
        <v/>
      </c>
      <c r="AB339" s="323" t="str">
        <f ca="1"/>
        <v/>
      </c>
      <c r="AC339" s="342" t="str">
        <f ca="1"/>
        <v/>
      </c>
      <c r="AD339" s="343" t="str">
        <f ca="1"/>
        <v/>
      </c>
      <c r="AE339" s="344" t="str">
        <f ca="1"/>
        <v/>
      </c>
      <c r="AF339" s="319" t="str">
        <f ca="1"/>
        <v/>
      </c>
      <c r="AG339" s="319" t="str">
        <f ca="1"/>
        <v/>
      </c>
      <c r="AH339" s="341" t="str">
        <f ca="1"/>
        <v/>
      </c>
    </row>
    <row r="340" spans="6:34">
      <c r="F340" s="338" t="str">
        <f ca="1"/>
        <v/>
      </c>
      <c r="G340" s="318" t="str">
        <f ca="1"/>
        <v/>
      </c>
      <c r="H340" s="319" t="str">
        <f ca="1"/>
        <v/>
      </c>
      <c r="I340" s="339" t="str">
        <f ca="1"/>
        <v/>
      </c>
      <c r="J340" s="318" t="str">
        <f ca="1"/>
        <v/>
      </c>
      <c r="K340" s="319" t="str">
        <f ca="1"/>
        <v/>
      </c>
      <c r="L340" s="319" t="str">
        <f ca="1"/>
        <v/>
      </c>
      <c r="M340" s="323" t="str">
        <f ca="1"/>
        <v/>
      </c>
      <c r="N340" s="340" t="str">
        <f ca="1"/>
        <v/>
      </c>
      <c r="O340" s="319" t="str">
        <f ca="1"/>
        <v/>
      </c>
      <c r="P340" s="320" t="str">
        <f ca="1"/>
        <v/>
      </c>
      <c r="Q340" s="319" t="str">
        <f ca="1"/>
        <v/>
      </c>
      <c r="R340" s="341" t="str">
        <f ca="1"/>
        <v/>
      </c>
      <c r="T340" s="338" t="str">
        <f ca="1"/>
        <v/>
      </c>
      <c r="U340" s="318" t="str">
        <f ca="1"/>
        <v/>
      </c>
      <c r="V340" s="318" t="str">
        <f ca="1"/>
        <v/>
      </c>
      <c r="W340" s="319" t="str">
        <f ca="1"/>
        <v/>
      </c>
      <c r="X340" s="339" t="str">
        <f ca="1"/>
        <v/>
      </c>
      <c r="Y340" s="318" t="str">
        <f ca="1"/>
        <v/>
      </c>
      <c r="Z340" s="319" t="str">
        <f ca="1"/>
        <v/>
      </c>
      <c r="AA340" s="319" t="str">
        <f ca="1"/>
        <v/>
      </c>
      <c r="AB340" s="323" t="str">
        <f ca="1"/>
        <v/>
      </c>
      <c r="AC340" s="342" t="str">
        <f ca="1"/>
        <v/>
      </c>
      <c r="AD340" s="343" t="str">
        <f ca="1"/>
        <v/>
      </c>
      <c r="AE340" s="344" t="str">
        <f ca="1"/>
        <v/>
      </c>
      <c r="AF340" s="319" t="str">
        <f ca="1"/>
        <v/>
      </c>
      <c r="AG340" s="319" t="str">
        <f ca="1"/>
        <v/>
      </c>
      <c r="AH340" s="341" t="str">
        <f ca="1"/>
        <v/>
      </c>
    </row>
    <row r="341" spans="6:34">
      <c r="F341" s="338" t="str">
        <f ca="1"/>
        <v/>
      </c>
      <c r="G341" s="318" t="str">
        <f ca="1"/>
        <v/>
      </c>
      <c r="H341" s="319" t="str">
        <f ca="1"/>
        <v/>
      </c>
      <c r="I341" s="339" t="str">
        <f ca="1"/>
        <v/>
      </c>
      <c r="J341" s="318" t="str">
        <f ca="1"/>
        <v/>
      </c>
      <c r="K341" s="319" t="str">
        <f ca="1"/>
        <v/>
      </c>
      <c r="L341" s="319" t="str">
        <f ca="1"/>
        <v/>
      </c>
      <c r="M341" s="323" t="str">
        <f ca="1"/>
        <v/>
      </c>
      <c r="N341" s="340" t="str">
        <f ca="1"/>
        <v/>
      </c>
      <c r="O341" s="319" t="str">
        <f ca="1"/>
        <v/>
      </c>
      <c r="P341" s="320" t="str">
        <f ca="1"/>
        <v/>
      </c>
      <c r="Q341" s="319" t="str">
        <f ca="1"/>
        <v/>
      </c>
      <c r="R341" s="341" t="str">
        <f ca="1"/>
        <v/>
      </c>
      <c r="T341" s="338" t="str">
        <f ca="1"/>
        <v/>
      </c>
      <c r="U341" s="318" t="str">
        <f ca="1"/>
        <v/>
      </c>
      <c r="V341" s="318" t="str">
        <f ca="1"/>
        <v/>
      </c>
      <c r="W341" s="319" t="str">
        <f ca="1"/>
        <v/>
      </c>
      <c r="X341" s="339" t="str">
        <f ca="1"/>
        <v/>
      </c>
      <c r="Y341" s="318" t="str">
        <f ca="1"/>
        <v/>
      </c>
      <c r="Z341" s="319" t="str">
        <f ca="1"/>
        <v/>
      </c>
      <c r="AA341" s="319" t="str">
        <f ca="1"/>
        <v/>
      </c>
      <c r="AB341" s="323" t="str">
        <f ca="1"/>
        <v/>
      </c>
      <c r="AC341" s="342" t="str">
        <f ca="1"/>
        <v/>
      </c>
      <c r="AD341" s="343" t="str">
        <f ca="1"/>
        <v/>
      </c>
      <c r="AE341" s="344" t="str">
        <f ca="1"/>
        <v/>
      </c>
      <c r="AF341" s="319" t="str">
        <f ca="1"/>
        <v/>
      </c>
      <c r="AG341" s="319" t="str">
        <f ca="1"/>
        <v/>
      </c>
      <c r="AH341" s="341" t="str">
        <f ca="1"/>
        <v/>
      </c>
    </row>
    <row r="342" spans="6:34">
      <c r="F342" s="338" t="str">
        <f ca="1"/>
        <v/>
      </c>
      <c r="G342" s="318" t="str">
        <f ca="1"/>
        <v/>
      </c>
      <c r="H342" s="319" t="str">
        <f ca="1"/>
        <v/>
      </c>
      <c r="I342" s="339" t="str">
        <f ca="1"/>
        <v/>
      </c>
      <c r="J342" s="318" t="str">
        <f ca="1"/>
        <v/>
      </c>
      <c r="K342" s="319" t="str">
        <f ca="1"/>
        <v/>
      </c>
      <c r="L342" s="319" t="str">
        <f ca="1"/>
        <v/>
      </c>
      <c r="M342" s="323" t="str">
        <f ca="1"/>
        <v/>
      </c>
      <c r="N342" s="340" t="str">
        <f ca="1"/>
        <v/>
      </c>
      <c r="O342" s="319" t="str">
        <f ca="1"/>
        <v/>
      </c>
      <c r="P342" s="320" t="str">
        <f ca="1"/>
        <v/>
      </c>
      <c r="Q342" s="319" t="str">
        <f ca="1"/>
        <v/>
      </c>
      <c r="R342" s="341" t="str">
        <f ca="1"/>
        <v/>
      </c>
      <c r="T342" s="338" t="str">
        <f ca="1"/>
        <v/>
      </c>
      <c r="U342" s="318" t="str">
        <f ca="1"/>
        <v/>
      </c>
      <c r="V342" s="318" t="str">
        <f ca="1"/>
        <v/>
      </c>
      <c r="W342" s="319" t="str">
        <f ca="1"/>
        <v/>
      </c>
      <c r="X342" s="339" t="str">
        <f ca="1"/>
        <v/>
      </c>
      <c r="Y342" s="318" t="str">
        <f ca="1"/>
        <v/>
      </c>
      <c r="Z342" s="319" t="str">
        <f ca="1"/>
        <v/>
      </c>
      <c r="AA342" s="319" t="str">
        <f ca="1"/>
        <v/>
      </c>
      <c r="AB342" s="323" t="str">
        <f ca="1"/>
        <v/>
      </c>
      <c r="AC342" s="342" t="str">
        <f ca="1"/>
        <v/>
      </c>
      <c r="AD342" s="343" t="str">
        <f ca="1"/>
        <v/>
      </c>
      <c r="AE342" s="344" t="str">
        <f ca="1"/>
        <v/>
      </c>
      <c r="AF342" s="319" t="str">
        <f ca="1"/>
        <v/>
      </c>
      <c r="AG342" s="319" t="str">
        <f ca="1"/>
        <v/>
      </c>
      <c r="AH342" s="341" t="str">
        <f ca="1"/>
        <v/>
      </c>
    </row>
    <row r="343" spans="6:34">
      <c r="F343" s="338" t="str">
        <f ca="1"/>
        <v/>
      </c>
      <c r="G343" s="318" t="str">
        <f ca="1"/>
        <v/>
      </c>
      <c r="H343" s="319" t="str">
        <f ca="1"/>
        <v/>
      </c>
      <c r="I343" s="339" t="str">
        <f ca="1"/>
        <v/>
      </c>
      <c r="J343" s="318" t="str">
        <f ca="1"/>
        <v/>
      </c>
      <c r="K343" s="319" t="str">
        <f ca="1"/>
        <v/>
      </c>
      <c r="L343" s="319" t="str">
        <f ca="1"/>
        <v/>
      </c>
      <c r="M343" s="323" t="str">
        <f ca="1"/>
        <v/>
      </c>
      <c r="N343" s="340" t="str">
        <f ca="1"/>
        <v/>
      </c>
      <c r="O343" s="319" t="str">
        <f ca="1"/>
        <v/>
      </c>
      <c r="P343" s="320" t="str">
        <f ca="1"/>
        <v/>
      </c>
      <c r="Q343" s="319" t="str">
        <f ca="1"/>
        <v/>
      </c>
      <c r="R343" s="341" t="str">
        <f ca="1"/>
        <v/>
      </c>
      <c r="T343" s="338" t="str">
        <f ca="1"/>
        <v/>
      </c>
      <c r="U343" s="318" t="str">
        <f ca="1"/>
        <v/>
      </c>
      <c r="V343" s="318" t="str">
        <f ca="1"/>
        <v/>
      </c>
      <c r="W343" s="319" t="str">
        <f ca="1"/>
        <v/>
      </c>
      <c r="X343" s="339" t="str">
        <f ca="1"/>
        <v/>
      </c>
      <c r="Y343" s="318" t="str">
        <f ca="1"/>
        <v/>
      </c>
      <c r="Z343" s="319" t="str">
        <f ca="1"/>
        <v/>
      </c>
      <c r="AA343" s="319" t="str">
        <f ca="1"/>
        <v/>
      </c>
      <c r="AB343" s="323" t="str">
        <f ca="1"/>
        <v/>
      </c>
      <c r="AC343" s="342" t="str">
        <f ca="1"/>
        <v/>
      </c>
      <c r="AD343" s="343" t="str">
        <f ca="1"/>
        <v/>
      </c>
      <c r="AE343" s="344" t="str">
        <f ca="1"/>
        <v/>
      </c>
      <c r="AF343" s="319" t="str">
        <f ca="1"/>
        <v/>
      </c>
      <c r="AG343" s="319" t="str">
        <f ca="1"/>
        <v/>
      </c>
      <c r="AH343" s="341" t="str">
        <f ca="1"/>
        <v/>
      </c>
    </row>
    <row r="344" spans="6:34">
      <c r="F344" s="338" t="str">
        <f ca="1"/>
        <v/>
      </c>
      <c r="G344" s="318" t="str">
        <f ca="1"/>
        <v/>
      </c>
      <c r="H344" s="319" t="str">
        <f ca="1"/>
        <v/>
      </c>
      <c r="I344" s="339" t="str">
        <f ca="1"/>
        <v/>
      </c>
      <c r="J344" s="318" t="str">
        <f ca="1"/>
        <v/>
      </c>
      <c r="K344" s="319" t="str">
        <f ca="1"/>
        <v/>
      </c>
      <c r="L344" s="319" t="str">
        <f ca="1"/>
        <v/>
      </c>
      <c r="M344" s="323" t="str">
        <f ca="1"/>
        <v/>
      </c>
      <c r="N344" s="340" t="str">
        <f ca="1"/>
        <v/>
      </c>
      <c r="O344" s="319" t="str">
        <f ca="1"/>
        <v/>
      </c>
      <c r="P344" s="320" t="str">
        <f ca="1"/>
        <v/>
      </c>
      <c r="Q344" s="319" t="str">
        <f ca="1"/>
        <v/>
      </c>
      <c r="R344" s="341" t="str">
        <f ca="1"/>
        <v/>
      </c>
      <c r="T344" s="338" t="str">
        <f ca="1"/>
        <v/>
      </c>
      <c r="U344" s="318" t="str">
        <f ca="1"/>
        <v/>
      </c>
      <c r="V344" s="318" t="str">
        <f ca="1"/>
        <v/>
      </c>
      <c r="W344" s="319" t="str">
        <f ca="1"/>
        <v/>
      </c>
      <c r="X344" s="339" t="str">
        <f ca="1"/>
        <v/>
      </c>
      <c r="Y344" s="318" t="str">
        <f ca="1"/>
        <v/>
      </c>
      <c r="Z344" s="319" t="str">
        <f ca="1"/>
        <v/>
      </c>
      <c r="AA344" s="319" t="str">
        <f ca="1"/>
        <v/>
      </c>
      <c r="AB344" s="323" t="str">
        <f ca="1"/>
        <v/>
      </c>
      <c r="AC344" s="342" t="str">
        <f ca="1"/>
        <v/>
      </c>
      <c r="AD344" s="343" t="str">
        <f ca="1"/>
        <v/>
      </c>
      <c r="AE344" s="344" t="str">
        <f ca="1"/>
        <v/>
      </c>
      <c r="AF344" s="319" t="str">
        <f ca="1"/>
        <v/>
      </c>
      <c r="AG344" s="319" t="str">
        <f ca="1"/>
        <v/>
      </c>
      <c r="AH344" s="341" t="str">
        <f ca="1"/>
        <v/>
      </c>
    </row>
    <row r="345" spans="6:34">
      <c r="F345" s="338" t="str">
        <f ca="1"/>
        <v/>
      </c>
      <c r="G345" s="318" t="str">
        <f ca="1"/>
        <v/>
      </c>
      <c r="H345" s="319" t="str">
        <f ca="1"/>
        <v/>
      </c>
      <c r="I345" s="339" t="str">
        <f ca="1"/>
        <v/>
      </c>
      <c r="J345" s="318" t="str">
        <f ca="1"/>
        <v/>
      </c>
      <c r="K345" s="319" t="str">
        <f ca="1"/>
        <v/>
      </c>
      <c r="L345" s="319" t="str">
        <f ca="1"/>
        <v/>
      </c>
      <c r="M345" s="323" t="str">
        <f ca="1"/>
        <v/>
      </c>
      <c r="N345" s="340" t="str">
        <f ca="1"/>
        <v/>
      </c>
      <c r="O345" s="319" t="str">
        <f ca="1"/>
        <v/>
      </c>
      <c r="P345" s="320" t="str">
        <f ca="1"/>
        <v/>
      </c>
      <c r="Q345" s="319" t="str">
        <f ca="1"/>
        <v/>
      </c>
      <c r="R345" s="341" t="str">
        <f ca="1"/>
        <v/>
      </c>
      <c r="T345" s="338" t="str">
        <f ca="1"/>
        <v/>
      </c>
      <c r="U345" s="318" t="str">
        <f ca="1"/>
        <v/>
      </c>
      <c r="V345" s="318" t="str">
        <f ca="1"/>
        <v/>
      </c>
      <c r="W345" s="319" t="str">
        <f ca="1"/>
        <v/>
      </c>
      <c r="X345" s="339" t="str">
        <f ca="1"/>
        <v/>
      </c>
      <c r="Y345" s="318" t="str">
        <f ca="1"/>
        <v/>
      </c>
      <c r="Z345" s="319" t="str">
        <f ca="1"/>
        <v/>
      </c>
      <c r="AA345" s="319" t="str">
        <f ca="1"/>
        <v/>
      </c>
      <c r="AB345" s="323" t="str">
        <f ca="1"/>
        <v/>
      </c>
      <c r="AC345" s="342" t="str">
        <f ca="1"/>
        <v/>
      </c>
      <c r="AD345" s="343" t="str">
        <f ca="1"/>
        <v/>
      </c>
      <c r="AE345" s="344" t="str">
        <f ca="1"/>
        <v/>
      </c>
      <c r="AF345" s="319" t="str">
        <f ca="1"/>
        <v/>
      </c>
      <c r="AG345" s="319" t="str">
        <f ca="1"/>
        <v/>
      </c>
      <c r="AH345" s="341" t="str">
        <f ca="1"/>
        <v/>
      </c>
    </row>
    <row r="346" spans="6:34">
      <c r="F346" s="338" t="str">
        <f ca="1"/>
        <v/>
      </c>
      <c r="G346" s="318" t="str">
        <f ca="1"/>
        <v/>
      </c>
      <c r="H346" s="319" t="str">
        <f ca="1"/>
        <v/>
      </c>
      <c r="I346" s="339" t="str">
        <f ca="1"/>
        <v/>
      </c>
      <c r="J346" s="318" t="str">
        <f ca="1"/>
        <v/>
      </c>
      <c r="K346" s="319" t="str">
        <f ca="1"/>
        <v/>
      </c>
      <c r="L346" s="319" t="str">
        <f ca="1"/>
        <v/>
      </c>
      <c r="M346" s="323" t="str">
        <f ca="1"/>
        <v/>
      </c>
      <c r="N346" s="340" t="str">
        <f ca="1"/>
        <v/>
      </c>
      <c r="O346" s="319" t="str">
        <f ca="1"/>
        <v/>
      </c>
      <c r="P346" s="320" t="str">
        <f ca="1"/>
        <v/>
      </c>
      <c r="Q346" s="319" t="str">
        <f ca="1"/>
        <v/>
      </c>
      <c r="R346" s="341" t="str">
        <f ca="1"/>
        <v/>
      </c>
      <c r="T346" s="338" t="str">
        <f ca="1"/>
        <v/>
      </c>
      <c r="U346" s="318" t="str">
        <f ca="1"/>
        <v/>
      </c>
      <c r="V346" s="318" t="str">
        <f ca="1"/>
        <v/>
      </c>
      <c r="W346" s="319" t="str">
        <f ca="1"/>
        <v/>
      </c>
      <c r="X346" s="339" t="str">
        <f ca="1"/>
        <v/>
      </c>
      <c r="Y346" s="318" t="str">
        <f ca="1"/>
        <v/>
      </c>
      <c r="Z346" s="319" t="str">
        <f ca="1"/>
        <v/>
      </c>
      <c r="AA346" s="319" t="str">
        <f ca="1"/>
        <v/>
      </c>
      <c r="AB346" s="323" t="str">
        <f ca="1"/>
        <v/>
      </c>
      <c r="AC346" s="342" t="str">
        <f ca="1"/>
        <v/>
      </c>
      <c r="AD346" s="343" t="str">
        <f ca="1"/>
        <v/>
      </c>
      <c r="AE346" s="344" t="str">
        <f ca="1"/>
        <v/>
      </c>
      <c r="AF346" s="319" t="str">
        <f ca="1"/>
        <v/>
      </c>
      <c r="AG346" s="319" t="str">
        <f ca="1"/>
        <v/>
      </c>
      <c r="AH346" s="341" t="str">
        <f ca="1"/>
        <v/>
      </c>
    </row>
    <row r="347" spans="6:34">
      <c r="F347" s="338" t="str">
        <f ca="1"/>
        <v/>
      </c>
      <c r="G347" s="318" t="str">
        <f ca="1"/>
        <v/>
      </c>
      <c r="H347" s="319" t="str">
        <f ca="1"/>
        <v/>
      </c>
      <c r="I347" s="339" t="str">
        <f ca="1"/>
        <v/>
      </c>
      <c r="J347" s="318" t="str">
        <f ca="1"/>
        <v/>
      </c>
      <c r="K347" s="319" t="str">
        <f ca="1"/>
        <v/>
      </c>
      <c r="L347" s="319" t="str">
        <f ca="1"/>
        <v/>
      </c>
      <c r="M347" s="323" t="str">
        <f ca="1"/>
        <v/>
      </c>
      <c r="N347" s="340" t="str">
        <f ca="1"/>
        <v/>
      </c>
      <c r="O347" s="319" t="str">
        <f ca="1"/>
        <v/>
      </c>
      <c r="P347" s="320" t="str">
        <f ca="1"/>
        <v/>
      </c>
      <c r="Q347" s="319" t="str">
        <f ca="1"/>
        <v/>
      </c>
      <c r="R347" s="341" t="str">
        <f ca="1"/>
        <v/>
      </c>
      <c r="T347" s="338" t="str">
        <f ca="1"/>
        <v/>
      </c>
      <c r="U347" s="318" t="str">
        <f ca="1"/>
        <v/>
      </c>
      <c r="V347" s="318" t="str">
        <f ca="1"/>
        <v/>
      </c>
      <c r="W347" s="319" t="str">
        <f ca="1"/>
        <v/>
      </c>
      <c r="X347" s="339" t="str">
        <f ca="1"/>
        <v/>
      </c>
      <c r="Y347" s="318" t="str">
        <f ca="1"/>
        <v/>
      </c>
      <c r="Z347" s="319" t="str">
        <f ca="1"/>
        <v/>
      </c>
      <c r="AA347" s="319" t="str">
        <f ca="1"/>
        <v/>
      </c>
      <c r="AB347" s="323" t="str">
        <f ca="1"/>
        <v/>
      </c>
      <c r="AC347" s="342" t="str">
        <f ca="1"/>
        <v/>
      </c>
      <c r="AD347" s="343" t="str">
        <f ca="1"/>
        <v/>
      </c>
      <c r="AE347" s="344" t="str">
        <f ca="1"/>
        <v/>
      </c>
      <c r="AF347" s="319" t="str">
        <f ca="1"/>
        <v/>
      </c>
      <c r="AG347" s="319" t="str">
        <f ca="1"/>
        <v/>
      </c>
      <c r="AH347" s="341" t="str">
        <f ca="1"/>
        <v/>
      </c>
    </row>
    <row r="348" spans="6:34">
      <c r="F348" s="338" t="str">
        <f ca="1"/>
        <v/>
      </c>
      <c r="G348" s="318" t="str">
        <f ca="1"/>
        <v/>
      </c>
      <c r="H348" s="319" t="str">
        <f ca="1"/>
        <v/>
      </c>
      <c r="I348" s="339" t="str">
        <f ca="1"/>
        <v/>
      </c>
      <c r="J348" s="318" t="str">
        <f ca="1"/>
        <v/>
      </c>
      <c r="K348" s="319" t="str">
        <f ca="1"/>
        <v/>
      </c>
      <c r="L348" s="319" t="str">
        <f ca="1"/>
        <v/>
      </c>
      <c r="M348" s="323" t="str">
        <f ca="1"/>
        <v/>
      </c>
      <c r="N348" s="340" t="str">
        <f ca="1"/>
        <v/>
      </c>
      <c r="O348" s="319" t="str">
        <f ca="1"/>
        <v/>
      </c>
      <c r="P348" s="320" t="str">
        <f ca="1"/>
        <v/>
      </c>
      <c r="Q348" s="319" t="str">
        <f ca="1"/>
        <v/>
      </c>
      <c r="R348" s="341" t="str">
        <f ca="1"/>
        <v/>
      </c>
      <c r="T348" s="338" t="str">
        <f ca="1"/>
        <v/>
      </c>
      <c r="U348" s="318" t="str">
        <f ca="1"/>
        <v/>
      </c>
      <c r="V348" s="318" t="str">
        <f ca="1"/>
        <v/>
      </c>
      <c r="W348" s="319" t="str">
        <f ca="1"/>
        <v/>
      </c>
      <c r="X348" s="339" t="str">
        <f ca="1"/>
        <v/>
      </c>
      <c r="Y348" s="318" t="str">
        <f ca="1"/>
        <v/>
      </c>
      <c r="Z348" s="319" t="str">
        <f ca="1"/>
        <v/>
      </c>
      <c r="AA348" s="319" t="str">
        <f ca="1"/>
        <v/>
      </c>
      <c r="AB348" s="323" t="str">
        <f ca="1"/>
        <v/>
      </c>
      <c r="AC348" s="342" t="str">
        <f ca="1"/>
        <v/>
      </c>
      <c r="AD348" s="343" t="str">
        <f ca="1"/>
        <v/>
      </c>
      <c r="AE348" s="344" t="str">
        <f ca="1"/>
        <v/>
      </c>
      <c r="AF348" s="319" t="str">
        <f ca="1"/>
        <v/>
      </c>
      <c r="AG348" s="319" t="str">
        <f ca="1"/>
        <v/>
      </c>
      <c r="AH348" s="341" t="str">
        <f ca="1"/>
        <v/>
      </c>
    </row>
    <row r="349" spans="6:34">
      <c r="F349" s="338" t="str">
        <f ca="1"/>
        <v/>
      </c>
      <c r="G349" s="318" t="str">
        <f ca="1"/>
        <v/>
      </c>
      <c r="H349" s="319" t="str">
        <f ca="1"/>
        <v/>
      </c>
      <c r="I349" s="339" t="str">
        <f ca="1"/>
        <v/>
      </c>
      <c r="J349" s="318" t="str">
        <f ca="1"/>
        <v/>
      </c>
      <c r="K349" s="319" t="str">
        <f ca="1"/>
        <v/>
      </c>
      <c r="L349" s="319" t="str">
        <f ca="1"/>
        <v/>
      </c>
      <c r="M349" s="323" t="str">
        <f ca="1"/>
        <v/>
      </c>
      <c r="N349" s="340" t="str">
        <f ca="1"/>
        <v/>
      </c>
      <c r="O349" s="319" t="str">
        <f ca="1"/>
        <v/>
      </c>
      <c r="P349" s="320" t="str">
        <f ca="1"/>
        <v/>
      </c>
      <c r="Q349" s="319" t="str">
        <f ca="1"/>
        <v/>
      </c>
      <c r="R349" s="341" t="str">
        <f ca="1"/>
        <v/>
      </c>
      <c r="T349" s="338" t="str">
        <f ca="1"/>
        <v/>
      </c>
      <c r="U349" s="318" t="str">
        <f ca="1"/>
        <v/>
      </c>
      <c r="V349" s="318" t="str">
        <f ca="1"/>
        <v/>
      </c>
      <c r="W349" s="319" t="str">
        <f ca="1"/>
        <v/>
      </c>
      <c r="X349" s="339" t="str">
        <f ca="1"/>
        <v/>
      </c>
      <c r="Y349" s="318" t="str">
        <f ca="1"/>
        <v/>
      </c>
      <c r="Z349" s="319" t="str">
        <f ca="1"/>
        <v/>
      </c>
      <c r="AA349" s="319" t="str">
        <f ca="1"/>
        <v/>
      </c>
      <c r="AB349" s="323" t="str">
        <f ca="1"/>
        <v/>
      </c>
      <c r="AC349" s="342" t="str">
        <f ca="1"/>
        <v/>
      </c>
      <c r="AD349" s="343" t="str">
        <f ca="1"/>
        <v/>
      </c>
      <c r="AE349" s="344" t="str">
        <f ca="1"/>
        <v/>
      </c>
      <c r="AF349" s="319" t="str">
        <f ca="1"/>
        <v/>
      </c>
      <c r="AG349" s="319" t="str">
        <f ca="1"/>
        <v/>
      </c>
      <c r="AH349" s="341" t="str">
        <f ca="1"/>
        <v/>
      </c>
    </row>
    <row r="350" spans="6:34">
      <c r="F350" s="338" t="str">
        <f ca="1"/>
        <v/>
      </c>
      <c r="G350" s="318" t="str">
        <f ca="1"/>
        <v/>
      </c>
      <c r="H350" s="319" t="str">
        <f ca="1"/>
        <v/>
      </c>
      <c r="I350" s="339" t="str">
        <f ca="1"/>
        <v/>
      </c>
      <c r="J350" s="318" t="str">
        <f ca="1"/>
        <v/>
      </c>
      <c r="K350" s="319" t="str">
        <f ca="1"/>
        <v/>
      </c>
      <c r="L350" s="319" t="str">
        <f ca="1"/>
        <v/>
      </c>
      <c r="M350" s="323" t="str">
        <f ca="1"/>
        <v/>
      </c>
      <c r="N350" s="340" t="str">
        <f ca="1"/>
        <v/>
      </c>
      <c r="O350" s="319" t="str">
        <f ca="1"/>
        <v/>
      </c>
      <c r="P350" s="320" t="str">
        <f ca="1"/>
        <v/>
      </c>
      <c r="Q350" s="319" t="str">
        <f ca="1"/>
        <v/>
      </c>
      <c r="R350" s="341" t="str">
        <f ca="1"/>
        <v/>
      </c>
      <c r="T350" s="338" t="str">
        <f ca="1"/>
        <v/>
      </c>
      <c r="U350" s="318" t="str">
        <f ca="1"/>
        <v/>
      </c>
      <c r="V350" s="318" t="str">
        <f ca="1"/>
        <v/>
      </c>
      <c r="W350" s="319" t="str">
        <f ca="1"/>
        <v/>
      </c>
      <c r="X350" s="339" t="str">
        <f ca="1"/>
        <v/>
      </c>
      <c r="Y350" s="318" t="str">
        <f ca="1"/>
        <v/>
      </c>
      <c r="Z350" s="319" t="str">
        <f ca="1"/>
        <v/>
      </c>
      <c r="AA350" s="319" t="str">
        <f ca="1"/>
        <v/>
      </c>
      <c r="AB350" s="323" t="str">
        <f ca="1"/>
        <v/>
      </c>
      <c r="AC350" s="342" t="str">
        <f ca="1"/>
        <v/>
      </c>
      <c r="AD350" s="343" t="str">
        <f ca="1"/>
        <v/>
      </c>
      <c r="AE350" s="344" t="str">
        <f ca="1"/>
        <v/>
      </c>
      <c r="AF350" s="319" t="str">
        <f ca="1"/>
        <v/>
      </c>
      <c r="AG350" s="319" t="str">
        <f ca="1"/>
        <v/>
      </c>
      <c r="AH350" s="341" t="str">
        <f ca="1"/>
        <v/>
      </c>
    </row>
    <row r="351" spans="6:34">
      <c r="F351" s="338" t="str">
        <f ca="1"/>
        <v/>
      </c>
      <c r="G351" s="318" t="str">
        <f ca="1"/>
        <v/>
      </c>
      <c r="H351" s="319" t="str">
        <f ca="1"/>
        <v/>
      </c>
      <c r="I351" s="339" t="str">
        <f ca="1"/>
        <v/>
      </c>
      <c r="J351" s="318" t="str">
        <f ca="1"/>
        <v/>
      </c>
      <c r="K351" s="319" t="str">
        <f ca="1"/>
        <v/>
      </c>
      <c r="L351" s="319" t="str">
        <f ca="1"/>
        <v/>
      </c>
      <c r="M351" s="323" t="str">
        <f ca="1"/>
        <v/>
      </c>
      <c r="N351" s="340" t="str">
        <f ca="1"/>
        <v/>
      </c>
      <c r="O351" s="319" t="str">
        <f ca="1"/>
        <v/>
      </c>
      <c r="P351" s="320" t="str">
        <f ca="1"/>
        <v/>
      </c>
      <c r="Q351" s="319" t="str">
        <f ca="1"/>
        <v/>
      </c>
      <c r="R351" s="341" t="str">
        <f ca="1"/>
        <v/>
      </c>
      <c r="T351" s="338" t="str">
        <f ca="1"/>
        <v/>
      </c>
      <c r="U351" s="318" t="str">
        <f ca="1"/>
        <v/>
      </c>
      <c r="V351" s="318" t="str">
        <f ca="1"/>
        <v/>
      </c>
      <c r="W351" s="319" t="str">
        <f ca="1"/>
        <v/>
      </c>
      <c r="X351" s="339" t="str">
        <f ca="1"/>
        <v/>
      </c>
      <c r="Y351" s="318" t="str">
        <f ca="1"/>
        <v/>
      </c>
      <c r="Z351" s="319" t="str">
        <f ca="1"/>
        <v/>
      </c>
      <c r="AA351" s="319" t="str">
        <f ca="1"/>
        <v/>
      </c>
      <c r="AB351" s="323" t="str">
        <f ca="1"/>
        <v/>
      </c>
      <c r="AC351" s="342" t="str">
        <f ca="1"/>
        <v/>
      </c>
      <c r="AD351" s="343" t="str">
        <f ca="1"/>
        <v/>
      </c>
      <c r="AE351" s="344" t="str">
        <f ca="1"/>
        <v/>
      </c>
      <c r="AF351" s="319" t="str">
        <f ca="1"/>
        <v/>
      </c>
      <c r="AG351" s="319" t="str">
        <f ca="1"/>
        <v/>
      </c>
      <c r="AH351" s="341" t="str">
        <f ca="1"/>
        <v/>
      </c>
    </row>
    <row r="352" spans="6:34">
      <c r="F352" s="338" t="str">
        <f ca="1"/>
        <v/>
      </c>
      <c r="G352" s="318" t="str">
        <f ca="1"/>
        <v/>
      </c>
      <c r="H352" s="319" t="str">
        <f ca="1"/>
        <v/>
      </c>
      <c r="I352" s="339" t="str">
        <f ca="1"/>
        <v/>
      </c>
      <c r="J352" s="318" t="str">
        <f ca="1"/>
        <v/>
      </c>
      <c r="K352" s="319" t="str">
        <f ca="1"/>
        <v/>
      </c>
      <c r="L352" s="319" t="str">
        <f ca="1"/>
        <v/>
      </c>
      <c r="M352" s="323" t="str">
        <f ca="1"/>
        <v/>
      </c>
      <c r="N352" s="340" t="str">
        <f ca="1"/>
        <v/>
      </c>
      <c r="O352" s="319" t="str">
        <f ca="1"/>
        <v/>
      </c>
      <c r="P352" s="320" t="str">
        <f ca="1"/>
        <v/>
      </c>
      <c r="Q352" s="319" t="str">
        <f ca="1"/>
        <v/>
      </c>
      <c r="R352" s="341" t="str">
        <f ca="1"/>
        <v/>
      </c>
      <c r="T352" s="338" t="str">
        <f ca="1"/>
        <v/>
      </c>
      <c r="U352" s="318" t="str">
        <f ca="1"/>
        <v/>
      </c>
      <c r="V352" s="318" t="str">
        <f ca="1"/>
        <v/>
      </c>
      <c r="W352" s="319" t="str">
        <f ca="1"/>
        <v/>
      </c>
      <c r="X352" s="339" t="str">
        <f ca="1"/>
        <v/>
      </c>
      <c r="Y352" s="318" t="str">
        <f ca="1"/>
        <v/>
      </c>
      <c r="Z352" s="319" t="str">
        <f ca="1"/>
        <v/>
      </c>
      <c r="AA352" s="319" t="str">
        <f ca="1"/>
        <v/>
      </c>
      <c r="AB352" s="323" t="str">
        <f ca="1"/>
        <v/>
      </c>
      <c r="AC352" s="342" t="str">
        <f ca="1"/>
        <v/>
      </c>
      <c r="AD352" s="343" t="str">
        <f ca="1"/>
        <v/>
      </c>
      <c r="AE352" s="344" t="str">
        <f ca="1"/>
        <v/>
      </c>
      <c r="AF352" s="319" t="str">
        <f ca="1"/>
        <v/>
      </c>
      <c r="AG352" s="319" t="str">
        <f ca="1"/>
        <v/>
      </c>
      <c r="AH352" s="341" t="str">
        <f ca="1"/>
        <v/>
      </c>
    </row>
    <row r="353" spans="6:34">
      <c r="F353" s="338" t="str">
        <f ca="1"/>
        <v/>
      </c>
      <c r="G353" s="318" t="str">
        <f ca="1"/>
        <v/>
      </c>
      <c r="H353" s="319" t="str">
        <f ca="1"/>
        <v/>
      </c>
      <c r="I353" s="339" t="str">
        <f ca="1"/>
        <v/>
      </c>
      <c r="J353" s="318" t="str">
        <f ca="1"/>
        <v/>
      </c>
      <c r="K353" s="319" t="str">
        <f ca="1"/>
        <v/>
      </c>
      <c r="L353" s="319" t="str">
        <f ca="1"/>
        <v/>
      </c>
      <c r="M353" s="323" t="str">
        <f ca="1"/>
        <v/>
      </c>
      <c r="N353" s="340" t="str">
        <f ca="1"/>
        <v/>
      </c>
      <c r="O353" s="319" t="str">
        <f ca="1"/>
        <v/>
      </c>
      <c r="P353" s="320" t="str">
        <f ca="1"/>
        <v/>
      </c>
      <c r="Q353" s="319" t="str">
        <f ca="1"/>
        <v/>
      </c>
      <c r="R353" s="341" t="str">
        <f ca="1"/>
        <v/>
      </c>
      <c r="T353" s="338" t="str">
        <f ca="1"/>
        <v/>
      </c>
      <c r="U353" s="318" t="str">
        <f ca="1"/>
        <v/>
      </c>
      <c r="V353" s="318" t="str">
        <f ca="1"/>
        <v/>
      </c>
      <c r="W353" s="319" t="str">
        <f ca="1"/>
        <v/>
      </c>
      <c r="X353" s="339" t="str">
        <f ca="1"/>
        <v/>
      </c>
      <c r="Y353" s="318" t="str">
        <f ca="1"/>
        <v/>
      </c>
      <c r="Z353" s="319" t="str">
        <f ca="1"/>
        <v/>
      </c>
      <c r="AA353" s="319" t="str">
        <f ca="1"/>
        <v/>
      </c>
      <c r="AB353" s="323" t="str">
        <f ca="1"/>
        <v/>
      </c>
      <c r="AC353" s="342" t="str">
        <f ca="1"/>
        <v/>
      </c>
      <c r="AD353" s="343" t="str">
        <f ca="1"/>
        <v/>
      </c>
      <c r="AE353" s="344" t="str">
        <f ca="1"/>
        <v/>
      </c>
      <c r="AF353" s="319" t="str">
        <f ca="1"/>
        <v/>
      </c>
      <c r="AG353" s="319" t="str">
        <f ca="1"/>
        <v/>
      </c>
      <c r="AH353" s="341" t="str">
        <f ca="1"/>
        <v/>
      </c>
    </row>
    <row r="354" spans="6:34">
      <c r="F354" s="338" t="str">
        <f ca="1"/>
        <v/>
      </c>
      <c r="G354" s="318" t="str">
        <f ca="1"/>
        <v/>
      </c>
      <c r="H354" s="319" t="str">
        <f ca="1"/>
        <v/>
      </c>
      <c r="I354" s="339" t="str">
        <f ca="1"/>
        <v/>
      </c>
      <c r="J354" s="318" t="str">
        <f ca="1"/>
        <v/>
      </c>
      <c r="K354" s="319" t="str">
        <f ca="1"/>
        <v/>
      </c>
      <c r="L354" s="319" t="str">
        <f ca="1"/>
        <v/>
      </c>
      <c r="M354" s="323" t="str">
        <f ca="1"/>
        <v/>
      </c>
      <c r="N354" s="340" t="str">
        <f ca="1"/>
        <v/>
      </c>
      <c r="O354" s="319" t="str">
        <f ca="1"/>
        <v/>
      </c>
      <c r="P354" s="320" t="str">
        <f ca="1"/>
        <v/>
      </c>
      <c r="Q354" s="319" t="str">
        <f ca="1"/>
        <v/>
      </c>
      <c r="R354" s="341" t="str">
        <f ca="1"/>
        <v/>
      </c>
      <c r="T354" s="338" t="str">
        <f ca="1"/>
        <v/>
      </c>
      <c r="U354" s="318" t="str">
        <f ca="1"/>
        <v/>
      </c>
      <c r="V354" s="318" t="str">
        <f ca="1"/>
        <v/>
      </c>
      <c r="W354" s="319" t="str">
        <f ca="1"/>
        <v/>
      </c>
      <c r="X354" s="339" t="str">
        <f ca="1"/>
        <v/>
      </c>
      <c r="Y354" s="318" t="str">
        <f ca="1"/>
        <v/>
      </c>
      <c r="Z354" s="319" t="str">
        <f ca="1"/>
        <v/>
      </c>
      <c r="AA354" s="319" t="str">
        <f ca="1"/>
        <v/>
      </c>
      <c r="AB354" s="323" t="str">
        <f ca="1"/>
        <v/>
      </c>
      <c r="AC354" s="342" t="str">
        <f ca="1"/>
        <v/>
      </c>
      <c r="AD354" s="343" t="str">
        <f ca="1"/>
        <v/>
      </c>
      <c r="AE354" s="344" t="str">
        <f ca="1"/>
        <v/>
      </c>
      <c r="AF354" s="319" t="str">
        <f ca="1"/>
        <v/>
      </c>
      <c r="AG354" s="319" t="str">
        <f ca="1"/>
        <v/>
      </c>
      <c r="AH354" s="341" t="str">
        <f ca="1"/>
        <v/>
      </c>
    </row>
    <row r="355" spans="6:34">
      <c r="F355" s="338" t="str">
        <f ca="1"/>
        <v/>
      </c>
      <c r="G355" s="318" t="str">
        <f ca="1"/>
        <v/>
      </c>
      <c r="H355" s="319" t="str">
        <f ca="1"/>
        <v/>
      </c>
      <c r="I355" s="339" t="str">
        <f ca="1"/>
        <v/>
      </c>
      <c r="J355" s="318" t="str">
        <f ca="1"/>
        <v/>
      </c>
      <c r="K355" s="319" t="str">
        <f ca="1"/>
        <v/>
      </c>
      <c r="L355" s="319" t="str">
        <f ca="1"/>
        <v/>
      </c>
      <c r="M355" s="323" t="str">
        <f ca="1"/>
        <v/>
      </c>
      <c r="N355" s="340" t="str">
        <f ca="1"/>
        <v/>
      </c>
      <c r="O355" s="319" t="str">
        <f ca="1"/>
        <v/>
      </c>
      <c r="P355" s="320" t="str">
        <f ca="1"/>
        <v/>
      </c>
      <c r="Q355" s="319" t="str">
        <f ca="1"/>
        <v/>
      </c>
      <c r="R355" s="341" t="str">
        <f ca="1"/>
        <v/>
      </c>
      <c r="T355" s="338" t="str">
        <f ca="1"/>
        <v/>
      </c>
      <c r="U355" s="318" t="str">
        <f ca="1"/>
        <v/>
      </c>
      <c r="V355" s="318" t="str">
        <f ca="1"/>
        <v/>
      </c>
      <c r="W355" s="319" t="str">
        <f ca="1"/>
        <v/>
      </c>
      <c r="X355" s="339" t="str">
        <f ca="1"/>
        <v/>
      </c>
      <c r="Y355" s="318" t="str">
        <f ca="1"/>
        <v/>
      </c>
      <c r="Z355" s="319" t="str">
        <f ca="1"/>
        <v/>
      </c>
      <c r="AA355" s="319" t="str">
        <f ca="1"/>
        <v/>
      </c>
      <c r="AB355" s="323" t="str">
        <f ca="1"/>
        <v/>
      </c>
      <c r="AC355" s="342" t="str">
        <f ca="1"/>
        <v/>
      </c>
      <c r="AD355" s="343" t="str">
        <f ca="1"/>
        <v/>
      </c>
      <c r="AE355" s="344" t="str">
        <f ca="1"/>
        <v/>
      </c>
      <c r="AF355" s="319" t="str">
        <f ca="1"/>
        <v/>
      </c>
      <c r="AG355" s="319" t="str">
        <f ca="1"/>
        <v/>
      </c>
      <c r="AH355" s="341" t="str">
        <f ca="1"/>
        <v/>
      </c>
    </row>
    <row r="356" spans="6:34">
      <c r="F356" s="338" t="str">
        <f ca="1"/>
        <v/>
      </c>
      <c r="G356" s="318" t="str">
        <f ca="1"/>
        <v/>
      </c>
      <c r="H356" s="319" t="str">
        <f ca="1"/>
        <v/>
      </c>
      <c r="I356" s="339" t="str">
        <f ca="1"/>
        <v/>
      </c>
      <c r="J356" s="318" t="str">
        <f ca="1"/>
        <v/>
      </c>
      <c r="K356" s="319" t="str">
        <f ca="1"/>
        <v/>
      </c>
      <c r="L356" s="319" t="str">
        <f ca="1"/>
        <v/>
      </c>
      <c r="M356" s="323" t="str">
        <f ca="1"/>
        <v/>
      </c>
      <c r="N356" s="340" t="str">
        <f ca="1"/>
        <v/>
      </c>
      <c r="O356" s="319" t="str">
        <f ca="1"/>
        <v/>
      </c>
      <c r="P356" s="320" t="str">
        <f ca="1"/>
        <v/>
      </c>
      <c r="Q356" s="319" t="str">
        <f ca="1"/>
        <v/>
      </c>
      <c r="R356" s="341" t="str">
        <f ca="1"/>
        <v/>
      </c>
      <c r="T356" s="338" t="str">
        <f ca="1"/>
        <v/>
      </c>
      <c r="U356" s="318" t="str">
        <f ca="1"/>
        <v/>
      </c>
      <c r="V356" s="318" t="str">
        <f ca="1"/>
        <v/>
      </c>
      <c r="W356" s="319" t="str">
        <f ca="1"/>
        <v/>
      </c>
      <c r="X356" s="339" t="str">
        <f ca="1"/>
        <v/>
      </c>
      <c r="Y356" s="318" t="str">
        <f ca="1"/>
        <v/>
      </c>
      <c r="Z356" s="319" t="str">
        <f ca="1"/>
        <v/>
      </c>
      <c r="AA356" s="319" t="str">
        <f ca="1"/>
        <v/>
      </c>
      <c r="AB356" s="323" t="str">
        <f ca="1"/>
        <v/>
      </c>
      <c r="AC356" s="342" t="str">
        <f ca="1"/>
        <v/>
      </c>
      <c r="AD356" s="343" t="str">
        <f ca="1"/>
        <v/>
      </c>
      <c r="AE356" s="344" t="str">
        <f ca="1"/>
        <v/>
      </c>
      <c r="AF356" s="319" t="str">
        <f ca="1"/>
        <v/>
      </c>
      <c r="AG356" s="319" t="str">
        <f ca="1"/>
        <v/>
      </c>
      <c r="AH356" s="341" t="str">
        <f ca="1"/>
        <v/>
      </c>
    </row>
    <row r="357" spans="6:34">
      <c r="F357" s="338" t="str">
        <f ca="1"/>
        <v/>
      </c>
      <c r="G357" s="318" t="str">
        <f ca="1"/>
        <v/>
      </c>
      <c r="H357" s="319" t="str">
        <f ca="1"/>
        <v/>
      </c>
      <c r="I357" s="339" t="str">
        <f ca="1"/>
        <v/>
      </c>
      <c r="J357" s="318" t="str">
        <f ca="1"/>
        <v/>
      </c>
      <c r="K357" s="319" t="str">
        <f ca="1"/>
        <v/>
      </c>
      <c r="L357" s="319" t="str">
        <f ca="1"/>
        <v/>
      </c>
      <c r="M357" s="323" t="str">
        <f ca="1"/>
        <v/>
      </c>
      <c r="N357" s="340" t="str">
        <f ca="1"/>
        <v/>
      </c>
      <c r="O357" s="319" t="str">
        <f ca="1"/>
        <v/>
      </c>
      <c r="P357" s="320" t="str">
        <f ca="1"/>
        <v/>
      </c>
      <c r="Q357" s="319" t="str">
        <f ca="1"/>
        <v/>
      </c>
      <c r="R357" s="341" t="str">
        <f ca="1"/>
        <v/>
      </c>
      <c r="T357" s="338" t="str">
        <f ca="1"/>
        <v/>
      </c>
      <c r="U357" s="318" t="str">
        <f ca="1"/>
        <v/>
      </c>
      <c r="V357" s="318" t="str">
        <f ca="1"/>
        <v/>
      </c>
      <c r="W357" s="319" t="str">
        <f ca="1"/>
        <v/>
      </c>
      <c r="X357" s="339" t="str">
        <f ca="1"/>
        <v/>
      </c>
      <c r="Y357" s="318" t="str">
        <f ca="1"/>
        <v/>
      </c>
      <c r="Z357" s="319" t="str">
        <f ca="1"/>
        <v/>
      </c>
      <c r="AA357" s="319" t="str">
        <f ca="1"/>
        <v/>
      </c>
      <c r="AB357" s="323" t="str">
        <f ca="1"/>
        <v/>
      </c>
      <c r="AC357" s="342" t="str">
        <f ca="1"/>
        <v/>
      </c>
      <c r="AD357" s="343" t="str">
        <f ca="1"/>
        <v/>
      </c>
      <c r="AE357" s="344" t="str">
        <f ca="1"/>
        <v/>
      </c>
      <c r="AF357" s="319" t="str">
        <f ca="1"/>
        <v/>
      </c>
      <c r="AG357" s="319" t="str">
        <f ca="1"/>
        <v/>
      </c>
      <c r="AH357" s="341" t="str">
        <f ca="1"/>
        <v/>
      </c>
    </row>
    <row r="358" spans="6:34">
      <c r="F358" s="338" t="str">
        <f ca="1"/>
        <v/>
      </c>
      <c r="G358" s="318" t="str">
        <f ca="1"/>
        <v/>
      </c>
      <c r="H358" s="319" t="str">
        <f ca="1"/>
        <v/>
      </c>
      <c r="I358" s="339" t="str">
        <f ca="1"/>
        <v/>
      </c>
      <c r="J358" s="318" t="str">
        <f ca="1"/>
        <v/>
      </c>
      <c r="K358" s="319" t="str">
        <f ca="1"/>
        <v/>
      </c>
      <c r="L358" s="319" t="str">
        <f ca="1"/>
        <v/>
      </c>
      <c r="M358" s="323" t="str">
        <f ca="1"/>
        <v/>
      </c>
      <c r="N358" s="340" t="str">
        <f ca="1"/>
        <v/>
      </c>
      <c r="O358" s="319" t="str">
        <f ca="1"/>
        <v/>
      </c>
      <c r="P358" s="320" t="str">
        <f ca="1"/>
        <v/>
      </c>
      <c r="Q358" s="319" t="str">
        <f ca="1"/>
        <v/>
      </c>
      <c r="R358" s="341" t="str">
        <f ca="1"/>
        <v/>
      </c>
      <c r="T358" s="338" t="str">
        <f ca="1"/>
        <v/>
      </c>
      <c r="U358" s="318" t="str">
        <f ca="1"/>
        <v/>
      </c>
      <c r="V358" s="318" t="str">
        <f ca="1"/>
        <v/>
      </c>
      <c r="W358" s="319" t="str">
        <f ca="1"/>
        <v/>
      </c>
      <c r="X358" s="339" t="str">
        <f ca="1"/>
        <v/>
      </c>
      <c r="Y358" s="318" t="str">
        <f ca="1"/>
        <v/>
      </c>
      <c r="Z358" s="319" t="str">
        <f ca="1"/>
        <v/>
      </c>
      <c r="AA358" s="319" t="str">
        <f ca="1"/>
        <v/>
      </c>
      <c r="AB358" s="323" t="str">
        <f ca="1"/>
        <v/>
      </c>
      <c r="AC358" s="342" t="str">
        <f ca="1"/>
        <v/>
      </c>
      <c r="AD358" s="343" t="str">
        <f ca="1"/>
        <v/>
      </c>
      <c r="AE358" s="344" t="str">
        <f ca="1"/>
        <v/>
      </c>
      <c r="AF358" s="319" t="str">
        <f ca="1"/>
        <v/>
      </c>
      <c r="AG358" s="319" t="str">
        <f ca="1"/>
        <v/>
      </c>
      <c r="AH358" s="341" t="str">
        <f ca="1"/>
        <v/>
      </c>
    </row>
    <row r="359" spans="6:34">
      <c r="F359" s="338" t="str">
        <f ca="1"/>
        <v/>
      </c>
      <c r="G359" s="318" t="str">
        <f ca="1"/>
        <v/>
      </c>
      <c r="H359" s="319" t="str">
        <f ca="1"/>
        <v/>
      </c>
      <c r="I359" s="339" t="str">
        <f ca="1"/>
        <v/>
      </c>
      <c r="J359" s="318" t="str">
        <f ca="1"/>
        <v/>
      </c>
      <c r="K359" s="319" t="str">
        <f ca="1"/>
        <v/>
      </c>
      <c r="L359" s="319" t="str">
        <f ca="1"/>
        <v/>
      </c>
      <c r="M359" s="323" t="str">
        <f ca="1"/>
        <v/>
      </c>
      <c r="N359" s="340" t="str">
        <f ca="1"/>
        <v/>
      </c>
      <c r="O359" s="319" t="str">
        <f ca="1"/>
        <v/>
      </c>
      <c r="P359" s="320" t="str">
        <f ca="1"/>
        <v/>
      </c>
      <c r="Q359" s="319" t="str">
        <f ca="1"/>
        <v/>
      </c>
      <c r="R359" s="341" t="str">
        <f ca="1"/>
        <v/>
      </c>
      <c r="T359" s="338" t="str">
        <f ca="1"/>
        <v/>
      </c>
      <c r="U359" s="318" t="str">
        <f ca="1"/>
        <v/>
      </c>
      <c r="V359" s="318" t="str">
        <f ca="1"/>
        <v/>
      </c>
      <c r="W359" s="319" t="str">
        <f ca="1"/>
        <v/>
      </c>
      <c r="X359" s="339" t="str">
        <f ca="1"/>
        <v/>
      </c>
      <c r="Y359" s="318" t="str">
        <f ca="1"/>
        <v/>
      </c>
      <c r="Z359" s="319" t="str">
        <f ca="1"/>
        <v/>
      </c>
      <c r="AA359" s="319" t="str">
        <f ca="1"/>
        <v/>
      </c>
      <c r="AB359" s="323" t="str">
        <f ca="1"/>
        <v/>
      </c>
      <c r="AC359" s="342" t="str">
        <f ca="1"/>
        <v/>
      </c>
      <c r="AD359" s="343" t="str">
        <f ca="1"/>
        <v/>
      </c>
      <c r="AE359" s="344" t="str">
        <f ca="1"/>
        <v/>
      </c>
      <c r="AF359" s="319" t="str">
        <f ca="1"/>
        <v/>
      </c>
      <c r="AG359" s="319" t="str">
        <f ca="1"/>
        <v/>
      </c>
      <c r="AH359" s="341" t="str">
        <f ca="1"/>
        <v/>
      </c>
    </row>
    <row r="360" spans="6:34">
      <c r="F360" s="338" t="str">
        <f ca="1"/>
        <v/>
      </c>
      <c r="G360" s="318" t="str">
        <f ca="1"/>
        <v/>
      </c>
      <c r="H360" s="319" t="str">
        <f ca="1"/>
        <v/>
      </c>
      <c r="I360" s="339" t="str">
        <f ca="1"/>
        <v/>
      </c>
      <c r="J360" s="318" t="str">
        <f ca="1"/>
        <v/>
      </c>
      <c r="K360" s="319" t="str">
        <f ca="1"/>
        <v/>
      </c>
      <c r="L360" s="319" t="str">
        <f ca="1"/>
        <v/>
      </c>
      <c r="M360" s="323" t="str">
        <f ca="1"/>
        <v/>
      </c>
      <c r="N360" s="340" t="str">
        <f ca="1"/>
        <v/>
      </c>
      <c r="O360" s="319" t="str">
        <f ca="1"/>
        <v/>
      </c>
      <c r="P360" s="320" t="str">
        <f ca="1"/>
        <v/>
      </c>
      <c r="Q360" s="319" t="str">
        <f ca="1"/>
        <v/>
      </c>
      <c r="R360" s="341" t="str">
        <f ca="1"/>
        <v/>
      </c>
      <c r="T360" s="338" t="str">
        <f ca="1"/>
        <v/>
      </c>
      <c r="U360" s="318" t="str">
        <f ca="1"/>
        <v/>
      </c>
      <c r="V360" s="318" t="str">
        <f ca="1"/>
        <v/>
      </c>
      <c r="W360" s="319" t="str">
        <f ca="1"/>
        <v/>
      </c>
      <c r="X360" s="339" t="str">
        <f ca="1"/>
        <v/>
      </c>
      <c r="Y360" s="318" t="str">
        <f ca="1"/>
        <v/>
      </c>
      <c r="Z360" s="319" t="str">
        <f ca="1"/>
        <v/>
      </c>
      <c r="AA360" s="319" t="str">
        <f ca="1"/>
        <v/>
      </c>
      <c r="AB360" s="323" t="str">
        <f ca="1"/>
        <v/>
      </c>
      <c r="AC360" s="342" t="str">
        <f ca="1"/>
        <v/>
      </c>
      <c r="AD360" s="343" t="str">
        <f ca="1"/>
        <v/>
      </c>
      <c r="AE360" s="344" t="str">
        <f ca="1"/>
        <v/>
      </c>
      <c r="AF360" s="319" t="str">
        <f ca="1"/>
        <v/>
      </c>
      <c r="AG360" s="319" t="str">
        <f ca="1"/>
        <v/>
      </c>
      <c r="AH360" s="341" t="str">
        <f ca="1"/>
        <v/>
      </c>
    </row>
    <row r="361" spans="6:34">
      <c r="F361" s="338" t="str">
        <f ca="1"/>
        <v/>
      </c>
      <c r="G361" s="318" t="str">
        <f ca="1"/>
        <v/>
      </c>
      <c r="H361" s="319" t="str">
        <f ca="1"/>
        <v/>
      </c>
      <c r="I361" s="339" t="str">
        <f ca="1"/>
        <v/>
      </c>
      <c r="J361" s="318" t="str">
        <f ca="1"/>
        <v/>
      </c>
      <c r="K361" s="319" t="str">
        <f ca="1"/>
        <v/>
      </c>
      <c r="L361" s="319" t="str">
        <f ca="1"/>
        <v/>
      </c>
      <c r="M361" s="323" t="str">
        <f ca="1"/>
        <v/>
      </c>
      <c r="N361" s="340" t="str">
        <f ca="1"/>
        <v/>
      </c>
      <c r="O361" s="319" t="str">
        <f ca="1"/>
        <v/>
      </c>
      <c r="P361" s="320" t="str">
        <f ca="1"/>
        <v/>
      </c>
      <c r="Q361" s="319" t="str">
        <f ca="1"/>
        <v/>
      </c>
      <c r="R361" s="341" t="str">
        <f ca="1"/>
        <v/>
      </c>
      <c r="T361" s="338" t="str">
        <f ca="1"/>
        <v/>
      </c>
      <c r="U361" s="318" t="str">
        <f ca="1"/>
        <v/>
      </c>
      <c r="V361" s="318" t="str">
        <f ca="1"/>
        <v/>
      </c>
      <c r="W361" s="319" t="str">
        <f ca="1"/>
        <v/>
      </c>
      <c r="X361" s="339" t="str">
        <f ca="1"/>
        <v/>
      </c>
      <c r="Y361" s="318" t="str">
        <f ca="1"/>
        <v/>
      </c>
      <c r="Z361" s="319" t="str">
        <f ca="1"/>
        <v/>
      </c>
      <c r="AA361" s="319" t="str">
        <f ca="1"/>
        <v/>
      </c>
      <c r="AB361" s="323" t="str">
        <f ca="1"/>
        <v/>
      </c>
      <c r="AC361" s="342" t="str">
        <f ca="1"/>
        <v/>
      </c>
      <c r="AD361" s="343" t="str">
        <f ca="1"/>
        <v/>
      </c>
      <c r="AE361" s="344" t="str">
        <f ca="1"/>
        <v/>
      </c>
      <c r="AF361" s="319" t="str">
        <f ca="1"/>
        <v/>
      </c>
      <c r="AG361" s="319" t="str">
        <f ca="1"/>
        <v/>
      </c>
      <c r="AH361" s="341" t="str">
        <f ca="1"/>
        <v/>
      </c>
    </row>
    <row r="362" spans="6:34">
      <c r="F362" s="338" t="str">
        <f ca="1"/>
        <v/>
      </c>
      <c r="G362" s="318" t="str">
        <f ca="1"/>
        <v/>
      </c>
      <c r="H362" s="319" t="str">
        <f ca="1"/>
        <v/>
      </c>
      <c r="I362" s="339" t="str">
        <f ca="1"/>
        <v/>
      </c>
      <c r="J362" s="318" t="str">
        <f ca="1"/>
        <v/>
      </c>
      <c r="K362" s="319" t="str">
        <f ca="1"/>
        <v/>
      </c>
      <c r="L362" s="319" t="str">
        <f ca="1"/>
        <v/>
      </c>
      <c r="M362" s="323" t="str">
        <f ca="1"/>
        <v/>
      </c>
      <c r="N362" s="340" t="str">
        <f ca="1"/>
        <v/>
      </c>
      <c r="O362" s="319" t="str">
        <f ca="1"/>
        <v/>
      </c>
      <c r="P362" s="320" t="str">
        <f ca="1"/>
        <v/>
      </c>
      <c r="Q362" s="319" t="str">
        <f ca="1"/>
        <v/>
      </c>
      <c r="R362" s="341" t="str">
        <f ca="1"/>
        <v/>
      </c>
      <c r="T362" s="338" t="str">
        <f ca="1"/>
        <v/>
      </c>
      <c r="U362" s="318" t="str">
        <f ca="1"/>
        <v/>
      </c>
      <c r="V362" s="318" t="str">
        <f ca="1"/>
        <v/>
      </c>
      <c r="W362" s="319" t="str">
        <f ca="1"/>
        <v/>
      </c>
      <c r="X362" s="339" t="str">
        <f ca="1"/>
        <v/>
      </c>
      <c r="Y362" s="318" t="str">
        <f ca="1"/>
        <v/>
      </c>
      <c r="Z362" s="319" t="str">
        <f ca="1"/>
        <v/>
      </c>
      <c r="AA362" s="319" t="str">
        <f ca="1"/>
        <v/>
      </c>
      <c r="AB362" s="323" t="str">
        <f ca="1"/>
        <v/>
      </c>
      <c r="AC362" s="342" t="str">
        <f ca="1"/>
        <v/>
      </c>
      <c r="AD362" s="343" t="str">
        <f ca="1"/>
        <v/>
      </c>
      <c r="AE362" s="344" t="str">
        <f ca="1"/>
        <v/>
      </c>
      <c r="AF362" s="319" t="str">
        <f ca="1"/>
        <v/>
      </c>
      <c r="AG362" s="319" t="str">
        <f ca="1"/>
        <v/>
      </c>
      <c r="AH362" s="341" t="str">
        <f ca="1"/>
        <v/>
      </c>
    </row>
    <row r="363" spans="6:34">
      <c r="F363" s="338" t="str">
        <f ca="1"/>
        <v/>
      </c>
      <c r="G363" s="318" t="str">
        <f ca="1"/>
        <v/>
      </c>
      <c r="H363" s="319" t="str">
        <f ca="1"/>
        <v/>
      </c>
      <c r="I363" s="339" t="str">
        <f ca="1"/>
        <v/>
      </c>
      <c r="J363" s="318" t="str">
        <f ca="1"/>
        <v/>
      </c>
      <c r="K363" s="319" t="str">
        <f ca="1"/>
        <v/>
      </c>
      <c r="L363" s="319" t="str">
        <f ca="1"/>
        <v/>
      </c>
      <c r="M363" s="323" t="str">
        <f ca="1"/>
        <v/>
      </c>
      <c r="N363" s="340" t="str">
        <f ca="1"/>
        <v/>
      </c>
      <c r="O363" s="319" t="str">
        <f ca="1"/>
        <v/>
      </c>
      <c r="P363" s="320" t="str">
        <f ca="1"/>
        <v/>
      </c>
      <c r="Q363" s="319" t="str">
        <f ca="1"/>
        <v/>
      </c>
      <c r="R363" s="341" t="str">
        <f ca="1"/>
        <v/>
      </c>
      <c r="T363" s="338" t="str">
        <f ca="1"/>
        <v/>
      </c>
      <c r="U363" s="318" t="str">
        <f ca="1"/>
        <v/>
      </c>
      <c r="V363" s="318" t="str">
        <f ca="1"/>
        <v/>
      </c>
      <c r="W363" s="319" t="str">
        <f ca="1"/>
        <v/>
      </c>
      <c r="X363" s="339" t="str">
        <f ca="1"/>
        <v/>
      </c>
      <c r="Y363" s="318" t="str">
        <f ca="1"/>
        <v/>
      </c>
      <c r="Z363" s="319" t="str">
        <f ca="1"/>
        <v/>
      </c>
      <c r="AA363" s="319" t="str">
        <f ca="1"/>
        <v/>
      </c>
      <c r="AB363" s="323" t="str">
        <f ca="1"/>
        <v/>
      </c>
      <c r="AC363" s="342" t="str">
        <f ca="1"/>
        <v/>
      </c>
      <c r="AD363" s="343" t="str">
        <f ca="1"/>
        <v/>
      </c>
      <c r="AE363" s="344" t="str">
        <f ca="1"/>
        <v/>
      </c>
      <c r="AF363" s="319" t="str">
        <f ca="1"/>
        <v/>
      </c>
      <c r="AG363" s="319" t="str">
        <f ca="1"/>
        <v/>
      </c>
      <c r="AH363" s="341" t="str">
        <f ca="1"/>
        <v/>
      </c>
    </row>
    <row r="364" spans="6:34">
      <c r="F364" s="338" t="str">
        <f ca="1"/>
        <v/>
      </c>
      <c r="G364" s="318" t="str">
        <f ca="1"/>
        <v/>
      </c>
      <c r="H364" s="319" t="str">
        <f ca="1"/>
        <v/>
      </c>
      <c r="I364" s="339" t="str">
        <f ca="1"/>
        <v/>
      </c>
      <c r="J364" s="318" t="str">
        <f ca="1"/>
        <v/>
      </c>
      <c r="K364" s="319" t="str">
        <f ca="1"/>
        <v/>
      </c>
      <c r="L364" s="319" t="str">
        <f ca="1"/>
        <v/>
      </c>
      <c r="M364" s="323" t="str">
        <f ca="1"/>
        <v/>
      </c>
      <c r="N364" s="340" t="str">
        <f ca="1"/>
        <v/>
      </c>
      <c r="O364" s="319" t="str">
        <f ca="1"/>
        <v/>
      </c>
      <c r="P364" s="320" t="str">
        <f ca="1"/>
        <v/>
      </c>
      <c r="Q364" s="319" t="str">
        <f ca="1"/>
        <v/>
      </c>
      <c r="R364" s="341" t="str">
        <f ca="1"/>
        <v/>
      </c>
      <c r="T364" s="338" t="str">
        <f ca="1"/>
        <v/>
      </c>
      <c r="U364" s="318" t="str">
        <f ca="1"/>
        <v/>
      </c>
      <c r="V364" s="318" t="str">
        <f ca="1"/>
        <v/>
      </c>
      <c r="W364" s="319" t="str">
        <f ca="1"/>
        <v/>
      </c>
      <c r="X364" s="339" t="str">
        <f ca="1"/>
        <v/>
      </c>
      <c r="Y364" s="318" t="str">
        <f ca="1"/>
        <v/>
      </c>
      <c r="Z364" s="319" t="str">
        <f ca="1"/>
        <v/>
      </c>
      <c r="AA364" s="319" t="str">
        <f ca="1"/>
        <v/>
      </c>
      <c r="AB364" s="323" t="str">
        <f ca="1"/>
        <v/>
      </c>
      <c r="AC364" s="342" t="str">
        <f ca="1"/>
        <v/>
      </c>
      <c r="AD364" s="343" t="str">
        <f ca="1"/>
        <v/>
      </c>
      <c r="AE364" s="344" t="str">
        <f ca="1"/>
        <v/>
      </c>
      <c r="AF364" s="319" t="str">
        <f ca="1"/>
        <v/>
      </c>
      <c r="AG364" s="319" t="str">
        <f ca="1"/>
        <v/>
      </c>
      <c r="AH364" s="341" t="str">
        <f ca="1"/>
        <v/>
      </c>
    </row>
    <row r="365" spans="6:34">
      <c r="F365" s="338" t="str">
        <f ca="1"/>
        <v/>
      </c>
      <c r="G365" s="318" t="str">
        <f ca="1"/>
        <v/>
      </c>
      <c r="H365" s="319" t="str">
        <f ca="1"/>
        <v/>
      </c>
      <c r="I365" s="339" t="str">
        <f ca="1"/>
        <v/>
      </c>
      <c r="J365" s="318" t="str">
        <f ca="1"/>
        <v/>
      </c>
      <c r="K365" s="319" t="str">
        <f ca="1"/>
        <v/>
      </c>
      <c r="L365" s="319" t="str">
        <f ca="1"/>
        <v/>
      </c>
      <c r="M365" s="323" t="str">
        <f ca="1"/>
        <v/>
      </c>
      <c r="N365" s="340" t="str">
        <f ca="1"/>
        <v/>
      </c>
      <c r="O365" s="319" t="str">
        <f ca="1"/>
        <v/>
      </c>
      <c r="P365" s="320" t="str">
        <f ca="1"/>
        <v/>
      </c>
      <c r="Q365" s="319" t="str">
        <f ca="1"/>
        <v/>
      </c>
      <c r="R365" s="341" t="str">
        <f ca="1"/>
        <v/>
      </c>
      <c r="T365" s="338" t="str">
        <f ca="1"/>
        <v/>
      </c>
      <c r="U365" s="318" t="str">
        <f ca="1"/>
        <v/>
      </c>
      <c r="V365" s="318" t="str">
        <f ca="1"/>
        <v/>
      </c>
      <c r="W365" s="319" t="str">
        <f ca="1"/>
        <v/>
      </c>
      <c r="X365" s="339" t="str">
        <f ca="1"/>
        <v/>
      </c>
      <c r="Y365" s="318" t="str">
        <f ca="1"/>
        <v/>
      </c>
      <c r="Z365" s="319" t="str">
        <f ca="1"/>
        <v/>
      </c>
      <c r="AA365" s="319" t="str">
        <f ca="1"/>
        <v/>
      </c>
      <c r="AB365" s="323" t="str">
        <f ca="1"/>
        <v/>
      </c>
      <c r="AC365" s="342" t="str">
        <f ca="1"/>
        <v/>
      </c>
      <c r="AD365" s="343" t="str">
        <f ca="1"/>
        <v/>
      </c>
      <c r="AE365" s="344" t="str">
        <f ca="1"/>
        <v/>
      </c>
      <c r="AF365" s="319" t="str">
        <f ca="1"/>
        <v/>
      </c>
      <c r="AG365" s="319" t="str">
        <f ca="1"/>
        <v/>
      </c>
      <c r="AH365" s="341" t="str">
        <f ca="1"/>
        <v/>
      </c>
    </row>
    <row r="366" spans="6:34">
      <c r="F366" s="338" t="str">
        <f ca="1"/>
        <v/>
      </c>
      <c r="G366" s="318" t="str">
        <f ca="1"/>
        <v/>
      </c>
      <c r="H366" s="319" t="str">
        <f ca="1"/>
        <v/>
      </c>
      <c r="I366" s="339" t="str">
        <f ca="1"/>
        <v/>
      </c>
      <c r="J366" s="318" t="str">
        <f ca="1"/>
        <v/>
      </c>
      <c r="K366" s="319" t="str">
        <f ca="1"/>
        <v/>
      </c>
      <c r="L366" s="319" t="str">
        <f ca="1"/>
        <v/>
      </c>
      <c r="M366" s="323" t="str">
        <f ca="1"/>
        <v/>
      </c>
      <c r="N366" s="340" t="str">
        <f ca="1"/>
        <v/>
      </c>
      <c r="O366" s="319" t="str">
        <f ca="1"/>
        <v/>
      </c>
      <c r="P366" s="320" t="str">
        <f ca="1"/>
        <v/>
      </c>
      <c r="Q366" s="319" t="str">
        <f ca="1"/>
        <v/>
      </c>
      <c r="R366" s="341" t="str">
        <f ca="1"/>
        <v/>
      </c>
      <c r="T366" s="338" t="str">
        <f ca="1"/>
        <v/>
      </c>
      <c r="U366" s="318" t="str">
        <f ca="1"/>
        <v/>
      </c>
      <c r="V366" s="318" t="str">
        <f ca="1"/>
        <v/>
      </c>
      <c r="W366" s="319" t="str">
        <f ca="1"/>
        <v/>
      </c>
      <c r="X366" s="339" t="str">
        <f ca="1"/>
        <v/>
      </c>
      <c r="Y366" s="318" t="str">
        <f ca="1"/>
        <v/>
      </c>
      <c r="Z366" s="319" t="str">
        <f ca="1"/>
        <v/>
      </c>
      <c r="AA366" s="319" t="str">
        <f ca="1"/>
        <v/>
      </c>
      <c r="AB366" s="323" t="str">
        <f ca="1"/>
        <v/>
      </c>
      <c r="AC366" s="342" t="str">
        <f ca="1"/>
        <v/>
      </c>
      <c r="AD366" s="343" t="str">
        <f ca="1"/>
        <v/>
      </c>
      <c r="AE366" s="344" t="str">
        <f ca="1"/>
        <v/>
      </c>
      <c r="AF366" s="319" t="str">
        <f ca="1"/>
        <v/>
      </c>
      <c r="AG366" s="319" t="str">
        <f ca="1"/>
        <v/>
      </c>
      <c r="AH366" s="341" t="str">
        <f ca="1"/>
        <v/>
      </c>
    </row>
    <row r="367" spans="6:34">
      <c r="F367" s="338" t="str">
        <f ca="1"/>
        <v/>
      </c>
      <c r="G367" s="318" t="str">
        <f ca="1"/>
        <v/>
      </c>
      <c r="H367" s="319" t="str">
        <f ca="1"/>
        <v/>
      </c>
      <c r="I367" s="339" t="str">
        <f ca="1"/>
        <v/>
      </c>
      <c r="J367" s="318" t="str">
        <f ca="1"/>
        <v/>
      </c>
      <c r="K367" s="319" t="str">
        <f ca="1"/>
        <v/>
      </c>
      <c r="L367" s="319" t="str">
        <f ca="1"/>
        <v/>
      </c>
      <c r="M367" s="323" t="str">
        <f ca="1"/>
        <v/>
      </c>
      <c r="N367" s="340" t="str">
        <f ca="1"/>
        <v/>
      </c>
      <c r="O367" s="319" t="str">
        <f ca="1"/>
        <v/>
      </c>
      <c r="P367" s="320" t="str">
        <f ca="1"/>
        <v/>
      </c>
      <c r="Q367" s="319" t="str">
        <f ca="1"/>
        <v/>
      </c>
      <c r="R367" s="341" t="str">
        <f ca="1"/>
        <v/>
      </c>
      <c r="T367" s="338" t="str">
        <f ca="1"/>
        <v/>
      </c>
      <c r="U367" s="318" t="str">
        <f ca="1"/>
        <v/>
      </c>
      <c r="V367" s="318" t="str">
        <f ca="1"/>
        <v/>
      </c>
      <c r="W367" s="319" t="str">
        <f ca="1"/>
        <v/>
      </c>
      <c r="X367" s="339" t="str">
        <f ca="1"/>
        <v/>
      </c>
      <c r="Y367" s="318" t="str">
        <f ca="1"/>
        <v/>
      </c>
      <c r="Z367" s="319" t="str">
        <f ca="1"/>
        <v/>
      </c>
      <c r="AA367" s="319" t="str">
        <f ca="1"/>
        <v/>
      </c>
      <c r="AB367" s="323" t="str">
        <f ca="1"/>
        <v/>
      </c>
      <c r="AC367" s="342" t="str">
        <f ca="1"/>
        <v/>
      </c>
      <c r="AD367" s="343" t="str">
        <f ca="1"/>
        <v/>
      </c>
      <c r="AE367" s="344" t="str">
        <f ca="1"/>
        <v/>
      </c>
      <c r="AF367" s="319" t="str">
        <f ca="1"/>
        <v/>
      </c>
      <c r="AG367" s="319" t="str">
        <f ca="1"/>
        <v/>
      </c>
      <c r="AH367" s="341" t="str">
        <f ca="1"/>
        <v/>
      </c>
    </row>
    <row r="368" spans="6:34">
      <c r="F368" s="338" t="str">
        <f ca="1"/>
        <v/>
      </c>
      <c r="G368" s="318" t="str">
        <f ca="1"/>
        <v/>
      </c>
      <c r="H368" s="319" t="str">
        <f ca="1"/>
        <v/>
      </c>
      <c r="I368" s="339" t="str">
        <f ca="1"/>
        <v/>
      </c>
      <c r="J368" s="318" t="str">
        <f ca="1"/>
        <v/>
      </c>
      <c r="K368" s="319" t="str">
        <f ca="1"/>
        <v/>
      </c>
      <c r="L368" s="319" t="str">
        <f ca="1"/>
        <v/>
      </c>
      <c r="M368" s="323" t="str">
        <f ca="1"/>
        <v/>
      </c>
      <c r="N368" s="340" t="str">
        <f ca="1"/>
        <v/>
      </c>
      <c r="O368" s="319" t="str">
        <f ca="1"/>
        <v/>
      </c>
      <c r="P368" s="320" t="str">
        <f ca="1"/>
        <v/>
      </c>
      <c r="Q368" s="319" t="str">
        <f ca="1"/>
        <v/>
      </c>
      <c r="R368" s="341" t="str">
        <f ca="1"/>
        <v/>
      </c>
      <c r="T368" s="338" t="str">
        <f ca="1"/>
        <v/>
      </c>
      <c r="U368" s="318" t="str">
        <f ca="1"/>
        <v/>
      </c>
      <c r="V368" s="318" t="str">
        <f ca="1"/>
        <v/>
      </c>
      <c r="W368" s="319" t="str">
        <f ca="1"/>
        <v/>
      </c>
      <c r="X368" s="339" t="str">
        <f ca="1"/>
        <v/>
      </c>
      <c r="Y368" s="318" t="str">
        <f ca="1"/>
        <v/>
      </c>
      <c r="Z368" s="319" t="str">
        <f ca="1"/>
        <v/>
      </c>
      <c r="AA368" s="319" t="str">
        <f ca="1"/>
        <v/>
      </c>
      <c r="AB368" s="323" t="str">
        <f ca="1"/>
        <v/>
      </c>
      <c r="AC368" s="342" t="str">
        <f ca="1"/>
        <v/>
      </c>
      <c r="AD368" s="343" t="str">
        <f ca="1"/>
        <v/>
      </c>
      <c r="AE368" s="344" t="str">
        <f ca="1"/>
        <v/>
      </c>
      <c r="AF368" s="319" t="str">
        <f ca="1"/>
        <v/>
      </c>
      <c r="AG368" s="319" t="str">
        <f ca="1"/>
        <v/>
      </c>
      <c r="AH368" s="341" t="str">
        <f ca="1"/>
        <v/>
      </c>
    </row>
    <row r="369" spans="6:34">
      <c r="F369" s="338" t="str">
        <f ca="1"/>
        <v/>
      </c>
      <c r="G369" s="318" t="str">
        <f ca="1"/>
        <v/>
      </c>
      <c r="H369" s="319" t="str">
        <f ca="1"/>
        <v/>
      </c>
      <c r="I369" s="339" t="str">
        <f ca="1"/>
        <v/>
      </c>
      <c r="J369" s="318" t="str">
        <f ca="1"/>
        <v/>
      </c>
      <c r="K369" s="319" t="str">
        <f ca="1"/>
        <v/>
      </c>
      <c r="L369" s="319" t="str">
        <f ca="1"/>
        <v/>
      </c>
      <c r="M369" s="323" t="str">
        <f ca="1"/>
        <v/>
      </c>
      <c r="N369" s="340" t="str">
        <f ca="1"/>
        <v/>
      </c>
      <c r="O369" s="319" t="str">
        <f ca="1"/>
        <v/>
      </c>
      <c r="P369" s="320" t="str">
        <f ca="1"/>
        <v/>
      </c>
      <c r="Q369" s="319" t="str">
        <f ca="1"/>
        <v/>
      </c>
      <c r="R369" s="341" t="str">
        <f ca="1"/>
        <v/>
      </c>
      <c r="T369" s="338" t="str">
        <f ca="1"/>
        <v/>
      </c>
      <c r="U369" s="318" t="str">
        <f ca="1"/>
        <v/>
      </c>
      <c r="V369" s="318" t="str">
        <f ca="1"/>
        <v/>
      </c>
      <c r="W369" s="319" t="str">
        <f ca="1"/>
        <v/>
      </c>
      <c r="X369" s="339" t="str">
        <f ca="1"/>
        <v/>
      </c>
      <c r="Y369" s="318" t="str">
        <f ca="1"/>
        <v/>
      </c>
      <c r="Z369" s="319" t="str">
        <f ca="1"/>
        <v/>
      </c>
      <c r="AA369" s="319" t="str">
        <f ca="1"/>
        <v/>
      </c>
      <c r="AB369" s="323" t="str">
        <f ca="1"/>
        <v/>
      </c>
      <c r="AC369" s="342" t="str">
        <f ca="1"/>
        <v/>
      </c>
      <c r="AD369" s="343" t="str">
        <f ca="1"/>
        <v/>
      </c>
      <c r="AE369" s="344" t="str">
        <f ca="1"/>
        <v/>
      </c>
      <c r="AF369" s="319" t="str">
        <f ca="1"/>
        <v/>
      </c>
      <c r="AG369" s="319" t="str">
        <f ca="1"/>
        <v/>
      </c>
      <c r="AH369" s="341" t="str">
        <f ca="1"/>
        <v/>
      </c>
    </row>
    <row r="370" spans="6:34">
      <c r="F370" s="338" t="str">
        <f ca="1"/>
        <v/>
      </c>
      <c r="G370" s="318" t="str">
        <f ca="1"/>
        <v/>
      </c>
      <c r="H370" s="319" t="str">
        <f ca="1"/>
        <v/>
      </c>
      <c r="I370" s="339" t="str">
        <f ca="1"/>
        <v/>
      </c>
      <c r="J370" s="318" t="str">
        <f ca="1"/>
        <v/>
      </c>
      <c r="K370" s="319" t="str">
        <f ca="1"/>
        <v/>
      </c>
      <c r="L370" s="319" t="str">
        <f ca="1"/>
        <v/>
      </c>
      <c r="M370" s="323" t="str">
        <f ca="1"/>
        <v/>
      </c>
      <c r="N370" s="340" t="str">
        <f ca="1"/>
        <v/>
      </c>
      <c r="O370" s="319" t="str">
        <f ca="1"/>
        <v/>
      </c>
      <c r="P370" s="320" t="str">
        <f ca="1"/>
        <v/>
      </c>
      <c r="Q370" s="319" t="str">
        <f ca="1"/>
        <v/>
      </c>
      <c r="R370" s="341" t="str">
        <f ca="1"/>
        <v/>
      </c>
      <c r="T370" s="338" t="str">
        <f ca="1"/>
        <v/>
      </c>
      <c r="U370" s="318" t="str">
        <f ca="1"/>
        <v/>
      </c>
      <c r="V370" s="318" t="str">
        <f ca="1"/>
        <v/>
      </c>
      <c r="W370" s="319" t="str">
        <f ca="1"/>
        <v/>
      </c>
      <c r="X370" s="339" t="str">
        <f ca="1"/>
        <v/>
      </c>
      <c r="Y370" s="318" t="str">
        <f ca="1"/>
        <v/>
      </c>
      <c r="Z370" s="319" t="str">
        <f ca="1"/>
        <v/>
      </c>
      <c r="AA370" s="319" t="str">
        <f ca="1"/>
        <v/>
      </c>
      <c r="AB370" s="323" t="str">
        <f ca="1"/>
        <v/>
      </c>
      <c r="AC370" s="342" t="str">
        <f ca="1"/>
        <v/>
      </c>
      <c r="AD370" s="343" t="str">
        <f ca="1"/>
        <v/>
      </c>
      <c r="AE370" s="344" t="str">
        <f ca="1"/>
        <v/>
      </c>
      <c r="AF370" s="319" t="str">
        <f ca="1"/>
        <v/>
      </c>
      <c r="AG370" s="319" t="str">
        <f ca="1"/>
        <v/>
      </c>
      <c r="AH370" s="341" t="str">
        <f ca="1"/>
        <v/>
      </c>
    </row>
    <row r="371" spans="6:34">
      <c r="F371" s="338" t="str">
        <f ca="1"/>
        <v/>
      </c>
      <c r="G371" s="318" t="str">
        <f ca="1"/>
        <v/>
      </c>
      <c r="H371" s="319" t="str">
        <f ca="1"/>
        <v/>
      </c>
      <c r="I371" s="339" t="str">
        <f ca="1"/>
        <v/>
      </c>
      <c r="J371" s="318" t="str">
        <f ca="1"/>
        <v/>
      </c>
      <c r="K371" s="319" t="str">
        <f ca="1"/>
        <v/>
      </c>
      <c r="L371" s="319" t="str">
        <f ca="1"/>
        <v/>
      </c>
      <c r="M371" s="323" t="str">
        <f ca="1"/>
        <v/>
      </c>
      <c r="N371" s="340" t="str">
        <f ca="1"/>
        <v/>
      </c>
      <c r="O371" s="319" t="str">
        <f ca="1"/>
        <v/>
      </c>
      <c r="P371" s="320" t="str">
        <f ca="1"/>
        <v/>
      </c>
      <c r="Q371" s="319" t="str">
        <f ca="1"/>
        <v/>
      </c>
      <c r="R371" s="341" t="str">
        <f ca="1"/>
        <v/>
      </c>
      <c r="T371" s="338" t="str">
        <f ca="1"/>
        <v/>
      </c>
      <c r="U371" s="318" t="str">
        <f ca="1"/>
        <v/>
      </c>
      <c r="V371" s="318" t="str">
        <f ca="1"/>
        <v/>
      </c>
      <c r="W371" s="319" t="str">
        <f ca="1"/>
        <v/>
      </c>
      <c r="X371" s="339" t="str">
        <f ca="1"/>
        <v/>
      </c>
      <c r="Y371" s="318" t="str">
        <f ca="1"/>
        <v/>
      </c>
      <c r="Z371" s="319" t="str">
        <f ca="1"/>
        <v/>
      </c>
      <c r="AA371" s="319" t="str">
        <f ca="1"/>
        <v/>
      </c>
      <c r="AB371" s="323" t="str">
        <f ca="1"/>
        <v/>
      </c>
      <c r="AC371" s="342" t="str">
        <f ca="1"/>
        <v/>
      </c>
      <c r="AD371" s="343" t="str">
        <f ca="1"/>
        <v/>
      </c>
      <c r="AE371" s="344" t="str">
        <f ca="1"/>
        <v/>
      </c>
      <c r="AF371" s="319" t="str">
        <f ca="1"/>
        <v/>
      </c>
      <c r="AG371" s="319" t="str">
        <f ca="1"/>
        <v/>
      </c>
      <c r="AH371" s="341" t="str">
        <f ca="1"/>
        <v/>
      </c>
    </row>
    <row r="372" spans="6:34">
      <c r="F372" s="338" t="str">
        <f ca="1"/>
        <v/>
      </c>
      <c r="G372" s="318" t="str">
        <f ca="1"/>
        <v/>
      </c>
      <c r="H372" s="319" t="str">
        <f ca="1"/>
        <v/>
      </c>
      <c r="I372" s="339" t="str">
        <f ca="1"/>
        <v/>
      </c>
      <c r="J372" s="318" t="str">
        <f ca="1"/>
        <v/>
      </c>
      <c r="K372" s="319" t="str">
        <f ca="1"/>
        <v/>
      </c>
      <c r="L372" s="319" t="str">
        <f ca="1"/>
        <v/>
      </c>
      <c r="M372" s="323" t="str">
        <f ca="1"/>
        <v/>
      </c>
      <c r="N372" s="340" t="str">
        <f ca="1"/>
        <v/>
      </c>
      <c r="O372" s="319" t="str">
        <f ca="1"/>
        <v/>
      </c>
      <c r="P372" s="320" t="str">
        <f ca="1"/>
        <v/>
      </c>
      <c r="Q372" s="319" t="str">
        <f ca="1"/>
        <v/>
      </c>
      <c r="R372" s="341" t="str">
        <f ca="1"/>
        <v/>
      </c>
      <c r="T372" s="338" t="str">
        <f ca="1"/>
        <v/>
      </c>
      <c r="U372" s="318" t="str">
        <f ca="1"/>
        <v/>
      </c>
      <c r="V372" s="318" t="str">
        <f ca="1"/>
        <v/>
      </c>
      <c r="W372" s="319" t="str">
        <f ca="1"/>
        <v/>
      </c>
      <c r="X372" s="339" t="str">
        <f ca="1"/>
        <v/>
      </c>
      <c r="Y372" s="318" t="str">
        <f ca="1"/>
        <v/>
      </c>
      <c r="Z372" s="319" t="str">
        <f ca="1"/>
        <v/>
      </c>
      <c r="AA372" s="319" t="str">
        <f ca="1"/>
        <v/>
      </c>
      <c r="AB372" s="323" t="str">
        <f ca="1"/>
        <v/>
      </c>
      <c r="AC372" s="342" t="str">
        <f ca="1"/>
        <v/>
      </c>
      <c r="AD372" s="343" t="str">
        <f ca="1"/>
        <v/>
      </c>
      <c r="AE372" s="344" t="str">
        <f ca="1"/>
        <v/>
      </c>
      <c r="AF372" s="319" t="str">
        <f ca="1"/>
        <v/>
      </c>
      <c r="AG372" s="319" t="str">
        <f ca="1"/>
        <v/>
      </c>
      <c r="AH372" s="341" t="str">
        <f ca="1"/>
        <v/>
      </c>
    </row>
    <row r="373" spans="6:34">
      <c r="F373" s="338" t="str">
        <f ca="1"/>
        <v/>
      </c>
      <c r="G373" s="318" t="str">
        <f ca="1"/>
        <v/>
      </c>
      <c r="H373" s="319" t="str">
        <f ca="1"/>
        <v/>
      </c>
      <c r="I373" s="339" t="str">
        <f ca="1"/>
        <v/>
      </c>
      <c r="J373" s="318" t="str">
        <f ca="1"/>
        <v/>
      </c>
      <c r="K373" s="319" t="str">
        <f ca="1"/>
        <v/>
      </c>
      <c r="L373" s="319" t="str">
        <f ca="1"/>
        <v/>
      </c>
      <c r="M373" s="323" t="str">
        <f ca="1"/>
        <v/>
      </c>
      <c r="N373" s="340" t="str">
        <f ca="1"/>
        <v/>
      </c>
      <c r="O373" s="319" t="str">
        <f ca="1"/>
        <v/>
      </c>
      <c r="P373" s="320" t="str">
        <f ca="1"/>
        <v/>
      </c>
      <c r="Q373" s="319" t="str">
        <f ca="1"/>
        <v/>
      </c>
      <c r="R373" s="341" t="str">
        <f ca="1"/>
        <v/>
      </c>
      <c r="T373" s="338" t="str">
        <f ca="1"/>
        <v/>
      </c>
      <c r="U373" s="318" t="str">
        <f ca="1"/>
        <v/>
      </c>
      <c r="V373" s="318" t="str">
        <f ca="1"/>
        <v/>
      </c>
      <c r="W373" s="319" t="str">
        <f ca="1"/>
        <v/>
      </c>
      <c r="X373" s="339" t="str">
        <f ca="1"/>
        <v/>
      </c>
      <c r="Y373" s="318" t="str">
        <f ca="1"/>
        <v/>
      </c>
      <c r="Z373" s="319" t="str">
        <f ca="1"/>
        <v/>
      </c>
      <c r="AA373" s="319" t="str">
        <f ca="1"/>
        <v/>
      </c>
      <c r="AB373" s="323" t="str">
        <f ca="1"/>
        <v/>
      </c>
      <c r="AC373" s="342" t="str">
        <f ca="1"/>
        <v/>
      </c>
      <c r="AD373" s="343" t="str">
        <f ca="1"/>
        <v/>
      </c>
      <c r="AE373" s="344" t="str">
        <f ca="1"/>
        <v/>
      </c>
      <c r="AF373" s="319" t="str">
        <f ca="1"/>
        <v/>
      </c>
      <c r="AG373" s="319" t="str">
        <f ca="1"/>
        <v/>
      </c>
      <c r="AH373" s="341" t="str">
        <f ca="1"/>
        <v/>
      </c>
    </row>
    <row r="374" spans="6:34">
      <c r="F374" s="338" t="str">
        <f ca="1"/>
        <v/>
      </c>
      <c r="G374" s="318" t="str">
        <f ca="1"/>
        <v/>
      </c>
      <c r="H374" s="319" t="str">
        <f ca="1"/>
        <v/>
      </c>
      <c r="I374" s="339" t="str">
        <f ca="1"/>
        <v/>
      </c>
      <c r="J374" s="318" t="str">
        <f ca="1"/>
        <v/>
      </c>
      <c r="K374" s="319" t="str">
        <f ca="1"/>
        <v/>
      </c>
      <c r="L374" s="319" t="str">
        <f ca="1"/>
        <v/>
      </c>
      <c r="M374" s="323" t="str">
        <f ca="1"/>
        <v/>
      </c>
      <c r="N374" s="340" t="str">
        <f ca="1"/>
        <v/>
      </c>
      <c r="O374" s="319" t="str">
        <f ca="1"/>
        <v/>
      </c>
      <c r="P374" s="320" t="str">
        <f ca="1"/>
        <v/>
      </c>
      <c r="Q374" s="319" t="str">
        <f ca="1"/>
        <v/>
      </c>
      <c r="R374" s="341" t="str">
        <f ca="1"/>
        <v/>
      </c>
      <c r="T374" s="338" t="str">
        <f ca="1"/>
        <v/>
      </c>
      <c r="U374" s="318" t="str">
        <f ca="1"/>
        <v/>
      </c>
      <c r="V374" s="318" t="str">
        <f ca="1"/>
        <v/>
      </c>
      <c r="W374" s="319" t="str">
        <f ca="1"/>
        <v/>
      </c>
      <c r="X374" s="339" t="str">
        <f ca="1"/>
        <v/>
      </c>
      <c r="Y374" s="318" t="str">
        <f ca="1"/>
        <v/>
      </c>
      <c r="Z374" s="319" t="str">
        <f ca="1"/>
        <v/>
      </c>
      <c r="AA374" s="319" t="str">
        <f ca="1"/>
        <v/>
      </c>
      <c r="AB374" s="323" t="str">
        <f ca="1"/>
        <v/>
      </c>
      <c r="AC374" s="342" t="str">
        <f ca="1"/>
        <v/>
      </c>
      <c r="AD374" s="343" t="str">
        <f ca="1"/>
        <v/>
      </c>
      <c r="AE374" s="344" t="str">
        <f ca="1"/>
        <v/>
      </c>
      <c r="AF374" s="319" t="str">
        <f ca="1"/>
        <v/>
      </c>
      <c r="AG374" s="319" t="str">
        <f ca="1"/>
        <v/>
      </c>
      <c r="AH374" s="341" t="str">
        <f ca="1"/>
        <v/>
      </c>
    </row>
    <row r="375" spans="6:34">
      <c r="F375" s="338" t="str">
        <f ca="1"/>
        <v/>
      </c>
      <c r="G375" s="318" t="str">
        <f ca="1"/>
        <v/>
      </c>
      <c r="H375" s="319" t="str">
        <f ca="1"/>
        <v/>
      </c>
      <c r="I375" s="339" t="str">
        <f ca="1"/>
        <v/>
      </c>
      <c r="J375" s="318" t="str">
        <f ca="1"/>
        <v/>
      </c>
      <c r="K375" s="319" t="str">
        <f ca="1"/>
        <v/>
      </c>
      <c r="L375" s="319" t="str">
        <f ca="1"/>
        <v/>
      </c>
      <c r="M375" s="323" t="str">
        <f ca="1"/>
        <v/>
      </c>
      <c r="N375" s="340" t="str">
        <f ca="1"/>
        <v/>
      </c>
      <c r="O375" s="319" t="str">
        <f ca="1"/>
        <v/>
      </c>
      <c r="P375" s="320" t="str">
        <f ca="1"/>
        <v/>
      </c>
      <c r="Q375" s="319" t="str">
        <f ca="1"/>
        <v/>
      </c>
      <c r="R375" s="341" t="str">
        <f ca="1"/>
        <v/>
      </c>
      <c r="T375" s="338" t="str">
        <f ca="1"/>
        <v/>
      </c>
      <c r="U375" s="318" t="str">
        <f ca="1"/>
        <v/>
      </c>
      <c r="V375" s="318" t="str">
        <f ca="1"/>
        <v/>
      </c>
      <c r="W375" s="319" t="str">
        <f ca="1"/>
        <v/>
      </c>
      <c r="X375" s="339" t="str">
        <f ca="1"/>
        <v/>
      </c>
      <c r="Y375" s="318" t="str">
        <f ca="1"/>
        <v/>
      </c>
      <c r="Z375" s="319" t="str">
        <f ca="1"/>
        <v/>
      </c>
      <c r="AA375" s="319" t="str">
        <f ca="1"/>
        <v/>
      </c>
      <c r="AB375" s="323" t="str">
        <f ca="1"/>
        <v/>
      </c>
      <c r="AC375" s="342" t="str">
        <f ca="1"/>
        <v/>
      </c>
      <c r="AD375" s="343" t="str">
        <f ca="1"/>
        <v/>
      </c>
      <c r="AE375" s="344" t="str">
        <f ca="1"/>
        <v/>
      </c>
      <c r="AF375" s="319" t="str">
        <f ca="1"/>
        <v/>
      </c>
      <c r="AG375" s="319" t="str">
        <f ca="1"/>
        <v/>
      </c>
      <c r="AH375" s="341" t="str">
        <f ca="1"/>
        <v/>
      </c>
    </row>
    <row r="376" spans="6:34">
      <c r="F376" s="338" t="str">
        <f ca="1"/>
        <v/>
      </c>
      <c r="G376" s="318" t="str">
        <f ca="1"/>
        <v/>
      </c>
      <c r="H376" s="319" t="str">
        <f ca="1"/>
        <v/>
      </c>
      <c r="I376" s="339" t="str">
        <f ca="1"/>
        <v/>
      </c>
      <c r="J376" s="318" t="str">
        <f ca="1"/>
        <v/>
      </c>
      <c r="K376" s="319" t="str">
        <f ca="1"/>
        <v/>
      </c>
      <c r="L376" s="319" t="str">
        <f ca="1"/>
        <v/>
      </c>
      <c r="M376" s="323" t="str">
        <f ca="1"/>
        <v/>
      </c>
      <c r="N376" s="340" t="str">
        <f ca="1"/>
        <v/>
      </c>
      <c r="O376" s="319" t="str">
        <f ca="1"/>
        <v/>
      </c>
      <c r="P376" s="320" t="str">
        <f ca="1"/>
        <v/>
      </c>
      <c r="Q376" s="319" t="str">
        <f ca="1"/>
        <v/>
      </c>
      <c r="R376" s="341" t="str">
        <f ca="1"/>
        <v/>
      </c>
      <c r="T376" s="338" t="str">
        <f ca="1"/>
        <v/>
      </c>
      <c r="U376" s="318" t="str">
        <f ca="1"/>
        <v/>
      </c>
      <c r="V376" s="318" t="str">
        <f ca="1"/>
        <v/>
      </c>
      <c r="W376" s="319" t="str">
        <f ca="1"/>
        <v/>
      </c>
      <c r="X376" s="339" t="str">
        <f ca="1"/>
        <v/>
      </c>
      <c r="Y376" s="318" t="str">
        <f ca="1"/>
        <v/>
      </c>
      <c r="Z376" s="319" t="str">
        <f ca="1"/>
        <v/>
      </c>
      <c r="AA376" s="319" t="str">
        <f ca="1"/>
        <v/>
      </c>
      <c r="AB376" s="323" t="str">
        <f ca="1"/>
        <v/>
      </c>
      <c r="AC376" s="342" t="str">
        <f ca="1"/>
        <v/>
      </c>
      <c r="AD376" s="343" t="str">
        <f ca="1"/>
        <v/>
      </c>
      <c r="AE376" s="344" t="str">
        <f ca="1"/>
        <v/>
      </c>
      <c r="AF376" s="319" t="str">
        <f ca="1"/>
        <v/>
      </c>
      <c r="AG376" s="319" t="str">
        <f ca="1"/>
        <v/>
      </c>
      <c r="AH376" s="341" t="str">
        <f ca="1"/>
        <v/>
      </c>
    </row>
    <row r="377" spans="6:34">
      <c r="F377" s="338" t="str">
        <f ca="1"/>
        <v/>
      </c>
      <c r="G377" s="318" t="str">
        <f ca="1"/>
        <v/>
      </c>
      <c r="H377" s="319" t="str">
        <f ca="1"/>
        <v/>
      </c>
      <c r="I377" s="339" t="str">
        <f ca="1"/>
        <v/>
      </c>
      <c r="J377" s="318" t="str">
        <f ca="1"/>
        <v/>
      </c>
      <c r="K377" s="319" t="str">
        <f ca="1"/>
        <v/>
      </c>
      <c r="L377" s="319" t="str">
        <f ca="1"/>
        <v/>
      </c>
      <c r="M377" s="323" t="str">
        <f ca="1"/>
        <v/>
      </c>
      <c r="N377" s="340" t="str">
        <f ca="1"/>
        <v/>
      </c>
      <c r="O377" s="319" t="str">
        <f ca="1"/>
        <v/>
      </c>
      <c r="P377" s="320" t="str">
        <f ca="1"/>
        <v/>
      </c>
      <c r="Q377" s="319" t="str">
        <f ca="1"/>
        <v/>
      </c>
      <c r="R377" s="341" t="str">
        <f ca="1"/>
        <v/>
      </c>
      <c r="T377" s="338" t="str">
        <f ca="1"/>
        <v/>
      </c>
      <c r="U377" s="318" t="str">
        <f ca="1"/>
        <v/>
      </c>
      <c r="V377" s="318" t="str">
        <f ca="1"/>
        <v/>
      </c>
      <c r="W377" s="319" t="str">
        <f ca="1"/>
        <v/>
      </c>
      <c r="X377" s="339" t="str">
        <f ca="1"/>
        <v/>
      </c>
      <c r="Y377" s="318" t="str">
        <f ca="1"/>
        <v/>
      </c>
      <c r="Z377" s="319" t="str">
        <f ca="1"/>
        <v/>
      </c>
      <c r="AA377" s="319" t="str">
        <f ca="1"/>
        <v/>
      </c>
      <c r="AB377" s="323" t="str">
        <f ca="1"/>
        <v/>
      </c>
      <c r="AC377" s="342" t="str">
        <f ca="1"/>
        <v/>
      </c>
      <c r="AD377" s="343" t="str">
        <f ca="1"/>
        <v/>
      </c>
      <c r="AE377" s="344" t="str">
        <f ca="1"/>
        <v/>
      </c>
      <c r="AF377" s="319" t="str">
        <f ca="1"/>
        <v/>
      </c>
      <c r="AG377" s="319" t="str">
        <f ca="1"/>
        <v/>
      </c>
      <c r="AH377" s="341" t="str">
        <f ca="1"/>
        <v/>
      </c>
    </row>
    <row r="378" spans="6:34">
      <c r="F378" s="338" t="str">
        <f ca="1"/>
        <v/>
      </c>
      <c r="G378" s="318" t="str">
        <f ca="1"/>
        <v/>
      </c>
      <c r="H378" s="319" t="str">
        <f ca="1"/>
        <v/>
      </c>
      <c r="I378" s="339" t="str">
        <f ca="1"/>
        <v/>
      </c>
      <c r="J378" s="318" t="str">
        <f ca="1"/>
        <v/>
      </c>
      <c r="K378" s="319" t="str">
        <f ca="1"/>
        <v/>
      </c>
      <c r="L378" s="319" t="str">
        <f ca="1"/>
        <v/>
      </c>
      <c r="M378" s="323" t="str">
        <f ca="1"/>
        <v/>
      </c>
      <c r="N378" s="340" t="str">
        <f ca="1"/>
        <v/>
      </c>
      <c r="O378" s="319" t="str">
        <f ca="1"/>
        <v/>
      </c>
      <c r="P378" s="320" t="str">
        <f ca="1"/>
        <v/>
      </c>
      <c r="Q378" s="319" t="str">
        <f ca="1"/>
        <v/>
      </c>
      <c r="R378" s="341" t="str">
        <f ca="1"/>
        <v/>
      </c>
      <c r="T378" s="338" t="str">
        <f ca="1"/>
        <v/>
      </c>
      <c r="U378" s="318" t="str">
        <f ca="1"/>
        <v/>
      </c>
      <c r="V378" s="318" t="str">
        <f ca="1"/>
        <v/>
      </c>
      <c r="W378" s="319" t="str">
        <f ca="1"/>
        <v/>
      </c>
      <c r="X378" s="339" t="str">
        <f ca="1"/>
        <v/>
      </c>
      <c r="Y378" s="318" t="str">
        <f ca="1"/>
        <v/>
      </c>
      <c r="Z378" s="319" t="str">
        <f ca="1"/>
        <v/>
      </c>
      <c r="AA378" s="319" t="str">
        <f ca="1"/>
        <v/>
      </c>
      <c r="AB378" s="323" t="str">
        <f ca="1"/>
        <v/>
      </c>
      <c r="AC378" s="342" t="str">
        <f ca="1"/>
        <v/>
      </c>
      <c r="AD378" s="343" t="str">
        <f ca="1"/>
        <v/>
      </c>
      <c r="AE378" s="344" t="str">
        <f ca="1"/>
        <v/>
      </c>
      <c r="AF378" s="319" t="str">
        <f ca="1"/>
        <v/>
      </c>
      <c r="AG378" s="319" t="str">
        <f ca="1"/>
        <v/>
      </c>
      <c r="AH378" s="341" t="str">
        <f ca="1"/>
        <v/>
      </c>
    </row>
    <row r="379" spans="6:34">
      <c r="F379" s="338" t="str">
        <f ca="1"/>
        <v/>
      </c>
      <c r="G379" s="318" t="str">
        <f ca="1"/>
        <v/>
      </c>
      <c r="H379" s="319" t="str">
        <f ca="1"/>
        <v/>
      </c>
      <c r="I379" s="339" t="str">
        <f ca="1"/>
        <v/>
      </c>
      <c r="J379" s="318" t="str">
        <f ca="1"/>
        <v/>
      </c>
      <c r="K379" s="319" t="str">
        <f ca="1"/>
        <v/>
      </c>
      <c r="L379" s="319" t="str">
        <f ca="1"/>
        <v/>
      </c>
      <c r="M379" s="323" t="str">
        <f ca="1"/>
        <v/>
      </c>
      <c r="N379" s="340" t="str">
        <f ca="1"/>
        <v/>
      </c>
      <c r="O379" s="319" t="str">
        <f ca="1"/>
        <v/>
      </c>
      <c r="P379" s="320" t="str">
        <f ca="1"/>
        <v/>
      </c>
      <c r="Q379" s="319" t="str">
        <f ca="1"/>
        <v/>
      </c>
      <c r="R379" s="341" t="str">
        <f ca="1"/>
        <v/>
      </c>
      <c r="T379" s="338" t="str">
        <f ca="1"/>
        <v/>
      </c>
      <c r="U379" s="318" t="str">
        <f ca="1"/>
        <v/>
      </c>
      <c r="V379" s="318" t="str">
        <f ca="1"/>
        <v/>
      </c>
      <c r="W379" s="319" t="str">
        <f ca="1"/>
        <v/>
      </c>
      <c r="X379" s="339" t="str">
        <f ca="1"/>
        <v/>
      </c>
      <c r="Y379" s="318" t="str">
        <f ca="1"/>
        <v/>
      </c>
      <c r="Z379" s="319" t="str">
        <f ca="1"/>
        <v/>
      </c>
      <c r="AA379" s="319" t="str">
        <f ca="1"/>
        <v/>
      </c>
      <c r="AB379" s="323" t="str">
        <f ca="1"/>
        <v/>
      </c>
      <c r="AC379" s="342" t="str">
        <f ca="1"/>
        <v/>
      </c>
      <c r="AD379" s="343" t="str">
        <f ca="1"/>
        <v/>
      </c>
      <c r="AE379" s="344" t="str">
        <f ca="1"/>
        <v/>
      </c>
      <c r="AF379" s="319" t="str">
        <f ca="1"/>
        <v/>
      </c>
      <c r="AG379" s="319" t="str">
        <f ca="1"/>
        <v/>
      </c>
      <c r="AH379" s="341" t="str">
        <f ca="1"/>
        <v/>
      </c>
    </row>
    <row r="380" spans="6:34">
      <c r="F380" s="338" t="str">
        <f ca="1"/>
        <v/>
      </c>
      <c r="G380" s="318" t="str">
        <f ca="1"/>
        <v/>
      </c>
      <c r="H380" s="319" t="str">
        <f ca="1"/>
        <v/>
      </c>
      <c r="I380" s="339" t="str">
        <f ca="1"/>
        <v/>
      </c>
      <c r="J380" s="318" t="str">
        <f ca="1"/>
        <v/>
      </c>
      <c r="K380" s="319" t="str">
        <f ca="1"/>
        <v/>
      </c>
      <c r="L380" s="319" t="str">
        <f ca="1"/>
        <v/>
      </c>
      <c r="M380" s="323" t="str">
        <f ca="1"/>
        <v/>
      </c>
      <c r="N380" s="340" t="str">
        <f ca="1"/>
        <v/>
      </c>
      <c r="O380" s="319" t="str">
        <f ca="1"/>
        <v/>
      </c>
      <c r="P380" s="320" t="str">
        <f ca="1"/>
        <v/>
      </c>
      <c r="Q380" s="319" t="str">
        <f ca="1"/>
        <v/>
      </c>
      <c r="R380" s="341" t="str">
        <f ca="1"/>
        <v/>
      </c>
      <c r="T380" s="338" t="str">
        <f ca="1"/>
        <v/>
      </c>
      <c r="U380" s="318" t="str">
        <f ca="1"/>
        <v/>
      </c>
      <c r="V380" s="318" t="str">
        <f ca="1"/>
        <v/>
      </c>
      <c r="W380" s="319" t="str">
        <f ca="1"/>
        <v/>
      </c>
      <c r="X380" s="339" t="str">
        <f ca="1"/>
        <v/>
      </c>
      <c r="Y380" s="318" t="str">
        <f ca="1"/>
        <v/>
      </c>
      <c r="Z380" s="319" t="str">
        <f ca="1"/>
        <v/>
      </c>
      <c r="AA380" s="319" t="str">
        <f ca="1"/>
        <v/>
      </c>
      <c r="AB380" s="323" t="str">
        <f ca="1"/>
        <v/>
      </c>
      <c r="AC380" s="342" t="str">
        <f ca="1"/>
        <v/>
      </c>
      <c r="AD380" s="343" t="str">
        <f ca="1"/>
        <v/>
      </c>
      <c r="AE380" s="344" t="str">
        <f ca="1"/>
        <v/>
      </c>
      <c r="AF380" s="319" t="str">
        <f ca="1"/>
        <v/>
      </c>
      <c r="AG380" s="319" t="str">
        <f ca="1"/>
        <v/>
      </c>
      <c r="AH380" s="341" t="str">
        <f ca="1"/>
        <v/>
      </c>
    </row>
    <row r="381" spans="6:34">
      <c r="F381" s="338" t="str">
        <f ca="1"/>
        <v/>
      </c>
      <c r="G381" s="318" t="str">
        <f ca="1"/>
        <v/>
      </c>
      <c r="H381" s="319" t="str">
        <f ca="1"/>
        <v/>
      </c>
      <c r="I381" s="339" t="str">
        <f ca="1"/>
        <v/>
      </c>
      <c r="J381" s="318" t="str">
        <f ca="1"/>
        <v/>
      </c>
      <c r="K381" s="319" t="str">
        <f ca="1"/>
        <v/>
      </c>
      <c r="L381" s="319" t="str">
        <f ca="1"/>
        <v/>
      </c>
      <c r="M381" s="323" t="str">
        <f ca="1"/>
        <v/>
      </c>
      <c r="N381" s="340" t="str">
        <f ca="1"/>
        <v/>
      </c>
      <c r="O381" s="319" t="str">
        <f ca="1"/>
        <v/>
      </c>
      <c r="P381" s="320" t="str">
        <f ca="1"/>
        <v/>
      </c>
      <c r="Q381" s="319" t="str">
        <f ca="1"/>
        <v/>
      </c>
      <c r="R381" s="341" t="str">
        <f ca="1"/>
        <v/>
      </c>
      <c r="T381" s="338" t="str">
        <f ca="1"/>
        <v/>
      </c>
      <c r="U381" s="318" t="str">
        <f ca="1"/>
        <v/>
      </c>
      <c r="V381" s="318" t="str">
        <f ca="1"/>
        <v/>
      </c>
      <c r="W381" s="319" t="str">
        <f ca="1"/>
        <v/>
      </c>
      <c r="X381" s="339" t="str">
        <f ca="1"/>
        <v/>
      </c>
      <c r="Y381" s="318" t="str">
        <f ca="1"/>
        <v/>
      </c>
      <c r="Z381" s="319" t="str">
        <f ca="1"/>
        <v/>
      </c>
      <c r="AA381" s="319" t="str">
        <f ca="1"/>
        <v/>
      </c>
      <c r="AB381" s="323" t="str">
        <f ca="1"/>
        <v/>
      </c>
      <c r="AC381" s="342" t="str">
        <f ca="1"/>
        <v/>
      </c>
      <c r="AD381" s="343" t="str">
        <f ca="1"/>
        <v/>
      </c>
      <c r="AE381" s="344" t="str">
        <f ca="1"/>
        <v/>
      </c>
      <c r="AF381" s="319" t="str">
        <f ca="1"/>
        <v/>
      </c>
      <c r="AG381" s="319" t="str">
        <f ca="1"/>
        <v/>
      </c>
      <c r="AH381" s="341" t="str">
        <f ca="1"/>
        <v/>
      </c>
    </row>
    <row r="382" spans="6:34">
      <c r="F382" s="338" t="str">
        <f ca="1"/>
        <v/>
      </c>
      <c r="G382" s="318" t="str">
        <f ca="1"/>
        <v/>
      </c>
      <c r="H382" s="319" t="str">
        <f ca="1"/>
        <v/>
      </c>
      <c r="I382" s="339" t="str">
        <f ca="1"/>
        <v/>
      </c>
      <c r="J382" s="318" t="str">
        <f ca="1"/>
        <v/>
      </c>
      <c r="K382" s="319" t="str">
        <f ca="1"/>
        <v/>
      </c>
      <c r="L382" s="319" t="str">
        <f ca="1"/>
        <v/>
      </c>
      <c r="M382" s="323" t="str">
        <f ca="1"/>
        <v/>
      </c>
      <c r="N382" s="340" t="str">
        <f ca="1"/>
        <v/>
      </c>
      <c r="O382" s="319" t="str">
        <f ca="1"/>
        <v/>
      </c>
      <c r="P382" s="320" t="str">
        <f ca="1"/>
        <v/>
      </c>
      <c r="Q382" s="319" t="str">
        <f ca="1"/>
        <v/>
      </c>
      <c r="R382" s="341" t="str">
        <f ca="1"/>
        <v/>
      </c>
      <c r="T382" s="338" t="str">
        <f ca="1"/>
        <v/>
      </c>
      <c r="U382" s="318" t="str">
        <f ca="1"/>
        <v/>
      </c>
      <c r="V382" s="318" t="str">
        <f ca="1"/>
        <v/>
      </c>
      <c r="W382" s="319" t="str">
        <f ca="1"/>
        <v/>
      </c>
      <c r="X382" s="339" t="str">
        <f ca="1"/>
        <v/>
      </c>
      <c r="Y382" s="318" t="str">
        <f ca="1"/>
        <v/>
      </c>
      <c r="Z382" s="319" t="str">
        <f ca="1"/>
        <v/>
      </c>
      <c r="AA382" s="319" t="str">
        <f ca="1"/>
        <v/>
      </c>
      <c r="AB382" s="323" t="str">
        <f ca="1"/>
        <v/>
      </c>
      <c r="AC382" s="342" t="str">
        <f ca="1"/>
        <v/>
      </c>
      <c r="AD382" s="343" t="str">
        <f ca="1"/>
        <v/>
      </c>
      <c r="AE382" s="344" t="str">
        <f ca="1"/>
        <v/>
      </c>
      <c r="AF382" s="319" t="str">
        <f ca="1"/>
        <v/>
      </c>
      <c r="AG382" s="319" t="str">
        <f ca="1"/>
        <v/>
      </c>
      <c r="AH382" s="341" t="str">
        <f ca="1"/>
        <v/>
      </c>
    </row>
    <row r="383" spans="6:34">
      <c r="F383" s="338" t="str">
        <f ca="1"/>
        <v/>
      </c>
      <c r="G383" s="318" t="str">
        <f ca="1"/>
        <v/>
      </c>
      <c r="H383" s="319" t="str">
        <f ca="1"/>
        <v/>
      </c>
      <c r="I383" s="339" t="str">
        <f ca="1"/>
        <v/>
      </c>
      <c r="J383" s="318" t="str">
        <f ca="1"/>
        <v/>
      </c>
      <c r="K383" s="319" t="str">
        <f ca="1"/>
        <v/>
      </c>
      <c r="L383" s="319" t="str">
        <f ca="1"/>
        <v/>
      </c>
      <c r="M383" s="323" t="str">
        <f ca="1"/>
        <v/>
      </c>
      <c r="N383" s="340" t="str">
        <f ca="1"/>
        <v/>
      </c>
      <c r="O383" s="319" t="str">
        <f ca="1"/>
        <v/>
      </c>
      <c r="P383" s="320" t="str">
        <f ca="1"/>
        <v/>
      </c>
      <c r="Q383" s="319" t="str">
        <f ca="1"/>
        <v/>
      </c>
      <c r="R383" s="341" t="str">
        <f ca="1"/>
        <v/>
      </c>
      <c r="T383" s="338" t="str">
        <f ca="1"/>
        <v/>
      </c>
      <c r="U383" s="318" t="str">
        <f ca="1"/>
        <v/>
      </c>
      <c r="V383" s="318" t="str">
        <f ca="1"/>
        <v/>
      </c>
      <c r="W383" s="319" t="str">
        <f ca="1"/>
        <v/>
      </c>
      <c r="X383" s="339" t="str">
        <f ca="1"/>
        <v/>
      </c>
      <c r="Y383" s="318" t="str">
        <f ca="1"/>
        <v/>
      </c>
      <c r="Z383" s="319" t="str">
        <f ca="1"/>
        <v/>
      </c>
      <c r="AA383" s="319" t="str">
        <f ca="1"/>
        <v/>
      </c>
      <c r="AB383" s="323" t="str">
        <f ca="1"/>
        <v/>
      </c>
      <c r="AC383" s="342" t="str">
        <f ca="1"/>
        <v/>
      </c>
      <c r="AD383" s="343" t="str">
        <f ca="1"/>
        <v/>
      </c>
      <c r="AE383" s="344" t="str">
        <f ca="1"/>
        <v/>
      </c>
      <c r="AF383" s="319" t="str">
        <f ca="1"/>
        <v/>
      </c>
      <c r="AG383" s="319" t="str">
        <f ca="1"/>
        <v/>
      </c>
      <c r="AH383" s="341" t="str">
        <f ca="1"/>
        <v/>
      </c>
    </row>
    <row r="384" spans="6:34">
      <c r="F384" s="338" t="str">
        <f ca="1"/>
        <v/>
      </c>
      <c r="G384" s="318" t="str">
        <f ca="1"/>
        <v/>
      </c>
      <c r="H384" s="319" t="str">
        <f ca="1"/>
        <v/>
      </c>
      <c r="I384" s="339" t="str">
        <f ca="1"/>
        <v/>
      </c>
      <c r="J384" s="318" t="str">
        <f ca="1"/>
        <v/>
      </c>
      <c r="K384" s="319" t="str">
        <f ca="1"/>
        <v/>
      </c>
      <c r="L384" s="319" t="str">
        <f ca="1"/>
        <v/>
      </c>
      <c r="M384" s="323" t="str">
        <f ca="1"/>
        <v/>
      </c>
      <c r="N384" s="340" t="str">
        <f ca="1"/>
        <v/>
      </c>
      <c r="O384" s="319" t="str">
        <f ca="1"/>
        <v/>
      </c>
      <c r="P384" s="320" t="str">
        <f ca="1"/>
        <v/>
      </c>
      <c r="Q384" s="319" t="str">
        <f ca="1"/>
        <v/>
      </c>
      <c r="R384" s="341" t="str">
        <f ca="1"/>
        <v/>
      </c>
      <c r="T384" s="338" t="str">
        <f ca="1"/>
        <v/>
      </c>
      <c r="U384" s="318" t="str">
        <f ca="1"/>
        <v/>
      </c>
      <c r="V384" s="318" t="str">
        <f ca="1"/>
        <v/>
      </c>
      <c r="W384" s="319" t="str">
        <f ca="1"/>
        <v/>
      </c>
      <c r="X384" s="339" t="str">
        <f ca="1"/>
        <v/>
      </c>
      <c r="Y384" s="318" t="str">
        <f ca="1"/>
        <v/>
      </c>
      <c r="Z384" s="319" t="str">
        <f ca="1"/>
        <v/>
      </c>
      <c r="AA384" s="319" t="str">
        <f ca="1"/>
        <v/>
      </c>
      <c r="AB384" s="323" t="str">
        <f ca="1"/>
        <v/>
      </c>
      <c r="AC384" s="342" t="str">
        <f ca="1"/>
        <v/>
      </c>
      <c r="AD384" s="343" t="str">
        <f ca="1"/>
        <v/>
      </c>
      <c r="AE384" s="344" t="str">
        <f ca="1"/>
        <v/>
      </c>
      <c r="AF384" s="319" t="str">
        <f ca="1"/>
        <v/>
      </c>
      <c r="AG384" s="319" t="str">
        <f ca="1"/>
        <v/>
      </c>
      <c r="AH384" s="341" t="str">
        <f ca="1"/>
        <v/>
      </c>
    </row>
    <row r="385" spans="6:34">
      <c r="F385" s="338" t="str">
        <f ca="1"/>
        <v/>
      </c>
      <c r="G385" s="318" t="str">
        <f ca="1"/>
        <v/>
      </c>
      <c r="H385" s="319" t="str">
        <f ca="1"/>
        <v/>
      </c>
      <c r="I385" s="339" t="str">
        <f ca="1"/>
        <v/>
      </c>
      <c r="J385" s="318" t="str">
        <f ca="1"/>
        <v/>
      </c>
      <c r="K385" s="319" t="str">
        <f ca="1"/>
        <v/>
      </c>
      <c r="L385" s="319" t="str">
        <f ca="1"/>
        <v/>
      </c>
      <c r="M385" s="323" t="str">
        <f ca="1"/>
        <v/>
      </c>
      <c r="N385" s="340" t="str">
        <f ca="1"/>
        <v/>
      </c>
      <c r="O385" s="319" t="str">
        <f ca="1"/>
        <v/>
      </c>
      <c r="P385" s="320" t="str">
        <f ca="1"/>
        <v/>
      </c>
      <c r="Q385" s="319" t="str">
        <f ca="1"/>
        <v/>
      </c>
      <c r="R385" s="341" t="str">
        <f ca="1"/>
        <v/>
      </c>
      <c r="T385" s="338" t="str">
        <f ca="1"/>
        <v/>
      </c>
      <c r="U385" s="318" t="str">
        <f ca="1"/>
        <v/>
      </c>
      <c r="V385" s="318" t="str">
        <f ca="1"/>
        <v/>
      </c>
      <c r="W385" s="319" t="str">
        <f ca="1"/>
        <v/>
      </c>
      <c r="X385" s="339" t="str">
        <f ca="1"/>
        <v/>
      </c>
      <c r="Y385" s="318" t="str">
        <f ca="1"/>
        <v/>
      </c>
      <c r="Z385" s="319" t="str">
        <f ca="1"/>
        <v/>
      </c>
      <c r="AA385" s="319" t="str">
        <f ca="1"/>
        <v/>
      </c>
      <c r="AB385" s="323" t="str">
        <f ca="1"/>
        <v/>
      </c>
      <c r="AC385" s="342" t="str">
        <f ca="1"/>
        <v/>
      </c>
      <c r="AD385" s="343" t="str">
        <f ca="1"/>
        <v/>
      </c>
      <c r="AE385" s="344" t="str">
        <f ca="1"/>
        <v/>
      </c>
      <c r="AF385" s="319" t="str">
        <f ca="1"/>
        <v/>
      </c>
      <c r="AG385" s="319" t="str">
        <f ca="1"/>
        <v/>
      </c>
      <c r="AH385" s="341" t="str">
        <f ca="1"/>
        <v/>
      </c>
    </row>
    <row r="386" spans="6:34">
      <c r="F386" s="338" t="str">
        <f ca="1"/>
        <v/>
      </c>
      <c r="G386" s="318" t="str">
        <f ca="1"/>
        <v/>
      </c>
      <c r="H386" s="319" t="str">
        <f ca="1"/>
        <v/>
      </c>
      <c r="I386" s="339" t="str">
        <f ca="1"/>
        <v/>
      </c>
      <c r="J386" s="318" t="str">
        <f ca="1"/>
        <v/>
      </c>
      <c r="K386" s="319" t="str">
        <f ca="1"/>
        <v/>
      </c>
      <c r="L386" s="319" t="str">
        <f ca="1"/>
        <v/>
      </c>
      <c r="M386" s="323" t="str">
        <f ca="1"/>
        <v/>
      </c>
      <c r="N386" s="340" t="str">
        <f ca="1"/>
        <v/>
      </c>
      <c r="O386" s="319" t="str">
        <f ca="1"/>
        <v/>
      </c>
      <c r="P386" s="320" t="str">
        <f ca="1"/>
        <v/>
      </c>
      <c r="Q386" s="319" t="str">
        <f ca="1"/>
        <v/>
      </c>
      <c r="R386" s="341" t="str">
        <f ca="1"/>
        <v/>
      </c>
      <c r="T386" s="338" t="str">
        <f ca="1"/>
        <v/>
      </c>
      <c r="U386" s="318" t="str">
        <f ca="1"/>
        <v/>
      </c>
      <c r="V386" s="318" t="str">
        <f ca="1"/>
        <v/>
      </c>
      <c r="W386" s="319" t="str">
        <f ca="1"/>
        <v/>
      </c>
      <c r="X386" s="339" t="str">
        <f ca="1"/>
        <v/>
      </c>
      <c r="Y386" s="318" t="str">
        <f ca="1"/>
        <v/>
      </c>
      <c r="Z386" s="319" t="str">
        <f ca="1"/>
        <v/>
      </c>
      <c r="AA386" s="319" t="str">
        <f ca="1"/>
        <v/>
      </c>
      <c r="AB386" s="323" t="str">
        <f ca="1"/>
        <v/>
      </c>
      <c r="AC386" s="342" t="str">
        <f ca="1"/>
        <v/>
      </c>
      <c r="AD386" s="343" t="str">
        <f ca="1"/>
        <v/>
      </c>
      <c r="AE386" s="344" t="str">
        <f ca="1"/>
        <v/>
      </c>
      <c r="AF386" s="319" t="str">
        <f ca="1"/>
        <v/>
      </c>
      <c r="AG386" s="319" t="str">
        <f ca="1"/>
        <v/>
      </c>
      <c r="AH386" s="341" t="str">
        <f ca="1"/>
        <v/>
      </c>
    </row>
    <row r="387" spans="6:34">
      <c r="F387" s="338" t="str">
        <f ca="1"/>
        <v/>
      </c>
      <c r="G387" s="318" t="str">
        <f ca="1"/>
        <v/>
      </c>
      <c r="H387" s="319" t="str">
        <f ca="1"/>
        <v/>
      </c>
      <c r="I387" s="339" t="str">
        <f ca="1"/>
        <v/>
      </c>
      <c r="J387" s="318" t="str">
        <f ca="1"/>
        <v/>
      </c>
      <c r="K387" s="319" t="str">
        <f ca="1"/>
        <v/>
      </c>
      <c r="L387" s="319" t="str">
        <f ca="1"/>
        <v/>
      </c>
      <c r="M387" s="323" t="str">
        <f ca="1"/>
        <v/>
      </c>
      <c r="N387" s="340" t="str">
        <f ca="1"/>
        <v/>
      </c>
      <c r="O387" s="319" t="str">
        <f ca="1"/>
        <v/>
      </c>
      <c r="P387" s="320" t="str">
        <f ca="1"/>
        <v/>
      </c>
      <c r="Q387" s="319" t="str">
        <f ca="1"/>
        <v/>
      </c>
      <c r="R387" s="341" t="str">
        <f ca="1"/>
        <v/>
      </c>
      <c r="T387" s="338" t="str">
        <f ca="1"/>
        <v/>
      </c>
      <c r="U387" s="318" t="str">
        <f ca="1"/>
        <v/>
      </c>
      <c r="V387" s="318" t="str">
        <f ca="1"/>
        <v/>
      </c>
      <c r="W387" s="319" t="str">
        <f ca="1"/>
        <v/>
      </c>
      <c r="X387" s="339" t="str">
        <f ca="1"/>
        <v/>
      </c>
      <c r="Y387" s="318" t="str">
        <f ca="1"/>
        <v/>
      </c>
      <c r="Z387" s="319" t="str">
        <f ca="1"/>
        <v/>
      </c>
      <c r="AA387" s="319" t="str">
        <f ca="1"/>
        <v/>
      </c>
      <c r="AB387" s="323" t="str">
        <f ca="1"/>
        <v/>
      </c>
      <c r="AC387" s="342" t="str">
        <f ca="1"/>
        <v/>
      </c>
      <c r="AD387" s="343" t="str">
        <f ca="1"/>
        <v/>
      </c>
      <c r="AE387" s="344" t="str">
        <f ca="1"/>
        <v/>
      </c>
      <c r="AF387" s="319" t="str">
        <f ca="1"/>
        <v/>
      </c>
      <c r="AG387" s="319" t="str">
        <f ca="1"/>
        <v/>
      </c>
      <c r="AH387" s="341" t="str">
        <f ca="1"/>
        <v/>
      </c>
    </row>
    <row r="388" spans="6:34">
      <c r="F388" s="338" t="str">
        <f ca="1"/>
        <v/>
      </c>
      <c r="G388" s="318" t="str">
        <f ca="1"/>
        <v/>
      </c>
      <c r="H388" s="319" t="str">
        <f ca="1"/>
        <v/>
      </c>
      <c r="I388" s="339" t="str">
        <f ca="1"/>
        <v/>
      </c>
      <c r="J388" s="318" t="str">
        <f ca="1"/>
        <v/>
      </c>
      <c r="K388" s="319" t="str">
        <f ca="1"/>
        <v/>
      </c>
      <c r="L388" s="319" t="str">
        <f ca="1"/>
        <v/>
      </c>
      <c r="M388" s="323" t="str">
        <f ca="1"/>
        <v/>
      </c>
      <c r="N388" s="340" t="str">
        <f ca="1"/>
        <v/>
      </c>
      <c r="O388" s="319" t="str">
        <f ca="1"/>
        <v/>
      </c>
      <c r="P388" s="320" t="str">
        <f ca="1"/>
        <v/>
      </c>
      <c r="Q388" s="319" t="str">
        <f ca="1"/>
        <v/>
      </c>
      <c r="R388" s="341" t="str">
        <f ca="1"/>
        <v/>
      </c>
      <c r="T388" s="338" t="str">
        <f ca="1"/>
        <v/>
      </c>
      <c r="U388" s="318" t="str">
        <f ca="1"/>
        <v/>
      </c>
      <c r="V388" s="318" t="str">
        <f ca="1"/>
        <v/>
      </c>
      <c r="W388" s="319" t="str">
        <f ca="1"/>
        <v/>
      </c>
      <c r="X388" s="339" t="str">
        <f ca="1"/>
        <v/>
      </c>
      <c r="Y388" s="318" t="str">
        <f ca="1"/>
        <v/>
      </c>
      <c r="Z388" s="319" t="str">
        <f ca="1"/>
        <v/>
      </c>
      <c r="AA388" s="319" t="str">
        <f ca="1"/>
        <v/>
      </c>
      <c r="AB388" s="323" t="str">
        <f ca="1"/>
        <v/>
      </c>
      <c r="AC388" s="342" t="str">
        <f ca="1"/>
        <v/>
      </c>
      <c r="AD388" s="343" t="str">
        <f ca="1"/>
        <v/>
      </c>
      <c r="AE388" s="344" t="str">
        <f ca="1"/>
        <v/>
      </c>
      <c r="AF388" s="319" t="str">
        <f ca="1"/>
        <v/>
      </c>
      <c r="AG388" s="319" t="str">
        <f ca="1"/>
        <v/>
      </c>
      <c r="AH388" s="341" t="str">
        <f ca="1"/>
        <v/>
      </c>
    </row>
    <row r="389" spans="6:34">
      <c r="F389" s="338" t="str">
        <f ca="1"/>
        <v/>
      </c>
      <c r="G389" s="318" t="str">
        <f ca="1"/>
        <v/>
      </c>
      <c r="H389" s="319" t="str">
        <f ca="1"/>
        <v/>
      </c>
      <c r="I389" s="339" t="str">
        <f ca="1"/>
        <v/>
      </c>
      <c r="J389" s="318" t="str">
        <f ca="1"/>
        <v/>
      </c>
      <c r="K389" s="319" t="str">
        <f ca="1"/>
        <v/>
      </c>
      <c r="L389" s="319" t="str">
        <f ca="1"/>
        <v/>
      </c>
      <c r="M389" s="323" t="str">
        <f ca="1"/>
        <v/>
      </c>
      <c r="N389" s="340" t="str">
        <f ca="1"/>
        <v/>
      </c>
      <c r="O389" s="319" t="str">
        <f ca="1"/>
        <v/>
      </c>
      <c r="P389" s="320" t="str">
        <f ca="1"/>
        <v/>
      </c>
      <c r="Q389" s="319" t="str">
        <f ca="1"/>
        <v/>
      </c>
      <c r="R389" s="341" t="str">
        <f ca="1"/>
        <v/>
      </c>
      <c r="T389" s="338" t="str">
        <f ca="1"/>
        <v/>
      </c>
      <c r="U389" s="318" t="str">
        <f ca="1"/>
        <v/>
      </c>
      <c r="V389" s="318" t="str">
        <f ca="1"/>
        <v/>
      </c>
      <c r="W389" s="319" t="str">
        <f ca="1"/>
        <v/>
      </c>
      <c r="X389" s="339" t="str">
        <f ca="1"/>
        <v/>
      </c>
      <c r="Y389" s="318" t="str">
        <f ca="1"/>
        <v/>
      </c>
      <c r="Z389" s="319" t="str">
        <f ca="1"/>
        <v/>
      </c>
      <c r="AA389" s="319" t="str">
        <f ca="1"/>
        <v/>
      </c>
      <c r="AB389" s="323" t="str">
        <f ca="1"/>
        <v/>
      </c>
      <c r="AC389" s="342" t="str">
        <f ca="1"/>
        <v/>
      </c>
      <c r="AD389" s="343" t="str">
        <f ca="1"/>
        <v/>
      </c>
      <c r="AE389" s="344" t="str">
        <f ca="1"/>
        <v/>
      </c>
      <c r="AF389" s="319" t="str">
        <f ca="1"/>
        <v/>
      </c>
      <c r="AG389" s="319" t="str">
        <f ca="1"/>
        <v/>
      </c>
      <c r="AH389" s="341" t="str">
        <f ca="1"/>
        <v/>
      </c>
    </row>
    <row r="390" spans="6:34">
      <c r="F390" s="338" t="str">
        <f ca="1"/>
        <v/>
      </c>
      <c r="G390" s="318" t="str">
        <f ca="1"/>
        <v/>
      </c>
      <c r="H390" s="319" t="str">
        <f ca="1"/>
        <v/>
      </c>
      <c r="I390" s="339" t="str">
        <f ca="1"/>
        <v/>
      </c>
      <c r="J390" s="318" t="str">
        <f ca="1"/>
        <v/>
      </c>
      <c r="K390" s="319" t="str">
        <f ca="1"/>
        <v/>
      </c>
      <c r="L390" s="319" t="str">
        <f ca="1"/>
        <v/>
      </c>
      <c r="M390" s="323" t="str">
        <f ca="1"/>
        <v/>
      </c>
      <c r="N390" s="340" t="str">
        <f ca="1"/>
        <v/>
      </c>
      <c r="O390" s="319" t="str">
        <f ca="1"/>
        <v/>
      </c>
      <c r="P390" s="320" t="str">
        <f ca="1"/>
        <v/>
      </c>
      <c r="Q390" s="319" t="str">
        <f ca="1"/>
        <v/>
      </c>
      <c r="R390" s="341" t="str">
        <f ca="1"/>
        <v/>
      </c>
      <c r="T390" s="338" t="str">
        <f ca="1"/>
        <v/>
      </c>
      <c r="U390" s="318" t="str">
        <f ca="1"/>
        <v/>
      </c>
      <c r="V390" s="318" t="str">
        <f ca="1"/>
        <v/>
      </c>
      <c r="W390" s="319" t="str">
        <f ca="1"/>
        <v/>
      </c>
      <c r="X390" s="339" t="str">
        <f ca="1"/>
        <v/>
      </c>
      <c r="Y390" s="318" t="str">
        <f ca="1"/>
        <v/>
      </c>
      <c r="Z390" s="319" t="str">
        <f ca="1"/>
        <v/>
      </c>
      <c r="AA390" s="319" t="str">
        <f ca="1"/>
        <v/>
      </c>
      <c r="AB390" s="323" t="str">
        <f ca="1"/>
        <v/>
      </c>
      <c r="AC390" s="342" t="str">
        <f ca="1"/>
        <v/>
      </c>
      <c r="AD390" s="343" t="str">
        <f ca="1"/>
        <v/>
      </c>
      <c r="AE390" s="344" t="str">
        <f ca="1"/>
        <v/>
      </c>
      <c r="AF390" s="319" t="str">
        <f ca="1"/>
        <v/>
      </c>
      <c r="AG390" s="319" t="str">
        <f ca="1"/>
        <v/>
      </c>
      <c r="AH390" s="341" t="str">
        <f ca="1"/>
        <v/>
      </c>
    </row>
    <row r="391" spans="6:34">
      <c r="F391" s="338" t="str">
        <f ca="1"/>
        <v/>
      </c>
      <c r="G391" s="318" t="str">
        <f ca="1"/>
        <v/>
      </c>
      <c r="H391" s="319" t="str">
        <f ca="1"/>
        <v/>
      </c>
      <c r="I391" s="339" t="str">
        <f ca="1"/>
        <v/>
      </c>
      <c r="J391" s="318" t="str">
        <f ca="1"/>
        <v/>
      </c>
      <c r="K391" s="319" t="str">
        <f ca="1"/>
        <v/>
      </c>
      <c r="L391" s="319" t="str">
        <f ca="1"/>
        <v/>
      </c>
      <c r="M391" s="323" t="str">
        <f ca="1"/>
        <v/>
      </c>
      <c r="N391" s="340" t="str">
        <f ca="1"/>
        <v/>
      </c>
      <c r="O391" s="319" t="str">
        <f ca="1"/>
        <v/>
      </c>
      <c r="P391" s="320" t="str">
        <f ca="1"/>
        <v/>
      </c>
      <c r="Q391" s="319" t="str">
        <f ca="1"/>
        <v/>
      </c>
      <c r="R391" s="341" t="str">
        <f ca="1"/>
        <v/>
      </c>
      <c r="T391" s="338" t="str">
        <f ca="1"/>
        <v/>
      </c>
      <c r="U391" s="318" t="str">
        <f ca="1"/>
        <v/>
      </c>
      <c r="V391" s="318" t="str">
        <f ca="1"/>
        <v/>
      </c>
      <c r="W391" s="319" t="str">
        <f ca="1"/>
        <v/>
      </c>
      <c r="X391" s="339" t="str">
        <f ca="1"/>
        <v/>
      </c>
      <c r="Y391" s="318" t="str">
        <f ca="1"/>
        <v/>
      </c>
      <c r="Z391" s="319" t="str">
        <f ca="1"/>
        <v/>
      </c>
      <c r="AA391" s="319" t="str">
        <f ca="1"/>
        <v/>
      </c>
      <c r="AB391" s="323" t="str">
        <f ca="1"/>
        <v/>
      </c>
      <c r="AC391" s="342" t="str">
        <f ca="1"/>
        <v/>
      </c>
      <c r="AD391" s="343" t="str">
        <f ca="1"/>
        <v/>
      </c>
      <c r="AE391" s="344" t="str">
        <f ca="1"/>
        <v/>
      </c>
      <c r="AF391" s="319" t="str">
        <f ca="1"/>
        <v/>
      </c>
      <c r="AG391" s="319" t="str">
        <f ca="1"/>
        <v/>
      </c>
      <c r="AH391" s="341" t="str">
        <f ca="1"/>
        <v/>
      </c>
    </row>
    <row r="392" spans="6:34">
      <c r="F392" s="338" t="str">
        <f ca="1"/>
        <v/>
      </c>
      <c r="G392" s="318" t="str">
        <f ca="1"/>
        <v/>
      </c>
      <c r="H392" s="319" t="str">
        <f ca="1"/>
        <v/>
      </c>
      <c r="I392" s="339" t="str">
        <f ca="1"/>
        <v/>
      </c>
      <c r="J392" s="318" t="str">
        <f ca="1"/>
        <v/>
      </c>
      <c r="K392" s="319" t="str">
        <f ca="1"/>
        <v/>
      </c>
      <c r="L392" s="319" t="str">
        <f ca="1"/>
        <v/>
      </c>
      <c r="M392" s="323" t="str">
        <f ca="1"/>
        <v/>
      </c>
      <c r="N392" s="340" t="str">
        <f ca="1"/>
        <v/>
      </c>
      <c r="O392" s="319" t="str">
        <f ca="1"/>
        <v/>
      </c>
      <c r="P392" s="320" t="str">
        <f ca="1"/>
        <v/>
      </c>
      <c r="Q392" s="319" t="str">
        <f ca="1"/>
        <v/>
      </c>
      <c r="R392" s="341" t="str">
        <f ca="1"/>
        <v/>
      </c>
      <c r="T392" s="338" t="str">
        <f ca="1"/>
        <v/>
      </c>
      <c r="U392" s="318" t="str">
        <f ca="1"/>
        <v/>
      </c>
      <c r="V392" s="318" t="str">
        <f ca="1"/>
        <v/>
      </c>
      <c r="W392" s="319" t="str">
        <f ca="1"/>
        <v/>
      </c>
      <c r="X392" s="339" t="str">
        <f ca="1"/>
        <v/>
      </c>
      <c r="Y392" s="318" t="str">
        <f ca="1"/>
        <v/>
      </c>
      <c r="Z392" s="319" t="str">
        <f ca="1"/>
        <v/>
      </c>
      <c r="AA392" s="319" t="str">
        <f ca="1"/>
        <v/>
      </c>
      <c r="AB392" s="323" t="str">
        <f ca="1"/>
        <v/>
      </c>
      <c r="AC392" s="342" t="str">
        <f ca="1"/>
        <v/>
      </c>
      <c r="AD392" s="343" t="str">
        <f ca="1"/>
        <v/>
      </c>
      <c r="AE392" s="344" t="str">
        <f ca="1"/>
        <v/>
      </c>
      <c r="AF392" s="319" t="str">
        <f ca="1"/>
        <v/>
      </c>
      <c r="AG392" s="319" t="str">
        <f ca="1"/>
        <v/>
      </c>
      <c r="AH392" s="341" t="str">
        <f ca="1"/>
        <v/>
      </c>
    </row>
    <row r="393" spans="6:34">
      <c r="F393" s="338" t="str">
        <f ca="1"/>
        <v/>
      </c>
      <c r="G393" s="318" t="str">
        <f ca="1"/>
        <v/>
      </c>
      <c r="H393" s="319" t="str">
        <f ca="1"/>
        <v/>
      </c>
      <c r="I393" s="339" t="str">
        <f ca="1"/>
        <v/>
      </c>
      <c r="J393" s="318" t="str">
        <f ca="1"/>
        <v/>
      </c>
      <c r="K393" s="319" t="str">
        <f ca="1"/>
        <v/>
      </c>
      <c r="L393" s="319" t="str">
        <f ca="1"/>
        <v/>
      </c>
      <c r="M393" s="323" t="str">
        <f ca="1"/>
        <v/>
      </c>
      <c r="N393" s="340" t="str">
        <f ca="1"/>
        <v/>
      </c>
      <c r="O393" s="319" t="str">
        <f ca="1"/>
        <v/>
      </c>
      <c r="P393" s="320" t="str">
        <f ca="1"/>
        <v/>
      </c>
      <c r="Q393" s="319" t="str">
        <f ca="1"/>
        <v/>
      </c>
      <c r="R393" s="341" t="str">
        <f ca="1"/>
        <v/>
      </c>
      <c r="T393" s="338" t="str">
        <f ca="1"/>
        <v/>
      </c>
      <c r="U393" s="318" t="str">
        <f ca="1"/>
        <v/>
      </c>
      <c r="V393" s="318" t="str">
        <f ca="1"/>
        <v/>
      </c>
      <c r="W393" s="319" t="str">
        <f ca="1"/>
        <v/>
      </c>
      <c r="X393" s="339" t="str">
        <f ca="1"/>
        <v/>
      </c>
      <c r="Y393" s="318" t="str">
        <f ca="1"/>
        <v/>
      </c>
      <c r="Z393" s="319" t="str">
        <f ca="1"/>
        <v/>
      </c>
      <c r="AA393" s="319" t="str">
        <f ca="1"/>
        <v/>
      </c>
      <c r="AB393" s="323" t="str">
        <f ca="1"/>
        <v/>
      </c>
      <c r="AC393" s="342" t="str">
        <f ca="1"/>
        <v/>
      </c>
      <c r="AD393" s="343" t="str">
        <f ca="1"/>
        <v/>
      </c>
      <c r="AE393" s="344" t="str">
        <f ca="1"/>
        <v/>
      </c>
      <c r="AF393" s="319" t="str">
        <f ca="1"/>
        <v/>
      </c>
      <c r="AG393" s="319" t="str">
        <f ca="1"/>
        <v/>
      </c>
      <c r="AH393" s="341" t="str">
        <f ca="1"/>
        <v/>
      </c>
    </row>
    <row r="394" spans="6:34">
      <c r="F394" s="338" t="str">
        <f ca="1"/>
        <v/>
      </c>
      <c r="G394" s="318" t="str">
        <f ca="1"/>
        <v/>
      </c>
      <c r="H394" s="319" t="str">
        <f ca="1"/>
        <v/>
      </c>
      <c r="I394" s="339" t="str">
        <f ca="1"/>
        <v/>
      </c>
      <c r="J394" s="318" t="str">
        <f ca="1"/>
        <v/>
      </c>
      <c r="K394" s="319" t="str">
        <f ca="1"/>
        <v/>
      </c>
      <c r="L394" s="319" t="str">
        <f ca="1"/>
        <v/>
      </c>
      <c r="M394" s="323" t="str">
        <f ca="1"/>
        <v/>
      </c>
      <c r="N394" s="340" t="str">
        <f ca="1"/>
        <v/>
      </c>
      <c r="O394" s="319" t="str">
        <f ca="1"/>
        <v/>
      </c>
      <c r="P394" s="320" t="str">
        <f ca="1"/>
        <v/>
      </c>
      <c r="Q394" s="319" t="str">
        <f ca="1"/>
        <v/>
      </c>
      <c r="R394" s="341" t="str">
        <f ca="1"/>
        <v/>
      </c>
      <c r="T394" s="338" t="str">
        <f ca="1"/>
        <v/>
      </c>
      <c r="U394" s="318" t="str">
        <f ca="1"/>
        <v/>
      </c>
      <c r="V394" s="318" t="str">
        <f ca="1"/>
        <v/>
      </c>
      <c r="W394" s="319" t="str">
        <f ca="1"/>
        <v/>
      </c>
      <c r="X394" s="339" t="str">
        <f ca="1"/>
        <v/>
      </c>
      <c r="Y394" s="318" t="str">
        <f ca="1"/>
        <v/>
      </c>
      <c r="Z394" s="319" t="str">
        <f ca="1"/>
        <v/>
      </c>
      <c r="AA394" s="319" t="str">
        <f ca="1"/>
        <v/>
      </c>
      <c r="AB394" s="323" t="str">
        <f ca="1"/>
        <v/>
      </c>
      <c r="AC394" s="342" t="str">
        <f ca="1"/>
        <v/>
      </c>
      <c r="AD394" s="343" t="str">
        <f ca="1"/>
        <v/>
      </c>
      <c r="AE394" s="344" t="str">
        <f ca="1"/>
        <v/>
      </c>
      <c r="AF394" s="319" t="str">
        <f ca="1"/>
        <v/>
      </c>
      <c r="AG394" s="319" t="str">
        <f ca="1"/>
        <v/>
      </c>
      <c r="AH394" s="341" t="str">
        <f ca="1"/>
        <v/>
      </c>
    </row>
    <row r="395" spans="6:34">
      <c r="F395" s="338" t="str">
        <f ca="1"/>
        <v/>
      </c>
      <c r="G395" s="318" t="str">
        <f ca="1"/>
        <v/>
      </c>
      <c r="H395" s="319" t="str">
        <f ca="1"/>
        <v/>
      </c>
      <c r="I395" s="339" t="str">
        <f ca="1"/>
        <v/>
      </c>
      <c r="J395" s="318" t="str">
        <f ca="1"/>
        <v/>
      </c>
      <c r="K395" s="319" t="str">
        <f ca="1"/>
        <v/>
      </c>
      <c r="L395" s="319" t="str">
        <f ca="1"/>
        <v/>
      </c>
      <c r="M395" s="323" t="str">
        <f ca="1"/>
        <v/>
      </c>
      <c r="N395" s="340" t="str">
        <f ca="1"/>
        <v/>
      </c>
      <c r="O395" s="319" t="str">
        <f ca="1"/>
        <v/>
      </c>
      <c r="P395" s="320" t="str">
        <f ca="1"/>
        <v/>
      </c>
      <c r="Q395" s="319" t="str">
        <f ca="1"/>
        <v/>
      </c>
      <c r="R395" s="341" t="str">
        <f ca="1"/>
        <v/>
      </c>
      <c r="T395" s="338" t="str">
        <f ca="1"/>
        <v/>
      </c>
      <c r="U395" s="318" t="str">
        <f ca="1"/>
        <v/>
      </c>
      <c r="V395" s="318" t="str">
        <f ca="1"/>
        <v/>
      </c>
      <c r="W395" s="319" t="str">
        <f ca="1"/>
        <v/>
      </c>
      <c r="X395" s="339" t="str">
        <f ca="1"/>
        <v/>
      </c>
      <c r="Y395" s="318" t="str">
        <f ca="1"/>
        <v/>
      </c>
      <c r="Z395" s="319" t="str">
        <f ca="1"/>
        <v/>
      </c>
      <c r="AA395" s="319" t="str">
        <f ca="1"/>
        <v/>
      </c>
      <c r="AB395" s="323" t="str">
        <f ca="1"/>
        <v/>
      </c>
      <c r="AC395" s="342" t="str">
        <f ca="1"/>
        <v/>
      </c>
      <c r="AD395" s="343" t="str">
        <f ca="1"/>
        <v/>
      </c>
      <c r="AE395" s="344" t="str">
        <f ca="1"/>
        <v/>
      </c>
      <c r="AF395" s="319" t="str">
        <f ca="1"/>
        <v/>
      </c>
      <c r="AG395" s="319" t="str">
        <f ca="1"/>
        <v/>
      </c>
      <c r="AH395" s="341" t="str">
        <f ca="1"/>
        <v/>
      </c>
    </row>
    <row r="396" spans="6:34">
      <c r="F396" s="338" t="str">
        <f ca="1"/>
        <v/>
      </c>
      <c r="G396" s="318" t="str">
        <f ca="1"/>
        <v/>
      </c>
      <c r="H396" s="319" t="str">
        <f ca="1"/>
        <v/>
      </c>
      <c r="I396" s="339" t="str">
        <f ca="1"/>
        <v/>
      </c>
      <c r="J396" s="318" t="str">
        <f ca="1"/>
        <v/>
      </c>
      <c r="K396" s="319" t="str">
        <f ca="1"/>
        <v/>
      </c>
      <c r="L396" s="319" t="str">
        <f ca="1"/>
        <v/>
      </c>
      <c r="M396" s="323" t="str">
        <f ca="1"/>
        <v/>
      </c>
      <c r="N396" s="340" t="str">
        <f ca="1"/>
        <v/>
      </c>
      <c r="O396" s="319" t="str">
        <f ca="1"/>
        <v/>
      </c>
      <c r="P396" s="320" t="str">
        <f ca="1"/>
        <v/>
      </c>
      <c r="Q396" s="319" t="str">
        <f ca="1"/>
        <v/>
      </c>
      <c r="R396" s="341" t="str">
        <f ca="1"/>
        <v/>
      </c>
      <c r="T396" s="338" t="str">
        <f ca="1"/>
        <v/>
      </c>
      <c r="U396" s="318" t="str">
        <f ca="1"/>
        <v/>
      </c>
      <c r="V396" s="318" t="str">
        <f ca="1"/>
        <v/>
      </c>
      <c r="W396" s="319" t="str">
        <f ca="1"/>
        <v/>
      </c>
      <c r="X396" s="339" t="str">
        <f ca="1"/>
        <v/>
      </c>
      <c r="Y396" s="318" t="str">
        <f ca="1"/>
        <v/>
      </c>
      <c r="Z396" s="319" t="str">
        <f ca="1"/>
        <v/>
      </c>
      <c r="AA396" s="319" t="str">
        <f ca="1"/>
        <v/>
      </c>
      <c r="AB396" s="323" t="str">
        <f ca="1"/>
        <v/>
      </c>
      <c r="AC396" s="342" t="str">
        <f ca="1"/>
        <v/>
      </c>
      <c r="AD396" s="343" t="str">
        <f ca="1"/>
        <v/>
      </c>
      <c r="AE396" s="344" t="str">
        <f ca="1"/>
        <v/>
      </c>
      <c r="AF396" s="319" t="str">
        <f ca="1"/>
        <v/>
      </c>
      <c r="AG396" s="319" t="str">
        <f ca="1"/>
        <v/>
      </c>
      <c r="AH396" s="341" t="str">
        <f ca="1"/>
        <v/>
      </c>
    </row>
    <row r="397" spans="6:34">
      <c r="F397" s="338" t="str">
        <f ca="1"/>
        <v/>
      </c>
      <c r="G397" s="318" t="str">
        <f ca="1"/>
        <v/>
      </c>
      <c r="H397" s="319" t="str">
        <f ca="1"/>
        <v/>
      </c>
      <c r="I397" s="339" t="str">
        <f ca="1"/>
        <v/>
      </c>
      <c r="J397" s="318" t="str">
        <f ca="1"/>
        <v/>
      </c>
      <c r="K397" s="319" t="str">
        <f ca="1"/>
        <v/>
      </c>
      <c r="L397" s="319" t="str">
        <f ca="1"/>
        <v/>
      </c>
      <c r="M397" s="323" t="str">
        <f ca="1"/>
        <v/>
      </c>
      <c r="N397" s="340" t="str">
        <f ca="1"/>
        <v/>
      </c>
      <c r="O397" s="319" t="str">
        <f ca="1"/>
        <v/>
      </c>
      <c r="P397" s="320" t="str">
        <f ca="1"/>
        <v/>
      </c>
      <c r="Q397" s="319" t="str">
        <f ca="1"/>
        <v/>
      </c>
      <c r="R397" s="341" t="str">
        <f ca="1"/>
        <v/>
      </c>
      <c r="T397" s="338" t="str">
        <f ca="1"/>
        <v/>
      </c>
      <c r="U397" s="318" t="str">
        <f ca="1"/>
        <v/>
      </c>
      <c r="V397" s="318" t="str">
        <f ca="1"/>
        <v/>
      </c>
      <c r="W397" s="319" t="str">
        <f ca="1"/>
        <v/>
      </c>
      <c r="X397" s="339" t="str">
        <f ca="1"/>
        <v/>
      </c>
      <c r="Y397" s="318" t="str">
        <f ca="1"/>
        <v/>
      </c>
      <c r="Z397" s="319" t="str">
        <f ca="1"/>
        <v/>
      </c>
      <c r="AA397" s="319" t="str">
        <f ca="1"/>
        <v/>
      </c>
      <c r="AB397" s="323" t="str">
        <f ca="1"/>
        <v/>
      </c>
      <c r="AC397" s="342" t="str">
        <f ca="1"/>
        <v/>
      </c>
      <c r="AD397" s="343" t="str">
        <f ca="1"/>
        <v/>
      </c>
      <c r="AE397" s="344" t="str">
        <f ca="1"/>
        <v/>
      </c>
      <c r="AF397" s="319" t="str">
        <f ca="1"/>
        <v/>
      </c>
      <c r="AG397" s="319" t="str">
        <f ca="1"/>
        <v/>
      </c>
      <c r="AH397" s="341" t="str">
        <f ca="1"/>
        <v/>
      </c>
    </row>
    <row r="398" spans="6:34">
      <c r="F398" s="338" t="str">
        <f ca="1"/>
        <v/>
      </c>
      <c r="G398" s="318" t="str">
        <f ca="1"/>
        <v/>
      </c>
      <c r="H398" s="319" t="str">
        <f ca="1"/>
        <v/>
      </c>
      <c r="I398" s="339" t="str">
        <f ca="1"/>
        <v/>
      </c>
      <c r="J398" s="318" t="str">
        <f ca="1"/>
        <v/>
      </c>
      <c r="K398" s="319" t="str">
        <f ca="1"/>
        <v/>
      </c>
      <c r="L398" s="319" t="str">
        <f ca="1"/>
        <v/>
      </c>
      <c r="M398" s="323" t="str">
        <f ca="1"/>
        <v/>
      </c>
      <c r="N398" s="340" t="str">
        <f ca="1"/>
        <v/>
      </c>
      <c r="O398" s="319" t="str">
        <f ca="1"/>
        <v/>
      </c>
      <c r="P398" s="320" t="str">
        <f ca="1"/>
        <v/>
      </c>
      <c r="Q398" s="319" t="str">
        <f ca="1"/>
        <v/>
      </c>
      <c r="R398" s="341" t="str">
        <f ca="1"/>
        <v/>
      </c>
      <c r="T398" s="338" t="str">
        <f ca="1"/>
        <v/>
      </c>
      <c r="U398" s="318" t="str">
        <f ca="1"/>
        <v/>
      </c>
      <c r="V398" s="318" t="str">
        <f ca="1"/>
        <v/>
      </c>
      <c r="W398" s="319" t="str">
        <f ca="1"/>
        <v/>
      </c>
      <c r="X398" s="339" t="str">
        <f ca="1"/>
        <v/>
      </c>
      <c r="Y398" s="318" t="str">
        <f ca="1"/>
        <v/>
      </c>
      <c r="Z398" s="319" t="str">
        <f ca="1"/>
        <v/>
      </c>
      <c r="AA398" s="319" t="str">
        <f ca="1"/>
        <v/>
      </c>
      <c r="AB398" s="323" t="str">
        <f ca="1"/>
        <v/>
      </c>
      <c r="AC398" s="342" t="str">
        <f ca="1"/>
        <v/>
      </c>
      <c r="AD398" s="343" t="str">
        <f ca="1"/>
        <v/>
      </c>
      <c r="AE398" s="344" t="str">
        <f ca="1"/>
        <v/>
      </c>
      <c r="AF398" s="319" t="str">
        <f ca="1"/>
        <v/>
      </c>
      <c r="AG398" s="319" t="str">
        <f ca="1"/>
        <v/>
      </c>
      <c r="AH398" s="341" t="str">
        <f ca="1"/>
        <v/>
      </c>
    </row>
    <row r="399" spans="6:34">
      <c r="F399" s="338" t="str">
        <f ca="1"/>
        <v/>
      </c>
      <c r="G399" s="318" t="str">
        <f ca="1"/>
        <v/>
      </c>
      <c r="H399" s="319" t="str">
        <f ca="1"/>
        <v/>
      </c>
      <c r="I399" s="339" t="str">
        <f ca="1"/>
        <v/>
      </c>
      <c r="J399" s="318" t="str">
        <f ca="1"/>
        <v/>
      </c>
      <c r="K399" s="319" t="str">
        <f ca="1"/>
        <v/>
      </c>
      <c r="L399" s="319" t="str">
        <f ca="1"/>
        <v/>
      </c>
      <c r="M399" s="323" t="str">
        <f ca="1"/>
        <v/>
      </c>
      <c r="N399" s="340" t="str">
        <f ca="1"/>
        <v/>
      </c>
      <c r="O399" s="319" t="str">
        <f ca="1"/>
        <v/>
      </c>
      <c r="P399" s="320" t="str">
        <f ca="1"/>
        <v/>
      </c>
      <c r="Q399" s="319" t="str">
        <f ca="1"/>
        <v/>
      </c>
      <c r="R399" s="341" t="str">
        <f ca="1"/>
        <v/>
      </c>
      <c r="T399" s="338" t="str">
        <f ca="1"/>
        <v/>
      </c>
      <c r="U399" s="318" t="str">
        <f ca="1"/>
        <v/>
      </c>
      <c r="V399" s="318" t="str">
        <f ca="1"/>
        <v/>
      </c>
      <c r="W399" s="319" t="str">
        <f ca="1"/>
        <v/>
      </c>
      <c r="X399" s="339" t="str">
        <f ca="1"/>
        <v/>
      </c>
      <c r="Y399" s="318" t="str">
        <f ca="1"/>
        <v/>
      </c>
      <c r="Z399" s="319" t="str">
        <f ca="1"/>
        <v/>
      </c>
      <c r="AA399" s="319" t="str">
        <f ca="1"/>
        <v/>
      </c>
      <c r="AB399" s="323" t="str">
        <f ca="1"/>
        <v/>
      </c>
      <c r="AC399" s="342" t="str">
        <f ca="1"/>
        <v/>
      </c>
      <c r="AD399" s="343" t="str">
        <f ca="1"/>
        <v/>
      </c>
      <c r="AE399" s="344" t="str">
        <f ca="1"/>
        <v/>
      </c>
      <c r="AF399" s="319" t="str">
        <f ca="1"/>
        <v/>
      </c>
      <c r="AG399" s="319" t="str">
        <f ca="1"/>
        <v/>
      </c>
      <c r="AH399" s="341" t="str">
        <f ca="1"/>
        <v/>
      </c>
    </row>
    <row r="400" spans="6:34">
      <c r="F400" s="338" t="str">
        <f ca="1"/>
        <v/>
      </c>
      <c r="G400" s="318" t="str">
        <f ca="1"/>
        <v/>
      </c>
      <c r="H400" s="319" t="str">
        <f ca="1"/>
        <v/>
      </c>
      <c r="I400" s="339" t="str">
        <f ca="1"/>
        <v/>
      </c>
      <c r="J400" s="318" t="str">
        <f ca="1"/>
        <v/>
      </c>
      <c r="K400" s="319" t="str">
        <f ca="1"/>
        <v/>
      </c>
      <c r="L400" s="319" t="str">
        <f ca="1"/>
        <v/>
      </c>
      <c r="M400" s="323" t="str">
        <f ca="1"/>
        <v/>
      </c>
      <c r="N400" s="340" t="str">
        <f ca="1"/>
        <v/>
      </c>
      <c r="O400" s="319" t="str">
        <f ca="1"/>
        <v/>
      </c>
      <c r="P400" s="320" t="str">
        <f ca="1"/>
        <v/>
      </c>
      <c r="Q400" s="319" t="str">
        <f ca="1"/>
        <v/>
      </c>
      <c r="R400" s="341" t="str">
        <f ca="1"/>
        <v/>
      </c>
      <c r="T400" s="338" t="str">
        <f ca="1"/>
        <v/>
      </c>
      <c r="U400" s="318" t="str">
        <f ca="1"/>
        <v/>
      </c>
      <c r="V400" s="318" t="str">
        <f ca="1"/>
        <v/>
      </c>
      <c r="W400" s="319" t="str">
        <f ca="1"/>
        <v/>
      </c>
      <c r="X400" s="339" t="str">
        <f ca="1"/>
        <v/>
      </c>
      <c r="Y400" s="318" t="str">
        <f ca="1"/>
        <v/>
      </c>
      <c r="Z400" s="319" t="str">
        <f ca="1"/>
        <v/>
      </c>
      <c r="AA400" s="319" t="str">
        <f ca="1"/>
        <v/>
      </c>
      <c r="AB400" s="323" t="str">
        <f ca="1"/>
        <v/>
      </c>
      <c r="AC400" s="342" t="str">
        <f ca="1"/>
        <v/>
      </c>
      <c r="AD400" s="343" t="str">
        <f ca="1"/>
        <v/>
      </c>
      <c r="AE400" s="344" t="str">
        <f ca="1"/>
        <v/>
      </c>
      <c r="AF400" s="319" t="str">
        <f ca="1"/>
        <v/>
      </c>
      <c r="AG400" s="319" t="str">
        <f ca="1"/>
        <v/>
      </c>
      <c r="AH400" s="341" t="str">
        <f ca="1"/>
        <v/>
      </c>
    </row>
    <row r="401" spans="6:34">
      <c r="F401" s="338" t="str">
        <f ca="1"/>
        <v/>
      </c>
      <c r="G401" s="318" t="str">
        <f ca="1"/>
        <v/>
      </c>
      <c r="H401" s="319" t="str">
        <f ca="1"/>
        <v/>
      </c>
      <c r="I401" s="339" t="str">
        <f ca="1"/>
        <v/>
      </c>
      <c r="J401" s="318" t="str">
        <f ca="1"/>
        <v/>
      </c>
      <c r="K401" s="319" t="str">
        <f ca="1"/>
        <v/>
      </c>
      <c r="L401" s="319" t="str">
        <f ca="1"/>
        <v/>
      </c>
      <c r="M401" s="323" t="str">
        <f ca="1"/>
        <v/>
      </c>
      <c r="N401" s="340" t="str">
        <f ca="1"/>
        <v/>
      </c>
      <c r="O401" s="319" t="str">
        <f ca="1"/>
        <v/>
      </c>
      <c r="P401" s="320" t="str">
        <f ca="1"/>
        <v/>
      </c>
      <c r="Q401" s="319" t="str">
        <f ca="1"/>
        <v/>
      </c>
      <c r="R401" s="341" t="str">
        <f ca="1"/>
        <v/>
      </c>
      <c r="T401" s="338" t="str">
        <f ca="1"/>
        <v/>
      </c>
      <c r="U401" s="318" t="str">
        <f ca="1"/>
        <v/>
      </c>
      <c r="V401" s="318" t="str">
        <f ca="1"/>
        <v/>
      </c>
      <c r="W401" s="319" t="str">
        <f ca="1"/>
        <v/>
      </c>
      <c r="X401" s="339" t="str">
        <f ca="1"/>
        <v/>
      </c>
      <c r="Y401" s="318" t="str">
        <f ca="1"/>
        <v/>
      </c>
      <c r="Z401" s="319" t="str">
        <f ca="1"/>
        <v/>
      </c>
      <c r="AA401" s="319" t="str">
        <f ca="1"/>
        <v/>
      </c>
      <c r="AB401" s="323" t="str">
        <f ca="1"/>
        <v/>
      </c>
      <c r="AC401" s="342" t="str">
        <f ca="1"/>
        <v/>
      </c>
      <c r="AD401" s="343" t="str">
        <f ca="1"/>
        <v/>
      </c>
      <c r="AE401" s="344" t="str">
        <f ca="1"/>
        <v/>
      </c>
      <c r="AF401" s="319" t="str">
        <f ca="1"/>
        <v/>
      </c>
      <c r="AG401" s="319" t="str">
        <f ca="1"/>
        <v/>
      </c>
      <c r="AH401" s="341" t="str">
        <f ca="1"/>
        <v/>
      </c>
    </row>
    <row r="402" spans="6:34">
      <c r="F402" s="338" t="str">
        <f ca="1"/>
        <v/>
      </c>
      <c r="G402" s="318" t="str">
        <f ca="1"/>
        <v/>
      </c>
      <c r="H402" s="319" t="str">
        <f ca="1"/>
        <v/>
      </c>
      <c r="I402" s="339" t="str">
        <f ca="1"/>
        <v/>
      </c>
      <c r="J402" s="318" t="str">
        <f ca="1"/>
        <v/>
      </c>
      <c r="K402" s="319" t="str">
        <f ca="1"/>
        <v/>
      </c>
      <c r="L402" s="319" t="str">
        <f ca="1"/>
        <v/>
      </c>
      <c r="M402" s="323" t="str">
        <f ca="1"/>
        <v/>
      </c>
      <c r="N402" s="340" t="str">
        <f ca="1"/>
        <v/>
      </c>
      <c r="O402" s="319" t="str">
        <f ca="1"/>
        <v/>
      </c>
      <c r="P402" s="320" t="str">
        <f ca="1"/>
        <v/>
      </c>
      <c r="Q402" s="319" t="str">
        <f ca="1"/>
        <v/>
      </c>
      <c r="R402" s="341" t="str">
        <f ca="1"/>
        <v/>
      </c>
      <c r="T402" s="338" t="str">
        <f ca="1"/>
        <v/>
      </c>
      <c r="U402" s="318" t="str">
        <f ca="1"/>
        <v/>
      </c>
      <c r="V402" s="318" t="str">
        <f ca="1"/>
        <v/>
      </c>
      <c r="W402" s="319" t="str">
        <f ca="1"/>
        <v/>
      </c>
      <c r="X402" s="339" t="str">
        <f ca="1"/>
        <v/>
      </c>
      <c r="Y402" s="318" t="str">
        <f ca="1"/>
        <v/>
      </c>
      <c r="Z402" s="319" t="str">
        <f ca="1"/>
        <v/>
      </c>
      <c r="AA402" s="319" t="str">
        <f ca="1"/>
        <v/>
      </c>
      <c r="AB402" s="323" t="str">
        <f ca="1"/>
        <v/>
      </c>
      <c r="AC402" s="342" t="str">
        <f ca="1"/>
        <v/>
      </c>
      <c r="AD402" s="343" t="str">
        <f ca="1"/>
        <v/>
      </c>
      <c r="AE402" s="344" t="str">
        <f ca="1"/>
        <v/>
      </c>
      <c r="AF402" s="319" t="str">
        <f ca="1"/>
        <v/>
      </c>
      <c r="AG402" s="319" t="str">
        <f ca="1"/>
        <v/>
      </c>
      <c r="AH402" s="341" t="str">
        <f ca="1"/>
        <v/>
      </c>
    </row>
    <row r="403" spans="6:34">
      <c r="F403" s="338" t="str">
        <f ca="1"/>
        <v/>
      </c>
      <c r="G403" s="318" t="str">
        <f ca="1"/>
        <v/>
      </c>
      <c r="H403" s="319" t="str">
        <f ca="1"/>
        <v/>
      </c>
      <c r="I403" s="339" t="str">
        <f ca="1"/>
        <v/>
      </c>
      <c r="J403" s="318" t="str">
        <f ca="1"/>
        <v/>
      </c>
      <c r="K403" s="319" t="str">
        <f ca="1"/>
        <v/>
      </c>
      <c r="L403" s="319" t="str">
        <f ca="1"/>
        <v/>
      </c>
      <c r="M403" s="323" t="str">
        <f ca="1"/>
        <v/>
      </c>
      <c r="N403" s="340" t="str">
        <f ca="1"/>
        <v/>
      </c>
      <c r="O403" s="319" t="str">
        <f ca="1"/>
        <v/>
      </c>
      <c r="P403" s="320" t="str">
        <f ca="1"/>
        <v/>
      </c>
      <c r="Q403" s="319" t="str">
        <f ca="1"/>
        <v/>
      </c>
      <c r="R403" s="341" t="str">
        <f ca="1"/>
        <v/>
      </c>
      <c r="T403" s="338" t="str">
        <f ca="1"/>
        <v/>
      </c>
      <c r="U403" s="318" t="str">
        <f ca="1"/>
        <v/>
      </c>
      <c r="V403" s="318" t="str">
        <f ca="1"/>
        <v/>
      </c>
      <c r="W403" s="319" t="str">
        <f ca="1"/>
        <v/>
      </c>
      <c r="X403" s="339" t="str">
        <f ca="1"/>
        <v/>
      </c>
      <c r="Y403" s="318" t="str">
        <f ca="1"/>
        <v/>
      </c>
      <c r="Z403" s="319" t="str">
        <f ca="1"/>
        <v/>
      </c>
      <c r="AA403" s="319" t="str">
        <f ca="1"/>
        <v/>
      </c>
      <c r="AB403" s="323" t="str">
        <f ca="1"/>
        <v/>
      </c>
      <c r="AC403" s="342" t="str">
        <f ca="1"/>
        <v/>
      </c>
      <c r="AD403" s="343" t="str">
        <f ca="1"/>
        <v/>
      </c>
      <c r="AE403" s="344" t="str">
        <f ca="1"/>
        <v/>
      </c>
      <c r="AF403" s="319" t="str">
        <f ca="1"/>
        <v/>
      </c>
      <c r="AG403" s="319" t="str">
        <f ca="1"/>
        <v/>
      </c>
      <c r="AH403" s="341" t="str">
        <f ca="1"/>
        <v/>
      </c>
    </row>
    <row r="404" spans="6:34">
      <c r="F404" s="338" t="str">
        <f ca="1"/>
        <v/>
      </c>
      <c r="G404" s="318" t="str">
        <f ca="1"/>
        <v/>
      </c>
      <c r="H404" s="319" t="str">
        <f ca="1"/>
        <v/>
      </c>
      <c r="I404" s="339" t="str">
        <f ca="1"/>
        <v/>
      </c>
      <c r="J404" s="318" t="str">
        <f ca="1"/>
        <v/>
      </c>
      <c r="K404" s="319" t="str">
        <f ca="1"/>
        <v/>
      </c>
      <c r="L404" s="319" t="str">
        <f ca="1"/>
        <v/>
      </c>
      <c r="M404" s="323" t="str">
        <f ca="1"/>
        <v/>
      </c>
      <c r="N404" s="340" t="str">
        <f ca="1"/>
        <v/>
      </c>
      <c r="O404" s="319" t="str">
        <f ca="1"/>
        <v/>
      </c>
      <c r="P404" s="320" t="str">
        <f ca="1"/>
        <v/>
      </c>
      <c r="Q404" s="319" t="str">
        <f ca="1"/>
        <v/>
      </c>
      <c r="R404" s="341" t="str">
        <f ca="1"/>
        <v/>
      </c>
      <c r="T404" s="338" t="str">
        <f ca="1"/>
        <v/>
      </c>
      <c r="U404" s="318" t="str">
        <f ca="1"/>
        <v/>
      </c>
      <c r="V404" s="318" t="str">
        <f ca="1"/>
        <v/>
      </c>
      <c r="W404" s="319" t="str">
        <f ca="1"/>
        <v/>
      </c>
      <c r="X404" s="339" t="str">
        <f ca="1"/>
        <v/>
      </c>
      <c r="Y404" s="318" t="str">
        <f ca="1"/>
        <v/>
      </c>
      <c r="Z404" s="319" t="str">
        <f ca="1"/>
        <v/>
      </c>
      <c r="AA404" s="319" t="str">
        <f ca="1"/>
        <v/>
      </c>
      <c r="AB404" s="323" t="str">
        <f ca="1"/>
        <v/>
      </c>
      <c r="AC404" s="342" t="str">
        <f ca="1"/>
        <v/>
      </c>
      <c r="AD404" s="343" t="str">
        <f ca="1"/>
        <v/>
      </c>
      <c r="AE404" s="344" t="str">
        <f ca="1"/>
        <v/>
      </c>
      <c r="AF404" s="319" t="str">
        <f ca="1"/>
        <v/>
      </c>
      <c r="AG404" s="319" t="str">
        <f ca="1"/>
        <v/>
      </c>
      <c r="AH404" s="341" t="str">
        <f ca="1"/>
        <v/>
      </c>
    </row>
    <row r="405" spans="6:34">
      <c r="F405" s="338" t="str">
        <f ca="1"/>
        <v/>
      </c>
      <c r="G405" s="318" t="str">
        <f ca="1"/>
        <v/>
      </c>
      <c r="H405" s="319" t="str">
        <f ca="1"/>
        <v/>
      </c>
      <c r="I405" s="339" t="str">
        <f ca="1"/>
        <v/>
      </c>
      <c r="J405" s="318" t="str">
        <f ca="1"/>
        <v/>
      </c>
      <c r="K405" s="319" t="str">
        <f ca="1"/>
        <v/>
      </c>
      <c r="L405" s="319" t="str">
        <f ca="1"/>
        <v/>
      </c>
      <c r="M405" s="323" t="str">
        <f ca="1"/>
        <v/>
      </c>
      <c r="N405" s="340" t="str">
        <f ca="1"/>
        <v/>
      </c>
      <c r="O405" s="319" t="str">
        <f ca="1"/>
        <v/>
      </c>
      <c r="P405" s="320" t="str">
        <f ca="1"/>
        <v/>
      </c>
      <c r="Q405" s="319" t="str">
        <f ca="1"/>
        <v/>
      </c>
      <c r="R405" s="341" t="str">
        <f ca="1"/>
        <v/>
      </c>
      <c r="T405" s="338" t="str">
        <f ca="1"/>
        <v/>
      </c>
      <c r="U405" s="318" t="str">
        <f ca="1"/>
        <v/>
      </c>
      <c r="V405" s="318" t="str">
        <f ca="1"/>
        <v/>
      </c>
      <c r="W405" s="319" t="str">
        <f ca="1"/>
        <v/>
      </c>
      <c r="X405" s="339" t="str">
        <f ca="1"/>
        <v/>
      </c>
      <c r="Y405" s="318" t="str">
        <f ca="1"/>
        <v/>
      </c>
      <c r="Z405" s="319" t="str">
        <f ca="1"/>
        <v/>
      </c>
      <c r="AA405" s="319" t="str">
        <f ca="1"/>
        <v/>
      </c>
      <c r="AB405" s="323" t="str">
        <f ca="1"/>
        <v/>
      </c>
      <c r="AC405" s="342" t="str">
        <f ca="1"/>
        <v/>
      </c>
      <c r="AD405" s="343" t="str">
        <f ca="1"/>
        <v/>
      </c>
      <c r="AE405" s="344" t="str">
        <f ca="1"/>
        <v/>
      </c>
      <c r="AF405" s="319" t="str">
        <f ca="1"/>
        <v/>
      </c>
      <c r="AG405" s="319" t="str">
        <f ca="1"/>
        <v/>
      </c>
      <c r="AH405" s="341" t="str">
        <f ca="1"/>
        <v/>
      </c>
    </row>
    <row r="406" spans="6:34">
      <c r="F406" s="338" t="str">
        <f ca="1"/>
        <v/>
      </c>
      <c r="G406" s="318" t="str">
        <f ca="1"/>
        <v/>
      </c>
      <c r="H406" s="319" t="str">
        <f ca="1"/>
        <v/>
      </c>
      <c r="I406" s="339" t="str">
        <f ca="1"/>
        <v/>
      </c>
      <c r="J406" s="318" t="str">
        <f ca="1"/>
        <v/>
      </c>
      <c r="K406" s="319" t="str">
        <f ca="1"/>
        <v/>
      </c>
      <c r="L406" s="319" t="str">
        <f ca="1"/>
        <v/>
      </c>
      <c r="M406" s="323" t="str">
        <f ca="1"/>
        <v/>
      </c>
      <c r="N406" s="340" t="str">
        <f ca="1"/>
        <v/>
      </c>
      <c r="O406" s="319" t="str">
        <f ca="1"/>
        <v/>
      </c>
      <c r="P406" s="320" t="str">
        <f ca="1"/>
        <v/>
      </c>
      <c r="Q406" s="319" t="str">
        <f ca="1"/>
        <v/>
      </c>
      <c r="R406" s="341" t="str">
        <f ca="1"/>
        <v/>
      </c>
      <c r="T406" s="338" t="str">
        <f ca="1"/>
        <v/>
      </c>
      <c r="U406" s="318" t="str">
        <f ca="1"/>
        <v/>
      </c>
      <c r="V406" s="318" t="str">
        <f ca="1"/>
        <v/>
      </c>
      <c r="W406" s="319" t="str">
        <f ca="1"/>
        <v/>
      </c>
      <c r="X406" s="339" t="str">
        <f ca="1"/>
        <v/>
      </c>
      <c r="Y406" s="318" t="str">
        <f ca="1"/>
        <v/>
      </c>
      <c r="Z406" s="319" t="str">
        <f ca="1"/>
        <v/>
      </c>
      <c r="AA406" s="319" t="str">
        <f ca="1"/>
        <v/>
      </c>
      <c r="AB406" s="323" t="str">
        <f ca="1"/>
        <v/>
      </c>
      <c r="AC406" s="342" t="str">
        <f ca="1"/>
        <v/>
      </c>
      <c r="AD406" s="343" t="str">
        <f ca="1"/>
        <v/>
      </c>
      <c r="AE406" s="344" t="str">
        <f ca="1"/>
        <v/>
      </c>
      <c r="AF406" s="319" t="str">
        <f ca="1"/>
        <v/>
      </c>
      <c r="AG406" s="319" t="str">
        <f ca="1"/>
        <v/>
      </c>
      <c r="AH406" s="341" t="str">
        <f ca="1"/>
        <v/>
      </c>
    </row>
    <row r="407" spans="6:34">
      <c r="F407" s="338" t="str">
        <f ca="1"/>
        <v/>
      </c>
      <c r="G407" s="318" t="str">
        <f ca="1"/>
        <v/>
      </c>
      <c r="H407" s="319" t="str">
        <f ca="1"/>
        <v/>
      </c>
      <c r="I407" s="339" t="str">
        <f ca="1"/>
        <v/>
      </c>
      <c r="J407" s="318" t="str">
        <f ca="1"/>
        <v/>
      </c>
      <c r="K407" s="319" t="str">
        <f ca="1"/>
        <v/>
      </c>
      <c r="L407" s="319" t="str">
        <f ca="1"/>
        <v/>
      </c>
      <c r="M407" s="323" t="str">
        <f ca="1"/>
        <v/>
      </c>
      <c r="N407" s="340" t="str">
        <f ca="1"/>
        <v/>
      </c>
      <c r="O407" s="319" t="str">
        <f ca="1"/>
        <v/>
      </c>
      <c r="P407" s="320" t="str">
        <f ca="1"/>
        <v/>
      </c>
      <c r="Q407" s="319" t="str">
        <f ca="1"/>
        <v/>
      </c>
      <c r="R407" s="341" t="str">
        <f ca="1"/>
        <v/>
      </c>
      <c r="T407" s="338" t="str">
        <f ca="1"/>
        <v/>
      </c>
      <c r="U407" s="318" t="str">
        <f ca="1"/>
        <v/>
      </c>
      <c r="V407" s="318" t="str">
        <f ca="1"/>
        <v/>
      </c>
      <c r="W407" s="319" t="str">
        <f ca="1"/>
        <v/>
      </c>
      <c r="X407" s="339" t="str">
        <f ca="1"/>
        <v/>
      </c>
      <c r="Y407" s="318" t="str">
        <f ca="1"/>
        <v/>
      </c>
      <c r="Z407" s="319" t="str">
        <f ca="1"/>
        <v/>
      </c>
      <c r="AA407" s="319" t="str">
        <f ca="1"/>
        <v/>
      </c>
      <c r="AB407" s="323" t="str">
        <f ca="1"/>
        <v/>
      </c>
      <c r="AC407" s="342" t="str">
        <f ca="1"/>
        <v/>
      </c>
      <c r="AD407" s="343" t="str">
        <f ca="1"/>
        <v/>
      </c>
      <c r="AE407" s="344" t="str">
        <f ca="1"/>
        <v/>
      </c>
      <c r="AF407" s="319" t="str">
        <f ca="1"/>
        <v/>
      </c>
      <c r="AG407" s="319" t="str">
        <f ca="1"/>
        <v/>
      </c>
      <c r="AH407" s="341" t="str">
        <f ca="1"/>
        <v/>
      </c>
    </row>
    <row r="408" spans="6:34">
      <c r="F408" s="338" t="str">
        <f ca="1"/>
        <v/>
      </c>
      <c r="G408" s="318" t="str">
        <f ca="1"/>
        <v/>
      </c>
      <c r="H408" s="319" t="str">
        <f ca="1"/>
        <v/>
      </c>
      <c r="I408" s="339" t="str">
        <f ca="1"/>
        <v/>
      </c>
      <c r="J408" s="318" t="str">
        <f ca="1"/>
        <v/>
      </c>
      <c r="K408" s="319" t="str">
        <f ca="1"/>
        <v/>
      </c>
      <c r="L408" s="319" t="str">
        <f ca="1"/>
        <v/>
      </c>
      <c r="M408" s="323" t="str">
        <f ca="1"/>
        <v/>
      </c>
      <c r="N408" s="340" t="str">
        <f ca="1"/>
        <v/>
      </c>
      <c r="O408" s="319" t="str">
        <f ca="1"/>
        <v/>
      </c>
      <c r="P408" s="320" t="str">
        <f ca="1"/>
        <v/>
      </c>
      <c r="Q408" s="319" t="str">
        <f ca="1"/>
        <v/>
      </c>
      <c r="R408" s="341" t="str">
        <f ca="1"/>
        <v/>
      </c>
      <c r="T408" s="338" t="str">
        <f ca="1"/>
        <v/>
      </c>
      <c r="U408" s="318" t="str">
        <f ca="1"/>
        <v/>
      </c>
      <c r="V408" s="318" t="str">
        <f ca="1"/>
        <v/>
      </c>
      <c r="W408" s="319" t="str">
        <f ca="1"/>
        <v/>
      </c>
      <c r="X408" s="339" t="str">
        <f ca="1"/>
        <v/>
      </c>
      <c r="Y408" s="318" t="str">
        <f ca="1"/>
        <v/>
      </c>
      <c r="Z408" s="319" t="str">
        <f ca="1"/>
        <v/>
      </c>
      <c r="AA408" s="319" t="str">
        <f ca="1"/>
        <v/>
      </c>
      <c r="AB408" s="323" t="str">
        <f ca="1"/>
        <v/>
      </c>
      <c r="AC408" s="342" t="str">
        <f ca="1"/>
        <v/>
      </c>
      <c r="AD408" s="343" t="str">
        <f ca="1"/>
        <v/>
      </c>
      <c r="AE408" s="344" t="str">
        <f ca="1"/>
        <v/>
      </c>
      <c r="AF408" s="319" t="str">
        <f ca="1"/>
        <v/>
      </c>
      <c r="AG408" s="319" t="str">
        <f ca="1"/>
        <v/>
      </c>
      <c r="AH408" s="341" t="str">
        <f ca="1"/>
        <v/>
      </c>
    </row>
    <row r="409" spans="6:34">
      <c r="F409" s="338" t="str">
        <f ca="1"/>
        <v/>
      </c>
      <c r="G409" s="318" t="str">
        <f ca="1"/>
        <v/>
      </c>
      <c r="H409" s="319" t="str">
        <f ca="1"/>
        <v/>
      </c>
      <c r="I409" s="339" t="str">
        <f ca="1"/>
        <v/>
      </c>
      <c r="J409" s="318" t="str">
        <f ca="1"/>
        <v/>
      </c>
      <c r="K409" s="319" t="str">
        <f ca="1"/>
        <v/>
      </c>
      <c r="L409" s="319" t="str">
        <f ca="1"/>
        <v/>
      </c>
      <c r="M409" s="323" t="str">
        <f ca="1"/>
        <v/>
      </c>
      <c r="N409" s="340" t="str">
        <f ca="1"/>
        <v/>
      </c>
      <c r="O409" s="319" t="str">
        <f ca="1"/>
        <v/>
      </c>
      <c r="P409" s="320" t="str">
        <f ca="1"/>
        <v/>
      </c>
      <c r="Q409" s="319" t="str">
        <f ca="1"/>
        <v/>
      </c>
      <c r="R409" s="341" t="str">
        <f ca="1"/>
        <v/>
      </c>
      <c r="T409" s="338" t="str">
        <f ca="1"/>
        <v/>
      </c>
      <c r="U409" s="318" t="str">
        <f ca="1"/>
        <v/>
      </c>
      <c r="V409" s="318" t="str">
        <f ca="1"/>
        <v/>
      </c>
      <c r="W409" s="319" t="str">
        <f ca="1"/>
        <v/>
      </c>
      <c r="X409" s="339" t="str">
        <f ca="1"/>
        <v/>
      </c>
      <c r="Y409" s="318" t="str">
        <f ca="1"/>
        <v/>
      </c>
      <c r="Z409" s="319" t="str">
        <f ca="1"/>
        <v/>
      </c>
      <c r="AA409" s="319" t="str">
        <f ca="1"/>
        <v/>
      </c>
      <c r="AB409" s="323" t="str">
        <f ca="1"/>
        <v/>
      </c>
      <c r="AC409" s="342" t="str">
        <f ca="1"/>
        <v/>
      </c>
      <c r="AD409" s="343" t="str">
        <f ca="1"/>
        <v/>
      </c>
      <c r="AE409" s="344" t="str">
        <f ca="1"/>
        <v/>
      </c>
      <c r="AF409" s="319" t="str">
        <f ca="1"/>
        <v/>
      </c>
      <c r="AG409" s="319" t="str">
        <f ca="1"/>
        <v/>
      </c>
      <c r="AH409" s="341" t="str">
        <f ca="1"/>
        <v/>
      </c>
    </row>
    <row r="410" spans="6:34">
      <c r="F410" s="338" t="str">
        <f ca="1"/>
        <v/>
      </c>
      <c r="G410" s="318" t="str">
        <f ca="1"/>
        <v/>
      </c>
      <c r="H410" s="319" t="str">
        <f ca="1"/>
        <v/>
      </c>
      <c r="I410" s="339" t="str">
        <f ca="1"/>
        <v/>
      </c>
      <c r="J410" s="318" t="str">
        <f ca="1"/>
        <v/>
      </c>
      <c r="K410" s="319" t="str">
        <f ca="1"/>
        <v/>
      </c>
      <c r="L410" s="319" t="str">
        <f ca="1"/>
        <v/>
      </c>
      <c r="M410" s="323" t="str">
        <f ca="1"/>
        <v/>
      </c>
      <c r="N410" s="340" t="str">
        <f ca="1"/>
        <v/>
      </c>
      <c r="O410" s="319" t="str">
        <f ca="1"/>
        <v/>
      </c>
      <c r="P410" s="320" t="str">
        <f ca="1"/>
        <v/>
      </c>
      <c r="Q410" s="319" t="str">
        <f ca="1"/>
        <v/>
      </c>
      <c r="R410" s="341" t="str">
        <f ca="1"/>
        <v/>
      </c>
      <c r="T410" s="338" t="str">
        <f ca="1"/>
        <v/>
      </c>
      <c r="U410" s="318" t="str">
        <f ca="1"/>
        <v/>
      </c>
      <c r="V410" s="318" t="str">
        <f ca="1"/>
        <v/>
      </c>
      <c r="W410" s="319" t="str">
        <f ca="1"/>
        <v/>
      </c>
      <c r="X410" s="339" t="str">
        <f ca="1"/>
        <v/>
      </c>
      <c r="Y410" s="318" t="str">
        <f ca="1"/>
        <v/>
      </c>
      <c r="Z410" s="319" t="str">
        <f ca="1"/>
        <v/>
      </c>
      <c r="AA410" s="319" t="str">
        <f ca="1"/>
        <v/>
      </c>
      <c r="AB410" s="323" t="str">
        <f ca="1"/>
        <v/>
      </c>
      <c r="AC410" s="342" t="str">
        <f ca="1"/>
        <v/>
      </c>
      <c r="AD410" s="343" t="str">
        <f ca="1"/>
        <v/>
      </c>
      <c r="AE410" s="344" t="str">
        <f ca="1"/>
        <v/>
      </c>
      <c r="AF410" s="319" t="str">
        <f ca="1"/>
        <v/>
      </c>
      <c r="AG410" s="319" t="str">
        <f ca="1"/>
        <v/>
      </c>
      <c r="AH410" s="341" t="str">
        <f ca="1"/>
        <v/>
      </c>
    </row>
    <row r="411" spans="6:34">
      <c r="F411" s="338" t="str">
        <f ca="1"/>
        <v/>
      </c>
      <c r="G411" s="318" t="str">
        <f ca="1"/>
        <v/>
      </c>
      <c r="H411" s="319" t="str">
        <f ca="1"/>
        <v/>
      </c>
      <c r="I411" s="339" t="str">
        <f ca="1"/>
        <v/>
      </c>
      <c r="J411" s="318" t="str">
        <f ca="1"/>
        <v/>
      </c>
      <c r="K411" s="319" t="str">
        <f ca="1"/>
        <v/>
      </c>
      <c r="L411" s="319" t="str">
        <f ca="1"/>
        <v/>
      </c>
      <c r="M411" s="323" t="str">
        <f ca="1"/>
        <v/>
      </c>
      <c r="N411" s="340" t="str">
        <f ca="1"/>
        <v/>
      </c>
      <c r="O411" s="319" t="str">
        <f ca="1"/>
        <v/>
      </c>
      <c r="P411" s="320" t="str">
        <f ca="1"/>
        <v/>
      </c>
      <c r="Q411" s="319" t="str">
        <f ca="1"/>
        <v/>
      </c>
      <c r="R411" s="341" t="str">
        <f ca="1"/>
        <v/>
      </c>
      <c r="T411" s="338" t="str">
        <f ca="1"/>
        <v/>
      </c>
      <c r="U411" s="318" t="str">
        <f ca="1"/>
        <v/>
      </c>
      <c r="V411" s="318" t="str">
        <f ca="1"/>
        <v/>
      </c>
      <c r="W411" s="319" t="str">
        <f ca="1"/>
        <v/>
      </c>
      <c r="X411" s="339" t="str">
        <f ca="1"/>
        <v/>
      </c>
      <c r="Y411" s="318" t="str">
        <f ca="1"/>
        <v/>
      </c>
      <c r="Z411" s="319" t="str">
        <f ca="1"/>
        <v/>
      </c>
      <c r="AA411" s="319" t="str">
        <f ca="1"/>
        <v/>
      </c>
      <c r="AB411" s="323" t="str">
        <f ca="1"/>
        <v/>
      </c>
      <c r="AC411" s="342" t="str">
        <f ca="1"/>
        <v/>
      </c>
      <c r="AD411" s="343" t="str">
        <f ca="1"/>
        <v/>
      </c>
      <c r="AE411" s="344" t="str">
        <f ca="1"/>
        <v/>
      </c>
      <c r="AF411" s="319" t="str">
        <f ca="1"/>
        <v/>
      </c>
      <c r="AG411" s="319" t="str">
        <f ca="1"/>
        <v/>
      </c>
      <c r="AH411" s="341" t="str">
        <f ca="1"/>
        <v/>
      </c>
    </row>
    <row r="412" spans="6:34">
      <c r="F412" s="338" t="str">
        <f ca="1"/>
        <v/>
      </c>
      <c r="G412" s="318" t="str">
        <f ca="1"/>
        <v/>
      </c>
      <c r="H412" s="319" t="str">
        <f ca="1"/>
        <v/>
      </c>
      <c r="I412" s="339" t="str">
        <f ca="1"/>
        <v/>
      </c>
      <c r="J412" s="318" t="str">
        <f ca="1"/>
        <v/>
      </c>
      <c r="K412" s="319" t="str">
        <f ca="1"/>
        <v/>
      </c>
      <c r="L412" s="319" t="str">
        <f ca="1"/>
        <v/>
      </c>
      <c r="M412" s="323" t="str">
        <f ca="1"/>
        <v/>
      </c>
      <c r="N412" s="340" t="str">
        <f ca="1"/>
        <v/>
      </c>
      <c r="O412" s="319" t="str">
        <f ca="1"/>
        <v/>
      </c>
      <c r="P412" s="320" t="str">
        <f ca="1"/>
        <v/>
      </c>
      <c r="Q412" s="319" t="str">
        <f ca="1"/>
        <v/>
      </c>
      <c r="R412" s="341" t="str">
        <f ca="1"/>
        <v/>
      </c>
      <c r="T412" s="338" t="str">
        <f ca="1"/>
        <v/>
      </c>
      <c r="U412" s="318" t="str">
        <f ca="1"/>
        <v/>
      </c>
      <c r="V412" s="318" t="str">
        <f ca="1"/>
        <v/>
      </c>
      <c r="W412" s="319" t="str">
        <f ca="1"/>
        <v/>
      </c>
      <c r="X412" s="339" t="str">
        <f ca="1"/>
        <v/>
      </c>
      <c r="Y412" s="318" t="str">
        <f ca="1"/>
        <v/>
      </c>
      <c r="Z412" s="319" t="str">
        <f ca="1"/>
        <v/>
      </c>
      <c r="AA412" s="319" t="str">
        <f ca="1"/>
        <v/>
      </c>
      <c r="AB412" s="323" t="str">
        <f ca="1"/>
        <v/>
      </c>
      <c r="AC412" s="342" t="str">
        <f ca="1"/>
        <v/>
      </c>
      <c r="AD412" s="343" t="str">
        <f ca="1"/>
        <v/>
      </c>
      <c r="AE412" s="344" t="str">
        <f ca="1"/>
        <v/>
      </c>
      <c r="AF412" s="319" t="str">
        <f ca="1"/>
        <v/>
      </c>
      <c r="AG412" s="319" t="str">
        <f ca="1"/>
        <v/>
      </c>
      <c r="AH412" s="341" t="str">
        <f ca="1"/>
        <v/>
      </c>
    </row>
    <row r="413" spans="6:34">
      <c r="F413" s="338" t="str">
        <f ca="1"/>
        <v/>
      </c>
      <c r="G413" s="318" t="str">
        <f ca="1"/>
        <v/>
      </c>
      <c r="H413" s="319" t="str">
        <f ca="1"/>
        <v/>
      </c>
      <c r="I413" s="339" t="str">
        <f ca="1"/>
        <v/>
      </c>
      <c r="J413" s="318" t="str">
        <f ca="1"/>
        <v/>
      </c>
      <c r="K413" s="319" t="str">
        <f ca="1"/>
        <v/>
      </c>
      <c r="L413" s="319" t="str">
        <f ca="1"/>
        <v/>
      </c>
      <c r="M413" s="323" t="str">
        <f ca="1"/>
        <v/>
      </c>
      <c r="N413" s="340" t="str">
        <f ca="1"/>
        <v/>
      </c>
      <c r="O413" s="319" t="str">
        <f ca="1"/>
        <v/>
      </c>
      <c r="P413" s="320" t="str">
        <f ca="1"/>
        <v/>
      </c>
      <c r="Q413" s="319" t="str">
        <f ca="1"/>
        <v/>
      </c>
      <c r="R413" s="341" t="str">
        <f ca="1"/>
        <v/>
      </c>
      <c r="T413" s="338" t="str">
        <f ca="1"/>
        <v/>
      </c>
      <c r="U413" s="318" t="str">
        <f ca="1"/>
        <v/>
      </c>
      <c r="V413" s="318" t="str">
        <f ca="1"/>
        <v/>
      </c>
      <c r="W413" s="319" t="str">
        <f ca="1"/>
        <v/>
      </c>
      <c r="X413" s="339" t="str">
        <f ca="1"/>
        <v/>
      </c>
      <c r="Y413" s="318" t="str">
        <f ca="1"/>
        <v/>
      </c>
      <c r="Z413" s="319" t="str">
        <f ca="1"/>
        <v/>
      </c>
      <c r="AA413" s="319" t="str">
        <f ca="1"/>
        <v/>
      </c>
      <c r="AB413" s="323" t="str">
        <f ca="1"/>
        <v/>
      </c>
      <c r="AC413" s="342" t="str">
        <f ca="1"/>
        <v/>
      </c>
      <c r="AD413" s="343" t="str">
        <f ca="1"/>
        <v/>
      </c>
      <c r="AE413" s="344" t="str">
        <f ca="1"/>
        <v/>
      </c>
      <c r="AF413" s="319" t="str">
        <f ca="1"/>
        <v/>
      </c>
      <c r="AG413" s="319" t="str">
        <f ca="1"/>
        <v/>
      </c>
      <c r="AH413" s="341" t="str">
        <f ca="1"/>
        <v/>
      </c>
    </row>
    <row r="414" spans="6:34">
      <c r="F414" s="338" t="str">
        <f ca="1"/>
        <v/>
      </c>
      <c r="G414" s="318" t="str">
        <f ca="1"/>
        <v/>
      </c>
      <c r="H414" s="319" t="str">
        <f ca="1"/>
        <v/>
      </c>
      <c r="I414" s="339" t="str">
        <f ca="1"/>
        <v/>
      </c>
      <c r="J414" s="318" t="str">
        <f ca="1"/>
        <v/>
      </c>
      <c r="K414" s="319" t="str">
        <f ca="1"/>
        <v/>
      </c>
      <c r="L414" s="319" t="str">
        <f ca="1"/>
        <v/>
      </c>
      <c r="M414" s="323" t="str">
        <f ca="1"/>
        <v/>
      </c>
      <c r="N414" s="340" t="str">
        <f ca="1"/>
        <v/>
      </c>
      <c r="O414" s="319" t="str">
        <f ca="1"/>
        <v/>
      </c>
      <c r="P414" s="320" t="str">
        <f ca="1"/>
        <v/>
      </c>
      <c r="Q414" s="319" t="str">
        <f ca="1"/>
        <v/>
      </c>
      <c r="R414" s="341" t="str">
        <f ca="1"/>
        <v/>
      </c>
      <c r="T414" s="338" t="str">
        <f ca="1"/>
        <v/>
      </c>
      <c r="U414" s="318" t="str">
        <f ca="1"/>
        <v/>
      </c>
      <c r="V414" s="318" t="str">
        <f ca="1"/>
        <v/>
      </c>
      <c r="W414" s="319" t="str">
        <f ca="1"/>
        <v/>
      </c>
      <c r="X414" s="339" t="str">
        <f ca="1"/>
        <v/>
      </c>
      <c r="Y414" s="318" t="str">
        <f ca="1"/>
        <v/>
      </c>
      <c r="Z414" s="319" t="str">
        <f ca="1"/>
        <v/>
      </c>
      <c r="AA414" s="319" t="str">
        <f ca="1"/>
        <v/>
      </c>
      <c r="AB414" s="323" t="str">
        <f ca="1"/>
        <v/>
      </c>
      <c r="AC414" s="342" t="str">
        <f ca="1"/>
        <v/>
      </c>
      <c r="AD414" s="343" t="str">
        <f ca="1"/>
        <v/>
      </c>
      <c r="AE414" s="344" t="str">
        <f ca="1"/>
        <v/>
      </c>
      <c r="AF414" s="319" t="str">
        <f ca="1"/>
        <v/>
      </c>
      <c r="AG414" s="319" t="str">
        <f ca="1"/>
        <v/>
      </c>
      <c r="AH414" s="341" t="str">
        <f ca="1"/>
        <v/>
      </c>
    </row>
    <row r="415" spans="6:34">
      <c r="F415" s="338" t="str">
        <f ca="1"/>
        <v/>
      </c>
      <c r="G415" s="318" t="str">
        <f ca="1"/>
        <v/>
      </c>
      <c r="H415" s="319" t="str">
        <f ca="1"/>
        <v/>
      </c>
      <c r="I415" s="339" t="str">
        <f ca="1"/>
        <v/>
      </c>
      <c r="J415" s="318" t="str">
        <f ca="1"/>
        <v/>
      </c>
      <c r="K415" s="319" t="str">
        <f ca="1"/>
        <v/>
      </c>
      <c r="L415" s="319" t="str">
        <f ca="1"/>
        <v/>
      </c>
      <c r="M415" s="323" t="str">
        <f ca="1"/>
        <v/>
      </c>
      <c r="N415" s="340" t="str">
        <f ca="1"/>
        <v/>
      </c>
      <c r="O415" s="319" t="str">
        <f ca="1"/>
        <v/>
      </c>
      <c r="P415" s="320" t="str">
        <f ca="1"/>
        <v/>
      </c>
      <c r="Q415" s="319" t="str">
        <f ca="1"/>
        <v/>
      </c>
      <c r="R415" s="341" t="str">
        <f ca="1"/>
        <v/>
      </c>
      <c r="T415" s="338" t="str">
        <f ca="1"/>
        <v/>
      </c>
      <c r="U415" s="318" t="str">
        <f ca="1"/>
        <v/>
      </c>
      <c r="V415" s="318" t="str">
        <f ca="1"/>
        <v/>
      </c>
      <c r="W415" s="319" t="str">
        <f ca="1"/>
        <v/>
      </c>
      <c r="X415" s="339" t="str">
        <f ca="1"/>
        <v/>
      </c>
      <c r="Y415" s="318" t="str">
        <f ca="1"/>
        <v/>
      </c>
      <c r="Z415" s="319" t="str">
        <f ca="1"/>
        <v/>
      </c>
      <c r="AA415" s="319" t="str">
        <f ca="1"/>
        <v/>
      </c>
      <c r="AB415" s="323" t="str">
        <f ca="1"/>
        <v/>
      </c>
      <c r="AC415" s="342" t="str">
        <f ca="1"/>
        <v/>
      </c>
      <c r="AD415" s="343" t="str">
        <f ca="1"/>
        <v/>
      </c>
      <c r="AE415" s="344" t="str">
        <f ca="1"/>
        <v/>
      </c>
      <c r="AF415" s="319" t="str">
        <f ca="1"/>
        <v/>
      </c>
      <c r="AG415" s="319" t="str">
        <f ca="1"/>
        <v/>
      </c>
      <c r="AH415" s="341" t="str">
        <f ca="1"/>
        <v/>
      </c>
    </row>
    <row r="416" spans="6:34">
      <c r="F416" s="338" t="str">
        <f ca="1"/>
        <v/>
      </c>
      <c r="G416" s="318" t="str">
        <f ca="1"/>
        <v/>
      </c>
      <c r="H416" s="319" t="str">
        <f ca="1"/>
        <v/>
      </c>
      <c r="I416" s="339" t="str">
        <f ca="1"/>
        <v/>
      </c>
      <c r="J416" s="318" t="str">
        <f ca="1"/>
        <v/>
      </c>
      <c r="K416" s="319" t="str">
        <f ca="1"/>
        <v/>
      </c>
      <c r="L416" s="319" t="str">
        <f ca="1"/>
        <v/>
      </c>
      <c r="M416" s="323" t="str">
        <f ca="1"/>
        <v/>
      </c>
      <c r="N416" s="340" t="str">
        <f ca="1"/>
        <v/>
      </c>
      <c r="O416" s="319" t="str">
        <f ca="1"/>
        <v/>
      </c>
      <c r="P416" s="320" t="str">
        <f ca="1"/>
        <v/>
      </c>
      <c r="Q416" s="319" t="str">
        <f ca="1"/>
        <v/>
      </c>
      <c r="R416" s="341" t="str">
        <f ca="1"/>
        <v/>
      </c>
      <c r="T416" s="338" t="str">
        <f ca="1"/>
        <v/>
      </c>
      <c r="U416" s="318" t="str">
        <f ca="1"/>
        <v/>
      </c>
      <c r="V416" s="318" t="str">
        <f ca="1"/>
        <v/>
      </c>
      <c r="W416" s="319" t="str">
        <f ca="1"/>
        <v/>
      </c>
      <c r="X416" s="339" t="str">
        <f ca="1"/>
        <v/>
      </c>
      <c r="Y416" s="318" t="str">
        <f ca="1"/>
        <v/>
      </c>
      <c r="Z416" s="319" t="str">
        <f ca="1"/>
        <v/>
      </c>
      <c r="AA416" s="319" t="str">
        <f ca="1"/>
        <v/>
      </c>
      <c r="AB416" s="323" t="str">
        <f ca="1"/>
        <v/>
      </c>
      <c r="AC416" s="342" t="str">
        <f ca="1"/>
        <v/>
      </c>
      <c r="AD416" s="343" t="str">
        <f ca="1"/>
        <v/>
      </c>
      <c r="AE416" s="344" t="str">
        <f ca="1"/>
        <v/>
      </c>
      <c r="AF416" s="319" t="str">
        <f ca="1"/>
        <v/>
      </c>
      <c r="AG416" s="319" t="str">
        <f ca="1"/>
        <v/>
      </c>
      <c r="AH416" s="341" t="str">
        <f ca="1"/>
        <v/>
      </c>
    </row>
    <row r="417" spans="6:34">
      <c r="F417" s="338" t="str">
        <f ca="1"/>
        <v/>
      </c>
      <c r="G417" s="318" t="str">
        <f ca="1"/>
        <v/>
      </c>
      <c r="H417" s="319" t="str">
        <f ca="1"/>
        <v/>
      </c>
      <c r="I417" s="339" t="str">
        <f ca="1"/>
        <v/>
      </c>
      <c r="J417" s="318" t="str">
        <f ca="1"/>
        <v/>
      </c>
      <c r="K417" s="319" t="str">
        <f ca="1"/>
        <v/>
      </c>
      <c r="L417" s="319" t="str">
        <f ca="1"/>
        <v/>
      </c>
      <c r="M417" s="323" t="str">
        <f ca="1"/>
        <v/>
      </c>
      <c r="N417" s="340" t="str">
        <f ca="1"/>
        <v/>
      </c>
      <c r="O417" s="319" t="str">
        <f ca="1"/>
        <v/>
      </c>
      <c r="P417" s="320" t="str">
        <f ca="1"/>
        <v/>
      </c>
      <c r="Q417" s="319" t="str">
        <f ca="1"/>
        <v/>
      </c>
      <c r="R417" s="341" t="str">
        <f ca="1"/>
        <v/>
      </c>
      <c r="T417" s="338" t="str">
        <f ca="1"/>
        <v/>
      </c>
      <c r="U417" s="318" t="str">
        <f ca="1"/>
        <v/>
      </c>
      <c r="V417" s="318" t="str">
        <f ca="1"/>
        <v/>
      </c>
      <c r="W417" s="319" t="str">
        <f ca="1"/>
        <v/>
      </c>
      <c r="X417" s="339" t="str">
        <f ca="1"/>
        <v/>
      </c>
      <c r="Y417" s="318" t="str">
        <f ca="1"/>
        <v/>
      </c>
      <c r="Z417" s="319" t="str">
        <f ca="1"/>
        <v/>
      </c>
      <c r="AA417" s="319" t="str">
        <f ca="1"/>
        <v/>
      </c>
      <c r="AB417" s="323" t="str">
        <f ca="1"/>
        <v/>
      </c>
      <c r="AC417" s="342" t="str">
        <f ca="1"/>
        <v/>
      </c>
      <c r="AD417" s="343" t="str">
        <f ca="1"/>
        <v/>
      </c>
      <c r="AE417" s="344" t="str">
        <f ca="1"/>
        <v/>
      </c>
      <c r="AF417" s="319" t="str">
        <f ca="1"/>
        <v/>
      </c>
      <c r="AG417" s="319" t="str">
        <f ca="1"/>
        <v/>
      </c>
      <c r="AH417" s="341" t="str">
        <f ca="1"/>
        <v/>
      </c>
    </row>
    <row r="418" spans="6:34">
      <c r="F418" s="338" t="str">
        <f ca="1"/>
        <v/>
      </c>
      <c r="G418" s="318" t="str">
        <f ca="1"/>
        <v/>
      </c>
      <c r="H418" s="319" t="str">
        <f ca="1"/>
        <v/>
      </c>
      <c r="I418" s="339" t="str">
        <f ca="1"/>
        <v/>
      </c>
      <c r="J418" s="318" t="str">
        <f ca="1"/>
        <v/>
      </c>
      <c r="K418" s="319" t="str">
        <f ca="1"/>
        <v/>
      </c>
      <c r="L418" s="319" t="str">
        <f ca="1"/>
        <v/>
      </c>
      <c r="M418" s="323" t="str">
        <f ca="1"/>
        <v/>
      </c>
      <c r="N418" s="340" t="str">
        <f ca="1"/>
        <v/>
      </c>
      <c r="O418" s="319" t="str">
        <f ca="1"/>
        <v/>
      </c>
      <c r="P418" s="320" t="str">
        <f ca="1"/>
        <v/>
      </c>
      <c r="Q418" s="319" t="str">
        <f ca="1"/>
        <v/>
      </c>
      <c r="R418" s="341" t="str">
        <f ca="1"/>
        <v/>
      </c>
      <c r="T418" s="338" t="str">
        <f ca="1"/>
        <v/>
      </c>
      <c r="U418" s="318" t="str">
        <f ca="1"/>
        <v/>
      </c>
      <c r="V418" s="318" t="str">
        <f ca="1"/>
        <v/>
      </c>
      <c r="W418" s="319" t="str">
        <f ca="1"/>
        <v/>
      </c>
      <c r="X418" s="339" t="str">
        <f ca="1"/>
        <v/>
      </c>
      <c r="Y418" s="318" t="str">
        <f ca="1"/>
        <v/>
      </c>
      <c r="Z418" s="319" t="str">
        <f ca="1"/>
        <v/>
      </c>
      <c r="AA418" s="319" t="str">
        <f ca="1"/>
        <v/>
      </c>
      <c r="AB418" s="323" t="str">
        <f ca="1"/>
        <v/>
      </c>
      <c r="AC418" s="342" t="str">
        <f ca="1"/>
        <v/>
      </c>
      <c r="AD418" s="343" t="str">
        <f ca="1"/>
        <v/>
      </c>
      <c r="AE418" s="344" t="str">
        <f ca="1"/>
        <v/>
      </c>
      <c r="AF418" s="319" t="str">
        <f ca="1"/>
        <v/>
      </c>
      <c r="AG418" s="319" t="str">
        <f ca="1"/>
        <v/>
      </c>
      <c r="AH418" s="341" t="str">
        <f ca="1"/>
        <v/>
      </c>
    </row>
    <row r="419" spans="6:34">
      <c r="F419" s="338" t="str">
        <f ca="1"/>
        <v/>
      </c>
      <c r="G419" s="318" t="str">
        <f ca="1"/>
        <v/>
      </c>
      <c r="H419" s="319" t="str">
        <f ca="1"/>
        <v/>
      </c>
      <c r="I419" s="339" t="str">
        <f ca="1"/>
        <v/>
      </c>
      <c r="J419" s="318" t="str">
        <f ca="1"/>
        <v/>
      </c>
      <c r="K419" s="319" t="str">
        <f ca="1"/>
        <v/>
      </c>
      <c r="L419" s="319" t="str">
        <f ca="1"/>
        <v/>
      </c>
      <c r="M419" s="323" t="str">
        <f ca="1"/>
        <v/>
      </c>
      <c r="N419" s="340" t="str">
        <f ca="1"/>
        <v/>
      </c>
      <c r="O419" s="319" t="str">
        <f ca="1"/>
        <v/>
      </c>
      <c r="P419" s="320" t="str">
        <f ca="1"/>
        <v/>
      </c>
      <c r="Q419" s="319" t="str">
        <f ca="1"/>
        <v/>
      </c>
      <c r="R419" s="341" t="str">
        <f ca="1"/>
        <v/>
      </c>
      <c r="T419" s="338" t="str">
        <f ca="1"/>
        <v/>
      </c>
      <c r="U419" s="318" t="str">
        <f ca="1"/>
        <v/>
      </c>
      <c r="V419" s="318" t="str">
        <f ca="1"/>
        <v/>
      </c>
      <c r="W419" s="319" t="str">
        <f ca="1"/>
        <v/>
      </c>
      <c r="X419" s="339" t="str">
        <f ca="1"/>
        <v/>
      </c>
      <c r="Y419" s="318" t="str">
        <f ca="1"/>
        <v/>
      </c>
      <c r="Z419" s="319" t="str">
        <f ca="1"/>
        <v/>
      </c>
      <c r="AA419" s="319" t="str">
        <f ca="1"/>
        <v/>
      </c>
      <c r="AB419" s="323" t="str">
        <f ca="1"/>
        <v/>
      </c>
      <c r="AC419" s="342" t="str">
        <f ca="1"/>
        <v/>
      </c>
      <c r="AD419" s="343" t="str">
        <f ca="1"/>
        <v/>
      </c>
      <c r="AE419" s="344" t="str">
        <f ca="1"/>
        <v/>
      </c>
      <c r="AF419" s="319" t="str">
        <f ca="1"/>
        <v/>
      </c>
      <c r="AG419" s="319" t="str">
        <f ca="1"/>
        <v/>
      </c>
      <c r="AH419" s="341" t="str">
        <f ca="1"/>
        <v/>
      </c>
    </row>
    <row r="420" spans="6:34">
      <c r="F420" s="338" t="str">
        <f ca="1"/>
        <v/>
      </c>
      <c r="G420" s="318" t="str">
        <f ca="1"/>
        <v/>
      </c>
      <c r="H420" s="319" t="str">
        <f ca="1"/>
        <v/>
      </c>
      <c r="I420" s="339" t="str">
        <f ca="1"/>
        <v/>
      </c>
      <c r="J420" s="318" t="str">
        <f ca="1"/>
        <v/>
      </c>
      <c r="K420" s="319" t="str">
        <f ca="1"/>
        <v/>
      </c>
      <c r="L420" s="319" t="str">
        <f ca="1"/>
        <v/>
      </c>
      <c r="M420" s="323" t="str">
        <f ca="1"/>
        <v/>
      </c>
      <c r="N420" s="340" t="str">
        <f ca="1"/>
        <v/>
      </c>
      <c r="O420" s="319" t="str">
        <f ca="1"/>
        <v/>
      </c>
      <c r="P420" s="320" t="str">
        <f ca="1"/>
        <v/>
      </c>
      <c r="Q420" s="319" t="str">
        <f ca="1"/>
        <v/>
      </c>
      <c r="R420" s="341" t="str">
        <f ca="1"/>
        <v/>
      </c>
      <c r="T420" s="338" t="str">
        <f ca="1"/>
        <v/>
      </c>
      <c r="U420" s="318" t="str">
        <f ca="1"/>
        <v/>
      </c>
      <c r="V420" s="318" t="str">
        <f ca="1"/>
        <v/>
      </c>
      <c r="W420" s="319" t="str">
        <f ca="1"/>
        <v/>
      </c>
      <c r="X420" s="339" t="str">
        <f ca="1"/>
        <v/>
      </c>
      <c r="Y420" s="318" t="str">
        <f ca="1"/>
        <v/>
      </c>
      <c r="Z420" s="319" t="str">
        <f ca="1"/>
        <v/>
      </c>
      <c r="AA420" s="319" t="str">
        <f ca="1"/>
        <v/>
      </c>
      <c r="AB420" s="323" t="str">
        <f ca="1"/>
        <v/>
      </c>
      <c r="AC420" s="342" t="str">
        <f ca="1"/>
        <v/>
      </c>
      <c r="AD420" s="343" t="str">
        <f ca="1"/>
        <v/>
      </c>
      <c r="AE420" s="344" t="str">
        <f ca="1"/>
        <v/>
      </c>
      <c r="AF420" s="319" t="str">
        <f ca="1"/>
        <v/>
      </c>
      <c r="AG420" s="319" t="str">
        <f ca="1"/>
        <v/>
      </c>
      <c r="AH420" s="341" t="str">
        <f ca="1"/>
        <v/>
      </c>
    </row>
    <row r="421" spans="6:34">
      <c r="F421" s="338" t="str">
        <f ca="1"/>
        <v/>
      </c>
      <c r="G421" s="318" t="str">
        <f ca="1"/>
        <v/>
      </c>
      <c r="H421" s="319" t="str">
        <f ca="1"/>
        <v/>
      </c>
      <c r="I421" s="339" t="str">
        <f ca="1"/>
        <v/>
      </c>
      <c r="J421" s="318" t="str">
        <f ca="1"/>
        <v/>
      </c>
      <c r="K421" s="319" t="str">
        <f ca="1"/>
        <v/>
      </c>
      <c r="L421" s="319" t="str">
        <f ca="1"/>
        <v/>
      </c>
      <c r="M421" s="323" t="str">
        <f ca="1"/>
        <v/>
      </c>
      <c r="N421" s="340" t="str">
        <f ca="1"/>
        <v/>
      </c>
      <c r="O421" s="319" t="str">
        <f ca="1"/>
        <v/>
      </c>
      <c r="P421" s="320" t="str">
        <f ca="1"/>
        <v/>
      </c>
      <c r="Q421" s="319" t="str">
        <f ca="1"/>
        <v/>
      </c>
      <c r="R421" s="341" t="str">
        <f ca="1"/>
        <v/>
      </c>
      <c r="T421" s="338" t="str">
        <f ca="1"/>
        <v/>
      </c>
      <c r="U421" s="318" t="str">
        <f ca="1"/>
        <v/>
      </c>
      <c r="V421" s="318" t="str">
        <f ca="1"/>
        <v/>
      </c>
      <c r="W421" s="319" t="str">
        <f ca="1"/>
        <v/>
      </c>
      <c r="X421" s="339" t="str">
        <f ca="1"/>
        <v/>
      </c>
      <c r="Y421" s="318" t="str">
        <f ca="1"/>
        <v/>
      </c>
      <c r="Z421" s="319" t="str">
        <f ca="1"/>
        <v/>
      </c>
      <c r="AA421" s="319" t="str">
        <f ca="1"/>
        <v/>
      </c>
      <c r="AB421" s="323" t="str">
        <f ca="1"/>
        <v/>
      </c>
      <c r="AC421" s="342" t="str">
        <f ca="1"/>
        <v/>
      </c>
      <c r="AD421" s="343" t="str">
        <f ca="1"/>
        <v/>
      </c>
      <c r="AE421" s="344" t="str">
        <f ca="1"/>
        <v/>
      </c>
      <c r="AF421" s="319" t="str">
        <f ca="1"/>
        <v/>
      </c>
      <c r="AG421" s="319" t="str">
        <f ca="1"/>
        <v/>
      </c>
      <c r="AH421" s="341" t="str">
        <f ca="1"/>
        <v/>
      </c>
    </row>
    <row r="422" spans="6:34">
      <c r="F422" s="338" t="str">
        <f ca="1"/>
        <v/>
      </c>
      <c r="G422" s="318" t="str">
        <f ca="1"/>
        <v/>
      </c>
      <c r="H422" s="319" t="str">
        <f ca="1"/>
        <v/>
      </c>
      <c r="I422" s="339" t="str">
        <f ca="1"/>
        <v/>
      </c>
      <c r="J422" s="318" t="str">
        <f ca="1"/>
        <v/>
      </c>
      <c r="K422" s="319" t="str">
        <f ca="1"/>
        <v/>
      </c>
      <c r="L422" s="319" t="str">
        <f ca="1"/>
        <v/>
      </c>
      <c r="M422" s="323" t="str">
        <f ca="1"/>
        <v/>
      </c>
      <c r="N422" s="340" t="str">
        <f ca="1"/>
        <v/>
      </c>
      <c r="O422" s="319" t="str">
        <f ca="1"/>
        <v/>
      </c>
      <c r="P422" s="320" t="str">
        <f ca="1"/>
        <v/>
      </c>
      <c r="Q422" s="319" t="str">
        <f ca="1"/>
        <v/>
      </c>
      <c r="R422" s="341" t="str">
        <f ca="1"/>
        <v/>
      </c>
      <c r="T422" s="338" t="str">
        <f ca="1"/>
        <v/>
      </c>
      <c r="U422" s="318" t="str">
        <f ca="1"/>
        <v/>
      </c>
      <c r="V422" s="318" t="str">
        <f ca="1"/>
        <v/>
      </c>
      <c r="W422" s="319" t="str">
        <f ca="1"/>
        <v/>
      </c>
      <c r="X422" s="339" t="str">
        <f ca="1"/>
        <v/>
      </c>
      <c r="Y422" s="318" t="str">
        <f ca="1"/>
        <v/>
      </c>
      <c r="Z422" s="319" t="str">
        <f ca="1"/>
        <v/>
      </c>
      <c r="AA422" s="319" t="str">
        <f ca="1"/>
        <v/>
      </c>
      <c r="AB422" s="323" t="str">
        <f ca="1"/>
        <v/>
      </c>
      <c r="AC422" s="342" t="str">
        <f ca="1"/>
        <v/>
      </c>
      <c r="AD422" s="343" t="str">
        <f ca="1"/>
        <v/>
      </c>
      <c r="AE422" s="344" t="str">
        <f ca="1"/>
        <v/>
      </c>
      <c r="AF422" s="319" t="str">
        <f ca="1"/>
        <v/>
      </c>
      <c r="AG422" s="319" t="str">
        <f ca="1"/>
        <v/>
      </c>
      <c r="AH422" s="341" t="str">
        <f ca="1"/>
        <v/>
      </c>
    </row>
    <row r="423" spans="6:34">
      <c r="F423" s="338" t="str">
        <f ca="1"/>
        <v/>
      </c>
      <c r="G423" s="318" t="str">
        <f ca="1"/>
        <v/>
      </c>
      <c r="H423" s="319" t="str">
        <f ca="1"/>
        <v/>
      </c>
      <c r="I423" s="339" t="str">
        <f ca="1"/>
        <v/>
      </c>
      <c r="J423" s="318" t="str">
        <f ca="1"/>
        <v/>
      </c>
      <c r="K423" s="319" t="str">
        <f ca="1"/>
        <v/>
      </c>
      <c r="L423" s="319" t="str">
        <f ca="1"/>
        <v/>
      </c>
      <c r="M423" s="323" t="str">
        <f ca="1"/>
        <v/>
      </c>
      <c r="N423" s="340" t="str">
        <f ca="1"/>
        <v/>
      </c>
      <c r="O423" s="319" t="str">
        <f ca="1"/>
        <v/>
      </c>
      <c r="P423" s="320" t="str">
        <f ca="1"/>
        <v/>
      </c>
      <c r="Q423" s="319" t="str">
        <f ca="1"/>
        <v/>
      </c>
      <c r="R423" s="341" t="str">
        <f ca="1"/>
        <v/>
      </c>
      <c r="T423" s="338" t="str">
        <f ca="1"/>
        <v/>
      </c>
      <c r="U423" s="318" t="str">
        <f ca="1"/>
        <v/>
      </c>
      <c r="V423" s="318" t="str">
        <f ca="1"/>
        <v/>
      </c>
      <c r="W423" s="319" t="str">
        <f ca="1"/>
        <v/>
      </c>
      <c r="X423" s="339" t="str">
        <f ca="1"/>
        <v/>
      </c>
      <c r="Y423" s="318" t="str">
        <f ca="1"/>
        <v/>
      </c>
      <c r="Z423" s="319" t="str">
        <f ca="1"/>
        <v/>
      </c>
      <c r="AA423" s="319" t="str">
        <f ca="1"/>
        <v/>
      </c>
      <c r="AB423" s="323" t="str">
        <f ca="1"/>
        <v/>
      </c>
      <c r="AC423" s="342" t="str">
        <f ca="1"/>
        <v/>
      </c>
      <c r="AD423" s="343" t="str">
        <f ca="1"/>
        <v/>
      </c>
      <c r="AE423" s="344" t="str">
        <f ca="1"/>
        <v/>
      </c>
      <c r="AF423" s="319" t="str">
        <f ca="1"/>
        <v/>
      </c>
      <c r="AG423" s="319" t="str">
        <f ca="1"/>
        <v/>
      </c>
      <c r="AH423" s="341" t="str">
        <f ca="1"/>
        <v/>
      </c>
    </row>
    <row r="424" spans="6:34">
      <c r="F424" s="338" t="str">
        <f ca="1"/>
        <v/>
      </c>
      <c r="G424" s="318" t="str">
        <f ca="1"/>
        <v/>
      </c>
      <c r="H424" s="319" t="str">
        <f ca="1"/>
        <v/>
      </c>
      <c r="I424" s="339" t="str">
        <f ca="1"/>
        <v/>
      </c>
      <c r="J424" s="318" t="str">
        <f ca="1"/>
        <v/>
      </c>
      <c r="K424" s="319" t="str">
        <f ca="1"/>
        <v/>
      </c>
      <c r="L424" s="319" t="str">
        <f ca="1"/>
        <v/>
      </c>
      <c r="M424" s="323" t="str">
        <f ca="1"/>
        <v/>
      </c>
      <c r="N424" s="340" t="str">
        <f ca="1"/>
        <v/>
      </c>
      <c r="O424" s="319" t="str">
        <f ca="1"/>
        <v/>
      </c>
      <c r="P424" s="320" t="str">
        <f ca="1"/>
        <v/>
      </c>
      <c r="Q424" s="319" t="str">
        <f ca="1"/>
        <v/>
      </c>
      <c r="R424" s="341" t="str">
        <f ca="1"/>
        <v/>
      </c>
      <c r="T424" s="338" t="str">
        <f ca="1"/>
        <v/>
      </c>
      <c r="U424" s="318" t="str">
        <f ca="1"/>
        <v/>
      </c>
      <c r="V424" s="318" t="str">
        <f ca="1"/>
        <v/>
      </c>
      <c r="W424" s="319" t="str">
        <f ca="1"/>
        <v/>
      </c>
      <c r="X424" s="339" t="str">
        <f ca="1"/>
        <v/>
      </c>
      <c r="Y424" s="318" t="str">
        <f ca="1"/>
        <v/>
      </c>
      <c r="Z424" s="319" t="str">
        <f ca="1"/>
        <v/>
      </c>
      <c r="AA424" s="319" t="str">
        <f ca="1"/>
        <v/>
      </c>
      <c r="AB424" s="323" t="str">
        <f ca="1"/>
        <v/>
      </c>
      <c r="AC424" s="342" t="str">
        <f ca="1"/>
        <v/>
      </c>
      <c r="AD424" s="343" t="str">
        <f ca="1"/>
        <v/>
      </c>
      <c r="AE424" s="344" t="str">
        <f ca="1"/>
        <v/>
      </c>
      <c r="AF424" s="319" t="str">
        <f ca="1"/>
        <v/>
      </c>
      <c r="AG424" s="319" t="str">
        <f ca="1"/>
        <v/>
      </c>
      <c r="AH424" s="341" t="str">
        <f ca="1"/>
        <v/>
      </c>
    </row>
    <row r="425" spans="6:34">
      <c r="F425" s="338" t="str">
        <f ca="1"/>
        <v/>
      </c>
      <c r="G425" s="318" t="str">
        <f ca="1"/>
        <v/>
      </c>
      <c r="H425" s="319" t="str">
        <f ca="1"/>
        <v/>
      </c>
      <c r="I425" s="339" t="str">
        <f ca="1"/>
        <v/>
      </c>
      <c r="J425" s="318" t="str">
        <f ca="1"/>
        <v/>
      </c>
      <c r="K425" s="319" t="str">
        <f ca="1"/>
        <v/>
      </c>
      <c r="L425" s="319" t="str">
        <f ca="1"/>
        <v/>
      </c>
      <c r="M425" s="323" t="str">
        <f ca="1"/>
        <v/>
      </c>
      <c r="N425" s="340" t="str">
        <f ca="1"/>
        <v/>
      </c>
      <c r="O425" s="319" t="str">
        <f ca="1"/>
        <v/>
      </c>
      <c r="P425" s="320" t="str">
        <f ca="1"/>
        <v/>
      </c>
      <c r="Q425" s="319" t="str">
        <f ca="1"/>
        <v/>
      </c>
      <c r="R425" s="341" t="str">
        <f ca="1"/>
        <v/>
      </c>
      <c r="T425" s="338" t="str">
        <f ca="1"/>
        <v/>
      </c>
      <c r="U425" s="318" t="str">
        <f ca="1"/>
        <v/>
      </c>
      <c r="V425" s="318" t="str">
        <f ca="1"/>
        <v/>
      </c>
      <c r="W425" s="319" t="str">
        <f ca="1"/>
        <v/>
      </c>
      <c r="X425" s="339" t="str">
        <f ca="1"/>
        <v/>
      </c>
      <c r="Y425" s="318" t="str">
        <f ca="1"/>
        <v/>
      </c>
      <c r="Z425" s="319" t="str">
        <f ca="1"/>
        <v/>
      </c>
      <c r="AA425" s="319" t="str">
        <f ca="1"/>
        <v/>
      </c>
      <c r="AB425" s="323" t="str">
        <f ca="1"/>
        <v/>
      </c>
      <c r="AC425" s="342" t="str">
        <f ca="1"/>
        <v/>
      </c>
      <c r="AD425" s="343" t="str">
        <f ca="1"/>
        <v/>
      </c>
      <c r="AE425" s="344" t="str">
        <f ca="1"/>
        <v/>
      </c>
      <c r="AF425" s="319" t="str">
        <f ca="1"/>
        <v/>
      </c>
      <c r="AG425" s="319" t="str">
        <f ca="1"/>
        <v/>
      </c>
      <c r="AH425" s="341" t="str">
        <f ca="1"/>
        <v/>
      </c>
    </row>
    <row r="426" spans="6:34">
      <c r="F426" s="338" t="str">
        <f ca="1"/>
        <v/>
      </c>
      <c r="G426" s="318" t="str">
        <f ca="1"/>
        <v/>
      </c>
      <c r="H426" s="319" t="str">
        <f ca="1"/>
        <v/>
      </c>
      <c r="I426" s="339" t="str">
        <f ca="1"/>
        <v/>
      </c>
      <c r="J426" s="318" t="str">
        <f ca="1"/>
        <v/>
      </c>
      <c r="K426" s="319" t="str">
        <f ca="1"/>
        <v/>
      </c>
      <c r="L426" s="319" t="str">
        <f ca="1"/>
        <v/>
      </c>
      <c r="M426" s="323" t="str">
        <f ca="1"/>
        <v/>
      </c>
      <c r="N426" s="340" t="str">
        <f ca="1"/>
        <v/>
      </c>
      <c r="O426" s="319" t="str">
        <f ca="1"/>
        <v/>
      </c>
      <c r="P426" s="320" t="str">
        <f ca="1"/>
        <v/>
      </c>
      <c r="Q426" s="319" t="str">
        <f ca="1"/>
        <v/>
      </c>
      <c r="R426" s="341" t="str">
        <f ca="1"/>
        <v/>
      </c>
      <c r="T426" s="338" t="str">
        <f ca="1"/>
        <v/>
      </c>
      <c r="U426" s="318" t="str">
        <f ca="1"/>
        <v/>
      </c>
      <c r="V426" s="318" t="str">
        <f ca="1"/>
        <v/>
      </c>
      <c r="W426" s="319" t="str">
        <f ca="1"/>
        <v/>
      </c>
      <c r="X426" s="339" t="str">
        <f ca="1"/>
        <v/>
      </c>
      <c r="Y426" s="318" t="str">
        <f ca="1"/>
        <v/>
      </c>
      <c r="Z426" s="319" t="str">
        <f ca="1"/>
        <v/>
      </c>
      <c r="AA426" s="319" t="str">
        <f ca="1"/>
        <v/>
      </c>
      <c r="AB426" s="323" t="str">
        <f ca="1"/>
        <v/>
      </c>
      <c r="AC426" s="342" t="str">
        <f ca="1"/>
        <v/>
      </c>
      <c r="AD426" s="343" t="str">
        <f ca="1"/>
        <v/>
      </c>
      <c r="AE426" s="344" t="str">
        <f ca="1"/>
        <v/>
      </c>
      <c r="AF426" s="319" t="str">
        <f ca="1"/>
        <v/>
      </c>
      <c r="AG426" s="319" t="str">
        <f ca="1"/>
        <v/>
      </c>
      <c r="AH426" s="341" t="str">
        <f ca="1"/>
        <v/>
      </c>
    </row>
    <row r="427" spans="6:34">
      <c r="F427" s="338" t="str">
        <f ca="1"/>
        <v/>
      </c>
      <c r="G427" s="318" t="str">
        <f ca="1"/>
        <v/>
      </c>
      <c r="H427" s="319" t="str">
        <f ca="1"/>
        <v/>
      </c>
      <c r="I427" s="339" t="str">
        <f ca="1"/>
        <v/>
      </c>
      <c r="J427" s="318" t="str">
        <f ca="1"/>
        <v/>
      </c>
      <c r="K427" s="319" t="str">
        <f ca="1"/>
        <v/>
      </c>
      <c r="L427" s="319" t="str">
        <f ca="1"/>
        <v/>
      </c>
      <c r="M427" s="323" t="str">
        <f ca="1"/>
        <v/>
      </c>
      <c r="N427" s="340" t="str">
        <f ca="1"/>
        <v/>
      </c>
      <c r="O427" s="319" t="str">
        <f ca="1"/>
        <v/>
      </c>
      <c r="P427" s="320" t="str">
        <f ca="1"/>
        <v/>
      </c>
      <c r="Q427" s="319" t="str">
        <f ca="1"/>
        <v/>
      </c>
      <c r="R427" s="341" t="str">
        <f ca="1"/>
        <v/>
      </c>
      <c r="T427" s="338" t="str">
        <f ca="1"/>
        <v/>
      </c>
      <c r="U427" s="318" t="str">
        <f ca="1"/>
        <v/>
      </c>
      <c r="V427" s="318" t="str">
        <f ca="1"/>
        <v/>
      </c>
      <c r="W427" s="319" t="str">
        <f ca="1"/>
        <v/>
      </c>
      <c r="X427" s="339" t="str">
        <f ca="1"/>
        <v/>
      </c>
      <c r="Y427" s="318" t="str">
        <f ca="1"/>
        <v/>
      </c>
      <c r="Z427" s="319" t="str">
        <f ca="1"/>
        <v/>
      </c>
      <c r="AA427" s="319" t="str">
        <f ca="1"/>
        <v/>
      </c>
      <c r="AB427" s="323" t="str">
        <f ca="1"/>
        <v/>
      </c>
      <c r="AC427" s="342" t="str">
        <f ca="1"/>
        <v/>
      </c>
      <c r="AD427" s="343" t="str">
        <f ca="1"/>
        <v/>
      </c>
      <c r="AE427" s="344" t="str">
        <f ca="1"/>
        <v/>
      </c>
      <c r="AF427" s="319" t="str">
        <f ca="1"/>
        <v/>
      </c>
      <c r="AG427" s="319" t="str">
        <f ca="1"/>
        <v/>
      </c>
      <c r="AH427" s="341" t="str">
        <f ca="1"/>
        <v/>
      </c>
    </row>
    <row r="428" spans="6:34">
      <c r="F428" s="338" t="str">
        <f ca="1"/>
        <v/>
      </c>
      <c r="G428" s="318" t="str">
        <f ca="1"/>
        <v/>
      </c>
      <c r="H428" s="319" t="str">
        <f ca="1"/>
        <v/>
      </c>
      <c r="I428" s="339" t="str">
        <f ca="1"/>
        <v/>
      </c>
      <c r="J428" s="318" t="str">
        <f ca="1"/>
        <v/>
      </c>
      <c r="K428" s="319" t="str">
        <f ca="1"/>
        <v/>
      </c>
      <c r="L428" s="319" t="str">
        <f ca="1"/>
        <v/>
      </c>
      <c r="M428" s="323" t="str">
        <f ca="1"/>
        <v/>
      </c>
      <c r="N428" s="340" t="str">
        <f ca="1"/>
        <v/>
      </c>
      <c r="O428" s="319" t="str">
        <f ca="1"/>
        <v/>
      </c>
      <c r="P428" s="320" t="str">
        <f ca="1"/>
        <v/>
      </c>
      <c r="Q428" s="319" t="str">
        <f ca="1"/>
        <v/>
      </c>
      <c r="R428" s="341" t="str">
        <f ca="1"/>
        <v/>
      </c>
      <c r="T428" s="338" t="str">
        <f ca="1"/>
        <v/>
      </c>
      <c r="U428" s="318" t="str">
        <f ca="1"/>
        <v/>
      </c>
      <c r="V428" s="318" t="str">
        <f ca="1"/>
        <v/>
      </c>
      <c r="W428" s="319" t="str">
        <f ca="1"/>
        <v/>
      </c>
      <c r="X428" s="339" t="str">
        <f ca="1"/>
        <v/>
      </c>
      <c r="Y428" s="318" t="str">
        <f ca="1"/>
        <v/>
      </c>
      <c r="Z428" s="319" t="str">
        <f ca="1"/>
        <v/>
      </c>
      <c r="AA428" s="319" t="str">
        <f ca="1"/>
        <v/>
      </c>
      <c r="AB428" s="323" t="str">
        <f ca="1"/>
        <v/>
      </c>
      <c r="AC428" s="342" t="str">
        <f ca="1"/>
        <v/>
      </c>
      <c r="AD428" s="343" t="str">
        <f ca="1"/>
        <v/>
      </c>
      <c r="AE428" s="344" t="str">
        <f ca="1"/>
        <v/>
      </c>
      <c r="AF428" s="319" t="str">
        <f ca="1"/>
        <v/>
      </c>
      <c r="AG428" s="319" t="str">
        <f ca="1"/>
        <v/>
      </c>
      <c r="AH428" s="341" t="str">
        <f ca="1"/>
        <v/>
      </c>
    </row>
    <row r="429" spans="6:34">
      <c r="F429" s="338" t="str">
        <f ca="1"/>
        <v/>
      </c>
      <c r="G429" s="318" t="str">
        <f ca="1"/>
        <v/>
      </c>
      <c r="H429" s="319" t="str">
        <f ca="1"/>
        <v/>
      </c>
      <c r="I429" s="339" t="str">
        <f ca="1"/>
        <v/>
      </c>
      <c r="J429" s="318" t="str">
        <f ca="1"/>
        <v/>
      </c>
      <c r="K429" s="319" t="str">
        <f ca="1"/>
        <v/>
      </c>
      <c r="L429" s="319" t="str">
        <f ca="1"/>
        <v/>
      </c>
      <c r="M429" s="323" t="str">
        <f ca="1"/>
        <v/>
      </c>
      <c r="N429" s="340" t="str">
        <f ca="1"/>
        <v/>
      </c>
      <c r="O429" s="319" t="str">
        <f ca="1"/>
        <v/>
      </c>
      <c r="P429" s="320" t="str">
        <f ca="1"/>
        <v/>
      </c>
      <c r="Q429" s="319" t="str">
        <f ca="1"/>
        <v/>
      </c>
      <c r="R429" s="341" t="str">
        <f ca="1"/>
        <v/>
      </c>
      <c r="T429" s="338" t="str">
        <f ca="1"/>
        <v/>
      </c>
      <c r="U429" s="318" t="str">
        <f ca="1"/>
        <v/>
      </c>
      <c r="V429" s="318" t="str">
        <f ca="1"/>
        <v/>
      </c>
      <c r="W429" s="319" t="str">
        <f ca="1"/>
        <v/>
      </c>
      <c r="X429" s="339" t="str">
        <f ca="1"/>
        <v/>
      </c>
      <c r="Y429" s="318" t="str">
        <f ca="1"/>
        <v/>
      </c>
      <c r="Z429" s="319" t="str">
        <f ca="1"/>
        <v/>
      </c>
      <c r="AA429" s="319" t="str">
        <f ca="1"/>
        <v/>
      </c>
      <c r="AB429" s="323" t="str">
        <f ca="1"/>
        <v/>
      </c>
      <c r="AC429" s="342" t="str">
        <f ca="1"/>
        <v/>
      </c>
      <c r="AD429" s="343" t="str">
        <f ca="1"/>
        <v/>
      </c>
      <c r="AE429" s="344" t="str">
        <f ca="1"/>
        <v/>
      </c>
      <c r="AF429" s="319" t="str">
        <f ca="1"/>
        <v/>
      </c>
      <c r="AG429" s="319" t="str">
        <f ca="1"/>
        <v/>
      </c>
      <c r="AH429" s="341" t="str">
        <f ca="1"/>
        <v/>
      </c>
    </row>
    <row r="430" spans="6:34">
      <c r="F430" s="338" t="str">
        <f ca="1"/>
        <v/>
      </c>
      <c r="G430" s="318" t="str">
        <f ca="1"/>
        <v/>
      </c>
      <c r="H430" s="319" t="str">
        <f ca="1"/>
        <v/>
      </c>
      <c r="I430" s="339" t="str">
        <f ca="1"/>
        <v/>
      </c>
      <c r="J430" s="318" t="str">
        <f ca="1"/>
        <v/>
      </c>
      <c r="K430" s="319" t="str">
        <f ca="1"/>
        <v/>
      </c>
      <c r="L430" s="319" t="str">
        <f ca="1"/>
        <v/>
      </c>
      <c r="M430" s="323" t="str">
        <f ca="1"/>
        <v/>
      </c>
      <c r="N430" s="340" t="str">
        <f ca="1"/>
        <v/>
      </c>
      <c r="O430" s="319" t="str">
        <f ca="1"/>
        <v/>
      </c>
      <c r="P430" s="320" t="str">
        <f ca="1"/>
        <v/>
      </c>
      <c r="Q430" s="319" t="str">
        <f ca="1"/>
        <v/>
      </c>
      <c r="R430" s="341" t="str">
        <f ca="1"/>
        <v/>
      </c>
      <c r="T430" s="338" t="str">
        <f ca="1"/>
        <v/>
      </c>
      <c r="U430" s="318" t="str">
        <f ca="1"/>
        <v/>
      </c>
      <c r="V430" s="318" t="str">
        <f ca="1"/>
        <v/>
      </c>
      <c r="W430" s="319" t="str">
        <f ca="1"/>
        <v/>
      </c>
      <c r="X430" s="339" t="str">
        <f ca="1"/>
        <v/>
      </c>
      <c r="Y430" s="318" t="str">
        <f ca="1"/>
        <v/>
      </c>
      <c r="Z430" s="319" t="str">
        <f ca="1"/>
        <v/>
      </c>
      <c r="AA430" s="319" t="str">
        <f ca="1"/>
        <v/>
      </c>
      <c r="AB430" s="323" t="str">
        <f ca="1"/>
        <v/>
      </c>
      <c r="AC430" s="342" t="str">
        <f ca="1"/>
        <v/>
      </c>
      <c r="AD430" s="343" t="str">
        <f ca="1"/>
        <v/>
      </c>
      <c r="AE430" s="344" t="str">
        <f ca="1"/>
        <v/>
      </c>
      <c r="AF430" s="319" t="str">
        <f ca="1"/>
        <v/>
      </c>
      <c r="AG430" s="319" t="str">
        <f ca="1"/>
        <v/>
      </c>
      <c r="AH430" s="341" t="str">
        <f ca="1"/>
        <v/>
      </c>
    </row>
    <row r="431" spans="6:34">
      <c r="F431" s="338" t="str">
        <f ca="1"/>
        <v/>
      </c>
      <c r="G431" s="318" t="str">
        <f ca="1"/>
        <v/>
      </c>
      <c r="H431" s="319" t="str">
        <f ca="1"/>
        <v/>
      </c>
      <c r="I431" s="339" t="str">
        <f ca="1"/>
        <v/>
      </c>
      <c r="J431" s="318" t="str">
        <f ca="1"/>
        <v/>
      </c>
      <c r="K431" s="319" t="str">
        <f ca="1"/>
        <v/>
      </c>
      <c r="L431" s="319" t="str">
        <f ca="1"/>
        <v/>
      </c>
      <c r="M431" s="323" t="str">
        <f ca="1"/>
        <v/>
      </c>
      <c r="N431" s="340" t="str">
        <f ca="1"/>
        <v/>
      </c>
      <c r="O431" s="319" t="str">
        <f ca="1"/>
        <v/>
      </c>
      <c r="P431" s="320" t="str">
        <f ca="1"/>
        <v/>
      </c>
      <c r="Q431" s="319" t="str">
        <f ca="1"/>
        <v/>
      </c>
      <c r="R431" s="341" t="str">
        <f ca="1"/>
        <v/>
      </c>
      <c r="T431" s="338" t="str">
        <f ca="1"/>
        <v/>
      </c>
      <c r="U431" s="318" t="str">
        <f ca="1"/>
        <v/>
      </c>
      <c r="V431" s="318" t="str">
        <f ca="1"/>
        <v/>
      </c>
      <c r="W431" s="319" t="str">
        <f ca="1"/>
        <v/>
      </c>
      <c r="X431" s="339" t="str">
        <f ca="1"/>
        <v/>
      </c>
      <c r="Y431" s="318" t="str">
        <f ca="1"/>
        <v/>
      </c>
      <c r="Z431" s="319" t="str">
        <f ca="1"/>
        <v/>
      </c>
      <c r="AA431" s="319" t="str">
        <f ca="1"/>
        <v/>
      </c>
      <c r="AB431" s="323" t="str">
        <f ca="1"/>
        <v/>
      </c>
      <c r="AC431" s="342" t="str">
        <f ca="1"/>
        <v/>
      </c>
      <c r="AD431" s="343" t="str">
        <f ca="1"/>
        <v/>
      </c>
      <c r="AE431" s="344" t="str">
        <f ca="1"/>
        <v/>
      </c>
      <c r="AF431" s="319" t="str">
        <f ca="1"/>
        <v/>
      </c>
      <c r="AG431" s="319" t="str">
        <f ca="1"/>
        <v/>
      </c>
      <c r="AH431" s="341" t="str">
        <f ca="1"/>
        <v/>
      </c>
    </row>
    <row r="432" spans="6:34">
      <c r="F432" s="338" t="str">
        <f ca="1"/>
        <v/>
      </c>
      <c r="G432" s="318" t="str">
        <f ca="1"/>
        <v/>
      </c>
      <c r="H432" s="319" t="str">
        <f ca="1"/>
        <v/>
      </c>
      <c r="I432" s="339" t="str">
        <f ca="1"/>
        <v/>
      </c>
      <c r="J432" s="318" t="str">
        <f ca="1"/>
        <v/>
      </c>
      <c r="K432" s="319" t="str">
        <f ca="1"/>
        <v/>
      </c>
      <c r="L432" s="319" t="str">
        <f ca="1"/>
        <v/>
      </c>
      <c r="M432" s="323" t="str">
        <f ca="1"/>
        <v/>
      </c>
      <c r="N432" s="340" t="str">
        <f ca="1"/>
        <v/>
      </c>
      <c r="O432" s="319" t="str">
        <f ca="1"/>
        <v/>
      </c>
      <c r="P432" s="320" t="str">
        <f ca="1"/>
        <v/>
      </c>
      <c r="Q432" s="319" t="str">
        <f ca="1"/>
        <v/>
      </c>
      <c r="R432" s="341" t="str">
        <f ca="1"/>
        <v/>
      </c>
      <c r="T432" s="338" t="str">
        <f ca="1"/>
        <v/>
      </c>
      <c r="U432" s="318" t="str">
        <f ca="1"/>
        <v/>
      </c>
      <c r="V432" s="318" t="str">
        <f ca="1"/>
        <v/>
      </c>
      <c r="W432" s="319" t="str">
        <f ca="1"/>
        <v/>
      </c>
      <c r="X432" s="339" t="str">
        <f ca="1"/>
        <v/>
      </c>
      <c r="Y432" s="318" t="str">
        <f ca="1"/>
        <v/>
      </c>
      <c r="Z432" s="319" t="str">
        <f ca="1"/>
        <v/>
      </c>
      <c r="AA432" s="319" t="str">
        <f ca="1"/>
        <v/>
      </c>
      <c r="AB432" s="323" t="str">
        <f ca="1"/>
        <v/>
      </c>
      <c r="AC432" s="342" t="str">
        <f ca="1"/>
        <v/>
      </c>
      <c r="AD432" s="343" t="str">
        <f ca="1"/>
        <v/>
      </c>
      <c r="AE432" s="344" t="str">
        <f ca="1"/>
        <v/>
      </c>
      <c r="AF432" s="319" t="str">
        <f ca="1"/>
        <v/>
      </c>
      <c r="AG432" s="319" t="str">
        <f ca="1"/>
        <v/>
      </c>
      <c r="AH432" s="341" t="str">
        <f ca="1"/>
        <v/>
      </c>
    </row>
    <row r="433" spans="6:34">
      <c r="F433" s="338" t="str">
        <f ca="1"/>
        <v/>
      </c>
      <c r="G433" s="318" t="str">
        <f ca="1"/>
        <v/>
      </c>
      <c r="H433" s="319" t="str">
        <f ca="1"/>
        <v/>
      </c>
      <c r="I433" s="339" t="str">
        <f ca="1"/>
        <v/>
      </c>
      <c r="J433" s="318" t="str">
        <f ca="1"/>
        <v/>
      </c>
      <c r="K433" s="319" t="str">
        <f ca="1"/>
        <v/>
      </c>
      <c r="L433" s="319" t="str">
        <f ca="1"/>
        <v/>
      </c>
      <c r="M433" s="323" t="str">
        <f ca="1"/>
        <v/>
      </c>
      <c r="N433" s="340" t="str">
        <f ca="1"/>
        <v/>
      </c>
      <c r="O433" s="319" t="str">
        <f ca="1"/>
        <v/>
      </c>
      <c r="P433" s="320" t="str">
        <f ca="1"/>
        <v/>
      </c>
      <c r="Q433" s="319" t="str">
        <f ca="1"/>
        <v/>
      </c>
      <c r="R433" s="341" t="str">
        <f ca="1"/>
        <v/>
      </c>
      <c r="T433" s="338" t="str">
        <f ca="1"/>
        <v/>
      </c>
      <c r="U433" s="318" t="str">
        <f ca="1"/>
        <v/>
      </c>
      <c r="V433" s="318" t="str">
        <f ca="1"/>
        <v/>
      </c>
      <c r="W433" s="319" t="str">
        <f ca="1"/>
        <v/>
      </c>
      <c r="X433" s="339" t="str">
        <f ca="1"/>
        <v/>
      </c>
      <c r="Y433" s="318" t="str">
        <f ca="1"/>
        <v/>
      </c>
      <c r="Z433" s="319" t="str">
        <f ca="1"/>
        <v/>
      </c>
      <c r="AA433" s="319" t="str">
        <f ca="1"/>
        <v/>
      </c>
      <c r="AB433" s="323" t="str">
        <f ca="1"/>
        <v/>
      </c>
      <c r="AC433" s="342" t="str">
        <f ca="1"/>
        <v/>
      </c>
      <c r="AD433" s="343" t="str">
        <f ca="1"/>
        <v/>
      </c>
      <c r="AE433" s="344" t="str">
        <f ca="1"/>
        <v/>
      </c>
      <c r="AF433" s="319" t="str">
        <f ca="1"/>
        <v/>
      </c>
      <c r="AG433" s="319" t="str">
        <f ca="1"/>
        <v/>
      </c>
      <c r="AH433" s="341" t="str">
        <f ca="1"/>
        <v/>
      </c>
    </row>
    <row r="434" spans="6:34">
      <c r="F434" s="338" t="str">
        <f ca="1"/>
        <v/>
      </c>
      <c r="G434" s="318" t="str">
        <f ca="1"/>
        <v/>
      </c>
      <c r="H434" s="319" t="str">
        <f ca="1"/>
        <v/>
      </c>
      <c r="I434" s="339" t="str">
        <f ca="1"/>
        <v/>
      </c>
      <c r="J434" s="318" t="str">
        <f ca="1"/>
        <v/>
      </c>
      <c r="K434" s="319" t="str">
        <f ca="1"/>
        <v/>
      </c>
      <c r="L434" s="319" t="str">
        <f ca="1"/>
        <v/>
      </c>
      <c r="M434" s="323" t="str">
        <f ca="1"/>
        <v/>
      </c>
      <c r="N434" s="340" t="str">
        <f ca="1"/>
        <v/>
      </c>
      <c r="O434" s="319" t="str">
        <f ca="1"/>
        <v/>
      </c>
      <c r="P434" s="320" t="str">
        <f ca="1"/>
        <v/>
      </c>
      <c r="Q434" s="319" t="str">
        <f ca="1"/>
        <v/>
      </c>
      <c r="R434" s="341" t="str">
        <f ca="1"/>
        <v/>
      </c>
      <c r="T434" s="338" t="str">
        <f ca="1"/>
        <v/>
      </c>
      <c r="U434" s="318" t="str">
        <f ca="1"/>
        <v/>
      </c>
      <c r="V434" s="318" t="str">
        <f ca="1"/>
        <v/>
      </c>
      <c r="W434" s="319" t="str">
        <f ca="1"/>
        <v/>
      </c>
      <c r="X434" s="339" t="str">
        <f ca="1"/>
        <v/>
      </c>
      <c r="Y434" s="318" t="str">
        <f ca="1"/>
        <v/>
      </c>
      <c r="Z434" s="319" t="str">
        <f ca="1"/>
        <v/>
      </c>
      <c r="AA434" s="319" t="str">
        <f ca="1"/>
        <v/>
      </c>
      <c r="AB434" s="323" t="str">
        <f ca="1"/>
        <v/>
      </c>
      <c r="AC434" s="342" t="str">
        <f ca="1"/>
        <v/>
      </c>
      <c r="AD434" s="343" t="str">
        <f ca="1"/>
        <v/>
      </c>
      <c r="AE434" s="344" t="str">
        <f ca="1"/>
        <v/>
      </c>
      <c r="AF434" s="319" t="str">
        <f ca="1"/>
        <v/>
      </c>
      <c r="AG434" s="319" t="str">
        <f ca="1"/>
        <v/>
      </c>
      <c r="AH434" s="341" t="str">
        <f ca="1"/>
        <v/>
      </c>
    </row>
    <row r="435" spans="6:34">
      <c r="F435" s="338" t="str">
        <f ca="1"/>
        <v/>
      </c>
      <c r="G435" s="318" t="str">
        <f ca="1"/>
        <v/>
      </c>
      <c r="H435" s="319" t="str">
        <f ca="1"/>
        <v/>
      </c>
      <c r="I435" s="339" t="str">
        <f ca="1"/>
        <v/>
      </c>
      <c r="J435" s="318" t="str">
        <f ca="1"/>
        <v/>
      </c>
      <c r="K435" s="319" t="str">
        <f ca="1"/>
        <v/>
      </c>
      <c r="L435" s="319" t="str">
        <f ca="1"/>
        <v/>
      </c>
      <c r="M435" s="323" t="str">
        <f ca="1"/>
        <v/>
      </c>
      <c r="N435" s="340" t="str">
        <f ca="1"/>
        <v/>
      </c>
      <c r="O435" s="319" t="str">
        <f ca="1"/>
        <v/>
      </c>
      <c r="P435" s="320" t="str">
        <f ca="1"/>
        <v/>
      </c>
      <c r="Q435" s="319" t="str">
        <f ca="1"/>
        <v/>
      </c>
      <c r="R435" s="341" t="str">
        <f ca="1"/>
        <v/>
      </c>
      <c r="T435" s="338" t="str">
        <f ca="1"/>
        <v/>
      </c>
      <c r="U435" s="318" t="str">
        <f ca="1"/>
        <v/>
      </c>
      <c r="V435" s="318" t="str">
        <f ca="1"/>
        <v/>
      </c>
      <c r="W435" s="319" t="str">
        <f ca="1"/>
        <v/>
      </c>
      <c r="X435" s="339" t="str">
        <f ca="1"/>
        <v/>
      </c>
      <c r="Y435" s="318" t="str">
        <f ca="1"/>
        <v/>
      </c>
      <c r="Z435" s="319" t="str">
        <f ca="1"/>
        <v/>
      </c>
      <c r="AA435" s="319" t="str">
        <f ca="1"/>
        <v/>
      </c>
      <c r="AB435" s="323" t="str">
        <f ca="1"/>
        <v/>
      </c>
      <c r="AC435" s="342" t="str">
        <f ca="1"/>
        <v/>
      </c>
      <c r="AD435" s="343" t="str">
        <f ca="1"/>
        <v/>
      </c>
      <c r="AE435" s="344" t="str">
        <f ca="1"/>
        <v/>
      </c>
      <c r="AF435" s="319" t="str">
        <f ca="1"/>
        <v/>
      </c>
      <c r="AG435" s="319" t="str">
        <f ca="1"/>
        <v/>
      </c>
      <c r="AH435" s="341" t="str">
        <f ca="1"/>
        <v/>
      </c>
    </row>
    <row r="436" spans="6:34">
      <c r="F436" s="338" t="str">
        <f ca="1"/>
        <v/>
      </c>
      <c r="G436" s="318" t="str">
        <f ca="1"/>
        <v/>
      </c>
      <c r="H436" s="319" t="str">
        <f ca="1"/>
        <v/>
      </c>
      <c r="I436" s="339" t="str">
        <f ca="1"/>
        <v/>
      </c>
      <c r="J436" s="318" t="str">
        <f ca="1"/>
        <v/>
      </c>
      <c r="K436" s="319" t="str">
        <f ca="1"/>
        <v/>
      </c>
      <c r="L436" s="319" t="str">
        <f ca="1"/>
        <v/>
      </c>
      <c r="M436" s="323" t="str">
        <f ca="1"/>
        <v/>
      </c>
      <c r="N436" s="340" t="str">
        <f ca="1"/>
        <v/>
      </c>
      <c r="O436" s="319" t="str">
        <f ca="1"/>
        <v/>
      </c>
      <c r="P436" s="320" t="str">
        <f ca="1"/>
        <v/>
      </c>
      <c r="Q436" s="319" t="str">
        <f ca="1"/>
        <v/>
      </c>
      <c r="R436" s="341" t="str">
        <f ca="1"/>
        <v/>
      </c>
      <c r="T436" s="338" t="str">
        <f ca="1"/>
        <v/>
      </c>
      <c r="U436" s="318" t="str">
        <f ca="1"/>
        <v/>
      </c>
      <c r="V436" s="318" t="str">
        <f ca="1"/>
        <v/>
      </c>
      <c r="W436" s="319" t="str">
        <f ca="1"/>
        <v/>
      </c>
      <c r="X436" s="339" t="str">
        <f ca="1"/>
        <v/>
      </c>
      <c r="Y436" s="318" t="str">
        <f ca="1"/>
        <v/>
      </c>
      <c r="Z436" s="319" t="str">
        <f ca="1"/>
        <v/>
      </c>
      <c r="AA436" s="319" t="str">
        <f ca="1"/>
        <v/>
      </c>
      <c r="AB436" s="323" t="str">
        <f ca="1"/>
        <v/>
      </c>
      <c r="AC436" s="342" t="str">
        <f ca="1"/>
        <v/>
      </c>
      <c r="AD436" s="343" t="str">
        <f ca="1"/>
        <v/>
      </c>
      <c r="AE436" s="344" t="str">
        <f ca="1"/>
        <v/>
      </c>
      <c r="AF436" s="319" t="str">
        <f ca="1"/>
        <v/>
      </c>
      <c r="AG436" s="319" t="str">
        <f ca="1"/>
        <v/>
      </c>
      <c r="AH436" s="341" t="str">
        <f ca="1"/>
        <v/>
      </c>
    </row>
    <row r="437" spans="6:34">
      <c r="F437" s="338" t="str">
        <f ca="1"/>
        <v/>
      </c>
      <c r="G437" s="318" t="str">
        <f ca="1"/>
        <v/>
      </c>
      <c r="H437" s="319" t="str">
        <f ca="1"/>
        <v/>
      </c>
      <c r="I437" s="339" t="str">
        <f ca="1"/>
        <v/>
      </c>
      <c r="J437" s="318" t="str">
        <f ca="1"/>
        <v/>
      </c>
      <c r="K437" s="319" t="str">
        <f ca="1"/>
        <v/>
      </c>
      <c r="L437" s="319" t="str">
        <f ca="1"/>
        <v/>
      </c>
      <c r="M437" s="323" t="str">
        <f ca="1"/>
        <v/>
      </c>
      <c r="N437" s="340" t="str">
        <f ca="1"/>
        <v/>
      </c>
      <c r="O437" s="319" t="str">
        <f ca="1"/>
        <v/>
      </c>
      <c r="P437" s="320" t="str">
        <f ca="1"/>
        <v/>
      </c>
      <c r="Q437" s="319" t="str">
        <f ca="1"/>
        <v/>
      </c>
      <c r="R437" s="341" t="str">
        <f ca="1"/>
        <v/>
      </c>
      <c r="T437" s="338" t="str">
        <f ca="1"/>
        <v/>
      </c>
      <c r="U437" s="318" t="str">
        <f ca="1"/>
        <v/>
      </c>
      <c r="V437" s="318" t="str">
        <f ca="1"/>
        <v/>
      </c>
      <c r="W437" s="319" t="str">
        <f ca="1"/>
        <v/>
      </c>
      <c r="X437" s="339" t="str">
        <f ca="1"/>
        <v/>
      </c>
      <c r="Y437" s="318" t="str">
        <f ca="1"/>
        <v/>
      </c>
      <c r="Z437" s="319" t="str">
        <f ca="1"/>
        <v/>
      </c>
      <c r="AA437" s="319" t="str">
        <f ca="1"/>
        <v/>
      </c>
      <c r="AB437" s="323" t="str">
        <f ca="1"/>
        <v/>
      </c>
      <c r="AC437" s="342" t="str">
        <f ca="1"/>
        <v/>
      </c>
      <c r="AD437" s="343" t="str">
        <f ca="1"/>
        <v/>
      </c>
      <c r="AE437" s="344" t="str">
        <f ca="1"/>
        <v/>
      </c>
      <c r="AF437" s="319" t="str">
        <f ca="1"/>
        <v/>
      </c>
      <c r="AG437" s="319" t="str">
        <f ca="1"/>
        <v/>
      </c>
      <c r="AH437" s="341" t="str">
        <f ca="1"/>
        <v/>
      </c>
    </row>
    <row r="438" spans="6:34">
      <c r="F438" s="338" t="str">
        <f ca="1"/>
        <v/>
      </c>
      <c r="G438" s="318" t="str">
        <f ca="1"/>
        <v/>
      </c>
      <c r="H438" s="319" t="str">
        <f ca="1"/>
        <v/>
      </c>
      <c r="I438" s="339" t="str">
        <f ca="1"/>
        <v/>
      </c>
      <c r="J438" s="318" t="str">
        <f ca="1"/>
        <v/>
      </c>
      <c r="K438" s="319" t="str">
        <f ca="1"/>
        <v/>
      </c>
      <c r="L438" s="319" t="str">
        <f ca="1"/>
        <v/>
      </c>
      <c r="M438" s="323" t="str">
        <f ca="1"/>
        <v/>
      </c>
      <c r="N438" s="340" t="str">
        <f ca="1"/>
        <v/>
      </c>
      <c r="O438" s="319" t="str">
        <f ca="1"/>
        <v/>
      </c>
      <c r="P438" s="320" t="str">
        <f ca="1"/>
        <v/>
      </c>
      <c r="Q438" s="319" t="str">
        <f ca="1"/>
        <v/>
      </c>
      <c r="R438" s="341" t="str">
        <f ca="1"/>
        <v/>
      </c>
      <c r="T438" s="338" t="str">
        <f ca="1"/>
        <v/>
      </c>
      <c r="U438" s="318" t="str">
        <f ca="1"/>
        <v/>
      </c>
      <c r="V438" s="318" t="str">
        <f ca="1"/>
        <v/>
      </c>
      <c r="W438" s="319" t="str">
        <f ca="1"/>
        <v/>
      </c>
      <c r="X438" s="339" t="str">
        <f ca="1"/>
        <v/>
      </c>
      <c r="Y438" s="318" t="str">
        <f ca="1"/>
        <v/>
      </c>
      <c r="Z438" s="319" t="str">
        <f ca="1"/>
        <v/>
      </c>
      <c r="AA438" s="319" t="str">
        <f ca="1"/>
        <v/>
      </c>
      <c r="AB438" s="323" t="str">
        <f ca="1"/>
        <v/>
      </c>
      <c r="AC438" s="342" t="str">
        <f ca="1"/>
        <v/>
      </c>
      <c r="AD438" s="343" t="str">
        <f ca="1"/>
        <v/>
      </c>
      <c r="AE438" s="344" t="str">
        <f ca="1"/>
        <v/>
      </c>
      <c r="AF438" s="319" t="str">
        <f ca="1"/>
        <v/>
      </c>
      <c r="AG438" s="319" t="str">
        <f ca="1"/>
        <v/>
      </c>
      <c r="AH438" s="341" t="str">
        <f ca="1"/>
        <v/>
      </c>
    </row>
    <row r="439" spans="6:34">
      <c r="F439" s="338" t="str">
        <f ca="1"/>
        <v/>
      </c>
      <c r="G439" s="318" t="str">
        <f ca="1"/>
        <v/>
      </c>
      <c r="H439" s="319" t="str">
        <f ca="1"/>
        <v/>
      </c>
      <c r="I439" s="339" t="str">
        <f ca="1"/>
        <v/>
      </c>
      <c r="J439" s="318" t="str">
        <f ca="1"/>
        <v/>
      </c>
      <c r="K439" s="319" t="str">
        <f ca="1"/>
        <v/>
      </c>
      <c r="L439" s="319" t="str">
        <f ca="1"/>
        <v/>
      </c>
      <c r="M439" s="323" t="str">
        <f ca="1"/>
        <v/>
      </c>
      <c r="N439" s="340" t="str">
        <f ca="1"/>
        <v/>
      </c>
      <c r="O439" s="319" t="str">
        <f ca="1"/>
        <v/>
      </c>
      <c r="P439" s="320" t="str">
        <f ca="1"/>
        <v/>
      </c>
      <c r="Q439" s="319" t="str">
        <f ca="1"/>
        <v/>
      </c>
      <c r="R439" s="341" t="str">
        <f ca="1"/>
        <v/>
      </c>
      <c r="T439" s="338" t="str">
        <f ca="1"/>
        <v/>
      </c>
      <c r="U439" s="318" t="str">
        <f ca="1"/>
        <v/>
      </c>
      <c r="V439" s="318" t="str">
        <f ca="1"/>
        <v/>
      </c>
      <c r="W439" s="319" t="str">
        <f ca="1"/>
        <v/>
      </c>
      <c r="X439" s="339" t="str">
        <f ca="1"/>
        <v/>
      </c>
      <c r="Y439" s="318" t="str">
        <f ca="1"/>
        <v/>
      </c>
      <c r="Z439" s="319" t="str">
        <f ca="1"/>
        <v/>
      </c>
      <c r="AA439" s="319" t="str">
        <f ca="1"/>
        <v/>
      </c>
      <c r="AB439" s="323" t="str">
        <f ca="1"/>
        <v/>
      </c>
      <c r="AC439" s="342" t="str">
        <f ca="1"/>
        <v/>
      </c>
      <c r="AD439" s="343" t="str">
        <f ca="1"/>
        <v/>
      </c>
      <c r="AE439" s="344" t="str">
        <f ca="1"/>
        <v/>
      </c>
      <c r="AF439" s="319" t="str">
        <f ca="1"/>
        <v/>
      </c>
      <c r="AG439" s="319" t="str">
        <f ca="1"/>
        <v/>
      </c>
      <c r="AH439" s="341" t="str">
        <f ca="1"/>
        <v/>
      </c>
    </row>
    <row r="440" spans="6:34">
      <c r="F440" s="338" t="str">
        <f ca="1"/>
        <v/>
      </c>
      <c r="G440" s="318" t="str">
        <f ca="1"/>
        <v/>
      </c>
      <c r="H440" s="319" t="str">
        <f ca="1"/>
        <v/>
      </c>
      <c r="I440" s="339" t="str">
        <f ca="1"/>
        <v/>
      </c>
      <c r="J440" s="318" t="str">
        <f ca="1"/>
        <v/>
      </c>
      <c r="K440" s="319" t="str">
        <f ca="1"/>
        <v/>
      </c>
      <c r="L440" s="319" t="str">
        <f ca="1"/>
        <v/>
      </c>
      <c r="M440" s="323" t="str">
        <f ca="1"/>
        <v/>
      </c>
      <c r="N440" s="340" t="str">
        <f ca="1"/>
        <v/>
      </c>
      <c r="O440" s="319" t="str">
        <f ca="1"/>
        <v/>
      </c>
      <c r="P440" s="320" t="str">
        <f ca="1"/>
        <v/>
      </c>
      <c r="Q440" s="319" t="str">
        <f ca="1"/>
        <v/>
      </c>
      <c r="R440" s="341" t="str">
        <f ca="1"/>
        <v/>
      </c>
      <c r="T440" s="338" t="str">
        <f ca="1"/>
        <v/>
      </c>
      <c r="U440" s="318" t="str">
        <f ca="1"/>
        <v/>
      </c>
      <c r="V440" s="318" t="str">
        <f ca="1"/>
        <v/>
      </c>
      <c r="W440" s="319" t="str">
        <f ca="1"/>
        <v/>
      </c>
      <c r="X440" s="339" t="str">
        <f ca="1"/>
        <v/>
      </c>
      <c r="Y440" s="318" t="str">
        <f ca="1"/>
        <v/>
      </c>
      <c r="Z440" s="319" t="str">
        <f ca="1"/>
        <v/>
      </c>
      <c r="AA440" s="319" t="str">
        <f ca="1"/>
        <v/>
      </c>
      <c r="AB440" s="323" t="str">
        <f ca="1"/>
        <v/>
      </c>
      <c r="AC440" s="342" t="str">
        <f ca="1"/>
        <v/>
      </c>
      <c r="AD440" s="343" t="str">
        <f ca="1"/>
        <v/>
      </c>
      <c r="AE440" s="344" t="str">
        <f ca="1"/>
        <v/>
      </c>
      <c r="AF440" s="319" t="str">
        <f ca="1"/>
        <v/>
      </c>
      <c r="AG440" s="319" t="str">
        <f ca="1"/>
        <v/>
      </c>
      <c r="AH440" s="341" t="str">
        <f ca="1"/>
        <v/>
      </c>
    </row>
    <row r="441" spans="6:34">
      <c r="F441" s="338" t="str">
        <f ca="1"/>
        <v/>
      </c>
      <c r="G441" s="318" t="str">
        <f ca="1"/>
        <v/>
      </c>
      <c r="H441" s="319" t="str">
        <f ca="1"/>
        <v/>
      </c>
      <c r="I441" s="339" t="str">
        <f ca="1"/>
        <v/>
      </c>
      <c r="J441" s="318" t="str">
        <f ca="1"/>
        <v/>
      </c>
      <c r="K441" s="319" t="str">
        <f ca="1"/>
        <v/>
      </c>
      <c r="L441" s="319" t="str">
        <f ca="1"/>
        <v/>
      </c>
      <c r="M441" s="323" t="str">
        <f ca="1"/>
        <v/>
      </c>
      <c r="N441" s="340" t="str">
        <f ca="1"/>
        <v/>
      </c>
      <c r="O441" s="319" t="str">
        <f ca="1"/>
        <v/>
      </c>
      <c r="P441" s="320" t="str">
        <f ca="1"/>
        <v/>
      </c>
      <c r="Q441" s="319" t="str">
        <f ca="1"/>
        <v/>
      </c>
      <c r="R441" s="341" t="str">
        <f ca="1"/>
        <v/>
      </c>
      <c r="T441" s="338" t="str">
        <f ca="1"/>
        <v/>
      </c>
      <c r="U441" s="318" t="str">
        <f ca="1"/>
        <v/>
      </c>
      <c r="V441" s="318" t="str">
        <f ca="1"/>
        <v/>
      </c>
      <c r="W441" s="319" t="str">
        <f ca="1"/>
        <v/>
      </c>
      <c r="X441" s="339" t="str">
        <f ca="1"/>
        <v/>
      </c>
      <c r="Y441" s="318" t="str">
        <f ca="1"/>
        <v/>
      </c>
      <c r="Z441" s="319" t="str">
        <f ca="1"/>
        <v/>
      </c>
      <c r="AA441" s="319" t="str">
        <f ca="1"/>
        <v/>
      </c>
      <c r="AB441" s="323" t="str">
        <f ca="1"/>
        <v/>
      </c>
      <c r="AC441" s="342" t="str">
        <f ca="1"/>
        <v/>
      </c>
      <c r="AD441" s="343" t="str">
        <f ca="1"/>
        <v/>
      </c>
      <c r="AE441" s="344" t="str">
        <f ca="1"/>
        <v/>
      </c>
      <c r="AF441" s="319" t="str">
        <f ca="1"/>
        <v/>
      </c>
      <c r="AG441" s="319" t="str">
        <f ca="1"/>
        <v/>
      </c>
      <c r="AH441" s="341" t="str">
        <f ca="1"/>
        <v/>
      </c>
    </row>
    <row r="442" spans="6:34">
      <c r="F442" s="338" t="str">
        <f ca="1"/>
        <v/>
      </c>
      <c r="G442" s="318" t="str">
        <f ca="1"/>
        <v/>
      </c>
      <c r="H442" s="319" t="str">
        <f ca="1"/>
        <v/>
      </c>
      <c r="I442" s="339" t="str">
        <f ca="1"/>
        <v/>
      </c>
      <c r="J442" s="318" t="str">
        <f ca="1"/>
        <v/>
      </c>
      <c r="K442" s="319" t="str">
        <f ca="1"/>
        <v/>
      </c>
      <c r="L442" s="319" t="str">
        <f ca="1"/>
        <v/>
      </c>
      <c r="M442" s="323" t="str">
        <f ca="1"/>
        <v/>
      </c>
      <c r="N442" s="340" t="str">
        <f ca="1"/>
        <v/>
      </c>
      <c r="O442" s="319" t="str">
        <f ca="1"/>
        <v/>
      </c>
      <c r="P442" s="320" t="str">
        <f ca="1"/>
        <v/>
      </c>
      <c r="Q442" s="319" t="str">
        <f ca="1"/>
        <v/>
      </c>
      <c r="R442" s="341" t="str">
        <f ca="1"/>
        <v/>
      </c>
      <c r="T442" s="338" t="str">
        <f ca="1"/>
        <v/>
      </c>
      <c r="U442" s="318" t="str">
        <f ca="1"/>
        <v/>
      </c>
      <c r="V442" s="318" t="str">
        <f ca="1"/>
        <v/>
      </c>
      <c r="W442" s="319" t="str">
        <f ca="1"/>
        <v/>
      </c>
      <c r="X442" s="339" t="str">
        <f ca="1"/>
        <v/>
      </c>
      <c r="Y442" s="318" t="str">
        <f ca="1"/>
        <v/>
      </c>
      <c r="Z442" s="319" t="str">
        <f ca="1"/>
        <v/>
      </c>
      <c r="AA442" s="319" t="str">
        <f ca="1"/>
        <v/>
      </c>
      <c r="AB442" s="323" t="str">
        <f ca="1"/>
        <v/>
      </c>
      <c r="AC442" s="342" t="str">
        <f ca="1"/>
        <v/>
      </c>
      <c r="AD442" s="343" t="str">
        <f ca="1"/>
        <v/>
      </c>
      <c r="AE442" s="344" t="str">
        <f ca="1"/>
        <v/>
      </c>
      <c r="AF442" s="319" t="str">
        <f ca="1"/>
        <v/>
      </c>
      <c r="AG442" s="319" t="str">
        <f ca="1"/>
        <v/>
      </c>
      <c r="AH442" s="341" t="str">
        <f ca="1"/>
        <v/>
      </c>
    </row>
    <row r="443" spans="6:34">
      <c r="F443" s="338" t="str">
        <f ca="1"/>
        <v/>
      </c>
      <c r="G443" s="318" t="str">
        <f ca="1"/>
        <v/>
      </c>
      <c r="H443" s="319" t="str">
        <f ca="1"/>
        <v/>
      </c>
      <c r="I443" s="339" t="str">
        <f ca="1"/>
        <v/>
      </c>
      <c r="J443" s="318" t="str">
        <f ca="1"/>
        <v/>
      </c>
      <c r="K443" s="319" t="str">
        <f ca="1"/>
        <v/>
      </c>
      <c r="L443" s="319" t="str">
        <f ca="1"/>
        <v/>
      </c>
      <c r="M443" s="323" t="str">
        <f ca="1"/>
        <v/>
      </c>
      <c r="N443" s="340" t="str">
        <f ca="1"/>
        <v/>
      </c>
      <c r="O443" s="319" t="str">
        <f ca="1"/>
        <v/>
      </c>
      <c r="P443" s="320" t="str">
        <f ca="1"/>
        <v/>
      </c>
      <c r="Q443" s="319" t="str">
        <f ca="1"/>
        <v/>
      </c>
      <c r="R443" s="341" t="str">
        <f ca="1"/>
        <v/>
      </c>
      <c r="T443" s="338" t="str">
        <f ca="1"/>
        <v/>
      </c>
      <c r="U443" s="318" t="str">
        <f ca="1"/>
        <v/>
      </c>
      <c r="V443" s="318" t="str">
        <f ca="1"/>
        <v/>
      </c>
      <c r="W443" s="319" t="str">
        <f ca="1"/>
        <v/>
      </c>
      <c r="X443" s="339" t="str">
        <f ca="1"/>
        <v/>
      </c>
      <c r="Y443" s="318" t="str">
        <f ca="1"/>
        <v/>
      </c>
      <c r="Z443" s="319" t="str">
        <f ca="1"/>
        <v/>
      </c>
      <c r="AA443" s="319" t="str">
        <f ca="1"/>
        <v/>
      </c>
      <c r="AB443" s="323" t="str">
        <f ca="1"/>
        <v/>
      </c>
      <c r="AC443" s="342" t="str">
        <f ca="1"/>
        <v/>
      </c>
      <c r="AD443" s="343" t="str">
        <f ca="1"/>
        <v/>
      </c>
      <c r="AE443" s="344" t="str">
        <f ca="1"/>
        <v/>
      </c>
      <c r="AF443" s="319" t="str">
        <f ca="1"/>
        <v/>
      </c>
      <c r="AG443" s="319" t="str">
        <f ca="1"/>
        <v/>
      </c>
      <c r="AH443" s="341" t="str">
        <f ca="1"/>
        <v/>
      </c>
    </row>
    <row r="444" spans="6:34">
      <c r="F444" s="338" t="str">
        <f ca="1"/>
        <v/>
      </c>
      <c r="G444" s="318" t="str">
        <f ca="1"/>
        <v/>
      </c>
      <c r="H444" s="319" t="str">
        <f ca="1"/>
        <v/>
      </c>
      <c r="I444" s="339" t="str">
        <f ca="1"/>
        <v/>
      </c>
      <c r="J444" s="318" t="str">
        <f ca="1"/>
        <v/>
      </c>
      <c r="K444" s="319" t="str">
        <f ca="1"/>
        <v/>
      </c>
      <c r="L444" s="319" t="str">
        <f ca="1"/>
        <v/>
      </c>
      <c r="M444" s="323" t="str">
        <f ca="1"/>
        <v/>
      </c>
      <c r="N444" s="340" t="str">
        <f ca="1"/>
        <v/>
      </c>
      <c r="O444" s="319" t="str">
        <f ca="1"/>
        <v/>
      </c>
      <c r="P444" s="320" t="str">
        <f ca="1"/>
        <v/>
      </c>
      <c r="Q444" s="319" t="str">
        <f ca="1"/>
        <v/>
      </c>
      <c r="R444" s="341" t="str">
        <f ca="1"/>
        <v/>
      </c>
      <c r="T444" s="338" t="str">
        <f ca="1"/>
        <v/>
      </c>
      <c r="U444" s="318" t="str">
        <f ca="1"/>
        <v/>
      </c>
      <c r="V444" s="318" t="str">
        <f ca="1"/>
        <v/>
      </c>
      <c r="W444" s="319" t="str">
        <f ca="1"/>
        <v/>
      </c>
      <c r="X444" s="339" t="str">
        <f ca="1"/>
        <v/>
      </c>
      <c r="Y444" s="318" t="str">
        <f ca="1"/>
        <v/>
      </c>
      <c r="Z444" s="319" t="str">
        <f ca="1"/>
        <v/>
      </c>
      <c r="AA444" s="319" t="str">
        <f ca="1"/>
        <v/>
      </c>
      <c r="AB444" s="323" t="str">
        <f ca="1"/>
        <v/>
      </c>
      <c r="AC444" s="342" t="str">
        <f ca="1"/>
        <v/>
      </c>
      <c r="AD444" s="343" t="str">
        <f ca="1"/>
        <v/>
      </c>
      <c r="AE444" s="344" t="str">
        <f ca="1"/>
        <v/>
      </c>
      <c r="AF444" s="319" t="str">
        <f ca="1"/>
        <v/>
      </c>
      <c r="AG444" s="319" t="str">
        <f ca="1"/>
        <v/>
      </c>
      <c r="AH444" s="341" t="str">
        <f ca="1"/>
        <v/>
      </c>
    </row>
    <row r="445" spans="6:34">
      <c r="F445" s="338" t="str">
        <f ca="1"/>
        <v/>
      </c>
      <c r="G445" s="318" t="str">
        <f ca="1"/>
        <v/>
      </c>
      <c r="H445" s="319" t="str">
        <f ca="1"/>
        <v/>
      </c>
      <c r="I445" s="339" t="str">
        <f ca="1"/>
        <v/>
      </c>
      <c r="J445" s="318" t="str">
        <f ca="1"/>
        <v/>
      </c>
      <c r="K445" s="319" t="str">
        <f ca="1"/>
        <v/>
      </c>
      <c r="L445" s="319" t="str">
        <f ca="1"/>
        <v/>
      </c>
      <c r="M445" s="323" t="str">
        <f ca="1"/>
        <v/>
      </c>
      <c r="N445" s="340" t="str">
        <f ca="1"/>
        <v/>
      </c>
      <c r="O445" s="319" t="str">
        <f ca="1"/>
        <v/>
      </c>
      <c r="P445" s="320" t="str">
        <f ca="1"/>
        <v/>
      </c>
      <c r="Q445" s="319" t="str">
        <f ca="1"/>
        <v/>
      </c>
      <c r="R445" s="341" t="str">
        <f ca="1"/>
        <v/>
      </c>
      <c r="T445" s="338" t="str">
        <f ca="1"/>
        <v/>
      </c>
      <c r="U445" s="318" t="str">
        <f ca="1"/>
        <v/>
      </c>
      <c r="V445" s="318" t="str">
        <f ca="1"/>
        <v/>
      </c>
      <c r="W445" s="319" t="str">
        <f ca="1"/>
        <v/>
      </c>
      <c r="X445" s="339" t="str">
        <f ca="1"/>
        <v/>
      </c>
      <c r="Y445" s="318" t="str">
        <f ca="1"/>
        <v/>
      </c>
      <c r="Z445" s="319" t="str">
        <f ca="1"/>
        <v/>
      </c>
      <c r="AA445" s="319" t="str">
        <f ca="1"/>
        <v/>
      </c>
      <c r="AB445" s="323" t="str">
        <f ca="1"/>
        <v/>
      </c>
      <c r="AC445" s="342" t="str">
        <f ca="1"/>
        <v/>
      </c>
      <c r="AD445" s="343" t="str">
        <f ca="1"/>
        <v/>
      </c>
      <c r="AE445" s="344" t="str">
        <f ca="1"/>
        <v/>
      </c>
      <c r="AF445" s="319" t="str">
        <f ca="1"/>
        <v/>
      </c>
      <c r="AG445" s="319" t="str">
        <f ca="1"/>
        <v/>
      </c>
      <c r="AH445" s="341" t="str">
        <f ca="1"/>
        <v/>
      </c>
    </row>
    <row r="446" spans="6:34">
      <c r="F446" s="338" t="str">
        <f ca="1"/>
        <v/>
      </c>
      <c r="G446" s="318" t="str">
        <f ca="1"/>
        <v/>
      </c>
      <c r="H446" s="319" t="str">
        <f ca="1"/>
        <v/>
      </c>
      <c r="I446" s="339" t="str">
        <f ca="1"/>
        <v/>
      </c>
      <c r="J446" s="318" t="str">
        <f ca="1"/>
        <v/>
      </c>
      <c r="K446" s="319" t="str">
        <f ca="1"/>
        <v/>
      </c>
      <c r="L446" s="319" t="str">
        <f ca="1"/>
        <v/>
      </c>
      <c r="M446" s="323" t="str">
        <f ca="1"/>
        <v/>
      </c>
      <c r="N446" s="340" t="str">
        <f ca="1"/>
        <v/>
      </c>
      <c r="O446" s="319" t="str">
        <f ca="1"/>
        <v/>
      </c>
      <c r="P446" s="320" t="str">
        <f ca="1"/>
        <v/>
      </c>
      <c r="Q446" s="319" t="str">
        <f ca="1"/>
        <v/>
      </c>
      <c r="R446" s="341" t="str">
        <f ca="1"/>
        <v/>
      </c>
      <c r="T446" s="338" t="str">
        <f ca="1"/>
        <v/>
      </c>
      <c r="U446" s="318" t="str">
        <f ca="1"/>
        <v/>
      </c>
      <c r="V446" s="318" t="str">
        <f ca="1"/>
        <v/>
      </c>
      <c r="W446" s="319" t="str">
        <f ca="1"/>
        <v/>
      </c>
      <c r="X446" s="339" t="str">
        <f ca="1"/>
        <v/>
      </c>
      <c r="Y446" s="318" t="str">
        <f ca="1"/>
        <v/>
      </c>
      <c r="Z446" s="319" t="str">
        <f ca="1"/>
        <v/>
      </c>
      <c r="AA446" s="319" t="str">
        <f ca="1"/>
        <v/>
      </c>
      <c r="AB446" s="323" t="str">
        <f ca="1"/>
        <v/>
      </c>
      <c r="AC446" s="342" t="str">
        <f ca="1"/>
        <v/>
      </c>
      <c r="AD446" s="343" t="str">
        <f ca="1"/>
        <v/>
      </c>
      <c r="AE446" s="344" t="str">
        <f ca="1"/>
        <v/>
      </c>
      <c r="AF446" s="319" t="str">
        <f ca="1"/>
        <v/>
      </c>
      <c r="AG446" s="319" t="str">
        <f ca="1"/>
        <v/>
      </c>
      <c r="AH446" s="341" t="str">
        <f ca="1"/>
        <v/>
      </c>
    </row>
    <row r="447" spans="6:34">
      <c r="F447" s="338" t="str">
        <f ca="1"/>
        <v/>
      </c>
      <c r="G447" s="318" t="str">
        <f ca="1"/>
        <v/>
      </c>
      <c r="H447" s="319" t="str">
        <f ca="1"/>
        <v/>
      </c>
      <c r="I447" s="339" t="str">
        <f ca="1"/>
        <v/>
      </c>
      <c r="J447" s="318" t="str">
        <f ca="1"/>
        <v/>
      </c>
      <c r="K447" s="319" t="str">
        <f ca="1"/>
        <v/>
      </c>
      <c r="L447" s="319" t="str">
        <f ca="1"/>
        <v/>
      </c>
      <c r="M447" s="323" t="str">
        <f ca="1"/>
        <v/>
      </c>
      <c r="N447" s="340" t="str">
        <f ca="1"/>
        <v/>
      </c>
      <c r="O447" s="319" t="str">
        <f ca="1"/>
        <v/>
      </c>
      <c r="P447" s="320" t="str">
        <f ca="1"/>
        <v/>
      </c>
      <c r="Q447" s="319" t="str">
        <f ca="1"/>
        <v/>
      </c>
      <c r="R447" s="341" t="str">
        <f ca="1"/>
        <v/>
      </c>
      <c r="T447" s="338" t="str">
        <f ca="1"/>
        <v/>
      </c>
      <c r="U447" s="318" t="str">
        <f ca="1"/>
        <v/>
      </c>
      <c r="V447" s="318" t="str">
        <f ca="1"/>
        <v/>
      </c>
      <c r="W447" s="319" t="str">
        <f ca="1"/>
        <v/>
      </c>
      <c r="X447" s="339" t="str">
        <f ca="1"/>
        <v/>
      </c>
      <c r="Y447" s="318" t="str">
        <f ca="1"/>
        <v/>
      </c>
      <c r="Z447" s="319" t="str">
        <f ca="1"/>
        <v/>
      </c>
      <c r="AA447" s="319" t="str">
        <f ca="1"/>
        <v/>
      </c>
      <c r="AB447" s="323" t="str">
        <f ca="1"/>
        <v/>
      </c>
      <c r="AC447" s="342" t="str">
        <f ca="1"/>
        <v/>
      </c>
      <c r="AD447" s="343" t="str">
        <f ca="1"/>
        <v/>
      </c>
      <c r="AE447" s="344" t="str">
        <f ca="1"/>
        <v/>
      </c>
      <c r="AF447" s="319" t="str">
        <f ca="1"/>
        <v/>
      </c>
      <c r="AG447" s="319" t="str">
        <f ca="1"/>
        <v/>
      </c>
      <c r="AH447" s="341" t="str">
        <f ca="1"/>
        <v/>
      </c>
    </row>
    <row r="448" spans="6:34">
      <c r="F448" s="338" t="str">
        <f ca="1"/>
        <v/>
      </c>
      <c r="G448" s="318" t="str">
        <f ca="1"/>
        <v/>
      </c>
      <c r="H448" s="319" t="str">
        <f ca="1"/>
        <v/>
      </c>
      <c r="I448" s="339" t="str">
        <f ca="1"/>
        <v/>
      </c>
      <c r="J448" s="318" t="str">
        <f ca="1"/>
        <v/>
      </c>
      <c r="K448" s="319" t="str">
        <f ca="1"/>
        <v/>
      </c>
      <c r="L448" s="319" t="str">
        <f ca="1"/>
        <v/>
      </c>
      <c r="M448" s="323" t="str">
        <f ca="1"/>
        <v/>
      </c>
      <c r="N448" s="340" t="str">
        <f ca="1"/>
        <v/>
      </c>
      <c r="O448" s="319" t="str">
        <f ca="1"/>
        <v/>
      </c>
      <c r="P448" s="320" t="str">
        <f ca="1"/>
        <v/>
      </c>
      <c r="Q448" s="319" t="str">
        <f ca="1"/>
        <v/>
      </c>
      <c r="R448" s="341" t="str">
        <f ca="1"/>
        <v/>
      </c>
      <c r="T448" s="338" t="str">
        <f ca="1"/>
        <v/>
      </c>
      <c r="U448" s="318" t="str">
        <f ca="1"/>
        <v/>
      </c>
      <c r="V448" s="318" t="str">
        <f ca="1"/>
        <v/>
      </c>
      <c r="W448" s="319" t="str">
        <f ca="1"/>
        <v/>
      </c>
      <c r="X448" s="339" t="str">
        <f ca="1"/>
        <v/>
      </c>
      <c r="Y448" s="318" t="str">
        <f ca="1"/>
        <v/>
      </c>
      <c r="Z448" s="319" t="str">
        <f ca="1"/>
        <v/>
      </c>
      <c r="AA448" s="319" t="str">
        <f ca="1"/>
        <v/>
      </c>
      <c r="AB448" s="323" t="str">
        <f ca="1"/>
        <v/>
      </c>
      <c r="AC448" s="342" t="str">
        <f ca="1"/>
        <v/>
      </c>
      <c r="AD448" s="343" t="str">
        <f ca="1"/>
        <v/>
      </c>
      <c r="AE448" s="344" t="str">
        <f ca="1"/>
        <v/>
      </c>
      <c r="AF448" s="319" t="str">
        <f ca="1"/>
        <v/>
      </c>
      <c r="AG448" s="319" t="str">
        <f ca="1"/>
        <v/>
      </c>
      <c r="AH448" s="341" t="str">
        <f ca="1"/>
        <v/>
      </c>
    </row>
    <row r="449" spans="6:34">
      <c r="F449" s="338" t="str">
        <f ca="1"/>
        <v/>
      </c>
      <c r="G449" s="318" t="str">
        <f ca="1"/>
        <v/>
      </c>
      <c r="H449" s="319" t="str">
        <f ca="1"/>
        <v/>
      </c>
      <c r="I449" s="339" t="str">
        <f ca="1"/>
        <v/>
      </c>
      <c r="J449" s="318" t="str">
        <f ca="1"/>
        <v/>
      </c>
      <c r="K449" s="319" t="str">
        <f ca="1"/>
        <v/>
      </c>
      <c r="L449" s="319" t="str">
        <f ca="1"/>
        <v/>
      </c>
      <c r="M449" s="323" t="str">
        <f ca="1"/>
        <v/>
      </c>
      <c r="N449" s="340" t="str">
        <f ca="1"/>
        <v/>
      </c>
      <c r="O449" s="319" t="str">
        <f ca="1"/>
        <v/>
      </c>
      <c r="P449" s="320" t="str">
        <f ca="1"/>
        <v/>
      </c>
      <c r="Q449" s="319" t="str">
        <f ca="1"/>
        <v/>
      </c>
      <c r="R449" s="341" t="str">
        <f ca="1"/>
        <v/>
      </c>
      <c r="T449" s="338" t="str">
        <f ca="1"/>
        <v/>
      </c>
      <c r="U449" s="318" t="str">
        <f ca="1"/>
        <v/>
      </c>
      <c r="V449" s="318" t="str">
        <f ca="1"/>
        <v/>
      </c>
      <c r="W449" s="319" t="str">
        <f ca="1"/>
        <v/>
      </c>
      <c r="X449" s="339" t="str">
        <f ca="1"/>
        <v/>
      </c>
      <c r="Y449" s="318" t="str">
        <f ca="1"/>
        <v/>
      </c>
      <c r="Z449" s="319" t="str">
        <f ca="1"/>
        <v/>
      </c>
      <c r="AA449" s="319" t="str">
        <f ca="1"/>
        <v/>
      </c>
      <c r="AB449" s="323" t="str">
        <f ca="1"/>
        <v/>
      </c>
      <c r="AC449" s="342" t="str">
        <f ca="1"/>
        <v/>
      </c>
      <c r="AD449" s="343" t="str">
        <f ca="1"/>
        <v/>
      </c>
      <c r="AE449" s="344" t="str">
        <f ca="1"/>
        <v/>
      </c>
      <c r="AF449" s="319" t="str">
        <f ca="1"/>
        <v/>
      </c>
      <c r="AG449" s="319" t="str">
        <f ca="1"/>
        <v/>
      </c>
      <c r="AH449" s="341" t="str">
        <f ca="1"/>
        <v/>
      </c>
    </row>
    <row r="450" spans="6:34">
      <c r="F450" s="338" t="str">
        <f ca="1"/>
        <v/>
      </c>
      <c r="G450" s="318" t="str">
        <f ca="1"/>
        <v/>
      </c>
      <c r="H450" s="319" t="str">
        <f ca="1"/>
        <v/>
      </c>
      <c r="I450" s="339" t="str">
        <f ca="1"/>
        <v/>
      </c>
      <c r="J450" s="318" t="str">
        <f ca="1"/>
        <v/>
      </c>
      <c r="K450" s="319" t="str">
        <f ca="1"/>
        <v/>
      </c>
      <c r="L450" s="319" t="str">
        <f ca="1"/>
        <v/>
      </c>
      <c r="M450" s="323" t="str">
        <f ca="1"/>
        <v/>
      </c>
      <c r="N450" s="340" t="str">
        <f ca="1"/>
        <v/>
      </c>
      <c r="O450" s="319" t="str">
        <f ca="1"/>
        <v/>
      </c>
      <c r="P450" s="320" t="str">
        <f ca="1"/>
        <v/>
      </c>
      <c r="Q450" s="319" t="str">
        <f ca="1"/>
        <v/>
      </c>
      <c r="R450" s="341" t="str">
        <f ca="1"/>
        <v/>
      </c>
      <c r="T450" s="338" t="str">
        <f ca="1"/>
        <v/>
      </c>
      <c r="U450" s="318" t="str">
        <f ca="1"/>
        <v/>
      </c>
      <c r="V450" s="318" t="str">
        <f ca="1"/>
        <v/>
      </c>
      <c r="W450" s="319" t="str">
        <f ca="1"/>
        <v/>
      </c>
      <c r="X450" s="339" t="str">
        <f ca="1"/>
        <v/>
      </c>
      <c r="Y450" s="318" t="str">
        <f ca="1"/>
        <v/>
      </c>
      <c r="Z450" s="319" t="str">
        <f ca="1"/>
        <v/>
      </c>
      <c r="AA450" s="319" t="str">
        <f ca="1"/>
        <v/>
      </c>
      <c r="AB450" s="323" t="str">
        <f ca="1"/>
        <v/>
      </c>
      <c r="AC450" s="342" t="str">
        <f ca="1"/>
        <v/>
      </c>
      <c r="AD450" s="343" t="str">
        <f ca="1"/>
        <v/>
      </c>
      <c r="AE450" s="344" t="str">
        <f ca="1"/>
        <v/>
      </c>
      <c r="AF450" s="319" t="str">
        <f ca="1"/>
        <v/>
      </c>
      <c r="AG450" s="319" t="str">
        <f ca="1"/>
        <v/>
      </c>
      <c r="AH450" s="341" t="str">
        <f ca="1"/>
        <v/>
      </c>
    </row>
    <row r="451" spans="6:34">
      <c r="F451" s="338" t="str">
        <f ca="1"/>
        <v/>
      </c>
      <c r="G451" s="318" t="str">
        <f ca="1"/>
        <v/>
      </c>
      <c r="H451" s="319" t="str">
        <f ca="1"/>
        <v/>
      </c>
      <c r="I451" s="339" t="str">
        <f ca="1"/>
        <v/>
      </c>
      <c r="J451" s="318" t="str">
        <f ca="1"/>
        <v/>
      </c>
      <c r="K451" s="319" t="str">
        <f ca="1"/>
        <v/>
      </c>
      <c r="L451" s="319" t="str">
        <f ca="1"/>
        <v/>
      </c>
      <c r="M451" s="323" t="str">
        <f ca="1"/>
        <v/>
      </c>
      <c r="N451" s="340" t="str">
        <f ca="1"/>
        <v/>
      </c>
      <c r="O451" s="319" t="str">
        <f ca="1"/>
        <v/>
      </c>
      <c r="P451" s="320" t="str">
        <f ca="1"/>
        <v/>
      </c>
      <c r="Q451" s="319" t="str">
        <f ca="1"/>
        <v/>
      </c>
      <c r="R451" s="341" t="str">
        <f ca="1"/>
        <v/>
      </c>
      <c r="T451" s="338" t="str">
        <f ca="1"/>
        <v/>
      </c>
      <c r="U451" s="318" t="str">
        <f ca="1"/>
        <v/>
      </c>
      <c r="V451" s="318" t="str">
        <f ca="1"/>
        <v/>
      </c>
      <c r="W451" s="319" t="str">
        <f ca="1"/>
        <v/>
      </c>
      <c r="X451" s="339" t="str">
        <f ca="1"/>
        <v/>
      </c>
      <c r="Y451" s="318" t="str">
        <f ca="1"/>
        <v/>
      </c>
      <c r="Z451" s="319" t="str">
        <f ca="1"/>
        <v/>
      </c>
      <c r="AA451" s="319" t="str">
        <f ca="1"/>
        <v/>
      </c>
      <c r="AB451" s="323" t="str">
        <f ca="1"/>
        <v/>
      </c>
      <c r="AC451" s="342" t="str">
        <f ca="1"/>
        <v/>
      </c>
      <c r="AD451" s="343" t="str">
        <f ca="1"/>
        <v/>
      </c>
      <c r="AE451" s="344" t="str">
        <f ca="1"/>
        <v/>
      </c>
      <c r="AF451" s="319" t="str">
        <f ca="1"/>
        <v/>
      </c>
      <c r="AG451" s="319" t="str">
        <f ca="1"/>
        <v/>
      </c>
      <c r="AH451" s="341" t="str">
        <f ca="1"/>
        <v/>
      </c>
    </row>
    <row r="452" spans="6:34">
      <c r="F452" s="338" t="str">
        <f ca="1"/>
        <v/>
      </c>
      <c r="G452" s="318" t="str">
        <f ca="1"/>
        <v/>
      </c>
      <c r="H452" s="319" t="str">
        <f ca="1"/>
        <v/>
      </c>
      <c r="I452" s="339" t="str">
        <f ca="1"/>
        <v/>
      </c>
      <c r="J452" s="318" t="str">
        <f ca="1"/>
        <v/>
      </c>
      <c r="K452" s="319" t="str">
        <f ca="1"/>
        <v/>
      </c>
      <c r="L452" s="319" t="str">
        <f ca="1"/>
        <v/>
      </c>
      <c r="M452" s="323" t="str">
        <f ca="1"/>
        <v/>
      </c>
      <c r="N452" s="340" t="str">
        <f ca="1"/>
        <v/>
      </c>
      <c r="O452" s="319" t="str">
        <f ca="1"/>
        <v/>
      </c>
      <c r="P452" s="320" t="str">
        <f ca="1"/>
        <v/>
      </c>
      <c r="Q452" s="319" t="str">
        <f ca="1"/>
        <v/>
      </c>
      <c r="R452" s="341" t="str">
        <f ca="1"/>
        <v/>
      </c>
      <c r="T452" s="338" t="str">
        <f ca="1"/>
        <v/>
      </c>
      <c r="U452" s="318" t="str">
        <f ca="1"/>
        <v/>
      </c>
      <c r="V452" s="318" t="str">
        <f ca="1"/>
        <v/>
      </c>
      <c r="W452" s="319" t="str">
        <f ca="1"/>
        <v/>
      </c>
      <c r="X452" s="339" t="str">
        <f ca="1"/>
        <v/>
      </c>
      <c r="Y452" s="318" t="str">
        <f ca="1"/>
        <v/>
      </c>
      <c r="Z452" s="319" t="str">
        <f ca="1"/>
        <v/>
      </c>
      <c r="AA452" s="319" t="str">
        <f ca="1"/>
        <v/>
      </c>
      <c r="AB452" s="323" t="str">
        <f ca="1"/>
        <v/>
      </c>
      <c r="AC452" s="342" t="str">
        <f ca="1"/>
        <v/>
      </c>
      <c r="AD452" s="343" t="str">
        <f ca="1"/>
        <v/>
      </c>
      <c r="AE452" s="344" t="str">
        <f ca="1"/>
        <v/>
      </c>
      <c r="AF452" s="319" t="str">
        <f ca="1"/>
        <v/>
      </c>
      <c r="AG452" s="319" t="str">
        <f ca="1"/>
        <v/>
      </c>
      <c r="AH452" s="341" t="str">
        <f ca="1"/>
        <v/>
      </c>
    </row>
    <row r="453" spans="6:34">
      <c r="F453" s="338" t="str">
        <f ca="1"/>
        <v/>
      </c>
      <c r="G453" s="318" t="str">
        <f ca="1"/>
        <v/>
      </c>
      <c r="H453" s="319" t="str">
        <f ca="1"/>
        <v/>
      </c>
      <c r="I453" s="339" t="str">
        <f ca="1"/>
        <v/>
      </c>
      <c r="J453" s="318" t="str">
        <f ca="1"/>
        <v/>
      </c>
      <c r="K453" s="319" t="str">
        <f ca="1"/>
        <v/>
      </c>
      <c r="L453" s="319" t="str">
        <f ca="1"/>
        <v/>
      </c>
      <c r="M453" s="323" t="str">
        <f ca="1"/>
        <v/>
      </c>
      <c r="N453" s="340" t="str">
        <f ca="1"/>
        <v/>
      </c>
      <c r="O453" s="319" t="str">
        <f ca="1"/>
        <v/>
      </c>
      <c r="P453" s="320" t="str">
        <f ca="1"/>
        <v/>
      </c>
      <c r="Q453" s="319" t="str">
        <f ca="1"/>
        <v/>
      </c>
      <c r="R453" s="341" t="str">
        <f ca="1"/>
        <v/>
      </c>
      <c r="T453" s="338" t="str">
        <f ca="1"/>
        <v/>
      </c>
      <c r="U453" s="318" t="str">
        <f ca="1"/>
        <v/>
      </c>
      <c r="V453" s="318" t="str">
        <f ca="1"/>
        <v/>
      </c>
      <c r="W453" s="319" t="str">
        <f ca="1"/>
        <v/>
      </c>
      <c r="X453" s="339" t="str">
        <f ca="1"/>
        <v/>
      </c>
      <c r="Y453" s="318" t="str">
        <f ca="1"/>
        <v/>
      </c>
      <c r="Z453" s="319" t="str">
        <f ca="1"/>
        <v/>
      </c>
      <c r="AA453" s="319" t="str">
        <f ca="1"/>
        <v/>
      </c>
      <c r="AB453" s="323" t="str">
        <f ca="1"/>
        <v/>
      </c>
      <c r="AC453" s="342" t="str">
        <f ca="1"/>
        <v/>
      </c>
      <c r="AD453" s="343" t="str">
        <f ca="1"/>
        <v/>
      </c>
      <c r="AE453" s="344" t="str">
        <f ca="1"/>
        <v/>
      </c>
      <c r="AF453" s="319" t="str">
        <f ca="1"/>
        <v/>
      </c>
      <c r="AG453" s="319" t="str">
        <f ca="1"/>
        <v/>
      </c>
      <c r="AH453" s="341" t="str">
        <f ca="1"/>
        <v/>
      </c>
    </row>
    <row r="454" spans="6:34">
      <c r="F454" s="338" t="str">
        <f ca="1"/>
        <v/>
      </c>
      <c r="G454" s="318" t="str">
        <f ca="1"/>
        <v/>
      </c>
      <c r="H454" s="319" t="str">
        <f ca="1"/>
        <v/>
      </c>
      <c r="I454" s="339" t="str">
        <f ca="1"/>
        <v/>
      </c>
      <c r="J454" s="318" t="str">
        <f ca="1"/>
        <v/>
      </c>
      <c r="K454" s="319" t="str">
        <f ca="1"/>
        <v/>
      </c>
      <c r="L454" s="319" t="str">
        <f ca="1"/>
        <v/>
      </c>
      <c r="M454" s="323" t="str">
        <f ca="1"/>
        <v/>
      </c>
      <c r="N454" s="340" t="str">
        <f ca="1"/>
        <v/>
      </c>
      <c r="O454" s="319" t="str">
        <f ca="1"/>
        <v/>
      </c>
      <c r="P454" s="320" t="str">
        <f ca="1"/>
        <v/>
      </c>
      <c r="Q454" s="319" t="str">
        <f ca="1"/>
        <v/>
      </c>
      <c r="R454" s="341" t="str">
        <f ca="1"/>
        <v/>
      </c>
      <c r="T454" s="338" t="str">
        <f ca="1"/>
        <v/>
      </c>
      <c r="U454" s="318" t="str">
        <f ca="1"/>
        <v/>
      </c>
      <c r="V454" s="318" t="str">
        <f ca="1"/>
        <v/>
      </c>
      <c r="W454" s="319" t="str">
        <f ca="1"/>
        <v/>
      </c>
      <c r="X454" s="339" t="str">
        <f ca="1"/>
        <v/>
      </c>
      <c r="Y454" s="318" t="str">
        <f ca="1"/>
        <v/>
      </c>
      <c r="Z454" s="319" t="str">
        <f ca="1"/>
        <v/>
      </c>
      <c r="AA454" s="319" t="str">
        <f ca="1"/>
        <v/>
      </c>
      <c r="AB454" s="323" t="str">
        <f ca="1"/>
        <v/>
      </c>
      <c r="AC454" s="342" t="str">
        <f ca="1"/>
        <v/>
      </c>
      <c r="AD454" s="343" t="str">
        <f ca="1"/>
        <v/>
      </c>
      <c r="AE454" s="344" t="str">
        <f ca="1"/>
        <v/>
      </c>
      <c r="AF454" s="319" t="str">
        <f ca="1"/>
        <v/>
      </c>
      <c r="AG454" s="319" t="str">
        <f ca="1"/>
        <v/>
      </c>
      <c r="AH454" s="341" t="str">
        <f ca="1"/>
        <v/>
      </c>
    </row>
    <row r="455" spans="6:34">
      <c r="F455" s="338" t="str">
        <f ca="1"/>
        <v/>
      </c>
      <c r="G455" s="318" t="str">
        <f ca="1"/>
        <v/>
      </c>
      <c r="H455" s="319" t="str">
        <f ca="1"/>
        <v/>
      </c>
      <c r="I455" s="339" t="str">
        <f ca="1"/>
        <v/>
      </c>
      <c r="J455" s="318" t="str">
        <f ca="1"/>
        <v/>
      </c>
      <c r="K455" s="319" t="str">
        <f ca="1"/>
        <v/>
      </c>
      <c r="L455" s="319" t="str">
        <f ca="1"/>
        <v/>
      </c>
      <c r="M455" s="323" t="str">
        <f ca="1"/>
        <v/>
      </c>
      <c r="N455" s="340" t="str">
        <f ca="1"/>
        <v/>
      </c>
      <c r="O455" s="319" t="str">
        <f ca="1"/>
        <v/>
      </c>
      <c r="P455" s="320" t="str">
        <f ca="1"/>
        <v/>
      </c>
      <c r="Q455" s="319" t="str">
        <f ca="1"/>
        <v/>
      </c>
      <c r="R455" s="341" t="str">
        <f ca="1"/>
        <v/>
      </c>
      <c r="T455" s="338" t="str">
        <f ca="1"/>
        <v/>
      </c>
      <c r="U455" s="318" t="str">
        <f ca="1"/>
        <v/>
      </c>
      <c r="V455" s="318" t="str">
        <f ca="1"/>
        <v/>
      </c>
      <c r="W455" s="319" t="str">
        <f ca="1"/>
        <v/>
      </c>
      <c r="X455" s="339" t="str">
        <f ca="1"/>
        <v/>
      </c>
      <c r="Y455" s="318" t="str">
        <f ca="1"/>
        <v/>
      </c>
      <c r="Z455" s="319" t="str">
        <f ca="1"/>
        <v/>
      </c>
      <c r="AA455" s="319" t="str">
        <f ca="1"/>
        <v/>
      </c>
      <c r="AB455" s="323" t="str">
        <f ca="1"/>
        <v/>
      </c>
      <c r="AC455" s="342" t="str">
        <f ca="1"/>
        <v/>
      </c>
      <c r="AD455" s="343" t="str">
        <f ca="1"/>
        <v/>
      </c>
      <c r="AE455" s="344" t="str">
        <f ca="1"/>
        <v/>
      </c>
      <c r="AF455" s="319" t="str">
        <f ca="1"/>
        <v/>
      </c>
      <c r="AG455" s="319" t="str">
        <f ca="1"/>
        <v/>
      </c>
      <c r="AH455" s="341" t="str">
        <f ca="1"/>
        <v/>
      </c>
    </row>
    <row r="456" spans="6:34">
      <c r="F456" s="338" t="str">
        <f ca="1"/>
        <v/>
      </c>
      <c r="G456" s="318" t="str">
        <f ca="1"/>
        <v/>
      </c>
      <c r="H456" s="319" t="str">
        <f ca="1"/>
        <v/>
      </c>
      <c r="I456" s="339" t="str">
        <f ca="1"/>
        <v/>
      </c>
      <c r="J456" s="318" t="str">
        <f ca="1"/>
        <v/>
      </c>
      <c r="K456" s="319" t="str">
        <f ca="1"/>
        <v/>
      </c>
      <c r="L456" s="319" t="str">
        <f ca="1"/>
        <v/>
      </c>
      <c r="M456" s="323" t="str">
        <f ca="1"/>
        <v/>
      </c>
      <c r="N456" s="340" t="str">
        <f ca="1"/>
        <v/>
      </c>
      <c r="O456" s="319" t="str">
        <f ca="1"/>
        <v/>
      </c>
      <c r="P456" s="320" t="str">
        <f ca="1"/>
        <v/>
      </c>
      <c r="Q456" s="319" t="str">
        <f ca="1"/>
        <v/>
      </c>
      <c r="R456" s="341" t="str">
        <f ca="1"/>
        <v/>
      </c>
      <c r="T456" s="338" t="str">
        <f ca="1"/>
        <v/>
      </c>
      <c r="U456" s="318" t="str">
        <f ca="1"/>
        <v/>
      </c>
      <c r="V456" s="318" t="str">
        <f ca="1"/>
        <v/>
      </c>
      <c r="W456" s="319" t="str">
        <f ca="1"/>
        <v/>
      </c>
      <c r="X456" s="339" t="str">
        <f ca="1"/>
        <v/>
      </c>
      <c r="Y456" s="318" t="str">
        <f ca="1"/>
        <v/>
      </c>
      <c r="Z456" s="319" t="str">
        <f ca="1"/>
        <v/>
      </c>
      <c r="AA456" s="319" t="str">
        <f ca="1"/>
        <v/>
      </c>
      <c r="AB456" s="323" t="str">
        <f ca="1"/>
        <v/>
      </c>
      <c r="AC456" s="342" t="str">
        <f ca="1"/>
        <v/>
      </c>
      <c r="AD456" s="343" t="str">
        <f ca="1"/>
        <v/>
      </c>
      <c r="AE456" s="344" t="str">
        <f ca="1"/>
        <v/>
      </c>
      <c r="AF456" s="319" t="str">
        <f ca="1"/>
        <v/>
      </c>
      <c r="AG456" s="319" t="str">
        <f ca="1"/>
        <v/>
      </c>
      <c r="AH456" s="341" t="str">
        <f ca="1"/>
        <v/>
      </c>
    </row>
    <row r="457" spans="6:34">
      <c r="F457" s="338" t="str">
        <f ca="1"/>
        <v/>
      </c>
      <c r="G457" s="318" t="str">
        <f ca="1"/>
        <v/>
      </c>
      <c r="H457" s="319" t="str">
        <f ca="1"/>
        <v/>
      </c>
      <c r="I457" s="339" t="str">
        <f ca="1"/>
        <v/>
      </c>
      <c r="J457" s="318" t="str">
        <f ca="1"/>
        <v/>
      </c>
      <c r="K457" s="319" t="str">
        <f ca="1"/>
        <v/>
      </c>
      <c r="L457" s="319" t="str">
        <f ca="1"/>
        <v/>
      </c>
      <c r="M457" s="323" t="str">
        <f ca="1"/>
        <v/>
      </c>
      <c r="N457" s="340" t="str">
        <f ca="1"/>
        <v/>
      </c>
      <c r="O457" s="319" t="str">
        <f ca="1"/>
        <v/>
      </c>
      <c r="P457" s="320" t="str">
        <f ca="1"/>
        <v/>
      </c>
      <c r="Q457" s="319" t="str">
        <f ca="1"/>
        <v/>
      </c>
      <c r="R457" s="341" t="str">
        <f ca="1"/>
        <v/>
      </c>
      <c r="T457" s="338" t="str">
        <f ca="1"/>
        <v/>
      </c>
      <c r="U457" s="318" t="str">
        <f ca="1"/>
        <v/>
      </c>
      <c r="V457" s="318" t="str">
        <f ca="1"/>
        <v/>
      </c>
      <c r="W457" s="319" t="str">
        <f ca="1"/>
        <v/>
      </c>
      <c r="X457" s="339" t="str">
        <f ca="1"/>
        <v/>
      </c>
      <c r="Y457" s="318" t="str">
        <f ca="1"/>
        <v/>
      </c>
      <c r="Z457" s="319" t="str">
        <f ca="1"/>
        <v/>
      </c>
      <c r="AA457" s="319" t="str">
        <f ca="1"/>
        <v/>
      </c>
      <c r="AB457" s="323" t="str">
        <f ca="1"/>
        <v/>
      </c>
      <c r="AC457" s="342" t="str">
        <f ca="1"/>
        <v/>
      </c>
      <c r="AD457" s="343" t="str">
        <f ca="1"/>
        <v/>
      </c>
      <c r="AE457" s="344" t="str">
        <f ca="1"/>
        <v/>
      </c>
      <c r="AF457" s="319" t="str">
        <f ca="1"/>
        <v/>
      </c>
      <c r="AG457" s="319" t="str">
        <f ca="1"/>
        <v/>
      </c>
      <c r="AH457" s="341" t="str">
        <f ca="1"/>
        <v/>
      </c>
    </row>
    <row r="458" spans="6:34">
      <c r="F458" s="338" t="str">
        <f ca="1"/>
        <v/>
      </c>
      <c r="G458" s="318" t="str">
        <f ca="1"/>
        <v/>
      </c>
      <c r="H458" s="319" t="str">
        <f ca="1"/>
        <v/>
      </c>
      <c r="I458" s="339" t="str">
        <f ca="1"/>
        <v/>
      </c>
      <c r="J458" s="318" t="str">
        <f ca="1"/>
        <v/>
      </c>
      <c r="K458" s="319" t="str">
        <f ca="1"/>
        <v/>
      </c>
      <c r="L458" s="319" t="str">
        <f ca="1"/>
        <v/>
      </c>
      <c r="M458" s="323" t="str">
        <f ca="1"/>
        <v/>
      </c>
      <c r="N458" s="340" t="str">
        <f ca="1"/>
        <v/>
      </c>
      <c r="O458" s="319" t="str">
        <f ca="1"/>
        <v/>
      </c>
      <c r="P458" s="320" t="str">
        <f ca="1"/>
        <v/>
      </c>
      <c r="Q458" s="319" t="str">
        <f ca="1"/>
        <v/>
      </c>
      <c r="R458" s="341" t="str">
        <f ca="1"/>
        <v/>
      </c>
      <c r="T458" s="338" t="str">
        <f ca="1"/>
        <v/>
      </c>
      <c r="U458" s="318" t="str">
        <f ca="1"/>
        <v/>
      </c>
      <c r="V458" s="318" t="str">
        <f ca="1"/>
        <v/>
      </c>
      <c r="W458" s="319" t="str">
        <f ca="1"/>
        <v/>
      </c>
      <c r="X458" s="339" t="str">
        <f ca="1"/>
        <v/>
      </c>
      <c r="Y458" s="318" t="str">
        <f ca="1"/>
        <v/>
      </c>
      <c r="Z458" s="319" t="str">
        <f ca="1"/>
        <v/>
      </c>
      <c r="AA458" s="319" t="str">
        <f ca="1"/>
        <v/>
      </c>
      <c r="AB458" s="323" t="str">
        <f ca="1"/>
        <v/>
      </c>
      <c r="AC458" s="342" t="str">
        <f ca="1"/>
        <v/>
      </c>
      <c r="AD458" s="343" t="str">
        <f ca="1"/>
        <v/>
      </c>
      <c r="AE458" s="344" t="str">
        <f ca="1"/>
        <v/>
      </c>
      <c r="AF458" s="319" t="str">
        <f ca="1"/>
        <v/>
      </c>
      <c r="AG458" s="319" t="str">
        <f ca="1"/>
        <v/>
      </c>
      <c r="AH458" s="341" t="str">
        <f ca="1"/>
        <v/>
      </c>
    </row>
    <row r="459" spans="6:34">
      <c r="F459" s="338" t="str">
        <f ca="1"/>
        <v/>
      </c>
      <c r="G459" s="318" t="str">
        <f ca="1"/>
        <v/>
      </c>
      <c r="H459" s="319" t="str">
        <f ca="1"/>
        <v/>
      </c>
      <c r="I459" s="339" t="str">
        <f ca="1"/>
        <v/>
      </c>
      <c r="J459" s="318" t="str">
        <f ca="1"/>
        <v/>
      </c>
      <c r="K459" s="319" t="str">
        <f ca="1"/>
        <v/>
      </c>
      <c r="L459" s="319" t="str">
        <f ca="1"/>
        <v/>
      </c>
      <c r="M459" s="323" t="str">
        <f ca="1"/>
        <v/>
      </c>
      <c r="N459" s="340" t="str">
        <f ca="1"/>
        <v/>
      </c>
      <c r="O459" s="319" t="str">
        <f ca="1"/>
        <v/>
      </c>
      <c r="P459" s="320" t="str">
        <f ca="1"/>
        <v/>
      </c>
      <c r="Q459" s="319" t="str">
        <f ca="1"/>
        <v/>
      </c>
      <c r="R459" s="341" t="str">
        <f ca="1"/>
        <v/>
      </c>
      <c r="T459" s="338" t="str">
        <f ca="1"/>
        <v/>
      </c>
      <c r="U459" s="318" t="str">
        <f ca="1"/>
        <v/>
      </c>
      <c r="V459" s="318" t="str">
        <f ca="1"/>
        <v/>
      </c>
      <c r="W459" s="319" t="str">
        <f ca="1"/>
        <v/>
      </c>
      <c r="X459" s="339" t="str">
        <f ca="1"/>
        <v/>
      </c>
      <c r="Y459" s="318" t="str">
        <f ca="1"/>
        <v/>
      </c>
      <c r="Z459" s="319" t="str">
        <f ca="1"/>
        <v/>
      </c>
      <c r="AA459" s="319" t="str">
        <f ca="1"/>
        <v/>
      </c>
      <c r="AB459" s="323" t="str">
        <f ca="1"/>
        <v/>
      </c>
      <c r="AC459" s="342" t="str">
        <f ca="1"/>
        <v/>
      </c>
      <c r="AD459" s="343" t="str">
        <f ca="1"/>
        <v/>
      </c>
      <c r="AE459" s="344" t="str">
        <f ca="1"/>
        <v/>
      </c>
      <c r="AF459" s="319" t="str">
        <f ca="1"/>
        <v/>
      </c>
      <c r="AG459" s="319" t="str">
        <f ca="1"/>
        <v/>
      </c>
      <c r="AH459" s="341" t="str">
        <f ca="1"/>
        <v/>
      </c>
    </row>
    <row r="460" spans="6:34">
      <c r="F460" s="338" t="str">
        <f ca="1"/>
        <v/>
      </c>
      <c r="G460" s="318" t="str">
        <f ca="1"/>
        <v/>
      </c>
      <c r="H460" s="319" t="str">
        <f ca="1"/>
        <v/>
      </c>
      <c r="I460" s="339" t="str">
        <f ca="1"/>
        <v/>
      </c>
      <c r="J460" s="318" t="str">
        <f ca="1"/>
        <v/>
      </c>
      <c r="K460" s="319" t="str">
        <f ca="1"/>
        <v/>
      </c>
      <c r="L460" s="319" t="str">
        <f ca="1"/>
        <v/>
      </c>
      <c r="M460" s="323" t="str">
        <f ca="1"/>
        <v/>
      </c>
      <c r="N460" s="340" t="str">
        <f ca="1"/>
        <v/>
      </c>
      <c r="O460" s="319" t="str">
        <f ca="1"/>
        <v/>
      </c>
      <c r="P460" s="320" t="str">
        <f ca="1"/>
        <v/>
      </c>
      <c r="Q460" s="319" t="str">
        <f ca="1"/>
        <v/>
      </c>
      <c r="R460" s="341" t="str">
        <f ca="1"/>
        <v/>
      </c>
      <c r="T460" s="338" t="str">
        <f ca="1"/>
        <v/>
      </c>
      <c r="U460" s="318" t="str">
        <f ca="1"/>
        <v/>
      </c>
      <c r="V460" s="318" t="str">
        <f ca="1"/>
        <v/>
      </c>
      <c r="W460" s="319" t="str">
        <f ca="1"/>
        <v/>
      </c>
      <c r="X460" s="339" t="str">
        <f ca="1"/>
        <v/>
      </c>
      <c r="Y460" s="318" t="str">
        <f ca="1"/>
        <v/>
      </c>
      <c r="Z460" s="319" t="str">
        <f ca="1"/>
        <v/>
      </c>
      <c r="AA460" s="319" t="str">
        <f ca="1"/>
        <v/>
      </c>
      <c r="AB460" s="323" t="str">
        <f ca="1"/>
        <v/>
      </c>
      <c r="AC460" s="342" t="str">
        <f ca="1"/>
        <v/>
      </c>
      <c r="AD460" s="343" t="str">
        <f ca="1"/>
        <v/>
      </c>
      <c r="AE460" s="344" t="str">
        <f ca="1"/>
        <v/>
      </c>
      <c r="AF460" s="319" t="str">
        <f ca="1"/>
        <v/>
      </c>
      <c r="AG460" s="319" t="str">
        <f ca="1"/>
        <v/>
      </c>
      <c r="AH460" s="341" t="str">
        <f ca="1"/>
        <v/>
      </c>
    </row>
    <row r="461" spans="6:34">
      <c r="F461" s="338" t="str">
        <f ca="1"/>
        <v/>
      </c>
      <c r="G461" s="318" t="str">
        <f ca="1"/>
        <v/>
      </c>
      <c r="H461" s="319" t="str">
        <f ca="1"/>
        <v/>
      </c>
      <c r="I461" s="339" t="str">
        <f ca="1"/>
        <v/>
      </c>
      <c r="J461" s="318" t="str">
        <f ca="1"/>
        <v/>
      </c>
      <c r="K461" s="319" t="str">
        <f ca="1"/>
        <v/>
      </c>
      <c r="L461" s="319" t="str">
        <f ca="1"/>
        <v/>
      </c>
      <c r="M461" s="323" t="str">
        <f ca="1"/>
        <v/>
      </c>
      <c r="N461" s="340" t="str">
        <f ca="1"/>
        <v/>
      </c>
      <c r="O461" s="319" t="str">
        <f ca="1"/>
        <v/>
      </c>
      <c r="P461" s="320" t="str">
        <f ca="1"/>
        <v/>
      </c>
      <c r="Q461" s="319" t="str">
        <f ca="1"/>
        <v/>
      </c>
      <c r="R461" s="341" t="str">
        <f ca="1"/>
        <v/>
      </c>
      <c r="T461" s="338" t="str">
        <f ca="1"/>
        <v/>
      </c>
      <c r="U461" s="318" t="str">
        <f ca="1"/>
        <v/>
      </c>
      <c r="V461" s="318" t="str">
        <f ca="1"/>
        <v/>
      </c>
      <c r="W461" s="319" t="str">
        <f ca="1"/>
        <v/>
      </c>
      <c r="X461" s="339" t="str">
        <f ca="1"/>
        <v/>
      </c>
      <c r="Y461" s="318" t="str">
        <f ca="1"/>
        <v/>
      </c>
      <c r="Z461" s="319" t="str">
        <f ca="1"/>
        <v/>
      </c>
      <c r="AA461" s="319" t="str">
        <f ca="1"/>
        <v/>
      </c>
      <c r="AB461" s="323" t="str">
        <f ca="1"/>
        <v/>
      </c>
      <c r="AC461" s="342" t="str">
        <f ca="1"/>
        <v/>
      </c>
      <c r="AD461" s="343" t="str">
        <f ca="1"/>
        <v/>
      </c>
      <c r="AE461" s="344" t="str">
        <f ca="1"/>
        <v/>
      </c>
      <c r="AF461" s="319" t="str">
        <f ca="1"/>
        <v/>
      </c>
      <c r="AG461" s="319" t="str">
        <f ca="1"/>
        <v/>
      </c>
      <c r="AH461" s="341" t="str">
        <f ca="1"/>
        <v/>
      </c>
    </row>
    <row r="462" spans="6:34">
      <c r="F462" s="338" t="str">
        <f ca="1"/>
        <v/>
      </c>
      <c r="G462" s="318" t="str">
        <f ca="1"/>
        <v/>
      </c>
      <c r="H462" s="319" t="str">
        <f ca="1"/>
        <v/>
      </c>
      <c r="I462" s="339" t="str">
        <f ca="1"/>
        <v/>
      </c>
      <c r="J462" s="318" t="str">
        <f ca="1"/>
        <v/>
      </c>
      <c r="K462" s="319" t="str">
        <f ca="1"/>
        <v/>
      </c>
      <c r="L462" s="319" t="str">
        <f ca="1"/>
        <v/>
      </c>
      <c r="M462" s="323" t="str">
        <f ca="1"/>
        <v/>
      </c>
      <c r="N462" s="340" t="str">
        <f ca="1"/>
        <v/>
      </c>
      <c r="O462" s="319" t="str">
        <f ca="1"/>
        <v/>
      </c>
      <c r="P462" s="320" t="str">
        <f ca="1"/>
        <v/>
      </c>
      <c r="Q462" s="319" t="str">
        <f ca="1"/>
        <v/>
      </c>
      <c r="R462" s="341" t="str">
        <f ca="1"/>
        <v/>
      </c>
      <c r="T462" s="338" t="str">
        <f ca="1"/>
        <v/>
      </c>
      <c r="U462" s="318" t="str">
        <f ca="1"/>
        <v/>
      </c>
      <c r="V462" s="318" t="str">
        <f ca="1"/>
        <v/>
      </c>
      <c r="W462" s="319" t="str">
        <f ca="1"/>
        <v/>
      </c>
      <c r="X462" s="339" t="str">
        <f ca="1"/>
        <v/>
      </c>
      <c r="Y462" s="318" t="str">
        <f ca="1"/>
        <v/>
      </c>
      <c r="Z462" s="319" t="str">
        <f ca="1"/>
        <v/>
      </c>
      <c r="AA462" s="319" t="str">
        <f ca="1"/>
        <v/>
      </c>
      <c r="AB462" s="323" t="str">
        <f ca="1"/>
        <v/>
      </c>
      <c r="AC462" s="342" t="str">
        <f ca="1"/>
        <v/>
      </c>
      <c r="AD462" s="343" t="str">
        <f ca="1"/>
        <v/>
      </c>
      <c r="AE462" s="344" t="str">
        <f ca="1"/>
        <v/>
      </c>
      <c r="AF462" s="319" t="str">
        <f ca="1"/>
        <v/>
      </c>
      <c r="AG462" s="319" t="str">
        <f ca="1"/>
        <v/>
      </c>
      <c r="AH462" s="341" t="str">
        <f ca="1"/>
        <v/>
      </c>
    </row>
    <row r="463" spans="6:34">
      <c r="F463" s="338" t="str">
        <f ca="1"/>
        <v/>
      </c>
      <c r="G463" s="318" t="str">
        <f ca="1"/>
        <v/>
      </c>
      <c r="H463" s="319" t="str">
        <f ca="1"/>
        <v/>
      </c>
      <c r="I463" s="339" t="str">
        <f ca="1"/>
        <v/>
      </c>
      <c r="J463" s="318" t="str">
        <f ca="1"/>
        <v/>
      </c>
      <c r="K463" s="319" t="str">
        <f ca="1"/>
        <v/>
      </c>
      <c r="L463" s="319" t="str">
        <f ca="1"/>
        <v/>
      </c>
      <c r="M463" s="323" t="str">
        <f ca="1"/>
        <v/>
      </c>
      <c r="N463" s="340" t="str">
        <f ca="1"/>
        <v/>
      </c>
      <c r="O463" s="319" t="str">
        <f ca="1"/>
        <v/>
      </c>
      <c r="P463" s="320" t="str">
        <f ca="1"/>
        <v/>
      </c>
      <c r="Q463" s="319" t="str">
        <f ca="1"/>
        <v/>
      </c>
      <c r="R463" s="341" t="str">
        <f ca="1"/>
        <v/>
      </c>
      <c r="T463" s="338" t="str">
        <f ca="1"/>
        <v/>
      </c>
      <c r="U463" s="318" t="str">
        <f ca="1"/>
        <v/>
      </c>
      <c r="V463" s="318" t="str">
        <f ca="1"/>
        <v/>
      </c>
      <c r="W463" s="319" t="str">
        <f ca="1"/>
        <v/>
      </c>
      <c r="X463" s="339" t="str">
        <f ca="1"/>
        <v/>
      </c>
      <c r="Y463" s="318" t="str">
        <f ca="1"/>
        <v/>
      </c>
      <c r="Z463" s="319" t="str">
        <f ca="1"/>
        <v/>
      </c>
      <c r="AA463" s="319" t="str">
        <f ca="1"/>
        <v/>
      </c>
      <c r="AB463" s="323" t="str">
        <f ca="1"/>
        <v/>
      </c>
      <c r="AC463" s="342" t="str">
        <f ca="1"/>
        <v/>
      </c>
      <c r="AD463" s="343" t="str">
        <f ca="1"/>
        <v/>
      </c>
      <c r="AE463" s="344" t="str">
        <f ca="1"/>
        <v/>
      </c>
      <c r="AF463" s="319" t="str">
        <f ca="1"/>
        <v/>
      </c>
      <c r="AG463" s="319" t="str">
        <f ca="1"/>
        <v/>
      </c>
      <c r="AH463" s="341" t="str">
        <f ca="1"/>
        <v/>
      </c>
    </row>
    <row r="464" spans="6:34">
      <c r="F464" s="338" t="str">
        <f ca="1"/>
        <v/>
      </c>
      <c r="G464" s="318" t="str">
        <f ca="1"/>
        <v/>
      </c>
      <c r="H464" s="319" t="str">
        <f ca="1"/>
        <v/>
      </c>
      <c r="I464" s="339" t="str">
        <f ca="1"/>
        <v/>
      </c>
      <c r="J464" s="318" t="str">
        <f ca="1"/>
        <v/>
      </c>
      <c r="K464" s="319" t="str">
        <f ca="1"/>
        <v/>
      </c>
      <c r="L464" s="319" t="str">
        <f ca="1"/>
        <v/>
      </c>
      <c r="M464" s="323" t="str">
        <f ca="1"/>
        <v/>
      </c>
      <c r="N464" s="340" t="str">
        <f ca="1"/>
        <v/>
      </c>
      <c r="O464" s="319" t="str">
        <f ca="1"/>
        <v/>
      </c>
      <c r="P464" s="320" t="str">
        <f ca="1"/>
        <v/>
      </c>
      <c r="Q464" s="319" t="str">
        <f ca="1"/>
        <v/>
      </c>
      <c r="R464" s="341" t="str">
        <f ca="1"/>
        <v/>
      </c>
      <c r="T464" s="338" t="str">
        <f ca="1"/>
        <v/>
      </c>
      <c r="U464" s="318" t="str">
        <f ca="1"/>
        <v/>
      </c>
      <c r="V464" s="318" t="str">
        <f ca="1"/>
        <v/>
      </c>
      <c r="W464" s="319" t="str">
        <f ca="1"/>
        <v/>
      </c>
      <c r="X464" s="339" t="str">
        <f ca="1"/>
        <v/>
      </c>
      <c r="Y464" s="318" t="str">
        <f ca="1"/>
        <v/>
      </c>
      <c r="Z464" s="319" t="str">
        <f ca="1"/>
        <v/>
      </c>
      <c r="AA464" s="319" t="str">
        <f ca="1"/>
        <v/>
      </c>
      <c r="AB464" s="323" t="str">
        <f ca="1"/>
        <v/>
      </c>
      <c r="AC464" s="342" t="str">
        <f ca="1"/>
        <v/>
      </c>
      <c r="AD464" s="343" t="str">
        <f ca="1"/>
        <v/>
      </c>
      <c r="AE464" s="344" t="str">
        <f ca="1"/>
        <v/>
      </c>
      <c r="AF464" s="319" t="str">
        <f ca="1"/>
        <v/>
      </c>
      <c r="AG464" s="319" t="str">
        <f ca="1"/>
        <v/>
      </c>
      <c r="AH464" s="341" t="str">
        <f ca="1"/>
        <v/>
      </c>
    </row>
    <row r="465" spans="6:34">
      <c r="F465" s="338" t="str">
        <f ca="1"/>
        <v/>
      </c>
      <c r="G465" s="318" t="str">
        <f ca="1"/>
        <v/>
      </c>
      <c r="H465" s="319" t="str">
        <f ca="1"/>
        <v/>
      </c>
      <c r="I465" s="339" t="str">
        <f ca="1"/>
        <v/>
      </c>
      <c r="J465" s="318" t="str">
        <f ca="1"/>
        <v/>
      </c>
      <c r="K465" s="319" t="str">
        <f ca="1"/>
        <v/>
      </c>
      <c r="L465" s="319" t="str">
        <f ca="1"/>
        <v/>
      </c>
      <c r="M465" s="323" t="str">
        <f ca="1"/>
        <v/>
      </c>
      <c r="N465" s="340" t="str">
        <f ca="1"/>
        <v/>
      </c>
      <c r="O465" s="319" t="str">
        <f ca="1"/>
        <v/>
      </c>
      <c r="P465" s="320" t="str">
        <f ca="1"/>
        <v/>
      </c>
      <c r="Q465" s="319" t="str">
        <f ca="1"/>
        <v/>
      </c>
      <c r="R465" s="341" t="str">
        <f ca="1"/>
        <v/>
      </c>
      <c r="T465" s="338" t="str">
        <f ca="1"/>
        <v/>
      </c>
      <c r="U465" s="318" t="str">
        <f ca="1"/>
        <v/>
      </c>
      <c r="V465" s="318" t="str">
        <f ca="1"/>
        <v/>
      </c>
      <c r="W465" s="319" t="str">
        <f ca="1"/>
        <v/>
      </c>
      <c r="X465" s="339" t="str">
        <f ca="1"/>
        <v/>
      </c>
      <c r="Y465" s="318" t="str">
        <f ca="1"/>
        <v/>
      </c>
      <c r="Z465" s="319" t="str">
        <f ca="1"/>
        <v/>
      </c>
      <c r="AA465" s="319" t="str">
        <f ca="1"/>
        <v/>
      </c>
      <c r="AB465" s="323" t="str">
        <f ca="1"/>
        <v/>
      </c>
      <c r="AC465" s="342" t="str">
        <f ca="1"/>
        <v/>
      </c>
      <c r="AD465" s="343" t="str">
        <f ca="1"/>
        <v/>
      </c>
      <c r="AE465" s="344" t="str">
        <f ca="1"/>
        <v/>
      </c>
      <c r="AF465" s="319" t="str">
        <f ca="1"/>
        <v/>
      </c>
      <c r="AG465" s="319" t="str">
        <f ca="1"/>
        <v/>
      </c>
      <c r="AH465" s="341" t="str">
        <f ca="1"/>
        <v/>
      </c>
    </row>
    <row r="466" spans="6:34">
      <c r="F466" s="338" t="str">
        <f ca="1"/>
        <v/>
      </c>
      <c r="G466" s="318" t="str">
        <f ca="1"/>
        <v/>
      </c>
      <c r="H466" s="319" t="str">
        <f ca="1"/>
        <v/>
      </c>
      <c r="I466" s="339" t="str">
        <f ca="1"/>
        <v/>
      </c>
      <c r="J466" s="318" t="str">
        <f ca="1"/>
        <v/>
      </c>
      <c r="K466" s="319" t="str">
        <f ca="1"/>
        <v/>
      </c>
      <c r="L466" s="319" t="str">
        <f ca="1"/>
        <v/>
      </c>
      <c r="M466" s="323" t="str">
        <f ca="1"/>
        <v/>
      </c>
      <c r="N466" s="340" t="str">
        <f ca="1"/>
        <v/>
      </c>
      <c r="O466" s="319" t="str">
        <f ca="1"/>
        <v/>
      </c>
      <c r="P466" s="320" t="str">
        <f ca="1"/>
        <v/>
      </c>
      <c r="Q466" s="319" t="str">
        <f ca="1"/>
        <v/>
      </c>
      <c r="R466" s="341" t="str">
        <f ca="1"/>
        <v/>
      </c>
      <c r="T466" s="338" t="str">
        <f ca="1"/>
        <v/>
      </c>
      <c r="U466" s="318" t="str">
        <f ca="1"/>
        <v/>
      </c>
      <c r="V466" s="318" t="str">
        <f ca="1"/>
        <v/>
      </c>
      <c r="W466" s="319" t="str">
        <f ca="1"/>
        <v/>
      </c>
      <c r="X466" s="339" t="str">
        <f ca="1"/>
        <v/>
      </c>
      <c r="Y466" s="318" t="str">
        <f ca="1"/>
        <v/>
      </c>
      <c r="Z466" s="319" t="str">
        <f ca="1"/>
        <v/>
      </c>
      <c r="AA466" s="319" t="str">
        <f ca="1"/>
        <v/>
      </c>
      <c r="AB466" s="323" t="str">
        <f ca="1"/>
        <v/>
      </c>
      <c r="AC466" s="342" t="str">
        <f ca="1"/>
        <v/>
      </c>
      <c r="AD466" s="343" t="str">
        <f ca="1"/>
        <v/>
      </c>
      <c r="AE466" s="344" t="str">
        <f ca="1"/>
        <v/>
      </c>
      <c r="AF466" s="319" t="str">
        <f ca="1"/>
        <v/>
      </c>
      <c r="AG466" s="319" t="str">
        <f ca="1"/>
        <v/>
      </c>
      <c r="AH466" s="341" t="str">
        <f ca="1"/>
        <v/>
      </c>
    </row>
    <row r="467" spans="6:34">
      <c r="F467" s="338" t="str">
        <f ca="1"/>
        <v/>
      </c>
      <c r="G467" s="318" t="str">
        <f ca="1"/>
        <v/>
      </c>
      <c r="H467" s="319" t="str">
        <f ca="1"/>
        <v/>
      </c>
      <c r="I467" s="339" t="str">
        <f ca="1"/>
        <v/>
      </c>
      <c r="J467" s="318" t="str">
        <f ca="1"/>
        <v/>
      </c>
      <c r="K467" s="319" t="str">
        <f ca="1"/>
        <v/>
      </c>
      <c r="L467" s="319" t="str">
        <f ca="1"/>
        <v/>
      </c>
      <c r="M467" s="323" t="str">
        <f ca="1"/>
        <v/>
      </c>
      <c r="N467" s="340" t="str">
        <f ca="1"/>
        <v/>
      </c>
      <c r="O467" s="319" t="str">
        <f ca="1"/>
        <v/>
      </c>
      <c r="P467" s="320" t="str">
        <f ca="1"/>
        <v/>
      </c>
      <c r="Q467" s="319" t="str">
        <f ca="1"/>
        <v/>
      </c>
      <c r="R467" s="341" t="str">
        <f ca="1"/>
        <v/>
      </c>
      <c r="T467" s="338" t="str">
        <f ca="1"/>
        <v/>
      </c>
      <c r="U467" s="318" t="str">
        <f ca="1"/>
        <v/>
      </c>
      <c r="V467" s="318" t="str">
        <f ca="1"/>
        <v/>
      </c>
      <c r="W467" s="319" t="str">
        <f ca="1"/>
        <v/>
      </c>
      <c r="X467" s="339" t="str">
        <f ca="1"/>
        <v/>
      </c>
      <c r="Y467" s="318" t="str">
        <f ca="1"/>
        <v/>
      </c>
      <c r="Z467" s="319" t="str">
        <f ca="1"/>
        <v/>
      </c>
      <c r="AA467" s="319" t="str">
        <f ca="1"/>
        <v/>
      </c>
      <c r="AB467" s="323" t="str">
        <f ca="1"/>
        <v/>
      </c>
      <c r="AC467" s="342" t="str">
        <f ca="1"/>
        <v/>
      </c>
      <c r="AD467" s="343" t="str">
        <f ca="1"/>
        <v/>
      </c>
      <c r="AE467" s="344" t="str">
        <f ca="1"/>
        <v/>
      </c>
      <c r="AF467" s="319" t="str">
        <f ca="1"/>
        <v/>
      </c>
      <c r="AG467" s="319" t="str">
        <f ca="1"/>
        <v/>
      </c>
      <c r="AH467" s="341" t="str">
        <f ca="1"/>
        <v/>
      </c>
    </row>
    <row r="468" spans="6:34">
      <c r="F468" s="338" t="str">
        <f ca="1"/>
        <v/>
      </c>
      <c r="G468" s="318" t="str">
        <f ca="1"/>
        <v/>
      </c>
      <c r="H468" s="319" t="str">
        <f ca="1"/>
        <v/>
      </c>
      <c r="I468" s="339" t="str">
        <f ca="1"/>
        <v/>
      </c>
      <c r="J468" s="318" t="str">
        <f ca="1"/>
        <v/>
      </c>
      <c r="K468" s="319" t="str">
        <f ca="1"/>
        <v/>
      </c>
      <c r="L468" s="319" t="str">
        <f ca="1"/>
        <v/>
      </c>
      <c r="M468" s="323" t="str">
        <f ca="1"/>
        <v/>
      </c>
      <c r="N468" s="340" t="str">
        <f ca="1"/>
        <v/>
      </c>
      <c r="O468" s="319" t="str">
        <f ca="1"/>
        <v/>
      </c>
      <c r="P468" s="320" t="str">
        <f ca="1"/>
        <v/>
      </c>
      <c r="Q468" s="319" t="str">
        <f ca="1"/>
        <v/>
      </c>
      <c r="R468" s="341" t="str">
        <f ca="1"/>
        <v/>
      </c>
      <c r="T468" s="338" t="str">
        <f ca="1"/>
        <v/>
      </c>
      <c r="U468" s="318" t="str">
        <f ca="1"/>
        <v/>
      </c>
      <c r="V468" s="318" t="str">
        <f ca="1"/>
        <v/>
      </c>
      <c r="W468" s="319" t="str">
        <f ca="1"/>
        <v/>
      </c>
      <c r="X468" s="339" t="str">
        <f ca="1"/>
        <v/>
      </c>
      <c r="Y468" s="318" t="str">
        <f ca="1"/>
        <v/>
      </c>
      <c r="Z468" s="319" t="str">
        <f ca="1"/>
        <v/>
      </c>
      <c r="AA468" s="319" t="str">
        <f ca="1"/>
        <v/>
      </c>
      <c r="AB468" s="323" t="str">
        <f ca="1"/>
        <v/>
      </c>
      <c r="AC468" s="342" t="str">
        <f ca="1"/>
        <v/>
      </c>
      <c r="AD468" s="343" t="str">
        <f ca="1"/>
        <v/>
      </c>
      <c r="AE468" s="344" t="str">
        <f ca="1"/>
        <v/>
      </c>
      <c r="AF468" s="319" t="str">
        <f ca="1"/>
        <v/>
      </c>
      <c r="AG468" s="319" t="str">
        <f ca="1"/>
        <v/>
      </c>
      <c r="AH468" s="341" t="str">
        <f ca="1"/>
        <v/>
      </c>
    </row>
    <row r="469" spans="6:34">
      <c r="F469" s="338" t="str">
        <f ca="1"/>
        <v/>
      </c>
      <c r="G469" s="318" t="str">
        <f ca="1"/>
        <v/>
      </c>
      <c r="H469" s="319" t="str">
        <f ca="1"/>
        <v/>
      </c>
      <c r="I469" s="339" t="str">
        <f ca="1"/>
        <v/>
      </c>
      <c r="J469" s="318" t="str">
        <f ca="1"/>
        <v/>
      </c>
      <c r="K469" s="319" t="str">
        <f ca="1"/>
        <v/>
      </c>
      <c r="L469" s="319" t="str">
        <f ca="1"/>
        <v/>
      </c>
      <c r="M469" s="323" t="str">
        <f ca="1"/>
        <v/>
      </c>
      <c r="N469" s="340" t="str">
        <f ca="1"/>
        <v/>
      </c>
      <c r="O469" s="319" t="str">
        <f ca="1"/>
        <v/>
      </c>
      <c r="P469" s="320" t="str">
        <f ca="1"/>
        <v/>
      </c>
      <c r="Q469" s="319" t="str">
        <f ca="1"/>
        <v/>
      </c>
      <c r="R469" s="341" t="str">
        <f ca="1"/>
        <v/>
      </c>
      <c r="T469" s="338" t="str">
        <f ca="1"/>
        <v/>
      </c>
      <c r="U469" s="318" t="str">
        <f ca="1"/>
        <v/>
      </c>
      <c r="V469" s="318" t="str">
        <f ca="1"/>
        <v/>
      </c>
      <c r="W469" s="319" t="str">
        <f ca="1"/>
        <v/>
      </c>
      <c r="X469" s="339" t="str">
        <f ca="1"/>
        <v/>
      </c>
      <c r="Y469" s="318" t="str">
        <f ca="1"/>
        <v/>
      </c>
      <c r="Z469" s="319" t="str">
        <f ca="1"/>
        <v/>
      </c>
      <c r="AA469" s="319" t="str">
        <f ca="1"/>
        <v/>
      </c>
      <c r="AB469" s="323" t="str">
        <f ca="1"/>
        <v/>
      </c>
      <c r="AC469" s="342" t="str">
        <f ca="1"/>
        <v/>
      </c>
      <c r="AD469" s="343" t="str">
        <f ca="1"/>
        <v/>
      </c>
      <c r="AE469" s="344" t="str">
        <f ca="1"/>
        <v/>
      </c>
      <c r="AF469" s="319" t="str">
        <f ca="1"/>
        <v/>
      </c>
      <c r="AG469" s="319" t="str">
        <f ca="1"/>
        <v/>
      </c>
      <c r="AH469" s="341" t="str">
        <f ca="1"/>
        <v/>
      </c>
    </row>
    <row r="470" spans="6:34">
      <c r="F470" s="338" t="str">
        <f ca="1"/>
        <v/>
      </c>
      <c r="G470" s="318" t="str">
        <f ca="1"/>
        <v/>
      </c>
      <c r="H470" s="319" t="str">
        <f ca="1"/>
        <v/>
      </c>
      <c r="I470" s="339" t="str">
        <f ca="1"/>
        <v/>
      </c>
      <c r="J470" s="318" t="str">
        <f ca="1"/>
        <v/>
      </c>
      <c r="K470" s="319" t="str">
        <f ca="1"/>
        <v/>
      </c>
      <c r="L470" s="319" t="str">
        <f ca="1"/>
        <v/>
      </c>
      <c r="M470" s="323" t="str">
        <f ca="1"/>
        <v/>
      </c>
      <c r="N470" s="340" t="str">
        <f ca="1"/>
        <v/>
      </c>
      <c r="O470" s="319" t="str">
        <f ca="1"/>
        <v/>
      </c>
      <c r="P470" s="320" t="str">
        <f ca="1"/>
        <v/>
      </c>
      <c r="Q470" s="319" t="str">
        <f ca="1"/>
        <v/>
      </c>
      <c r="R470" s="341" t="str">
        <f ca="1"/>
        <v/>
      </c>
      <c r="T470" s="338" t="str">
        <f ca="1"/>
        <v/>
      </c>
      <c r="U470" s="318" t="str">
        <f ca="1"/>
        <v/>
      </c>
      <c r="V470" s="318" t="str">
        <f ca="1"/>
        <v/>
      </c>
      <c r="W470" s="319" t="str">
        <f ca="1"/>
        <v/>
      </c>
      <c r="X470" s="339" t="str">
        <f ca="1"/>
        <v/>
      </c>
      <c r="Y470" s="318" t="str">
        <f ca="1"/>
        <v/>
      </c>
      <c r="Z470" s="319" t="str">
        <f ca="1"/>
        <v/>
      </c>
      <c r="AA470" s="319" t="str">
        <f ca="1"/>
        <v/>
      </c>
      <c r="AB470" s="323" t="str">
        <f ca="1"/>
        <v/>
      </c>
      <c r="AC470" s="342" t="str">
        <f ca="1"/>
        <v/>
      </c>
      <c r="AD470" s="343" t="str">
        <f ca="1"/>
        <v/>
      </c>
      <c r="AE470" s="344" t="str">
        <f ca="1"/>
        <v/>
      </c>
      <c r="AF470" s="319" t="str">
        <f ca="1"/>
        <v/>
      </c>
      <c r="AG470" s="319" t="str">
        <f ca="1"/>
        <v/>
      </c>
      <c r="AH470" s="341" t="str">
        <f ca="1"/>
        <v/>
      </c>
    </row>
    <row r="471" spans="6:34">
      <c r="F471" s="338" t="str">
        <f ca="1"/>
        <v/>
      </c>
      <c r="G471" s="318" t="str">
        <f ca="1"/>
        <v/>
      </c>
      <c r="H471" s="319" t="str">
        <f ca="1"/>
        <v/>
      </c>
      <c r="I471" s="339" t="str">
        <f ca="1"/>
        <v/>
      </c>
      <c r="J471" s="318" t="str">
        <f ca="1"/>
        <v/>
      </c>
      <c r="K471" s="319" t="str">
        <f ca="1"/>
        <v/>
      </c>
      <c r="L471" s="319" t="str">
        <f ca="1"/>
        <v/>
      </c>
      <c r="M471" s="323" t="str">
        <f ca="1"/>
        <v/>
      </c>
      <c r="N471" s="340" t="str">
        <f ca="1"/>
        <v/>
      </c>
      <c r="O471" s="319" t="str">
        <f ca="1"/>
        <v/>
      </c>
      <c r="P471" s="320" t="str">
        <f ca="1"/>
        <v/>
      </c>
      <c r="Q471" s="319" t="str">
        <f ca="1"/>
        <v/>
      </c>
      <c r="R471" s="341" t="str">
        <f ca="1"/>
        <v/>
      </c>
      <c r="T471" s="338" t="str">
        <f ca="1"/>
        <v/>
      </c>
      <c r="U471" s="318" t="str">
        <f ca="1"/>
        <v/>
      </c>
      <c r="V471" s="318" t="str">
        <f ca="1"/>
        <v/>
      </c>
      <c r="W471" s="319" t="str">
        <f ca="1"/>
        <v/>
      </c>
      <c r="X471" s="339" t="str">
        <f ca="1"/>
        <v/>
      </c>
      <c r="Y471" s="318" t="str">
        <f ca="1"/>
        <v/>
      </c>
      <c r="Z471" s="319" t="str">
        <f ca="1"/>
        <v/>
      </c>
      <c r="AA471" s="319" t="str">
        <f ca="1"/>
        <v/>
      </c>
      <c r="AB471" s="323" t="str">
        <f ca="1"/>
        <v/>
      </c>
      <c r="AC471" s="342" t="str">
        <f ca="1"/>
        <v/>
      </c>
      <c r="AD471" s="343" t="str">
        <f ca="1"/>
        <v/>
      </c>
      <c r="AE471" s="344" t="str">
        <f ca="1"/>
        <v/>
      </c>
      <c r="AF471" s="319" t="str">
        <f ca="1"/>
        <v/>
      </c>
      <c r="AG471" s="319" t="str">
        <f ca="1"/>
        <v/>
      </c>
      <c r="AH471" s="341" t="str">
        <f ca="1"/>
        <v/>
      </c>
    </row>
    <row r="472" spans="6:34">
      <c r="F472" s="338" t="str">
        <f ca="1"/>
        <v/>
      </c>
      <c r="G472" s="318" t="str">
        <f ca="1"/>
        <v/>
      </c>
      <c r="H472" s="319" t="str">
        <f ca="1"/>
        <v/>
      </c>
      <c r="I472" s="339" t="str">
        <f ca="1"/>
        <v/>
      </c>
      <c r="J472" s="318" t="str">
        <f ca="1"/>
        <v/>
      </c>
      <c r="K472" s="319" t="str">
        <f ca="1"/>
        <v/>
      </c>
      <c r="L472" s="319" t="str">
        <f ca="1"/>
        <v/>
      </c>
      <c r="M472" s="323" t="str">
        <f ca="1"/>
        <v/>
      </c>
      <c r="N472" s="340" t="str">
        <f ca="1"/>
        <v/>
      </c>
      <c r="O472" s="319" t="str">
        <f ca="1"/>
        <v/>
      </c>
      <c r="P472" s="320" t="str">
        <f ca="1"/>
        <v/>
      </c>
      <c r="Q472" s="319" t="str">
        <f ca="1"/>
        <v/>
      </c>
      <c r="R472" s="341" t="str">
        <f ca="1"/>
        <v/>
      </c>
      <c r="T472" s="338" t="str">
        <f ca="1"/>
        <v/>
      </c>
      <c r="U472" s="318" t="str">
        <f ca="1"/>
        <v/>
      </c>
      <c r="V472" s="318" t="str">
        <f ca="1"/>
        <v/>
      </c>
      <c r="W472" s="319" t="str">
        <f ca="1"/>
        <v/>
      </c>
      <c r="X472" s="339" t="str">
        <f ca="1"/>
        <v/>
      </c>
      <c r="Y472" s="318" t="str">
        <f ca="1"/>
        <v/>
      </c>
      <c r="Z472" s="319" t="str">
        <f ca="1"/>
        <v/>
      </c>
      <c r="AA472" s="319" t="str">
        <f ca="1"/>
        <v/>
      </c>
      <c r="AB472" s="323" t="str">
        <f ca="1"/>
        <v/>
      </c>
      <c r="AC472" s="342" t="str">
        <f ca="1"/>
        <v/>
      </c>
      <c r="AD472" s="343" t="str">
        <f ca="1"/>
        <v/>
      </c>
      <c r="AE472" s="344" t="str">
        <f ca="1"/>
        <v/>
      </c>
      <c r="AF472" s="319" t="str">
        <f ca="1"/>
        <v/>
      </c>
      <c r="AG472" s="319" t="str">
        <f ca="1"/>
        <v/>
      </c>
      <c r="AH472" s="341" t="str">
        <f ca="1"/>
        <v/>
      </c>
    </row>
    <row r="473" spans="6:34">
      <c r="F473" s="338" t="str">
        <f ca="1"/>
        <v/>
      </c>
      <c r="G473" s="318" t="str">
        <f ca="1"/>
        <v/>
      </c>
      <c r="H473" s="319" t="str">
        <f ca="1"/>
        <v/>
      </c>
      <c r="I473" s="339" t="str">
        <f ca="1"/>
        <v/>
      </c>
      <c r="J473" s="318" t="str">
        <f ca="1"/>
        <v/>
      </c>
      <c r="K473" s="319" t="str">
        <f ca="1"/>
        <v/>
      </c>
      <c r="L473" s="319" t="str">
        <f ca="1"/>
        <v/>
      </c>
      <c r="M473" s="323" t="str">
        <f ca="1"/>
        <v/>
      </c>
      <c r="N473" s="340" t="str">
        <f ca="1"/>
        <v/>
      </c>
      <c r="O473" s="319" t="str">
        <f ca="1"/>
        <v/>
      </c>
      <c r="P473" s="320" t="str">
        <f ca="1"/>
        <v/>
      </c>
      <c r="Q473" s="319" t="str">
        <f ca="1"/>
        <v/>
      </c>
      <c r="R473" s="341" t="str">
        <f ca="1"/>
        <v/>
      </c>
      <c r="T473" s="338" t="str">
        <f ca="1"/>
        <v/>
      </c>
      <c r="U473" s="318" t="str">
        <f ca="1"/>
        <v/>
      </c>
      <c r="V473" s="318" t="str">
        <f ca="1"/>
        <v/>
      </c>
      <c r="W473" s="319" t="str">
        <f ca="1"/>
        <v/>
      </c>
      <c r="X473" s="339" t="str">
        <f ca="1"/>
        <v/>
      </c>
      <c r="Y473" s="318" t="str">
        <f ca="1"/>
        <v/>
      </c>
      <c r="Z473" s="319" t="str">
        <f ca="1"/>
        <v/>
      </c>
      <c r="AA473" s="319" t="str">
        <f ca="1"/>
        <v/>
      </c>
      <c r="AB473" s="323" t="str">
        <f ca="1"/>
        <v/>
      </c>
      <c r="AC473" s="342" t="str">
        <f ca="1"/>
        <v/>
      </c>
      <c r="AD473" s="343" t="str">
        <f ca="1"/>
        <v/>
      </c>
      <c r="AE473" s="344" t="str">
        <f ca="1"/>
        <v/>
      </c>
      <c r="AF473" s="319" t="str">
        <f ca="1"/>
        <v/>
      </c>
      <c r="AG473" s="319" t="str">
        <f ca="1"/>
        <v/>
      </c>
      <c r="AH473" s="341" t="str">
        <f ca="1"/>
        <v/>
      </c>
    </row>
    <row r="474" spans="6:34">
      <c r="F474" s="338" t="str">
        <f ca="1"/>
        <v/>
      </c>
      <c r="G474" s="318" t="str">
        <f ca="1"/>
        <v/>
      </c>
      <c r="H474" s="319" t="str">
        <f ca="1"/>
        <v/>
      </c>
      <c r="I474" s="339" t="str">
        <f ca="1"/>
        <v/>
      </c>
      <c r="J474" s="318" t="str">
        <f ca="1"/>
        <v/>
      </c>
      <c r="K474" s="319" t="str">
        <f ca="1"/>
        <v/>
      </c>
      <c r="L474" s="319" t="str">
        <f ca="1"/>
        <v/>
      </c>
      <c r="M474" s="323" t="str">
        <f ca="1"/>
        <v/>
      </c>
      <c r="N474" s="340" t="str">
        <f ca="1"/>
        <v/>
      </c>
      <c r="O474" s="319" t="str">
        <f ca="1"/>
        <v/>
      </c>
      <c r="P474" s="320" t="str">
        <f ca="1"/>
        <v/>
      </c>
      <c r="Q474" s="319" t="str">
        <f ca="1"/>
        <v/>
      </c>
      <c r="R474" s="341" t="str">
        <f ca="1"/>
        <v/>
      </c>
      <c r="T474" s="338" t="str">
        <f ca="1"/>
        <v/>
      </c>
      <c r="U474" s="318" t="str">
        <f ca="1"/>
        <v/>
      </c>
      <c r="V474" s="318" t="str">
        <f ca="1"/>
        <v/>
      </c>
      <c r="W474" s="319" t="str">
        <f ca="1"/>
        <v/>
      </c>
      <c r="X474" s="339" t="str">
        <f ca="1"/>
        <v/>
      </c>
      <c r="Y474" s="318" t="str">
        <f ca="1"/>
        <v/>
      </c>
      <c r="Z474" s="319" t="str">
        <f ca="1"/>
        <v/>
      </c>
      <c r="AA474" s="319" t="str">
        <f ca="1"/>
        <v/>
      </c>
      <c r="AB474" s="323" t="str">
        <f ca="1"/>
        <v/>
      </c>
      <c r="AC474" s="342" t="str">
        <f ca="1"/>
        <v/>
      </c>
      <c r="AD474" s="343" t="str">
        <f ca="1"/>
        <v/>
      </c>
      <c r="AE474" s="344" t="str">
        <f ca="1"/>
        <v/>
      </c>
      <c r="AF474" s="319" t="str">
        <f ca="1"/>
        <v/>
      </c>
      <c r="AG474" s="319" t="str">
        <f ca="1"/>
        <v/>
      </c>
      <c r="AH474" s="341" t="str">
        <f ca="1"/>
        <v/>
      </c>
    </row>
    <row r="475" spans="6:34">
      <c r="F475" s="338" t="str">
        <f ca="1"/>
        <v/>
      </c>
      <c r="G475" s="318" t="str">
        <f ca="1"/>
        <v/>
      </c>
      <c r="H475" s="319" t="str">
        <f ca="1"/>
        <v/>
      </c>
      <c r="I475" s="339" t="str">
        <f ca="1"/>
        <v/>
      </c>
      <c r="J475" s="318" t="str">
        <f ca="1"/>
        <v/>
      </c>
      <c r="K475" s="319" t="str">
        <f ca="1"/>
        <v/>
      </c>
      <c r="L475" s="319" t="str">
        <f ca="1"/>
        <v/>
      </c>
      <c r="M475" s="323" t="str">
        <f ca="1"/>
        <v/>
      </c>
      <c r="N475" s="340" t="str">
        <f ca="1"/>
        <v/>
      </c>
      <c r="O475" s="319" t="str">
        <f ca="1"/>
        <v/>
      </c>
      <c r="P475" s="320" t="str">
        <f ca="1"/>
        <v/>
      </c>
      <c r="Q475" s="319" t="str">
        <f ca="1"/>
        <v/>
      </c>
      <c r="R475" s="341" t="str">
        <f ca="1"/>
        <v/>
      </c>
      <c r="T475" s="338" t="str">
        <f ca="1"/>
        <v/>
      </c>
      <c r="U475" s="318" t="str">
        <f ca="1"/>
        <v/>
      </c>
      <c r="V475" s="318" t="str">
        <f ca="1"/>
        <v/>
      </c>
      <c r="W475" s="319" t="str">
        <f ca="1"/>
        <v/>
      </c>
      <c r="X475" s="339" t="str">
        <f ca="1"/>
        <v/>
      </c>
      <c r="Y475" s="318" t="str">
        <f ca="1"/>
        <v/>
      </c>
      <c r="Z475" s="319" t="str">
        <f ca="1"/>
        <v/>
      </c>
      <c r="AA475" s="319" t="str">
        <f ca="1"/>
        <v/>
      </c>
      <c r="AB475" s="323" t="str">
        <f ca="1"/>
        <v/>
      </c>
      <c r="AC475" s="342" t="str">
        <f ca="1"/>
        <v/>
      </c>
      <c r="AD475" s="343" t="str">
        <f ca="1"/>
        <v/>
      </c>
      <c r="AE475" s="344" t="str">
        <f ca="1"/>
        <v/>
      </c>
      <c r="AF475" s="319" t="str">
        <f ca="1"/>
        <v/>
      </c>
      <c r="AG475" s="319" t="str">
        <f ca="1"/>
        <v/>
      </c>
      <c r="AH475" s="341" t="str">
        <f ca="1"/>
        <v/>
      </c>
    </row>
    <row r="476" spans="6:34">
      <c r="F476" s="338" t="str">
        <f ca="1"/>
        <v/>
      </c>
      <c r="G476" s="318" t="str">
        <f ca="1"/>
        <v/>
      </c>
      <c r="H476" s="319" t="str">
        <f ca="1"/>
        <v/>
      </c>
      <c r="I476" s="339" t="str">
        <f ca="1"/>
        <v/>
      </c>
      <c r="J476" s="318" t="str">
        <f ca="1"/>
        <v/>
      </c>
      <c r="K476" s="319" t="str">
        <f ca="1"/>
        <v/>
      </c>
      <c r="L476" s="319" t="str">
        <f ca="1"/>
        <v/>
      </c>
      <c r="M476" s="323" t="str">
        <f ca="1"/>
        <v/>
      </c>
      <c r="N476" s="340" t="str">
        <f ca="1"/>
        <v/>
      </c>
      <c r="O476" s="319" t="str">
        <f ca="1"/>
        <v/>
      </c>
      <c r="P476" s="320" t="str">
        <f ca="1"/>
        <v/>
      </c>
      <c r="Q476" s="319" t="str">
        <f ca="1"/>
        <v/>
      </c>
      <c r="R476" s="341" t="str">
        <f ca="1"/>
        <v/>
      </c>
      <c r="T476" s="338" t="str">
        <f ca="1"/>
        <v/>
      </c>
      <c r="U476" s="318" t="str">
        <f ca="1"/>
        <v/>
      </c>
      <c r="V476" s="318" t="str">
        <f ca="1"/>
        <v/>
      </c>
      <c r="W476" s="319" t="str">
        <f ca="1"/>
        <v/>
      </c>
      <c r="X476" s="339" t="str">
        <f ca="1"/>
        <v/>
      </c>
      <c r="Y476" s="318" t="str">
        <f ca="1"/>
        <v/>
      </c>
      <c r="Z476" s="319" t="str">
        <f ca="1"/>
        <v/>
      </c>
      <c r="AA476" s="319" t="str">
        <f ca="1"/>
        <v/>
      </c>
      <c r="AB476" s="323" t="str">
        <f ca="1"/>
        <v/>
      </c>
      <c r="AC476" s="342" t="str">
        <f ca="1"/>
        <v/>
      </c>
      <c r="AD476" s="343" t="str">
        <f ca="1"/>
        <v/>
      </c>
      <c r="AE476" s="344" t="str">
        <f ca="1"/>
        <v/>
      </c>
      <c r="AF476" s="319" t="str">
        <f ca="1"/>
        <v/>
      </c>
      <c r="AG476" s="319" t="str">
        <f ca="1"/>
        <v/>
      </c>
      <c r="AH476" s="341" t="str">
        <f ca="1"/>
        <v/>
      </c>
    </row>
    <row r="477" spans="6:34">
      <c r="F477" s="338" t="str">
        <f ca="1"/>
        <v/>
      </c>
      <c r="G477" s="318" t="str">
        <f ca="1"/>
        <v/>
      </c>
      <c r="H477" s="319" t="str">
        <f ca="1"/>
        <v/>
      </c>
      <c r="I477" s="339" t="str">
        <f ca="1"/>
        <v/>
      </c>
      <c r="J477" s="318" t="str">
        <f ca="1"/>
        <v/>
      </c>
      <c r="K477" s="319" t="str">
        <f ca="1"/>
        <v/>
      </c>
      <c r="L477" s="319" t="str">
        <f ca="1"/>
        <v/>
      </c>
      <c r="M477" s="323" t="str">
        <f ca="1"/>
        <v/>
      </c>
      <c r="N477" s="340" t="str">
        <f ca="1"/>
        <v/>
      </c>
      <c r="O477" s="319" t="str">
        <f ca="1"/>
        <v/>
      </c>
      <c r="P477" s="320" t="str">
        <f ca="1"/>
        <v/>
      </c>
      <c r="Q477" s="319" t="str">
        <f ca="1"/>
        <v/>
      </c>
      <c r="R477" s="341" t="str">
        <f ca="1"/>
        <v/>
      </c>
      <c r="T477" s="338" t="str">
        <f ca="1"/>
        <v/>
      </c>
      <c r="U477" s="318" t="str">
        <f ca="1"/>
        <v/>
      </c>
      <c r="V477" s="318" t="str">
        <f ca="1"/>
        <v/>
      </c>
      <c r="W477" s="319" t="str">
        <f ca="1"/>
        <v/>
      </c>
      <c r="X477" s="339" t="str">
        <f ca="1"/>
        <v/>
      </c>
      <c r="Y477" s="318" t="str">
        <f ca="1"/>
        <v/>
      </c>
      <c r="Z477" s="319" t="str">
        <f ca="1"/>
        <v/>
      </c>
      <c r="AA477" s="319" t="str">
        <f ca="1"/>
        <v/>
      </c>
      <c r="AB477" s="323" t="str">
        <f ca="1"/>
        <v/>
      </c>
      <c r="AC477" s="342" t="str">
        <f ca="1"/>
        <v/>
      </c>
      <c r="AD477" s="343" t="str">
        <f ca="1"/>
        <v/>
      </c>
      <c r="AE477" s="344" t="str">
        <f ca="1"/>
        <v/>
      </c>
      <c r="AF477" s="319" t="str">
        <f ca="1"/>
        <v/>
      </c>
      <c r="AG477" s="319" t="str">
        <f ca="1"/>
        <v/>
      </c>
      <c r="AH477" s="341" t="str">
        <f ca="1"/>
        <v/>
      </c>
    </row>
    <row r="478" spans="6:34">
      <c r="F478" s="338" t="str">
        <f ca="1"/>
        <v/>
      </c>
      <c r="G478" s="318" t="str">
        <f ca="1"/>
        <v/>
      </c>
      <c r="H478" s="319" t="str">
        <f ca="1"/>
        <v/>
      </c>
      <c r="I478" s="339" t="str">
        <f ca="1"/>
        <v/>
      </c>
      <c r="J478" s="318" t="str">
        <f ca="1"/>
        <v/>
      </c>
      <c r="K478" s="319" t="str">
        <f ca="1"/>
        <v/>
      </c>
      <c r="L478" s="319" t="str">
        <f ca="1"/>
        <v/>
      </c>
      <c r="M478" s="323" t="str">
        <f ca="1"/>
        <v/>
      </c>
      <c r="N478" s="340" t="str">
        <f ca="1"/>
        <v/>
      </c>
      <c r="O478" s="319" t="str">
        <f ca="1"/>
        <v/>
      </c>
      <c r="P478" s="320" t="str">
        <f ca="1"/>
        <v/>
      </c>
      <c r="Q478" s="319" t="str">
        <f ca="1"/>
        <v/>
      </c>
      <c r="R478" s="341" t="str">
        <f ca="1"/>
        <v/>
      </c>
      <c r="T478" s="338" t="str">
        <f ca="1"/>
        <v/>
      </c>
      <c r="U478" s="318" t="str">
        <f ca="1"/>
        <v/>
      </c>
      <c r="V478" s="318" t="str">
        <f ca="1"/>
        <v/>
      </c>
      <c r="W478" s="319" t="str">
        <f ca="1"/>
        <v/>
      </c>
      <c r="X478" s="339" t="str">
        <f ca="1"/>
        <v/>
      </c>
      <c r="Y478" s="318" t="str">
        <f ca="1"/>
        <v/>
      </c>
      <c r="Z478" s="319" t="str">
        <f ca="1"/>
        <v/>
      </c>
      <c r="AA478" s="319" t="str">
        <f ca="1"/>
        <v/>
      </c>
      <c r="AB478" s="323" t="str">
        <f ca="1"/>
        <v/>
      </c>
      <c r="AC478" s="342" t="str">
        <f ca="1"/>
        <v/>
      </c>
      <c r="AD478" s="343" t="str">
        <f ca="1"/>
        <v/>
      </c>
      <c r="AE478" s="344" t="str">
        <f ca="1"/>
        <v/>
      </c>
      <c r="AF478" s="319" t="str">
        <f ca="1"/>
        <v/>
      </c>
      <c r="AG478" s="319" t="str">
        <f ca="1"/>
        <v/>
      </c>
      <c r="AH478" s="341" t="str">
        <f ca="1"/>
        <v/>
      </c>
    </row>
    <row r="479" spans="6:34">
      <c r="F479" s="338" t="str">
        <f ca="1"/>
        <v/>
      </c>
      <c r="G479" s="318" t="str">
        <f ca="1"/>
        <v/>
      </c>
      <c r="H479" s="319" t="str">
        <f ca="1"/>
        <v/>
      </c>
      <c r="I479" s="339" t="str">
        <f ca="1"/>
        <v/>
      </c>
      <c r="J479" s="318" t="str">
        <f ca="1"/>
        <v/>
      </c>
      <c r="K479" s="319" t="str">
        <f ca="1"/>
        <v/>
      </c>
      <c r="L479" s="319" t="str">
        <f ca="1"/>
        <v/>
      </c>
      <c r="M479" s="323" t="str">
        <f ca="1"/>
        <v/>
      </c>
      <c r="N479" s="340" t="str">
        <f ca="1"/>
        <v/>
      </c>
      <c r="O479" s="319" t="str">
        <f ca="1"/>
        <v/>
      </c>
      <c r="P479" s="320" t="str">
        <f ca="1"/>
        <v/>
      </c>
      <c r="Q479" s="319" t="str">
        <f ca="1"/>
        <v/>
      </c>
      <c r="R479" s="341" t="str">
        <f ca="1"/>
        <v/>
      </c>
      <c r="T479" s="338" t="str">
        <f ca="1"/>
        <v/>
      </c>
      <c r="U479" s="318" t="str">
        <f ca="1"/>
        <v/>
      </c>
      <c r="V479" s="318" t="str">
        <f ca="1"/>
        <v/>
      </c>
      <c r="W479" s="319" t="str">
        <f ca="1"/>
        <v/>
      </c>
      <c r="X479" s="339" t="str">
        <f ca="1"/>
        <v/>
      </c>
      <c r="Y479" s="318" t="str">
        <f ca="1"/>
        <v/>
      </c>
      <c r="Z479" s="319" t="str">
        <f ca="1"/>
        <v/>
      </c>
      <c r="AA479" s="319" t="str">
        <f ca="1"/>
        <v/>
      </c>
      <c r="AB479" s="323" t="str">
        <f ca="1"/>
        <v/>
      </c>
      <c r="AC479" s="342" t="str">
        <f ca="1"/>
        <v/>
      </c>
      <c r="AD479" s="343" t="str">
        <f ca="1"/>
        <v/>
      </c>
      <c r="AE479" s="344" t="str">
        <f ca="1"/>
        <v/>
      </c>
      <c r="AF479" s="319" t="str">
        <f ca="1"/>
        <v/>
      </c>
      <c r="AG479" s="319" t="str">
        <f ca="1"/>
        <v/>
      </c>
      <c r="AH479" s="341" t="str">
        <f ca="1"/>
        <v/>
      </c>
    </row>
    <row r="480" spans="6:34">
      <c r="F480" s="338" t="str">
        <f ca="1"/>
        <v/>
      </c>
      <c r="G480" s="318" t="str">
        <f ca="1"/>
        <v/>
      </c>
      <c r="H480" s="319" t="str">
        <f ca="1"/>
        <v/>
      </c>
      <c r="I480" s="339" t="str">
        <f ca="1"/>
        <v/>
      </c>
      <c r="J480" s="318" t="str">
        <f ca="1"/>
        <v/>
      </c>
      <c r="K480" s="319" t="str">
        <f ca="1"/>
        <v/>
      </c>
      <c r="L480" s="319" t="str">
        <f ca="1"/>
        <v/>
      </c>
      <c r="M480" s="323" t="str">
        <f ca="1"/>
        <v/>
      </c>
      <c r="N480" s="340" t="str">
        <f ca="1"/>
        <v/>
      </c>
      <c r="O480" s="319" t="str">
        <f ca="1"/>
        <v/>
      </c>
      <c r="P480" s="320" t="str">
        <f ca="1"/>
        <v/>
      </c>
      <c r="Q480" s="319" t="str">
        <f ca="1"/>
        <v/>
      </c>
      <c r="R480" s="341" t="str">
        <f ca="1"/>
        <v/>
      </c>
      <c r="T480" s="338" t="str">
        <f ca="1"/>
        <v/>
      </c>
      <c r="U480" s="318" t="str">
        <f ca="1"/>
        <v/>
      </c>
      <c r="V480" s="318" t="str">
        <f ca="1"/>
        <v/>
      </c>
      <c r="W480" s="319" t="str">
        <f ca="1"/>
        <v/>
      </c>
      <c r="X480" s="339" t="str">
        <f ca="1"/>
        <v/>
      </c>
      <c r="Y480" s="318" t="str">
        <f ca="1"/>
        <v/>
      </c>
      <c r="Z480" s="319" t="str">
        <f ca="1"/>
        <v/>
      </c>
      <c r="AA480" s="319" t="str">
        <f ca="1"/>
        <v/>
      </c>
      <c r="AB480" s="323" t="str">
        <f ca="1"/>
        <v/>
      </c>
      <c r="AC480" s="342" t="str">
        <f ca="1"/>
        <v/>
      </c>
      <c r="AD480" s="343" t="str">
        <f ca="1"/>
        <v/>
      </c>
      <c r="AE480" s="344" t="str">
        <f ca="1"/>
        <v/>
      </c>
      <c r="AF480" s="319" t="str">
        <f ca="1"/>
        <v/>
      </c>
      <c r="AG480" s="319" t="str">
        <f ca="1"/>
        <v/>
      </c>
      <c r="AH480" s="341" t="str">
        <f ca="1"/>
        <v/>
      </c>
    </row>
    <row r="481" spans="6:34">
      <c r="F481" s="338" t="str">
        <f ca="1"/>
        <v/>
      </c>
      <c r="G481" s="318" t="str">
        <f ca="1"/>
        <v/>
      </c>
      <c r="H481" s="319" t="str">
        <f ca="1"/>
        <v/>
      </c>
      <c r="I481" s="339" t="str">
        <f ca="1"/>
        <v/>
      </c>
      <c r="J481" s="318" t="str">
        <f ca="1"/>
        <v/>
      </c>
      <c r="K481" s="319" t="str">
        <f ca="1"/>
        <v/>
      </c>
      <c r="L481" s="319" t="str">
        <f ca="1"/>
        <v/>
      </c>
      <c r="M481" s="323" t="str">
        <f ca="1"/>
        <v/>
      </c>
      <c r="N481" s="340" t="str">
        <f ca="1"/>
        <v/>
      </c>
      <c r="O481" s="319" t="str">
        <f ca="1"/>
        <v/>
      </c>
      <c r="P481" s="320" t="str">
        <f ca="1"/>
        <v/>
      </c>
      <c r="Q481" s="319" t="str">
        <f ca="1"/>
        <v/>
      </c>
      <c r="R481" s="341" t="str">
        <f ca="1"/>
        <v/>
      </c>
      <c r="T481" s="338" t="str">
        <f ca="1"/>
        <v/>
      </c>
      <c r="U481" s="318" t="str">
        <f ca="1"/>
        <v/>
      </c>
      <c r="V481" s="318" t="str">
        <f ca="1"/>
        <v/>
      </c>
      <c r="W481" s="319" t="str">
        <f ca="1"/>
        <v/>
      </c>
      <c r="X481" s="339" t="str">
        <f ca="1"/>
        <v/>
      </c>
      <c r="Y481" s="318" t="str">
        <f ca="1"/>
        <v/>
      </c>
      <c r="Z481" s="319" t="str">
        <f ca="1"/>
        <v/>
      </c>
      <c r="AA481" s="319" t="str">
        <f ca="1"/>
        <v/>
      </c>
      <c r="AB481" s="323" t="str">
        <f ca="1"/>
        <v/>
      </c>
      <c r="AC481" s="342" t="str">
        <f ca="1"/>
        <v/>
      </c>
      <c r="AD481" s="343" t="str">
        <f ca="1"/>
        <v/>
      </c>
      <c r="AE481" s="344" t="str">
        <f ca="1"/>
        <v/>
      </c>
      <c r="AF481" s="319" t="str">
        <f ca="1"/>
        <v/>
      </c>
      <c r="AG481" s="319" t="str">
        <f ca="1"/>
        <v/>
      </c>
      <c r="AH481" s="341" t="str">
        <f ca="1"/>
        <v/>
      </c>
    </row>
    <row r="482" spans="6:34">
      <c r="F482" s="338" t="str">
        <f ca="1"/>
        <v/>
      </c>
      <c r="G482" s="318" t="str">
        <f ca="1"/>
        <v/>
      </c>
      <c r="H482" s="319" t="str">
        <f ca="1"/>
        <v/>
      </c>
      <c r="I482" s="339" t="str">
        <f ca="1"/>
        <v/>
      </c>
      <c r="J482" s="318" t="str">
        <f ca="1"/>
        <v/>
      </c>
      <c r="K482" s="319" t="str">
        <f ca="1"/>
        <v/>
      </c>
      <c r="L482" s="319" t="str">
        <f ca="1"/>
        <v/>
      </c>
      <c r="M482" s="323" t="str">
        <f ca="1"/>
        <v/>
      </c>
      <c r="N482" s="340" t="str">
        <f ca="1"/>
        <v/>
      </c>
      <c r="O482" s="319" t="str">
        <f ca="1"/>
        <v/>
      </c>
      <c r="P482" s="320" t="str">
        <f ca="1"/>
        <v/>
      </c>
      <c r="Q482" s="319" t="str">
        <f ca="1"/>
        <v/>
      </c>
      <c r="R482" s="341" t="str">
        <f ca="1"/>
        <v/>
      </c>
      <c r="T482" s="338" t="str">
        <f ca="1"/>
        <v/>
      </c>
      <c r="U482" s="318" t="str">
        <f ca="1"/>
        <v/>
      </c>
      <c r="V482" s="318" t="str">
        <f ca="1"/>
        <v/>
      </c>
      <c r="W482" s="319" t="str">
        <f ca="1"/>
        <v/>
      </c>
      <c r="X482" s="339" t="str">
        <f ca="1"/>
        <v/>
      </c>
      <c r="Y482" s="318" t="str">
        <f ca="1"/>
        <v/>
      </c>
      <c r="Z482" s="319" t="str">
        <f ca="1"/>
        <v/>
      </c>
      <c r="AA482" s="319" t="str">
        <f ca="1"/>
        <v/>
      </c>
      <c r="AB482" s="323" t="str">
        <f ca="1"/>
        <v/>
      </c>
      <c r="AC482" s="342" t="str">
        <f ca="1"/>
        <v/>
      </c>
      <c r="AD482" s="343" t="str">
        <f ca="1"/>
        <v/>
      </c>
      <c r="AE482" s="344" t="str">
        <f ca="1"/>
        <v/>
      </c>
      <c r="AF482" s="319" t="str">
        <f ca="1"/>
        <v/>
      </c>
      <c r="AG482" s="319" t="str">
        <f ca="1"/>
        <v/>
      </c>
      <c r="AH482" s="341" t="str">
        <f ca="1"/>
        <v/>
      </c>
    </row>
    <row r="483" spans="6:34">
      <c r="F483" s="338" t="str">
        <f ca="1"/>
        <v/>
      </c>
      <c r="G483" s="318" t="str">
        <f ca="1"/>
        <v/>
      </c>
      <c r="H483" s="319" t="str">
        <f ca="1"/>
        <v/>
      </c>
      <c r="I483" s="339" t="str">
        <f ca="1"/>
        <v/>
      </c>
      <c r="J483" s="318" t="str">
        <f ca="1"/>
        <v/>
      </c>
      <c r="K483" s="319" t="str">
        <f ca="1"/>
        <v/>
      </c>
      <c r="L483" s="319" t="str">
        <f ca="1"/>
        <v/>
      </c>
      <c r="M483" s="323" t="str">
        <f ca="1"/>
        <v/>
      </c>
      <c r="N483" s="340" t="str">
        <f ca="1"/>
        <v/>
      </c>
      <c r="O483" s="319" t="str">
        <f ca="1"/>
        <v/>
      </c>
      <c r="P483" s="320" t="str">
        <f ca="1"/>
        <v/>
      </c>
      <c r="Q483" s="319" t="str">
        <f ca="1"/>
        <v/>
      </c>
      <c r="R483" s="341" t="str">
        <f ca="1"/>
        <v/>
      </c>
      <c r="T483" s="338" t="str">
        <f ca="1"/>
        <v/>
      </c>
      <c r="U483" s="318" t="str">
        <f ca="1"/>
        <v/>
      </c>
      <c r="V483" s="318" t="str">
        <f ca="1"/>
        <v/>
      </c>
      <c r="W483" s="319" t="str">
        <f ca="1"/>
        <v/>
      </c>
      <c r="X483" s="339" t="str">
        <f ca="1"/>
        <v/>
      </c>
      <c r="Y483" s="318" t="str">
        <f ca="1"/>
        <v/>
      </c>
      <c r="Z483" s="319" t="str">
        <f ca="1"/>
        <v/>
      </c>
      <c r="AA483" s="319" t="str">
        <f ca="1"/>
        <v/>
      </c>
      <c r="AB483" s="323" t="str">
        <f ca="1"/>
        <v/>
      </c>
      <c r="AC483" s="342" t="str">
        <f ca="1"/>
        <v/>
      </c>
      <c r="AD483" s="343" t="str">
        <f ca="1"/>
        <v/>
      </c>
      <c r="AE483" s="344" t="str">
        <f ca="1"/>
        <v/>
      </c>
      <c r="AF483" s="319" t="str">
        <f ca="1"/>
        <v/>
      </c>
      <c r="AG483" s="319" t="str">
        <f ca="1"/>
        <v/>
      </c>
      <c r="AH483" s="341" t="str">
        <f ca="1"/>
        <v/>
      </c>
    </row>
    <row r="484" spans="6:34">
      <c r="F484" s="338" t="str">
        <f ca="1"/>
        <v/>
      </c>
      <c r="G484" s="318" t="str">
        <f ca="1"/>
        <v/>
      </c>
      <c r="H484" s="319" t="str">
        <f ca="1"/>
        <v/>
      </c>
      <c r="I484" s="339" t="str">
        <f ca="1"/>
        <v/>
      </c>
      <c r="J484" s="318" t="str">
        <f ca="1"/>
        <v/>
      </c>
      <c r="K484" s="319" t="str">
        <f ca="1"/>
        <v/>
      </c>
      <c r="L484" s="319" t="str">
        <f ca="1"/>
        <v/>
      </c>
      <c r="M484" s="323" t="str">
        <f ca="1"/>
        <v/>
      </c>
      <c r="N484" s="340" t="str">
        <f ca="1"/>
        <v/>
      </c>
      <c r="O484" s="319" t="str">
        <f ca="1"/>
        <v/>
      </c>
      <c r="P484" s="320" t="str">
        <f ca="1"/>
        <v/>
      </c>
      <c r="Q484" s="319" t="str">
        <f ca="1"/>
        <v/>
      </c>
      <c r="R484" s="341" t="str">
        <f ca="1"/>
        <v/>
      </c>
      <c r="T484" s="338" t="str">
        <f ca="1"/>
        <v/>
      </c>
      <c r="U484" s="318" t="str">
        <f ca="1"/>
        <v/>
      </c>
      <c r="V484" s="318" t="str">
        <f ca="1"/>
        <v/>
      </c>
      <c r="W484" s="319" t="str">
        <f ca="1"/>
        <v/>
      </c>
      <c r="X484" s="339" t="str">
        <f ca="1"/>
        <v/>
      </c>
      <c r="Y484" s="318" t="str">
        <f ca="1"/>
        <v/>
      </c>
      <c r="Z484" s="319" t="str">
        <f ca="1"/>
        <v/>
      </c>
      <c r="AA484" s="319" t="str">
        <f ca="1"/>
        <v/>
      </c>
      <c r="AB484" s="323" t="str">
        <f ca="1"/>
        <v/>
      </c>
      <c r="AC484" s="342" t="str">
        <f ca="1"/>
        <v/>
      </c>
      <c r="AD484" s="343" t="str">
        <f ca="1"/>
        <v/>
      </c>
      <c r="AE484" s="344" t="str">
        <f ca="1"/>
        <v/>
      </c>
      <c r="AF484" s="319" t="str">
        <f ca="1"/>
        <v/>
      </c>
      <c r="AG484" s="319" t="str">
        <f ca="1"/>
        <v/>
      </c>
      <c r="AH484" s="341" t="str">
        <f ca="1"/>
        <v/>
      </c>
    </row>
    <row r="485" spans="6:34">
      <c r="F485" s="338" t="str">
        <f ca="1"/>
        <v/>
      </c>
      <c r="G485" s="318" t="str">
        <f ca="1"/>
        <v/>
      </c>
      <c r="H485" s="319" t="str">
        <f ca="1"/>
        <v/>
      </c>
      <c r="I485" s="339" t="str">
        <f ca="1"/>
        <v/>
      </c>
      <c r="J485" s="318" t="str">
        <f ca="1"/>
        <v/>
      </c>
      <c r="K485" s="319" t="str">
        <f ca="1"/>
        <v/>
      </c>
      <c r="L485" s="319" t="str">
        <f ca="1"/>
        <v/>
      </c>
      <c r="M485" s="323" t="str">
        <f ca="1"/>
        <v/>
      </c>
      <c r="N485" s="340" t="str">
        <f ca="1"/>
        <v/>
      </c>
      <c r="O485" s="319" t="str">
        <f ca="1"/>
        <v/>
      </c>
      <c r="P485" s="320" t="str">
        <f ca="1"/>
        <v/>
      </c>
      <c r="Q485" s="319" t="str">
        <f ca="1"/>
        <v/>
      </c>
      <c r="R485" s="341" t="str">
        <f ca="1"/>
        <v/>
      </c>
      <c r="T485" s="338" t="str">
        <f ca="1"/>
        <v/>
      </c>
      <c r="U485" s="318" t="str">
        <f ca="1"/>
        <v/>
      </c>
      <c r="V485" s="318" t="str">
        <f ca="1"/>
        <v/>
      </c>
      <c r="W485" s="319" t="str">
        <f ca="1"/>
        <v/>
      </c>
      <c r="X485" s="339" t="str">
        <f ca="1"/>
        <v/>
      </c>
      <c r="Y485" s="318" t="str">
        <f ca="1"/>
        <v/>
      </c>
      <c r="Z485" s="319" t="str">
        <f ca="1"/>
        <v/>
      </c>
      <c r="AA485" s="319" t="str">
        <f ca="1"/>
        <v/>
      </c>
      <c r="AB485" s="323" t="str">
        <f ca="1"/>
        <v/>
      </c>
      <c r="AC485" s="342" t="str">
        <f ca="1"/>
        <v/>
      </c>
      <c r="AD485" s="343" t="str">
        <f ca="1"/>
        <v/>
      </c>
      <c r="AE485" s="344" t="str">
        <f ca="1"/>
        <v/>
      </c>
      <c r="AF485" s="319" t="str">
        <f ca="1"/>
        <v/>
      </c>
      <c r="AG485" s="319" t="str">
        <f ca="1"/>
        <v/>
      </c>
      <c r="AH485" s="341" t="str">
        <f ca="1"/>
        <v/>
      </c>
    </row>
    <row r="486" spans="6:34">
      <c r="F486" s="338" t="str">
        <f ca="1"/>
        <v/>
      </c>
      <c r="G486" s="318" t="str">
        <f ca="1"/>
        <v/>
      </c>
      <c r="H486" s="319" t="str">
        <f ca="1"/>
        <v/>
      </c>
      <c r="I486" s="339" t="str">
        <f ca="1"/>
        <v/>
      </c>
      <c r="J486" s="318" t="str">
        <f ca="1"/>
        <v/>
      </c>
      <c r="K486" s="319" t="str">
        <f ca="1"/>
        <v/>
      </c>
      <c r="L486" s="319" t="str">
        <f ca="1"/>
        <v/>
      </c>
      <c r="M486" s="323" t="str">
        <f ca="1"/>
        <v/>
      </c>
      <c r="N486" s="340" t="str">
        <f ca="1"/>
        <v/>
      </c>
      <c r="O486" s="319" t="str">
        <f ca="1"/>
        <v/>
      </c>
      <c r="P486" s="320" t="str">
        <f ca="1"/>
        <v/>
      </c>
      <c r="Q486" s="319" t="str">
        <f ca="1"/>
        <v/>
      </c>
      <c r="R486" s="341" t="str">
        <f ca="1"/>
        <v/>
      </c>
      <c r="T486" s="338" t="str">
        <f ca="1"/>
        <v/>
      </c>
      <c r="U486" s="318" t="str">
        <f ca="1"/>
        <v/>
      </c>
      <c r="V486" s="318" t="str">
        <f ca="1"/>
        <v/>
      </c>
      <c r="W486" s="319" t="str">
        <f ca="1"/>
        <v/>
      </c>
      <c r="X486" s="339" t="str">
        <f ca="1"/>
        <v/>
      </c>
      <c r="Y486" s="318" t="str">
        <f ca="1"/>
        <v/>
      </c>
      <c r="Z486" s="319" t="str">
        <f ca="1"/>
        <v/>
      </c>
      <c r="AA486" s="319" t="str">
        <f ca="1"/>
        <v/>
      </c>
      <c r="AB486" s="323" t="str">
        <f ca="1"/>
        <v/>
      </c>
      <c r="AC486" s="342" t="str">
        <f ca="1"/>
        <v/>
      </c>
      <c r="AD486" s="343" t="str">
        <f ca="1"/>
        <v/>
      </c>
      <c r="AE486" s="344" t="str">
        <f ca="1"/>
        <v/>
      </c>
      <c r="AF486" s="319" t="str">
        <f ca="1"/>
        <v/>
      </c>
      <c r="AG486" s="319" t="str">
        <f ca="1"/>
        <v/>
      </c>
      <c r="AH486" s="341" t="str">
        <f ca="1"/>
        <v/>
      </c>
    </row>
    <row r="487" spans="6:34">
      <c r="F487" s="338" t="str">
        <f ca="1"/>
        <v/>
      </c>
      <c r="G487" s="318" t="str">
        <f ca="1"/>
        <v/>
      </c>
      <c r="H487" s="319" t="str">
        <f ca="1"/>
        <v/>
      </c>
      <c r="I487" s="339" t="str">
        <f ca="1"/>
        <v/>
      </c>
      <c r="J487" s="318" t="str">
        <f ca="1"/>
        <v/>
      </c>
      <c r="K487" s="319" t="str">
        <f ca="1"/>
        <v/>
      </c>
      <c r="L487" s="319" t="str">
        <f ca="1"/>
        <v/>
      </c>
      <c r="M487" s="323" t="str">
        <f ca="1"/>
        <v/>
      </c>
      <c r="N487" s="340" t="str">
        <f ca="1"/>
        <v/>
      </c>
      <c r="O487" s="319" t="str">
        <f ca="1"/>
        <v/>
      </c>
      <c r="P487" s="320" t="str">
        <f ca="1"/>
        <v/>
      </c>
      <c r="Q487" s="319" t="str">
        <f ca="1"/>
        <v/>
      </c>
      <c r="R487" s="341" t="str">
        <f ca="1"/>
        <v/>
      </c>
      <c r="T487" s="338" t="str">
        <f ca="1"/>
        <v/>
      </c>
      <c r="U487" s="318" t="str">
        <f ca="1"/>
        <v/>
      </c>
      <c r="V487" s="318" t="str">
        <f ca="1"/>
        <v/>
      </c>
      <c r="W487" s="319" t="str">
        <f ca="1"/>
        <v/>
      </c>
      <c r="X487" s="339" t="str">
        <f ca="1"/>
        <v/>
      </c>
      <c r="Y487" s="318" t="str">
        <f ca="1"/>
        <v/>
      </c>
      <c r="Z487" s="319" t="str">
        <f ca="1"/>
        <v/>
      </c>
      <c r="AA487" s="319" t="str">
        <f ca="1"/>
        <v/>
      </c>
      <c r="AB487" s="323" t="str">
        <f ca="1"/>
        <v/>
      </c>
      <c r="AC487" s="342" t="str">
        <f ca="1"/>
        <v/>
      </c>
      <c r="AD487" s="343" t="str">
        <f ca="1"/>
        <v/>
      </c>
      <c r="AE487" s="344" t="str">
        <f ca="1"/>
        <v/>
      </c>
      <c r="AF487" s="319" t="str">
        <f ca="1"/>
        <v/>
      </c>
      <c r="AG487" s="319" t="str">
        <f ca="1"/>
        <v/>
      </c>
      <c r="AH487" s="341" t="str">
        <f ca="1"/>
        <v/>
      </c>
    </row>
    <row r="488" spans="6:34">
      <c r="F488" s="338" t="str">
        <f ca="1"/>
        <v/>
      </c>
      <c r="G488" s="318" t="str">
        <f ca="1"/>
        <v/>
      </c>
      <c r="H488" s="319" t="str">
        <f ca="1"/>
        <v/>
      </c>
      <c r="I488" s="339" t="str">
        <f ca="1"/>
        <v/>
      </c>
      <c r="J488" s="318" t="str">
        <f ca="1"/>
        <v/>
      </c>
      <c r="K488" s="319" t="str">
        <f ca="1"/>
        <v/>
      </c>
      <c r="L488" s="319" t="str">
        <f ca="1"/>
        <v/>
      </c>
      <c r="M488" s="323" t="str">
        <f ca="1"/>
        <v/>
      </c>
      <c r="N488" s="340" t="str">
        <f ca="1"/>
        <v/>
      </c>
      <c r="O488" s="319" t="str">
        <f ca="1"/>
        <v/>
      </c>
      <c r="P488" s="320" t="str">
        <f ca="1"/>
        <v/>
      </c>
      <c r="Q488" s="319" t="str">
        <f ca="1"/>
        <v/>
      </c>
      <c r="R488" s="341" t="str">
        <f ca="1"/>
        <v/>
      </c>
      <c r="T488" s="338" t="str">
        <f ca="1"/>
        <v/>
      </c>
      <c r="U488" s="318" t="str">
        <f ca="1"/>
        <v/>
      </c>
      <c r="V488" s="318" t="str">
        <f ca="1"/>
        <v/>
      </c>
      <c r="W488" s="319" t="str">
        <f ca="1"/>
        <v/>
      </c>
      <c r="X488" s="339" t="str">
        <f ca="1"/>
        <v/>
      </c>
      <c r="Y488" s="318" t="str">
        <f ca="1"/>
        <v/>
      </c>
      <c r="Z488" s="319" t="str">
        <f ca="1"/>
        <v/>
      </c>
      <c r="AA488" s="319" t="str">
        <f ca="1"/>
        <v/>
      </c>
      <c r="AB488" s="323" t="str">
        <f ca="1"/>
        <v/>
      </c>
      <c r="AC488" s="342" t="str">
        <f ca="1"/>
        <v/>
      </c>
      <c r="AD488" s="343" t="str">
        <f ca="1"/>
        <v/>
      </c>
      <c r="AE488" s="344" t="str">
        <f ca="1"/>
        <v/>
      </c>
      <c r="AF488" s="319" t="str">
        <f ca="1"/>
        <v/>
      </c>
      <c r="AG488" s="319" t="str">
        <f ca="1"/>
        <v/>
      </c>
      <c r="AH488" s="341" t="str">
        <f ca="1"/>
        <v/>
      </c>
    </row>
    <row r="489" spans="6:34">
      <c r="F489" s="338" t="str">
        <f ca="1"/>
        <v/>
      </c>
      <c r="G489" s="318" t="str">
        <f ca="1"/>
        <v/>
      </c>
      <c r="H489" s="319" t="str">
        <f ca="1"/>
        <v/>
      </c>
      <c r="I489" s="339" t="str">
        <f ca="1"/>
        <v/>
      </c>
      <c r="J489" s="318" t="str">
        <f ca="1"/>
        <v/>
      </c>
      <c r="K489" s="319" t="str">
        <f ca="1"/>
        <v/>
      </c>
      <c r="L489" s="319" t="str">
        <f ca="1"/>
        <v/>
      </c>
      <c r="M489" s="323" t="str">
        <f ca="1"/>
        <v/>
      </c>
      <c r="N489" s="340" t="str">
        <f ca="1"/>
        <v/>
      </c>
      <c r="O489" s="319" t="str">
        <f ca="1"/>
        <v/>
      </c>
      <c r="P489" s="320" t="str">
        <f ca="1"/>
        <v/>
      </c>
      <c r="Q489" s="319" t="str">
        <f ca="1"/>
        <v/>
      </c>
      <c r="R489" s="341" t="str">
        <f ca="1"/>
        <v/>
      </c>
      <c r="T489" s="338" t="str">
        <f ca="1"/>
        <v/>
      </c>
      <c r="U489" s="318" t="str">
        <f ca="1"/>
        <v/>
      </c>
      <c r="V489" s="318" t="str">
        <f ca="1"/>
        <v/>
      </c>
      <c r="W489" s="319" t="str">
        <f ca="1"/>
        <v/>
      </c>
      <c r="X489" s="339" t="str">
        <f ca="1"/>
        <v/>
      </c>
      <c r="Y489" s="318" t="str">
        <f ca="1"/>
        <v/>
      </c>
      <c r="Z489" s="319" t="str">
        <f ca="1"/>
        <v/>
      </c>
      <c r="AA489" s="319" t="str">
        <f ca="1"/>
        <v/>
      </c>
      <c r="AB489" s="323" t="str">
        <f ca="1"/>
        <v/>
      </c>
      <c r="AC489" s="342" t="str">
        <f ca="1"/>
        <v/>
      </c>
      <c r="AD489" s="343" t="str">
        <f ca="1"/>
        <v/>
      </c>
      <c r="AE489" s="344" t="str">
        <f ca="1"/>
        <v/>
      </c>
      <c r="AF489" s="319" t="str">
        <f ca="1"/>
        <v/>
      </c>
      <c r="AG489" s="319" t="str">
        <f ca="1"/>
        <v/>
      </c>
      <c r="AH489" s="341" t="str">
        <f ca="1"/>
        <v/>
      </c>
    </row>
    <row r="490" spans="6:34">
      <c r="F490" s="338" t="str">
        <f ca="1"/>
        <v/>
      </c>
      <c r="G490" s="318" t="str">
        <f ca="1"/>
        <v/>
      </c>
      <c r="H490" s="319" t="str">
        <f ca="1"/>
        <v/>
      </c>
      <c r="I490" s="339" t="str">
        <f ca="1"/>
        <v/>
      </c>
      <c r="J490" s="318" t="str">
        <f ca="1"/>
        <v/>
      </c>
      <c r="K490" s="319" t="str">
        <f ca="1"/>
        <v/>
      </c>
      <c r="L490" s="319" t="str">
        <f ca="1"/>
        <v/>
      </c>
      <c r="M490" s="323" t="str">
        <f ca="1"/>
        <v/>
      </c>
      <c r="N490" s="340" t="str">
        <f ca="1"/>
        <v/>
      </c>
      <c r="O490" s="319" t="str">
        <f ca="1"/>
        <v/>
      </c>
      <c r="P490" s="320" t="str">
        <f ca="1"/>
        <v/>
      </c>
      <c r="Q490" s="319" t="str">
        <f ca="1"/>
        <v/>
      </c>
      <c r="R490" s="341" t="str">
        <f ca="1"/>
        <v/>
      </c>
      <c r="T490" s="338" t="str">
        <f ca="1"/>
        <v/>
      </c>
      <c r="U490" s="318" t="str">
        <f ca="1"/>
        <v/>
      </c>
      <c r="V490" s="318" t="str">
        <f ca="1"/>
        <v/>
      </c>
      <c r="W490" s="319" t="str">
        <f ca="1"/>
        <v/>
      </c>
      <c r="X490" s="339" t="str">
        <f ca="1"/>
        <v/>
      </c>
      <c r="Y490" s="318" t="str">
        <f ca="1"/>
        <v/>
      </c>
      <c r="Z490" s="319" t="str">
        <f ca="1"/>
        <v/>
      </c>
      <c r="AA490" s="319" t="str">
        <f ca="1"/>
        <v/>
      </c>
      <c r="AB490" s="323" t="str">
        <f ca="1"/>
        <v/>
      </c>
      <c r="AC490" s="342" t="str">
        <f ca="1"/>
        <v/>
      </c>
      <c r="AD490" s="343" t="str">
        <f ca="1"/>
        <v/>
      </c>
      <c r="AE490" s="344" t="str">
        <f ca="1"/>
        <v/>
      </c>
      <c r="AF490" s="319" t="str">
        <f ca="1"/>
        <v/>
      </c>
      <c r="AG490" s="319" t="str">
        <f ca="1"/>
        <v/>
      </c>
      <c r="AH490" s="341" t="str">
        <f ca="1"/>
        <v/>
      </c>
    </row>
    <row r="491" spans="6:34">
      <c r="F491" s="338" t="str">
        <f ca="1"/>
        <v/>
      </c>
      <c r="G491" s="318" t="str">
        <f ca="1"/>
        <v/>
      </c>
      <c r="H491" s="319" t="str">
        <f ca="1"/>
        <v/>
      </c>
      <c r="I491" s="339" t="str">
        <f ca="1"/>
        <v/>
      </c>
      <c r="J491" s="318" t="str">
        <f ca="1"/>
        <v/>
      </c>
      <c r="K491" s="319" t="str">
        <f ca="1"/>
        <v/>
      </c>
      <c r="L491" s="319" t="str">
        <f ca="1"/>
        <v/>
      </c>
      <c r="M491" s="323" t="str">
        <f ca="1"/>
        <v/>
      </c>
      <c r="N491" s="340" t="str">
        <f ca="1"/>
        <v/>
      </c>
      <c r="O491" s="319" t="str">
        <f ca="1"/>
        <v/>
      </c>
      <c r="P491" s="320" t="str">
        <f ca="1"/>
        <v/>
      </c>
      <c r="Q491" s="319" t="str">
        <f ca="1"/>
        <v/>
      </c>
      <c r="R491" s="341" t="str">
        <f ca="1"/>
        <v/>
      </c>
      <c r="T491" s="338" t="str">
        <f ca="1"/>
        <v/>
      </c>
      <c r="U491" s="318" t="str">
        <f ca="1"/>
        <v/>
      </c>
      <c r="V491" s="318" t="str">
        <f ca="1"/>
        <v/>
      </c>
      <c r="W491" s="319" t="str">
        <f ca="1"/>
        <v/>
      </c>
      <c r="X491" s="339" t="str">
        <f ca="1"/>
        <v/>
      </c>
      <c r="Y491" s="318" t="str">
        <f ca="1"/>
        <v/>
      </c>
      <c r="Z491" s="319" t="str">
        <f ca="1"/>
        <v/>
      </c>
      <c r="AA491" s="319" t="str">
        <f ca="1"/>
        <v/>
      </c>
      <c r="AB491" s="323" t="str">
        <f ca="1"/>
        <v/>
      </c>
      <c r="AC491" s="342" t="str">
        <f ca="1"/>
        <v/>
      </c>
      <c r="AD491" s="343" t="str">
        <f ca="1"/>
        <v/>
      </c>
      <c r="AE491" s="344" t="str">
        <f ca="1"/>
        <v/>
      </c>
      <c r="AF491" s="319" t="str">
        <f ca="1"/>
        <v/>
      </c>
      <c r="AG491" s="319" t="str">
        <f ca="1"/>
        <v/>
      </c>
      <c r="AH491" s="341" t="str">
        <f ca="1"/>
        <v/>
      </c>
    </row>
    <row r="492" spans="6:34">
      <c r="F492" s="338" t="str">
        <f ca="1"/>
        <v/>
      </c>
      <c r="G492" s="318" t="str">
        <f ca="1"/>
        <v/>
      </c>
      <c r="H492" s="319" t="str">
        <f ca="1"/>
        <v/>
      </c>
      <c r="I492" s="339" t="str">
        <f ca="1"/>
        <v/>
      </c>
      <c r="J492" s="318" t="str">
        <f ca="1"/>
        <v/>
      </c>
      <c r="K492" s="319" t="str">
        <f ca="1"/>
        <v/>
      </c>
      <c r="L492" s="319" t="str">
        <f ca="1"/>
        <v/>
      </c>
      <c r="M492" s="323" t="str">
        <f ca="1"/>
        <v/>
      </c>
      <c r="N492" s="340" t="str">
        <f ca="1"/>
        <v/>
      </c>
      <c r="O492" s="319" t="str">
        <f ca="1"/>
        <v/>
      </c>
      <c r="P492" s="320" t="str">
        <f ca="1"/>
        <v/>
      </c>
      <c r="Q492" s="319" t="str">
        <f ca="1"/>
        <v/>
      </c>
      <c r="R492" s="341" t="str">
        <f ca="1"/>
        <v/>
      </c>
      <c r="T492" s="338" t="str">
        <f ca="1"/>
        <v/>
      </c>
      <c r="U492" s="318" t="str">
        <f ca="1"/>
        <v/>
      </c>
      <c r="V492" s="318" t="str">
        <f ca="1"/>
        <v/>
      </c>
      <c r="W492" s="319" t="str">
        <f ca="1"/>
        <v/>
      </c>
      <c r="X492" s="339" t="str">
        <f ca="1"/>
        <v/>
      </c>
      <c r="Y492" s="318" t="str">
        <f ca="1"/>
        <v/>
      </c>
      <c r="Z492" s="319" t="str">
        <f ca="1"/>
        <v/>
      </c>
      <c r="AA492" s="319" t="str">
        <f ca="1"/>
        <v/>
      </c>
      <c r="AB492" s="323" t="str">
        <f ca="1"/>
        <v/>
      </c>
      <c r="AC492" s="342" t="str">
        <f ca="1"/>
        <v/>
      </c>
      <c r="AD492" s="343" t="str">
        <f ca="1"/>
        <v/>
      </c>
      <c r="AE492" s="344" t="str">
        <f ca="1"/>
        <v/>
      </c>
      <c r="AF492" s="319" t="str">
        <f ca="1"/>
        <v/>
      </c>
      <c r="AG492" s="319" t="str">
        <f ca="1"/>
        <v/>
      </c>
      <c r="AH492" s="341" t="str">
        <f ca="1"/>
        <v/>
      </c>
    </row>
    <row r="493" spans="6:34">
      <c r="F493" s="338" t="str">
        <f ca="1"/>
        <v/>
      </c>
      <c r="G493" s="318" t="str">
        <f ca="1"/>
        <v/>
      </c>
      <c r="H493" s="319" t="str">
        <f ca="1"/>
        <v/>
      </c>
      <c r="I493" s="339" t="str">
        <f ca="1"/>
        <v/>
      </c>
      <c r="J493" s="318" t="str">
        <f ca="1"/>
        <v/>
      </c>
      <c r="K493" s="319" t="str">
        <f ca="1"/>
        <v/>
      </c>
      <c r="L493" s="319" t="str">
        <f ca="1"/>
        <v/>
      </c>
      <c r="M493" s="323" t="str">
        <f ca="1"/>
        <v/>
      </c>
      <c r="N493" s="340" t="str">
        <f ca="1"/>
        <v/>
      </c>
      <c r="O493" s="319" t="str">
        <f ca="1"/>
        <v/>
      </c>
      <c r="P493" s="320" t="str">
        <f ca="1"/>
        <v/>
      </c>
      <c r="Q493" s="319" t="str">
        <f ca="1"/>
        <v/>
      </c>
      <c r="R493" s="341" t="str">
        <f ca="1"/>
        <v/>
      </c>
      <c r="T493" s="338" t="str">
        <f ca="1"/>
        <v/>
      </c>
      <c r="U493" s="318" t="str">
        <f ca="1"/>
        <v/>
      </c>
      <c r="V493" s="318" t="str">
        <f ca="1"/>
        <v/>
      </c>
      <c r="W493" s="319" t="str">
        <f ca="1"/>
        <v/>
      </c>
      <c r="X493" s="339" t="str">
        <f ca="1"/>
        <v/>
      </c>
      <c r="Y493" s="318" t="str">
        <f ca="1"/>
        <v/>
      </c>
      <c r="Z493" s="319" t="str">
        <f ca="1"/>
        <v/>
      </c>
      <c r="AA493" s="319" t="str">
        <f ca="1"/>
        <v/>
      </c>
      <c r="AB493" s="323" t="str">
        <f ca="1"/>
        <v/>
      </c>
      <c r="AC493" s="342" t="str">
        <f ca="1"/>
        <v/>
      </c>
      <c r="AD493" s="343" t="str">
        <f ca="1"/>
        <v/>
      </c>
      <c r="AE493" s="344" t="str">
        <f ca="1"/>
        <v/>
      </c>
      <c r="AF493" s="319" t="str">
        <f ca="1"/>
        <v/>
      </c>
      <c r="AG493" s="319" t="str">
        <f ca="1"/>
        <v/>
      </c>
      <c r="AH493" s="341" t="str">
        <f ca="1"/>
        <v/>
      </c>
    </row>
    <row r="494" spans="6:34">
      <c r="F494" s="338" t="str">
        <f ca="1"/>
        <v/>
      </c>
      <c r="G494" s="318" t="str">
        <f ca="1"/>
        <v/>
      </c>
      <c r="H494" s="319" t="str">
        <f ca="1"/>
        <v/>
      </c>
      <c r="I494" s="339" t="str">
        <f ca="1"/>
        <v/>
      </c>
      <c r="J494" s="318" t="str">
        <f ca="1"/>
        <v/>
      </c>
      <c r="K494" s="319" t="str">
        <f ca="1"/>
        <v/>
      </c>
      <c r="L494" s="319" t="str">
        <f ca="1"/>
        <v/>
      </c>
      <c r="M494" s="323" t="str">
        <f ca="1"/>
        <v/>
      </c>
      <c r="N494" s="340" t="str">
        <f ca="1"/>
        <v/>
      </c>
      <c r="O494" s="319" t="str">
        <f ca="1"/>
        <v/>
      </c>
      <c r="P494" s="320" t="str">
        <f ca="1"/>
        <v/>
      </c>
      <c r="Q494" s="319" t="str">
        <f ca="1"/>
        <v/>
      </c>
      <c r="R494" s="341" t="str">
        <f ca="1"/>
        <v/>
      </c>
      <c r="T494" s="338" t="str">
        <f ca="1"/>
        <v/>
      </c>
      <c r="U494" s="318" t="str">
        <f ca="1"/>
        <v/>
      </c>
      <c r="V494" s="318" t="str">
        <f ca="1"/>
        <v/>
      </c>
      <c r="W494" s="319" t="str">
        <f ca="1"/>
        <v/>
      </c>
      <c r="X494" s="339" t="str">
        <f ca="1"/>
        <v/>
      </c>
      <c r="Y494" s="318" t="str">
        <f ca="1"/>
        <v/>
      </c>
      <c r="Z494" s="319" t="str">
        <f ca="1"/>
        <v/>
      </c>
      <c r="AA494" s="319" t="str">
        <f ca="1"/>
        <v/>
      </c>
      <c r="AB494" s="323" t="str">
        <f ca="1"/>
        <v/>
      </c>
      <c r="AC494" s="342" t="str">
        <f ca="1"/>
        <v/>
      </c>
      <c r="AD494" s="343" t="str">
        <f ca="1"/>
        <v/>
      </c>
      <c r="AE494" s="344" t="str">
        <f ca="1"/>
        <v/>
      </c>
      <c r="AF494" s="319" t="str">
        <f ca="1"/>
        <v/>
      </c>
      <c r="AG494" s="319" t="str">
        <f ca="1"/>
        <v/>
      </c>
      <c r="AH494" s="341" t="str">
        <f ca="1"/>
        <v/>
      </c>
    </row>
    <row r="495" spans="6:34">
      <c r="F495" s="338" t="str">
        <f ca="1"/>
        <v/>
      </c>
      <c r="G495" s="318" t="str">
        <f ca="1"/>
        <v/>
      </c>
      <c r="H495" s="319" t="str">
        <f ca="1"/>
        <v/>
      </c>
      <c r="I495" s="339" t="str">
        <f ca="1"/>
        <v/>
      </c>
      <c r="J495" s="318" t="str">
        <f ca="1"/>
        <v/>
      </c>
      <c r="K495" s="319" t="str">
        <f ca="1"/>
        <v/>
      </c>
      <c r="L495" s="319" t="str">
        <f ca="1"/>
        <v/>
      </c>
      <c r="M495" s="323" t="str">
        <f ca="1"/>
        <v/>
      </c>
      <c r="N495" s="340" t="str">
        <f ca="1"/>
        <v/>
      </c>
      <c r="O495" s="319" t="str">
        <f ca="1"/>
        <v/>
      </c>
      <c r="P495" s="320" t="str">
        <f ca="1"/>
        <v/>
      </c>
      <c r="Q495" s="319" t="str">
        <f ca="1"/>
        <v/>
      </c>
      <c r="R495" s="341" t="str">
        <f ca="1"/>
        <v/>
      </c>
      <c r="T495" s="338" t="str">
        <f ca="1"/>
        <v/>
      </c>
      <c r="U495" s="318" t="str">
        <f ca="1"/>
        <v/>
      </c>
      <c r="V495" s="318" t="str">
        <f ca="1"/>
        <v/>
      </c>
      <c r="W495" s="319" t="str">
        <f ca="1"/>
        <v/>
      </c>
      <c r="X495" s="339" t="str">
        <f ca="1"/>
        <v/>
      </c>
      <c r="Y495" s="318" t="str">
        <f ca="1"/>
        <v/>
      </c>
      <c r="Z495" s="319" t="str">
        <f ca="1"/>
        <v/>
      </c>
      <c r="AA495" s="319" t="str">
        <f ca="1"/>
        <v/>
      </c>
      <c r="AB495" s="323" t="str">
        <f ca="1"/>
        <v/>
      </c>
      <c r="AC495" s="342" t="str">
        <f ca="1"/>
        <v/>
      </c>
      <c r="AD495" s="343" t="str">
        <f ca="1"/>
        <v/>
      </c>
      <c r="AE495" s="344" t="str">
        <f ca="1"/>
        <v/>
      </c>
      <c r="AF495" s="319" t="str">
        <f ca="1"/>
        <v/>
      </c>
      <c r="AG495" s="319" t="str">
        <f ca="1"/>
        <v/>
      </c>
      <c r="AH495" s="341" t="str">
        <f ca="1"/>
        <v/>
      </c>
    </row>
    <row r="496" spans="6:34">
      <c r="F496" s="338" t="str">
        <f ca="1"/>
        <v/>
      </c>
      <c r="G496" s="318" t="str">
        <f ca="1"/>
        <v/>
      </c>
      <c r="H496" s="319" t="str">
        <f ca="1"/>
        <v/>
      </c>
      <c r="I496" s="339" t="str">
        <f ca="1"/>
        <v/>
      </c>
      <c r="J496" s="318" t="str">
        <f ca="1"/>
        <v/>
      </c>
      <c r="K496" s="319" t="str">
        <f ca="1"/>
        <v/>
      </c>
      <c r="L496" s="319" t="str">
        <f ca="1"/>
        <v/>
      </c>
      <c r="M496" s="323" t="str">
        <f ca="1"/>
        <v/>
      </c>
      <c r="N496" s="340" t="str">
        <f ca="1"/>
        <v/>
      </c>
      <c r="O496" s="319" t="str">
        <f ca="1"/>
        <v/>
      </c>
      <c r="P496" s="320" t="str">
        <f ca="1"/>
        <v/>
      </c>
      <c r="Q496" s="319" t="str">
        <f ca="1"/>
        <v/>
      </c>
      <c r="R496" s="341" t="str">
        <f ca="1"/>
        <v/>
      </c>
      <c r="T496" s="338" t="str">
        <f ca="1"/>
        <v/>
      </c>
      <c r="U496" s="318" t="str">
        <f ca="1"/>
        <v/>
      </c>
      <c r="V496" s="318" t="str">
        <f ca="1"/>
        <v/>
      </c>
      <c r="W496" s="319" t="str">
        <f ca="1"/>
        <v/>
      </c>
      <c r="X496" s="339" t="str">
        <f ca="1"/>
        <v/>
      </c>
      <c r="Y496" s="318" t="str">
        <f ca="1"/>
        <v/>
      </c>
      <c r="Z496" s="319" t="str">
        <f ca="1"/>
        <v/>
      </c>
      <c r="AA496" s="319" t="str">
        <f ca="1"/>
        <v/>
      </c>
      <c r="AB496" s="323" t="str">
        <f ca="1"/>
        <v/>
      </c>
      <c r="AC496" s="342" t="str">
        <f ca="1"/>
        <v/>
      </c>
      <c r="AD496" s="343" t="str">
        <f ca="1"/>
        <v/>
      </c>
      <c r="AE496" s="344" t="str">
        <f ca="1"/>
        <v/>
      </c>
      <c r="AF496" s="319" t="str">
        <f ca="1"/>
        <v/>
      </c>
      <c r="AG496" s="319" t="str">
        <f ca="1"/>
        <v/>
      </c>
      <c r="AH496" s="341" t="str">
        <f ca="1"/>
        <v/>
      </c>
    </row>
    <row r="497" spans="6:34">
      <c r="F497" s="338" t="str">
        <f ca="1"/>
        <v/>
      </c>
      <c r="G497" s="318" t="str">
        <f ca="1"/>
        <v/>
      </c>
      <c r="H497" s="319" t="str">
        <f ca="1"/>
        <v/>
      </c>
      <c r="I497" s="339" t="str">
        <f ca="1"/>
        <v/>
      </c>
      <c r="J497" s="318" t="str">
        <f ca="1"/>
        <v/>
      </c>
      <c r="K497" s="319" t="str">
        <f ca="1"/>
        <v/>
      </c>
      <c r="L497" s="319" t="str">
        <f ca="1"/>
        <v/>
      </c>
      <c r="M497" s="323" t="str">
        <f ca="1"/>
        <v/>
      </c>
      <c r="N497" s="340" t="str">
        <f ca="1"/>
        <v/>
      </c>
      <c r="O497" s="319" t="str">
        <f ca="1"/>
        <v/>
      </c>
      <c r="P497" s="320" t="str">
        <f ca="1"/>
        <v/>
      </c>
      <c r="Q497" s="319" t="str">
        <f ca="1"/>
        <v/>
      </c>
      <c r="R497" s="341" t="str">
        <f ca="1"/>
        <v/>
      </c>
      <c r="T497" s="338" t="str">
        <f ca="1"/>
        <v/>
      </c>
      <c r="U497" s="318" t="str">
        <f ca="1"/>
        <v/>
      </c>
      <c r="V497" s="318" t="str">
        <f ca="1"/>
        <v/>
      </c>
      <c r="W497" s="319" t="str">
        <f ca="1"/>
        <v/>
      </c>
      <c r="X497" s="339" t="str">
        <f ca="1"/>
        <v/>
      </c>
      <c r="Y497" s="318" t="str">
        <f ca="1"/>
        <v/>
      </c>
      <c r="Z497" s="319" t="str">
        <f ca="1"/>
        <v/>
      </c>
      <c r="AA497" s="319" t="str">
        <f ca="1"/>
        <v/>
      </c>
      <c r="AB497" s="323" t="str">
        <f ca="1"/>
        <v/>
      </c>
      <c r="AC497" s="342" t="str">
        <f ca="1"/>
        <v/>
      </c>
      <c r="AD497" s="343" t="str">
        <f ca="1"/>
        <v/>
      </c>
      <c r="AE497" s="344" t="str">
        <f ca="1"/>
        <v/>
      </c>
      <c r="AF497" s="319" t="str">
        <f ca="1"/>
        <v/>
      </c>
      <c r="AG497" s="319" t="str">
        <f ca="1"/>
        <v/>
      </c>
      <c r="AH497" s="341" t="str">
        <f ca="1"/>
        <v/>
      </c>
    </row>
    <row r="498" spans="6:34">
      <c r="F498" s="338" t="str">
        <f ca="1"/>
        <v/>
      </c>
      <c r="G498" s="318" t="str">
        <f ca="1"/>
        <v/>
      </c>
      <c r="H498" s="319" t="str">
        <f ca="1"/>
        <v/>
      </c>
      <c r="I498" s="339" t="str">
        <f ca="1"/>
        <v/>
      </c>
      <c r="J498" s="318" t="str">
        <f ca="1"/>
        <v/>
      </c>
      <c r="K498" s="319" t="str">
        <f ca="1"/>
        <v/>
      </c>
      <c r="L498" s="319" t="str">
        <f ca="1"/>
        <v/>
      </c>
      <c r="M498" s="323" t="str">
        <f ca="1"/>
        <v/>
      </c>
      <c r="N498" s="340" t="str">
        <f ca="1"/>
        <v/>
      </c>
      <c r="O498" s="319" t="str">
        <f ca="1"/>
        <v/>
      </c>
      <c r="P498" s="320" t="str">
        <f ca="1"/>
        <v/>
      </c>
      <c r="Q498" s="319" t="str">
        <f ca="1"/>
        <v/>
      </c>
      <c r="R498" s="341" t="str">
        <f ca="1"/>
        <v/>
      </c>
      <c r="T498" s="338" t="str">
        <f ca="1"/>
        <v/>
      </c>
      <c r="U498" s="318" t="str">
        <f ca="1"/>
        <v/>
      </c>
      <c r="V498" s="318" t="str">
        <f ca="1"/>
        <v/>
      </c>
      <c r="W498" s="319" t="str">
        <f ca="1"/>
        <v/>
      </c>
      <c r="X498" s="339" t="str">
        <f ca="1"/>
        <v/>
      </c>
      <c r="Y498" s="318" t="str">
        <f ca="1"/>
        <v/>
      </c>
      <c r="Z498" s="319" t="str">
        <f ca="1"/>
        <v/>
      </c>
      <c r="AA498" s="319" t="str">
        <f ca="1"/>
        <v/>
      </c>
      <c r="AB498" s="323" t="str">
        <f ca="1"/>
        <v/>
      </c>
      <c r="AC498" s="342" t="str">
        <f ca="1"/>
        <v/>
      </c>
      <c r="AD498" s="343" t="str">
        <f ca="1"/>
        <v/>
      </c>
      <c r="AE498" s="344" t="str">
        <f ca="1"/>
        <v/>
      </c>
      <c r="AF498" s="319" t="str">
        <f ca="1"/>
        <v/>
      </c>
      <c r="AG498" s="319" t="str">
        <f ca="1"/>
        <v/>
      </c>
      <c r="AH498" s="341" t="str">
        <f ca="1"/>
        <v/>
      </c>
    </row>
    <row r="499" spans="6:34">
      <c r="F499" s="338" t="str">
        <f ca="1"/>
        <v/>
      </c>
      <c r="G499" s="318" t="str">
        <f ca="1"/>
        <v/>
      </c>
      <c r="H499" s="319" t="str">
        <f ca="1"/>
        <v/>
      </c>
      <c r="I499" s="339" t="str">
        <f ca="1"/>
        <v/>
      </c>
      <c r="J499" s="318" t="str">
        <f ca="1"/>
        <v/>
      </c>
      <c r="K499" s="319" t="str">
        <f ca="1"/>
        <v/>
      </c>
      <c r="L499" s="319" t="str">
        <f ca="1"/>
        <v/>
      </c>
      <c r="M499" s="323" t="str">
        <f ca="1"/>
        <v/>
      </c>
      <c r="N499" s="340" t="str">
        <f ca="1"/>
        <v/>
      </c>
      <c r="O499" s="319" t="str">
        <f ca="1"/>
        <v/>
      </c>
      <c r="P499" s="320" t="str">
        <f ca="1"/>
        <v/>
      </c>
      <c r="Q499" s="319" t="str">
        <f ca="1"/>
        <v/>
      </c>
      <c r="R499" s="341" t="str">
        <f ca="1"/>
        <v/>
      </c>
      <c r="T499" s="338" t="str">
        <f ca="1"/>
        <v/>
      </c>
      <c r="U499" s="318" t="str">
        <f ca="1"/>
        <v/>
      </c>
      <c r="V499" s="318" t="str">
        <f ca="1"/>
        <v/>
      </c>
      <c r="W499" s="319" t="str">
        <f ca="1"/>
        <v/>
      </c>
      <c r="X499" s="339" t="str">
        <f ca="1"/>
        <v/>
      </c>
      <c r="Y499" s="318" t="str">
        <f ca="1"/>
        <v/>
      </c>
      <c r="Z499" s="319" t="str">
        <f ca="1"/>
        <v/>
      </c>
      <c r="AA499" s="319" t="str">
        <f ca="1"/>
        <v/>
      </c>
      <c r="AB499" s="323" t="str">
        <f ca="1"/>
        <v/>
      </c>
      <c r="AC499" s="342" t="str">
        <f ca="1"/>
        <v/>
      </c>
      <c r="AD499" s="343" t="str">
        <f ca="1"/>
        <v/>
      </c>
      <c r="AE499" s="344" t="str">
        <f ca="1"/>
        <v/>
      </c>
      <c r="AF499" s="319" t="str">
        <f ca="1"/>
        <v/>
      </c>
      <c r="AG499" s="319" t="str">
        <f ca="1"/>
        <v/>
      </c>
      <c r="AH499" s="341" t="str">
        <f ca="1"/>
        <v/>
      </c>
    </row>
    <row r="500" spans="6:34">
      <c r="F500" s="338" t="str">
        <f ca="1"/>
        <v/>
      </c>
      <c r="G500" s="318" t="str">
        <f ca="1"/>
        <v/>
      </c>
      <c r="H500" s="319" t="str">
        <f ca="1"/>
        <v/>
      </c>
      <c r="I500" s="339" t="str">
        <f ca="1"/>
        <v/>
      </c>
      <c r="J500" s="318" t="str">
        <f ca="1"/>
        <v/>
      </c>
      <c r="K500" s="319" t="str">
        <f ca="1"/>
        <v/>
      </c>
      <c r="L500" s="319" t="str">
        <f ca="1"/>
        <v/>
      </c>
      <c r="M500" s="323" t="str">
        <f ca="1"/>
        <v/>
      </c>
      <c r="N500" s="340" t="str">
        <f ca="1"/>
        <v/>
      </c>
      <c r="O500" s="319" t="str">
        <f ca="1"/>
        <v/>
      </c>
      <c r="P500" s="320" t="str">
        <f ca="1"/>
        <v/>
      </c>
      <c r="Q500" s="319" t="str">
        <f ca="1"/>
        <v/>
      </c>
      <c r="R500" s="341" t="str">
        <f ca="1"/>
        <v/>
      </c>
      <c r="T500" s="338" t="str">
        <f ca="1"/>
        <v/>
      </c>
      <c r="U500" s="318" t="str">
        <f ca="1"/>
        <v/>
      </c>
      <c r="V500" s="318" t="str">
        <f ca="1"/>
        <v/>
      </c>
      <c r="W500" s="319" t="str">
        <f ca="1"/>
        <v/>
      </c>
      <c r="X500" s="339" t="str">
        <f ca="1"/>
        <v/>
      </c>
      <c r="Y500" s="318" t="str">
        <f ca="1"/>
        <v/>
      </c>
      <c r="Z500" s="319" t="str">
        <f ca="1"/>
        <v/>
      </c>
      <c r="AA500" s="319" t="str">
        <f ca="1"/>
        <v/>
      </c>
      <c r="AB500" s="323" t="str">
        <f ca="1"/>
        <v/>
      </c>
      <c r="AC500" s="342" t="str">
        <f ca="1"/>
        <v/>
      </c>
      <c r="AD500" s="343" t="str">
        <f ca="1"/>
        <v/>
      </c>
      <c r="AE500" s="344" t="str">
        <f ca="1"/>
        <v/>
      </c>
      <c r="AF500" s="319" t="str">
        <f ca="1"/>
        <v/>
      </c>
      <c r="AG500" s="319" t="str">
        <f ca="1"/>
        <v/>
      </c>
      <c r="AH500" s="341" t="str">
        <f ca="1"/>
        <v/>
      </c>
    </row>
    <row r="501" spans="6:34">
      <c r="F501" s="338" t="str">
        <f ca="1"/>
        <v/>
      </c>
      <c r="G501" s="318" t="str">
        <f ca="1"/>
        <v/>
      </c>
      <c r="H501" s="319" t="str">
        <f ca="1"/>
        <v/>
      </c>
      <c r="I501" s="339" t="str">
        <f ca="1"/>
        <v/>
      </c>
      <c r="J501" s="318" t="str">
        <f ca="1"/>
        <v/>
      </c>
      <c r="K501" s="319" t="str">
        <f ca="1"/>
        <v/>
      </c>
      <c r="L501" s="319" t="str">
        <f ca="1"/>
        <v/>
      </c>
      <c r="M501" s="323" t="str">
        <f ca="1"/>
        <v/>
      </c>
      <c r="N501" s="340" t="str">
        <f ca="1"/>
        <v/>
      </c>
      <c r="O501" s="319" t="str">
        <f ca="1"/>
        <v/>
      </c>
      <c r="P501" s="320" t="str">
        <f ca="1"/>
        <v/>
      </c>
      <c r="Q501" s="319" t="str">
        <f ca="1"/>
        <v/>
      </c>
      <c r="R501" s="341" t="str">
        <f ca="1"/>
        <v/>
      </c>
      <c r="T501" s="338" t="str">
        <f ca="1"/>
        <v/>
      </c>
      <c r="U501" s="318" t="str">
        <f ca="1"/>
        <v/>
      </c>
      <c r="V501" s="318" t="str">
        <f ca="1"/>
        <v/>
      </c>
      <c r="W501" s="319" t="str">
        <f ca="1"/>
        <v/>
      </c>
      <c r="X501" s="339" t="str">
        <f ca="1"/>
        <v/>
      </c>
      <c r="Y501" s="318" t="str">
        <f ca="1"/>
        <v/>
      </c>
      <c r="Z501" s="319" t="str">
        <f ca="1"/>
        <v/>
      </c>
      <c r="AA501" s="319" t="str">
        <f ca="1"/>
        <v/>
      </c>
      <c r="AB501" s="323" t="str">
        <f ca="1"/>
        <v/>
      </c>
      <c r="AC501" s="342" t="str">
        <f ca="1"/>
        <v/>
      </c>
      <c r="AD501" s="343" t="str">
        <f ca="1"/>
        <v/>
      </c>
      <c r="AE501" s="344" t="str">
        <f ca="1"/>
        <v/>
      </c>
      <c r="AF501" s="319" t="str">
        <f ca="1"/>
        <v/>
      </c>
      <c r="AG501" s="319" t="str">
        <f ca="1"/>
        <v/>
      </c>
      <c r="AH501" s="341" t="str">
        <f ca="1"/>
        <v/>
      </c>
    </row>
    <row r="502" spans="6:34">
      <c r="F502" s="338" t="str">
        <f ca="1"/>
        <v/>
      </c>
      <c r="G502" s="318" t="str">
        <f ca="1"/>
        <v/>
      </c>
      <c r="H502" s="319" t="str">
        <f ca="1"/>
        <v/>
      </c>
      <c r="I502" s="339" t="str">
        <f ca="1"/>
        <v/>
      </c>
      <c r="J502" s="318" t="str">
        <f ca="1"/>
        <v/>
      </c>
      <c r="K502" s="319" t="str">
        <f ca="1"/>
        <v/>
      </c>
      <c r="L502" s="319" t="str">
        <f ca="1"/>
        <v/>
      </c>
      <c r="M502" s="323" t="str">
        <f ca="1"/>
        <v/>
      </c>
      <c r="N502" s="340" t="str">
        <f ca="1"/>
        <v/>
      </c>
      <c r="O502" s="319" t="str">
        <f ca="1"/>
        <v/>
      </c>
      <c r="P502" s="320" t="str">
        <f ca="1"/>
        <v/>
      </c>
      <c r="Q502" s="319" t="str">
        <f ca="1"/>
        <v/>
      </c>
      <c r="R502" s="341" t="str">
        <f ca="1"/>
        <v/>
      </c>
      <c r="T502" s="338" t="str">
        <f ca="1"/>
        <v/>
      </c>
      <c r="U502" s="318" t="str">
        <f ca="1"/>
        <v/>
      </c>
      <c r="V502" s="318" t="str">
        <f ca="1"/>
        <v/>
      </c>
      <c r="W502" s="319" t="str">
        <f ca="1"/>
        <v/>
      </c>
      <c r="X502" s="339" t="str">
        <f ca="1"/>
        <v/>
      </c>
      <c r="Y502" s="318" t="str">
        <f ca="1"/>
        <v/>
      </c>
      <c r="Z502" s="319" t="str">
        <f ca="1"/>
        <v/>
      </c>
      <c r="AA502" s="319" t="str">
        <f ca="1"/>
        <v/>
      </c>
      <c r="AB502" s="323" t="str">
        <f ca="1"/>
        <v/>
      </c>
      <c r="AC502" s="342" t="str">
        <f ca="1"/>
        <v/>
      </c>
      <c r="AD502" s="343" t="str">
        <f ca="1"/>
        <v/>
      </c>
      <c r="AE502" s="344" t="str">
        <f ca="1"/>
        <v/>
      </c>
      <c r="AF502" s="319" t="str">
        <f ca="1"/>
        <v/>
      </c>
      <c r="AG502" s="319" t="str">
        <f ca="1"/>
        <v/>
      </c>
      <c r="AH502" s="341" t="str">
        <f ca="1"/>
        <v/>
      </c>
    </row>
    <row r="503" spans="6:34">
      <c r="F503" s="338" t="e">
        <f ca="1"/>
        <v>#N/A</v>
      </c>
      <c r="G503" s="318" t="e">
        <f ca="1"/>
        <v>#N/A</v>
      </c>
      <c r="H503" s="319" t="e">
        <f ca="1"/>
        <v>#N/A</v>
      </c>
      <c r="I503" s="339" t="e">
        <f ca="1"/>
        <v>#N/A</v>
      </c>
      <c r="J503" s="318" t="e">
        <f ca="1"/>
        <v>#N/A</v>
      </c>
      <c r="K503" s="319" t="e">
        <f ca="1"/>
        <v>#N/A</v>
      </c>
      <c r="L503" s="319" t="e">
        <f ca="1"/>
        <v>#N/A</v>
      </c>
      <c r="M503" s="323" t="e">
        <f ca="1"/>
        <v>#N/A</v>
      </c>
      <c r="N503" s="340" t="e">
        <f ca="1"/>
        <v>#N/A</v>
      </c>
      <c r="O503" s="319" t="e">
        <f ca="1"/>
        <v>#N/A</v>
      </c>
      <c r="P503" s="320" t="e">
        <f ca="1"/>
        <v>#N/A</v>
      </c>
      <c r="Q503" s="319" t="e">
        <f ca="1"/>
        <v>#N/A</v>
      </c>
      <c r="R503" s="341" t="e">
        <f ca="1"/>
        <v>#N/A</v>
      </c>
      <c r="T503" s="338" t="e">
        <f ca="1"/>
        <v>#N/A</v>
      </c>
      <c r="U503" s="318" t="e">
        <f ca="1"/>
        <v>#N/A</v>
      </c>
      <c r="V503" s="318" t="e">
        <f ca="1"/>
        <v>#N/A</v>
      </c>
      <c r="W503" s="319" t="e">
        <f ca="1"/>
        <v>#N/A</v>
      </c>
      <c r="X503" s="339" t="e">
        <f ca="1"/>
        <v>#N/A</v>
      </c>
      <c r="Y503" s="318" t="e">
        <f ca="1"/>
        <v>#N/A</v>
      </c>
      <c r="Z503" s="319" t="e">
        <f ca="1"/>
        <v>#N/A</v>
      </c>
      <c r="AA503" s="319" t="e">
        <f ca="1"/>
        <v>#N/A</v>
      </c>
      <c r="AB503" s="323" t="e">
        <f ca="1"/>
        <v>#N/A</v>
      </c>
      <c r="AC503" s="342" t="e">
        <f ca="1"/>
        <v>#N/A</v>
      </c>
      <c r="AD503" s="343" t="e">
        <f ca="1"/>
        <v>#N/A</v>
      </c>
      <c r="AE503" s="344" t="e">
        <f ca="1"/>
        <v>#N/A</v>
      </c>
      <c r="AF503" s="319" t="e">
        <f ca="1"/>
        <v>#N/A</v>
      </c>
      <c r="AG503" s="319" t="e">
        <f ca="1"/>
        <v>#N/A</v>
      </c>
      <c r="AH503" s="341" t="e">
        <f ca="1"/>
        <v>#N/A</v>
      </c>
    </row>
    <row r="504" spans="6:34">
      <c r="F504" s="338" t="e">
        <f ca="1"/>
        <v>#N/A</v>
      </c>
      <c r="G504" s="318" t="e">
        <f ca="1"/>
        <v>#N/A</v>
      </c>
      <c r="H504" s="319" t="e">
        <f ca="1"/>
        <v>#N/A</v>
      </c>
      <c r="I504" s="339" t="e">
        <f ca="1"/>
        <v>#N/A</v>
      </c>
      <c r="J504" s="318" t="e">
        <f ca="1"/>
        <v>#N/A</v>
      </c>
      <c r="K504" s="319" t="e">
        <f ca="1"/>
        <v>#N/A</v>
      </c>
      <c r="L504" s="319" t="e">
        <f ca="1"/>
        <v>#N/A</v>
      </c>
      <c r="M504" s="323" t="e">
        <f ca="1"/>
        <v>#N/A</v>
      </c>
      <c r="N504" s="340" t="e">
        <f ca="1"/>
        <v>#N/A</v>
      </c>
      <c r="O504" s="319" t="e">
        <f ca="1"/>
        <v>#N/A</v>
      </c>
      <c r="P504" s="320" t="e">
        <f ca="1"/>
        <v>#N/A</v>
      </c>
      <c r="Q504" s="319" t="e">
        <f ca="1"/>
        <v>#N/A</v>
      </c>
      <c r="R504" s="341" t="e">
        <f ca="1"/>
        <v>#N/A</v>
      </c>
      <c r="T504" s="338" t="e">
        <f ca="1"/>
        <v>#N/A</v>
      </c>
      <c r="U504" s="318" t="e">
        <f ca="1"/>
        <v>#N/A</v>
      </c>
      <c r="V504" s="318" t="e">
        <f ca="1"/>
        <v>#N/A</v>
      </c>
      <c r="W504" s="319" t="e">
        <f ca="1"/>
        <v>#N/A</v>
      </c>
      <c r="X504" s="339" t="e">
        <f ca="1"/>
        <v>#N/A</v>
      </c>
      <c r="Y504" s="318" t="e">
        <f ca="1"/>
        <v>#N/A</v>
      </c>
      <c r="Z504" s="319" t="e">
        <f ca="1"/>
        <v>#N/A</v>
      </c>
      <c r="AA504" s="319" t="e">
        <f ca="1"/>
        <v>#N/A</v>
      </c>
      <c r="AB504" s="323" t="e">
        <f ca="1"/>
        <v>#N/A</v>
      </c>
      <c r="AC504" s="342" t="e">
        <f ca="1"/>
        <v>#N/A</v>
      </c>
      <c r="AD504" s="343" t="e">
        <f ca="1"/>
        <v>#N/A</v>
      </c>
      <c r="AE504" s="344" t="e">
        <f ca="1"/>
        <v>#N/A</v>
      </c>
      <c r="AF504" s="319" t="e">
        <f ca="1"/>
        <v>#N/A</v>
      </c>
      <c r="AG504" s="319" t="e">
        <f ca="1"/>
        <v>#N/A</v>
      </c>
      <c r="AH504" s="341" t="e">
        <f ca="1"/>
        <v>#N/A</v>
      </c>
    </row>
    <row r="505" spans="6:34">
      <c r="F505" s="338" t="e">
        <f ca="1"/>
        <v>#N/A</v>
      </c>
      <c r="G505" s="318" t="e">
        <f ca="1"/>
        <v>#N/A</v>
      </c>
      <c r="H505" s="319" t="e">
        <f ca="1"/>
        <v>#N/A</v>
      </c>
      <c r="I505" s="339" t="e">
        <f ca="1"/>
        <v>#N/A</v>
      </c>
      <c r="J505" s="318" t="e">
        <f ca="1"/>
        <v>#N/A</v>
      </c>
      <c r="K505" s="319" t="e">
        <f ca="1"/>
        <v>#N/A</v>
      </c>
      <c r="L505" s="319" t="e">
        <f ca="1"/>
        <v>#N/A</v>
      </c>
      <c r="M505" s="323" t="e">
        <f ca="1"/>
        <v>#N/A</v>
      </c>
      <c r="N505" s="340" t="e">
        <f ca="1"/>
        <v>#N/A</v>
      </c>
      <c r="O505" s="319" t="e">
        <f ca="1"/>
        <v>#N/A</v>
      </c>
      <c r="P505" s="320" t="e">
        <f ca="1"/>
        <v>#N/A</v>
      </c>
      <c r="Q505" s="319" t="e">
        <f ca="1"/>
        <v>#N/A</v>
      </c>
      <c r="R505" s="341" t="e">
        <f ca="1"/>
        <v>#N/A</v>
      </c>
      <c r="T505" s="338" t="e">
        <f ca="1"/>
        <v>#N/A</v>
      </c>
      <c r="U505" s="318" t="e">
        <f ca="1"/>
        <v>#N/A</v>
      </c>
      <c r="V505" s="318" t="e">
        <f ca="1"/>
        <v>#N/A</v>
      </c>
      <c r="W505" s="319" t="e">
        <f ca="1"/>
        <v>#N/A</v>
      </c>
      <c r="X505" s="339" t="e">
        <f ca="1"/>
        <v>#N/A</v>
      </c>
      <c r="Y505" s="318" t="e">
        <f ca="1"/>
        <v>#N/A</v>
      </c>
      <c r="Z505" s="319" t="e">
        <f ca="1"/>
        <v>#N/A</v>
      </c>
      <c r="AA505" s="319" t="e">
        <f ca="1"/>
        <v>#N/A</v>
      </c>
      <c r="AB505" s="323" t="e">
        <f ca="1"/>
        <v>#N/A</v>
      </c>
      <c r="AC505" s="342" t="e">
        <f ca="1"/>
        <v>#N/A</v>
      </c>
      <c r="AD505" s="343" t="e">
        <f ca="1"/>
        <v>#N/A</v>
      </c>
      <c r="AE505" s="344" t="e">
        <f ca="1"/>
        <v>#N/A</v>
      </c>
      <c r="AF505" s="319" t="e">
        <f ca="1"/>
        <v>#N/A</v>
      </c>
      <c r="AG505" s="319" t="e">
        <f ca="1"/>
        <v>#N/A</v>
      </c>
      <c r="AH505" s="341" t="e">
        <f ca="1"/>
        <v>#N/A</v>
      </c>
    </row>
    <row r="506" spans="6:34">
      <c r="F506" s="338" t="e">
        <f ca="1"/>
        <v>#N/A</v>
      </c>
      <c r="G506" s="318" t="e">
        <f ca="1"/>
        <v>#N/A</v>
      </c>
      <c r="H506" s="319" t="e">
        <f ca="1"/>
        <v>#N/A</v>
      </c>
      <c r="I506" s="339" t="e">
        <f ca="1"/>
        <v>#N/A</v>
      </c>
      <c r="J506" s="318" t="e">
        <f ca="1"/>
        <v>#N/A</v>
      </c>
      <c r="K506" s="319" t="e">
        <f ca="1"/>
        <v>#N/A</v>
      </c>
      <c r="L506" s="319" t="e">
        <f ca="1"/>
        <v>#N/A</v>
      </c>
      <c r="M506" s="323" t="e">
        <f ca="1"/>
        <v>#N/A</v>
      </c>
      <c r="N506" s="340" t="e">
        <f ca="1"/>
        <v>#N/A</v>
      </c>
      <c r="O506" s="319" t="e">
        <f ca="1"/>
        <v>#N/A</v>
      </c>
      <c r="P506" s="320" t="e">
        <f ca="1"/>
        <v>#N/A</v>
      </c>
      <c r="Q506" s="319" t="e">
        <f ca="1"/>
        <v>#N/A</v>
      </c>
      <c r="R506" s="341" t="e">
        <f ca="1"/>
        <v>#N/A</v>
      </c>
      <c r="T506" s="338" t="e">
        <f ca="1"/>
        <v>#N/A</v>
      </c>
      <c r="U506" s="318" t="e">
        <f ca="1"/>
        <v>#N/A</v>
      </c>
      <c r="V506" s="318" t="e">
        <f ca="1"/>
        <v>#N/A</v>
      </c>
      <c r="W506" s="319" t="e">
        <f ca="1"/>
        <v>#N/A</v>
      </c>
      <c r="X506" s="339" t="e">
        <f ca="1"/>
        <v>#N/A</v>
      </c>
      <c r="Y506" s="318" t="e">
        <f ca="1"/>
        <v>#N/A</v>
      </c>
      <c r="Z506" s="319" t="e">
        <f ca="1"/>
        <v>#N/A</v>
      </c>
      <c r="AA506" s="319" t="e">
        <f ca="1"/>
        <v>#N/A</v>
      </c>
      <c r="AB506" s="323" t="e">
        <f ca="1"/>
        <v>#N/A</v>
      </c>
      <c r="AC506" s="342" t="e">
        <f ca="1"/>
        <v>#N/A</v>
      </c>
      <c r="AD506" s="343" t="e">
        <f ca="1"/>
        <v>#N/A</v>
      </c>
      <c r="AE506" s="344" t="e">
        <f ca="1"/>
        <v>#N/A</v>
      </c>
      <c r="AF506" s="319" t="e">
        <f ca="1"/>
        <v>#N/A</v>
      </c>
      <c r="AG506" s="319" t="e">
        <f ca="1"/>
        <v>#N/A</v>
      </c>
      <c r="AH506" s="341" t="e">
        <f ca="1"/>
        <v>#N/A</v>
      </c>
    </row>
    <row r="507" spans="6:34">
      <c r="F507" s="338" t="e">
        <f ca="1"/>
        <v>#N/A</v>
      </c>
      <c r="G507" s="318" t="e">
        <f ca="1"/>
        <v>#N/A</v>
      </c>
      <c r="H507" s="319" t="e">
        <f ca="1"/>
        <v>#N/A</v>
      </c>
      <c r="I507" s="339" t="e">
        <f ca="1"/>
        <v>#N/A</v>
      </c>
      <c r="J507" s="318" t="e">
        <f ca="1"/>
        <v>#N/A</v>
      </c>
      <c r="K507" s="319" t="e">
        <f ca="1"/>
        <v>#N/A</v>
      </c>
      <c r="L507" s="319" t="e">
        <f ca="1"/>
        <v>#N/A</v>
      </c>
      <c r="M507" s="323" t="e">
        <f ca="1"/>
        <v>#N/A</v>
      </c>
      <c r="N507" s="340" t="e">
        <f ca="1"/>
        <v>#N/A</v>
      </c>
      <c r="O507" s="319" t="e">
        <f ca="1"/>
        <v>#N/A</v>
      </c>
      <c r="P507" s="320" t="e">
        <f ca="1"/>
        <v>#N/A</v>
      </c>
      <c r="Q507" s="319" t="e">
        <f ca="1"/>
        <v>#N/A</v>
      </c>
      <c r="R507" s="341" t="e">
        <f ca="1"/>
        <v>#N/A</v>
      </c>
      <c r="T507" s="338" t="e">
        <f ca="1"/>
        <v>#N/A</v>
      </c>
      <c r="U507" s="318" t="e">
        <f ca="1"/>
        <v>#N/A</v>
      </c>
      <c r="V507" s="318" t="e">
        <f ca="1"/>
        <v>#N/A</v>
      </c>
      <c r="W507" s="319" t="e">
        <f ca="1"/>
        <v>#N/A</v>
      </c>
      <c r="X507" s="339" t="e">
        <f ca="1"/>
        <v>#N/A</v>
      </c>
      <c r="Y507" s="318" t="e">
        <f ca="1"/>
        <v>#N/A</v>
      </c>
      <c r="Z507" s="319" t="e">
        <f ca="1"/>
        <v>#N/A</v>
      </c>
      <c r="AA507" s="319" t="e">
        <f ca="1"/>
        <v>#N/A</v>
      </c>
      <c r="AB507" s="323" t="e">
        <f ca="1"/>
        <v>#N/A</v>
      </c>
      <c r="AC507" s="342" t="e">
        <f ca="1"/>
        <v>#N/A</v>
      </c>
      <c r="AD507" s="343" t="e">
        <f ca="1"/>
        <v>#N/A</v>
      </c>
      <c r="AE507" s="344" t="e">
        <f ca="1"/>
        <v>#N/A</v>
      </c>
      <c r="AF507" s="319" t="e">
        <f ca="1"/>
        <v>#N/A</v>
      </c>
      <c r="AG507" s="319" t="e">
        <f ca="1"/>
        <v>#N/A</v>
      </c>
      <c r="AH507" s="341" t="e">
        <f ca="1"/>
        <v>#N/A</v>
      </c>
    </row>
    <row r="508" spans="6:34">
      <c r="F508" s="338" t="e">
        <f ca="1"/>
        <v>#N/A</v>
      </c>
      <c r="G508" s="318" t="e">
        <f ca="1"/>
        <v>#N/A</v>
      </c>
      <c r="H508" s="319" t="e">
        <f ca="1"/>
        <v>#N/A</v>
      </c>
      <c r="I508" s="339" t="e">
        <f ca="1"/>
        <v>#N/A</v>
      </c>
      <c r="J508" s="318" t="e">
        <f ca="1"/>
        <v>#N/A</v>
      </c>
      <c r="K508" s="319" t="e">
        <f ca="1"/>
        <v>#N/A</v>
      </c>
      <c r="L508" s="319" t="e">
        <f ca="1"/>
        <v>#N/A</v>
      </c>
      <c r="M508" s="323" t="e">
        <f ca="1"/>
        <v>#N/A</v>
      </c>
      <c r="N508" s="340" t="e">
        <f ca="1"/>
        <v>#N/A</v>
      </c>
      <c r="O508" s="319" t="e">
        <f ca="1"/>
        <v>#N/A</v>
      </c>
      <c r="P508" s="320" t="e">
        <f ca="1"/>
        <v>#N/A</v>
      </c>
      <c r="Q508" s="319" t="e">
        <f ca="1"/>
        <v>#N/A</v>
      </c>
      <c r="R508" s="341" t="e">
        <f ca="1"/>
        <v>#N/A</v>
      </c>
      <c r="T508" s="338" t="e">
        <f ca="1"/>
        <v>#N/A</v>
      </c>
      <c r="U508" s="318" t="e">
        <f ca="1"/>
        <v>#N/A</v>
      </c>
      <c r="V508" s="318" t="e">
        <f ca="1"/>
        <v>#N/A</v>
      </c>
      <c r="W508" s="319" t="e">
        <f ca="1"/>
        <v>#N/A</v>
      </c>
      <c r="X508" s="339" t="e">
        <f ca="1"/>
        <v>#N/A</v>
      </c>
      <c r="Y508" s="318" t="e">
        <f ca="1"/>
        <v>#N/A</v>
      </c>
      <c r="Z508" s="319" t="e">
        <f ca="1"/>
        <v>#N/A</v>
      </c>
      <c r="AA508" s="319" t="e">
        <f ca="1"/>
        <v>#N/A</v>
      </c>
      <c r="AB508" s="323" t="e">
        <f ca="1"/>
        <v>#N/A</v>
      </c>
      <c r="AC508" s="342" t="e">
        <f ca="1"/>
        <v>#N/A</v>
      </c>
      <c r="AD508" s="343" t="e">
        <f ca="1"/>
        <v>#N/A</v>
      </c>
      <c r="AE508" s="344" t="e">
        <f ca="1"/>
        <v>#N/A</v>
      </c>
      <c r="AF508" s="319" t="e">
        <f ca="1"/>
        <v>#N/A</v>
      </c>
      <c r="AG508" s="319" t="e">
        <f ca="1"/>
        <v>#N/A</v>
      </c>
      <c r="AH508" s="341" t="e">
        <f ca="1"/>
        <v>#N/A</v>
      </c>
    </row>
    <row r="509" spans="6:34">
      <c r="F509" s="338" t="e">
        <f ca="1"/>
        <v>#N/A</v>
      </c>
      <c r="G509" s="318" t="e">
        <f ca="1"/>
        <v>#N/A</v>
      </c>
      <c r="H509" s="319" t="e">
        <f ca="1"/>
        <v>#N/A</v>
      </c>
      <c r="I509" s="339" t="e">
        <f ca="1"/>
        <v>#N/A</v>
      </c>
      <c r="J509" s="318" t="e">
        <f ca="1"/>
        <v>#N/A</v>
      </c>
      <c r="K509" s="319" t="e">
        <f ca="1"/>
        <v>#N/A</v>
      </c>
      <c r="L509" s="319" t="e">
        <f ca="1"/>
        <v>#N/A</v>
      </c>
      <c r="M509" s="323" t="e">
        <f ca="1"/>
        <v>#N/A</v>
      </c>
      <c r="N509" s="340" t="e">
        <f ca="1"/>
        <v>#N/A</v>
      </c>
      <c r="O509" s="319" t="e">
        <f ca="1"/>
        <v>#N/A</v>
      </c>
      <c r="P509" s="320" t="e">
        <f ca="1"/>
        <v>#N/A</v>
      </c>
      <c r="Q509" s="319" t="e">
        <f ca="1"/>
        <v>#N/A</v>
      </c>
      <c r="R509" s="341" t="e">
        <f ca="1"/>
        <v>#N/A</v>
      </c>
      <c r="T509" s="338" t="e">
        <f ca="1"/>
        <v>#N/A</v>
      </c>
      <c r="U509" s="318" t="e">
        <f ca="1"/>
        <v>#N/A</v>
      </c>
      <c r="V509" s="318" t="e">
        <f ca="1"/>
        <v>#N/A</v>
      </c>
      <c r="W509" s="319" t="e">
        <f ca="1"/>
        <v>#N/A</v>
      </c>
      <c r="X509" s="339" t="e">
        <f ca="1"/>
        <v>#N/A</v>
      </c>
      <c r="Y509" s="318" t="e">
        <f ca="1"/>
        <v>#N/A</v>
      </c>
      <c r="Z509" s="319" t="e">
        <f ca="1"/>
        <v>#N/A</v>
      </c>
      <c r="AA509" s="319" t="e">
        <f ca="1"/>
        <v>#N/A</v>
      </c>
      <c r="AB509" s="323" t="e">
        <f ca="1"/>
        <v>#N/A</v>
      </c>
      <c r="AC509" s="342" t="e">
        <f ca="1"/>
        <v>#N/A</v>
      </c>
      <c r="AD509" s="343" t="e">
        <f ca="1"/>
        <v>#N/A</v>
      </c>
      <c r="AE509" s="344" t="e">
        <f ca="1"/>
        <v>#N/A</v>
      </c>
      <c r="AF509" s="319" t="e">
        <f ca="1"/>
        <v>#N/A</v>
      </c>
      <c r="AG509" s="319" t="e">
        <f ca="1"/>
        <v>#N/A</v>
      </c>
      <c r="AH509" s="341" t="e">
        <f ca="1"/>
        <v>#N/A</v>
      </c>
    </row>
    <row r="510" spans="6:34">
      <c r="F510" s="338" t="e">
        <f ca="1"/>
        <v>#N/A</v>
      </c>
      <c r="G510" s="318" t="e">
        <f ca="1"/>
        <v>#N/A</v>
      </c>
      <c r="H510" s="319" t="e">
        <f ca="1"/>
        <v>#N/A</v>
      </c>
      <c r="I510" s="339" t="e">
        <f ca="1"/>
        <v>#N/A</v>
      </c>
      <c r="J510" s="318" t="e">
        <f ca="1"/>
        <v>#N/A</v>
      </c>
      <c r="K510" s="319" t="e">
        <f ca="1"/>
        <v>#N/A</v>
      </c>
      <c r="L510" s="319" t="e">
        <f ca="1"/>
        <v>#N/A</v>
      </c>
      <c r="M510" s="323" t="e">
        <f ca="1"/>
        <v>#N/A</v>
      </c>
      <c r="N510" s="340" t="e">
        <f ca="1"/>
        <v>#N/A</v>
      </c>
      <c r="O510" s="319" t="e">
        <f ca="1"/>
        <v>#N/A</v>
      </c>
      <c r="P510" s="320" t="e">
        <f ca="1"/>
        <v>#N/A</v>
      </c>
      <c r="Q510" s="319" t="e">
        <f ca="1"/>
        <v>#N/A</v>
      </c>
      <c r="R510" s="341" t="e">
        <f ca="1"/>
        <v>#N/A</v>
      </c>
      <c r="T510" s="338" t="e">
        <f ca="1"/>
        <v>#N/A</v>
      </c>
      <c r="U510" s="318" t="e">
        <f ca="1"/>
        <v>#N/A</v>
      </c>
      <c r="V510" s="318" t="e">
        <f ca="1"/>
        <v>#N/A</v>
      </c>
      <c r="W510" s="319" t="e">
        <f ca="1"/>
        <v>#N/A</v>
      </c>
      <c r="X510" s="339" t="e">
        <f ca="1"/>
        <v>#N/A</v>
      </c>
      <c r="Y510" s="318" t="e">
        <f ca="1"/>
        <v>#N/A</v>
      </c>
      <c r="Z510" s="319" t="e">
        <f ca="1"/>
        <v>#N/A</v>
      </c>
      <c r="AA510" s="319" t="e">
        <f ca="1"/>
        <v>#N/A</v>
      </c>
      <c r="AB510" s="323" t="e">
        <f ca="1"/>
        <v>#N/A</v>
      </c>
      <c r="AC510" s="342" t="e">
        <f ca="1"/>
        <v>#N/A</v>
      </c>
      <c r="AD510" s="343" t="e">
        <f ca="1"/>
        <v>#N/A</v>
      </c>
      <c r="AE510" s="344" t="e">
        <f ca="1"/>
        <v>#N/A</v>
      </c>
      <c r="AF510" s="319" t="e">
        <f ca="1"/>
        <v>#N/A</v>
      </c>
      <c r="AG510" s="319" t="e">
        <f ca="1"/>
        <v>#N/A</v>
      </c>
      <c r="AH510" s="341" t="e">
        <f ca="1"/>
        <v>#N/A</v>
      </c>
    </row>
    <row r="511" spans="6:34">
      <c r="F511" s="338" t="e">
        <f ca="1"/>
        <v>#N/A</v>
      </c>
      <c r="G511" s="318" t="e">
        <f ca="1"/>
        <v>#N/A</v>
      </c>
      <c r="H511" s="319" t="e">
        <f ca="1"/>
        <v>#N/A</v>
      </c>
      <c r="I511" s="339" t="e">
        <f ca="1"/>
        <v>#N/A</v>
      </c>
      <c r="J511" s="318" t="e">
        <f ca="1"/>
        <v>#N/A</v>
      </c>
      <c r="K511" s="319" t="e">
        <f ca="1"/>
        <v>#N/A</v>
      </c>
      <c r="L511" s="319" t="e">
        <f ca="1"/>
        <v>#N/A</v>
      </c>
      <c r="M511" s="323" t="e">
        <f ca="1"/>
        <v>#N/A</v>
      </c>
      <c r="N511" s="340" t="e">
        <f ca="1"/>
        <v>#N/A</v>
      </c>
      <c r="O511" s="319" t="e">
        <f ca="1"/>
        <v>#N/A</v>
      </c>
      <c r="P511" s="320" t="e">
        <f ca="1"/>
        <v>#N/A</v>
      </c>
      <c r="Q511" s="319" t="e">
        <f ca="1"/>
        <v>#N/A</v>
      </c>
      <c r="R511" s="341" t="e">
        <f ca="1"/>
        <v>#N/A</v>
      </c>
      <c r="T511" s="338" t="e">
        <f ca="1"/>
        <v>#N/A</v>
      </c>
      <c r="U511" s="318" t="e">
        <f ca="1"/>
        <v>#N/A</v>
      </c>
      <c r="V511" s="318" t="e">
        <f ca="1"/>
        <v>#N/A</v>
      </c>
      <c r="W511" s="319" t="e">
        <f ca="1"/>
        <v>#N/A</v>
      </c>
      <c r="X511" s="339" t="e">
        <f ca="1"/>
        <v>#N/A</v>
      </c>
      <c r="Y511" s="318" t="e">
        <f ca="1"/>
        <v>#N/A</v>
      </c>
      <c r="Z511" s="319" t="e">
        <f ca="1"/>
        <v>#N/A</v>
      </c>
      <c r="AA511" s="319" t="e">
        <f ca="1"/>
        <v>#N/A</v>
      </c>
      <c r="AB511" s="323" t="e">
        <f ca="1"/>
        <v>#N/A</v>
      </c>
      <c r="AC511" s="342" t="e">
        <f ca="1"/>
        <v>#N/A</v>
      </c>
      <c r="AD511" s="343" t="e">
        <f ca="1"/>
        <v>#N/A</v>
      </c>
      <c r="AE511" s="344" t="e">
        <f ca="1"/>
        <v>#N/A</v>
      </c>
      <c r="AF511" s="319" t="e">
        <f ca="1"/>
        <v>#N/A</v>
      </c>
      <c r="AG511" s="319" t="e">
        <f ca="1"/>
        <v>#N/A</v>
      </c>
      <c r="AH511" s="341" t="e">
        <f ca="1"/>
        <v>#N/A</v>
      </c>
    </row>
    <row r="512" spans="6:34">
      <c r="F512" s="338" t="e">
        <f ca="1"/>
        <v>#N/A</v>
      </c>
      <c r="G512" s="318" t="e">
        <f ca="1"/>
        <v>#N/A</v>
      </c>
      <c r="H512" s="319" t="e">
        <f ca="1"/>
        <v>#N/A</v>
      </c>
      <c r="I512" s="339" t="e">
        <f ca="1"/>
        <v>#N/A</v>
      </c>
      <c r="J512" s="318" t="e">
        <f ca="1"/>
        <v>#N/A</v>
      </c>
      <c r="K512" s="319" t="e">
        <f ca="1"/>
        <v>#N/A</v>
      </c>
      <c r="L512" s="319" t="e">
        <f ca="1"/>
        <v>#N/A</v>
      </c>
      <c r="M512" s="323" t="e">
        <f ca="1"/>
        <v>#N/A</v>
      </c>
      <c r="N512" s="340" t="e">
        <f ca="1"/>
        <v>#N/A</v>
      </c>
      <c r="O512" s="319" t="e">
        <f ca="1"/>
        <v>#N/A</v>
      </c>
      <c r="P512" s="320" t="e">
        <f ca="1"/>
        <v>#N/A</v>
      </c>
      <c r="Q512" s="319" t="e">
        <f ca="1"/>
        <v>#N/A</v>
      </c>
      <c r="R512" s="341" t="e">
        <f ca="1"/>
        <v>#N/A</v>
      </c>
      <c r="T512" s="338" t="e">
        <f ca="1"/>
        <v>#N/A</v>
      </c>
      <c r="U512" s="318" t="e">
        <f ca="1"/>
        <v>#N/A</v>
      </c>
      <c r="V512" s="318" t="e">
        <f ca="1"/>
        <v>#N/A</v>
      </c>
      <c r="W512" s="319" t="e">
        <f ca="1"/>
        <v>#N/A</v>
      </c>
      <c r="X512" s="339" t="e">
        <f ca="1"/>
        <v>#N/A</v>
      </c>
      <c r="Y512" s="318" t="e">
        <f ca="1"/>
        <v>#N/A</v>
      </c>
      <c r="Z512" s="319" t="e">
        <f ca="1"/>
        <v>#N/A</v>
      </c>
      <c r="AA512" s="319" t="e">
        <f ca="1"/>
        <v>#N/A</v>
      </c>
      <c r="AB512" s="323" t="e">
        <f ca="1"/>
        <v>#N/A</v>
      </c>
      <c r="AC512" s="342" t="e">
        <f ca="1"/>
        <v>#N/A</v>
      </c>
      <c r="AD512" s="343" t="e">
        <f ca="1"/>
        <v>#N/A</v>
      </c>
      <c r="AE512" s="344" t="e">
        <f ca="1"/>
        <v>#N/A</v>
      </c>
      <c r="AF512" s="319" t="e">
        <f ca="1"/>
        <v>#N/A</v>
      </c>
      <c r="AG512" s="319" t="e">
        <f ca="1"/>
        <v>#N/A</v>
      </c>
      <c r="AH512" s="341" t="e">
        <f ca="1"/>
        <v>#N/A</v>
      </c>
    </row>
    <row r="513" spans="6:34">
      <c r="F513" s="338" t="e">
        <f ca="1"/>
        <v>#N/A</v>
      </c>
      <c r="G513" s="318" t="e">
        <f ca="1"/>
        <v>#N/A</v>
      </c>
      <c r="H513" s="319" t="e">
        <f ca="1"/>
        <v>#N/A</v>
      </c>
      <c r="I513" s="339" t="e">
        <f ca="1"/>
        <v>#N/A</v>
      </c>
      <c r="J513" s="318" t="e">
        <f ca="1"/>
        <v>#N/A</v>
      </c>
      <c r="K513" s="319" t="e">
        <f ca="1"/>
        <v>#N/A</v>
      </c>
      <c r="L513" s="319" t="e">
        <f ca="1"/>
        <v>#N/A</v>
      </c>
      <c r="M513" s="323" t="e">
        <f ca="1"/>
        <v>#N/A</v>
      </c>
      <c r="N513" s="340" t="e">
        <f ca="1"/>
        <v>#N/A</v>
      </c>
      <c r="O513" s="319" t="e">
        <f ca="1"/>
        <v>#N/A</v>
      </c>
      <c r="P513" s="320" t="e">
        <f ca="1"/>
        <v>#N/A</v>
      </c>
      <c r="Q513" s="319" t="e">
        <f ca="1"/>
        <v>#N/A</v>
      </c>
      <c r="R513" s="341" t="e">
        <f ca="1"/>
        <v>#N/A</v>
      </c>
      <c r="T513" s="338" t="e">
        <f ca="1"/>
        <v>#N/A</v>
      </c>
      <c r="U513" s="318" t="e">
        <f ca="1"/>
        <v>#N/A</v>
      </c>
      <c r="V513" s="318" t="e">
        <f ca="1"/>
        <v>#N/A</v>
      </c>
      <c r="W513" s="319" t="e">
        <f ca="1"/>
        <v>#N/A</v>
      </c>
      <c r="X513" s="339" t="e">
        <f ca="1"/>
        <v>#N/A</v>
      </c>
      <c r="Y513" s="318" t="e">
        <f ca="1"/>
        <v>#N/A</v>
      </c>
      <c r="Z513" s="319" t="e">
        <f ca="1"/>
        <v>#N/A</v>
      </c>
      <c r="AA513" s="319" t="e">
        <f ca="1"/>
        <v>#N/A</v>
      </c>
      <c r="AB513" s="323" t="e">
        <f ca="1"/>
        <v>#N/A</v>
      </c>
      <c r="AC513" s="342" t="e">
        <f ca="1"/>
        <v>#N/A</v>
      </c>
      <c r="AD513" s="343" t="e">
        <f ca="1"/>
        <v>#N/A</v>
      </c>
      <c r="AE513" s="344" t="e">
        <f ca="1"/>
        <v>#N/A</v>
      </c>
      <c r="AF513" s="319" t="e">
        <f ca="1"/>
        <v>#N/A</v>
      </c>
      <c r="AG513" s="319" t="e">
        <f ca="1"/>
        <v>#N/A</v>
      </c>
      <c r="AH513" s="341" t="e">
        <f ca="1"/>
        <v>#N/A</v>
      </c>
    </row>
  </sheetData>
  <dataValidations count="1">
    <dataValidation type="list" allowBlank="1" showInputMessage="1" showErrorMessage="1" sqref="D30">
      <formula1>"ON,OFF"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P131"/>
  <sheetViews>
    <sheetView showGridLines="0" showRowColHeaders="0" zoomScale="85" zoomScaleNormal="85" workbookViewId="0"/>
  </sheetViews>
  <sheetFormatPr defaultRowHeight="15"/>
  <cols>
    <col min="1" max="1" width="9.140625" style="250"/>
    <col min="2" max="2" width="15" style="250" customWidth="1"/>
    <col min="3" max="3" width="5.42578125" style="250" customWidth="1"/>
    <col min="4" max="4" width="3.85546875" style="250" customWidth="1"/>
    <col min="5" max="5" width="7.7109375" style="221" bestFit="1" customWidth="1"/>
    <col min="6" max="6" width="5.85546875" style="221" bestFit="1" customWidth="1"/>
    <col min="7" max="7" width="17" style="221" bestFit="1" customWidth="1"/>
    <col min="8" max="8" width="7.140625" style="221" bestFit="1" customWidth="1"/>
    <col min="9" max="9" width="7" style="221" bestFit="1" customWidth="1"/>
    <col min="10" max="10" width="7.85546875" style="221" bestFit="1" customWidth="1"/>
    <col min="11" max="11" width="7" style="221" bestFit="1" customWidth="1"/>
    <col min="12" max="12" width="7.5703125" style="221" bestFit="1" customWidth="1"/>
    <col min="13" max="13" width="7" style="221" bestFit="1" customWidth="1"/>
    <col min="14" max="14" width="8.5703125" style="221" bestFit="1" customWidth="1"/>
    <col min="15" max="15" width="9.28515625" style="250" customWidth="1"/>
    <col min="16" max="17" width="10.28515625" style="221" customWidth="1"/>
    <col min="18" max="18" width="15.140625" style="221" customWidth="1"/>
    <col min="19" max="21" width="10.28515625" style="221" customWidth="1"/>
    <col min="22" max="22" width="15.7109375" style="250" customWidth="1"/>
    <col min="23" max="25" width="9.28515625" style="250" customWidth="1"/>
    <col min="26" max="29" width="9.28515625" style="250" hidden="1" customWidth="1"/>
    <col min="30" max="42" width="9.140625" style="250" hidden="1" customWidth="1"/>
    <col min="43" max="44" width="8" style="250" hidden="1" customWidth="1"/>
    <col min="45" max="52" width="8" style="250" customWidth="1"/>
    <col min="53" max="16384" width="9.140625" style="250"/>
  </cols>
  <sheetData>
    <row r="1" spans="1:120" s="161" customFormat="1">
      <c r="A1" s="250"/>
      <c r="B1" s="250"/>
      <c r="C1" s="250"/>
      <c r="D1" s="250"/>
      <c r="E1" s="221"/>
      <c r="F1" s="221"/>
      <c r="G1" s="221"/>
      <c r="H1" s="373"/>
      <c r="I1" s="373"/>
      <c r="J1" s="373"/>
      <c r="K1" s="373"/>
      <c r="L1" s="187"/>
      <c r="M1" s="373"/>
      <c r="N1" s="373"/>
      <c r="P1" s="200"/>
      <c r="Q1" s="481"/>
      <c r="R1" s="481"/>
      <c r="S1" s="481"/>
      <c r="T1" s="481"/>
      <c r="U1" s="481"/>
      <c r="AT1" s="367"/>
      <c r="CD1" s="368"/>
      <c r="CE1" s="368"/>
      <c r="CF1" s="368"/>
      <c r="CG1" s="368"/>
      <c r="CH1" s="368"/>
      <c r="CI1" s="368"/>
      <c r="CJ1" s="368"/>
      <c r="CK1" s="368"/>
      <c r="CL1" s="368"/>
      <c r="CM1" s="368"/>
      <c r="CN1" s="368"/>
      <c r="CO1" s="368"/>
      <c r="CP1" s="368"/>
      <c r="CQ1" s="368"/>
      <c r="CR1" s="368"/>
      <c r="CS1" s="368"/>
      <c r="CT1" s="368"/>
      <c r="CU1" s="368"/>
      <c r="CV1" s="368"/>
      <c r="CW1" s="368"/>
      <c r="CX1" s="368"/>
      <c r="CY1" s="368"/>
      <c r="CZ1" s="368"/>
      <c r="DA1" s="368"/>
      <c r="DB1" s="368"/>
      <c r="DC1" s="368"/>
      <c r="DD1" s="368"/>
      <c r="DE1" s="368"/>
      <c r="DF1" s="368"/>
      <c r="DG1" s="368"/>
      <c r="DH1" s="368"/>
      <c r="DI1" s="368"/>
      <c r="DJ1" s="368"/>
      <c r="DK1" s="368"/>
      <c r="DL1" s="368"/>
      <c r="DM1" s="368"/>
      <c r="DN1" s="368"/>
      <c r="DO1" s="368"/>
      <c r="DP1" s="368"/>
    </row>
    <row r="2" spans="1:120" s="241" customFormat="1" ht="19.5">
      <c r="B2" s="251" t="s">
        <v>496</v>
      </c>
      <c r="C2" s="251"/>
      <c r="D2" s="251"/>
      <c r="E2" s="463"/>
      <c r="F2" s="463"/>
      <c r="G2" s="463"/>
      <c r="H2" s="237"/>
      <c r="I2" s="237"/>
      <c r="J2" s="237"/>
      <c r="K2" s="237"/>
      <c r="L2" s="238"/>
      <c r="M2" s="237"/>
      <c r="N2" s="237"/>
      <c r="P2" s="239"/>
      <c r="Q2" s="237"/>
      <c r="R2" s="237"/>
      <c r="S2" s="237"/>
      <c r="T2" s="237"/>
      <c r="U2" s="237"/>
      <c r="AT2" s="369"/>
    </row>
    <row r="3" spans="1:120" customFormat="1">
      <c r="E3" s="221"/>
      <c r="F3" s="221"/>
      <c r="G3" s="221"/>
      <c r="H3" s="221"/>
      <c r="I3" s="221"/>
      <c r="J3" s="221"/>
      <c r="K3" s="221"/>
      <c r="L3" s="221"/>
      <c r="M3" s="221"/>
      <c r="N3" s="221"/>
      <c r="P3" s="221"/>
      <c r="Q3" s="221"/>
      <c r="R3" s="221"/>
      <c r="S3" s="221"/>
      <c r="T3" s="221"/>
      <c r="U3" s="221"/>
      <c r="BC3" s="211"/>
      <c r="BD3" s="211"/>
      <c r="BE3" s="211"/>
      <c r="BF3" s="211"/>
      <c r="BG3" s="211"/>
      <c r="BH3" s="211"/>
      <c r="BI3" s="211"/>
      <c r="BJ3" s="211"/>
      <c r="BK3" s="211"/>
      <c r="BL3" s="211"/>
    </row>
    <row r="4" spans="1:120" s="161" customFormat="1">
      <c r="E4" s="373"/>
      <c r="F4" s="373"/>
      <c r="G4" s="373"/>
      <c r="H4" s="373"/>
      <c r="I4" s="373"/>
      <c r="J4" s="373"/>
      <c r="K4" s="373"/>
      <c r="L4" s="187"/>
      <c r="M4" s="373"/>
      <c r="N4" s="373"/>
      <c r="P4" s="221"/>
      <c r="Q4" s="221"/>
      <c r="R4" s="221"/>
      <c r="S4" s="221"/>
      <c r="T4" s="221"/>
      <c r="U4" s="221"/>
      <c r="Z4" s="374"/>
      <c r="AE4" s="374"/>
      <c r="AT4" s="367"/>
      <c r="CD4" s="368"/>
      <c r="CE4" s="368"/>
      <c r="CF4" s="368"/>
      <c r="CG4" s="368"/>
      <c r="CH4" s="368"/>
      <c r="CI4" s="368"/>
      <c r="CJ4" s="368"/>
      <c r="CK4" s="368"/>
      <c r="CL4" s="368"/>
      <c r="CM4" s="368"/>
      <c r="CN4" s="368"/>
      <c r="CO4" s="368"/>
      <c r="CP4" s="368"/>
      <c r="CQ4" s="368"/>
      <c r="CR4" s="368"/>
      <c r="CS4" s="368"/>
      <c r="CT4" s="368"/>
      <c r="CU4" s="368"/>
      <c r="CV4" s="368"/>
      <c r="CW4" s="368"/>
      <c r="CX4" s="368"/>
      <c r="CY4" s="368"/>
      <c r="CZ4" s="368"/>
      <c r="DA4" s="368"/>
      <c r="DB4" s="368"/>
      <c r="DC4" s="368"/>
      <c r="DD4" s="368"/>
      <c r="DE4" s="368"/>
      <c r="DF4" s="368"/>
      <c r="DG4" s="368"/>
      <c r="DH4" s="368"/>
      <c r="DI4" s="368"/>
      <c r="DJ4" s="368"/>
      <c r="DK4" s="368"/>
      <c r="DL4" s="368"/>
      <c r="DM4" s="368"/>
      <c r="DN4" s="368"/>
      <c r="DO4" s="368"/>
      <c r="DP4" s="368"/>
    </row>
    <row r="5" spans="1:120" ht="17.25">
      <c r="E5" s="484" t="s">
        <v>523</v>
      </c>
      <c r="I5" s="609"/>
      <c r="P5" s="484" t="s">
        <v>524</v>
      </c>
      <c r="T5" s="221">
        <f>H18/BS10</f>
        <v>0</v>
      </c>
      <c r="AA5" s="612" t="s">
        <v>819</v>
      </c>
      <c r="AB5" s="611"/>
      <c r="AC5" s="611"/>
      <c r="AD5" s="611"/>
      <c r="AE5" s="611"/>
      <c r="AH5"/>
      <c r="AI5"/>
      <c r="AJ5"/>
      <c r="AK5"/>
      <c r="AL5"/>
      <c r="AM5"/>
      <c r="AN5"/>
      <c r="AO5"/>
      <c r="AP5"/>
      <c r="AQ5"/>
      <c r="AR5"/>
      <c r="BO5" s="370" t="s">
        <v>498</v>
      </c>
      <c r="BR5" s="250" t="s">
        <v>7</v>
      </c>
      <c r="BS5" s="250">
        <v>101.51652757398551</v>
      </c>
    </row>
    <row r="6" spans="1:120">
      <c r="B6" s="375" t="s">
        <v>497</v>
      </c>
      <c r="E6" s="464" t="s">
        <v>515</v>
      </c>
      <c r="F6" s="465" t="s">
        <v>502</v>
      </c>
      <c r="G6" s="469" t="s">
        <v>515</v>
      </c>
      <c r="H6" s="465" t="s">
        <v>9</v>
      </c>
      <c r="I6" s="469" t="s">
        <v>515</v>
      </c>
      <c r="J6" s="465" t="s">
        <v>319</v>
      </c>
      <c r="K6" s="469" t="s">
        <v>515</v>
      </c>
      <c r="L6" s="465" t="s">
        <v>320</v>
      </c>
      <c r="M6" s="469" t="s">
        <v>515</v>
      </c>
      <c r="N6" s="466" t="s">
        <v>321</v>
      </c>
      <c r="P6" s="464" t="s">
        <v>515</v>
      </c>
      <c r="Q6" s="469" t="s">
        <v>502</v>
      </c>
      <c r="R6" s="483" t="s">
        <v>556</v>
      </c>
      <c r="S6" s="464" t="s">
        <v>515</v>
      </c>
      <c r="T6" s="469" t="s">
        <v>9</v>
      </c>
      <c r="U6" s="469" t="s">
        <v>521</v>
      </c>
      <c r="V6" s="464" t="s">
        <v>515</v>
      </c>
      <c r="W6" s="465" t="s">
        <v>12</v>
      </c>
      <c r="X6" s="483" t="s">
        <v>522</v>
      </c>
      <c r="Y6"/>
      <c r="Z6"/>
      <c r="AA6" s="612" t="str">
        <f ca="1">_xll.meLWOGridLoad(AA5)</f>
        <v>[2018/09/10 15:06] #Error: File A:\MARKETDATA\STATIC\STATICRISK.JSON does not exist</v>
      </c>
      <c r="AB6" s="611"/>
      <c r="AC6" s="611"/>
      <c r="AD6" s="611"/>
      <c r="AE6" s="611"/>
      <c r="AH6"/>
      <c r="AI6"/>
      <c r="AJ6"/>
      <c r="AK6"/>
      <c r="AL6"/>
      <c r="AM6"/>
      <c r="AN6"/>
      <c r="AO6"/>
      <c r="AP6"/>
      <c r="AQ6"/>
      <c r="AR6"/>
      <c r="BO6" s="462"/>
      <c r="BR6" s="250" t="s">
        <v>44</v>
      </c>
      <c r="BS6" s="250">
        <v>152.83756848209305</v>
      </c>
    </row>
    <row r="7" spans="1:120">
      <c r="B7" s="371"/>
      <c r="E7" s="159" t="s">
        <v>924</v>
      </c>
      <c r="F7" s="187"/>
      <c r="G7" s="470"/>
      <c r="H7" s="187"/>
      <c r="I7" s="470"/>
      <c r="J7" s="187"/>
      <c r="K7" s="470"/>
      <c r="L7" s="187"/>
      <c r="M7" s="470"/>
      <c r="N7" s="473"/>
      <c r="P7" s="159" t="s">
        <v>13</v>
      </c>
      <c r="Q7" s="184">
        <v>-4.7858636714124539E-3</v>
      </c>
      <c r="R7" s="485">
        <f>Curves!O7</f>
        <v>-1.2999999999999999E-3</v>
      </c>
      <c r="S7" s="159" t="s">
        <v>13</v>
      </c>
      <c r="T7" s="184">
        <v>1.9892811101947139E-3</v>
      </c>
      <c r="U7" s="486">
        <f>Curves!P7</f>
        <v>-5.1921709443082382E-4</v>
      </c>
      <c r="V7" s="159" t="s">
        <v>13</v>
      </c>
      <c r="W7" s="184">
        <v>4.0622823457275095E-3</v>
      </c>
      <c r="X7" s="485">
        <f>Curves!Q7</f>
        <v>7.8290556917623985E-7</v>
      </c>
      <c r="Y7"/>
      <c r="Z7"/>
      <c r="AA7" s="612" t="str">
        <f t="array" aca="1" ref="AA7:AR32" ca="1">_xll.meLWOMultiGridDisplay("STATICRISK","Level2",FALSE)</f>
        <v>[2018/09/10 15:06] #Error: Unable to find object with name "STATICRISK"</v>
      </c>
      <c r="AB7" s="612" t="str">
        <f ca="1"/>
        <v>[2018/09/10 15:06] #Error: Unable to find object with name "STATICRISK"</v>
      </c>
      <c r="AC7" s="612" t="str">
        <f ca="1"/>
        <v>[2018/09/10 15:06] #Error: Unable to find object with name "STATICRISK"</v>
      </c>
      <c r="AD7" s="612" t="str">
        <f ca="1"/>
        <v>[2018/09/10 15:06] #Error: Unable to find object with name "STATICRISK"</v>
      </c>
      <c r="AE7" s="612" t="str">
        <f ca="1"/>
        <v>[2018/09/10 15:06] #Error: Unable to find object with name "STATICRISK"</v>
      </c>
      <c r="AF7" s="612" t="str">
        <f ca="1"/>
        <v>[2018/09/10 15:06] #Error: Unable to find object with name "STATICRISK"</v>
      </c>
      <c r="AG7" s="612" t="str">
        <f ca="1"/>
        <v>[2018/09/10 15:06] #Error: Unable to find object with name "STATICRISK"</v>
      </c>
      <c r="AH7" s="612" t="str">
        <f ca="1"/>
        <v>[2018/09/10 15:06] #Error: Unable to find object with name "STATICRISK"</v>
      </c>
      <c r="AI7" s="612" t="str">
        <f ca="1"/>
        <v>[2018/09/10 15:06] #Error: Unable to find object with name "STATICRISK"</v>
      </c>
      <c r="AJ7" s="612" t="str">
        <f ca="1"/>
        <v>[2018/09/10 15:06] #Error: Unable to find object with name "STATICRISK"</v>
      </c>
      <c r="AK7" s="612" t="str">
        <f ca="1"/>
        <v>[2018/09/10 15:06] #Error: Unable to find object with name "STATICRISK"</v>
      </c>
      <c r="AL7" s="612" t="str">
        <f ca="1"/>
        <v>[2018/09/10 15:06] #Error: Unable to find object with name "STATICRISK"</v>
      </c>
      <c r="AM7" s="612" t="str">
        <f ca="1"/>
        <v>[2018/09/10 15:06] #Error: Unable to find object with name "STATICRISK"</v>
      </c>
      <c r="AN7" s="612" t="str">
        <f ca="1"/>
        <v>[2018/09/10 15:06] #Error: Unable to find object with name "STATICRISK"</v>
      </c>
      <c r="AO7" s="612" t="str">
        <f ca="1"/>
        <v>[2018/09/10 15:06] #Error: Unable to find object with name "STATICRISK"</v>
      </c>
      <c r="AP7" s="612" t="str">
        <f ca="1"/>
        <v>[2018/09/10 15:06] #Error: Unable to find object with name "STATICRISK"</v>
      </c>
      <c r="AQ7" s="612" t="str">
        <f ca="1"/>
        <v>[2018/09/10 15:06] #Error: Unable to find object with name "STATICRISK"</v>
      </c>
      <c r="AR7" s="612" t="str">
        <f ca="1"/>
        <v>[2018/09/10 15:06] #Error: Unable to find object with name "STATICRISK"</v>
      </c>
      <c r="BO7" s="371" t="str">
        <f>IF(B7="","",Curves!$AI$12)</f>
        <v/>
      </c>
      <c r="BR7" s="250" t="s">
        <v>10</v>
      </c>
      <c r="BS7" s="250">
        <v>203.54682093579322</v>
      </c>
      <c r="CA7" s="250" t="str">
        <f t="array" aca="1" ref="CA7:CJ54" ca="1">_xll.meLWOSwapDeltaLadder(PortfolioTradeStart:OFFSET(PortfolioTradeStart,PortfolioTradeCount,0),PortfolioCurveStart:OFFSET(PortfolioCurveStart,PortfolioTradeCount,0),,,,,TRUE)</f>
        <v>[2018/09/10 15:06] #Error: The size of the curveCollectionNames block should match the size of swapNames block.</v>
      </c>
      <c r="CB7" s="250" t="str">
        <f ca="1"/>
        <v>[2018/09/10 15:06] #Error: The size of the curveCollectionNames block should match the size of swapNames block.</v>
      </c>
      <c r="CC7" s="250" t="str">
        <f ca="1"/>
        <v>[2018/09/10 15:06] #Error: The size of the curveCollectionNames block should match the size of swapNames block.</v>
      </c>
      <c r="CD7" s="250" t="str">
        <f ca="1"/>
        <v>[2018/09/10 15:06] #Error: The size of the curveCollectionNames block should match the size of swapNames block.</v>
      </c>
      <c r="CE7" s="250" t="str">
        <f ca="1"/>
        <v>[2018/09/10 15:06] #Error: The size of the curveCollectionNames block should match the size of swapNames block.</v>
      </c>
      <c r="CF7" s="250" t="str">
        <f ca="1"/>
        <v>[2018/09/10 15:06] #Error: The size of the curveCollectionNames block should match the size of swapNames block.</v>
      </c>
      <c r="CG7" s="250" t="str">
        <f ca="1"/>
        <v>[2018/09/10 15:06] #Error: The size of the curveCollectionNames block should match the size of swapNames block.</v>
      </c>
      <c r="CH7" s="250" t="str">
        <f ca="1"/>
        <v>[2018/09/10 15:06] #Error: The size of the curveCollectionNames block should match the size of swapNames block.</v>
      </c>
      <c r="CI7" s="250" t="str">
        <f ca="1"/>
        <v>[2018/09/10 15:06] #Error: The size of the curveCollectionNames block should match the size of swapNames block.</v>
      </c>
      <c r="CJ7" s="250" t="str">
        <f ca="1"/>
        <v>[2018/09/10 15:06] #Error: The size of the curveCollectionNames block should match the size of swapNames block.</v>
      </c>
    </row>
    <row r="8" spans="1:120">
      <c r="B8" s="371"/>
      <c r="E8" s="159"/>
      <c r="F8" s="187"/>
      <c r="G8" s="470"/>
      <c r="H8" s="187"/>
      <c r="I8" s="470"/>
      <c r="J8" s="187"/>
      <c r="K8" s="470"/>
      <c r="L8" s="187"/>
      <c r="M8" s="470"/>
      <c r="N8" s="473"/>
      <c r="P8" s="159" t="s">
        <v>15</v>
      </c>
      <c r="Q8" s="184">
        <v>4.9004010690497099E-3</v>
      </c>
      <c r="R8" s="485">
        <f>Curves!O8</f>
        <v>1.0000000000000002E-4</v>
      </c>
      <c r="S8" s="159" t="s">
        <v>15</v>
      </c>
      <c r="T8" s="184">
        <v>-4.9987157001404805E-5</v>
      </c>
      <c r="U8" s="486">
        <f>Curves!P8</f>
        <v>9.9379271418485282E-4</v>
      </c>
      <c r="V8" s="159" t="s">
        <v>15</v>
      </c>
      <c r="W8" s="184">
        <v>6.767254968048197E-4</v>
      </c>
      <c r="X8" s="485">
        <f>Curves!Q8</f>
        <v>1.5587927141848528E-3</v>
      </c>
      <c r="Y8"/>
      <c r="Z8" s="329" t="e">
        <f ca="1">VLOOKUP("EUR_FUTURE_"&amp;AA8,$G$7:$H$54,2,FALSE)</f>
        <v>#N/A</v>
      </c>
      <c r="AA8" s="612" t="str">
        <f ca="1"/>
        <v>[2018/09/10 15:06] #Error: Unable to find object with name "STATICRISK"</v>
      </c>
      <c r="AB8" s="613" t="str">
        <f ca="1"/>
        <v>[2018/09/10 15:06] #Error: Unable to find object with name "STATICRISK"</v>
      </c>
      <c r="AC8" s="613" t="str">
        <f ca="1"/>
        <v>[2018/09/10 15:06] #Error: Unable to find object with name "STATICRISK"</v>
      </c>
      <c r="AD8" s="613" t="str">
        <f ca="1"/>
        <v>[2018/09/10 15:06] #Error: Unable to find object with name "STATICRISK"</v>
      </c>
      <c r="AE8" s="613" t="str">
        <f ca="1"/>
        <v>[2018/09/10 15:06] #Error: Unable to find object with name "STATICRISK"</v>
      </c>
      <c r="AF8" s="613" t="str">
        <f ca="1"/>
        <v>[2018/09/10 15:06] #Error: Unable to find object with name "STATICRISK"</v>
      </c>
      <c r="AG8" s="613" t="str">
        <f ca="1"/>
        <v>[2018/09/10 15:06] #Error: Unable to find object with name "STATICRISK"</v>
      </c>
      <c r="AH8" s="613" t="str">
        <f ca="1"/>
        <v>[2018/09/10 15:06] #Error: Unable to find object with name "STATICRISK"</v>
      </c>
      <c r="AI8" s="613" t="str">
        <f ca="1"/>
        <v>[2018/09/10 15:06] #Error: Unable to find object with name "STATICRISK"</v>
      </c>
      <c r="AJ8" s="613" t="str">
        <f ca="1"/>
        <v>[2018/09/10 15:06] #Error: Unable to find object with name "STATICRISK"</v>
      </c>
      <c r="AK8" s="613" t="str">
        <f ca="1"/>
        <v>[2018/09/10 15:06] #Error: Unable to find object with name "STATICRISK"</v>
      </c>
      <c r="AL8" s="613" t="str">
        <f ca="1"/>
        <v>[2018/09/10 15:06] #Error: Unable to find object with name "STATICRISK"</v>
      </c>
      <c r="AM8" s="613" t="str">
        <f ca="1"/>
        <v>[2018/09/10 15:06] #Error: Unable to find object with name "STATICRISK"</v>
      </c>
      <c r="AN8" s="613" t="str">
        <f ca="1"/>
        <v>[2018/09/10 15:06] #Error: Unable to find object with name "STATICRISK"</v>
      </c>
      <c r="AO8" s="613" t="str">
        <f ca="1"/>
        <v>[2018/09/10 15:06] #Error: Unable to find object with name "STATICRISK"</v>
      </c>
      <c r="AP8" s="613" t="str">
        <f ca="1"/>
        <v>[2018/09/10 15:06] #Error: Unable to find object with name "STATICRISK"</v>
      </c>
      <c r="AQ8" s="613" t="str">
        <f ca="1"/>
        <v>[2018/09/10 15:06] #Error: Unable to find object with name "STATICRISK"</v>
      </c>
      <c r="AR8" s="613" t="str">
        <f ca="1"/>
        <v>[2018/09/10 15:06] #Error: Unable to find object with name "STATICRISK"</v>
      </c>
      <c r="BO8" s="371" t="str">
        <f>IF(B8="","",Curves!$AI$12)</f>
        <v/>
      </c>
      <c r="BR8" s="250" t="s">
        <v>13</v>
      </c>
      <c r="BS8" s="250">
        <v>301.87120773662173</v>
      </c>
      <c r="CA8" s="250" t="str">
        <f ca="1"/>
        <v>[2018/09/10 15:06] #Error: The size of the curveCollectionNames block should match the size of swapNames block.</v>
      </c>
      <c r="CB8" s="250" t="str">
        <f ca="1"/>
        <v>[2018/09/10 15:06] #Error: The size of the curveCollectionNames block should match the size of swapNames block.</v>
      </c>
      <c r="CC8" s="250" t="str">
        <f ca="1"/>
        <v>[2018/09/10 15:06] #Error: The size of the curveCollectionNames block should match the size of swapNames block.</v>
      </c>
      <c r="CD8" s="250" t="str">
        <f ca="1"/>
        <v>[2018/09/10 15:06] #Error: The size of the curveCollectionNames block should match the size of swapNames block.</v>
      </c>
      <c r="CE8" s="250" t="str">
        <f ca="1"/>
        <v>[2018/09/10 15:06] #Error: The size of the curveCollectionNames block should match the size of swapNames block.</v>
      </c>
      <c r="CF8" s="250" t="str">
        <f ca="1"/>
        <v>[2018/09/10 15:06] #Error: The size of the curveCollectionNames block should match the size of swapNames block.</v>
      </c>
      <c r="CG8" s="250" t="str">
        <f ca="1"/>
        <v>[2018/09/10 15:06] #Error: The size of the curveCollectionNames block should match the size of swapNames block.</v>
      </c>
      <c r="CH8" s="250" t="str">
        <f ca="1"/>
        <v>[2018/09/10 15:06] #Error: The size of the curveCollectionNames block should match the size of swapNames block.</v>
      </c>
      <c r="CI8" s="250" t="str">
        <f ca="1"/>
        <v>[2018/09/10 15:06] #Error: The size of the curveCollectionNames block should match the size of swapNames block.</v>
      </c>
      <c r="CJ8" s="250" t="str">
        <f ca="1"/>
        <v>[2018/09/10 15:06] #Error: The size of the curveCollectionNames block should match the size of swapNames block.</v>
      </c>
    </row>
    <row r="9" spans="1:120">
      <c r="B9" s="371"/>
      <c r="E9" s="159"/>
      <c r="F9" s="187"/>
      <c r="G9" s="470"/>
      <c r="H9" s="187"/>
      <c r="I9" s="470"/>
      <c r="J9" s="187"/>
      <c r="K9" s="470"/>
      <c r="L9" s="187"/>
      <c r="M9" s="470"/>
      <c r="N9" s="473"/>
      <c r="P9" s="159" t="s">
        <v>16</v>
      </c>
      <c r="Q9" s="184">
        <v>-2.7775699776001445E-2</v>
      </c>
      <c r="R9" s="485">
        <f>Curves!O9</f>
        <v>1.4400000000000003E-3</v>
      </c>
      <c r="S9" s="159" t="s">
        <v>16</v>
      </c>
      <c r="T9" s="184">
        <v>100.21127438910582</v>
      </c>
      <c r="U9" s="486">
        <f>Curves!P9</f>
        <v>2.4530294609068476E-3</v>
      </c>
      <c r="V9" s="159" t="s">
        <v>16</v>
      </c>
      <c r="W9" s="184">
        <v>101.67324314276222</v>
      </c>
      <c r="X9" s="485">
        <f>Curves!Q9</f>
        <v>3.0630294609068475E-3</v>
      </c>
      <c r="Y9"/>
      <c r="Z9" s="329" t="e">
        <f t="shared" ref="Z9:Z15" ca="1" si="0">VLOOKUP("EUR_FUTURE_"&amp;AA9,$G$7:$H$54,2,FALSE)</f>
        <v>#N/A</v>
      </c>
      <c r="AA9" s="612" t="str">
        <f ca="1"/>
        <v>[2018/09/10 15:06] #Error: Unable to find object with name "STATICRISK"</v>
      </c>
      <c r="AB9" s="613" t="str">
        <f ca="1"/>
        <v>[2018/09/10 15:06] #Error: Unable to find object with name "STATICRISK"</v>
      </c>
      <c r="AC9" s="613" t="str">
        <f ca="1"/>
        <v>[2018/09/10 15:06] #Error: Unable to find object with name "STATICRISK"</v>
      </c>
      <c r="AD9" s="613" t="str">
        <f ca="1"/>
        <v>[2018/09/10 15:06] #Error: Unable to find object with name "STATICRISK"</v>
      </c>
      <c r="AE9" s="613" t="str">
        <f ca="1"/>
        <v>[2018/09/10 15:06] #Error: Unable to find object with name "STATICRISK"</v>
      </c>
      <c r="AF9" s="613" t="str">
        <f ca="1"/>
        <v>[2018/09/10 15:06] #Error: Unable to find object with name "STATICRISK"</v>
      </c>
      <c r="AG9" s="613" t="str">
        <f ca="1"/>
        <v>[2018/09/10 15:06] #Error: Unable to find object with name "STATICRISK"</v>
      </c>
      <c r="AH9" s="613" t="str">
        <f ca="1"/>
        <v>[2018/09/10 15:06] #Error: Unable to find object with name "STATICRISK"</v>
      </c>
      <c r="AI9" s="613" t="str">
        <f ca="1"/>
        <v>[2018/09/10 15:06] #Error: Unable to find object with name "STATICRISK"</v>
      </c>
      <c r="AJ9" s="613" t="str">
        <f ca="1"/>
        <v>[2018/09/10 15:06] #Error: Unable to find object with name "STATICRISK"</v>
      </c>
      <c r="AK9" s="613" t="str">
        <f ca="1"/>
        <v>[2018/09/10 15:06] #Error: Unable to find object with name "STATICRISK"</v>
      </c>
      <c r="AL9" s="613" t="str">
        <f ca="1"/>
        <v>[2018/09/10 15:06] #Error: Unable to find object with name "STATICRISK"</v>
      </c>
      <c r="AM9" s="613" t="str">
        <f ca="1"/>
        <v>[2018/09/10 15:06] #Error: Unable to find object with name "STATICRISK"</v>
      </c>
      <c r="AN9" s="613" t="str">
        <f ca="1"/>
        <v>[2018/09/10 15:06] #Error: Unable to find object with name "STATICRISK"</v>
      </c>
      <c r="AO9" s="613" t="str">
        <f ca="1"/>
        <v>[2018/09/10 15:06] #Error: Unable to find object with name "STATICRISK"</v>
      </c>
      <c r="AP9" s="613" t="str">
        <f ca="1"/>
        <v>[2018/09/10 15:06] #Error: Unable to find object with name "STATICRISK"</v>
      </c>
      <c r="AQ9" s="613" t="str">
        <f ca="1"/>
        <v>[2018/09/10 15:06] #Error: Unable to find object with name "STATICRISK"</v>
      </c>
      <c r="AR9" s="613" t="str">
        <f ca="1"/>
        <v>[2018/09/10 15:06] #Error: Unable to find object with name "STATICRISK"</v>
      </c>
      <c r="BO9" s="371" t="str">
        <f>IF(B9="","",Curves!$AI$12)</f>
        <v/>
      </c>
      <c r="BR9" s="250" t="s">
        <v>15</v>
      </c>
      <c r="BS9" s="250">
        <v>401.33082080632448</v>
      </c>
      <c r="CA9" s="250" t="str">
        <f ca="1"/>
        <v>[2018/09/10 15:06] #Error: The size of the curveCollectionNames block should match the size of swapNames block.</v>
      </c>
      <c r="CB9" s="250" t="str">
        <f ca="1"/>
        <v>[2018/09/10 15:06] #Error: The size of the curveCollectionNames block should match the size of swapNames block.</v>
      </c>
      <c r="CC9" s="250" t="str">
        <f ca="1"/>
        <v>[2018/09/10 15:06] #Error: The size of the curveCollectionNames block should match the size of swapNames block.</v>
      </c>
      <c r="CD9" s="250" t="str">
        <f ca="1"/>
        <v>[2018/09/10 15:06] #Error: The size of the curveCollectionNames block should match the size of swapNames block.</v>
      </c>
      <c r="CE9" s="250" t="str">
        <f ca="1"/>
        <v>[2018/09/10 15:06] #Error: The size of the curveCollectionNames block should match the size of swapNames block.</v>
      </c>
      <c r="CF9" s="250" t="str">
        <f ca="1"/>
        <v>[2018/09/10 15:06] #Error: The size of the curveCollectionNames block should match the size of swapNames block.</v>
      </c>
      <c r="CG9" s="250" t="str">
        <f ca="1"/>
        <v>[2018/09/10 15:06] #Error: The size of the curveCollectionNames block should match the size of swapNames block.</v>
      </c>
      <c r="CH9" s="250" t="str">
        <f ca="1"/>
        <v>[2018/09/10 15:06] #Error: The size of the curveCollectionNames block should match the size of swapNames block.</v>
      </c>
      <c r="CI9" s="250" t="str">
        <f ca="1"/>
        <v>[2018/09/10 15:06] #Error: The size of the curveCollectionNames block should match the size of swapNames block.</v>
      </c>
      <c r="CJ9" s="250" t="str">
        <f ca="1"/>
        <v>[2018/09/10 15:06] #Error: The size of the curveCollectionNames block should match the size of swapNames block.</v>
      </c>
    </row>
    <row r="10" spans="1:120">
      <c r="B10" s="371"/>
      <c r="E10" s="159"/>
      <c r="F10" s="187"/>
      <c r="G10" s="470"/>
      <c r="H10" s="187"/>
      <c r="I10" s="470"/>
      <c r="J10" s="187"/>
      <c r="K10" s="470"/>
      <c r="L10" s="187"/>
      <c r="M10" s="470"/>
      <c r="N10" s="473"/>
      <c r="P10" s="159" t="s">
        <v>18</v>
      </c>
      <c r="Q10" s="184">
        <v>-1.8828892417961729E-3</v>
      </c>
      <c r="R10" s="485">
        <f>Curves!O10</f>
        <v>2.7399999999999998E-3</v>
      </c>
      <c r="S10" s="159" t="s">
        <v>18</v>
      </c>
      <c r="T10" s="184">
        <v>-3.2199290458756284E-4</v>
      </c>
      <c r="U10" s="486">
        <f>Curves!P10</f>
        <v>3.8355685755820409E-3</v>
      </c>
      <c r="V10" s="159" t="s">
        <v>18</v>
      </c>
      <c r="W10" s="184">
        <v>7.2091895349449091E-4</v>
      </c>
      <c r="X10" s="485">
        <f>Curves!Q10</f>
        <v>4.4705685755820415E-3</v>
      </c>
      <c r="Y10"/>
      <c r="Z10" s="329" t="e">
        <f t="shared" ca="1" si="0"/>
        <v>#N/A</v>
      </c>
      <c r="AA10" s="612" t="str">
        <f ca="1"/>
        <v>[2018/09/10 15:06] #Error: Unable to find object with name "STATICRISK"</v>
      </c>
      <c r="AB10" s="613" t="str">
        <f ca="1"/>
        <v>[2018/09/10 15:06] #Error: Unable to find object with name "STATICRISK"</v>
      </c>
      <c r="AC10" s="613" t="str">
        <f ca="1"/>
        <v>[2018/09/10 15:06] #Error: Unable to find object with name "STATICRISK"</v>
      </c>
      <c r="AD10" s="613" t="str">
        <f ca="1"/>
        <v>[2018/09/10 15:06] #Error: Unable to find object with name "STATICRISK"</v>
      </c>
      <c r="AE10" s="613" t="str">
        <f ca="1"/>
        <v>[2018/09/10 15:06] #Error: Unable to find object with name "STATICRISK"</v>
      </c>
      <c r="AF10" s="613" t="str">
        <f ca="1"/>
        <v>[2018/09/10 15:06] #Error: Unable to find object with name "STATICRISK"</v>
      </c>
      <c r="AG10" s="613" t="str">
        <f ca="1"/>
        <v>[2018/09/10 15:06] #Error: Unable to find object with name "STATICRISK"</v>
      </c>
      <c r="AH10" s="613" t="str">
        <f ca="1"/>
        <v>[2018/09/10 15:06] #Error: Unable to find object with name "STATICRISK"</v>
      </c>
      <c r="AI10" s="613" t="str">
        <f ca="1"/>
        <v>[2018/09/10 15:06] #Error: Unable to find object with name "STATICRISK"</v>
      </c>
      <c r="AJ10" s="613" t="str">
        <f ca="1"/>
        <v>[2018/09/10 15:06] #Error: Unable to find object with name "STATICRISK"</v>
      </c>
      <c r="AK10" s="613" t="str">
        <f ca="1"/>
        <v>[2018/09/10 15:06] #Error: Unable to find object with name "STATICRISK"</v>
      </c>
      <c r="AL10" s="613" t="str">
        <f ca="1"/>
        <v>[2018/09/10 15:06] #Error: Unable to find object with name "STATICRISK"</v>
      </c>
      <c r="AM10" s="613" t="str">
        <f ca="1"/>
        <v>[2018/09/10 15:06] #Error: Unable to find object with name "STATICRISK"</v>
      </c>
      <c r="AN10" s="613" t="str">
        <f ca="1"/>
        <v>[2018/09/10 15:06] #Error: Unable to find object with name "STATICRISK"</v>
      </c>
      <c r="AO10" s="613" t="str">
        <f ca="1"/>
        <v>[2018/09/10 15:06] #Error: Unable to find object with name "STATICRISK"</v>
      </c>
      <c r="AP10" s="613" t="str">
        <f ca="1"/>
        <v>[2018/09/10 15:06] #Error: Unable to find object with name "STATICRISK"</v>
      </c>
      <c r="AQ10" s="613" t="str">
        <f ca="1"/>
        <v>[2018/09/10 15:06] #Error: Unable to find object with name "STATICRISK"</v>
      </c>
      <c r="AR10" s="613" t="str">
        <f ca="1"/>
        <v>[2018/09/10 15:06] #Error: Unable to find object with name "STATICRISK"</v>
      </c>
      <c r="BO10" s="371" t="str">
        <f>IF(B10="","",Curves!$AI$12)</f>
        <v/>
      </c>
      <c r="BR10" s="250" t="s">
        <v>16</v>
      </c>
      <c r="BS10" s="250">
        <v>499.96755641652271</v>
      </c>
      <c r="CA10" s="250" t="str">
        <f ca="1"/>
        <v>[2018/09/10 15:06] #Error: The size of the curveCollectionNames block should match the size of swapNames block.</v>
      </c>
      <c r="CB10" s="250" t="str">
        <f ca="1"/>
        <v>[2018/09/10 15:06] #Error: The size of the curveCollectionNames block should match the size of swapNames block.</v>
      </c>
      <c r="CC10" s="250" t="str">
        <f ca="1"/>
        <v>[2018/09/10 15:06] #Error: The size of the curveCollectionNames block should match the size of swapNames block.</v>
      </c>
      <c r="CD10" s="250" t="str">
        <f ca="1"/>
        <v>[2018/09/10 15:06] #Error: The size of the curveCollectionNames block should match the size of swapNames block.</v>
      </c>
      <c r="CE10" s="250" t="str">
        <f ca="1"/>
        <v>[2018/09/10 15:06] #Error: The size of the curveCollectionNames block should match the size of swapNames block.</v>
      </c>
      <c r="CF10" s="250" t="str">
        <f ca="1"/>
        <v>[2018/09/10 15:06] #Error: The size of the curveCollectionNames block should match the size of swapNames block.</v>
      </c>
      <c r="CG10" s="250" t="str">
        <f ca="1"/>
        <v>[2018/09/10 15:06] #Error: The size of the curveCollectionNames block should match the size of swapNames block.</v>
      </c>
      <c r="CH10" s="250" t="str">
        <f ca="1"/>
        <v>[2018/09/10 15:06] #Error: The size of the curveCollectionNames block should match the size of swapNames block.</v>
      </c>
      <c r="CI10" s="250" t="str">
        <f ca="1"/>
        <v>[2018/09/10 15:06] #Error: The size of the curveCollectionNames block should match the size of swapNames block.</v>
      </c>
      <c r="CJ10" s="250" t="str">
        <f ca="1"/>
        <v>[2018/09/10 15:06] #Error: The size of the curveCollectionNames block should match the size of swapNames block.</v>
      </c>
    </row>
    <row r="11" spans="1:120">
      <c r="B11" s="371"/>
      <c r="E11" s="159"/>
      <c r="F11" s="187"/>
      <c r="G11" s="470"/>
      <c r="H11" s="187"/>
      <c r="I11" s="470"/>
      <c r="J11" s="187"/>
      <c r="K11" s="470"/>
      <c r="L11" s="187"/>
      <c r="M11" s="470"/>
      <c r="N11" s="473"/>
      <c r="P11" s="159" t="s">
        <v>19</v>
      </c>
      <c r="Q11" s="184">
        <v>1.421323388842487E-3</v>
      </c>
      <c r="R11" s="485">
        <f>Curves!O11</f>
        <v>3.9899999999999996E-3</v>
      </c>
      <c r="S11" s="159" t="s">
        <v>19</v>
      </c>
      <c r="T11" s="184">
        <v>-1.5012623192675392E-3</v>
      </c>
      <c r="U11" s="486">
        <f>Curves!P11</f>
        <v>5.1419256109989887E-3</v>
      </c>
      <c r="V11" s="159" t="s">
        <v>19</v>
      </c>
      <c r="W11" s="184">
        <v>-6.0296605168084052E-4</v>
      </c>
      <c r="X11" s="485">
        <f>Curves!Q11</f>
        <v>5.7869256109989893E-3</v>
      </c>
      <c r="Y11"/>
      <c r="Z11" s="329" t="e">
        <f t="shared" ca="1" si="0"/>
        <v>#N/A</v>
      </c>
      <c r="AA11" s="612" t="str">
        <f ca="1"/>
        <v>[2018/09/10 15:06] #Error: Unable to find object with name "STATICRISK"</v>
      </c>
      <c r="AB11" s="613" t="str">
        <f ca="1"/>
        <v>[2018/09/10 15:06] #Error: Unable to find object with name "STATICRISK"</v>
      </c>
      <c r="AC11" s="613" t="str">
        <f ca="1"/>
        <v>[2018/09/10 15:06] #Error: Unable to find object with name "STATICRISK"</v>
      </c>
      <c r="AD11" s="613" t="str">
        <f ca="1"/>
        <v>[2018/09/10 15:06] #Error: Unable to find object with name "STATICRISK"</v>
      </c>
      <c r="AE11" s="613" t="str">
        <f ca="1"/>
        <v>[2018/09/10 15:06] #Error: Unable to find object with name "STATICRISK"</v>
      </c>
      <c r="AF11" s="613" t="str">
        <f ca="1"/>
        <v>[2018/09/10 15:06] #Error: Unable to find object with name "STATICRISK"</v>
      </c>
      <c r="AG11" s="613" t="str">
        <f ca="1"/>
        <v>[2018/09/10 15:06] #Error: Unable to find object with name "STATICRISK"</v>
      </c>
      <c r="AH11" s="613" t="str">
        <f ca="1"/>
        <v>[2018/09/10 15:06] #Error: Unable to find object with name "STATICRISK"</v>
      </c>
      <c r="AI11" s="613" t="str">
        <f ca="1"/>
        <v>[2018/09/10 15:06] #Error: Unable to find object with name "STATICRISK"</v>
      </c>
      <c r="AJ11" s="613" t="str">
        <f ca="1"/>
        <v>[2018/09/10 15:06] #Error: Unable to find object with name "STATICRISK"</v>
      </c>
      <c r="AK11" s="613" t="str">
        <f ca="1"/>
        <v>[2018/09/10 15:06] #Error: Unable to find object with name "STATICRISK"</v>
      </c>
      <c r="AL11" s="613" t="str">
        <f ca="1"/>
        <v>[2018/09/10 15:06] #Error: Unable to find object with name "STATICRISK"</v>
      </c>
      <c r="AM11" s="613" t="str">
        <f ca="1"/>
        <v>[2018/09/10 15:06] #Error: Unable to find object with name "STATICRISK"</v>
      </c>
      <c r="AN11" s="613" t="str">
        <f ca="1"/>
        <v>[2018/09/10 15:06] #Error: Unable to find object with name "STATICRISK"</v>
      </c>
      <c r="AO11" s="613" t="str">
        <f ca="1"/>
        <v>[2018/09/10 15:06] #Error: Unable to find object with name "STATICRISK"</v>
      </c>
      <c r="AP11" s="613" t="str">
        <f ca="1"/>
        <v>[2018/09/10 15:06] #Error: Unable to find object with name "STATICRISK"</v>
      </c>
      <c r="AQ11" s="613" t="str">
        <f ca="1"/>
        <v>[2018/09/10 15:06] #Error: Unable to find object with name "STATICRISK"</v>
      </c>
      <c r="AR11" s="613" t="str">
        <f ca="1"/>
        <v>[2018/09/10 15:06] #Error: Unable to find object with name "STATICRISK"</v>
      </c>
      <c r="BO11" s="371" t="str">
        <f>IF(B11="","",Curves!$AI$12)</f>
        <v/>
      </c>
      <c r="BR11" s="250" t="s">
        <v>18</v>
      </c>
      <c r="BS11" s="250">
        <v>597.79283483326435</v>
      </c>
      <c r="CA11" s="250" t="str">
        <f ca="1"/>
        <v>[2018/09/10 15:06] #Error: The size of the curveCollectionNames block should match the size of swapNames block.</v>
      </c>
      <c r="CB11" s="250" t="str">
        <f ca="1"/>
        <v>[2018/09/10 15:06] #Error: The size of the curveCollectionNames block should match the size of swapNames block.</v>
      </c>
      <c r="CC11" s="250" t="str">
        <f ca="1"/>
        <v>[2018/09/10 15:06] #Error: The size of the curveCollectionNames block should match the size of swapNames block.</v>
      </c>
      <c r="CD11" s="250" t="str">
        <f ca="1"/>
        <v>[2018/09/10 15:06] #Error: The size of the curveCollectionNames block should match the size of swapNames block.</v>
      </c>
      <c r="CE11" s="250" t="str">
        <f ca="1"/>
        <v>[2018/09/10 15:06] #Error: The size of the curveCollectionNames block should match the size of swapNames block.</v>
      </c>
      <c r="CF11" s="250" t="str">
        <f ca="1"/>
        <v>[2018/09/10 15:06] #Error: The size of the curveCollectionNames block should match the size of swapNames block.</v>
      </c>
      <c r="CG11" s="250" t="str">
        <f ca="1"/>
        <v>[2018/09/10 15:06] #Error: The size of the curveCollectionNames block should match the size of swapNames block.</v>
      </c>
      <c r="CH11" s="250" t="str">
        <f ca="1"/>
        <v>[2018/09/10 15:06] #Error: The size of the curveCollectionNames block should match the size of swapNames block.</v>
      </c>
      <c r="CI11" s="250" t="str">
        <f ca="1"/>
        <v>[2018/09/10 15:06] #Error: The size of the curveCollectionNames block should match the size of swapNames block.</v>
      </c>
      <c r="CJ11" s="250" t="str">
        <f ca="1"/>
        <v>[2018/09/10 15:06] #Error: The size of the curveCollectionNames block should match the size of swapNames block.</v>
      </c>
    </row>
    <row r="12" spans="1:120">
      <c r="B12" s="371"/>
      <c r="E12" s="159"/>
      <c r="F12" s="187"/>
      <c r="G12" s="470"/>
      <c r="H12" s="187"/>
      <c r="I12" s="470"/>
      <c r="J12" s="187"/>
      <c r="K12" s="470"/>
      <c r="L12" s="187"/>
      <c r="M12" s="470"/>
      <c r="N12" s="473"/>
      <c r="P12" s="159" t="s">
        <v>21</v>
      </c>
      <c r="Q12" s="184">
        <v>-1.063125555406576E-3</v>
      </c>
      <c r="R12" s="485">
        <f>Curves!O12</f>
        <v>5.1799999999999997E-3</v>
      </c>
      <c r="S12" s="159" t="s">
        <v>21</v>
      </c>
      <c r="T12" s="184">
        <v>2.9369739420338449E-3</v>
      </c>
      <c r="U12" s="486">
        <f>Curves!P12</f>
        <v>6.3651803312636517E-3</v>
      </c>
      <c r="V12" s="159" t="s">
        <v>21</v>
      </c>
      <c r="W12" s="184">
        <v>-4.367802888089679E-4</v>
      </c>
      <c r="X12" s="485">
        <f>Curves!Q12</f>
        <v>7.0151803312636513E-3</v>
      </c>
      <c r="Y12"/>
      <c r="Z12" s="329" t="e">
        <f t="shared" ca="1" si="0"/>
        <v>#N/A</v>
      </c>
      <c r="AA12" s="612" t="str">
        <f ca="1"/>
        <v>[2018/09/10 15:06] #Error: Unable to find object with name "STATICRISK"</v>
      </c>
      <c r="AB12" s="613" t="str">
        <f ca="1"/>
        <v>[2018/09/10 15:06] #Error: Unable to find object with name "STATICRISK"</v>
      </c>
      <c r="AC12" s="613" t="str">
        <f ca="1"/>
        <v>[2018/09/10 15:06] #Error: Unable to find object with name "STATICRISK"</v>
      </c>
      <c r="AD12" s="613" t="str">
        <f ca="1"/>
        <v>[2018/09/10 15:06] #Error: Unable to find object with name "STATICRISK"</v>
      </c>
      <c r="AE12" s="613" t="str">
        <f ca="1"/>
        <v>[2018/09/10 15:06] #Error: Unable to find object with name "STATICRISK"</v>
      </c>
      <c r="AF12" s="613" t="str">
        <f ca="1"/>
        <v>[2018/09/10 15:06] #Error: Unable to find object with name "STATICRISK"</v>
      </c>
      <c r="AG12" s="613" t="str">
        <f ca="1"/>
        <v>[2018/09/10 15:06] #Error: Unable to find object with name "STATICRISK"</v>
      </c>
      <c r="AH12" s="613" t="str">
        <f ca="1"/>
        <v>[2018/09/10 15:06] #Error: Unable to find object with name "STATICRISK"</v>
      </c>
      <c r="AI12" s="613" t="str">
        <f ca="1"/>
        <v>[2018/09/10 15:06] #Error: Unable to find object with name "STATICRISK"</v>
      </c>
      <c r="AJ12" s="613" t="str">
        <f ca="1"/>
        <v>[2018/09/10 15:06] #Error: Unable to find object with name "STATICRISK"</v>
      </c>
      <c r="AK12" s="613" t="str">
        <f ca="1"/>
        <v>[2018/09/10 15:06] #Error: Unable to find object with name "STATICRISK"</v>
      </c>
      <c r="AL12" s="613" t="str">
        <f ca="1"/>
        <v>[2018/09/10 15:06] #Error: Unable to find object with name "STATICRISK"</v>
      </c>
      <c r="AM12" s="613" t="str">
        <f ca="1"/>
        <v>[2018/09/10 15:06] #Error: Unable to find object with name "STATICRISK"</v>
      </c>
      <c r="AN12" s="613" t="str">
        <f ca="1"/>
        <v>[2018/09/10 15:06] #Error: Unable to find object with name "STATICRISK"</v>
      </c>
      <c r="AO12" s="613" t="str">
        <f ca="1"/>
        <v>[2018/09/10 15:06] #Error: Unable to find object with name "STATICRISK"</v>
      </c>
      <c r="AP12" s="613" t="str">
        <f ca="1"/>
        <v>[2018/09/10 15:06] #Error: Unable to find object with name "STATICRISK"</v>
      </c>
      <c r="AQ12" s="613" t="str">
        <f ca="1"/>
        <v>[2018/09/10 15:06] #Error: Unable to find object with name "STATICRISK"</v>
      </c>
      <c r="AR12" s="613" t="str">
        <f ca="1"/>
        <v>[2018/09/10 15:06] #Error: Unable to find object with name "STATICRISK"</v>
      </c>
      <c r="BO12" s="371" t="str">
        <f>IF(B12="","",Curves!$AI$12)</f>
        <v/>
      </c>
      <c r="BR12" s="250" t="s">
        <v>19</v>
      </c>
      <c r="BS12" s="250">
        <v>694.35285136010498</v>
      </c>
      <c r="CA12" s="250" t="str">
        <f ca="1"/>
        <v>[2018/09/10 15:06] #Error: The size of the curveCollectionNames block should match the size of swapNames block.</v>
      </c>
      <c r="CB12" s="250" t="str">
        <f ca="1"/>
        <v>[2018/09/10 15:06] #Error: The size of the curveCollectionNames block should match the size of swapNames block.</v>
      </c>
      <c r="CC12" s="250" t="str">
        <f ca="1"/>
        <v>[2018/09/10 15:06] #Error: The size of the curveCollectionNames block should match the size of swapNames block.</v>
      </c>
      <c r="CD12" s="250" t="str">
        <f ca="1"/>
        <v>[2018/09/10 15:06] #Error: The size of the curveCollectionNames block should match the size of swapNames block.</v>
      </c>
      <c r="CE12" s="250" t="str">
        <f ca="1"/>
        <v>[2018/09/10 15:06] #Error: The size of the curveCollectionNames block should match the size of swapNames block.</v>
      </c>
      <c r="CF12" s="250" t="str">
        <f ca="1"/>
        <v>[2018/09/10 15:06] #Error: The size of the curveCollectionNames block should match the size of swapNames block.</v>
      </c>
      <c r="CG12" s="250" t="str">
        <f ca="1"/>
        <v>[2018/09/10 15:06] #Error: The size of the curveCollectionNames block should match the size of swapNames block.</v>
      </c>
      <c r="CH12" s="250" t="str">
        <f ca="1"/>
        <v>[2018/09/10 15:06] #Error: The size of the curveCollectionNames block should match the size of swapNames block.</v>
      </c>
      <c r="CI12" s="250" t="str">
        <f ca="1"/>
        <v>[2018/09/10 15:06] #Error: The size of the curveCollectionNames block should match the size of swapNames block.</v>
      </c>
      <c r="CJ12" s="250" t="str">
        <f ca="1"/>
        <v>[2018/09/10 15:06] #Error: The size of the curveCollectionNames block should match the size of swapNames block.</v>
      </c>
    </row>
    <row r="13" spans="1:120">
      <c r="B13" s="371"/>
      <c r="E13" s="159"/>
      <c r="F13" s="187"/>
      <c r="G13" s="470"/>
      <c r="H13" s="187"/>
      <c r="I13" s="470"/>
      <c r="J13" s="187"/>
      <c r="K13" s="470"/>
      <c r="L13" s="187"/>
      <c r="M13" s="470"/>
      <c r="N13" s="473"/>
      <c r="P13" s="159" t="s">
        <v>22</v>
      </c>
      <c r="Q13" s="184">
        <v>6.3033024713480575E-5</v>
      </c>
      <c r="R13" s="485">
        <f>Curves!O13</f>
        <v>6.2899999999999996E-3</v>
      </c>
      <c r="S13" s="159" t="s">
        <v>22</v>
      </c>
      <c r="T13" s="184">
        <v>6.9230433688417955E-4</v>
      </c>
      <c r="U13" s="486">
        <f>Curves!P13</f>
        <v>7.4975643488118249E-3</v>
      </c>
      <c r="V13" s="159" t="s">
        <v>22</v>
      </c>
      <c r="W13" s="184">
        <v>-3.360264321186376E-4</v>
      </c>
      <c r="X13" s="485">
        <f>Curves!Q13</f>
        <v>8.1475643488118244E-3</v>
      </c>
      <c r="Y13"/>
      <c r="Z13" s="329" t="e">
        <f t="shared" ca="1" si="0"/>
        <v>#N/A</v>
      </c>
      <c r="AA13" s="612" t="str">
        <f ca="1"/>
        <v>[2018/09/10 15:06] #Error: Unable to find object with name "STATICRISK"</v>
      </c>
      <c r="AB13" s="613" t="str">
        <f ca="1"/>
        <v>[2018/09/10 15:06] #Error: Unable to find object with name "STATICRISK"</v>
      </c>
      <c r="AC13" s="613" t="str">
        <f ca="1"/>
        <v>[2018/09/10 15:06] #Error: Unable to find object with name "STATICRISK"</v>
      </c>
      <c r="AD13" s="613" t="str">
        <f ca="1"/>
        <v>[2018/09/10 15:06] #Error: Unable to find object with name "STATICRISK"</v>
      </c>
      <c r="AE13" s="613" t="str">
        <f ca="1"/>
        <v>[2018/09/10 15:06] #Error: Unable to find object with name "STATICRISK"</v>
      </c>
      <c r="AF13" s="613" t="str">
        <f ca="1"/>
        <v>[2018/09/10 15:06] #Error: Unable to find object with name "STATICRISK"</v>
      </c>
      <c r="AG13" s="613" t="str">
        <f ca="1"/>
        <v>[2018/09/10 15:06] #Error: Unable to find object with name "STATICRISK"</v>
      </c>
      <c r="AH13" s="613" t="str">
        <f ca="1"/>
        <v>[2018/09/10 15:06] #Error: Unable to find object with name "STATICRISK"</v>
      </c>
      <c r="AI13" s="613" t="str">
        <f ca="1"/>
        <v>[2018/09/10 15:06] #Error: Unable to find object with name "STATICRISK"</v>
      </c>
      <c r="AJ13" s="613" t="str">
        <f ca="1"/>
        <v>[2018/09/10 15:06] #Error: Unable to find object with name "STATICRISK"</v>
      </c>
      <c r="AK13" s="613" t="str">
        <f ca="1"/>
        <v>[2018/09/10 15:06] #Error: Unable to find object with name "STATICRISK"</v>
      </c>
      <c r="AL13" s="613" t="str">
        <f ca="1"/>
        <v>[2018/09/10 15:06] #Error: Unable to find object with name "STATICRISK"</v>
      </c>
      <c r="AM13" s="613" t="str">
        <f ca="1"/>
        <v>[2018/09/10 15:06] #Error: Unable to find object with name "STATICRISK"</v>
      </c>
      <c r="AN13" s="613" t="str">
        <f ca="1"/>
        <v>[2018/09/10 15:06] #Error: Unable to find object with name "STATICRISK"</v>
      </c>
      <c r="AO13" s="613" t="str">
        <f ca="1"/>
        <v>[2018/09/10 15:06] #Error: Unable to find object with name "STATICRISK"</v>
      </c>
      <c r="AP13" s="613" t="str">
        <f ca="1"/>
        <v>[2018/09/10 15:06] #Error: Unable to find object with name "STATICRISK"</v>
      </c>
      <c r="AQ13" s="613" t="str">
        <f ca="1"/>
        <v>[2018/09/10 15:06] #Error: Unable to find object with name "STATICRISK"</v>
      </c>
      <c r="AR13" s="613" t="str">
        <f ca="1"/>
        <v>[2018/09/10 15:06] #Error: Unable to find object with name "STATICRISK"</v>
      </c>
      <c r="BO13" s="371" t="str">
        <f>IF(B13="","",Curves!$AI$12)</f>
        <v/>
      </c>
      <c r="BR13" s="250" t="s">
        <v>21</v>
      </c>
      <c r="BS13" s="250">
        <v>789.49648409336805</v>
      </c>
      <c r="CA13" s="250" t="str">
        <f ca="1"/>
        <v>[2018/09/10 15:06] #Error: The size of the curveCollectionNames block should match the size of swapNames block.</v>
      </c>
      <c r="CB13" s="250" t="str">
        <f ca="1"/>
        <v>[2018/09/10 15:06] #Error: The size of the curveCollectionNames block should match the size of swapNames block.</v>
      </c>
      <c r="CC13" s="250" t="str">
        <f ca="1"/>
        <v>[2018/09/10 15:06] #Error: The size of the curveCollectionNames block should match the size of swapNames block.</v>
      </c>
      <c r="CD13" s="250" t="str">
        <f ca="1"/>
        <v>[2018/09/10 15:06] #Error: The size of the curveCollectionNames block should match the size of swapNames block.</v>
      </c>
      <c r="CE13" s="250" t="str">
        <f ca="1"/>
        <v>[2018/09/10 15:06] #Error: The size of the curveCollectionNames block should match the size of swapNames block.</v>
      </c>
      <c r="CF13" s="250" t="str">
        <f ca="1"/>
        <v>[2018/09/10 15:06] #Error: The size of the curveCollectionNames block should match the size of swapNames block.</v>
      </c>
      <c r="CG13" s="250" t="str">
        <f ca="1"/>
        <v>[2018/09/10 15:06] #Error: The size of the curveCollectionNames block should match the size of swapNames block.</v>
      </c>
      <c r="CH13" s="250" t="str">
        <f ca="1"/>
        <v>[2018/09/10 15:06] #Error: The size of the curveCollectionNames block should match the size of swapNames block.</v>
      </c>
      <c r="CI13" s="250" t="str">
        <f ca="1"/>
        <v>[2018/09/10 15:06] #Error: The size of the curveCollectionNames block should match the size of swapNames block.</v>
      </c>
      <c r="CJ13" s="250" t="str">
        <f ca="1"/>
        <v>[2018/09/10 15:06] #Error: The size of the curveCollectionNames block should match the size of swapNames block.</v>
      </c>
    </row>
    <row r="14" spans="1:120">
      <c r="B14" s="371"/>
      <c r="E14" s="159"/>
      <c r="F14" s="187"/>
      <c r="G14" s="470"/>
      <c r="H14" s="187"/>
      <c r="I14" s="470"/>
      <c r="J14" s="187"/>
      <c r="K14" s="470"/>
      <c r="L14" s="187"/>
      <c r="M14" s="470"/>
      <c r="N14" s="473"/>
      <c r="P14" s="159" t="s">
        <v>20</v>
      </c>
      <c r="Q14" s="184">
        <v>-2.3316844679663134E-4</v>
      </c>
      <c r="R14" s="485">
        <f>Curves!O14</f>
        <v>7.2900000000000005E-3</v>
      </c>
      <c r="S14" s="159" t="s">
        <v>20</v>
      </c>
      <c r="T14" s="184">
        <v>-6.9455283713001914E-4</v>
      </c>
      <c r="U14" s="486">
        <f>Curves!P14</f>
        <v>8.5202364936578807E-3</v>
      </c>
      <c r="V14" s="159" t="s">
        <v>20</v>
      </c>
      <c r="W14" s="184">
        <v>1.7892138873439457E-4</v>
      </c>
      <c r="X14" s="485">
        <f>Curves!Q14</f>
        <v>9.1702364936578802E-3</v>
      </c>
      <c r="Y14"/>
      <c r="Z14" s="329" t="e">
        <f t="shared" ca="1" si="0"/>
        <v>#N/A</v>
      </c>
      <c r="AA14" s="612" t="str">
        <f ca="1"/>
        <v>[2018/09/10 15:06] #Error: Unable to find object with name "STATICRISK"</v>
      </c>
      <c r="AB14" s="613" t="str">
        <f ca="1"/>
        <v>[2018/09/10 15:06] #Error: Unable to find object with name "STATICRISK"</v>
      </c>
      <c r="AC14" s="613" t="str">
        <f ca="1"/>
        <v>[2018/09/10 15:06] #Error: Unable to find object with name "STATICRISK"</v>
      </c>
      <c r="AD14" s="613" t="str">
        <f ca="1"/>
        <v>[2018/09/10 15:06] #Error: Unable to find object with name "STATICRISK"</v>
      </c>
      <c r="AE14" s="613" t="str">
        <f ca="1"/>
        <v>[2018/09/10 15:06] #Error: Unable to find object with name "STATICRISK"</v>
      </c>
      <c r="AF14" s="613" t="str">
        <f ca="1"/>
        <v>[2018/09/10 15:06] #Error: Unable to find object with name "STATICRISK"</v>
      </c>
      <c r="AG14" s="613" t="str">
        <f ca="1"/>
        <v>[2018/09/10 15:06] #Error: Unable to find object with name "STATICRISK"</v>
      </c>
      <c r="AH14" s="613" t="str">
        <f ca="1"/>
        <v>[2018/09/10 15:06] #Error: Unable to find object with name "STATICRISK"</v>
      </c>
      <c r="AI14" s="613" t="str">
        <f ca="1"/>
        <v>[2018/09/10 15:06] #Error: Unable to find object with name "STATICRISK"</v>
      </c>
      <c r="AJ14" s="613" t="str">
        <f ca="1"/>
        <v>[2018/09/10 15:06] #Error: Unable to find object with name "STATICRISK"</v>
      </c>
      <c r="AK14" s="613" t="str">
        <f ca="1"/>
        <v>[2018/09/10 15:06] #Error: Unable to find object with name "STATICRISK"</v>
      </c>
      <c r="AL14" s="613" t="str">
        <f ca="1"/>
        <v>[2018/09/10 15:06] #Error: Unable to find object with name "STATICRISK"</v>
      </c>
      <c r="AM14" s="613" t="str">
        <f ca="1"/>
        <v>[2018/09/10 15:06] #Error: Unable to find object with name "STATICRISK"</v>
      </c>
      <c r="AN14" s="613" t="str">
        <f ca="1"/>
        <v>[2018/09/10 15:06] #Error: Unable to find object with name "STATICRISK"</v>
      </c>
      <c r="AO14" s="613" t="str">
        <f ca="1"/>
        <v>[2018/09/10 15:06] #Error: Unable to find object with name "STATICRISK"</v>
      </c>
      <c r="AP14" s="613" t="str">
        <f ca="1"/>
        <v>[2018/09/10 15:06] #Error: Unable to find object with name "STATICRISK"</v>
      </c>
      <c r="AQ14" s="613" t="str">
        <f ca="1"/>
        <v>[2018/09/10 15:06] #Error: Unable to find object with name "STATICRISK"</v>
      </c>
      <c r="AR14" s="613" t="str">
        <f ca="1"/>
        <v>[2018/09/10 15:06] #Error: Unable to find object with name "STATICRISK"</v>
      </c>
      <c r="BO14" s="371" t="str">
        <f>IF(B14="","",Curves!$AI$12)</f>
        <v/>
      </c>
      <c r="BR14" s="250" t="s">
        <v>22</v>
      </c>
      <c r="BS14" s="250">
        <v>883.8873200090602</v>
      </c>
      <c r="CA14" s="250" t="str">
        <f ca="1"/>
        <v>[2018/09/10 15:06] #Error: The size of the curveCollectionNames block should match the size of swapNames block.</v>
      </c>
      <c r="CB14" s="250" t="str">
        <f ca="1"/>
        <v>[2018/09/10 15:06] #Error: The size of the curveCollectionNames block should match the size of swapNames block.</v>
      </c>
      <c r="CC14" s="250" t="str">
        <f ca="1"/>
        <v>[2018/09/10 15:06] #Error: The size of the curveCollectionNames block should match the size of swapNames block.</v>
      </c>
      <c r="CD14" s="250" t="str">
        <f ca="1"/>
        <v>[2018/09/10 15:06] #Error: The size of the curveCollectionNames block should match the size of swapNames block.</v>
      </c>
      <c r="CE14" s="250" t="str">
        <f ca="1"/>
        <v>[2018/09/10 15:06] #Error: The size of the curveCollectionNames block should match the size of swapNames block.</v>
      </c>
      <c r="CF14" s="250" t="str">
        <f ca="1"/>
        <v>[2018/09/10 15:06] #Error: The size of the curveCollectionNames block should match the size of swapNames block.</v>
      </c>
      <c r="CG14" s="250" t="str">
        <f ca="1"/>
        <v>[2018/09/10 15:06] #Error: The size of the curveCollectionNames block should match the size of swapNames block.</v>
      </c>
      <c r="CH14" s="250" t="str">
        <f ca="1"/>
        <v>[2018/09/10 15:06] #Error: The size of the curveCollectionNames block should match the size of swapNames block.</v>
      </c>
      <c r="CI14" s="250" t="str">
        <f ca="1"/>
        <v>[2018/09/10 15:06] #Error: The size of the curveCollectionNames block should match the size of swapNames block.</v>
      </c>
      <c r="CJ14" s="250" t="str">
        <f ca="1"/>
        <v>[2018/09/10 15:06] #Error: The size of the curveCollectionNames block should match the size of swapNames block.</v>
      </c>
    </row>
    <row r="15" spans="1:120">
      <c r="B15" s="371"/>
      <c r="E15" s="159"/>
      <c r="F15" s="187"/>
      <c r="G15" s="470"/>
      <c r="H15" s="187"/>
      <c r="I15" s="470"/>
      <c r="J15" s="187"/>
      <c r="K15" s="470"/>
      <c r="L15" s="187"/>
      <c r="M15" s="470"/>
      <c r="N15" s="473"/>
      <c r="P15" s="159" t="s">
        <v>503</v>
      </c>
      <c r="Q15" s="184">
        <v>-7.3249027600369367E-4</v>
      </c>
      <c r="R15" s="485">
        <f>Curves!O15</f>
        <v>8.1899999999999994E-3</v>
      </c>
      <c r="S15" s="159" t="s">
        <v>503</v>
      </c>
      <c r="T15" s="184">
        <v>-5.4465700766302564E-4</v>
      </c>
      <c r="U15" s="486">
        <f>Curves!P15</f>
        <v>9.4460989800019979E-3</v>
      </c>
      <c r="V15" s="159" t="s">
        <v>503</v>
      </c>
      <c r="W15" s="184">
        <v>6.5832160496217249E-4</v>
      </c>
      <c r="X15" s="485">
        <f>Curves!Q15</f>
        <v>1.0086098980001998E-2</v>
      </c>
      <c r="Y15"/>
      <c r="Z15" s="329" t="e">
        <f t="shared" ca="1" si="0"/>
        <v>#N/A</v>
      </c>
      <c r="AA15" s="612" t="str">
        <f ca="1"/>
        <v>[2018/09/10 15:06] #Error: Unable to find object with name "STATICRISK"</v>
      </c>
      <c r="AB15" s="613" t="str">
        <f ca="1"/>
        <v>[2018/09/10 15:06] #Error: Unable to find object with name "STATICRISK"</v>
      </c>
      <c r="AC15" s="613" t="str">
        <f ca="1"/>
        <v>[2018/09/10 15:06] #Error: Unable to find object with name "STATICRISK"</v>
      </c>
      <c r="AD15" s="613" t="str">
        <f ca="1"/>
        <v>[2018/09/10 15:06] #Error: Unable to find object with name "STATICRISK"</v>
      </c>
      <c r="AE15" s="613" t="str">
        <f ca="1"/>
        <v>[2018/09/10 15:06] #Error: Unable to find object with name "STATICRISK"</v>
      </c>
      <c r="AF15" s="613" t="str">
        <f ca="1"/>
        <v>[2018/09/10 15:06] #Error: Unable to find object with name "STATICRISK"</v>
      </c>
      <c r="AG15" s="613" t="str">
        <f ca="1"/>
        <v>[2018/09/10 15:06] #Error: Unable to find object with name "STATICRISK"</v>
      </c>
      <c r="AH15" s="613" t="str">
        <f ca="1"/>
        <v>[2018/09/10 15:06] #Error: Unable to find object with name "STATICRISK"</v>
      </c>
      <c r="AI15" s="613" t="str">
        <f ca="1"/>
        <v>[2018/09/10 15:06] #Error: Unable to find object with name "STATICRISK"</v>
      </c>
      <c r="AJ15" s="613" t="str">
        <f ca="1"/>
        <v>[2018/09/10 15:06] #Error: Unable to find object with name "STATICRISK"</v>
      </c>
      <c r="AK15" s="613" t="str">
        <f ca="1"/>
        <v>[2018/09/10 15:06] #Error: Unable to find object with name "STATICRISK"</v>
      </c>
      <c r="AL15" s="613" t="str">
        <f ca="1"/>
        <v>[2018/09/10 15:06] #Error: Unable to find object with name "STATICRISK"</v>
      </c>
      <c r="AM15" s="613" t="str">
        <f ca="1"/>
        <v>[2018/09/10 15:06] #Error: Unable to find object with name "STATICRISK"</v>
      </c>
      <c r="AN15" s="613" t="str">
        <f ca="1"/>
        <v>[2018/09/10 15:06] #Error: Unable to find object with name "STATICRISK"</v>
      </c>
      <c r="AO15" s="613" t="str">
        <f ca="1"/>
        <v>[2018/09/10 15:06] #Error: Unable to find object with name "STATICRISK"</v>
      </c>
      <c r="AP15" s="613" t="str">
        <f ca="1"/>
        <v>[2018/09/10 15:06] #Error: Unable to find object with name "STATICRISK"</v>
      </c>
      <c r="AQ15" s="613" t="str">
        <f ca="1"/>
        <v>[2018/09/10 15:06] #Error: Unable to find object with name "STATICRISK"</v>
      </c>
      <c r="AR15" s="613" t="str">
        <f ca="1"/>
        <v>[2018/09/10 15:06] #Error: Unable to find object with name "STATICRISK"</v>
      </c>
      <c r="BO15" s="371" t="str">
        <f>IF(B15="","",Curves!$AI$12)</f>
        <v/>
      </c>
      <c r="BR15" s="250" t="s">
        <v>20</v>
      </c>
      <c r="BS15" s="250">
        <v>975.25534741394222</v>
      </c>
      <c r="CA15" s="250" t="str">
        <f ca="1"/>
        <v>[2018/09/10 15:06] #Error: The size of the curveCollectionNames block should match the size of swapNames block.</v>
      </c>
      <c r="CB15" s="250" t="str">
        <f ca="1"/>
        <v>[2018/09/10 15:06] #Error: The size of the curveCollectionNames block should match the size of swapNames block.</v>
      </c>
      <c r="CC15" s="250" t="str">
        <f ca="1"/>
        <v>[2018/09/10 15:06] #Error: The size of the curveCollectionNames block should match the size of swapNames block.</v>
      </c>
      <c r="CD15" s="250" t="str">
        <f ca="1"/>
        <v>[2018/09/10 15:06] #Error: The size of the curveCollectionNames block should match the size of swapNames block.</v>
      </c>
      <c r="CE15" s="250" t="str">
        <f ca="1"/>
        <v>[2018/09/10 15:06] #Error: The size of the curveCollectionNames block should match the size of swapNames block.</v>
      </c>
      <c r="CF15" s="250" t="str">
        <f ca="1"/>
        <v>[2018/09/10 15:06] #Error: The size of the curveCollectionNames block should match the size of swapNames block.</v>
      </c>
      <c r="CG15" s="250" t="str">
        <f ca="1"/>
        <v>[2018/09/10 15:06] #Error: The size of the curveCollectionNames block should match the size of swapNames block.</v>
      </c>
      <c r="CH15" s="250" t="str">
        <f ca="1"/>
        <v>[2018/09/10 15:06] #Error: The size of the curveCollectionNames block should match the size of swapNames block.</v>
      </c>
      <c r="CI15" s="250" t="str">
        <f ca="1"/>
        <v>[2018/09/10 15:06] #Error: The size of the curveCollectionNames block should match the size of swapNames block.</v>
      </c>
      <c r="CJ15" s="250" t="str">
        <f ca="1"/>
        <v>[2018/09/10 15:06] #Error: The size of the curveCollectionNames block should match the size of swapNames block.</v>
      </c>
    </row>
    <row r="16" spans="1:120">
      <c r="B16" s="371"/>
      <c r="E16" s="159"/>
      <c r="F16" s="187"/>
      <c r="G16" s="470"/>
      <c r="H16" s="533"/>
      <c r="I16" s="470"/>
      <c r="J16" s="187"/>
      <c r="K16" s="470"/>
      <c r="L16" s="187"/>
      <c r="M16" s="470"/>
      <c r="N16" s="473"/>
      <c r="P16" s="159" t="s">
        <v>504</v>
      </c>
      <c r="Q16" s="184">
        <v>-4.030742210363688E-4</v>
      </c>
      <c r="R16" s="485">
        <f>Curves!O16</f>
        <v>9.0099999999999989E-3</v>
      </c>
      <c r="S16" s="159" t="s">
        <v>504</v>
      </c>
      <c r="T16" s="184">
        <v>-8.8059047526087958E-4</v>
      </c>
      <c r="U16" s="486">
        <f>Curves!P16</f>
        <v>1.0280390770324084E-2</v>
      </c>
      <c r="V16" s="159" t="s">
        <v>504</v>
      </c>
      <c r="W16" s="184">
        <v>-4.8834422738914922E-4</v>
      </c>
      <c r="X16" s="485">
        <f>Curves!Q16</f>
        <v>1.0900390770324083E-2</v>
      </c>
      <c r="Y16"/>
      <c r="Z16" s="329" t="e">
        <f t="shared" ref="Z16:Z32" ca="1" si="1">VLOOKUP(AA16,$G$7:$H$54,2,FALSE)</f>
        <v>#N/A</v>
      </c>
      <c r="AA16" s="612" t="str">
        <f ca="1"/>
        <v>[2018/09/10 15:06] #Error: Unable to find object with name "STATICRISK"</v>
      </c>
      <c r="AB16" s="613" t="str">
        <f ca="1"/>
        <v>[2018/09/10 15:06] #Error: Unable to find object with name "STATICRISK"</v>
      </c>
      <c r="AC16" s="613" t="str">
        <f ca="1"/>
        <v>[2018/09/10 15:06] #Error: Unable to find object with name "STATICRISK"</v>
      </c>
      <c r="AD16" s="613" t="str">
        <f ca="1"/>
        <v>[2018/09/10 15:06] #Error: Unable to find object with name "STATICRISK"</v>
      </c>
      <c r="AE16" s="613" t="str">
        <f ca="1"/>
        <v>[2018/09/10 15:06] #Error: Unable to find object with name "STATICRISK"</v>
      </c>
      <c r="AF16" s="613" t="str">
        <f ca="1"/>
        <v>[2018/09/10 15:06] #Error: Unable to find object with name "STATICRISK"</v>
      </c>
      <c r="AG16" s="613" t="str">
        <f ca="1"/>
        <v>[2018/09/10 15:06] #Error: Unable to find object with name "STATICRISK"</v>
      </c>
      <c r="AH16" s="613" t="str">
        <f ca="1"/>
        <v>[2018/09/10 15:06] #Error: Unable to find object with name "STATICRISK"</v>
      </c>
      <c r="AI16" s="613" t="str">
        <f ca="1"/>
        <v>[2018/09/10 15:06] #Error: Unable to find object with name "STATICRISK"</v>
      </c>
      <c r="AJ16" s="613" t="str">
        <f ca="1"/>
        <v>[2018/09/10 15:06] #Error: Unable to find object with name "STATICRISK"</v>
      </c>
      <c r="AK16" s="613" t="str">
        <f ca="1"/>
        <v>[2018/09/10 15:06] #Error: Unable to find object with name "STATICRISK"</v>
      </c>
      <c r="AL16" s="613" t="str">
        <f ca="1"/>
        <v>[2018/09/10 15:06] #Error: Unable to find object with name "STATICRISK"</v>
      </c>
      <c r="AM16" s="613" t="str">
        <f ca="1"/>
        <v>[2018/09/10 15:06] #Error: Unable to find object with name "STATICRISK"</v>
      </c>
      <c r="AN16" s="613" t="str">
        <f ca="1"/>
        <v>[2018/09/10 15:06] #Error: Unable to find object with name "STATICRISK"</v>
      </c>
      <c r="AO16" s="613" t="str">
        <f ca="1"/>
        <v>[2018/09/10 15:06] #Error: Unable to find object with name "STATICRISK"</v>
      </c>
      <c r="AP16" s="613" t="str">
        <f ca="1"/>
        <v>[2018/09/10 15:06] #Error: Unable to find object with name "STATICRISK"</v>
      </c>
      <c r="AQ16" s="613" t="str">
        <f ca="1"/>
        <v>[2018/09/10 15:06] #Error: Unable to find object with name "STATICRISK"</v>
      </c>
      <c r="AR16" s="613" t="str">
        <f ca="1"/>
        <v>[2018/09/10 15:06] #Error: Unable to find object with name "STATICRISK"</v>
      </c>
      <c r="BO16" s="371" t="str">
        <f>IF(B16="","",Curves!$AI$12)</f>
        <v/>
      </c>
      <c r="BR16" s="250" t="s">
        <v>248</v>
      </c>
      <c r="BS16" s="250">
        <v>1065.7574976868927</v>
      </c>
      <c r="CA16" s="250" t="str">
        <f ca="1"/>
        <v>[2018/09/10 15:06] #Error: The size of the curveCollectionNames block should match the size of swapNames block.</v>
      </c>
      <c r="CB16" s="250" t="str">
        <f ca="1"/>
        <v>[2018/09/10 15:06] #Error: The size of the curveCollectionNames block should match the size of swapNames block.</v>
      </c>
      <c r="CC16" s="250" t="str">
        <f ca="1"/>
        <v>[2018/09/10 15:06] #Error: The size of the curveCollectionNames block should match the size of swapNames block.</v>
      </c>
      <c r="CD16" s="250" t="str">
        <f ca="1"/>
        <v>[2018/09/10 15:06] #Error: The size of the curveCollectionNames block should match the size of swapNames block.</v>
      </c>
      <c r="CE16" s="250" t="str">
        <f ca="1"/>
        <v>[2018/09/10 15:06] #Error: The size of the curveCollectionNames block should match the size of swapNames block.</v>
      </c>
      <c r="CF16" s="250" t="str">
        <f ca="1"/>
        <v>[2018/09/10 15:06] #Error: The size of the curveCollectionNames block should match the size of swapNames block.</v>
      </c>
      <c r="CG16" s="250" t="str">
        <f ca="1"/>
        <v>[2018/09/10 15:06] #Error: The size of the curveCollectionNames block should match the size of swapNames block.</v>
      </c>
      <c r="CH16" s="250" t="str">
        <f ca="1"/>
        <v>[2018/09/10 15:06] #Error: The size of the curveCollectionNames block should match the size of swapNames block.</v>
      </c>
      <c r="CI16" s="250" t="str">
        <f ca="1"/>
        <v>[2018/09/10 15:06] #Error: The size of the curveCollectionNames block should match the size of swapNames block.</v>
      </c>
      <c r="CJ16" s="250" t="str">
        <f ca="1"/>
        <v>[2018/09/10 15:06] #Error: The size of the curveCollectionNames block should match the size of swapNames block.</v>
      </c>
    </row>
    <row r="17" spans="2:88">
      <c r="B17" s="371"/>
      <c r="E17" s="159"/>
      <c r="F17" s="187"/>
      <c r="G17" s="470"/>
      <c r="H17" s="187"/>
      <c r="I17" s="470"/>
      <c r="J17" s="187"/>
      <c r="K17" s="470"/>
      <c r="L17" s="187"/>
      <c r="M17" s="470"/>
      <c r="N17" s="473"/>
      <c r="P17" s="159" t="s">
        <v>505</v>
      </c>
      <c r="Q17" s="184">
        <v>-4.4029256878485706E-4</v>
      </c>
      <c r="R17" s="485">
        <f>Curves!O17</f>
        <v>1.0899999999999998E-2</v>
      </c>
      <c r="S17" s="159" t="s">
        <v>505</v>
      </c>
      <c r="T17" s="184">
        <v>7.9999055880425991E-4</v>
      </c>
      <c r="U17" s="486">
        <f>Curves!P17</f>
        <v>1.219023649365788E-2</v>
      </c>
      <c r="V17" s="159" t="s">
        <v>505</v>
      </c>
      <c r="W17" s="184">
        <v>-6.6218669615999081E-4</v>
      </c>
      <c r="X17" s="485">
        <f>Curves!Q17</f>
        <v>1.2770236493657881E-2</v>
      </c>
      <c r="Y17"/>
      <c r="Z17" s="329" t="e">
        <f t="shared" ca="1" si="1"/>
        <v>#N/A</v>
      </c>
      <c r="AA17" s="612" t="str">
        <f ca="1"/>
        <v>[2018/09/10 15:06] #Error: Unable to find object with name "STATICRISK"</v>
      </c>
      <c r="AB17" s="613" t="str">
        <f ca="1"/>
        <v>[2018/09/10 15:06] #Error: Unable to find object with name "STATICRISK"</v>
      </c>
      <c r="AC17" s="613" t="str">
        <f ca="1"/>
        <v>[2018/09/10 15:06] #Error: Unable to find object with name "STATICRISK"</v>
      </c>
      <c r="AD17" s="613" t="str">
        <f ca="1"/>
        <v>[2018/09/10 15:06] #Error: Unable to find object with name "STATICRISK"</v>
      </c>
      <c r="AE17" s="613" t="str">
        <f ca="1"/>
        <v>[2018/09/10 15:06] #Error: Unable to find object with name "STATICRISK"</v>
      </c>
      <c r="AF17" s="613" t="str">
        <f ca="1"/>
        <v>[2018/09/10 15:06] #Error: Unable to find object with name "STATICRISK"</v>
      </c>
      <c r="AG17" s="613" t="str">
        <f ca="1"/>
        <v>[2018/09/10 15:06] #Error: Unable to find object with name "STATICRISK"</v>
      </c>
      <c r="AH17" s="613" t="str">
        <f ca="1"/>
        <v>[2018/09/10 15:06] #Error: Unable to find object with name "STATICRISK"</v>
      </c>
      <c r="AI17" s="613" t="str">
        <f ca="1"/>
        <v>[2018/09/10 15:06] #Error: Unable to find object with name "STATICRISK"</v>
      </c>
      <c r="AJ17" s="613" t="str">
        <f ca="1"/>
        <v>[2018/09/10 15:06] #Error: Unable to find object with name "STATICRISK"</v>
      </c>
      <c r="AK17" s="613" t="str">
        <f ca="1"/>
        <v>[2018/09/10 15:06] #Error: Unable to find object with name "STATICRISK"</v>
      </c>
      <c r="AL17" s="613" t="str">
        <f ca="1"/>
        <v>[2018/09/10 15:06] #Error: Unable to find object with name "STATICRISK"</v>
      </c>
      <c r="AM17" s="613" t="str">
        <f ca="1"/>
        <v>[2018/09/10 15:06] #Error: Unable to find object with name "STATICRISK"</v>
      </c>
      <c r="AN17" s="613" t="str">
        <f ca="1"/>
        <v>[2018/09/10 15:06] #Error: Unable to find object with name "STATICRISK"</v>
      </c>
      <c r="AO17" s="613" t="str">
        <f ca="1"/>
        <v>[2018/09/10 15:06] #Error: Unable to find object with name "STATICRISK"</v>
      </c>
      <c r="AP17" s="613" t="str">
        <f ca="1"/>
        <v>[2018/09/10 15:06] #Error: Unable to find object with name "STATICRISK"</v>
      </c>
      <c r="AQ17" s="613" t="str">
        <f ca="1"/>
        <v>[2018/09/10 15:06] #Error: Unable to find object with name "STATICRISK"</v>
      </c>
      <c r="AR17" s="613" t="str">
        <f ca="1"/>
        <v>[2018/09/10 15:06] #Error: Unable to find object with name "STATICRISK"</v>
      </c>
      <c r="BO17" s="371" t="str">
        <f>IF(B17="","",Curves!$AI$12)</f>
        <v/>
      </c>
      <c r="BR17" s="250" t="s">
        <v>249</v>
      </c>
      <c r="BS17" s="250">
        <v>1154.5917030852288</v>
      </c>
      <c r="CA17" s="250" t="str">
        <f ca="1"/>
        <v>[2018/09/10 15:06] #Error: The size of the curveCollectionNames block should match the size of swapNames block.</v>
      </c>
      <c r="CB17" s="250" t="str">
        <f ca="1"/>
        <v>[2018/09/10 15:06] #Error: The size of the curveCollectionNames block should match the size of swapNames block.</v>
      </c>
      <c r="CC17" s="250" t="str">
        <f ca="1"/>
        <v>[2018/09/10 15:06] #Error: The size of the curveCollectionNames block should match the size of swapNames block.</v>
      </c>
      <c r="CD17" s="250" t="str">
        <f ca="1"/>
        <v>[2018/09/10 15:06] #Error: The size of the curveCollectionNames block should match the size of swapNames block.</v>
      </c>
      <c r="CE17" s="250" t="str">
        <f ca="1"/>
        <v>[2018/09/10 15:06] #Error: The size of the curveCollectionNames block should match the size of swapNames block.</v>
      </c>
      <c r="CF17" s="250" t="str">
        <f ca="1"/>
        <v>[2018/09/10 15:06] #Error: The size of the curveCollectionNames block should match the size of swapNames block.</v>
      </c>
      <c r="CG17" s="250" t="str">
        <f ca="1"/>
        <v>[2018/09/10 15:06] #Error: The size of the curveCollectionNames block should match the size of swapNames block.</v>
      </c>
      <c r="CH17" s="250" t="str">
        <f ca="1"/>
        <v>[2018/09/10 15:06] #Error: The size of the curveCollectionNames block should match the size of swapNames block.</v>
      </c>
      <c r="CI17" s="250" t="str">
        <f ca="1"/>
        <v>[2018/09/10 15:06] #Error: The size of the curveCollectionNames block should match the size of swapNames block.</v>
      </c>
      <c r="CJ17" s="250" t="str">
        <f ca="1"/>
        <v>[2018/09/10 15:06] #Error: The size of the curveCollectionNames block should match the size of swapNames block.</v>
      </c>
    </row>
    <row r="18" spans="2:88">
      <c r="B18" s="371"/>
      <c r="E18" s="159"/>
      <c r="F18" s="187"/>
      <c r="G18" s="470"/>
      <c r="H18" s="187"/>
      <c r="I18" s="470"/>
      <c r="J18" s="187"/>
      <c r="K18" s="470"/>
      <c r="L18" s="187"/>
      <c r="M18" s="470"/>
      <c r="N18" s="473"/>
      <c r="P18" s="159" t="s">
        <v>506</v>
      </c>
      <c r="Q18" s="184">
        <v>-4.1216860891579764E-4</v>
      </c>
      <c r="R18" s="485">
        <f>Curves!O18</f>
        <v>1.268E-2</v>
      </c>
      <c r="S18" s="159" t="s">
        <v>506</v>
      </c>
      <c r="T18" s="184">
        <v>8.7781772408473884E-5</v>
      </c>
      <c r="U18" s="486">
        <f>Curves!P18</f>
        <v>1.394023649365788E-2</v>
      </c>
      <c r="V18" s="159" t="s">
        <v>506</v>
      </c>
      <c r="W18" s="184">
        <v>-1.7891445782798471E-4</v>
      </c>
      <c r="X18" s="485">
        <f>Curves!Q18</f>
        <v>1.4430236493657881E-2</v>
      </c>
      <c r="Y18"/>
      <c r="Z18" s="329" t="e">
        <f t="shared" ca="1" si="1"/>
        <v>#N/A</v>
      </c>
      <c r="AA18" s="612" t="str">
        <f ca="1"/>
        <v>[2018/09/10 15:06] #Error: Unable to find object with name "STATICRISK"</v>
      </c>
      <c r="AB18" s="613" t="str">
        <f ca="1"/>
        <v>[2018/09/10 15:06] #Error: Unable to find object with name "STATICRISK"</v>
      </c>
      <c r="AC18" s="613" t="str">
        <f ca="1"/>
        <v>[2018/09/10 15:06] #Error: Unable to find object with name "STATICRISK"</v>
      </c>
      <c r="AD18" s="613" t="str">
        <f ca="1"/>
        <v>[2018/09/10 15:06] #Error: Unable to find object with name "STATICRISK"</v>
      </c>
      <c r="AE18" s="613" t="str">
        <f ca="1"/>
        <v>[2018/09/10 15:06] #Error: Unable to find object with name "STATICRISK"</v>
      </c>
      <c r="AF18" s="613" t="str">
        <f ca="1"/>
        <v>[2018/09/10 15:06] #Error: Unable to find object with name "STATICRISK"</v>
      </c>
      <c r="AG18" s="613" t="str">
        <f ca="1"/>
        <v>[2018/09/10 15:06] #Error: Unable to find object with name "STATICRISK"</v>
      </c>
      <c r="AH18" s="613" t="str">
        <f ca="1"/>
        <v>[2018/09/10 15:06] #Error: Unable to find object with name "STATICRISK"</v>
      </c>
      <c r="AI18" s="613" t="str">
        <f ca="1"/>
        <v>[2018/09/10 15:06] #Error: Unable to find object with name "STATICRISK"</v>
      </c>
      <c r="AJ18" s="613" t="str">
        <f ca="1"/>
        <v>[2018/09/10 15:06] #Error: Unable to find object with name "STATICRISK"</v>
      </c>
      <c r="AK18" s="613" t="str">
        <f ca="1"/>
        <v>[2018/09/10 15:06] #Error: Unable to find object with name "STATICRISK"</v>
      </c>
      <c r="AL18" s="613" t="str">
        <f ca="1"/>
        <v>[2018/09/10 15:06] #Error: Unable to find object with name "STATICRISK"</v>
      </c>
      <c r="AM18" s="613" t="str">
        <f ca="1"/>
        <v>[2018/09/10 15:06] #Error: Unable to find object with name "STATICRISK"</v>
      </c>
      <c r="AN18" s="613" t="str">
        <f ca="1"/>
        <v>[2018/09/10 15:06] #Error: Unable to find object with name "STATICRISK"</v>
      </c>
      <c r="AO18" s="613" t="str">
        <f ca="1"/>
        <v>[2018/09/10 15:06] #Error: Unable to find object with name "STATICRISK"</v>
      </c>
      <c r="AP18" s="613" t="str">
        <f ca="1"/>
        <v>[2018/09/10 15:06] #Error: Unable to find object with name "STATICRISK"</v>
      </c>
      <c r="AQ18" s="613" t="str">
        <f ca="1"/>
        <v>[2018/09/10 15:06] #Error: Unable to find object with name "STATICRISK"</v>
      </c>
      <c r="AR18" s="613" t="str">
        <f ca="1"/>
        <v>[2018/09/10 15:06] #Error: Unable to find object with name "STATICRISK"</v>
      </c>
      <c r="BO18" s="371" t="str">
        <f>IF(B18="","",Curves!$AI$12)</f>
        <v/>
      </c>
      <c r="BR18" s="250" t="s">
        <v>250</v>
      </c>
      <c r="BS18" s="250">
        <v>1411.5093905068934</v>
      </c>
      <c r="CA18" s="250" t="str">
        <f ca="1"/>
        <v>[2018/09/10 15:06] #Error: The size of the curveCollectionNames block should match the size of swapNames block.</v>
      </c>
      <c r="CB18" s="250" t="str">
        <f ca="1"/>
        <v>[2018/09/10 15:06] #Error: The size of the curveCollectionNames block should match the size of swapNames block.</v>
      </c>
      <c r="CC18" s="250" t="str">
        <f ca="1"/>
        <v>[2018/09/10 15:06] #Error: The size of the curveCollectionNames block should match the size of swapNames block.</v>
      </c>
      <c r="CD18" s="250" t="str">
        <f ca="1"/>
        <v>[2018/09/10 15:06] #Error: The size of the curveCollectionNames block should match the size of swapNames block.</v>
      </c>
      <c r="CE18" s="250" t="str">
        <f ca="1"/>
        <v>[2018/09/10 15:06] #Error: The size of the curveCollectionNames block should match the size of swapNames block.</v>
      </c>
      <c r="CF18" s="250" t="str">
        <f ca="1"/>
        <v>[2018/09/10 15:06] #Error: The size of the curveCollectionNames block should match the size of swapNames block.</v>
      </c>
      <c r="CG18" s="250" t="str">
        <f ca="1"/>
        <v>[2018/09/10 15:06] #Error: The size of the curveCollectionNames block should match the size of swapNames block.</v>
      </c>
      <c r="CH18" s="250" t="str">
        <f ca="1"/>
        <v>[2018/09/10 15:06] #Error: The size of the curveCollectionNames block should match the size of swapNames block.</v>
      </c>
      <c r="CI18" s="250" t="str">
        <f ca="1"/>
        <v>[2018/09/10 15:06] #Error: The size of the curveCollectionNames block should match the size of swapNames block.</v>
      </c>
      <c r="CJ18" s="250" t="str">
        <f ca="1"/>
        <v>[2018/09/10 15:06] #Error: The size of the curveCollectionNames block should match the size of swapNames block.</v>
      </c>
    </row>
    <row r="19" spans="2:88">
      <c r="B19" s="371"/>
      <c r="E19" s="159"/>
      <c r="F19" s="187"/>
      <c r="G19" s="470"/>
      <c r="H19" s="187"/>
      <c r="I19" s="470"/>
      <c r="J19" s="187"/>
      <c r="K19" s="470"/>
      <c r="L19" s="187"/>
      <c r="M19" s="470"/>
      <c r="N19" s="473"/>
      <c r="P19" s="159" t="s">
        <v>507</v>
      </c>
      <c r="Q19" s="184">
        <v>-1.2660041406182274E-4</v>
      </c>
      <c r="R19" s="485">
        <f>Curves!O19</f>
        <v>1.3350000000000001E-2</v>
      </c>
      <c r="S19" s="159" t="s">
        <v>507</v>
      </c>
      <c r="T19" s="184">
        <v>1.3388176566286257E-4</v>
      </c>
      <c r="U19" s="486">
        <f>Curves!P19</f>
        <v>1.457523649365788E-2</v>
      </c>
      <c r="V19" s="159" t="s">
        <v>507</v>
      </c>
      <c r="W19" s="184">
        <v>-1.4679261422563503E-4</v>
      </c>
      <c r="X19" s="485">
        <f>Curves!Q19</f>
        <v>1.4990236493657881E-2</v>
      </c>
      <c r="Y19"/>
      <c r="Z19" s="329" t="e">
        <f t="shared" ca="1" si="1"/>
        <v>#N/A</v>
      </c>
      <c r="AA19" s="612" t="str">
        <f ca="1"/>
        <v>[2018/09/10 15:06] #Error: Unable to find object with name "STATICRISK"</v>
      </c>
      <c r="AB19" s="613" t="str">
        <f ca="1"/>
        <v>[2018/09/10 15:06] #Error: Unable to find object with name "STATICRISK"</v>
      </c>
      <c r="AC19" s="613" t="str">
        <f ca="1"/>
        <v>[2018/09/10 15:06] #Error: Unable to find object with name "STATICRISK"</v>
      </c>
      <c r="AD19" s="613" t="str">
        <f ca="1"/>
        <v>[2018/09/10 15:06] #Error: Unable to find object with name "STATICRISK"</v>
      </c>
      <c r="AE19" s="613" t="str">
        <f ca="1"/>
        <v>[2018/09/10 15:06] #Error: Unable to find object with name "STATICRISK"</v>
      </c>
      <c r="AF19" s="613" t="str">
        <f ca="1"/>
        <v>[2018/09/10 15:06] #Error: Unable to find object with name "STATICRISK"</v>
      </c>
      <c r="AG19" s="613" t="str">
        <f ca="1"/>
        <v>[2018/09/10 15:06] #Error: Unable to find object with name "STATICRISK"</v>
      </c>
      <c r="AH19" s="613" t="str">
        <f ca="1"/>
        <v>[2018/09/10 15:06] #Error: Unable to find object with name "STATICRISK"</v>
      </c>
      <c r="AI19" s="613" t="str">
        <f ca="1"/>
        <v>[2018/09/10 15:06] #Error: Unable to find object with name "STATICRISK"</v>
      </c>
      <c r="AJ19" s="613" t="str">
        <f ca="1"/>
        <v>[2018/09/10 15:06] #Error: Unable to find object with name "STATICRISK"</v>
      </c>
      <c r="AK19" s="613" t="str">
        <f ca="1"/>
        <v>[2018/09/10 15:06] #Error: Unable to find object with name "STATICRISK"</v>
      </c>
      <c r="AL19" s="613" t="str">
        <f ca="1"/>
        <v>[2018/09/10 15:06] #Error: Unable to find object with name "STATICRISK"</v>
      </c>
      <c r="AM19" s="613" t="str">
        <f ca="1"/>
        <v>[2018/09/10 15:06] #Error: Unable to find object with name "STATICRISK"</v>
      </c>
      <c r="AN19" s="613" t="str">
        <f ca="1"/>
        <v>[2018/09/10 15:06] #Error: Unable to find object with name "STATICRISK"</v>
      </c>
      <c r="AO19" s="613" t="str">
        <f ca="1"/>
        <v>[2018/09/10 15:06] #Error: Unable to find object with name "STATICRISK"</v>
      </c>
      <c r="AP19" s="613" t="str">
        <f ca="1"/>
        <v>[2018/09/10 15:06] #Error: Unable to find object with name "STATICRISK"</v>
      </c>
      <c r="AQ19" s="613" t="str">
        <f ca="1"/>
        <v>[2018/09/10 15:06] #Error: Unable to find object with name "STATICRISK"</v>
      </c>
      <c r="AR19" s="613" t="str">
        <f ca="1"/>
        <v>[2018/09/10 15:06] #Error: Unable to find object with name "STATICRISK"</v>
      </c>
      <c r="BO19" s="371" t="str">
        <f>IF(B19="","",Curves!$AI$12)</f>
        <v/>
      </c>
      <c r="BR19" s="250" t="s">
        <v>251</v>
      </c>
      <c r="BS19" s="250">
        <v>1808.4483218789101</v>
      </c>
      <c r="CA19" s="250" t="str">
        <f ca="1"/>
        <v>[2018/09/10 15:06] #Error: The size of the curveCollectionNames block should match the size of swapNames block.</v>
      </c>
      <c r="CB19" s="250" t="str">
        <f ca="1"/>
        <v>[2018/09/10 15:06] #Error: The size of the curveCollectionNames block should match the size of swapNames block.</v>
      </c>
      <c r="CC19" s="250" t="str">
        <f ca="1"/>
        <v>[2018/09/10 15:06] #Error: The size of the curveCollectionNames block should match the size of swapNames block.</v>
      </c>
      <c r="CD19" s="250" t="str">
        <f ca="1"/>
        <v>[2018/09/10 15:06] #Error: The size of the curveCollectionNames block should match the size of swapNames block.</v>
      </c>
      <c r="CE19" s="250" t="str">
        <f ca="1"/>
        <v>[2018/09/10 15:06] #Error: The size of the curveCollectionNames block should match the size of swapNames block.</v>
      </c>
      <c r="CF19" s="250" t="str">
        <f ca="1"/>
        <v>[2018/09/10 15:06] #Error: The size of the curveCollectionNames block should match the size of swapNames block.</v>
      </c>
      <c r="CG19" s="250" t="str">
        <f ca="1"/>
        <v>[2018/09/10 15:06] #Error: The size of the curveCollectionNames block should match the size of swapNames block.</v>
      </c>
      <c r="CH19" s="250" t="str">
        <f ca="1"/>
        <v>[2018/09/10 15:06] #Error: The size of the curveCollectionNames block should match the size of swapNames block.</v>
      </c>
      <c r="CI19" s="250" t="str">
        <f ca="1"/>
        <v>[2018/09/10 15:06] #Error: The size of the curveCollectionNames block should match the size of swapNames block.</v>
      </c>
      <c r="CJ19" s="250" t="str">
        <f ca="1"/>
        <v>[2018/09/10 15:06] #Error: The size of the curveCollectionNames block should match the size of swapNames block.</v>
      </c>
    </row>
    <row r="20" spans="2:88">
      <c r="B20" s="371"/>
      <c r="E20" s="159"/>
      <c r="F20" s="187"/>
      <c r="G20" s="470"/>
      <c r="H20" s="187"/>
      <c r="I20" s="470"/>
      <c r="J20" s="187"/>
      <c r="K20" s="470"/>
      <c r="L20" s="187"/>
      <c r="M20" s="470"/>
      <c r="N20" s="473"/>
      <c r="P20" s="159" t="s">
        <v>508</v>
      </c>
      <c r="Q20" s="184">
        <v>-2.4872227006077281E-5</v>
      </c>
      <c r="R20" s="485">
        <f>Curves!O20</f>
        <v>1.3569999999999999E-2</v>
      </c>
      <c r="S20" s="159" t="s">
        <v>508</v>
      </c>
      <c r="T20" s="184">
        <v>1.058749006247803E-4</v>
      </c>
      <c r="U20" s="486">
        <f>Curves!P20</f>
        <v>1.4770236493657879E-2</v>
      </c>
      <c r="V20" s="159" t="s">
        <v>508</v>
      </c>
      <c r="W20" s="184">
        <v>-3.4956294164214369E-4</v>
      </c>
      <c r="X20" s="485">
        <f>Curves!Q20</f>
        <v>1.5130236493657878E-2</v>
      </c>
      <c r="Y20"/>
      <c r="Z20" s="329" t="e">
        <f t="shared" ca="1" si="1"/>
        <v>#N/A</v>
      </c>
      <c r="AA20" s="612" t="str">
        <f ca="1"/>
        <v>[2018/09/10 15:06] #Error: Unable to find object with name "STATICRISK"</v>
      </c>
      <c r="AB20" s="613" t="str">
        <f ca="1"/>
        <v>[2018/09/10 15:06] #Error: Unable to find object with name "STATICRISK"</v>
      </c>
      <c r="AC20" s="613" t="str">
        <f ca="1"/>
        <v>[2018/09/10 15:06] #Error: Unable to find object with name "STATICRISK"</v>
      </c>
      <c r="AD20" s="613" t="str">
        <f ca="1"/>
        <v>[2018/09/10 15:06] #Error: Unable to find object with name "STATICRISK"</v>
      </c>
      <c r="AE20" s="613" t="str">
        <f ca="1"/>
        <v>[2018/09/10 15:06] #Error: Unable to find object with name "STATICRISK"</v>
      </c>
      <c r="AF20" s="613" t="str">
        <f ca="1"/>
        <v>[2018/09/10 15:06] #Error: Unable to find object with name "STATICRISK"</v>
      </c>
      <c r="AG20" s="613" t="str">
        <f ca="1"/>
        <v>[2018/09/10 15:06] #Error: Unable to find object with name "STATICRISK"</v>
      </c>
      <c r="AH20" s="613" t="str">
        <f ca="1"/>
        <v>[2018/09/10 15:06] #Error: Unable to find object with name "STATICRISK"</v>
      </c>
      <c r="AI20" s="613" t="str">
        <f ca="1"/>
        <v>[2018/09/10 15:06] #Error: Unable to find object with name "STATICRISK"</v>
      </c>
      <c r="AJ20" s="613" t="str">
        <f ca="1"/>
        <v>[2018/09/10 15:06] #Error: Unable to find object with name "STATICRISK"</v>
      </c>
      <c r="AK20" s="613" t="str">
        <f ca="1"/>
        <v>[2018/09/10 15:06] #Error: Unable to find object with name "STATICRISK"</v>
      </c>
      <c r="AL20" s="613" t="str">
        <f ca="1"/>
        <v>[2018/09/10 15:06] #Error: Unable to find object with name "STATICRISK"</v>
      </c>
      <c r="AM20" s="613" t="str">
        <f ca="1"/>
        <v>[2018/09/10 15:06] #Error: Unable to find object with name "STATICRISK"</v>
      </c>
      <c r="AN20" s="613" t="str">
        <f ca="1"/>
        <v>[2018/09/10 15:06] #Error: Unable to find object with name "STATICRISK"</v>
      </c>
      <c r="AO20" s="613" t="str">
        <f ca="1"/>
        <v>[2018/09/10 15:06] #Error: Unable to find object with name "STATICRISK"</v>
      </c>
      <c r="AP20" s="613" t="str">
        <f ca="1"/>
        <v>[2018/09/10 15:06] #Error: Unable to find object with name "STATICRISK"</v>
      </c>
      <c r="AQ20" s="613" t="str">
        <f ca="1"/>
        <v>[2018/09/10 15:06] #Error: Unable to find object with name "STATICRISK"</v>
      </c>
      <c r="AR20" s="613" t="str">
        <f ca="1"/>
        <v>[2018/09/10 15:06] #Error: Unable to find object with name "STATICRISK"</v>
      </c>
      <c r="BO20" s="371" t="str">
        <f>IF(B20="","",Curves!$AI$12)</f>
        <v/>
      </c>
      <c r="BR20" s="250" t="s">
        <v>252</v>
      </c>
      <c r="BS20" s="250">
        <v>2173.831643152982</v>
      </c>
      <c r="CA20" s="250" t="str">
        <f ca="1"/>
        <v>[2018/09/10 15:06] #Error: The size of the curveCollectionNames block should match the size of swapNames block.</v>
      </c>
      <c r="CB20" s="250" t="str">
        <f ca="1"/>
        <v>[2018/09/10 15:06] #Error: The size of the curveCollectionNames block should match the size of swapNames block.</v>
      </c>
      <c r="CC20" s="250" t="str">
        <f ca="1"/>
        <v>[2018/09/10 15:06] #Error: The size of the curveCollectionNames block should match the size of swapNames block.</v>
      </c>
      <c r="CD20" s="250" t="str">
        <f ca="1"/>
        <v>[2018/09/10 15:06] #Error: The size of the curveCollectionNames block should match the size of swapNames block.</v>
      </c>
      <c r="CE20" s="250" t="str">
        <f ca="1"/>
        <v>[2018/09/10 15:06] #Error: The size of the curveCollectionNames block should match the size of swapNames block.</v>
      </c>
      <c r="CF20" s="250" t="str">
        <f ca="1"/>
        <v>[2018/09/10 15:06] #Error: The size of the curveCollectionNames block should match the size of swapNames block.</v>
      </c>
      <c r="CG20" s="250" t="str">
        <f ca="1"/>
        <v>[2018/09/10 15:06] #Error: The size of the curveCollectionNames block should match the size of swapNames block.</v>
      </c>
      <c r="CH20" s="250" t="str">
        <f ca="1"/>
        <v>[2018/09/10 15:06] #Error: The size of the curveCollectionNames block should match the size of swapNames block.</v>
      </c>
      <c r="CI20" s="250" t="str">
        <f ca="1"/>
        <v>[2018/09/10 15:06] #Error: The size of the curveCollectionNames block should match the size of swapNames block.</v>
      </c>
      <c r="CJ20" s="250" t="str">
        <f ca="1"/>
        <v>[2018/09/10 15:06] #Error: The size of the curveCollectionNames block should match the size of swapNames block.</v>
      </c>
    </row>
    <row r="21" spans="2:88">
      <c r="B21" s="371"/>
      <c r="E21" s="159"/>
      <c r="F21" s="187"/>
      <c r="G21" s="470"/>
      <c r="H21" s="187"/>
      <c r="I21" s="470"/>
      <c r="J21" s="187"/>
      <c r="K21" s="470"/>
      <c r="L21" s="187"/>
      <c r="M21" s="470"/>
      <c r="N21" s="473"/>
      <c r="P21" s="159" t="s">
        <v>509</v>
      </c>
      <c r="Q21" s="184">
        <v>5.5072519017700831E-5</v>
      </c>
      <c r="R21" s="485">
        <f>Curves!O21</f>
        <v>1.3679999999999998E-2</v>
      </c>
      <c r="S21" s="159" t="s">
        <v>509</v>
      </c>
      <c r="T21" s="184">
        <v>5.753446407580679E-5</v>
      </c>
      <c r="U21" s="486">
        <f>Curves!P21</f>
        <v>1.4805236493657878E-2</v>
      </c>
      <c r="V21" s="159" t="s">
        <v>509</v>
      </c>
      <c r="W21" s="184">
        <v>-2.4446642036682223E-4</v>
      </c>
      <c r="X21" s="485">
        <f>Curves!Q21</f>
        <v>1.5090236493657878E-2</v>
      </c>
      <c r="Y21"/>
      <c r="Z21" s="329" t="e">
        <f t="shared" ca="1" si="1"/>
        <v>#N/A</v>
      </c>
      <c r="AA21" s="612" t="str">
        <f ca="1"/>
        <v>[2018/09/10 15:06] #Error: Unable to find object with name "STATICRISK"</v>
      </c>
      <c r="AB21" s="613" t="str">
        <f ca="1"/>
        <v>[2018/09/10 15:06] #Error: Unable to find object with name "STATICRISK"</v>
      </c>
      <c r="AC21" s="613" t="str">
        <f ca="1"/>
        <v>[2018/09/10 15:06] #Error: Unable to find object with name "STATICRISK"</v>
      </c>
      <c r="AD21" s="613" t="str">
        <f ca="1"/>
        <v>[2018/09/10 15:06] #Error: Unable to find object with name "STATICRISK"</v>
      </c>
      <c r="AE21" s="613" t="str">
        <f ca="1"/>
        <v>[2018/09/10 15:06] #Error: Unable to find object with name "STATICRISK"</v>
      </c>
      <c r="AF21" s="613" t="str">
        <f ca="1"/>
        <v>[2018/09/10 15:06] #Error: Unable to find object with name "STATICRISK"</v>
      </c>
      <c r="AG21" s="613" t="str">
        <f ca="1"/>
        <v>[2018/09/10 15:06] #Error: Unable to find object with name "STATICRISK"</v>
      </c>
      <c r="AH21" s="613" t="str">
        <f ca="1"/>
        <v>[2018/09/10 15:06] #Error: Unable to find object with name "STATICRISK"</v>
      </c>
      <c r="AI21" s="613" t="str">
        <f ca="1"/>
        <v>[2018/09/10 15:06] #Error: Unable to find object with name "STATICRISK"</v>
      </c>
      <c r="AJ21" s="613" t="str">
        <f ca="1"/>
        <v>[2018/09/10 15:06] #Error: Unable to find object with name "STATICRISK"</v>
      </c>
      <c r="AK21" s="613" t="str">
        <f ca="1"/>
        <v>[2018/09/10 15:06] #Error: Unable to find object with name "STATICRISK"</v>
      </c>
      <c r="AL21" s="613" t="str">
        <f ca="1"/>
        <v>[2018/09/10 15:06] #Error: Unable to find object with name "STATICRISK"</v>
      </c>
      <c r="AM21" s="613" t="str">
        <f ca="1"/>
        <v>[2018/09/10 15:06] #Error: Unable to find object with name "STATICRISK"</v>
      </c>
      <c r="AN21" s="613" t="str">
        <f ca="1"/>
        <v>[2018/09/10 15:06] #Error: Unable to find object with name "STATICRISK"</v>
      </c>
      <c r="AO21" s="613" t="str">
        <f ca="1"/>
        <v>[2018/09/10 15:06] #Error: Unable to find object with name "STATICRISK"</v>
      </c>
      <c r="AP21" s="613" t="str">
        <f ca="1"/>
        <v>[2018/09/10 15:06] #Error: Unable to find object with name "STATICRISK"</v>
      </c>
      <c r="AQ21" s="613" t="str">
        <f ca="1"/>
        <v>[2018/09/10 15:06] #Error: Unable to find object with name "STATICRISK"</v>
      </c>
      <c r="AR21" s="613" t="str">
        <f ca="1"/>
        <v>[2018/09/10 15:06] #Error: Unable to find object with name "STATICRISK"</v>
      </c>
      <c r="BO21" s="371" t="str">
        <f>IF(B21="","",Curves!$AI$12)</f>
        <v/>
      </c>
      <c r="BR21" s="250" t="s">
        <v>253</v>
      </c>
      <c r="BS21" s="250">
        <v>2512.0654456391931</v>
      </c>
      <c r="CA21" s="250" t="str">
        <f ca="1"/>
        <v>[2018/09/10 15:06] #Error: The size of the curveCollectionNames block should match the size of swapNames block.</v>
      </c>
      <c r="CB21" s="250" t="str">
        <f ca="1"/>
        <v>[2018/09/10 15:06] #Error: The size of the curveCollectionNames block should match the size of swapNames block.</v>
      </c>
      <c r="CC21" s="250" t="str">
        <f ca="1"/>
        <v>[2018/09/10 15:06] #Error: The size of the curveCollectionNames block should match the size of swapNames block.</v>
      </c>
      <c r="CD21" s="250" t="str">
        <f ca="1"/>
        <v>[2018/09/10 15:06] #Error: The size of the curveCollectionNames block should match the size of swapNames block.</v>
      </c>
      <c r="CE21" s="250" t="str">
        <f ca="1"/>
        <v>[2018/09/10 15:06] #Error: The size of the curveCollectionNames block should match the size of swapNames block.</v>
      </c>
      <c r="CF21" s="250" t="str">
        <f ca="1"/>
        <v>[2018/09/10 15:06] #Error: The size of the curveCollectionNames block should match the size of swapNames block.</v>
      </c>
      <c r="CG21" s="250" t="str">
        <f ca="1"/>
        <v>[2018/09/10 15:06] #Error: The size of the curveCollectionNames block should match the size of swapNames block.</v>
      </c>
      <c r="CH21" s="250" t="str">
        <f ca="1"/>
        <v>[2018/09/10 15:06] #Error: The size of the curveCollectionNames block should match the size of swapNames block.</v>
      </c>
      <c r="CI21" s="250" t="str">
        <f ca="1"/>
        <v>[2018/09/10 15:06] #Error: The size of the curveCollectionNames block should match the size of swapNames block.</v>
      </c>
      <c r="CJ21" s="250" t="str">
        <f ca="1"/>
        <v>[2018/09/10 15:06] #Error: The size of the curveCollectionNames block should match the size of swapNames block.</v>
      </c>
    </row>
    <row r="22" spans="2:88">
      <c r="B22" s="371"/>
      <c r="E22" s="159"/>
      <c r="F22" s="187"/>
      <c r="G22" s="470"/>
      <c r="H22" s="187"/>
      <c r="I22" s="470"/>
      <c r="J22" s="187"/>
      <c r="K22" s="470"/>
      <c r="L22" s="187"/>
      <c r="M22" s="470"/>
      <c r="N22" s="473"/>
      <c r="P22" s="189" t="s">
        <v>514</v>
      </c>
      <c r="Q22" s="195">
        <v>-2.0016402851356249E-4</v>
      </c>
      <c r="R22" s="488">
        <f>Curves!O22</f>
        <v>1.3599999999999998E-2</v>
      </c>
      <c r="S22" s="189" t="s">
        <v>514</v>
      </c>
      <c r="T22" s="195">
        <v>1.2467482683939759E-4</v>
      </c>
      <c r="U22" s="487">
        <f>Curves!P22</f>
        <v>1.4650236493657877E-2</v>
      </c>
      <c r="V22" s="189" t="s">
        <v>514</v>
      </c>
      <c r="W22" s="195">
        <v>1.5402836906479341E-4</v>
      </c>
      <c r="X22" s="488">
        <f>Curves!Q22</f>
        <v>1.4880236493657878E-2</v>
      </c>
      <c r="Y22"/>
      <c r="Z22" s="329" t="e">
        <f t="shared" ca="1" si="1"/>
        <v>#N/A</v>
      </c>
      <c r="AA22" s="612" t="str">
        <f ca="1"/>
        <v>[2018/09/10 15:06] #Error: Unable to find object with name "STATICRISK"</v>
      </c>
      <c r="AB22" s="613" t="str">
        <f ca="1"/>
        <v>[2018/09/10 15:06] #Error: Unable to find object with name "STATICRISK"</v>
      </c>
      <c r="AC22" s="613" t="str">
        <f ca="1"/>
        <v>[2018/09/10 15:06] #Error: Unable to find object with name "STATICRISK"</v>
      </c>
      <c r="AD22" s="613" t="str">
        <f ca="1"/>
        <v>[2018/09/10 15:06] #Error: Unable to find object with name "STATICRISK"</v>
      </c>
      <c r="AE22" s="613" t="str">
        <f ca="1"/>
        <v>[2018/09/10 15:06] #Error: Unable to find object with name "STATICRISK"</v>
      </c>
      <c r="AF22" s="613" t="str">
        <f ca="1"/>
        <v>[2018/09/10 15:06] #Error: Unable to find object with name "STATICRISK"</v>
      </c>
      <c r="AG22" s="613" t="str">
        <f ca="1"/>
        <v>[2018/09/10 15:06] #Error: Unable to find object with name "STATICRISK"</v>
      </c>
      <c r="AH22" s="613" t="str">
        <f ca="1"/>
        <v>[2018/09/10 15:06] #Error: Unable to find object with name "STATICRISK"</v>
      </c>
      <c r="AI22" s="613" t="str">
        <f ca="1"/>
        <v>[2018/09/10 15:06] #Error: Unable to find object with name "STATICRISK"</v>
      </c>
      <c r="AJ22" s="613" t="str">
        <f ca="1"/>
        <v>[2018/09/10 15:06] #Error: Unable to find object with name "STATICRISK"</v>
      </c>
      <c r="AK22" s="613" t="str">
        <f ca="1"/>
        <v>[2018/09/10 15:06] #Error: Unable to find object with name "STATICRISK"</v>
      </c>
      <c r="AL22" s="613" t="str">
        <f ca="1"/>
        <v>[2018/09/10 15:06] #Error: Unable to find object with name "STATICRISK"</v>
      </c>
      <c r="AM22" s="613" t="str">
        <f ca="1"/>
        <v>[2018/09/10 15:06] #Error: Unable to find object with name "STATICRISK"</v>
      </c>
      <c r="AN22" s="613" t="str">
        <f ca="1"/>
        <v>[2018/09/10 15:06] #Error: Unable to find object with name "STATICRISK"</v>
      </c>
      <c r="AO22" s="613" t="str">
        <f ca="1"/>
        <v>[2018/09/10 15:06] #Error: Unable to find object with name "STATICRISK"</v>
      </c>
      <c r="AP22" s="613" t="str">
        <f ca="1"/>
        <v>[2018/09/10 15:06] #Error: Unable to find object with name "STATICRISK"</v>
      </c>
      <c r="AQ22" s="613" t="str">
        <f ca="1"/>
        <v>[2018/09/10 15:06] #Error: Unable to find object with name "STATICRISK"</v>
      </c>
      <c r="AR22" s="613" t="str">
        <f ca="1"/>
        <v>[2018/09/10 15:06] #Error: Unable to find object with name "STATICRISK"</v>
      </c>
      <c r="BO22" s="371" t="str">
        <f>IF(B22="","",Curves!$AI$12)</f>
        <v/>
      </c>
      <c r="BR22" s="250" t="s">
        <v>254</v>
      </c>
      <c r="BS22" s="250">
        <v>3123.8587813302875</v>
      </c>
      <c r="CA22" s="250" t="str">
        <f ca="1"/>
        <v>[2018/09/10 15:06] #Error: The size of the curveCollectionNames block should match the size of swapNames block.</v>
      </c>
      <c r="CB22" s="250" t="str">
        <f ca="1"/>
        <v>[2018/09/10 15:06] #Error: The size of the curveCollectionNames block should match the size of swapNames block.</v>
      </c>
      <c r="CC22" s="250" t="str">
        <f ca="1"/>
        <v>[2018/09/10 15:06] #Error: The size of the curveCollectionNames block should match the size of swapNames block.</v>
      </c>
      <c r="CD22" s="250" t="str">
        <f ca="1"/>
        <v>[2018/09/10 15:06] #Error: The size of the curveCollectionNames block should match the size of swapNames block.</v>
      </c>
      <c r="CE22" s="250" t="str">
        <f ca="1"/>
        <v>[2018/09/10 15:06] #Error: The size of the curveCollectionNames block should match the size of swapNames block.</v>
      </c>
      <c r="CF22" s="250" t="str">
        <f ca="1"/>
        <v>[2018/09/10 15:06] #Error: The size of the curveCollectionNames block should match the size of swapNames block.</v>
      </c>
      <c r="CG22" s="250" t="str">
        <f ca="1"/>
        <v>[2018/09/10 15:06] #Error: The size of the curveCollectionNames block should match the size of swapNames block.</v>
      </c>
      <c r="CH22" s="250" t="str">
        <f ca="1"/>
        <v>[2018/09/10 15:06] #Error: The size of the curveCollectionNames block should match the size of swapNames block.</v>
      </c>
      <c r="CI22" s="250" t="str">
        <f ca="1"/>
        <v>[2018/09/10 15:06] #Error: The size of the curveCollectionNames block should match the size of swapNames block.</v>
      </c>
      <c r="CJ22" s="250" t="str">
        <f ca="1"/>
        <v>[2018/09/10 15:06] #Error: The size of the curveCollectionNames block should match the size of swapNames block.</v>
      </c>
    </row>
    <row r="23" spans="2:88">
      <c r="B23" s="371"/>
      <c r="E23" s="159"/>
      <c r="F23" s="187"/>
      <c r="G23" s="470"/>
      <c r="H23" s="187"/>
      <c r="I23" s="470"/>
      <c r="J23" s="187"/>
      <c r="K23" s="470"/>
      <c r="L23" s="187"/>
      <c r="M23" s="470"/>
      <c r="N23" s="473"/>
      <c r="Y23"/>
      <c r="Z23" s="329" t="e">
        <f t="shared" ca="1" si="1"/>
        <v>#N/A</v>
      </c>
      <c r="AA23" s="612" t="str">
        <f ca="1"/>
        <v>[2018/09/10 15:06] #Error: Unable to find object with name "STATICRISK"</v>
      </c>
      <c r="AB23" s="613" t="str">
        <f ca="1"/>
        <v>[2018/09/10 15:06] #Error: Unable to find object with name "STATICRISK"</v>
      </c>
      <c r="AC23" s="613" t="str">
        <f ca="1"/>
        <v>[2018/09/10 15:06] #Error: Unable to find object with name "STATICRISK"</v>
      </c>
      <c r="AD23" s="613" t="str">
        <f ca="1"/>
        <v>[2018/09/10 15:06] #Error: Unable to find object with name "STATICRISK"</v>
      </c>
      <c r="AE23" s="613" t="str">
        <f ca="1"/>
        <v>[2018/09/10 15:06] #Error: Unable to find object with name "STATICRISK"</v>
      </c>
      <c r="AF23" s="613" t="str">
        <f ca="1"/>
        <v>[2018/09/10 15:06] #Error: Unable to find object with name "STATICRISK"</v>
      </c>
      <c r="AG23" s="613" t="str">
        <f ca="1"/>
        <v>[2018/09/10 15:06] #Error: Unable to find object with name "STATICRISK"</v>
      </c>
      <c r="AH23" s="613" t="str">
        <f ca="1"/>
        <v>[2018/09/10 15:06] #Error: Unable to find object with name "STATICRISK"</v>
      </c>
      <c r="AI23" s="613" t="str">
        <f ca="1"/>
        <v>[2018/09/10 15:06] #Error: Unable to find object with name "STATICRISK"</v>
      </c>
      <c r="AJ23" s="613" t="str">
        <f ca="1"/>
        <v>[2018/09/10 15:06] #Error: Unable to find object with name "STATICRISK"</v>
      </c>
      <c r="AK23" s="613" t="str">
        <f ca="1"/>
        <v>[2018/09/10 15:06] #Error: Unable to find object with name "STATICRISK"</v>
      </c>
      <c r="AL23" s="613" t="str">
        <f ca="1"/>
        <v>[2018/09/10 15:06] #Error: Unable to find object with name "STATICRISK"</v>
      </c>
      <c r="AM23" s="613" t="str">
        <f ca="1"/>
        <v>[2018/09/10 15:06] #Error: Unable to find object with name "STATICRISK"</v>
      </c>
      <c r="AN23" s="613" t="str">
        <f ca="1"/>
        <v>[2018/09/10 15:06] #Error: Unable to find object with name "STATICRISK"</v>
      </c>
      <c r="AO23" s="613" t="str">
        <f ca="1"/>
        <v>[2018/09/10 15:06] #Error: Unable to find object with name "STATICRISK"</v>
      </c>
      <c r="AP23" s="613" t="str">
        <f ca="1"/>
        <v>[2018/09/10 15:06] #Error: Unable to find object with name "STATICRISK"</v>
      </c>
      <c r="AQ23" s="613" t="str">
        <f ca="1"/>
        <v>[2018/09/10 15:06] #Error: Unable to find object with name "STATICRISK"</v>
      </c>
      <c r="AR23" s="613" t="str">
        <f ca="1"/>
        <v>[2018/09/10 15:06] #Error: Unable to find object with name "STATICRISK"</v>
      </c>
      <c r="BO23" s="371" t="str">
        <f>IF(B23="","",Curves!$AI$12)</f>
        <v/>
      </c>
      <c r="BR23" s="250" t="s">
        <v>255</v>
      </c>
      <c r="BS23" s="250">
        <v>3663.3832579404116</v>
      </c>
      <c r="CA23" s="250" t="str">
        <f ca="1"/>
        <v>[2018/09/10 15:06] #Error: The size of the curveCollectionNames block should match the size of swapNames block.</v>
      </c>
      <c r="CB23" s="250" t="str">
        <f ca="1"/>
        <v>[2018/09/10 15:06] #Error: The size of the curveCollectionNames block should match the size of swapNames block.</v>
      </c>
      <c r="CC23" s="250" t="str">
        <f ca="1"/>
        <v>[2018/09/10 15:06] #Error: The size of the curveCollectionNames block should match the size of swapNames block.</v>
      </c>
      <c r="CD23" s="250" t="str">
        <f ca="1"/>
        <v>[2018/09/10 15:06] #Error: The size of the curveCollectionNames block should match the size of swapNames block.</v>
      </c>
      <c r="CE23" s="250" t="str">
        <f ca="1"/>
        <v>[2018/09/10 15:06] #Error: The size of the curveCollectionNames block should match the size of swapNames block.</v>
      </c>
      <c r="CF23" s="250" t="str">
        <f ca="1"/>
        <v>[2018/09/10 15:06] #Error: The size of the curveCollectionNames block should match the size of swapNames block.</v>
      </c>
      <c r="CG23" s="250" t="str">
        <f ca="1"/>
        <v>[2018/09/10 15:06] #Error: The size of the curveCollectionNames block should match the size of swapNames block.</v>
      </c>
      <c r="CH23" s="250" t="str">
        <f ca="1"/>
        <v>[2018/09/10 15:06] #Error: The size of the curveCollectionNames block should match the size of swapNames block.</v>
      </c>
      <c r="CI23" s="250" t="str">
        <f ca="1"/>
        <v>[2018/09/10 15:06] #Error: The size of the curveCollectionNames block should match the size of swapNames block.</v>
      </c>
      <c r="CJ23" s="250" t="str">
        <f ca="1"/>
        <v>[2018/09/10 15:06] #Error: The size of the curveCollectionNames block should match the size of swapNames block.</v>
      </c>
    </row>
    <row r="24" spans="2:88">
      <c r="B24" s="371"/>
      <c r="E24" s="159"/>
      <c r="F24" s="533"/>
      <c r="G24" s="470"/>
      <c r="H24" s="187"/>
      <c r="I24" s="470"/>
      <c r="J24" s="187"/>
      <c r="K24" s="470"/>
      <c r="L24" s="187"/>
      <c r="M24" s="470"/>
      <c r="N24" s="473"/>
      <c r="Y24"/>
      <c r="Z24" s="329" t="e">
        <f t="shared" ca="1" si="1"/>
        <v>#N/A</v>
      </c>
      <c r="AA24" s="612" t="str">
        <f ca="1"/>
        <v>[2018/09/10 15:06] #Error: Unable to find object with name "STATICRISK"</v>
      </c>
      <c r="AB24" s="613" t="str">
        <f ca="1"/>
        <v>[2018/09/10 15:06] #Error: Unable to find object with name "STATICRISK"</v>
      </c>
      <c r="AC24" s="613" t="str">
        <f ca="1"/>
        <v>[2018/09/10 15:06] #Error: Unable to find object with name "STATICRISK"</v>
      </c>
      <c r="AD24" s="613" t="str">
        <f ca="1"/>
        <v>[2018/09/10 15:06] #Error: Unable to find object with name "STATICRISK"</v>
      </c>
      <c r="AE24" s="613" t="str">
        <f ca="1"/>
        <v>[2018/09/10 15:06] #Error: Unable to find object with name "STATICRISK"</v>
      </c>
      <c r="AF24" s="613" t="str">
        <f ca="1"/>
        <v>[2018/09/10 15:06] #Error: Unable to find object with name "STATICRISK"</v>
      </c>
      <c r="AG24" s="613" t="str">
        <f ca="1"/>
        <v>[2018/09/10 15:06] #Error: Unable to find object with name "STATICRISK"</v>
      </c>
      <c r="AH24" s="613" t="str">
        <f ca="1"/>
        <v>[2018/09/10 15:06] #Error: Unable to find object with name "STATICRISK"</v>
      </c>
      <c r="AI24" s="613" t="str">
        <f ca="1"/>
        <v>[2018/09/10 15:06] #Error: Unable to find object with name "STATICRISK"</v>
      </c>
      <c r="AJ24" s="613" t="str">
        <f ca="1"/>
        <v>[2018/09/10 15:06] #Error: Unable to find object with name "STATICRISK"</v>
      </c>
      <c r="AK24" s="613" t="str">
        <f ca="1"/>
        <v>[2018/09/10 15:06] #Error: Unable to find object with name "STATICRISK"</v>
      </c>
      <c r="AL24" s="613" t="str">
        <f ca="1"/>
        <v>[2018/09/10 15:06] #Error: Unable to find object with name "STATICRISK"</v>
      </c>
      <c r="AM24" s="613" t="str">
        <f ca="1"/>
        <v>[2018/09/10 15:06] #Error: Unable to find object with name "STATICRISK"</v>
      </c>
      <c r="AN24" s="613" t="str">
        <f ca="1"/>
        <v>[2018/09/10 15:06] #Error: Unable to find object with name "STATICRISK"</v>
      </c>
      <c r="AO24" s="613" t="str">
        <f ca="1"/>
        <v>[2018/09/10 15:06] #Error: Unable to find object with name "STATICRISK"</v>
      </c>
      <c r="AP24" s="613" t="str">
        <f ca="1"/>
        <v>[2018/09/10 15:06] #Error: Unable to find object with name "STATICRISK"</v>
      </c>
      <c r="AQ24" s="613" t="str">
        <f ca="1"/>
        <v>[2018/09/10 15:06] #Error: Unable to find object with name "STATICRISK"</v>
      </c>
      <c r="AR24" s="613" t="str">
        <f ca="1"/>
        <v>[2018/09/10 15:06] #Error: Unable to find object with name "STATICRISK"</v>
      </c>
      <c r="BO24" s="371" t="str">
        <f>IF(B24="","",Curves!$AI$12)</f>
        <v/>
      </c>
      <c r="CA24" s="250" t="str">
        <f ca="1"/>
        <v>[2018/09/10 15:06] #Error: The size of the curveCollectionNames block should match the size of swapNames block.</v>
      </c>
      <c r="CB24" s="250" t="str">
        <f ca="1"/>
        <v>[2018/09/10 15:06] #Error: The size of the curveCollectionNames block should match the size of swapNames block.</v>
      </c>
      <c r="CC24" s="250" t="str">
        <f ca="1"/>
        <v>[2018/09/10 15:06] #Error: The size of the curveCollectionNames block should match the size of swapNames block.</v>
      </c>
      <c r="CD24" s="250" t="str">
        <f ca="1"/>
        <v>[2018/09/10 15:06] #Error: The size of the curveCollectionNames block should match the size of swapNames block.</v>
      </c>
      <c r="CE24" s="250" t="str">
        <f ca="1"/>
        <v>[2018/09/10 15:06] #Error: The size of the curveCollectionNames block should match the size of swapNames block.</v>
      </c>
      <c r="CF24" s="250" t="str">
        <f ca="1"/>
        <v>[2018/09/10 15:06] #Error: The size of the curveCollectionNames block should match the size of swapNames block.</v>
      </c>
      <c r="CG24" s="250" t="str">
        <f ca="1"/>
        <v>[2018/09/10 15:06] #Error: The size of the curveCollectionNames block should match the size of swapNames block.</v>
      </c>
      <c r="CH24" s="250" t="str">
        <f ca="1"/>
        <v>[2018/09/10 15:06] #Error: The size of the curveCollectionNames block should match the size of swapNames block.</v>
      </c>
      <c r="CI24" s="250" t="str">
        <f ca="1"/>
        <v>[2018/09/10 15:06] #Error: The size of the curveCollectionNames block should match the size of swapNames block.</v>
      </c>
      <c r="CJ24" s="250" t="str">
        <f ca="1"/>
        <v>[2018/09/10 15:06] #Error: The size of the curveCollectionNames block should match the size of swapNames block.</v>
      </c>
    </row>
    <row r="25" spans="2:88">
      <c r="B25" s="371"/>
      <c r="E25" s="159"/>
      <c r="F25" s="187"/>
      <c r="G25" s="470"/>
      <c r="H25" s="187"/>
      <c r="I25" s="470"/>
      <c r="J25" s="187"/>
      <c r="K25" s="470"/>
      <c r="L25" s="187"/>
      <c r="M25" s="470"/>
      <c r="N25" s="473"/>
      <c r="Y25"/>
      <c r="Z25" s="329" t="e">
        <f t="shared" ca="1" si="1"/>
        <v>#N/A</v>
      </c>
      <c r="AA25" s="612" t="str">
        <f ca="1"/>
        <v>[2018/09/10 15:06] #Error: Unable to find object with name "STATICRISK"</v>
      </c>
      <c r="AB25" s="613" t="str">
        <f ca="1"/>
        <v>[2018/09/10 15:06] #Error: Unable to find object with name "STATICRISK"</v>
      </c>
      <c r="AC25" s="613" t="str">
        <f ca="1"/>
        <v>[2018/09/10 15:06] #Error: Unable to find object with name "STATICRISK"</v>
      </c>
      <c r="AD25" s="613" t="str">
        <f ca="1"/>
        <v>[2018/09/10 15:06] #Error: Unable to find object with name "STATICRISK"</v>
      </c>
      <c r="AE25" s="613" t="str">
        <f ca="1"/>
        <v>[2018/09/10 15:06] #Error: Unable to find object with name "STATICRISK"</v>
      </c>
      <c r="AF25" s="613" t="str">
        <f ca="1"/>
        <v>[2018/09/10 15:06] #Error: Unable to find object with name "STATICRISK"</v>
      </c>
      <c r="AG25" s="613" t="str">
        <f ca="1"/>
        <v>[2018/09/10 15:06] #Error: Unable to find object with name "STATICRISK"</v>
      </c>
      <c r="AH25" s="613" t="str">
        <f ca="1"/>
        <v>[2018/09/10 15:06] #Error: Unable to find object with name "STATICRISK"</v>
      </c>
      <c r="AI25" s="613" t="str">
        <f ca="1"/>
        <v>[2018/09/10 15:06] #Error: Unable to find object with name "STATICRISK"</v>
      </c>
      <c r="AJ25" s="613" t="str">
        <f ca="1"/>
        <v>[2018/09/10 15:06] #Error: Unable to find object with name "STATICRISK"</v>
      </c>
      <c r="AK25" s="613" t="str">
        <f ca="1"/>
        <v>[2018/09/10 15:06] #Error: Unable to find object with name "STATICRISK"</v>
      </c>
      <c r="AL25" s="613" t="str">
        <f ca="1"/>
        <v>[2018/09/10 15:06] #Error: Unable to find object with name "STATICRISK"</v>
      </c>
      <c r="AM25" s="613" t="str">
        <f ca="1"/>
        <v>[2018/09/10 15:06] #Error: Unable to find object with name "STATICRISK"</v>
      </c>
      <c r="AN25" s="613" t="str">
        <f ca="1"/>
        <v>[2018/09/10 15:06] #Error: Unable to find object with name "STATICRISK"</v>
      </c>
      <c r="AO25" s="613" t="str">
        <f ca="1"/>
        <v>[2018/09/10 15:06] #Error: Unable to find object with name "STATICRISK"</v>
      </c>
      <c r="AP25" s="613" t="str">
        <f ca="1"/>
        <v>[2018/09/10 15:06] #Error: Unable to find object with name "STATICRISK"</v>
      </c>
      <c r="AQ25" s="613" t="str">
        <f ca="1"/>
        <v>[2018/09/10 15:06] #Error: Unable to find object with name "STATICRISK"</v>
      </c>
      <c r="AR25" s="613" t="str">
        <f ca="1"/>
        <v>[2018/09/10 15:06] #Error: Unable to find object with name "STATICRISK"</v>
      </c>
      <c r="BO25" s="371" t="str">
        <f>IF(B25="","",Curves!$AI$12)</f>
        <v/>
      </c>
      <c r="CA25" s="250" t="str">
        <f ca="1"/>
        <v>[2018/09/10 15:06] #Error: The size of the curveCollectionNames block should match the size of swapNames block.</v>
      </c>
      <c r="CB25" s="250" t="str">
        <f ca="1"/>
        <v>[2018/09/10 15:06] #Error: The size of the curveCollectionNames block should match the size of swapNames block.</v>
      </c>
      <c r="CC25" s="250" t="str">
        <f ca="1"/>
        <v>[2018/09/10 15:06] #Error: The size of the curveCollectionNames block should match the size of swapNames block.</v>
      </c>
      <c r="CD25" s="250" t="str">
        <f ca="1"/>
        <v>[2018/09/10 15:06] #Error: The size of the curveCollectionNames block should match the size of swapNames block.</v>
      </c>
      <c r="CE25" s="250" t="str">
        <f ca="1"/>
        <v>[2018/09/10 15:06] #Error: The size of the curveCollectionNames block should match the size of swapNames block.</v>
      </c>
      <c r="CF25" s="250" t="str">
        <f ca="1"/>
        <v>[2018/09/10 15:06] #Error: The size of the curveCollectionNames block should match the size of swapNames block.</v>
      </c>
      <c r="CG25" s="250" t="str">
        <f ca="1"/>
        <v>[2018/09/10 15:06] #Error: The size of the curveCollectionNames block should match the size of swapNames block.</v>
      </c>
      <c r="CH25" s="250" t="str">
        <f ca="1"/>
        <v>[2018/09/10 15:06] #Error: The size of the curveCollectionNames block should match the size of swapNames block.</v>
      </c>
      <c r="CI25" s="250" t="str">
        <f ca="1"/>
        <v>[2018/09/10 15:06] #Error: The size of the curveCollectionNames block should match the size of swapNames block.</v>
      </c>
      <c r="CJ25" s="250" t="str">
        <f ca="1"/>
        <v>[2018/09/10 15:06] #Error: The size of the curveCollectionNames block should match the size of swapNames block.</v>
      </c>
    </row>
    <row r="26" spans="2:88" ht="17.25">
      <c r="B26" s="371"/>
      <c r="E26" s="159"/>
      <c r="F26" s="187"/>
      <c r="G26" s="470"/>
      <c r="H26" s="187"/>
      <c r="I26" s="470"/>
      <c r="J26" s="187"/>
      <c r="K26" s="470"/>
      <c r="L26" s="187"/>
      <c r="M26" s="470"/>
      <c r="N26" s="473"/>
      <c r="P26" s="727" t="s">
        <v>820</v>
      </c>
      <c r="Q26" s="727" t="s">
        <v>350</v>
      </c>
      <c r="R26" s="727" t="s">
        <v>905</v>
      </c>
      <c r="T26" s="484" t="s">
        <v>821</v>
      </c>
      <c r="U26" s="484" t="s">
        <v>350</v>
      </c>
      <c r="V26" s="727" t="s">
        <v>905</v>
      </c>
      <c r="Z26" s="329" t="e">
        <f t="shared" ca="1" si="1"/>
        <v>#N/A</v>
      </c>
      <c r="AA26" s="612" t="str">
        <f ca="1"/>
        <v>[2018/09/10 15:06] #Error: Unable to find object with name "STATICRISK"</v>
      </c>
      <c r="AB26" s="613" t="str">
        <f ca="1"/>
        <v>[2018/09/10 15:06] #Error: Unable to find object with name "STATICRISK"</v>
      </c>
      <c r="AC26" s="613" t="str">
        <f ca="1"/>
        <v>[2018/09/10 15:06] #Error: Unable to find object with name "STATICRISK"</v>
      </c>
      <c r="AD26" s="613" t="str">
        <f ca="1"/>
        <v>[2018/09/10 15:06] #Error: Unable to find object with name "STATICRISK"</v>
      </c>
      <c r="AE26" s="613" t="str">
        <f ca="1"/>
        <v>[2018/09/10 15:06] #Error: Unable to find object with name "STATICRISK"</v>
      </c>
      <c r="AF26" s="613" t="str">
        <f ca="1"/>
        <v>[2018/09/10 15:06] #Error: Unable to find object with name "STATICRISK"</v>
      </c>
      <c r="AG26" s="613" t="str">
        <f ca="1"/>
        <v>[2018/09/10 15:06] #Error: Unable to find object with name "STATICRISK"</v>
      </c>
      <c r="AH26" s="613" t="str">
        <f ca="1"/>
        <v>[2018/09/10 15:06] #Error: Unable to find object with name "STATICRISK"</v>
      </c>
      <c r="AI26" s="613" t="str">
        <f ca="1"/>
        <v>[2018/09/10 15:06] #Error: Unable to find object with name "STATICRISK"</v>
      </c>
      <c r="AJ26" s="613" t="str">
        <f ca="1"/>
        <v>[2018/09/10 15:06] #Error: Unable to find object with name "STATICRISK"</v>
      </c>
      <c r="AK26" s="613" t="str">
        <f ca="1"/>
        <v>[2018/09/10 15:06] #Error: Unable to find object with name "STATICRISK"</v>
      </c>
      <c r="AL26" s="613" t="str">
        <f ca="1"/>
        <v>[2018/09/10 15:06] #Error: Unable to find object with name "STATICRISK"</v>
      </c>
      <c r="AM26" s="613" t="str">
        <f ca="1"/>
        <v>[2018/09/10 15:06] #Error: Unable to find object with name "STATICRISK"</v>
      </c>
      <c r="AN26" s="613" t="str">
        <f ca="1"/>
        <v>[2018/09/10 15:06] #Error: Unable to find object with name "STATICRISK"</v>
      </c>
      <c r="AO26" s="613" t="str">
        <f ca="1"/>
        <v>[2018/09/10 15:06] #Error: Unable to find object with name "STATICRISK"</v>
      </c>
      <c r="AP26" s="613" t="str">
        <f ca="1"/>
        <v>[2018/09/10 15:06] #Error: Unable to find object with name "STATICRISK"</v>
      </c>
      <c r="AQ26" s="613" t="str">
        <f ca="1"/>
        <v>[2018/09/10 15:06] #Error: Unable to find object with name "STATICRISK"</v>
      </c>
      <c r="AR26" s="613" t="str">
        <f ca="1"/>
        <v>[2018/09/10 15:06] #Error: Unable to find object with name "STATICRISK"</v>
      </c>
      <c r="BO26" s="371" t="str">
        <f>IF(B26="","",Curves!$AI$12)</f>
        <v/>
      </c>
      <c r="CA26" s="250" t="str">
        <f ca="1"/>
        <v>[2018/09/10 15:06] #Error: The size of the curveCollectionNames block should match the size of swapNames block.</v>
      </c>
      <c r="CB26" s="250" t="str">
        <f ca="1"/>
        <v>[2018/09/10 15:06] #Error: The size of the curveCollectionNames block should match the size of swapNames block.</v>
      </c>
      <c r="CC26" s="250" t="str">
        <f ca="1"/>
        <v>[2018/09/10 15:06] #Error: The size of the curveCollectionNames block should match the size of swapNames block.</v>
      </c>
      <c r="CD26" s="250" t="str">
        <f ca="1"/>
        <v>[2018/09/10 15:06] #Error: The size of the curveCollectionNames block should match the size of swapNames block.</v>
      </c>
      <c r="CE26" s="250" t="str">
        <f ca="1"/>
        <v>[2018/09/10 15:06] #Error: The size of the curveCollectionNames block should match the size of swapNames block.</v>
      </c>
      <c r="CF26" s="250" t="str">
        <f ca="1"/>
        <v>[2018/09/10 15:06] #Error: The size of the curveCollectionNames block should match the size of swapNames block.</v>
      </c>
      <c r="CG26" s="250" t="str">
        <f ca="1"/>
        <v>[2018/09/10 15:06] #Error: The size of the curveCollectionNames block should match the size of swapNames block.</v>
      </c>
      <c r="CH26" s="250" t="str">
        <f ca="1"/>
        <v>[2018/09/10 15:06] #Error: The size of the curveCollectionNames block should match the size of swapNames block.</v>
      </c>
      <c r="CI26" s="250" t="str">
        <f ca="1"/>
        <v>[2018/09/10 15:06] #Error: The size of the curveCollectionNames block should match the size of swapNames block.</v>
      </c>
      <c r="CJ26" s="250" t="str">
        <f ca="1"/>
        <v>[2018/09/10 15:06] #Error: The size of the curveCollectionNames block should match the size of swapNames block.</v>
      </c>
    </row>
    <row r="27" spans="2:88">
      <c r="B27" s="371"/>
      <c r="E27" s="159"/>
      <c r="F27" s="187"/>
      <c r="G27" s="470"/>
      <c r="H27" s="187"/>
      <c r="I27" s="470"/>
      <c r="J27" s="187"/>
      <c r="K27" s="470"/>
      <c r="L27" s="187"/>
      <c r="M27" s="470"/>
      <c r="N27" s="473"/>
      <c r="P27" s="614" t="s">
        <v>824</v>
      </c>
      <c r="Q27" s="728" t="e">
        <f>VLOOKUP(P27,$G$7:$H$54,2,FALSE)</f>
        <v>#N/A</v>
      </c>
      <c r="R27" s="752" t="str">
        <f t="shared" ref="R27:R40" si="2">IF(ISNA(VLOOKUP(P27,DV01Risks,2,FALSE))=TRUE,"",Q27/VLOOKUP(P27,DV01Risks,2,FALSE))</f>
        <v/>
      </c>
      <c r="T27" s="614" t="s">
        <v>822</v>
      </c>
      <c r="U27" s="725" t="str">
        <f ca="1">IF(RIGHT($AA$6,9)="not exist","",HLOOKUP(T27,$AB$7:$AR$33,27,FALSE))</f>
        <v/>
      </c>
      <c r="V27" s="752" t="e">
        <f ca="1">IF(ISNA(VLOOKUP(T27,DV01Risks,2,FALSE))=TRUE,"",U27/VLOOKUP(T27,DV01Risks,2,FALSE))</f>
        <v>#VALUE!</v>
      </c>
      <c r="Z27" s="329" t="e">
        <f t="shared" ca="1" si="1"/>
        <v>#N/A</v>
      </c>
      <c r="AA27" s="612" t="str">
        <f ca="1"/>
        <v>[2018/09/10 15:06] #Error: Unable to find object with name "STATICRISK"</v>
      </c>
      <c r="AB27" s="613" t="str">
        <f ca="1"/>
        <v>[2018/09/10 15:06] #Error: Unable to find object with name "STATICRISK"</v>
      </c>
      <c r="AC27" s="613" t="str">
        <f ca="1"/>
        <v>[2018/09/10 15:06] #Error: Unable to find object with name "STATICRISK"</v>
      </c>
      <c r="AD27" s="613" t="str">
        <f ca="1"/>
        <v>[2018/09/10 15:06] #Error: Unable to find object with name "STATICRISK"</v>
      </c>
      <c r="AE27" s="613" t="str">
        <f ca="1"/>
        <v>[2018/09/10 15:06] #Error: Unable to find object with name "STATICRISK"</v>
      </c>
      <c r="AF27" s="613" t="str">
        <f ca="1"/>
        <v>[2018/09/10 15:06] #Error: Unable to find object with name "STATICRISK"</v>
      </c>
      <c r="AG27" s="613" t="str">
        <f ca="1"/>
        <v>[2018/09/10 15:06] #Error: Unable to find object with name "STATICRISK"</v>
      </c>
      <c r="AH27" s="613" t="str">
        <f ca="1"/>
        <v>[2018/09/10 15:06] #Error: Unable to find object with name "STATICRISK"</v>
      </c>
      <c r="AI27" s="613" t="str">
        <f ca="1"/>
        <v>[2018/09/10 15:06] #Error: Unable to find object with name "STATICRISK"</v>
      </c>
      <c r="AJ27" s="613" t="str">
        <f ca="1"/>
        <v>[2018/09/10 15:06] #Error: Unable to find object with name "STATICRISK"</v>
      </c>
      <c r="AK27" s="613" t="str">
        <f ca="1"/>
        <v>[2018/09/10 15:06] #Error: Unable to find object with name "STATICRISK"</v>
      </c>
      <c r="AL27" s="613" t="str">
        <f ca="1"/>
        <v>[2018/09/10 15:06] #Error: Unable to find object with name "STATICRISK"</v>
      </c>
      <c r="AM27" s="613" t="str">
        <f ca="1"/>
        <v>[2018/09/10 15:06] #Error: Unable to find object with name "STATICRISK"</v>
      </c>
      <c r="AN27" s="613" t="str">
        <f ca="1"/>
        <v>[2018/09/10 15:06] #Error: Unable to find object with name "STATICRISK"</v>
      </c>
      <c r="AO27" s="613" t="str">
        <f ca="1"/>
        <v>[2018/09/10 15:06] #Error: Unable to find object with name "STATICRISK"</v>
      </c>
      <c r="AP27" s="613" t="str">
        <f ca="1"/>
        <v>[2018/09/10 15:06] #Error: Unable to find object with name "STATICRISK"</v>
      </c>
      <c r="AQ27" s="613" t="str">
        <f ca="1"/>
        <v>[2018/09/10 15:06] #Error: Unable to find object with name "STATICRISK"</v>
      </c>
      <c r="AR27" s="613" t="str">
        <f ca="1"/>
        <v>[2018/09/10 15:06] #Error: Unable to find object with name "STATICRISK"</v>
      </c>
      <c r="AU27" s="629"/>
      <c r="BO27" s="371" t="str">
        <f>IF(B27="","",Curves!$AI$12)</f>
        <v/>
      </c>
      <c r="CA27" s="250" t="str">
        <f ca="1"/>
        <v>[2018/09/10 15:06] #Error: The size of the curveCollectionNames block should match the size of swapNames block.</v>
      </c>
      <c r="CB27" s="250" t="str">
        <f ca="1"/>
        <v>[2018/09/10 15:06] #Error: The size of the curveCollectionNames block should match the size of swapNames block.</v>
      </c>
      <c r="CC27" s="250" t="str">
        <f ca="1"/>
        <v>[2018/09/10 15:06] #Error: The size of the curveCollectionNames block should match the size of swapNames block.</v>
      </c>
      <c r="CD27" s="250" t="str">
        <f ca="1"/>
        <v>[2018/09/10 15:06] #Error: The size of the curveCollectionNames block should match the size of swapNames block.</v>
      </c>
      <c r="CE27" s="250" t="str">
        <f ca="1"/>
        <v>[2018/09/10 15:06] #Error: The size of the curveCollectionNames block should match the size of swapNames block.</v>
      </c>
      <c r="CF27" s="250" t="str">
        <f ca="1"/>
        <v>[2018/09/10 15:06] #Error: The size of the curveCollectionNames block should match the size of swapNames block.</v>
      </c>
      <c r="CG27" s="250" t="str">
        <f ca="1"/>
        <v>[2018/09/10 15:06] #Error: The size of the curveCollectionNames block should match the size of swapNames block.</v>
      </c>
      <c r="CH27" s="250" t="str">
        <f ca="1"/>
        <v>[2018/09/10 15:06] #Error: The size of the curveCollectionNames block should match the size of swapNames block.</v>
      </c>
      <c r="CI27" s="250" t="str">
        <f ca="1"/>
        <v>[2018/09/10 15:06] #Error: The size of the curveCollectionNames block should match the size of swapNames block.</v>
      </c>
      <c r="CJ27" s="250" t="str">
        <f ca="1"/>
        <v>[2018/09/10 15:06] #Error: The size of the curveCollectionNames block should match the size of swapNames block.</v>
      </c>
    </row>
    <row r="28" spans="2:88">
      <c r="B28" s="371"/>
      <c r="E28" s="159"/>
      <c r="F28" s="187"/>
      <c r="G28" s="470"/>
      <c r="H28" s="187"/>
      <c r="I28" s="470"/>
      <c r="J28" s="187"/>
      <c r="K28" s="470"/>
      <c r="L28" s="187"/>
      <c r="M28" s="470"/>
      <c r="N28" s="473"/>
      <c r="P28" s="159" t="str">
        <f t="array" aca="1" ref="P28:P39" ca="1">IF(RIGHT($AA$6,9)="not exist","",TRANSPOSE($AB$41:$AM$41))</f>
        <v/>
      </c>
      <c r="Q28" s="729" t="str">
        <f t="array" aca="1" ref="Q28:Q39" ca="1">IF(RIGHT($AA$6,9)="not exist","",TRANSPOSE($AB$59:$AM$59))</f>
        <v/>
      </c>
      <c r="R28" s="753" t="str">
        <f t="shared" ca="1" si="2"/>
        <v/>
      </c>
      <c r="T28" s="159" t="s">
        <v>823</v>
      </c>
      <c r="U28" s="726" t="str">
        <f ca="1">IF(RIGHT($AA$6,9)="not exist","",HLOOKUP(T28,$AB$7:$AR$33,27,FALSE))</f>
        <v/>
      </c>
      <c r="V28" s="753" t="e">
        <f ca="1">IF(ISNA(VLOOKUP(T28,DV01Risks,2,FALSE))=TRUE,"",U28/VLOOKUP(T28,DV01Risks,2,FALSE))</f>
        <v>#VALUE!</v>
      </c>
      <c r="Z28" s="329" t="e">
        <f t="shared" ca="1" si="1"/>
        <v>#N/A</v>
      </c>
      <c r="AA28" s="612" t="str">
        <f ca="1"/>
        <v>[2018/09/10 15:06] #Error: Unable to find object with name "STATICRISK"</v>
      </c>
      <c r="AB28" s="613" t="str">
        <f ca="1"/>
        <v>[2018/09/10 15:06] #Error: Unable to find object with name "STATICRISK"</v>
      </c>
      <c r="AC28" s="613" t="str">
        <f ca="1"/>
        <v>[2018/09/10 15:06] #Error: Unable to find object with name "STATICRISK"</v>
      </c>
      <c r="AD28" s="613" t="str">
        <f ca="1"/>
        <v>[2018/09/10 15:06] #Error: Unable to find object with name "STATICRISK"</v>
      </c>
      <c r="AE28" s="613" t="str">
        <f ca="1"/>
        <v>[2018/09/10 15:06] #Error: Unable to find object with name "STATICRISK"</v>
      </c>
      <c r="AF28" s="613" t="str">
        <f ca="1"/>
        <v>[2018/09/10 15:06] #Error: Unable to find object with name "STATICRISK"</v>
      </c>
      <c r="AG28" s="613" t="str">
        <f ca="1"/>
        <v>[2018/09/10 15:06] #Error: Unable to find object with name "STATICRISK"</v>
      </c>
      <c r="AH28" s="613" t="str">
        <f ca="1"/>
        <v>[2018/09/10 15:06] #Error: Unable to find object with name "STATICRISK"</v>
      </c>
      <c r="AI28" s="613" t="str">
        <f ca="1"/>
        <v>[2018/09/10 15:06] #Error: Unable to find object with name "STATICRISK"</v>
      </c>
      <c r="AJ28" s="613" t="str">
        <f ca="1"/>
        <v>[2018/09/10 15:06] #Error: Unable to find object with name "STATICRISK"</v>
      </c>
      <c r="AK28" s="613" t="str">
        <f ca="1"/>
        <v>[2018/09/10 15:06] #Error: Unable to find object with name "STATICRISK"</v>
      </c>
      <c r="AL28" s="613" t="str">
        <f ca="1"/>
        <v>[2018/09/10 15:06] #Error: Unable to find object with name "STATICRISK"</v>
      </c>
      <c r="AM28" s="613" t="str">
        <f ca="1"/>
        <v>[2018/09/10 15:06] #Error: Unable to find object with name "STATICRISK"</v>
      </c>
      <c r="AN28" s="613" t="str">
        <f ca="1"/>
        <v>[2018/09/10 15:06] #Error: Unable to find object with name "STATICRISK"</v>
      </c>
      <c r="AO28" s="613" t="str">
        <f ca="1"/>
        <v>[2018/09/10 15:06] #Error: Unable to find object with name "STATICRISK"</v>
      </c>
      <c r="AP28" s="613" t="str">
        <f ca="1"/>
        <v>[2018/09/10 15:06] #Error: Unable to find object with name "STATICRISK"</v>
      </c>
      <c r="AQ28" s="613" t="str">
        <f ca="1"/>
        <v>[2018/09/10 15:06] #Error: Unable to find object with name "STATICRISK"</v>
      </c>
      <c r="AR28" s="613" t="str">
        <f ca="1"/>
        <v>[2018/09/10 15:06] #Error: Unable to find object with name "STATICRISK"</v>
      </c>
      <c r="BO28" s="371" t="str">
        <f>IF(B28="","",Curves!$AI$12)</f>
        <v/>
      </c>
      <c r="CA28" s="250" t="str">
        <f ca="1"/>
        <v>[2018/09/10 15:06] #Error: The size of the curveCollectionNames block should match the size of swapNames block.</v>
      </c>
      <c r="CB28" s="250" t="str">
        <f ca="1"/>
        <v>[2018/09/10 15:06] #Error: The size of the curveCollectionNames block should match the size of swapNames block.</v>
      </c>
      <c r="CC28" s="250" t="str">
        <f ca="1"/>
        <v>[2018/09/10 15:06] #Error: The size of the curveCollectionNames block should match the size of swapNames block.</v>
      </c>
      <c r="CD28" s="250" t="str">
        <f ca="1"/>
        <v>[2018/09/10 15:06] #Error: The size of the curveCollectionNames block should match the size of swapNames block.</v>
      </c>
      <c r="CE28" s="250" t="str">
        <f ca="1"/>
        <v>[2018/09/10 15:06] #Error: The size of the curveCollectionNames block should match the size of swapNames block.</v>
      </c>
      <c r="CF28" s="250" t="str">
        <f ca="1"/>
        <v>[2018/09/10 15:06] #Error: The size of the curveCollectionNames block should match the size of swapNames block.</v>
      </c>
      <c r="CG28" s="250" t="str">
        <f ca="1"/>
        <v>[2018/09/10 15:06] #Error: The size of the curveCollectionNames block should match the size of swapNames block.</v>
      </c>
      <c r="CH28" s="250" t="str">
        <f ca="1"/>
        <v>[2018/09/10 15:06] #Error: The size of the curveCollectionNames block should match the size of swapNames block.</v>
      </c>
      <c r="CI28" s="250" t="str">
        <f ca="1"/>
        <v>[2018/09/10 15:06] #Error: The size of the curveCollectionNames block should match the size of swapNames block.</v>
      </c>
      <c r="CJ28" s="250" t="str">
        <f ca="1"/>
        <v>[2018/09/10 15:06] #Error: The size of the curveCollectionNames block should match the size of swapNames block.</v>
      </c>
    </row>
    <row r="29" spans="2:88">
      <c r="B29" s="371"/>
      <c r="E29" s="159"/>
      <c r="F29" s="187"/>
      <c r="G29" s="470"/>
      <c r="H29" s="187"/>
      <c r="I29" s="470"/>
      <c r="J29" s="187"/>
      <c r="K29" s="470"/>
      <c r="L29" s="187"/>
      <c r="M29" s="470"/>
      <c r="N29" s="473"/>
      <c r="P29" s="159" t="str">
        <f ca="1"/>
        <v/>
      </c>
      <c r="Q29" s="729" t="str">
        <f ca="1"/>
        <v/>
      </c>
      <c r="R29" s="753" t="str">
        <f t="shared" ca="1" si="2"/>
        <v/>
      </c>
      <c r="T29" s="159" t="s">
        <v>251</v>
      </c>
      <c r="U29" s="726" t="str">
        <f ca="1">IF(RIGHT($AA$6,9)="not exist","",HLOOKUP(T29,$AB$7:$AR$33,27,FALSE))</f>
        <v/>
      </c>
      <c r="V29" s="753" t="e">
        <f ca="1">IF(ISNA(VLOOKUP(T29,DV01Risks,2,FALSE))=TRUE,"",U29/VLOOKUP(T29,DV01Risks,2,FALSE))</f>
        <v>#VALUE!</v>
      </c>
      <c r="Z29" s="329" t="e">
        <f t="shared" ca="1" si="1"/>
        <v>#N/A</v>
      </c>
      <c r="AA29" s="612" t="str">
        <f ca="1"/>
        <v>[2018/09/10 15:06] #Error: Unable to find object with name "STATICRISK"</v>
      </c>
      <c r="AB29" s="613" t="str">
        <f ca="1"/>
        <v>[2018/09/10 15:06] #Error: Unable to find object with name "STATICRISK"</v>
      </c>
      <c r="AC29" s="613" t="str">
        <f ca="1"/>
        <v>[2018/09/10 15:06] #Error: Unable to find object with name "STATICRISK"</v>
      </c>
      <c r="AD29" s="613" t="str">
        <f ca="1"/>
        <v>[2018/09/10 15:06] #Error: Unable to find object with name "STATICRISK"</v>
      </c>
      <c r="AE29" s="613" t="str">
        <f ca="1"/>
        <v>[2018/09/10 15:06] #Error: Unable to find object with name "STATICRISK"</v>
      </c>
      <c r="AF29" s="613" t="str">
        <f ca="1"/>
        <v>[2018/09/10 15:06] #Error: Unable to find object with name "STATICRISK"</v>
      </c>
      <c r="AG29" s="613" t="str">
        <f ca="1"/>
        <v>[2018/09/10 15:06] #Error: Unable to find object with name "STATICRISK"</v>
      </c>
      <c r="AH29" s="613" t="str">
        <f ca="1"/>
        <v>[2018/09/10 15:06] #Error: Unable to find object with name "STATICRISK"</v>
      </c>
      <c r="AI29" s="613" t="str">
        <f ca="1"/>
        <v>[2018/09/10 15:06] #Error: Unable to find object with name "STATICRISK"</v>
      </c>
      <c r="AJ29" s="613" t="str">
        <f ca="1"/>
        <v>[2018/09/10 15:06] #Error: Unable to find object with name "STATICRISK"</v>
      </c>
      <c r="AK29" s="613" t="str">
        <f ca="1"/>
        <v>[2018/09/10 15:06] #Error: Unable to find object with name "STATICRISK"</v>
      </c>
      <c r="AL29" s="613" t="str">
        <f ca="1"/>
        <v>[2018/09/10 15:06] #Error: Unable to find object with name "STATICRISK"</v>
      </c>
      <c r="AM29" s="613" t="str">
        <f ca="1"/>
        <v>[2018/09/10 15:06] #Error: Unable to find object with name "STATICRISK"</v>
      </c>
      <c r="AN29" s="613" t="str">
        <f ca="1"/>
        <v>[2018/09/10 15:06] #Error: Unable to find object with name "STATICRISK"</v>
      </c>
      <c r="AO29" s="613" t="str">
        <f ca="1"/>
        <v>[2018/09/10 15:06] #Error: Unable to find object with name "STATICRISK"</v>
      </c>
      <c r="AP29" s="613" t="str">
        <f ca="1"/>
        <v>[2018/09/10 15:06] #Error: Unable to find object with name "STATICRISK"</v>
      </c>
      <c r="AQ29" s="613" t="str">
        <f ca="1"/>
        <v>[2018/09/10 15:06] #Error: Unable to find object with name "STATICRISK"</v>
      </c>
      <c r="AR29" s="613" t="str">
        <f ca="1"/>
        <v>[2018/09/10 15:06] #Error: Unable to find object with name "STATICRISK"</v>
      </c>
      <c r="BO29" s="371" t="str">
        <f>IF(B29="","",Curves!$AI$12)</f>
        <v/>
      </c>
      <c r="CA29" s="250" t="str">
        <f ca="1"/>
        <v>[2018/09/10 15:06] #Error: The size of the curveCollectionNames block should match the size of swapNames block.</v>
      </c>
      <c r="CB29" s="250" t="str">
        <f ca="1"/>
        <v>[2018/09/10 15:06] #Error: The size of the curveCollectionNames block should match the size of swapNames block.</v>
      </c>
      <c r="CC29" s="250" t="str">
        <f ca="1"/>
        <v>[2018/09/10 15:06] #Error: The size of the curveCollectionNames block should match the size of swapNames block.</v>
      </c>
      <c r="CD29" s="250" t="str">
        <f ca="1"/>
        <v>[2018/09/10 15:06] #Error: The size of the curveCollectionNames block should match the size of swapNames block.</v>
      </c>
      <c r="CE29" s="250" t="str">
        <f ca="1"/>
        <v>[2018/09/10 15:06] #Error: The size of the curveCollectionNames block should match the size of swapNames block.</v>
      </c>
      <c r="CF29" s="250" t="str">
        <f ca="1"/>
        <v>[2018/09/10 15:06] #Error: The size of the curveCollectionNames block should match the size of swapNames block.</v>
      </c>
      <c r="CG29" s="250" t="str">
        <f ca="1"/>
        <v>[2018/09/10 15:06] #Error: The size of the curveCollectionNames block should match the size of swapNames block.</v>
      </c>
      <c r="CH29" s="250" t="str">
        <f ca="1"/>
        <v>[2018/09/10 15:06] #Error: The size of the curveCollectionNames block should match the size of swapNames block.</v>
      </c>
      <c r="CI29" s="250" t="str">
        <f ca="1"/>
        <v>[2018/09/10 15:06] #Error: The size of the curveCollectionNames block should match the size of swapNames block.</v>
      </c>
      <c r="CJ29" s="250" t="str">
        <f ca="1"/>
        <v>[2018/09/10 15:06] #Error: The size of the curveCollectionNames block should match the size of swapNames block.</v>
      </c>
    </row>
    <row r="30" spans="2:88">
      <c r="B30" s="371"/>
      <c r="E30" s="159"/>
      <c r="F30" s="187"/>
      <c r="G30" s="470"/>
      <c r="H30" s="187"/>
      <c r="I30" s="470"/>
      <c r="J30" s="187"/>
      <c r="K30" s="470"/>
      <c r="L30" s="187"/>
      <c r="M30" s="470"/>
      <c r="N30" s="473"/>
      <c r="P30" s="159" t="str">
        <f ca="1"/>
        <v/>
      </c>
      <c r="Q30" s="729" t="str">
        <f ca="1"/>
        <v/>
      </c>
      <c r="R30" s="753" t="str">
        <f t="shared" ca="1" si="2"/>
        <v/>
      </c>
      <c r="T30" s="159" t="s">
        <v>254</v>
      </c>
      <c r="U30" s="726" t="str">
        <f ca="1">IF(RIGHT($AA$6,9)="not exist","",HLOOKUP(T30,$AB$7:$AR$33,27,FALSE))</f>
        <v/>
      </c>
      <c r="V30" s="753" t="e">
        <f ca="1">IF(ISNA(VLOOKUP(T30,DV01Risks,2,FALSE))=TRUE,"",U30/VLOOKUP(T30,DV01Risks,2,FALSE))</f>
        <v>#VALUE!</v>
      </c>
      <c r="Z30" s="329"/>
      <c r="AA30" s="612" t="str">
        <f ca="1"/>
        <v>[2018/09/10 15:06] #Error: Unable to find object with name "STATICRISK"</v>
      </c>
      <c r="AB30" s="613" t="str">
        <f ca="1"/>
        <v>[2018/09/10 15:06] #Error: Unable to find object with name "STATICRISK"</v>
      </c>
      <c r="AC30" s="613" t="str">
        <f ca="1"/>
        <v>[2018/09/10 15:06] #Error: Unable to find object with name "STATICRISK"</v>
      </c>
      <c r="AD30" s="613" t="str">
        <f ca="1"/>
        <v>[2018/09/10 15:06] #Error: Unable to find object with name "STATICRISK"</v>
      </c>
      <c r="AE30" s="613" t="str">
        <f ca="1"/>
        <v>[2018/09/10 15:06] #Error: Unable to find object with name "STATICRISK"</v>
      </c>
      <c r="AF30" s="613" t="str">
        <f ca="1"/>
        <v>[2018/09/10 15:06] #Error: Unable to find object with name "STATICRISK"</v>
      </c>
      <c r="AG30" s="613" t="str">
        <f ca="1"/>
        <v>[2018/09/10 15:06] #Error: Unable to find object with name "STATICRISK"</v>
      </c>
      <c r="AH30" s="613" t="str">
        <f ca="1"/>
        <v>[2018/09/10 15:06] #Error: Unable to find object with name "STATICRISK"</v>
      </c>
      <c r="AI30" s="613" t="str">
        <f ca="1"/>
        <v>[2018/09/10 15:06] #Error: Unable to find object with name "STATICRISK"</v>
      </c>
      <c r="AJ30" s="613" t="str">
        <f ca="1"/>
        <v>[2018/09/10 15:06] #Error: Unable to find object with name "STATICRISK"</v>
      </c>
      <c r="AK30" s="613" t="str">
        <f ca="1"/>
        <v>[2018/09/10 15:06] #Error: Unable to find object with name "STATICRISK"</v>
      </c>
      <c r="AL30" s="613" t="str">
        <f ca="1"/>
        <v>[2018/09/10 15:06] #Error: Unable to find object with name "STATICRISK"</v>
      </c>
      <c r="AM30" s="613" t="str">
        <f ca="1"/>
        <v>[2018/09/10 15:06] #Error: Unable to find object with name "STATICRISK"</v>
      </c>
      <c r="AN30" s="613" t="str">
        <f ca="1"/>
        <v>[2018/09/10 15:06] #Error: Unable to find object with name "STATICRISK"</v>
      </c>
      <c r="AO30" s="613" t="str">
        <f ca="1"/>
        <v>[2018/09/10 15:06] #Error: Unable to find object with name "STATICRISK"</v>
      </c>
      <c r="AP30" s="613" t="str">
        <f ca="1"/>
        <v>[2018/09/10 15:06] #Error: Unable to find object with name "STATICRISK"</v>
      </c>
      <c r="AQ30" s="613" t="str">
        <f ca="1"/>
        <v>[2018/09/10 15:06] #Error: Unable to find object with name "STATICRISK"</v>
      </c>
      <c r="AR30" s="613" t="str">
        <f ca="1"/>
        <v>[2018/09/10 15:06] #Error: Unable to find object with name "STATICRISK"</v>
      </c>
      <c r="BO30" s="371" t="str">
        <f>IF(B30="","",Curves!$AI$12)</f>
        <v/>
      </c>
      <c r="CA30" s="250" t="str">
        <f ca="1"/>
        <v>[2018/09/10 15:06] #Error: The size of the curveCollectionNames block should match the size of swapNames block.</v>
      </c>
      <c r="CB30" s="250" t="str">
        <f ca="1"/>
        <v>[2018/09/10 15:06] #Error: The size of the curveCollectionNames block should match the size of swapNames block.</v>
      </c>
      <c r="CC30" s="250" t="str">
        <f ca="1"/>
        <v>[2018/09/10 15:06] #Error: The size of the curveCollectionNames block should match the size of swapNames block.</v>
      </c>
      <c r="CD30" s="250" t="str">
        <f ca="1"/>
        <v>[2018/09/10 15:06] #Error: The size of the curveCollectionNames block should match the size of swapNames block.</v>
      </c>
      <c r="CE30" s="250" t="str">
        <f ca="1"/>
        <v>[2018/09/10 15:06] #Error: The size of the curveCollectionNames block should match the size of swapNames block.</v>
      </c>
      <c r="CF30" s="250" t="str">
        <f ca="1"/>
        <v>[2018/09/10 15:06] #Error: The size of the curveCollectionNames block should match the size of swapNames block.</v>
      </c>
      <c r="CG30" s="250" t="str">
        <f ca="1"/>
        <v>[2018/09/10 15:06] #Error: The size of the curveCollectionNames block should match the size of swapNames block.</v>
      </c>
      <c r="CH30" s="250" t="str">
        <f ca="1"/>
        <v>[2018/09/10 15:06] #Error: The size of the curveCollectionNames block should match the size of swapNames block.</v>
      </c>
      <c r="CI30" s="250" t="str">
        <f ca="1"/>
        <v>[2018/09/10 15:06] #Error: The size of the curveCollectionNames block should match the size of swapNames block.</v>
      </c>
      <c r="CJ30" s="250" t="str">
        <f ca="1"/>
        <v>[2018/09/10 15:06] #Error: The size of the curveCollectionNames block should match the size of swapNames block.</v>
      </c>
    </row>
    <row r="31" spans="2:88">
      <c r="B31" s="371"/>
      <c r="E31" s="159"/>
      <c r="F31" s="187"/>
      <c r="G31" s="470"/>
      <c r="H31" s="187"/>
      <c r="I31" s="470"/>
      <c r="J31" s="187"/>
      <c r="K31" s="470"/>
      <c r="L31" s="187"/>
      <c r="M31" s="470"/>
      <c r="N31" s="473"/>
      <c r="P31" s="159" t="str">
        <f ca="1"/>
        <v/>
      </c>
      <c r="Q31" s="729" t="str">
        <f ca="1"/>
        <v/>
      </c>
      <c r="R31" s="753" t="str">
        <f t="shared" ca="1" si="2"/>
        <v/>
      </c>
      <c r="T31" s="189" t="s">
        <v>255</v>
      </c>
      <c r="U31" s="731" t="str">
        <f ca="1">IF(RIGHT($AA$6,9)="not exist","",HLOOKUP(T31,$AB$7:$AR$33,27,FALSE))</f>
        <v/>
      </c>
      <c r="V31" s="754" t="e">
        <f ca="1">IF(ISNA(VLOOKUP(T31,DV01Risks,2,FALSE))=TRUE,"",U31/VLOOKUP(T31,DV01Risks,2,FALSE))</f>
        <v>#VALUE!</v>
      </c>
      <c r="Z31" s="329" t="e">
        <f t="shared" ca="1" si="1"/>
        <v>#N/A</v>
      </c>
      <c r="AA31" s="612" t="str">
        <f ca="1"/>
        <v>[2018/09/10 15:06] #Error: Unable to find object with name "STATICRISK"</v>
      </c>
      <c r="AB31" s="613" t="str">
        <f ca="1"/>
        <v>[2018/09/10 15:06] #Error: Unable to find object with name "STATICRISK"</v>
      </c>
      <c r="AC31" s="613" t="str">
        <f ca="1"/>
        <v>[2018/09/10 15:06] #Error: Unable to find object with name "STATICRISK"</v>
      </c>
      <c r="AD31" s="613" t="str">
        <f ca="1"/>
        <v>[2018/09/10 15:06] #Error: Unable to find object with name "STATICRISK"</v>
      </c>
      <c r="AE31" s="613" t="str">
        <f ca="1"/>
        <v>[2018/09/10 15:06] #Error: Unable to find object with name "STATICRISK"</v>
      </c>
      <c r="AF31" s="613" t="str">
        <f ca="1"/>
        <v>[2018/09/10 15:06] #Error: Unable to find object with name "STATICRISK"</v>
      </c>
      <c r="AG31" s="613" t="str">
        <f ca="1"/>
        <v>[2018/09/10 15:06] #Error: Unable to find object with name "STATICRISK"</v>
      </c>
      <c r="AH31" s="613" t="str">
        <f ca="1"/>
        <v>[2018/09/10 15:06] #Error: Unable to find object with name "STATICRISK"</v>
      </c>
      <c r="AI31" s="613" t="str">
        <f ca="1"/>
        <v>[2018/09/10 15:06] #Error: Unable to find object with name "STATICRISK"</v>
      </c>
      <c r="AJ31" s="613" t="str">
        <f ca="1"/>
        <v>[2018/09/10 15:06] #Error: Unable to find object with name "STATICRISK"</v>
      </c>
      <c r="AK31" s="613" t="str">
        <f ca="1"/>
        <v>[2018/09/10 15:06] #Error: Unable to find object with name "STATICRISK"</v>
      </c>
      <c r="AL31" s="613" t="str">
        <f ca="1"/>
        <v>[2018/09/10 15:06] #Error: Unable to find object with name "STATICRISK"</v>
      </c>
      <c r="AM31" s="613" t="str">
        <f ca="1"/>
        <v>[2018/09/10 15:06] #Error: Unable to find object with name "STATICRISK"</v>
      </c>
      <c r="AN31" s="613" t="str">
        <f ca="1"/>
        <v>[2018/09/10 15:06] #Error: Unable to find object with name "STATICRISK"</v>
      </c>
      <c r="AO31" s="613" t="str">
        <f ca="1"/>
        <v>[2018/09/10 15:06] #Error: Unable to find object with name "STATICRISK"</v>
      </c>
      <c r="AP31" s="613" t="str">
        <f ca="1"/>
        <v>[2018/09/10 15:06] #Error: Unable to find object with name "STATICRISK"</v>
      </c>
      <c r="AQ31" s="613" t="str">
        <f ca="1"/>
        <v>[2018/09/10 15:06] #Error: Unable to find object with name "STATICRISK"</v>
      </c>
      <c r="AR31" s="613" t="str">
        <f ca="1"/>
        <v>[2018/09/10 15:06] #Error: Unable to find object with name "STATICRISK"</v>
      </c>
      <c r="BO31" s="371" t="str">
        <f>IF(B31="","",Curves!$AI$12)</f>
        <v/>
      </c>
      <c r="CA31" s="250" t="str">
        <f ca="1"/>
        <v>[2018/09/10 15:06] #Error: The size of the curveCollectionNames block should match the size of swapNames block.</v>
      </c>
      <c r="CB31" s="250" t="str">
        <f ca="1"/>
        <v>[2018/09/10 15:06] #Error: The size of the curveCollectionNames block should match the size of swapNames block.</v>
      </c>
      <c r="CC31" s="250" t="str">
        <f ca="1"/>
        <v>[2018/09/10 15:06] #Error: The size of the curveCollectionNames block should match the size of swapNames block.</v>
      </c>
      <c r="CD31" s="250" t="str">
        <f ca="1"/>
        <v>[2018/09/10 15:06] #Error: The size of the curveCollectionNames block should match the size of swapNames block.</v>
      </c>
      <c r="CE31" s="250" t="str">
        <f ca="1"/>
        <v>[2018/09/10 15:06] #Error: The size of the curveCollectionNames block should match the size of swapNames block.</v>
      </c>
      <c r="CF31" s="250" t="str">
        <f ca="1"/>
        <v>[2018/09/10 15:06] #Error: The size of the curveCollectionNames block should match the size of swapNames block.</v>
      </c>
      <c r="CG31" s="250" t="str">
        <f ca="1"/>
        <v>[2018/09/10 15:06] #Error: The size of the curveCollectionNames block should match the size of swapNames block.</v>
      </c>
      <c r="CH31" s="250" t="str">
        <f ca="1"/>
        <v>[2018/09/10 15:06] #Error: The size of the curveCollectionNames block should match the size of swapNames block.</v>
      </c>
      <c r="CI31" s="250" t="str">
        <f ca="1"/>
        <v>[2018/09/10 15:06] #Error: The size of the curveCollectionNames block should match the size of swapNames block.</v>
      </c>
      <c r="CJ31" s="250" t="str">
        <f ca="1"/>
        <v>[2018/09/10 15:06] #Error: The size of the curveCollectionNames block should match the size of swapNames block.</v>
      </c>
    </row>
    <row r="32" spans="2:88">
      <c r="B32" s="371"/>
      <c r="E32" s="159"/>
      <c r="F32" s="187"/>
      <c r="G32" s="470"/>
      <c r="H32" s="187"/>
      <c r="I32" s="470"/>
      <c r="J32" s="187"/>
      <c r="K32" s="470"/>
      <c r="L32" s="187"/>
      <c r="M32" s="470"/>
      <c r="N32" s="473"/>
      <c r="P32" s="159" t="str">
        <f ca="1"/>
        <v/>
      </c>
      <c r="Q32" s="729" t="str">
        <f ca="1"/>
        <v/>
      </c>
      <c r="R32" s="753" t="str">
        <f t="shared" ca="1" si="2"/>
        <v/>
      </c>
      <c r="Z32" s="329" t="e">
        <f t="shared" ca="1" si="1"/>
        <v>#N/A</v>
      </c>
      <c r="AA32" s="612" t="str">
        <f ca="1"/>
        <v>[2018/09/10 15:06] #Error: Unable to find object with name "STATICRISK"</v>
      </c>
      <c r="AB32" s="613" t="str">
        <f ca="1"/>
        <v>[2018/09/10 15:06] #Error: Unable to find object with name "STATICRISK"</v>
      </c>
      <c r="AC32" s="613" t="str">
        <f ca="1"/>
        <v>[2018/09/10 15:06] #Error: Unable to find object with name "STATICRISK"</v>
      </c>
      <c r="AD32" s="613" t="str">
        <f ca="1"/>
        <v>[2018/09/10 15:06] #Error: Unable to find object with name "STATICRISK"</v>
      </c>
      <c r="AE32" s="613" t="str">
        <f ca="1"/>
        <v>[2018/09/10 15:06] #Error: Unable to find object with name "STATICRISK"</v>
      </c>
      <c r="AF32" s="613" t="str">
        <f ca="1"/>
        <v>[2018/09/10 15:06] #Error: Unable to find object with name "STATICRISK"</v>
      </c>
      <c r="AG32" s="613" t="str">
        <f ca="1"/>
        <v>[2018/09/10 15:06] #Error: Unable to find object with name "STATICRISK"</v>
      </c>
      <c r="AH32" s="613" t="str">
        <f ca="1"/>
        <v>[2018/09/10 15:06] #Error: Unable to find object with name "STATICRISK"</v>
      </c>
      <c r="AI32" s="613" t="str">
        <f ca="1"/>
        <v>[2018/09/10 15:06] #Error: Unable to find object with name "STATICRISK"</v>
      </c>
      <c r="AJ32" s="613" t="str">
        <f ca="1"/>
        <v>[2018/09/10 15:06] #Error: Unable to find object with name "STATICRISK"</v>
      </c>
      <c r="AK32" s="613" t="str">
        <f ca="1"/>
        <v>[2018/09/10 15:06] #Error: Unable to find object with name "STATICRISK"</v>
      </c>
      <c r="AL32" s="613" t="str">
        <f ca="1"/>
        <v>[2018/09/10 15:06] #Error: Unable to find object with name "STATICRISK"</v>
      </c>
      <c r="AM32" s="613" t="str">
        <f ca="1"/>
        <v>[2018/09/10 15:06] #Error: Unable to find object with name "STATICRISK"</v>
      </c>
      <c r="AN32" s="613" t="str">
        <f ca="1"/>
        <v>[2018/09/10 15:06] #Error: Unable to find object with name "STATICRISK"</v>
      </c>
      <c r="AO32" s="613" t="str">
        <f ca="1"/>
        <v>[2018/09/10 15:06] #Error: Unable to find object with name "STATICRISK"</v>
      </c>
      <c r="AP32" s="613" t="str">
        <f ca="1"/>
        <v>[2018/09/10 15:06] #Error: Unable to find object with name "STATICRISK"</v>
      </c>
      <c r="AQ32" s="613" t="str">
        <f ca="1"/>
        <v>[2018/09/10 15:06] #Error: Unable to find object with name "STATICRISK"</v>
      </c>
      <c r="AR32" s="613" t="str">
        <f ca="1"/>
        <v>[2018/09/10 15:06] #Error: Unable to find object with name "STATICRISK"</v>
      </c>
      <c r="BO32" s="371" t="str">
        <f>IF(B32="","",Curves!$AI$12)</f>
        <v/>
      </c>
      <c r="CA32" s="250" t="str">
        <f ca="1"/>
        <v>[2018/09/10 15:06] #Error: The size of the curveCollectionNames block should match the size of swapNames block.</v>
      </c>
      <c r="CB32" s="250" t="str">
        <f ca="1"/>
        <v>[2018/09/10 15:06] #Error: The size of the curveCollectionNames block should match the size of swapNames block.</v>
      </c>
      <c r="CC32" s="250" t="str">
        <f ca="1"/>
        <v>[2018/09/10 15:06] #Error: The size of the curveCollectionNames block should match the size of swapNames block.</v>
      </c>
      <c r="CD32" s="250" t="str">
        <f ca="1"/>
        <v>[2018/09/10 15:06] #Error: The size of the curveCollectionNames block should match the size of swapNames block.</v>
      </c>
      <c r="CE32" s="250" t="str">
        <f ca="1"/>
        <v>[2018/09/10 15:06] #Error: The size of the curveCollectionNames block should match the size of swapNames block.</v>
      </c>
      <c r="CF32" s="250" t="str">
        <f ca="1"/>
        <v>[2018/09/10 15:06] #Error: The size of the curveCollectionNames block should match the size of swapNames block.</v>
      </c>
      <c r="CG32" s="250" t="str">
        <f ca="1"/>
        <v>[2018/09/10 15:06] #Error: The size of the curveCollectionNames block should match the size of swapNames block.</v>
      </c>
      <c r="CH32" s="250" t="str">
        <f ca="1"/>
        <v>[2018/09/10 15:06] #Error: The size of the curveCollectionNames block should match the size of swapNames block.</v>
      </c>
      <c r="CI32" s="250" t="str">
        <f ca="1"/>
        <v>[2018/09/10 15:06] #Error: The size of the curveCollectionNames block should match the size of swapNames block.</v>
      </c>
      <c r="CJ32" s="250" t="str">
        <f ca="1"/>
        <v>[2018/09/10 15:06] #Error: The size of the curveCollectionNames block should match the size of swapNames block.</v>
      </c>
    </row>
    <row r="33" spans="2:88">
      <c r="B33" s="371"/>
      <c r="E33" s="159"/>
      <c r="F33" s="187"/>
      <c r="G33" s="470"/>
      <c r="H33" s="187"/>
      <c r="I33" s="470"/>
      <c r="J33" s="187"/>
      <c r="K33" s="470"/>
      <c r="L33" s="187"/>
      <c r="M33" s="470"/>
      <c r="N33" s="473"/>
      <c r="P33" s="159" t="str">
        <f ca="1"/>
        <v/>
      </c>
      <c r="Q33" s="729" t="str">
        <f ca="1"/>
        <v/>
      </c>
      <c r="R33" s="753" t="str">
        <f t="shared" ca="1" si="2"/>
        <v/>
      </c>
      <c r="AB33" s="329" t="e">
        <f ca="1">SUMPRODUCT($Z$8:$Z$32,AB8:AB32)</f>
        <v>#N/A</v>
      </c>
      <c r="AC33" s="329" t="e">
        <f t="shared" ref="AC33:AR33" ca="1" si="3">SUMPRODUCT($Z$8:$Z$32,AC8:AC32)</f>
        <v>#N/A</v>
      </c>
      <c r="AD33" s="329" t="e">
        <f t="shared" ca="1" si="3"/>
        <v>#N/A</v>
      </c>
      <c r="AE33" s="329" t="e">
        <f t="shared" ca="1" si="3"/>
        <v>#N/A</v>
      </c>
      <c r="AF33" s="329" t="e">
        <f t="shared" ca="1" si="3"/>
        <v>#N/A</v>
      </c>
      <c r="AG33" s="329" t="e">
        <f t="shared" ca="1" si="3"/>
        <v>#N/A</v>
      </c>
      <c r="AH33" s="329" t="e">
        <f t="shared" ca="1" si="3"/>
        <v>#N/A</v>
      </c>
      <c r="AI33" s="329" t="e">
        <f t="shared" ca="1" si="3"/>
        <v>#N/A</v>
      </c>
      <c r="AJ33" s="329" t="e">
        <f t="shared" ca="1" si="3"/>
        <v>#N/A</v>
      </c>
      <c r="AK33" s="329" t="e">
        <f t="shared" ca="1" si="3"/>
        <v>#N/A</v>
      </c>
      <c r="AL33" s="329" t="e">
        <f t="shared" ca="1" si="3"/>
        <v>#N/A</v>
      </c>
      <c r="AM33" s="329" t="e">
        <f t="shared" ca="1" si="3"/>
        <v>#N/A</v>
      </c>
      <c r="AN33" s="329" t="e">
        <f t="shared" ca="1" si="3"/>
        <v>#N/A</v>
      </c>
      <c r="AO33" s="329" t="e">
        <f t="shared" ca="1" si="3"/>
        <v>#N/A</v>
      </c>
      <c r="AP33" s="329" t="e">
        <f t="shared" ca="1" si="3"/>
        <v>#N/A</v>
      </c>
      <c r="AQ33" s="329" t="e">
        <f t="shared" ca="1" si="3"/>
        <v>#N/A</v>
      </c>
      <c r="AR33" s="329" t="e">
        <f t="shared" ca="1" si="3"/>
        <v>#N/A</v>
      </c>
      <c r="BO33" s="371" t="str">
        <f>IF(B33="","",Curves!$AI$12)</f>
        <v/>
      </c>
      <c r="CA33" s="250" t="str">
        <f ca="1"/>
        <v>[2018/09/10 15:06] #Error: The size of the curveCollectionNames block should match the size of swapNames block.</v>
      </c>
      <c r="CB33" s="250" t="str">
        <f ca="1"/>
        <v>[2018/09/10 15:06] #Error: The size of the curveCollectionNames block should match the size of swapNames block.</v>
      </c>
      <c r="CC33" s="250" t="str">
        <f ca="1"/>
        <v>[2018/09/10 15:06] #Error: The size of the curveCollectionNames block should match the size of swapNames block.</v>
      </c>
      <c r="CD33" s="250" t="str">
        <f ca="1"/>
        <v>[2018/09/10 15:06] #Error: The size of the curveCollectionNames block should match the size of swapNames block.</v>
      </c>
      <c r="CE33" s="250" t="str">
        <f ca="1"/>
        <v>[2018/09/10 15:06] #Error: The size of the curveCollectionNames block should match the size of swapNames block.</v>
      </c>
      <c r="CF33" s="250" t="str">
        <f ca="1"/>
        <v>[2018/09/10 15:06] #Error: The size of the curveCollectionNames block should match the size of swapNames block.</v>
      </c>
      <c r="CG33" s="250" t="str">
        <f ca="1"/>
        <v>[2018/09/10 15:06] #Error: The size of the curveCollectionNames block should match the size of swapNames block.</v>
      </c>
      <c r="CH33" s="250" t="str">
        <f ca="1"/>
        <v>[2018/09/10 15:06] #Error: The size of the curveCollectionNames block should match the size of swapNames block.</v>
      </c>
      <c r="CI33" s="250" t="str">
        <f ca="1"/>
        <v>[2018/09/10 15:06] #Error: The size of the curveCollectionNames block should match the size of swapNames block.</v>
      </c>
      <c r="CJ33" s="250" t="str">
        <f ca="1"/>
        <v>[2018/09/10 15:06] #Error: The size of the curveCollectionNames block should match the size of swapNames block.</v>
      </c>
    </row>
    <row r="34" spans="2:88" ht="17.25">
      <c r="B34" s="371"/>
      <c r="E34" s="159"/>
      <c r="F34" s="187"/>
      <c r="G34" s="470"/>
      <c r="H34" s="187"/>
      <c r="I34" s="470"/>
      <c r="J34" s="187"/>
      <c r="K34" s="470"/>
      <c r="L34" s="187"/>
      <c r="M34" s="470"/>
      <c r="N34" s="473"/>
      <c r="P34" s="159" t="str">
        <f ca="1"/>
        <v/>
      </c>
      <c r="Q34" s="729" t="str">
        <f ca="1"/>
        <v/>
      </c>
      <c r="R34" s="753" t="str">
        <f t="shared" ca="1" si="2"/>
        <v/>
      </c>
      <c r="T34" s="616" t="s">
        <v>826</v>
      </c>
      <c r="U34" s="617" t="str">
        <f ca="1">IF(RIGHT($AA$6,9)="not exist","",SUMPRODUCT(Q28:Q39,AB68:AB79)/AB78)</f>
        <v/>
      </c>
      <c r="AN34"/>
      <c r="AO34"/>
      <c r="AP34" s="211"/>
      <c r="AQ34" s="211"/>
      <c r="AR34" s="211"/>
      <c r="BO34" s="371" t="str">
        <f>IF(B34="","",Curves!$AI$12)</f>
        <v/>
      </c>
      <c r="CA34" s="250" t="str">
        <f ca="1"/>
        <v>[2018/09/10 15:06] #Error: The size of the curveCollectionNames block should match the size of swapNames block.</v>
      </c>
      <c r="CB34" s="250" t="str">
        <f ca="1"/>
        <v>[2018/09/10 15:06] #Error: The size of the curveCollectionNames block should match the size of swapNames block.</v>
      </c>
      <c r="CC34" s="250" t="str">
        <f ca="1"/>
        <v>[2018/09/10 15:06] #Error: The size of the curveCollectionNames block should match the size of swapNames block.</v>
      </c>
      <c r="CD34" s="250" t="str">
        <f ca="1"/>
        <v>[2018/09/10 15:06] #Error: The size of the curveCollectionNames block should match the size of swapNames block.</v>
      </c>
      <c r="CE34" s="250" t="str">
        <f ca="1"/>
        <v>[2018/09/10 15:06] #Error: The size of the curveCollectionNames block should match the size of swapNames block.</v>
      </c>
      <c r="CF34" s="250" t="str">
        <f ca="1"/>
        <v>[2018/09/10 15:06] #Error: The size of the curveCollectionNames block should match the size of swapNames block.</v>
      </c>
      <c r="CG34" s="250" t="str">
        <f ca="1"/>
        <v>[2018/09/10 15:06] #Error: The size of the curveCollectionNames block should match the size of swapNames block.</v>
      </c>
      <c r="CH34" s="250" t="str">
        <f ca="1"/>
        <v>[2018/09/10 15:06] #Error: The size of the curveCollectionNames block should match the size of swapNames block.</v>
      </c>
      <c r="CI34" s="250" t="str">
        <f ca="1"/>
        <v>[2018/09/10 15:06] #Error: The size of the curveCollectionNames block should match the size of swapNames block.</v>
      </c>
      <c r="CJ34" s="250" t="str">
        <f ca="1"/>
        <v>[2018/09/10 15:06] #Error: The size of the curveCollectionNames block should match the size of swapNames block.</v>
      </c>
    </row>
    <row r="35" spans="2:88">
      <c r="B35" s="371"/>
      <c r="E35" s="159"/>
      <c r="F35" s="187"/>
      <c r="G35" s="470"/>
      <c r="H35" s="187"/>
      <c r="I35" s="470"/>
      <c r="J35" s="187"/>
      <c r="K35" s="470"/>
      <c r="L35" s="187"/>
      <c r="M35" s="470"/>
      <c r="N35" s="473"/>
      <c r="P35" s="159" t="str">
        <f ca="1"/>
        <v/>
      </c>
      <c r="Q35" s="729" t="str">
        <f ca="1"/>
        <v/>
      </c>
      <c r="R35" s="753" t="str">
        <f t="shared" ca="1" si="2"/>
        <v/>
      </c>
      <c r="S35" s="608"/>
      <c r="T35" s="615"/>
      <c r="AN35"/>
      <c r="AO35"/>
      <c r="AP35" s="211"/>
      <c r="AQ35" s="211"/>
      <c r="AR35" s="211"/>
      <c r="BO35" s="371" t="str">
        <f>IF(B35="","",Curves!$AI$12)</f>
        <v/>
      </c>
      <c r="CA35" s="250" t="str">
        <f ca="1"/>
        <v>[2018/09/10 15:06] #Error: The size of the curveCollectionNames block should match the size of swapNames block.</v>
      </c>
      <c r="CB35" s="250" t="str">
        <f ca="1"/>
        <v>[2018/09/10 15:06] #Error: The size of the curveCollectionNames block should match the size of swapNames block.</v>
      </c>
      <c r="CC35" s="250" t="str">
        <f ca="1"/>
        <v>[2018/09/10 15:06] #Error: The size of the curveCollectionNames block should match the size of swapNames block.</v>
      </c>
      <c r="CD35" s="250" t="str">
        <f ca="1"/>
        <v>[2018/09/10 15:06] #Error: The size of the curveCollectionNames block should match the size of swapNames block.</v>
      </c>
      <c r="CE35" s="250" t="str">
        <f ca="1"/>
        <v>[2018/09/10 15:06] #Error: The size of the curveCollectionNames block should match the size of swapNames block.</v>
      </c>
      <c r="CF35" s="250" t="str">
        <f ca="1"/>
        <v>[2018/09/10 15:06] #Error: The size of the curveCollectionNames block should match the size of swapNames block.</v>
      </c>
      <c r="CG35" s="250" t="str">
        <f ca="1"/>
        <v>[2018/09/10 15:06] #Error: The size of the curveCollectionNames block should match the size of swapNames block.</v>
      </c>
      <c r="CH35" s="250" t="str">
        <f ca="1"/>
        <v>[2018/09/10 15:06] #Error: The size of the curveCollectionNames block should match the size of swapNames block.</v>
      </c>
      <c r="CI35" s="250" t="str">
        <f ca="1"/>
        <v>[2018/09/10 15:06] #Error: The size of the curveCollectionNames block should match the size of swapNames block.</v>
      </c>
      <c r="CJ35" s="250" t="str">
        <f ca="1"/>
        <v>[2018/09/10 15:06] #Error: The size of the curveCollectionNames block should match the size of swapNames block.</v>
      </c>
    </row>
    <row r="36" spans="2:88">
      <c r="B36" s="371"/>
      <c r="E36" s="159"/>
      <c r="F36" s="187"/>
      <c r="G36" s="470"/>
      <c r="H36" s="187"/>
      <c r="I36" s="470"/>
      <c r="J36" s="187"/>
      <c r="K36" s="470"/>
      <c r="L36" s="187"/>
      <c r="M36" s="470"/>
      <c r="N36" s="473"/>
      <c r="P36" s="159" t="str">
        <f ca="1"/>
        <v/>
      </c>
      <c r="Q36" s="729" t="str">
        <f ca="1"/>
        <v/>
      </c>
      <c r="R36" s="753" t="str">
        <f t="shared" ca="1" si="2"/>
        <v/>
      </c>
      <c r="AN36"/>
      <c r="AO36"/>
      <c r="AP36" s="211"/>
      <c r="AQ36" s="211"/>
      <c r="AR36" s="211"/>
      <c r="BO36" s="371" t="str">
        <f>IF(B36="","",Curves!$AI$12)</f>
        <v/>
      </c>
      <c r="CA36" s="250" t="str">
        <f ca="1"/>
        <v>[2018/09/10 15:06] #Error: The size of the curveCollectionNames block should match the size of swapNames block.</v>
      </c>
      <c r="CB36" s="250" t="str">
        <f ca="1"/>
        <v>[2018/09/10 15:06] #Error: The size of the curveCollectionNames block should match the size of swapNames block.</v>
      </c>
      <c r="CC36" s="250" t="str">
        <f ca="1"/>
        <v>[2018/09/10 15:06] #Error: The size of the curveCollectionNames block should match the size of swapNames block.</v>
      </c>
      <c r="CD36" s="250" t="str">
        <f ca="1"/>
        <v>[2018/09/10 15:06] #Error: The size of the curveCollectionNames block should match the size of swapNames block.</v>
      </c>
      <c r="CE36" s="250" t="str">
        <f ca="1"/>
        <v>[2018/09/10 15:06] #Error: The size of the curveCollectionNames block should match the size of swapNames block.</v>
      </c>
      <c r="CF36" s="250" t="str">
        <f ca="1"/>
        <v>[2018/09/10 15:06] #Error: The size of the curveCollectionNames block should match the size of swapNames block.</v>
      </c>
      <c r="CG36" s="250" t="str">
        <f ca="1"/>
        <v>[2018/09/10 15:06] #Error: The size of the curveCollectionNames block should match the size of swapNames block.</v>
      </c>
      <c r="CH36" s="250" t="str">
        <f ca="1"/>
        <v>[2018/09/10 15:06] #Error: The size of the curveCollectionNames block should match the size of swapNames block.</v>
      </c>
      <c r="CI36" s="250" t="str">
        <f ca="1"/>
        <v>[2018/09/10 15:06] #Error: The size of the curveCollectionNames block should match the size of swapNames block.</v>
      </c>
      <c r="CJ36" s="250" t="str">
        <f ca="1"/>
        <v>[2018/09/10 15:06] #Error: The size of the curveCollectionNames block should match the size of swapNames block.</v>
      </c>
    </row>
    <row r="37" spans="2:88">
      <c r="B37" s="371"/>
      <c r="E37" s="159"/>
      <c r="F37" s="187"/>
      <c r="G37" s="470"/>
      <c r="H37" s="187"/>
      <c r="I37" s="470"/>
      <c r="J37" s="187"/>
      <c r="K37" s="470"/>
      <c r="L37" s="187"/>
      <c r="M37" s="470"/>
      <c r="N37" s="473"/>
      <c r="P37" s="159" t="str">
        <f ca="1"/>
        <v/>
      </c>
      <c r="Q37" s="729" t="str">
        <f ca="1"/>
        <v/>
      </c>
      <c r="R37" s="753" t="str">
        <f t="shared" ca="1" si="2"/>
        <v/>
      </c>
      <c r="AN37"/>
      <c r="AO37"/>
      <c r="AP37" s="211"/>
      <c r="AQ37" s="211"/>
      <c r="AR37" s="211"/>
      <c r="BO37" s="371" t="str">
        <f>IF(B37="","",Curves!$AI$12)</f>
        <v/>
      </c>
      <c r="CA37" s="250" t="str">
        <f ca="1"/>
        <v>[2018/09/10 15:06] #Error: The size of the curveCollectionNames block should match the size of swapNames block.</v>
      </c>
      <c r="CB37" s="250" t="str">
        <f ca="1"/>
        <v>[2018/09/10 15:06] #Error: The size of the curveCollectionNames block should match the size of swapNames block.</v>
      </c>
      <c r="CC37" s="250" t="str">
        <f ca="1"/>
        <v>[2018/09/10 15:06] #Error: The size of the curveCollectionNames block should match the size of swapNames block.</v>
      </c>
      <c r="CD37" s="250" t="str">
        <f ca="1"/>
        <v>[2018/09/10 15:06] #Error: The size of the curveCollectionNames block should match the size of swapNames block.</v>
      </c>
      <c r="CE37" s="250" t="str">
        <f ca="1"/>
        <v>[2018/09/10 15:06] #Error: The size of the curveCollectionNames block should match the size of swapNames block.</v>
      </c>
      <c r="CF37" s="250" t="str">
        <f ca="1"/>
        <v>[2018/09/10 15:06] #Error: The size of the curveCollectionNames block should match the size of swapNames block.</v>
      </c>
      <c r="CG37" s="250" t="str">
        <f ca="1"/>
        <v>[2018/09/10 15:06] #Error: The size of the curveCollectionNames block should match the size of swapNames block.</v>
      </c>
      <c r="CH37" s="250" t="str">
        <f ca="1"/>
        <v>[2018/09/10 15:06] #Error: The size of the curveCollectionNames block should match the size of swapNames block.</v>
      </c>
      <c r="CI37" s="250" t="str">
        <f ca="1"/>
        <v>[2018/09/10 15:06] #Error: The size of the curveCollectionNames block should match the size of swapNames block.</v>
      </c>
      <c r="CJ37" s="250" t="str">
        <f ca="1"/>
        <v>[2018/09/10 15:06] #Error: The size of the curveCollectionNames block should match the size of swapNames block.</v>
      </c>
    </row>
    <row r="38" spans="2:88">
      <c r="B38" s="371"/>
      <c r="E38" s="159"/>
      <c r="F38" s="187"/>
      <c r="G38" s="470"/>
      <c r="H38" s="187"/>
      <c r="I38" s="470"/>
      <c r="J38" s="187"/>
      <c r="K38" s="470"/>
      <c r="L38" s="187"/>
      <c r="M38" s="470"/>
      <c r="N38" s="473"/>
      <c r="P38" s="159" t="str">
        <f ca="1"/>
        <v/>
      </c>
      <c r="Q38" s="729" t="str">
        <f ca="1"/>
        <v/>
      </c>
      <c r="R38" s="753" t="str">
        <f t="shared" ca="1" si="2"/>
        <v/>
      </c>
      <c r="AN38"/>
      <c r="AO38"/>
      <c r="AP38" s="211"/>
      <c r="AQ38" s="211"/>
      <c r="AR38" s="211"/>
      <c r="BO38" s="371" t="str">
        <f>IF(B38="","",Curves!$AI$12)</f>
        <v/>
      </c>
      <c r="CA38" s="250" t="str">
        <f ca="1"/>
        <v>[2018/09/10 15:06] #Error: The size of the curveCollectionNames block should match the size of swapNames block.</v>
      </c>
      <c r="CB38" s="250" t="str">
        <f ca="1"/>
        <v>[2018/09/10 15:06] #Error: The size of the curveCollectionNames block should match the size of swapNames block.</v>
      </c>
      <c r="CC38" s="250" t="str">
        <f ca="1"/>
        <v>[2018/09/10 15:06] #Error: The size of the curveCollectionNames block should match the size of swapNames block.</v>
      </c>
      <c r="CD38" s="250" t="str">
        <f ca="1"/>
        <v>[2018/09/10 15:06] #Error: The size of the curveCollectionNames block should match the size of swapNames block.</v>
      </c>
      <c r="CE38" s="250" t="str">
        <f ca="1"/>
        <v>[2018/09/10 15:06] #Error: The size of the curveCollectionNames block should match the size of swapNames block.</v>
      </c>
      <c r="CF38" s="250" t="str">
        <f ca="1"/>
        <v>[2018/09/10 15:06] #Error: The size of the curveCollectionNames block should match the size of swapNames block.</v>
      </c>
      <c r="CG38" s="250" t="str">
        <f ca="1"/>
        <v>[2018/09/10 15:06] #Error: The size of the curveCollectionNames block should match the size of swapNames block.</v>
      </c>
      <c r="CH38" s="250" t="str">
        <f ca="1"/>
        <v>[2018/09/10 15:06] #Error: The size of the curveCollectionNames block should match the size of swapNames block.</v>
      </c>
      <c r="CI38" s="250" t="str">
        <f ca="1"/>
        <v>[2018/09/10 15:06] #Error: The size of the curveCollectionNames block should match the size of swapNames block.</v>
      </c>
      <c r="CJ38" s="250" t="str">
        <f ca="1"/>
        <v>[2018/09/10 15:06] #Error: The size of the curveCollectionNames block should match the size of swapNames block.</v>
      </c>
    </row>
    <row r="39" spans="2:88">
      <c r="B39" s="371"/>
      <c r="E39" s="159"/>
      <c r="F39" s="187"/>
      <c r="G39" s="470"/>
      <c r="H39" s="187"/>
      <c r="I39" s="470"/>
      <c r="J39" s="187"/>
      <c r="K39" s="470"/>
      <c r="L39" s="187"/>
      <c r="M39" s="470"/>
      <c r="N39" s="473"/>
      <c r="P39" s="159" t="str">
        <f ca="1"/>
        <v/>
      </c>
      <c r="Q39" s="729" t="str">
        <f ca="1"/>
        <v/>
      </c>
      <c r="R39" s="753" t="str">
        <f t="shared" ca="1" si="2"/>
        <v/>
      </c>
      <c r="AN39"/>
      <c r="AO39"/>
      <c r="AP39" s="211"/>
      <c r="AQ39" s="211"/>
      <c r="AR39" s="211"/>
      <c r="BO39" s="371" t="str">
        <f>IF(B39="","",Curves!$AI$12)</f>
        <v/>
      </c>
      <c r="CA39" s="250" t="str">
        <f ca="1"/>
        <v>[2018/09/10 15:06] #Error: The size of the curveCollectionNames block should match the size of swapNames block.</v>
      </c>
      <c r="CB39" s="250" t="str">
        <f ca="1"/>
        <v>[2018/09/10 15:06] #Error: The size of the curveCollectionNames block should match the size of swapNames block.</v>
      </c>
      <c r="CC39" s="250" t="str">
        <f ca="1"/>
        <v>[2018/09/10 15:06] #Error: The size of the curveCollectionNames block should match the size of swapNames block.</v>
      </c>
      <c r="CD39" s="250" t="str">
        <f ca="1"/>
        <v>[2018/09/10 15:06] #Error: The size of the curveCollectionNames block should match the size of swapNames block.</v>
      </c>
      <c r="CE39" s="250" t="str">
        <f ca="1"/>
        <v>[2018/09/10 15:06] #Error: The size of the curveCollectionNames block should match the size of swapNames block.</v>
      </c>
      <c r="CF39" s="250" t="str">
        <f ca="1"/>
        <v>[2018/09/10 15:06] #Error: The size of the curveCollectionNames block should match the size of swapNames block.</v>
      </c>
      <c r="CG39" s="250" t="str">
        <f ca="1"/>
        <v>[2018/09/10 15:06] #Error: The size of the curveCollectionNames block should match the size of swapNames block.</v>
      </c>
      <c r="CH39" s="250" t="str">
        <f ca="1"/>
        <v>[2018/09/10 15:06] #Error: The size of the curveCollectionNames block should match the size of swapNames block.</v>
      </c>
      <c r="CI39" s="250" t="str">
        <f ca="1"/>
        <v>[2018/09/10 15:06] #Error: The size of the curveCollectionNames block should match the size of swapNames block.</v>
      </c>
      <c r="CJ39" s="250" t="str">
        <f ca="1"/>
        <v>[2018/09/10 15:06] #Error: The size of the curveCollectionNames block should match the size of swapNames block.</v>
      </c>
    </row>
    <row r="40" spans="2:88">
      <c r="B40" s="371"/>
      <c r="E40" s="159"/>
      <c r="F40" s="187"/>
      <c r="G40" s="470"/>
      <c r="H40" s="187"/>
      <c r="I40" s="470"/>
      <c r="J40" s="187"/>
      <c r="K40" s="470"/>
      <c r="L40" s="187"/>
      <c r="M40" s="470"/>
      <c r="N40" s="473"/>
      <c r="P40" s="189"/>
      <c r="Q40" s="730" t="e">
        <f>SUM(Q27:Q39)</f>
        <v>#N/A</v>
      </c>
      <c r="R40" s="754" t="str">
        <f t="shared" si="2"/>
        <v/>
      </c>
      <c r="AA40" s="612" t="s">
        <v>820</v>
      </c>
      <c r="AB40" s="611"/>
      <c r="AC40" s="611"/>
      <c r="AD40" s="611"/>
      <c r="AE40" s="611"/>
      <c r="AF40" s="611"/>
      <c r="AG40" s="611"/>
      <c r="AH40" s="611"/>
      <c r="AI40" s="611"/>
      <c r="AJ40" s="611"/>
      <c r="AK40" s="611"/>
      <c r="AL40" s="611"/>
      <c r="AM40" s="611"/>
      <c r="AN40"/>
      <c r="AO40"/>
      <c r="AP40" s="211"/>
      <c r="AQ40" s="211"/>
      <c r="AR40" s="211"/>
      <c r="BO40" s="371" t="str">
        <f>IF(B40="","",Curves!$AI$12)</f>
        <v/>
      </c>
      <c r="CA40" s="250" t="str">
        <f ca="1"/>
        <v>[2018/09/10 15:06] #Error: The size of the curveCollectionNames block should match the size of swapNames block.</v>
      </c>
      <c r="CB40" s="250" t="str">
        <f ca="1"/>
        <v>[2018/09/10 15:06] #Error: The size of the curveCollectionNames block should match the size of swapNames block.</v>
      </c>
      <c r="CC40" s="250" t="str">
        <f ca="1"/>
        <v>[2018/09/10 15:06] #Error: The size of the curveCollectionNames block should match the size of swapNames block.</v>
      </c>
      <c r="CD40" s="250" t="str">
        <f ca="1"/>
        <v>[2018/09/10 15:06] #Error: The size of the curveCollectionNames block should match the size of swapNames block.</v>
      </c>
      <c r="CE40" s="250" t="str">
        <f ca="1"/>
        <v>[2018/09/10 15:06] #Error: The size of the curveCollectionNames block should match the size of swapNames block.</v>
      </c>
      <c r="CF40" s="250" t="str">
        <f ca="1"/>
        <v>[2018/09/10 15:06] #Error: The size of the curveCollectionNames block should match the size of swapNames block.</v>
      </c>
      <c r="CG40" s="250" t="str">
        <f ca="1"/>
        <v>[2018/09/10 15:06] #Error: The size of the curveCollectionNames block should match the size of swapNames block.</v>
      </c>
      <c r="CH40" s="250" t="str">
        <f ca="1"/>
        <v>[2018/09/10 15:06] #Error: The size of the curveCollectionNames block should match the size of swapNames block.</v>
      </c>
      <c r="CI40" s="250" t="str">
        <f ca="1"/>
        <v>[2018/09/10 15:06] #Error: The size of the curveCollectionNames block should match the size of swapNames block.</v>
      </c>
      <c r="CJ40" s="250" t="str">
        <f ca="1"/>
        <v>[2018/09/10 15:06] #Error: The size of the curveCollectionNames block should match the size of swapNames block.</v>
      </c>
    </row>
    <row r="41" spans="2:88">
      <c r="B41" s="371"/>
      <c r="E41" s="159"/>
      <c r="F41" s="187"/>
      <c r="G41" s="470"/>
      <c r="H41" s="187"/>
      <c r="I41" s="470"/>
      <c r="J41" s="187"/>
      <c r="K41" s="470"/>
      <c r="L41" s="187"/>
      <c r="M41" s="470"/>
      <c r="N41" s="473"/>
      <c r="AA41" s="612" t="str">
        <f t="array" aca="1" ref="AA41:AM58" ca="1">_xll.meLWOMultiGridDisplay("STATICRISK","Level1",FALSE)</f>
        <v>[2018/09/10 15:06] #Error: Unable to find object with name "STATICRISK"</v>
      </c>
      <c r="AB41" s="612" t="str">
        <f ca="1"/>
        <v>[2018/09/10 15:06] #Error: Unable to find object with name "STATICRISK"</v>
      </c>
      <c r="AC41" s="612" t="str">
        <f ca="1"/>
        <v>[2018/09/10 15:06] #Error: Unable to find object with name "STATICRISK"</v>
      </c>
      <c r="AD41" s="612" t="str">
        <f ca="1"/>
        <v>[2018/09/10 15:06] #Error: Unable to find object with name "STATICRISK"</v>
      </c>
      <c r="AE41" s="612" t="str">
        <f ca="1"/>
        <v>[2018/09/10 15:06] #Error: Unable to find object with name "STATICRISK"</v>
      </c>
      <c r="AF41" s="612" t="str">
        <f ca="1"/>
        <v>[2018/09/10 15:06] #Error: Unable to find object with name "STATICRISK"</v>
      </c>
      <c r="AG41" s="612" t="str">
        <f ca="1"/>
        <v>[2018/09/10 15:06] #Error: Unable to find object with name "STATICRISK"</v>
      </c>
      <c r="AH41" s="612" t="str">
        <f ca="1"/>
        <v>[2018/09/10 15:06] #Error: Unable to find object with name "STATICRISK"</v>
      </c>
      <c r="AI41" s="612" t="str">
        <f ca="1"/>
        <v>[2018/09/10 15:06] #Error: Unable to find object with name "STATICRISK"</v>
      </c>
      <c r="AJ41" s="612" t="str">
        <f ca="1"/>
        <v>[2018/09/10 15:06] #Error: Unable to find object with name "STATICRISK"</v>
      </c>
      <c r="AK41" s="612" t="str">
        <f ca="1"/>
        <v>[2018/09/10 15:06] #Error: Unable to find object with name "STATICRISK"</v>
      </c>
      <c r="AL41" s="612" t="str">
        <f ca="1"/>
        <v>[2018/09/10 15:06] #Error: Unable to find object with name "STATICRISK"</v>
      </c>
      <c r="AM41" s="612" t="str">
        <f ca="1"/>
        <v>[2018/09/10 15:06] #Error: Unable to find object with name "STATICRISK"</v>
      </c>
      <c r="AN41"/>
      <c r="AO41"/>
      <c r="AP41" s="211"/>
      <c r="AQ41" s="211"/>
      <c r="AR41" s="211"/>
      <c r="BO41" s="371" t="str">
        <f>IF(B41="","",Curves!$AI$12)</f>
        <v/>
      </c>
      <c r="CA41" s="250" t="str">
        <f ca="1"/>
        <v>[2018/09/10 15:06] #Error: The size of the curveCollectionNames block should match the size of swapNames block.</v>
      </c>
      <c r="CB41" s="250" t="str">
        <f ca="1"/>
        <v>[2018/09/10 15:06] #Error: The size of the curveCollectionNames block should match the size of swapNames block.</v>
      </c>
      <c r="CC41" s="250" t="str">
        <f ca="1"/>
        <v>[2018/09/10 15:06] #Error: The size of the curveCollectionNames block should match the size of swapNames block.</v>
      </c>
      <c r="CD41" s="250" t="str">
        <f ca="1"/>
        <v>[2018/09/10 15:06] #Error: The size of the curveCollectionNames block should match the size of swapNames block.</v>
      </c>
      <c r="CE41" s="250" t="str">
        <f ca="1"/>
        <v>[2018/09/10 15:06] #Error: The size of the curveCollectionNames block should match the size of swapNames block.</v>
      </c>
      <c r="CF41" s="250" t="str">
        <f ca="1"/>
        <v>[2018/09/10 15:06] #Error: The size of the curveCollectionNames block should match the size of swapNames block.</v>
      </c>
      <c r="CG41" s="250" t="str">
        <f ca="1"/>
        <v>[2018/09/10 15:06] #Error: The size of the curveCollectionNames block should match the size of swapNames block.</v>
      </c>
      <c r="CH41" s="250" t="str">
        <f ca="1"/>
        <v>[2018/09/10 15:06] #Error: The size of the curveCollectionNames block should match the size of swapNames block.</v>
      </c>
      <c r="CI41" s="250" t="str">
        <f ca="1"/>
        <v>[2018/09/10 15:06] #Error: The size of the curveCollectionNames block should match the size of swapNames block.</v>
      </c>
      <c r="CJ41" s="250" t="str">
        <f ca="1"/>
        <v>[2018/09/10 15:06] #Error: The size of the curveCollectionNames block should match the size of swapNames block.</v>
      </c>
    </row>
    <row r="42" spans="2:88">
      <c r="B42" s="371"/>
      <c r="E42" s="159"/>
      <c r="F42" s="187"/>
      <c r="G42" s="470"/>
      <c r="H42" s="187"/>
      <c r="I42" s="470"/>
      <c r="J42" s="187"/>
      <c r="K42" s="470"/>
      <c r="L42" s="187"/>
      <c r="M42" s="470"/>
      <c r="N42" s="473"/>
      <c r="Z42" s="329" t="e">
        <f t="array" aca="1" ref="Z42:Z58" ca="1">TRANSPOSE($AB$33:$AR$33)</f>
        <v>#N/A</v>
      </c>
      <c r="AA42" s="612" t="str">
        <f ca="1"/>
        <v>[2018/09/10 15:06] #Error: Unable to find object with name "STATICRISK"</v>
      </c>
      <c r="AB42" s="613" t="str">
        <f ca="1"/>
        <v>[2018/09/10 15:06] #Error: Unable to find object with name "STATICRISK"</v>
      </c>
      <c r="AC42" s="613" t="str">
        <f ca="1"/>
        <v>[2018/09/10 15:06] #Error: Unable to find object with name "STATICRISK"</v>
      </c>
      <c r="AD42" s="613" t="str">
        <f ca="1"/>
        <v>[2018/09/10 15:06] #Error: Unable to find object with name "STATICRISK"</v>
      </c>
      <c r="AE42" s="613" t="str">
        <f ca="1"/>
        <v>[2018/09/10 15:06] #Error: Unable to find object with name "STATICRISK"</v>
      </c>
      <c r="AF42" s="613" t="str">
        <f ca="1"/>
        <v>[2018/09/10 15:06] #Error: Unable to find object with name "STATICRISK"</v>
      </c>
      <c r="AG42" s="613" t="str">
        <f ca="1"/>
        <v>[2018/09/10 15:06] #Error: Unable to find object with name "STATICRISK"</v>
      </c>
      <c r="AH42" s="613" t="str">
        <f ca="1"/>
        <v>[2018/09/10 15:06] #Error: Unable to find object with name "STATICRISK"</v>
      </c>
      <c r="AI42" s="613" t="str">
        <f ca="1"/>
        <v>[2018/09/10 15:06] #Error: Unable to find object with name "STATICRISK"</v>
      </c>
      <c r="AJ42" s="613" t="str">
        <f ca="1"/>
        <v>[2018/09/10 15:06] #Error: Unable to find object with name "STATICRISK"</v>
      </c>
      <c r="AK42" s="613" t="str">
        <f ca="1"/>
        <v>[2018/09/10 15:06] #Error: Unable to find object with name "STATICRISK"</v>
      </c>
      <c r="AL42" s="613" t="str">
        <f ca="1"/>
        <v>[2018/09/10 15:06] #Error: Unable to find object with name "STATICRISK"</v>
      </c>
      <c r="AM42" s="613" t="str">
        <f ca="1"/>
        <v>[2018/09/10 15:06] #Error: Unable to find object with name "STATICRISK"</v>
      </c>
      <c r="AN42"/>
      <c r="AO42"/>
      <c r="AP42" s="211"/>
      <c r="AQ42" s="211"/>
      <c r="AR42" s="211"/>
      <c r="BO42" s="371" t="str">
        <f>IF(B42="","",Curves!$AI$12)</f>
        <v/>
      </c>
      <c r="CA42" s="250" t="str">
        <f ca="1"/>
        <v>[2018/09/10 15:06] #Error: The size of the curveCollectionNames block should match the size of swapNames block.</v>
      </c>
      <c r="CB42" s="250" t="str">
        <f ca="1"/>
        <v>[2018/09/10 15:06] #Error: The size of the curveCollectionNames block should match the size of swapNames block.</v>
      </c>
      <c r="CC42" s="250" t="str">
        <f ca="1"/>
        <v>[2018/09/10 15:06] #Error: The size of the curveCollectionNames block should match the size of swapNames block.</v>
      </c>
      <c r="CD42" s="250" t="str">
        <f ca="1"/>
        <v>[2018/09/10 15:06] #Error: The size of the curveCollectionNames block should match the size of swapNames block.</v>
      </c>
      <c r="CE42" s="250" t="str">
        <f ca="1"/>
        <v>[2018/09/10 15:06] #Error: The size of the curveCollectionNames block should match the size of swapNames block.</v>
      </c>
      <c r="CF42" s="250" t="str">
        <f ca="1"/>
        <v>[2018/09/10 15:06] #Error: The size of the curveCollectionNames block should match the size of swapNames block.</v>
      </c>
      <c r="CG42" s="250" t="str">
        <f ca="1"/>
        <v>[2018/09/10 15:06] #Error: The size of the curveCollectionNames block should match the size of swapNames block.</v>
      </c>
      <c r="CH42" s="250" t="str">
        <f ca="1"/>
        <v>[2018/09/10 15:06] #Error: The size of the curveCollectionNames block should match the size of swapNames block.</v>
      </c>
      <c r="CI42" s="250" t="str">
        <f ca="1"/>
        <v>[2018/09/10 15:06] #Error: The size of the curveCollectionNames block should match the size of swapNames block.</v>
      </c>
      <c r="CJ42" s="250" t="str">
        <f ca="1"/>
        <v>[2018/09/10 15:06] #Error: The size of the curveCollectionNames block should match the size of swapNames block.</v>
      </c>
    </row>
    <row r="43" spans="2:88">
      <c r="B43" s="371"/>
      <c r="E43" s="159"/>
      <c r="F43" s="187"/>
      <c r="G43" s="470"/>
      <c r="H43" s="187"/>
      <c r="I43" s="470"/>
      <c r="J43" s="187"/>
      <c r="K43" s="470"/>
      <c r="L43" s="187"/>
      <c r="M43" s="470"/>
      <c r="N43" s="473"/>
      <c r="Z43" s="329" t="e">
        <f ca="1"/>
        <v>#N/A</v>
      </c>
      <c r="AA43" s="612" t="str">
        <f ca="1"/>
        <v>[2018/09/10 15:06] #Error: Unable to find object with name "STATICRISK"</v>
      </c>
      <c r="AB43" s="613" t="str">
        <f ca="1"/>
        <v>[2018/09/10 15:06] #Error: Unable to find object with name "STATICRISK"</v>
      </c>
      <c r="AC43" s="613" t="str">
        <f ca="1"/>
        <v>[2018/09/10 15:06] #Error: Unable to find object with name "STATICRISK"</v>
      </c>
      <c r="AD43" s="613" t="str">
        <f ca="1"/>
        <v>[2018/09/10 15:06] #Error: Unable to find object with name "STATICRISK"</v>
      </c>
      <c r="AE43" s="613" t="str">
        <f ca="1"/>
        <v>[2018/09/10 15:06] #Error: Unable to find object with name "STATICRISK"</v>
      </c>
      <c r="AF43" s="613" t="str">
        <f ca="1"/>
        <v>[2018/09/10 15:06] #Error: Unable to find object with name "STATICRISK"</v>
      </c>
      <c r="AG43" s="613" t="str">
        <f ca="1"/>
        <v>[2018/09/10 15:06] #Error: Unable to find object with name "STATICRISK"</v>
      </c>
      <c r="AH43" s="613" t="str">
        <f ca="1"/>
        <v>[2018/09/10 15:06] #Error: Unable to find object with name "STATICRISK"</v>
      </c>
      <c r="AI43" s="613" t="str">
        <f ca="1"/>
        <v>[2018/09/10 15:06] #Error: Unable to find object with name "STATICRISK"</v>
      </c>
      <c r="AJ43" s="613" t="str">
        <f ca="1"/>
        <v>[2018/09/10 15:06] #Error: Unable to find object with name "STATICRISK"</v>
      </c>
      <c r="AK43" s="613" t="str">
        <f ca="1"/>
        <v>[2018/09/10 15:06] #Error: Unable to find object with name "STATICRISK"</v>
      </c>
      <c r="AL43" s="613" t="str">
        <f ca="1"/>
        <v>[2018/09/10 15:06] #Error: Unable to find object with name "STATICRISK"</v>
      </c>
      <c r="AM43" s="613" t="str">
        <f ca="1"/>
        <v>[2018/09/10 15:06] #Error: Unable to find object with name "STATICRISK"</v>
      </c>
      <c r="AN43"/>
      <c r="AO43"/>
      <c r="AP43" s="211"/>
      <c r="AQ43" s="211"/>
      <c r="AR43" s="211"/>
      <c r="BO43" s="371" t="str">
        <f>IF(B43="","",Curves!$AI$12)</f>
        <v/>
      </c>
      <c r="CA43" s="250" t="str">
        <f ca="1"/>
        <v>[2018/09/10 15:06] #Error: The size of the curveCollectionNames block should match the size of swapNames block.</v>
      </c>
      <c r="CB43" s="250" t="str">
        <f ca="1"/>
        <v>[2018/09/10 15:06] #Error: The size of the curveCollectionNames block should match the size of swapNames block.</v>
      </c>
      <c r="CC43" s="250" t="str">
        <f ca="1"/>
        <v>[2018/09/10 15:06] #Error: The size of the curveCollectionNames block should match the size of swapNames block.</v>
      </c>
      <c r="CD43" s="250" t="str">
        <f ca="1"/>
        <v>[2018/09/10 15:06] #Error: The size of the curveCollectionNames block should match the size of swapNames block.</v>
      </c>
      <c r="CE43" s="250" t="str">
        <f ca="1"/>
        <v>[2018/09/10 15:06] #Error: The size of the curveCollectionNames block should match the size of swapNames block.</v>
      </c>
      <c r="CF43" s="250" t="str">
        <f ca="1"/>
        <v>[2018/09/10 15:06] #Error: The size of the curveCollectionNames block should match the size of swapNames block.</v>
      </c>
      <c r="CG43" s="250" t="str">
        <f ca="1"/>
        <v>[2018/09/10 15:06] #Error: The size of the curveCollectionNames block should match the size of swapNames block.</v>
      </c>
      <c r="CH43" s="250" t="str">
        <f ca="1"/>
        <v>[2018/09/10 15:06] #Error: The size of the curveCollectionNames block should match the size of swapNames block.</v>
      </c>
      <c r="CI43" s="250" t="str">
        <f ca="1"/>
        <v>[2018/09/10 15:06] #Error: The size of the curveCollectionNames block should match the size of swapNames block.</v>
      </c>
      <c r="CJ43" s="250" t="str">
        <f ca="1"/>
        <v>[2018/09/10 15:06] #Error: The size of the curveCollectionNames block should match the size of swapNames block.</v>
      </c>
    </row>
    <row r="44" spans="2:88">
      <c r="B44" s="371"/>
      <c r="E44" s="159"/>
      <c r="F44" s="187"/>
      <c r="G44" s="470"/>
      <c r="H44" s="187"/>
      <c r="I44" s="470"/>
      <c r="J44" s="187"/>
      <c r="K44" s="470"/>
      <c r="L44" s="187"/>
      <c r="M44" s="470"/>
      <c r="N44" s="473"/>
      <c r="Z44" s="329" t="e">
        <f ca="1"/>
        <v>#N/A</v>
      </c>
      <c r="AA44" s="612" t="str">
        <f ca="1"/>
        <v>[2018/09/10 15:06] #Error: Unable to find object with name "STATICRISK"</v>
      </c>
      <c r="AB44" s="613" t="str">
        <f ca="1"/>
        <v>[2018/09/10 15:06] #Error: Unable to find object with name "STATICRISK"</v>
      </c>
      <c r="AC44" s="613" t="str">
        <f ca="1"/>
        <v>[2018/09/10 15:06] #Error: Unable to find object with name "STATICRISK"</v>
      </c>
      <c r="AD44" s="613" t="str">
        <f ca="1"/>
        <v>[2018/09/10 15:06] #Error: Unable to find object with name "STATICRISK"</v>
      </c>
      <c r="AE44" s="613" t="str">
        <f ca="1"/>
        <v>[2018/09/10 15:06] #Error: Unable to find object with name "STATICRISK"</v>
      </c>
      <c r="AF44" s="613" t="str">
        <f ca="1"/>
        <v>[2018/09/10 15:06] #Error: Unable to find object with name "STATICRISK"</v>
      </c>
      <c r="AG44" s="613" t="str">
        <f ca="1"/>
        <v>[2018/09/10 15:06] #Error: Unable to find object with name "STATICRISK"</v>
      </c>
      <c r="AH44" s="613" t="str">
        <f ca="1"/>
        <v>[2018/09/10 15:06] #Error: Unable to find object with name "STATICRISK"</v>
      </c>
      <c r="AI44" s="613" t="str">
        <f ca="1"/>
        <v>[2018/09/10 15:06] #Error: Unable to find object with name "STATICRISK"</v>
      </c>
      <c r="AJ44" s="613" t="str">
        <f ca="1"/>
        <v>[2018/09/10 15:06] #Error: Unable to find object with name "STATICRISK"</v>
      </c>
      <c r="AK44" s="613" t="str">
        <f ca="1"/>
        <v>[2018/09/10 15:06] #Error: Unable to find object with name "STATICRISK"</v>
      </c>
      <c r="AL44" s="613" t="str">
        <f ca="1"/>
        <v>[2018/09/10 15:06] #Error: Unable to find object with name "STATICRISK"</v>
      </c>
      <c r="AM44" s="613" t="str">
        <f ca="1"/>
        <v>[2018/09/10 15:06] #Error: Unable to find object with name "STATICRISK"</v>
      </c>
      <c r="AN44"/>
      <c r="AO44"/>
      <c r="AP44" s="211"/>
      <c r="AQ44" s="211"/>
      <c r="AR44" s="211"/>
      <c r="BO44" s="371" t="str">
        <f>IF(B44="","",Curves!$AI$12)</f>
        <v/>
      </c>
      <c r="CA44" s="250" t="str">
        <f ca="1"/>
        <v>[2018/09/10 15:06] #Error: The size of the curveCollectionNames block should match the size of swapNames block.</v>
      </c>
      <c r="CB44" s="250" t="str">
        <f ca="1"/>
        <v>[2018/09/10 15:06] #Error: The size of the curveCollectionNames block should match the size of swapNames block.</v>
      </c>
      <c r="CC44" s="250" t="str">
        <f ca="1"/>
        <v>[2018/09/10 15:06] #Error: The size of the curveCollectionNames block should match the size of swapNames block.</v>
      </c>
      <c r="CD44" s="250" t="str">
        <f ca="1"/>
        <v>[2018/09/10 15:06] #Error: The size of the curveCollectionNames block should match the size of swapNames block.</v>
      </c>
      <c r="CE44" s="250" t="str">
        <f ca="1"/>
        <v>[2018/09/10 15:06] #Error: The size of the curveCollectionNames block should match the size of swapNames block.</v>
      </c>
      <c r="CF44" s="250" t="str">
        <f ca="1"/>
        <v>[2018/09/10 15:06] #Error: The size of the curveCollectionNames block should match the size of swapNames block.</v>
      </c>
      <c r="CG44" s="250" t="str">
        <f ca="1"/>
        <v>[2018/09/10 15:06] #Error: The size of the curveCollectionNames block should match the size of swapNames block.</v>
      </c>
      <c r="CH44" s="250" t="str">
        <f ca="1"/>
        <v>[2018/09/10 15:06] #Error: The size of the curveCollectionNames block should match the size of swapNames block.</v>
      </c>
      <c r="CI44" s="250" t="str">
        <f ca="1"/>
        <v>[2018/09/10 15:06] #Error: The size of the curveCollectionNames block should match the size of swapNames block.</v>
      </c>
      <c r="CJ44" s="250" t="str">
        <f ca="1"/>
        <v>[2018/09/10 15:06] #Error: The size of the curveCollectionNames block should match the size of swapNames block.</v>
      </c>
    </row>
    <row r="45" spans="2:88">
      <c r="B45" s="371"/>
      <c r="E45" s="159"/>
      <c r="F45" s="187"/>
      <c r="G45" s="470"/>
      <c r="H45" s="187"/>
      <c r="I45" s="470"/>
      <c r="J45" s="187"/>
      <c r="K45" s="470"/>
      <c r="L45" s="187"/>
      <c r="M45" s="470"/>
      <c r="N45" s="473"/>
      <c r="Z45" s="329" t="e">
        <f ca="1"/>
        <v>#N/A</v>
      </c>
      <c r="AA45" s="612" t="str">
        <f ca="1"/>
        <v>[2018/09/10 15:06] #Error: Unable to find object with name "STATICRISK"</v>
      </c>
      <c r="AB45" s="613" t="str">
        <f ca="1"/>
        <v>[2018/09/10 15:06] #Error: Unable to find object with name "STATICRISK"</v>
      </c>
      <c r="AC45" s="613" t="str">
        <f ca="1"/>
        <v>[2018/09/10 15:06] #Error: Unable to find object with name "STATICRISK"</v>
      </c>
      <c r="AD45" s="613" t="str">
        <f ca="1"/>
        <v>[2018/09/10 15:06] #Error: Unable to find object with name "STATICRISK"</v>
      </c>
      <c r="AE45" s="613" t="str">
        <f ca="1"/>
        <v>[2018/09/10 15:06] #Error: Unable to find object with name "STATICRISK"</v>
      </c>
      <c r="AF45" s="613" t="str">
        <f ca="1"/>
        <v>[2018/09/10 15:06] #Error: Unable to find object with name "STATICRISK"</v>
      </c>
      <c r="AG45" s="613" t="str">
        <f ca="1"/>
        <v>[2018/09/10 15:06] #Error: Unable to find object with name "STATICRISK"</v>
      </c>
      <c r="AH45" s="613" t="str">
        <f ca="1"/>
        <v>[2018/09/10 15:06] #Error: Unable to find object with name "STATICRISK"</v>
      </c>
      <c r="AI45" s="613" t="str">
        <f ca="1"/>
        <v>[2018/09/10 15:06] #Error: Unable to find object with name "STATICRISK"</v>
      </c>
      <c r="AJ45" s="613" t="str">
        <f ca="1"/>
        <v>[2018/09/10 15:06] #Error: Unable to find object with name "STATICRISK"</v>
      </c>
      <c r="AK45" s="613" t="str">
        <f ca="1"/>
        <v>[2018/09/10 15:06] #Error: Unable to find object with name "STATICRISK"</v>
      </c>
      <c r="AL45" s="613" t="str">
        <f ca="1"/>
        <v>[2018/09/10 15:06] #Error: Unable to find object with name "STATICRISK"</v>
      </c>
      <c r="AM45" s="613" t="str">
        <f ca="1"/>
        <v>[2018/09/10 15:06] #Error: Unable to find object with name "STATICRISK"</v>
      </c>
      <c r="AN45"/>
      <c r="AO45"/>
      <c r="AP45" s="211"/>
      <c r="AQ45" s="211"/>
      <c r="AR45" s="211"/>
      <c r="BO45" s="371" t="str">
        <f>IF(B45="","",Curves!$AI$12)</f>
        <v/>
      </c>
      <c r="CA45" s="250" t="str">
        <f ca="1"/>
        <v>[2018/09/10 15:06] #Error: The size of the curveCollectionNames block should match the size of swapNames block.</v>
      </c>
      <c r="CB45" s="250" t="str">
        <f ca="1"/>
        <v>[2018/09/10 15:06] #Error: The size of the curveCollectionNames block should match the size of swapNames block.</v>
      </c>
      <c r="CC45" s="250" t="str">
        <f ca="1"/>
        <v>[2018/09/10 15:06] #Error: The size of the curveCollectionNames block should match the size of swapNames block.</v>
      </c>
      <c r="CD45" s="250" t="str">
        <f ca="1"/>
        <v>[2018/09/10 15:06] #Error: The size of the curveCollectionNames block should match the size of swapNames block.</v>
      </c>
      <c r="CE45" s="250" t="str">
        <f ca="1"/>
        <v>[2018/09/10 15:06] #Error: The size of the curveCollectionNames block should match the size of swapNames block.</v>
      </c>
      <c r="CF45" s="250" t="str">
        <f ca="1"/>
        <v>[2018/09/10 15:06] #Error: The size of the curveCollectionNames block should match the size of swapNames block.</v>
      </c>
      <c r="CG45" s="250" t="str">
        <f ca="1"/>
        <v>[2018/09/10 15:06] #Error: The size of the curveCollectionNames block should match the size of swapNames block.</v>
      </c>
      <c r="CH45" s="250" t="str">
        <f ca="1"/>
        <v>[2018/09/10 15:06] #Error: The size of the curveCollectionNames block should match the size of swapNames block.</v>
      </c>
      <c r="CI45" s="250" t="str">
        <f ca="1"/>
        <v>[2018/09/10 15:06] #Error: The size of the curveCollectionNames block should match the size of swapNames block.</v>
      </c>
      <c r="CJ45" s="250" t="str">
        <f ca="1"/>
        <v>[2018/09/10 15:06] #Error: The size of the curveCollectionNames block should match the size of swapNames block.</v>
      </c>
    </row>
    <row r="46" spans="2:88">
      <c r="B46" s="371"/>
      <c r="E46" s="159"/>
      <c r="F46" s="187"/>
      <c r="G46" s="470"/>
      <c r="H46" s="187"/>
      <c r="I46" s="470"/>
      <c r="J46" s="187"/>
      <c r="K46" s="470"/>
      <c r="L46" s="187"/>
      <c r="M46" s="470"/>
      <c r="N46" s="473"/>
      <c r="Z46" s="329" t="e">
        <f ca="1"/>
        <v>#N/A</v>
      </c>
      <c r="AA46" s="612" t="str">
        <f ca="1"/>
        <v>[2018/09/10 15:06] #Error: Unable to find object with name "STATICRISK"</v>
      </c>
      <c r="AB46" s="613" t="str">
        <f ca="1"/>
        <v>[2018/09/10 15:06] #Error: Unable to find object with name "STATICRISK"</v>
      </c>
      <c r="AC46" s="613" t="str">
        <f ca="1"/>
        <v>[2018/09/10 15:06] #Error: Unable to find object with name "STATICRISK"</v>
      </c>
      <c r="AD46" s="613" t="str">
        <f ca="1"/>
        <v>[2018/09/10 15:06] #Error: Unable to find object with name "STATICRISK"</v>
      </c>
      <c r="AE46" s="613" t="str">
        <f ca="1"/>
        <v>[2018/09/10 15:06] #Error: Unable to find object with name "STATICRISK"</v>
      </c>
      <c r="AF46" s="613" t="str">
        <f ca="1"/>
        <v>[2018/09/10 15:06] #Error: Unable to find object with name "STATICRISK"</v>
      </c>
      <c r="AG46" s="613" t="str">
        <f ca="1"/>
        <v>[2018/09/10 15:06] #Error: Unable to find object with name "STATICRISK"</v>
      </c>
      <c r="AH46" s="613" t="str">
        <f ca="1"/>
        <v>[2018/09/10 15:06] #Error: Unable to find object with name "STATICRISK"</v>
      </c>
      <c r="AI46" s="613" t="str">
        <f ca="1"/>
        <v>[2018/09/10 15:06] #Error: Unable to find object with name "STATICRISK"</v>
      </c>
      <c r="AJ46" s="613" t="str">
        <f ca="1"/>
        <v>[2018/09/10 15:06] #Error: Unable to find object with name "STATICRISK"</v>
      </c>
      <c r="AK46" s="613" t="str">
        <f ca="1"/>
        <v>[2018/09/10 15:06] #Error: Unable to find object with name "STATICRISK"</v>
      </c>
      <c r="AL46" s="613" t="str">
        <f ca="1"/>
        <v>[2018/09/10 15:06] #Error: Unable to find object with name "STATICRISK"</v>
      </c>
      <c r="AM46" s="613" t="str">
        <f ca="1"/>
        <v>[2018/09/10 15:06] #Error: Unable to find object with name "STATICRISK"</v>
      </c>
      <c r="AN46"/>
      <c r="AO46"/>
      <c r="AP46" s="211"/>
      <c r="AQ46" s="211"/>
      <c r="AR46" s="211"/>
      <c r="BO46" s="371" t="str">
        <f>IF(B46="","",Curves!$AI$12)</f>
        <v/>
      </c>
      <c r="CA46" s="250" t="str">
        <f ca="1"/>
        <v>[2018/09/10 15:06] #Error: The size of the curveCollectionNames block should match the size of swapNames block.</v>
      </c>
      <c r="CB46" s="250" t="str">
        <f ca="1"/>
        <v>[2018/09/10 15:06] #Error: The size of the curveCollectionNames block should match the size of swapNames block.</v>
      </c>
      <c r="CC46" s="250" t="str">
        <f ca="1"/>
        <v>[2018/09/10 15:06] #Error: The size of the curveCollectionNames block should match the size of swapNames block.</v>
      </c>
      <c r="CD46" s="250" t="str">
        <f ca="1"/>
        <v>[2018/09/10 15:06] #Error: The size of the curveCollectionNames block should match the size of swapNames block.</v>
      </c>
      <c r="CE46" s="250" t="str">
        <f ca="1"/>
        <v>[2018/09/10 15:06] #Error: The size of the curveCollectionNames block should match the size of swapNames block.</v>
      </c>
      <c r="CF46" s="250" t="str">
        <f ca="1"/>
        <v>[2018/09/10 15:06] #Error: The size of the curveCollectionNames block should match the size of swapNames block.</v>
      </c>
      <c r="CG46" s="250" t="str">
        <f ca="1"/>
        <v>[2018/09/10 15:06] #Error: The size of the curveCollectionNames block should match the size of swapNames block.</v>
      </c>
      <c r="CH46" s="250" t="str">
        <f ca="1"/>
        <v>[2018/09/10 15:06] #Error: The size of the curveCollectionNames block should match the size of swapNames block.</v>
      </c>
      <c r="CI46" s="250" t="str">
        <f ca="1"/>
        <v>[2018/09/10 15:06] #Error: The size of the curveCollectionNames block should match the size of swapNames block.</v>
      </c>
      <c r="CJ46" s="250" t="str">
        <f ca="1"/>
        <v>[2018/09/10 15:06] #Error: The size of the curveCollectionNames block should match the size of swapNames block.</v>
      </c>
    </row>
    <row r="47" spans="2:88">
      <c r="B47" s="371"/>
      <c r="E47" s="159"/>
      <c r="F47" s="187"/>
      <c r="G47" s="470"/>
      <c r="H47" s="187"/>
      <c r="I47" s="470"/>
      <c r="J47" s="187"/>
      <c r="K47" s="470"/>
      <c r="L47" s="187"/>
      <c r="M47" s="470"/>
      <c r="N47" s="473"/>
      <c r="Z47" s="329" t="e">
        <f ca="1"/>
        <v>#N/A</v>
      </c>
      <c r="AA47" s="612" t="str">
        <f ca="1"/>
        <v>[2018/09/10 15:06] #Error: Unable to find object with name "STATICRISK"</v>
      </c>
      <c r="AB47" s="613" t="str">
        <f ca="1"/>
        <v>[2018/09/10 15:06] #Error: Unable to find object with name "STATICRISK"</v>
      </c>
      <c r="AC47" s="613" t="str">
        <f ca="1"/>
        <v>[2018/09/10 15:06] #Error: Unable to find object with name "STATICRISK"</v>
      </c>
      <c r="AD47" s="613" t="str">
        <f ca="1"/>
        <v>[2018/09/10 15:06] #Error: Unable to find object with name "STATICRISK"</v>
      </c>
      <c r="AE47" s="613" t="str">
        <f ca="1"/>
        <v>[2018/09/10 15:06] #Error: Unable to find object with name "STATICRISK"</v>
      </c>
      <c r="AF47" s="613" t="str">
        <f ca="1"/>
        <v>[2018/09/10 15:06] #Error: Unable to find object with name "STATICRISK"</v>
      </c>
      <c r="AG47" s="613" t="str">
        <f ca="1"/>
        <v>[2018/09/10 15:06] #Error: Unable to find object with name "STATICRISK"</v>
      </c>
      <c r="AH47" s="613" t="str">
        <f ca="1"/>
        <v>[2018/09/10 15:06] #Error: Unable to find object with name "STATICRISK"</v>
      </c>
      <c r="AI47" s="613" t="str">
        <f ca="1"/>
        <v>[2018/09/10 15:06] #Error: Unable to find object with name "STATICRISK"</v>
      </c>
      <c r="AJ47" s="613" t="str">
        <f ca="1"/>
        <v>[2018/09/10 15:06] #Error: Unable to find object with name "STATICRISK"</v>
      </c>
      <c r="AK47" s="613" t="str">
        <f ca="1"/>
        <v>[2018/09/10 15:06] #Error: Unable to find object with name "STATICRISK"</v>
      </c>
      <c r="AL47" s="613" t="str">
        <f ca="1"/>
        <v>[2018/09/10 15:06] #Error: Unable to find object with name "STATICRISK"</v>
      </c>
      <c r="AM47" s="613" t="str">
        <f ca="1"/>
        <v>[2018/09/10 15:06] #Error: Unable to find object with name "STATICRISK"</v>
      </c>
      <c r="AN47"/>
      <c r="AO47"/>
      <c r="AP47" s="211"/>
      <c r="AQ47" s="211"/>
      <c r="AR47" s="211"/>
      <c r="BO47" s="371" t="str">
        <f>IF(B47="","",Curves!$AI$12)</f>
        <v/>
      </c>
      <c r="CA47" s="250" t="str">
        <f ca="1"/>
        <v>[2018/09/10 15:06] #Error: The size of the curveCollectionNames block should match the size of swapNames block.</v>
      </c>
      <c r="CB47" s="250" t="str">
        <f ca="1"/>
        <v>[2018/09/10 15:06] #Error: The size of the curveCollectionNames block should match the size of swapNames block.</v>
      </c>
      <c r="CC47" s="250" t="str">
        <f ca="1"/>
        <v>[2018/09/10 15:06] #Error: The size of the curveCollectionNames block should match the size of swapNames block.</v>
      </c>
      <c r="CD47" s="250" t="str">
        <f ca="1"/>
        <v>[2018/09/10 15:06] #Error: The size of the curveCollectionNames block should match the size of swapNames block.</v>
      </c>
      <c r="CE47" s="250" t="str">
        <f ca="1"/>
        <v>[2018/09/10 15:06] #Error: The size of the curveCollectionNames block should match the size of swapNames block.</v>
      </c>
      <c r="CF47" s="250" t="str">
        <f ca="1"/>
        <v>[2018/09/10 15:06] #Error: The size of the curveCollectionNames block should match the size of swapNames block.</v>
      </c>
      <c r="CG47" s="250" t="str">
        <f ca="1"/>
        <v>[2018/09/10 15:06] #Error: The size of the curveCollectionNames block should match the size of swapNames block.</v>
      </c>
      <c r="CH47" s="250" t="str">
        <f ca="1"/>
        <v>[2018/09/10 15:06] #Error: The size of the curveCollectionNames block should match the size of swapNames block.</v>
      </c>
      <c r="CI47" s="250" t="str">
        <f ca="1"/>
        <v>[2018/09/10 15:06] #Error: The size of the curveCollectionNames block should match the size of swapNames block.</v>
      </c>
      <c r="CJ47" s="250" t="str">
        <f ca="1"/>
        <v>[2018/09/10 15:06] #Error: The size of the curveCollectionNames block should match the size of swapNames block.</v>
      </c>
    </row>
    <row r="48" spans="2:88">
      <c r="B48" s="371"/>
      <c r="E48" s="159"/>
      <c r="F48" s="187"/>
      <c r="G48" s="470"/>
      <c r="H48" s="187"/>
      <c r="I48" s="470"/>
      <c r="J48" s="187"/>
      <c r="K48" s="470"/>
      <c r="L48" s="187"/>
      <c r="M48" s="470"/>
      <c r="N48" s="473"/>
      <c r="Z48" s="329" t="e">
        <f ca="1"/>
        <v>#N/A</v>
      </c>
      <c r="AA48" s="612" t="str">
        <f ca="1"/>
        <v>[2018/09/10 15:06] #Error: Unable to find object with name "STATICRISK"</v>
      </c>
      <c r="AB48" s="613" t="str">
        <f ca="1"/>
        <v>[2018/09/10 15:06] #Error: Unable to find object with name "STATICRISK"</v>
      </c>
      <c r="AC48" s="613" t="str">
        <f ca="1"/>
        <v>[2018/09/10 15:06] #Error: Unable to find object with name "STATICRISK"</v>
      </c>
      <c r="AD48" s="613" t="str">
        <f ca="1"/>
        <v>[2018/09/10 15:06] #Error: Unable to find object with name "STATICRISK"</v>
      </c>
      <c r="AE48" s="613" t="str">
        <f ca="1"/>
        <v>[2018/09/10 15:06] #Error: Unable to find object with name "STATICRISK"</v>
      </c>
      <c r="AF48" s="613" t="str">
        <f ca="1"/>
        <v>[2018/09/10 15:06] #Error: Unable to find object with name "STATICRISK"</v>
      </c>
      <c r="AG48" s="613" t="str">
        <f ca="1"/>
        <v>[2018/09/10 15:06] #Error: Unable to find object with name "STATICRISK"</v>
      </c>
      <c r="AH48" s="613" t="str">
        <f ca="1"/>
        <v>[2018/09/10 15:06] #Error: Unable to find object with name "STATICRISK"</v>
      </c>
      <c r="AI48" s="613" t="str">
        <f ca="1"/>
        <v>[2018/09/10 15:06] #Error: Unable to find object with name "STATICRISK"</v>
      </c>
      <c r="AJ48" s="613" t="str">
        <f ca="1"/>
        <v>[2018/09/10 15:06] #Error: Unable to find object with name "STATICRISK"</v>
      </c>
      <c r="AK48" s="613" t="str">
        <f ca="1"/>
        <v>[2018/09/10 15:06] #Error: Unable to find object with name "STATICRISK"</v>
      </c>
      <c r="AL48" s="613" t="str">
        <f ca="1"/>
        <v>[2018/09/10 15:06] #Error: Unable to find object with name "STATICRISK"</v>
      </c>
      <c r="AM48" s="613" t="str">
        <f ca="1"/>
        <v>[2018/09/10 15:06] #Error: Unable to find object with name "STATICRISK"</v>
      </c>
      <c r="AN48"/>
      <c r="AO48"/>
      <c r="AP48" s="211"/>
      <c r="AQ48" s="211"/>
      <c r="AR48" s="211"/>
      <c r="BO48" s="371" t="str">
        <f>IF(B48="","",Curves!$AI$12)</f>
        <v/>
      </c>
      <c r="CA48" s="250" t="str">
        <f ca="1"/>
        <v>[2018/09/10 15:06] #Error: The size of the curveCollectionNames block should match the size of swapNames block.</v>
      </c>
      <c r="CB48" s="250" t="str">
        <f ca="1"/>
        <v>[2018/09/10 15:06] #Error: The size of the curveCollectionNames block should match the size of swapNames block.</v>
      </c>
      <c r="CC48" s="250" t="str">
        <f ca="1"/>
        <v>[2018/09/10 15:06] #Error: The size of the curveCollectionNames block should match the size of swapNames block.</v>
      </c>
      <c r="CD48" s="250" t="str">
        <f ca="1"/>
        <v>[2018/09/10 15:06] #Error: The size of the curveCollectionNames block should match the size of swapNames block.</v>
      </c>
      <c r="CE48" s="250" t="str">
        <f ca="1"/>
        <v>[2018/09/10 15:06] #Error: The size of the curveCollectionNames block should match the size of swapNames block.</v>
      </c>
      <c r="CF48" s="250" t="str">
        <f ca="1"/>
        <v>[2018/09/10 15:06] #Error: The size of the curveCollectionNames block should match the size of swapNames block.</v>
      </c>
      <c r="CG48" s="250" t="str">
        <f ca="1"/>
        <v>[2018/09/10 15:06] #Error: The size of the curveCollectionNames block should match the size of swapNames block.</v>
      </c>
      <c r="CH48" s="250" t="str">
        <f ca="1"/>
        <v>[2018/09/10 15:06] #Error: The size of the curveCollectionNames block should match the size of swapNames block.</v>
      </c>
      <c r="CI48" s="250" t="str">
        <f ca="1"/>
        <v>[2018/09/10 15:06] #Error: The size of the curveCollectionNames block should match the size of swapNames block.</v>
      </c>
      <c r="CJ48" s="250" t="str">
        <f ca="1"/>
        <v>[2018/09/10 15:06] #Error: The size of the curveCollectionNames block should match the size of swapNames block.</v>
      </c>
    </row>
    <row r="49" spans="2:88">
      <c r="B49" s="371"/>
      <c r="E49" s="159"/>
      <c r="F49" s="187"/>
      <c r="G49" s="470"/>
      <c r="H49" s="187"/>
      <c r="I49" s="470"/>
      <c r="J49" s="187"/>
      <c r="K49" s="470"/>
      <c r="L49" s="187"/>
      <c r="M49" s="470"/>
      <c r="N49" s="473"/>
      <c r="P49" s="250"/>
      <c r="Z49" s="329" t="e">
        <f ca="1"/>
        <v>#N/A</v>
      </c>
      <c r="AA49" s="612" t="str">
        <f ca="1"/>
        <v>[2018/09/10 15:06] #Error: Unable to find object with name "STATICRISK"</v>
      </c>
      <c r="AB49" s="613" t="str">
        <f ca="1"/>
        <v>[2018/09/10 15:06] #Error: Unable to find object with name "STATICRISK"</v>
      </c>
      <c r="AC49" s="613" t="str">
        <f ca="1"/>
        <v>[2018/09/10 15:06] #Error: Unable to find object with name "STATICRISK"</v>
      </c>
      <c r="AD49" s="613" t="str">
        <f ca="1"/>
        <v>[2018/09/10 15:06] #Error: Unable to find object with name "STATICRISK"</v>
      </c>
      <c r="AE49" s="613" t="str">
        <f ca="1"/>
        <v>[2018/09/10 15:06] #Error: Unable to find object with name "STATICRISK"</v>
      </c>
      <c r="AF49" s="613" t="str">
        <f ca="1"/>
        <v>[2018/09/10 15:06] #Error: Unable to find object with name "STATICRISK"</v>
      </c>
      <c r="AG49" s="613" t="str">
        <f ca="1"/>
        <v>[2018/09/10 15:06] #Error: Unable to find object with name "STATICRISK"</v>
      </c>
      <c r="AH49" s="613" t="str">
        <f ca="1"/>
        <v>[2018/09/10 15:06] #Error: Unable to find object with name "STATICRISK"</v>
      </c>
      <c r="AI49" s="613" t="str">
        <f ca="1"/>
        <v>[2018/09/10 15:06] #Error: Unable to find object with name "STATICRISK"</v>
      </c>
      <c r="AJ49" s="613" t="str">
        <f ca="1"/>
        <v>[2018/09/10 15:06] #Error: Unable to find object with name "STATICRISK"</v>
      </c>
      <c r="AK49" s="613" t="str">
        <f ca="1"/>
        <v>[2018/09/10 15:06] #Error: Unable to find object with name "STATICRISK"</v>
      </c>
      <c r="AL49" s="613" t="str">
        <f ca="1"/>
        <v>[2018/09/10 15:06] #Error: Unable to find object with name "STATICRISK"</v>
      </c>
      <c r="AM49" s="613" t="str">
        <f ca="1"/>
        <v>[2018/09/10 15:06] #Error: Unable to find object with name "STATICRISK"</v>
      </c>
      <c r="AN49"/>
      <c r="AO49"/>
      <c r="AP49" s="211"/>
      <c r="AQ49" s="211"/>
      <c r="AR49" s="211"/>
      <c r="BO49" s="371" t="str">
        <f>IF(B49="","",Curves!$AI$12)</f>
        <v/>
      </c>
      <c r="CA49" s="250" t="str">
        <f ca="1"/>
        <v>[2018/09/10 15:06] #Error: The size of the curveCollectionNames block should match the size of swapNames block.</v>
      </c>
      <c r="CB49" s="250" t="str">
        <f ca="1"/>
        <v>[2018/09/10 15:06] #Error: The size of the curveCollectionNames block should match the size of swapNames block.</v>
      </c>
      <c r="CC49" s="250" t="str">
        <f ca="1"/>
        <v>[2018/09/10 15:06] #Error: The size of the curveCollectionNames block should match the size of swapNames block.</v>
      </c>
      <c r="CD49" s="250" t="str">
        <f ca="1"/>
        <v>[2018/09/10 15:06] #Error: The size of the curveCollectionNames block should match the size of swapNames block.</v>
      </c>
      <c r="CE49" s="250" t="str">
        <f ca="1"/>
        <v>[2018/09/10 15:06] #Error: The size of the curveCollectionNames block should match the size of swapNames block.</v>
      </c>
      <c r="CF49" s="250" t="str">
        <f ca="1"/>
        <v>[2018/09/10 15:06] #Error: The size of the curveCollectionNames block should match the size of swapNames block.</v>
      </c>
      <c r="CG49" s="250" t="str">
        <f ca="1"/>
        <v>[2018/09/10 15:06] #Error: The size of the curveCollectionNames block should match the size of swapNames block.</v>
      </c>
      <c r="CH49" s="250" t="str">
        <f ca="1"/>
        <v>[2018/09/10 15:06] #Error: The size of the curveCollectionNames block should match the size of swapNames block.</v>
      </c>
      <c r="CI49" s="250" t="str">
        <f ca="1"/>
        <v>[2018/09/10 15:06] #Error: The size of the curveCollectionNames block should match the size of swapNames block.</v>
      </c>
      <c r="CJ49" s="250" t="str">
        <f ca="1"/>
        <v>[2018/09/10 15:06] #Error: The size of the curveCollectionNames block should match the size of swapNames block.</v>
      </c>
    </row>
    <row r="50" spans="2:88">
      <c r="B50" s="371"/>
      <c r="E50" s="159"/>
      <c r="F50" s="187"/>
      <c r="G50" s="470"/>
      <c r="H50" s="187"/>
      <c r="I50" s="470"/>
      <c r="J50" s="187"/>
      <c r="K50" s="470"/>
      <c r="L50" s="187"/>
      <c r="M50" s="470"/>
      <c r="N50" s="473"/>
      <c r="P50" s="250"/>
      <c r="Z50" s="329" t="e">
        <f ca="1"/>
        <v>#N/A</v>
      </c>
      <c r="AA50" s="612" t="str">
        <f ca="1"/>
        <v>[2018/09/10 15:06] #Error: Unable to find object with name "STATICRISK"</v>
      </c>
      <c r="AB50" s="613" t="str">
        <f ca="1"/>
        <v>[2018/09/10 15:06] #Error: Unable to find object with name "STATICRISK"</v>
      </c>
      <c r="AC50" s="613" t="str">
        <f ca="1"/>
        <v>[2018/09/10 15:06] #Error: Unable to find object with name "STATICRISK"</v>
      </c>
      <c r="AD50" s="613" t="str">
        <f ca="1"/>
        <v>[2018/09/10 15:06] #Error: Unable to find object with name "STATICRISK"</v>
      </c>
      <c r="AE50" s="613" t="str">
        <f ca="1"/>
        <v>[2018/09/10 15:06] #Error: Unable to find object with name "STATICRISK"</v>
      </c>
      <c r="AF50" s="613" t="str">
        <f ca="1"/>
        <v>[2018/09/10 15:06] #Error: Unable to find object with name "STATICRISK"</v>
      </c>
      <c r="AG50" s="613" t="str">
        <f ca="1"/>
        <v>[2018/09/10 15:06] #Error: Unable to find object with name "STATICRISK"</v>
      </c>
      <c r="AH50" s="613" t="str">
        <f ca="1"/>
        <v>[2018/09/10 15:06] #Error: Unable to find object with name "STATICRISK"</v>
      </c>
      <c r="AI50" s="613" t="str">
        <f ca="1"/>
        <v>[2018/09/10 15:06] #Error: Unable to find object with name "STATICRISK"</v>
      </c>
      <c r="AJ50" s="613" t="str">
        <f ca="1"/>
        <v>[2018/09/10 15:06] #Error: Unable to find object with name "STATICRISK"</v>
      </c>
      <c r="AK50" s="613" t="str">
        <f ca="1"/>
        <v>[2018/09/10 15:06] #Error: Unable to find object with name "STATICRISK"</v>
      </c>
      <c r="AL50" s="613" t="str">
        <f ca="1"/>
        <v>[2018/09/10 15:06] #Error: Unable to find object with name "STATICRISK"</v>
      </c>
      <c r="AM50" s="613" t="str">
        <f ca="1"/>
        <v>[2018/09/10 15:06] #Error: Unable to find object with name "STATICRISK"</v>
      </c>
      <c r="AP50" s="211"/>
      <c r="AQ50" s="211"/>
      <c r="AR50" s="211"/>
      <c r="BO50" s="371" t="str">
        <f>IF(B50="","",Curves!$AI$12)</f>
        <v/>
      </c>
      <c r="CA50" s="250" t="str">
        <f ca="1"/>
        <v>[2018/09/10 15:06] #Error: The size of the curveCollectionNames block should match the size of swapNames block.</v>
      </c>
      <c r="CB50" s="250" t="str">
        <f ca="1"/>
        <v>[2018/09/10 15:06] #Error: The size of the curveCollectionNames block should match the size of swapNames block.</v>
      </c>
      <c r="CC50" s="250" t="str">
        <f ca="1"/>
        <v>[2018/09/10 15:06] #Error: The size of the curveCollectionNames block should match the size of swapNames block.</v>
      </c>
      <c r="CD50" s="250" t="str">
        <f ca="1"/>
        <v>[2018/09/10 15:06] #Error: The size of the curveCollectionNames block should match the size of swapNames block.</v>
      </c>
      <c r="CE50" s="250" t="str">
        <f ca="1"/>
        <v>[2018/09/10 15:06] #Error: The size of the curveCollectionNames block should match the size of swapNames block.</v>
      </c>
      <c r="CF50" s="250" t="str">
        <f ca="1"/>
        <v>[2018/09/10 15:06] #Error: The size of the curveCollectionNames block should match the size of swapNames block.</v>
      </c>
      <c r="CG50" s="250" t="str">
        <f ca="1"/>
        <v>[2018/09/10 15:06] #Error: The size of the curveCollectionNames block should match the size of swapNames block.</v>
      </c>
      <c r="CH50" s="250" t="str">
        <f ca="1"/>
        <v>[2018/09/10 15:06] #Error: The size of the curveCollectionNames block should match the size of swapNames block.</v>
      </c>
      <c r="CI50" s="250" t="str">
        <f ca="1"/>
        <v>[2018/09/10 15:06] #Error: The size of the curveCollectionNames block should match the size of swapNames block.</v>
      </c>
      <c r="CJ50" s="250" t="str">
        <f ca="1"/>
        <v>[2018/09/10 15:06] #Error: The size of the curveCollectionNames block should match the size of swapNames block.</v>
      </c>
    </row>
    <row r="51" spans="2:88">
      <c r="B51" s="371"/>
      <c r="E51" s="159"/>
      <c r="F51" s="187"/>
      <c r="G51" s="470"/>
      <c r="H51" s="187"/>
      <c r="I51" s="470"/>
      <c r="J51" s="187"/>
      <c r="K51" s="470"/>
      <c r="L51" s="187"/>
      <c r="M51" s="470"/>
      <c r="N51" s="473"/>
      <c r="P51" s="250"/>
      <c r="Z51" s="329" t="e">
        <f ca="1"/>
        <v>#N/A</v>
      </c>
      <c r="AA51" s="612" t="str">
        <f ca="1"/>
        <v>[2018/09/10 15:06] #Error: Unable to find object with name "STATICRISK"</v>
      </c>
      <c r="AB51" s="613" t="str">
        <f ca="1"/>
        <v>[2018/09/10 15:06] #Error: Unable to find object with name "STATICRISK"</v>
      </c>
      <c r="AC51" s="613" t="str">
        <f ca="1"/>
        <v>[2018/09/10 15:06] #Error: Unable to find object with name "STATICRISK"</v>
      </c>
      <c r="AD51" s="613" t="str">
        <f ca="1"/>
        <v>[2018/09/10 15:06] #Error: Unable to find object with name "STATICRISK"</v>
      </c>
      <c r="AE51" s="613" t="str">
        <f ca="1"/>
        <v>[2018/09/10 15:06] #Error: Unable to find object with name "STATICRISK"</v>
      </c>
      <c r="AF51" s="613" t="str">
        <f ca="1"/>
        <v>[2018/09/10 15:06] #Error: Unable to find object with name "STATICRISK"</v>
      </c>
      <c r="AG51" s="613" t="str">
        <f ca="1"/>
        <v>[2018/09/10 15:06] #Error: Unable to find object with name "STATICRISK"</v>
      </c>
      <c r="AH51" s="613" t="str">
        <f ca="1"/>
        <v>[2018/09/10 15:06] #Error: Unable to find object with name "STATICRISK"</v>
      </c>
      <c r="AI51" s="613" t="str">
        <f ca="1"/>
        <v>[2018/09/10 15:06] #Error: Unable to find object with name "STATICRISK"</v>
      </c>
      <c r="AJ51" s="613" t="str">
        <f ca="1"/>
        <v>[2018/09/10 15:06] #Error: Unable to find object with name "STATICRISK"</v>
      </c>
      <c r="AK51" s="613" t="str">
        <f ca="1"/>
        <v>[2018/09/10 15:06] #Error: Unable to find object with name "STATICRISK"</v>
      </c>
      <c r="AL51" s="613" t="str">
        <f ca="1"/>
        <v>[2018/09/10 15:06] #Error: Unable to find object with name "STATICRISK"</v>
      </c>
      <c r="AM51" s="613" t="str">
        <f ca="1"/>
        <v>[2018/09/10 15:06] #Error: Unable to find object with name "STATICRISK"</v>
      </c>
      <c r="AP51" s="211"/>
      <c r="AQ51" s="211"/>
      <c r="AR51" s="211"/>
      <c r="BO51" s="371" t="str">
        <f>IF(B51="","",Curves!$AI$12)</f>
        <v/>
      </c>
      <c r="CA51" s="250" t="str">
        <f ca="1"/>
        <v>[2018/09/10 15:06] #Error: The size of the curveCollectionNames block should match the size of swapNames block.</v>
      </c>
      <c r="CB51" s="250" t="str">
        <f ca="1"/>
        <v>[2018/09/10 15:06] #Error: The size of the curveCollectionNames block should match the size of swapNames block.</v>
      </c>
      <c r="CC51" s="250" t="str">
        <f ca="1"/>
        <v>[2018/09/10 15:06] #Error: The size of the curveCollectionNames block should match the size of swapNames block.</v>
      </c>
      <c r="CD51" s="250" t="str">
        <f ca="1"/>
        <v>[2018/09/10 15:06] #Error: The size of the curveCollectionNames block should match the size of swapNames block.</v>
      </c>
      <c r="CE51" s="250" t="str">
        <f ca="1"/>
        <v>[2018/09/10 15:06] #Error: The size of the curveCollectionNames block should match the size of swapNames block.</v>
      </c>
      <c r="CF51" s="250" t="str">
        <f ca="1"/>
        <v>[2018/09/10 15:06] #Error: The size of the curveCollectionNames block should match the size of swapNames block.</v>
      </c>
      <c r="CG51" s="250" t="str">
        <f ca="1"/>
        <v>[2018/09/10 15:06] #Error: The size of the curveCollectionNames block should match the size of swapNames block.</v>
      </c>
      <c r="CH51" s="250" t="str">
        <f ca="1"/>
        <v>[2018/09/10 15:06] #Error: The size of the curveCollectionNames block should match the size of swapNames block.</v>
      </c>
      <c r="CI51" s="250" t="str">
        <f ca="1"/>
        <v>[2018/09/10 15:06] #Error: The size of the curveCollectionNames block should match the size of swapNames block.</v>
      </c>
      <c r="CJ51" s="250" t="str">
        <f ca="1"/>
        <v>[2018/09/10 15:06] #Error: The size of the curveCollectionNames block should match the size of swapNames block.</v>
      </c>
    </row>
    <row r="52" spans="2:88">
      <c r="B52" s="371"/>
      <c r="E52" s="159"/>
      <c r="F52" s="187"/>
      <c r="G52" s="470"/>
      <c r="H52" s="187"/>
      <c r="I52" s="470"/>
      <c r="J52" s="187"/>
      <c r="K52" s="470"/>
      <c r="L52" s="187"/>
      <c r="M52" s="470"/>
      <c r="N52" s="473"/>
      <c r="P52" s="250"/>
      <c r="Z52" s="329" t="e">
        <f ca="1"/>
        <v>#N/A</v>
      </c>
      <c r="AA52" s="612" t="str">
        <f ca="1"/>
        <v>[2018/09/10 15:06] #Error: Unable to find object with name "STATICRISK"</v>
      </c>
      <c r="AB52" s="613" t="str">
        <f ca="1"/>
        <v>[2018/09/10 15:06] #Error: Unable to find object with name "STATICRISK"</v>
      </c>
      <c r="AC52" s="613" t="str">
        <f ca="1"/>
        <v>[2018/09/10 15:06] #Error: Unable to find object with name "STATICRISK"</v>
      </c>
      <c r="AD52" s="613" t="str">
        <f ca="1"/>
        <v>[2018/09/10 15:06] #Error: Unable to find object with name "STATICRISK"</v>
      </c>
      <c r="AE52" s="613" t="str">
        <f ca="1"/>
        <v>[2018/09/10 15:06] #Error: Unable to find object with name "STATICRISK"</v>
      </c>
      <c r="AF52" s="613" t="str">
        <f ca="1"/>
        <v>[2018/09/10 15:06] #Error: Unable to find object with name "STATICRISK"</v>
      </c>
      <c r="AG52" s="613" t="str">
        <f ca="1"/>
        <v>[2018/09/10 15:06] #Error: Unable to find object with name "STATICRISK"</v>
      </c>
      <c r="AH52" s="613" t="str">
        <f ca="1"/>
        <v>[2018/09/10 15:06] #Error: Unable to find object with name "STATICRISK"</v>
      </c>
      <c r="AI52" s="613" t="str">
        <f ca="1"/>
        <v>[2018/09/10 15:06] #Error: Unable to find object with name "STATICRISK"</v>
      </c>
      <c r="AJ52" s="613" t="str">
        <f ca="1"/>
        <v>[2018/09/10 15:06] #Error: Unable to find object with name "STATICRISK"</v>
      </c>
      <c r="AK52" s="613" t="str">
        <f ca="1"/>
        <v>[2018/09/10 15:06] #Error: Unable to find object with name "STATICRISK"</v>
      </c>
      <c r="AL52" s="613" t="str">
        <f ca="1"/>
        <v>[2018/09/10 15:06] #Error: Unable to find object with name "STATICRISK"</v>
      </c>
      <c r="AM52" s="613" t="str">
        <f ca="1"/>
        <v>[2018/09/10 15:06] #Error: Unable to find object with name "STATICRISK"</v>
      </c>
      <c r="AP52" s="211"/>
      <c r="AQ52" s="211"/>
      <c r="AR52" s="211"/>
      <c r="BO52" s="371" t="str">
        <f>IF(B52="","",Curves!$AI$12)</f>
        <v/>
      </c>
      <c r="CA52" s="250" t="str">
        <f ca="1"/>
        <v>[2018/09/10 15:06] #Error: The size of the curveCollectionNames block should match the size of swapNames block.</v>
      </c>
      <c r="CB52" s="250" t="str">
        <f ca="1"/>
        <v>[2018/09/10 15:06] #Error: The size of the curveCollectionNames block should match the size of swapNames block.</v>
      </c>
      <c r="CC52" s="250" t="str">
        <f ca="1"/>
        <v>[2018/09/10 15:06] #Error: The size of the curveCollectionNames block should match the size of swapNames block.</v>
      </c>
      <c r="CD52" s="250" t="str">
        <f ca="1"/>
        <v>[2018/09/10 15:06] #Error: The size of the curveCollectionNames block should match the size of swapNames block.</v>
      </c>
      <c r="CE52" s="250" t="str">
        <f ca="1"/>
        <v>[2018/09/10 15:06] #Error: The size of the curveCollectionNames block should match the size of swapNames block.</v>
      </c>
      <c r="CF52" s="250" t="str">
        <f ca="1"/>
        <v>[2018/09/10 15:06] #Error: The size of the curveCollectionNames block should match the size of swapNames block.</v>
      </c>
      <c r="CG52" s="250" t="str">
        <f ca="1"/>
        <v>[2018/09/10 15:06] #Error: The size of the curveCollectionNames block should match the size of swapNames block.</v>
      </c>
      <c r="CH52" s="250" t="str">
        <f ca="1"/>
        <v>[2018/09/10 15:06] #Error: The size of the curveCollectionNames block should match the size of swapNames block.</v>
      </c>
      <c r="CI52" s="250" t="str">
        <f ca="1"/>
        <v>[2018/09/10 15:06] #Error: The size of the curveCollectionNames block should match the size of swapNames block.</v>
      </c>
      <c r="CJ52" s="250" t="str">
        <f ca="1"/>
        <v>[2018/09/10 15:06] #Error: The size of the curveCollectionNames block should match the size of swapNames block.</v>
      </c>
    </row>
    <row r="53" spans="2:88">
      <c r="B53" s="371"/>
      <c r="E53" s="159"/>
      <c r="F53" s="187"/>
      <c r="G53" s="470"/>
      <c r="H53" s="187"/>
      <c r="I53" s="470"/>
      <c r="J53" s="187"/>
      <c r="K53" s="470"/>
      <c r="L53" s="187"/>
      <c r="M53" s="470"/>
      <c r="N53" s="473"/>
      <c r="P53" s="250"/>
      <c r="Z53" s="329" t="e">
        <f ca="1"/>
        <v>#N/A</v>
      </c>
      <c r="AA53" s="612" t="str">
        <f ca="1"/>
        <v>[2018/09/10 15:06] #Error: Unable to find object with name "STATICRISK"</v>
      </c>
      <c r="AB53" s="613" t="str">
        <f ca="1"/>
        <v>[2018/09/10 15:06] #Error: Unable to find object with name "STATICRISK"</v>
      </c>
      <c r="AC53" s="613" t="str">
        <f ca="1"/>
        <v>[2018/09/10 15:06] #Error: Unable to find object with name "STATICRISK"</v>
      </c>
      <c r="AD53" s="613" t="str">
        <f ca="1"/>
        <v>[2018/09/10 15:06] #Error: Unable to find object with name "STATICRISK"</v>
      </c>
      <c r="AE53" s="613" t="str">
        <f ca="1"/>
        <v>[2018/09/10 15:06] #Error: Unable to find object with name "STATICRISK"</v>
      </c>
      <c r="AF53" s="613" t="str">
        <f ca="1"/>
        <v>[2018/09/10 15:06] #Error: Unable to find object with name "STATICRISK"</v>
      </c>
      <c r="AG53" s="613" t="str">
        <f ca="1"/>
        <v>[2018/09/10 15:06] #Error: Unable to find object with name "STATICRISK"</v>
      </c>
      <c r="AH53" s="613" t="str">
        <f ca="1"/>
        <v>[2018/09/10 15:06] #Error: Unable to find object with name "STATICRISK"</v>
      </c>
      <c r="AI53" s="613" t="str">
        <f ca="1"/>
        <v>[2018/09/10 15:06] #Error: Unable to find object with name "STATICRISK"</v>
      </c>
      <c r="AJ53" s="613" t="str">
        <f ca="1"/>
        <v>[2018/09/10 15:06] #Error: Unable to find object with name "STATICRISK"</v>
      </c>
      <c r="AK53" s="613" t="str">
        <f ca="1"/>
        <v>[2018/09/10 15:06] #Error: Unable to find object with name "STATICRISK"</v>
      </c>
      <c r="AL53" s="613" t="str">
        <f ca="1"/>
        <v>[2018/09/10 15:06] #Error: Unable to find object with name "STATICRISK"</v>
      </c>
      <c r="AM53" s="613" t="str">
        <f ca="1"/>
        <v>[2018/09/10 15:06] #Error: Unable to find object with name "STATICRISK"</v>
      </c>
      <c r="AP53" s="211"/>
      <c r="AQ53" s="211"/>
      <c r="AR53" s="211"/>
      <c r="BO53" s="371" t="str">
        <f>IF(B53="","",Curves!$AI$12)</f>
        <v/>
      </c>
      <c r="CA53" s="250" t="str">
        <f ca="1"/>
        <v>[2018/09/10 15:06] #Error: The size of the curveCollectionNames block should match the size of swapNames block.</v>
      </c>
      <c r="CB53" s="250" t="str">
        <f ca="1"/>
        <v>[2018/09/10 15:06] #Error: The size of the curveCollectionNames block should match the size of swapNames block.</v>
      </c>
      <c r="CC53" s="250" t="str">
        <f ca="1"/>
        <v>[2018/09/10 15:06] #Error: The size of the curveCollectionNames block should match the size of swapNames block.</v>
      </c>
      <c r="CD53" s="250" t="str">
        <f ca="1"/>
        <v>[2018/09/10 15:06] #Error: The size of the curveCollectionNames block should match the size of swapNames block.</v>
      </c>
      <c r="CE53" s="250" t="str">
        <f ca="1"/>
        <v>[2018/09/10 15:06] #Error: The size of the curveCollectionNames block should match the size of swapNames block.</v>
      </c>
      <c r="CF53" s="250" t="str">
        <f ca="1"/>
        <v>[2018/09/10 15:06] #Error: The size of the curveCollectionNames block should match the size of swapNames block.</v>
      </c>
      <c r="CG53" s="250" t="str">
        <f ca="1"/>
        <v>[2018/09/10 15:06] #Error: The size of the curveCollectionNames block should match the size of swapNames block.</v>
      </c>
      <c r="CH53" s="250" t="str">
        <f ca="1"/>
        <v>[2018/09/10 15:06] #Error: The size of the curveCollectionNames block should match the size of swapNames block.</v>
      </c>
      <c r="CI53" s="250" t="str">
        <f ca="1"/>
        <v>[2018/09/10 15:06] #Error: The size of the curveCollectionNames block should match the size of swapNames block.</v>
      </c>
      <c r="CJ53" s="250" t="str">
        <f ca="1"/>
        <v>[2018/09/10 15:06] #Error: The size of the curveCollectionNames block should match the size of swapNames block.</v>
      </c>
    </row>
    <row r="54" spans="2:88">
      <c r="B54" s="371"/>
      <c r="E54" s="189"/>
      <c r="F54" s="472"/>
      <c r="G54" s="471"/>
      <c r="H54" s="472"/>
      <c r="I54" s="471"/>
      <c r="J54" s="472"/>
      <c r="K54" s="471"/>
      <c r="L54" s="472"/>
      <c r="M54" s="471"/>
      <c r="N54" s="474"/>
      <c r="Y54"/>
      <c r="Z54" s="329" t="e">
        <f ca="1"/>
        <v>#N/A</v>
      </c>
      <c r="AA54" s="612" t="str">
        <f ca="1"/>
        <v>[2018/09/10 15:06] #Error: Unable to find object with name "STATICRISK"</v>
      </c>
      <c r="AB54" s="613" t="str">
        <f ca="1"/>
        <v>[2018/09/10 15:06] #Error: Unable to find object with name "STATICRISK"</v>
      </c>
      <c r="AC54" s="613" t="str">
        <f ca="1"/>
        <v>[2018/09/10 15:06] #Error: Unable to find object with name "STATICRISK"</v>
      </c>
      <c r="AD54" s="613" t="str">
        <f ca="1"/>
        <v>[2018/09/10 15:06] #Error: Unable to find object with name "STATICRISK"</v>
      </c>
      <c r="AE54" s="613" t="str">
        <f ca="1"/>
        <v>[2018/09/10 15:06] #Error: Unable to find object with name "STATICRISK"</v>
      </c>
      <c r="AF54" s="613" t="str">
        <f ca="1"/>
        <v>[2018/09/10 15:06] #Error: Unable to find object with name "STATICRISK"</v>
      </c>
      <c r="AG54" s="613" t="str">
        <f ca="1"/>
        <v>[2018/09/10 15:06] #Error: Unable to find object with name "STATICRISK"</v>
      </c>
      <c r="AH54" s="613" t="str">
        <f ca="1"/>
        <v>[2018/09/10 15:06] #Error: Unable to find object with name "STATICRISK"</v>
      </c>
      <c r="AI54" s="613" t="str">
        <f ca="1"/>
        <v>[2018/09/10 15:06] #Error: Unable to find object with name "STATICRISK"</v>
      </c>
      <c r="AJ54" s="613" t="str">
        <f ca="1"/>
        <v>[2018/09/10 15:06] #Error: Unable to find object with name "STATICRISK"</v>
      </c>
      <c r="AK54" s="613" t="str">
        <f ca="1"/>
        <v>[2018/09/10 15:06] #Error: Unable to find object with name "STATICRISK"</v>
      </c>
      <c r="AL54" s="613" t="str">
        <f ca="1"/>
        <v>[2018/09/10 15:06] #Error: Unable to find object with name "STATICRISK"</v>
      </c>
      <c r="AM54" s="613" t="str">
        <f ca="1"/>
        <v>[2018/09/10 15:06] #Error: Unable to find object with name "STATICRISK"</v>
      </c>
      <c r="AP54" s="211"/>
      <c r="AQ54" s="211"/>
      <c r="AR54" s="211"/>
      <c r="BO54" s="371" t="str">
        <f>IF(B54="","",Curves!$AI$12)</f>
        <v/>
      </c>
      <c r="CA54" s="250" t="str">
        <f ca="1"/>
        <v>[2018/09/10 15:06] #Error: The size of the curveCollectionNames block should match the size of swapNames block.</v>
      </c>
      <c r="CB54" s="250" t="str">
        <f ca="1"/>
        <v>[2018/09/10 15:06] #Error: The size of the curveCollectionNames block should match the size of swapNames block.</v>
      </c>
      <c r="CC54" s="250" t="str">
        <f ca="1"/>
        <v>[2018/09/10 15:06] #Error: The size of the curveCollectionNames block should match the size of swapNames block.</v>
      </c>
      <c r="CD54" s="250" t="str">
        <f ca="1"/>
        <v>[2018/09/10 15:06] #Error: The size of the curveCollectionNames block should match the size of swapNames block.</v>
      </c>
      <c r="CE54" s="250" t="str">
        <f ca="1"/>
        <v>[2018/09/10 15:06] #Error: The size of the curveCollectionNames block should match the size of swapNames block.</v>
      </c>
      <c r="CF54" s="250" t="str">
        <f ca="1"/>
        <v>[2018/09/10 15:06] #Error: The size of the curveCollectionNames block should match the size of swapNames block.</v>
      </c>
      <c r="CG54" s="250" t="str">
        <f ca="1"/>
        <v>[2018/09/10 15:06] #Error: The size of the curveCollectionNames block should match the size of swapNames block.</v>
      </c>
      <c r="CH54" s="250" t="str">
        <f ca="1"/>
        <v>[2018/09/10 15:06] #Error: The size of the curveCollectionNames block should match the size of swapNames block.</v>
      </c>
      <c r="CI54" s="250" t="str">
        <f ca="1"/>
        <v>[2018/09/10 15:06] #Error: The size of the curveCollectionNames block should match the size of swapNames block.</v>
      </c>
      <c r="CJ54" s="250" t="str">
        <f ca="1"/>
        <v>[2018/09/10 15:06] #Error: The size of the curveCollectionNames block should match the size of swapNames block.</v>
      </c>
    </row>
    <row r="55" spans="2:88">
      <c r="B55" s="371"/>
      <c r="Y55"/>
      <c r="Z55" s="329" t="e">
        <f ca="1"/>
        <v>#N/A</v>
      </c>
      <c r="AA55" s="612" t="str">
        <f ca="1"/>
        <v>[2018/09/10 15:06] #Error: Unable to find object with name "STATICRISK"</v>
      </c>
      <c r="AB55" s="613" t="str">
        <f ca="1"/>
        <v>[2018/09/10 15:06] #Error: Unable to find object with name "STATICRISK"</v>
      </c>
      <c r="AC55" s="613" t="str">
        <f ca="1"/>
        <v>[2018/09/10 15:06] #Error: Unable to find object with name "STATICRISK"</v>
      </c>
      <c r="AD55" s="613" t="str">
        <f ca="1"/>
        <v>[2018/09/10 15:06] #Error: Unable to find object with name "STATICRISK"</v>
      </c>
      <c r="AE55" s="613" t="str">
        <f ca="1"/>
        <v>[2018/09/10 15:06] #Error: Unable to find object with name "STATICRISK"</v>
      </c>
      <c r="AF55" s="613" t="str">
        <f ca="1"/>
        <v>[2018/09/10 15:06] #Error: Unable to find object with name "STATICRISK"</v>
      </c>
      <c r="AG55" s="613" t="str">
        <f ca="1"/>
        <v>[2018/09/10 15:06] #Error: Unable to find object with name "STATICRISK"</v>
      </c>
      <c r="AH55" s="613" t="str">
        <f ca="1"/>
        <v>[2018/09/10 15:06] #Error: Unable to find object with name "STATICRISK"</v>
      </c>
      <c r="AI55" s="613" t="str">
        <f ca="1"/>
        <v>[2018/09/10 15:06] #Error: Unable to find object with name "STATICRISK"</v>
      </c>
      <c r="AJ55" s="613" t="str">
        <f ca="1"/>
        <v>[2018/09/10 15:06] #Error: Unable to find object with name "STATICRISK"</v>
      </c>
      <c r="AK55" s="613" t="str">
        <f ca="1"/>
        <v>[2018/09/10 15:06] #Error: Unable to find object with name "STATICRISK"</v>
      </c>
      <c r="AL55" s="613" t="str">
        <f ca="1"/>
        <v>[2018/09/10 15:06] #Error: Unable to find object with name "STATICRISK"</v>
      </c>
      <c r="AM55" s="613" t="str">
        <f ca="1"/>
        <v>[2018/09/10 15:06] #Error: Unable to find object with name "STATICRISK"</v>
      </c>
      <c r="AP55" s="211"/>
      <c r="AQ55" s="211"/>
      <c r="AR55" s="211"/>
      <c r="BO55" s="371" t="str">
        <f>IF(B55="","",Curves!$AI$12)</f>
        <v/>
      </c>
    </row>
    <row r="56" spans="2:88">
      <c r="B56" s="371"/>
      <c r="L56" s="467"/>
      <c r="Y56"/>
      <c r="Z56" s="329" t="e">
        <f ca="1"/>
        <v>#N/A</v>
      </c>
      <c r="AA56" s="612" t="str">
        <f ca="1"/>
        <v>[2018/09/10 15:06] #Error: Unable to find object with name "STATICRISK"</v>
      </c>
      <c r="AB56" s="613" t="str">
        <f ca="1"/>
        <v>[2018/09/10 15:06] #Error: Unable to find object with name "STATICRISK"</v>
      </c>
      <c r="AC56" s="613" t="str">
        <f ca="1"/>
        <v>[2018/09/10 15:06] #Error: Unable to find object with name "STATICRISK"</v>
      </c>
      <c r="AD56" s="613" t="str">
        <f ca="1"/>
        <v>[2018/09/10 15:06] #Error: Unable to find object with name "STATICRISK"</v>
      </c>
      <c r="AE56" s="613" t="str">
        <f ca="1"/>
        <v>[2018/09/10 15:06] #Error: Unable to find object with name "STATICRISK"</v>
      </c>
      <c r="AF56" s="613" t="str">
        <f ca="1"/>
        <v>[2018/09/10 15:06] #Error: Unable to find object with name "STATICRISK"</v>
      </c>
      <c r="AG56" s="613" t="str">
        <f ca="1"/>
        <v>[2018/09/10 15:06] #Error: Unable to find object with name "STATICRISK"</v>
      </c>
      <c r="AH56" s="613" t="str">
        <f ca="1"/>
        <v>[2018/09/10 15:06] #Error: Unable to find object with name "STATICRISK"</v>
      </c>
      <c r="AI56" s="613" t="str">
        <f ca="1"/>
        <v>[2018/09/10 15:06] #Error: Unable to find object with name "STATICRISK"</v>
      </c>
      <c r="AJ56" s="613" t="str">
        <f ca="1"/>
        <v>[2018/09/10 15:06] #Error: Unable to find object with name "STATICRISK"</v>
      </c>
      <c r="AK56" s="613" t="str">
        <f ca="1"/>
        <v>[2018/09/10 15:06] #Error: Unable to find object with name "STATICRISK"</v>
      </c>
      <c r="AL56" s="613" t="str">
        <f ca="1"/>
        <v>[2018/09/10 15:06] #Error: Unable to find object with name "STATICRISK"</v>
      </c>
      <c r="AM56" s="613" t="str">
        <f ca="1"/>
        <v>[2018/09/10 15:06] #Error: Unable to find object with name "STATICRISK"</v>
      </c>
      <c r="AP56" s="211"/>
      <c r="AQ56" s="211"/>
      <c r="AR56" s="211"/>
      <c r="BO56" s="371" t="str">
        <f>IF(B56="","",Curves!$AI$12)</f>
        <v/>
      </c>
    </row>
    <row r="57" spans="2:88">
      <c r="B57" s="371"/>
      <c r="Y57"/>
      <c r="Z57" s="329" t="e">
        <f ca="1"/>
        <v>#N/A</v>
      </c>
      <c r="AA57" s="612" t="str">
        <f ca="1"/>
        <v>[2018/09/10 15:06] #Error: Unable to find object with name "STATICRISK"</v>
      </c>
      <c r="AB57" s="613" t="str">
        <f ca="1"/>
        <v>[2018/09/10 15:06] #Error: Unable to find object with name "STATICRISK"</v>
      </c>
      <c r="AC57" s="613" t="str">
        <f ca="1"/>
        <v>[2018/09/10 15:06] #Error: Unable to find object with name "STATICRISK"</v>
      </c>
      <c r="AD57" s="613" t="str">
        <f ca="1"/>
        <v>[2018/09/10 15:06] #Error: Unable to find object with name "STATICRISK"</v>
      </c>
      <c r="AE57" s="613" t="str">
        <f ca="1"/>
        <v>[2018/09/10 15:06] #Error: Unable to find object with name "STATICRISK"</v>
      </c>
      <c r="AF57" s="613" t="str">
        <f ca="1"/>
        <v>[2018/09/10 15:06] #Error: Unable to find object with name "STATICRISK"</v>
      </c>
      <c r="AG57" s="613" t="str">
        <f ca="1"/>
        <v>[2018/09/10 15:06] #Error: Unable to find object with name "STATICRISK"</v>
      </c>
      <c r="AH57" s="613" t="str">
        <f ca="1"/>
        <v>[2018/09/10 15:06] #Error: Unable to find object with name "STATICRISK"</v>
      </c>
      <c r="AI57" s="613" t="str">
        <f ca="1"/>
        <v>[2018/09/10 15:06] #Error: Unable to find object with name "STATICRISK"</v>
      </c>
      <c r="AJ57" s="613" t="str">
        <f ca="1"/>
        <v>[2018/09/10 15:06] #Error: Unable to find object with name "STATICRISK"</v>
      </c>
      <c r="AK57" s="613" t="str">
        <f ca="1"/>
        <v>[2018/09/10 15:06] #Error: Unable to find object with name "STATICRISK"</v>
      </c>
      <c r="AL57" s="613" t="str">
        <f ca="1"/>
        <v>[2018/09/10 15:06] #Error: Unable to find object with name "STATICRISK"</v>
      </c>
      <c r="AM57" s="613" t="str">
        <f ca="1"/>
        <v>[2018/09/10 15:06] #Error: Unable to find object with name "STATICRISK"</v>
      </c>
      <c r="AP57" s="211"/>
      <c r="AQ57" s="211"/>
      <c r="AR57" s="211"/>
      <c r="BO57" s="371" t="str">
        <f>IF(B57="","",Curves!$AI$12)</f>
        <v/>
      </c>
    </row>
    <row r="58" spans="2:88">
      <c r="B58" s="371"/>
      <c r="Y58"/>
      <c r="Z58" s="329" t="e">
        <f ca="1"/>
        <v>#N/A</v>
      </c>
      <c r="AA58" s="612" t="str">
        <f ca="1"/>
        <v>[2018/09/10 15:06] #Error: Unable to find object with name "STATICRISK"</v>
      </c>
      <c r="AB58" s="613" t="str">
        <f ca="1"/>
        <v>[2018/09/10 15:06] #Error: Unable to find object with name "STATICRISK"</v>
      </c>
      <c r="AC58" s="613" t="str">
        <f ca="1"/>
        <v>[2018/09/10 15:06] #Error: Unable to find object with name "STATICRISK"</v>
      </c>
      <c r="AD58" s="613" t="str">
        <f ca="1"/>
        <v>[2018/09/10 15:06] #Error: Unable to find object with name "STATICRISK"</v>
      </c>
      <c r="AE58" s="613" t="str">
        <f ca="1"/>
        <v>[2018/09/10 15:06] #Error: Unable to find object with name "STATICRISK"</v>
      </c>
      <c r="AF58" s="613" t="str">
        <f ca="1"/>
        <v>[2018/09/10 15:06] #Error: Unable to find object with name "STATICRISK"</v>
      </c>
      <c r="AG58" s="613" t="str">
        <f ca="1"/>
        <v>[2018/09/10 15:06] #Error: Unable to find object with name "STATICRISK"</v>
      </c>
      <c r="AH58" s="613" t="str">
        <f ca="1"/>
        <v>[2018/09/10 15:06] #Error: Unable to find object with name "STATICRISK"</v>
      </c>
      <c r="AI58" s="613" t="str">
        <f ca="1"/>
        <v>[2018/09/10 15:06] #Error: Unable to find object with name "STATICRISK"</v>
      </c>
      <c r="AJ58" s="613" t="str">
        <f ca="1"/>
        <v>[2018/09/10 15:06] #Error: Unable to find object with name "STATICRISK"</v>
      </c>
      <c r="AK58" s="613" t="str">
        <f ca="1"/>
        <v>[2018/09/10 15:06] #Error: Unable to find object with name "STATICRISK"</v>
      </c>
      <c r="AL58" s="613" t="str">
        <f ca="1"/>
        <v>[2018/09/10 15:06] #Error: Unable to find object with name "STATICRISK"</v>
      </c>
      <c r="AM58" s="613" t="str">
        <f ca="1"/>
        <v>[2018/09/10 15:06] #Error: Unable to find object with name "STATICRISK"</v>
      </c>
      <c r="AP58" s="211"/>
      <c r="AQ58" s="211"/>
      <c r="AR58" s="211"/>
      <c r="BO58" s="371" t="str">
        <f>IF(B58="","",Curves!$AI$12)</f>
        <v/>
      </c>
    </row>
    <row r="59" spans="2:88">
      <c r="B59" s="371"/>
      <c r="Y59"/>
      <c r="Z59"/>
      <c r="AA59"/>
      <c r="AB59" s="329" t="e">
        <f ca="1">SUMPRODUCT($Z$42:$Z$58,AB42:AB58)</f>
        <v>#N/A</v>
      </c>
      <c r="AC59" s="329" t="e">
        <f t="shared" ref="AC59:AM59" ca="1" si="4">SUMPRODUCT($Z$42:$Z$58,AC42:AC58)</f>
        <v>#N/A</v>
      </c>
      <c r="AD59" s="329" t="e">
        <f t="shared" ca="1" si="4"/>
        <v>#N/A</v>
      </c>
      <c r="AE59" s="329" t="e">
        <f t="shared" ca="1" si="4"/>
        <v>#N/A</v>
      </c>
      <c r="AF59" s="329" t="e">
        <f t="shared" ca="1" si="4"/>
        <v>#N/A</v>
      </c>
      <c r="AG59" s="329" t="e">
        <f t="shared" ca="1" si="4"/>
        <v>#N/A</v>
      </c>
      <c r="AH59" s="329" t="e">
        <f t="shared" ca="1" si="4"/>
        <v>#N/A</v>
      </c>
      <c r="AI59" s="329" t="e">
        <f t="shared" ca="1" si="4"/>
        <v>#N/A</v>
      </c>
      <c r="AJ59" s="329" t="e">
        <f t="shared" ca="1" si="4"/>
        <v>#N/A</v>
      </c>
      <c r="AK59" s="329" t="e">
        <f t="shared" ca="1" si="4"/>
        <v>#N/A</v>
      </c>
      <c r="AL59" s="329" t="e">
        <f t="shared" ca="1" si="4"/>
        <v>#N/A</v>
      </c>
      <c r="AM59" s="329" t="e">
        <f t="shared" ca="1" si="4"/>
        <v>#N/A</v>
      </c>
      <c r="AP59" s="211"/>
      <c r="AQ59" s="211"/>
      <c r="AR59" s="211"/>
      <c r="BO59" s="371" t="str">
        <f>IF(B59="","",Curves!$AI$12)</f>
        <v/>
      </c>
    </row>
    <row r="60" spans="2:88">
      <c r="B60" s="371"/>
      <c r="Y60"/>
      <c r="Z60"/>
      <c r="AA60"/>
      <c r="AB60"/>
      <c r="AC60"/>
      <c r="AD60"/>
      <c r="AP60" s="211"/>
      <c r="AQ60" s="211"/>
      <c r="AR60" s="211"/>
      <c r="BO60" s="371" t="str">
        <f>IF(B60="","",Curves!$AI$12)</f>
        <v/>
      </c>
    </row>
    <row r="61" spans="2:88">
      <c r="B61" s="371"/>
      <c r="Y61"/>
      <c r="Z61"/>
      <c r="AA61"/>
      <c r="AB61"/>
      <c r="AC61"/>
      <c r="AD61"/>
      <c r="AP61" s="211"/>
      <c r="AQ61" s="211"/>
      <c r="AR61" s="211"/>
      <c r="BO61" s="371" t="str">
        <f>IF(B61="","",Curves!$AI$12)</f>
        <v/>
      </c>
    </row>
    <row r="62" spans="2:88">
      <c r="B62" s="371"/>
      <c r="Y62"/>
      <c r="Z62"/>
      <c r="AA62"/>
      <c r="AB62"/>
      <c r="AC62"/>
      <c r="AD62"/>
      <c r="AP62" s="211"/>
      <c r="AQ62" s="211"/>
      <c r="AR62" s="211"/>
      <c r="BO62" s="371" t="str">
        <f>IF(B62="","",Curves!$AI$12)</f>
        <v/>
      </c>
    </row>
    <row r="63" spans="2:88">
      <c r="B63" s="371"/>
      <c r="Y63"/>
      <c r="Z63"/>
      <c r="AA63" t="s">
        <v>825</v>
      </c>
      <c r="AB63"/>
      <c r="AC63"/>
      <c r="AD63"/>
      <c r="AP63" s="211"/>
      <c r="AQ63" s="211"/>
      <c r="AR63" s="211"/>
      <c r="BO63" s="371" t="str">
        <f>IF(B63="","",Curves!$AI$12)</f>
        <v/>
      </c>
    </row>
    <row r="64" spans="2:88">
      <c r="B64" s="371"/>
      <c r="AA64" s="610" t="s">
        <v>818</v>
      </c>
      <c r="AB64" s="611"/>
      <c r="AC64" s="611"/>
      <c r="AD64" s="611"/>
      <c r="AP64" s="211"/>
      <c r="AQ64" s="211"/>
      <c r="AR64" s="211"/>
      <c r="BO64" s="371" t="str">
        <f>IF(B64="","",Curves!$AI$12)</f>
        <v/>
      </c>
    </row>
    <row r="65" spans="2:67">
      <c r="B65" s="371"/>
      <c r="AA65" s="611" t="str">
        <f ca="1">_xll.meLWOGridLoad(AA64)</f>
        <v>[2018/09/10 15:06] #Error: File A:\MARKETDATA\STATIC\RISKPCA.JSON does not exist</v>
      </c>
      <c r="AB65" s="611"/>
      <c r="AC65" s="611"/>
      <c r="AD65" s="611"/>
      <c r="AP65" s="211"/>
      <c r="AQ65" s="211"/>
      <c r="AR65" s="211"/>
      <c r="BO65" s="371" t="str">
        <f>IF(B65="","",Curves!$AI$12)</f>
        <v/>
      </c>
    </row>
    <row r="66" spans="2:67">
      <c r="B66" s="371"/>
      <c r="AA66" s="612" t="str">
        <f t="array" aca="1" ref="AA66:AD81" ca="1">_xll.meLWOGridDisplay("RISKPCA",TRUE)</f>
        <v>[2018/09/10 15:06] #Error: Unable to find object with name "RISKPCA"</v>
      </c>
      <c r="AB66" s="612" t="str">
        <f ca="1"/>
        <v>[2018/09/10 15:06] #Error: Unable to find object with name "RISKPCA"</v>
      </c>
      <c r="AC66" s="612" t="str">
        <f ca="1"/>
        <v>[2018/09/10 15:06] #Error: Unable to find object with name "RISKPCA"</v>
      </c>
      <c r="AD66" s="612" t="str">
        <f ca="1"/>
        <v>[2018/09/10 15:06] #Error: Unable to find object with name "RISKPCA"</v>
      </c>
      <c r="AP66" s="211"/>
      <c r="AQ66" s="211"/>
      <c r="AR66" s="211"/>
      <c r="BO66" s="371" t="str">
        <f>IF(B66="","",Curves!$AI$12)</f>
        <v/>
      </c>
    </row>
    <row r="67" spans="2:67">
      <c r="B67" s="371"/>
      <c r="AA67" s="612" t="str">
        <f ca="1"/>
        <v>[2018/09/10 15:06] #Error: Unable to find object with name "RISKPCA"</v>
      </c>
      <c r="AB67" s="612" t="str">
        <f ca="1"/>
        <v>[2018/09/10 15:06] #Error: Unable to find object with name "RISKPCA"</v>
      </c>
      <c r="AC67" s="612" t="str">
        <f ca="1"/>
        <v>[2018/09/10 15:06] #Error: Unable to find object with name "RISKPCA"</v>
      </c>
      <c r="AD67" s="612" t="str">
        <f ca="1"/>
        <v>[2018/09/10 15:06] #Error: Unable to find object with name "RISKPCA"</v>
      </c>
      <c r="AP67" s="211"/>
      <c r="AQ67" s="211"/>
      <c r="AR67" s="211"/>
      <c r="BO67" s="371" t="str">
        <f>IF(B67="","",Curves!$AI$12)</f>
        <v/>
      </c>
    </row>
    <row r="68" spans="2:67">
      <c r="B68" s="371"/>
      <c r="AA68" s="612" t="str">
        <f ca="1"/>
        <v>[2018/09/10 15:06] #Error: Unable to find object with name "RISKPCA"</v>
      </c>
      <c r="AB68" s="612" t="str">
        <f ca="1"/>
        <v>[2018/09/10 15:06] #Error: Unable to find object with name "RISKPCA"</v>
      </c>
      <c r="AC68" s="612" t="str">
        <f ca="1"/>
        <v>[2018/09/10 15:06] #Error: Unable to find object with name "RISKPCA"</v>
      </c>
      <c r="AD68" s="612" t="str">
        <f ca="1"/>
        <v>[2018/09/10 15:06] #Error: Unable to find object with name "RISKPCA"</v>
      </c>
      <c r="AP68" s="211"/>
      <c r="AQ68" s="211"/>
      <c r="AR68" s="211"/>
      <c r="BO68" s="371" t="str">
        <f>IF(B68="","",Curves!$AI$12)</f>
        <v/>
      </c>
    </row>
    <row r="69" spans="2:67">
      <c r="B69" s="371"/>
      <c r="AA69" s="612" t="str">
        <f ca="1"/>
        <v>[2018/09/10 15:06] #Error: Unable to find object with name "RISKPCA"</v>
      </c>
      <c r="AB69" s="612" t="str">
        <f ca="1"/>
        <v>[2018/09/10 15:06] #Error: Unable to find object with name "RISKPCA"</v>
      </c>
      <c r="AC69" s="612" t="str">
        <f ca="1"/>
        <v>[2018/09/10 15:06] #Error: Unable to find object with name "RISKPCA"</v>
      </c>
      <c r="AD69" s="612" t="str">
        <f ca="1"/>
        <v>[2018/09/10 15:06] #Error: Unable to find object with name "RISKPCA"</v>
      </c>
      <c r="AP69" s="211"/>
      <c r="AQ69" s="211"/>
      <c r="AR69" s="211"/>
      <c r="BO69" s="371" t="str">
        <f>IF(B69="","",Curves!$AI$12)</f>
        <v/>
      </c>
    </row>
    <row r="70" spans="2:67">
      <c r="B70" s="371"/>
      <c r="AA70" s="612" t="str">
        <f ca="1"/>
        <v>[2018/09/10 15:06] #Error: Unable to find object with name "RISKPCA"</v>
      </c>
      <c r="AB70" s="612" t="str">
        <f ca="1"/>
        <v>[2018/09/10 15:06] #Error: Unable to find object with name "RISKPCA"</v>
      </c>
      <c r="AC70" s="612" t="str">
        <f ca="1"/>
        <v>[2018/09/10 15:06] #Error: Unable to find object with name "RISKPCA"</v>
      </c>
      <c r="AD70" s="612" t="str">
        <f ca="1"/>
        <v>[2018/09/10 15:06] #Error: Unable to find object with name "RISKPCA"</v>
      </c>
      <c r="AP70" s="211"/>
      <c r="AQ70" s="211"/>
      <c r="AR70" s="211"/>
      <c r="BO70" s="371" t="str">
        <f>IF(B70="","",Curves!$AI$12)</f>
        <v/>
      </c>
    </row>
    <row r="71" spans="2:67">
      <c r="B71" s="371"/>
      <c r="AA71" s="612" t="str">
        <f ca="1"/>
        <v>[2018/09/10 15:06] #Error: Unable to find object with name "RISKPCA"</v>
      </c>
      <c r="AB71" s="612" t="str">
        <f ca="1"/>
        <v>[2018/09/10 15:06] #Error: Unable to find object with name "RISKPCA"</v>
      </c>
      <c r="AC71" s="612" t="str">
        <f ca="1"/>
        <v>[2018/09/10 15:06] #Error: Unable to find object with name "RISKPCA"</v>
      </c>
      <c r="AD71" s="612" t="str">
        <f ca="1"/>
        <v>[2018/09/10 15:06] #Error: Unable to find object with name "RISKPCA"</v>
      </c>
      <c r="AP71" s="211"/>
      <c r="AQ71" s="211"/>
      <c r="AR71" s="211"/>
      <c r="BO71" s="371" t="str">
        <f>IF(B71="","",Curves!$AI$12)</f>
        <v/>
      </c>
    </row>
    <row r="72" spans="2:67">
      <c r="B72" s="371"/>
      <c r="AA72" s="612" t="str">
        <f ca="1"/>
        <v>[2018/09/10 15:06] #Error: Unable to find object with name "RISKPCA"</v>
      </c>
      <c r="AB72" s="612" t="str">
        <f ca="1"/>
        <v>[2018/09/10 15:06] #Error: Unable to find object with name "RISKPCA"</v>
      </c>
      <c r="AC72" s="612" t="str">
        <f ca="1"/>
        <v>[2018/09/10 15:06] #Error: Unable to find object with name "RISKPCA"</v>
      </c>
      <c r="AD72" s="612" t="str">
        <f ca="1"/>
        <v>[2018/09/10 15:06] #Error: Unable to find object with name "RISKPCA"</v>
      </c>
      <c r="AP72" s="211"/>
      <c r="AQ72" s="211"/>
      <c r="AR72" s="211"/>
      <c r="BO72" s="371" t="str">
        <f>IF(B72="","",Curves!$AI$12)</f>
        <v/>
      </c>
    </row>
    <row r="73" spans="2:67">
      <c r="B73" s="371"/>
      <c r="AA73" s="612" t="str">
        <f ca="1"/>
        <v>[2018/09/10 15:06] #Error: Unable to find object with name "RISKPCA"</v>
      </c>
      <c r="AB73" s="612" t="str">
        <f ca="1"/>
        <v>[2018/09/10 15:06] #Error: Unable to find object with name "RISKPCA"</v>
      </c>
      <c r="AC73" s="612" t="str">
        <f ca="1"/>
        <v>[2018/09/10 15:06] #Error: Unable to find object with name "RISKPCA"</v>
      </c>
      <c r="AD73" s="612" t="str">
        <f ca="1"/>
        <v>[2018/09/10 15:06] #Error: Unable to find object with name "RISKPCA"</v>
      </c>
      <c r="AP73" s="211"/>
      <c r="AQ73" s="211"/>
      <c r="AR73" s="211"/>
      <c r="BO73" s="371" t="str">
        <f>IF(B73="","",Curves!$AI$12)</f>
        <v/>
      </c>
    </row>
    <row r="74" spans="2:67">
      <c r="B74" s="371"/>
      <c r="AA74" s="612" t="str">
        <f ca="1"/>
        <v>[2018/09/10 15:06] #Error: Unable to find object with name "RISKPCA"</v>
      </c>
      <c r="AB74" s="612" t="str">
        <f ca="1"/>
        <v>[2018/09/10 15:06] #Error: Unable to find object with name "RISKPCA"</v>
      </c>
      <c r="AC74" s="612" t="str">
        <f ca="1"/>
        <v>[2018/09/10 15:06] #Error: Unable to find object with name "RISKPCA"</v>
      </c>
      <c r="AD74" s="612" t="str">
        <f ca="1"/>
        <v>[2018/09/10 15:06] #Error: Unable to find object with name "RISKPCA"</v>
      </c>
      <c r="AP74" s="211"/>
      <c r="AQ74" s="211"/>
      <c r="AR74" s="211"/>
      <c r="BO74" s="371" t="str">
        <f>IF(B74="","",Curves!$AI$12)</f>
        <v/>
      </c>
    </row>
    <row r="75" spans="2:67">
      <c r="B75" s="371"/>
      <c r="AA75" s="612" t="str">
        <f ca="1"/>
        <v>[2018/09/10 15:06] #Error: Unable to find object with name "RISKPCA"</v>
      </c>
      <c r="AB75" s="612" t="str">
        <f ca="1"/>
        <v>[2018/09/10 15:06] #Error: Unable to find object with name "RISKPCA"</v>
      </c>
      <c r="AC75" s="612" t="str">
        <f ca="1"/>
        <v>[2018/09/10 15:06] #Error: Unable to find object with name "RISKPCA"</v>
      </c>
      <c r="AD75" s="612" t="str">
        <f ca="1"/>
        <v>[2018/09/10 15:06] #Error: Unable to find object with name "RISKPCA"</v>
      </c>
      <c r="AP75" s="211"/>
      <c r="AQ75" s="211"/>
      <c r="AR75" s="211"/>
      <c r="BO75" s="371" t="str">
        <f>IF(B75="","",Curves!$AI$12)</f>
        <v/>
      </c>
    </row>
    <row r="76" spans="2:67">
      <c r="B76" s="371"/>
      <c r="AA76" s="612" t="str">
        <f ca="1"/>
        <v>[2018/09/10 15:06] #Error: Unable to find object with name "RISKPCA"</v>
      </c>
      <c r="AB76" s="612" t="str">
        <f ca="1"/>
        <v>[2018/09/10 15:06] #Error: Unable to find object with name "RISKPCA"</v>
      </c>
      <c r="AC76" s="612" t="str">
        <f ca="1"/>
        <v>[2018/09/10 15:06] #Error: Unable to find object with name "RISKPCA"</v>
      </c>
      <c r="AD76" s="612" t="str">
        <f ca="1"/>
        <v>[2018/09/10 15:06] #Error: Unable to find object with name "RISKPCA"</v>
      </c>
      <c r="AP76" s="211"/>
      <c r="AQ76" s="211"/>
      <c r="AR76" s="211"/>
      <c r="BO76" s="371" t="str">
        <f>IF(B76="","",Curves!$AI$12)</f>
        <v/>
      </c>
    </row>
    <row r="77" spans="2:67">
      <c r="B77" s="371"/>
      <c r="AA77" s="612" t="str">
        <f ca="1"/>
        <v>[2018/09/10 15:06] #Error: Unable to find object with name "RISKPCA"</v>
      </c>
      <c r="AB77" s="612" t="str">
        <f ca="1"/>
        <v>[2018/09/10 15:06] #Error: Unable to find object with name "RISKPCA"</v>
      </c>
      <c r="AC77" s="612" t="str">
        <f ca="1"/>
        <v>[2018/09/10 15:06] #Error: Unable to find object with name "RISKPCA"</v>
      </c>
      <c r="AD77" s="612" t="str">
        <f ca="1"/>
        <v>[2018/09/10 15:06] #Error: Unable to find object with name "RISKPCA"</v>
      </c>
      <c r="AP77" s="211"/>
      <c r="AQ77" s="211"/>
      <c r="AR77" s="211"/>
      <c r="BO77" s="371" t="str">
        <f>IF(B77="","",Curves!$AI$12)</f>
        <v/>
      </c>
    </row>
    <row r="78" spans="2:67">
      <c r="B78" s="371"/>
      <c r="AA78" s="612" t="str">
        <f ca="1"/>
        <v>[2018/09/10 15:06] #Error: Unable to find object with name "RISKPCA"</v>
      </c>
      <c r="AB78" s="612" t="str">
        <f ca="1"/>
        <v>[2018/09/10 15:06] #Error: Unable to find object with name "RISKPCA"</v>
      </c>
      <c r="AC78" s="612" t="str">
        <f ca="1"/>
        <v>[2018/09/10 15:06] #Error: Unable to find object with name "RISKPCA"</v>
      </c>
      <c r="AD78" s="612" t="str">
        <f ca="1"/>
        <v>[2018/09/10 15:06] #Error: Unable to find object with name "RISKPCA"</v>
      </c>
      <c r="AP78" s="211"/>
      <c r="AQ78" s="211"/>
      <c r="AR78" s="211"/>
      <c r="BO78" s="371" t="str">
        <f>IF(B78="","",Curves!$AI$12)</f>
        <v/>
      </c>
    </row>
    <row r="79" spans="2:67">
      <c r="B79" s="371"/>
      <c r="AA79" s="612" t="str">
        <f ca="1"/>
        <v>[2018/09/10 15:06] #Error: Unable to find object with name "RISKPCA"</v>
      </c>
      <c r="AB79" s="612" t="str">
        <f ca="1"/>
        <v>[2018/09/10 15:06] #Error: Unable to find object with name "RISKPCA"</v>
      </c>
      <c r="AC79" s="612" t="str">
        <f ca="1"/>
        <v>[2018/09/10 15:06] #Error: Unable to find object with name "RISKPCA"</v>
      </c>
      <c r="AD79" s="612" t="str">
        <f ca="1"/>
        <v>[2018/09/10 15:06] #Error: Unable to find object with name "RISKPCA"</v>
      </c>
      <c r="AP79" s="211"/>
      <c r="AQ79" s="211"/>
      <c r="AR79" s="211"/>
      <c r="BO79" s="371" t="str">
        <f>IF(B79="","",Curves!$AI$12)</f>
        <v/>
      </c>
    </row>
    <row r="80" spans="2:67">
      <c r="B80" s="371"/>
      <c r="AA80" s="612" t="str">
        <f ca="1"/>
        <v>[2018/09/10 15:06] #Error: Unable to find object with name "RISKPCA"</v>
      </c>
      <c r="AB80" s="612" t="str">
        <f ca="1"/>
        <v>[2018/09/10 15:06] #Error: Unable to find object with name "RISKPCA"</v>
      </c>
      <c r="AC80" s="612" t="str">
        <f ca="1"/>
        <v>[2018/09/10 15:06] #Error: Unable to find object with name "RISKPCA"</v>
      </c>
      <c r="AD80" s="612" t="str">
        <f ca="1"/>
        <v>[2018/09/10 15:06] #Error: Unable to find object with name "RISKPCA"</v>
      </c>
      <c r="AP80" s="211"/>
      <c r="AQ80" s="211"/>
      <c r="AR80" s="211"/>
      <c r="BO80" s="371" t="str">
        <f>IF(B80="","",Curves!$AI$12)</f>
        <v/>
      </c>
    </row>
    <row r="81" spans="2:67">
      <c r="B81" s="371"/>
      <c r="AA81" s="612" t="str">
        <f ca="1"/>
        <v>[2018/09/10 15:06] #Error: Unable to find object with name "RISKPCA"</v>
      </c>
      <c r="AB81" s="612" t="str">
        <f ca="1"/>
        <v>[2018/09/10 15:06] #Error: Unable to find object with name "RISKPCA"</v>
      </c>
      <c r="AC81" s="612" t="str">
        <f ca="1"/>
        <v>[2018/09/10 15:06] #Error: Unable to find object with name "RISKPCA"</v>
      </c>
      <c r="AD81" s="612" t="str">
        <f ca="1"/>
        <v>[2018/09/10 15:06] #Error: Unable to find object with name "RISKPCA"</v>
      </c>
      <c r="AP81" s="211"/>
      <c r="AQ81" s="211"/>
      <c r="AR81" s="211"/>
      <c r="BO81" s="371" t="str">
        <f>IF(B81="","",Curves!$AI$12)</f>
        <v/>
      </c>
    </row>
    <row r="82" spans="2:67">
      <c r="B82" s="371"/>
      <c r="AA82" s="250" t="s">
        <v>437</v>
      </c>
      <c r="AB82" s="250" t="s">
        <v>437</v>
      </c>
      <c r="AC82" s="250" t="s">
        <v>437</v>
      </c>
      <c r="AD82" s="250" t="s">
        <v>437</v>
      </c>
      <c r="AP82" s="211"/>
      <c r="AQ82" s="211"/>
      <c r="AR82" s="211"/>
      <c r="BO82" s="371" t="str">
        <f>IF(B82="","",Curves!$AI$12)</f>
        <v/>
      </c>
    </row>
    <row r="83" spans="2:67">
      <c r="B83" s="371"/>
      <c r="AA83" s="250" t="s">
        <v>437</v>
      </c>
      <c r="AB83" s="250" t="s">
        <v>437</v>
      </c>
      <c r="AC83" s="250" t="s">
        <v>437</v>
      </c>
      <c r="AD83" s="250" t="s">
        <v>437</v>
      </c>
      <c r="AP83" s="211"/>
      <c r="AQ83" s="211"/>
      <c r="AR83" s="211"/>
      <c r="BO83" s="371" t="str">
        <f>IF(B83="","",Curves!$AI$12)</f>
        <v/>
      </c>
    </row>
    <row r="84" spans="2:67">
      <c r="B84" s="371"/>
      <c r="AA84" s="250" t="s">
        <v>437</v>
      </c>
      <c r="AB84" s="250" t="s">
        <v>437</v>
      </c>
      <c r="AC84" s="250" t="s">
        <v>437</v>
      </c>
      <c r="AD84" s="250" t="s">
        <v>437</v>
      </c>
      <c r="AP84" s="211"/>
      <c r="AQ84" s="211"/>
      <c r="AR84" s="211"/>
      <c r="BO84" s="371" t="str">
        <f>IF(B84="","",Curves!$AI$12)</f>
        <v/>
      </c>
    </row>
    <row r="85" spans="2:67">
      <c r="B85" s="371"/>
      <c r="AA85" s="250" t="s">
        <v>437</v>
      </c>
      <c r="AB85" s="250" t="s">
        <v>437</v>
      </c>
      <c r="AC85" s="250" t="s">
        <v>437</v>
      </c>
      <c r="AD85" s="250" t="s">
        <v>437</v>
      </c>
      <c r="AP85" s="211"/>
      <c r="AQ85" s="211"/>
      <c r="AR85" s="211"/>
      <c r="BO85" s="371" t="str">
        <f>IF(B85="","",Curves!$AI$12)</f>
        <v/>
      </c>
    </row>
    <row r="86" spans="2:67">
      <c r="B86" s="371"/>
      <c r="AA86" s="250" t="s">
        <v>437</v>
      </c>
      <c r="AB86" s="250" t="s">
        <v>437</v>
      </c>
      <c r="AC86" s="250" t="s">
        <v>437</v>
      </c>
      <c r="AD86" s="250" t="s">
        <v>437</v>
      </c>
      <c r="AP86" s="211"/>
      <c r="AQ86" s="211"/>
      <c r="AR86" s="211"/>
      <c r="BO86" s="371" t="str">
        <f>IF(B86="","",Curves!$AI$12)</f>
        <v/>
      </c>
    </row>
    <row r="87" spans="2:67">
      <c r="B87" s="371"/>
      <c r="AP87" s="211"/>
      <c r="AQ87" s="211"/>
      <c r="AR87" s="211"/>
      <c r="BO87" s="371" t="str">
        <f>IF(B87="","",Curves!$AI$12)</f>
        <v/>
      </c>
    </row>
    <row r="88" spans="2:67">
      <c r="B88" s="371"/>
      <c r="AP88" s="211"/>
      <c r="AQ88" s="211"/>
      <c r="AR88" s="211"/>
      <c r="BO88" s="371" t="str">
        <f>IF(B88="","",Curves!$AI$12)</f>
        <v/>
      </c>
    </row>
    <row r="89" spans="2:67">
      <c r="B89" s="371"/>
      <c r="BO89" s="371" t="str">
        <f>IF(B89="","",Curves!$AI$12)</f>
        <v/>
      </c>
    </row>
    <row r="90" spans="2:67">
      <c r="B90" s="371"/>
      <c r="BO90" s="371" t="str">
        <f>IF(B90="","",Curves!$AI$12)</f>
        <v/>
      </c>
    </row>
    <row r="91" spans="2:67">
      <c r="B91" s="371"/>
      <c r="BO91" s="371" t="str">
        <f>IF(B91="","",Curves!$AI$12)</f>
        <v/>
      </c>
    </row>
    <row r="92" spans="2:67">
      <c r="B92" s="371"/>
      <c r="BO92" s="371" t="str">
        <f>IF(B92="","",Curves!$AI$12)</f>
        <v/>
      </c>
    </row>
    <row r="93" spans="2:67">
      <c r="B93" s="371"/>
      <c r="BO93" s="371" t="str">
        <f>IF(B93="","",Curves!$AI$12)</f>
        <v/>
      </c>
    </row>
    <row r="94" spans="2:67">
      <c r="B94" s="371"/>
      <c r="BO94" s="371" t="str">
        <f>IF(B94="","",Curves!$AI$12)</f>
        <v/>
      </c>
    </row>
    <row r="95" spans="2:67">
      <c r="B95" s="371"/>
      <c r="BO95" s="371" t="str">
        <f>IF(B95="","",Curves!$AI$12)</f>
        <v/>
      </c>
    </row>
    <row r="96" spans="2:67">
      <c r="B96" s="371"/>
      <c r="BO96" s="371" t="str">
        <f>IF(B96="","",Curves!$AI$12)</f>
        <v/>
      </c>
    </row>
    <row r="97" spans="2:67">
      <c r="B97" s="371"/>
      <c r="BO97" s="371" t="str">
        <f>IF(B97="","",Curves!$AI$12)</f>
        <v/>
      </c>
    </row>
    <row r="98" spans="2:67">
      <c r="B98" s="371"/>
      <c r="BO98" s="371" t="str">
        <f>IF(B98="","",Curves!$AI$12)</f>
        <v/>
      </c>
    </row>
    <row r="99" spans="2:67">
      <c r="B99" s="371"/>
      <c r="BO99" s="371" t="str">
        <f>IF(B99="","",Curves!$AI$12)</f>
        <v/>
      </c>
    </row>
    <row r="100" spans="2:67">
      <c r="B100" s="371"/>
      <c r="BO100" s="371" t="str">
        <f>IF(B100="","",Curves!$AI$12)</f>
        <v/>
      </c>
    </row>
    <row r="101" spans="2:67">
      <c r="B101" s="371"/>
      <c r="BO101" s="371" t="str">
        <f>IF(B101="","",Curves!$AI$12)</f>
        <v/>
      </c>
    </row>
    <row r="102" spans="2:67">
      <c r="B102" s="371"/>
      <c r="BO102" s="371" t="str">
        <f>IF(B102="","",Curves!$AI$12)</f>
        <v/>
      </c>
    </row>
    <row r="103" spans="2:67">
      <c r="B103" s="371"/>
      <c r="BO103" s="371" t="str">
        <f>IF(B103="","",Curves!$AI$12)</f>
        <v/>
      </c>
    </row>
    <row r="104" spans="2:67">
      <c r="B104" s="371"/>
      <c r="BO104" s="371" t="str">
        <f>IF(B104="","",Curves!$AI$12)</f>
        <v/>
      </c>
    </row>
    <row r="105" spans="2:67">
      <c r="B105" s="371"/>
      <c r="BO105" s="371" t="str">
        <f>IF(B105="","",Curves!$AI$12)</f>
        <v/>
      </c>
    </row>
    <row r="106" spans="2:67">
      <c r="B106" s="371"/>
      <c r="BO106" s="371" t="str">
        <f>IF(B106="","",Curves!$AI$12)</f>
        <v/>
      </c>
    </row>
    <row r="107" spans="2:67">
      <c r="B107" s="371"/>
      <c r="BO107" s="371" t="str">
        <f>IF(B107="","",Curves!$AI$12)</f>
        <v/>
      </c>
    </row>
    <row r="108" spans="2:67">
      <c r="B108" s="371"/>
      <c r="BO108" s="371" t="str">
        <f>IF(B108="","",Curves!$AI$12)</f>
        <v/>
      </c>
    </row>
    <row r="109" spans="2:67">
      <c r="B109" s="371"/>
      <c r="BO109" s="371" t="str">
        <f>IF(B109="","",Curves!$AI$12)</f>
        <v/>
      </c>
    </row>
    <row r="110" spans="2:67">
      <c r="B110" s="371"/>
      <c r="BO110" s="371" t="str">
        <f>IF(B110="","",Curves!$AI$12)</f>
        <v/>
      </c>
    </row>
    <row r="111" spans="2:67">
      <c r="B111" s="371"/>
      <c r="BO111" s="371" t="str">
        <f>IF(B111="","",Curves!$AI$12)</f>
        <v/>
      </c>
    </row>
    <row r="112" spans="2:67">
      <c r="B112" s="371"/>
      <c r="BO112" s="371" t="str">
        <f>IF(B112="","",Curves!$AI$12)</f>
        <v/>
      </c>
    </row>
    <row r="113" spans="2:67">
      <c r="B113" s="371"/>
      <c r="BO113" s="371" t="str">
        <f>IF(B113="","",Curves!$AI$12)</f>
        <v/>
      </c>
    </row>
    <row r="114" spans="2:67">
      <c r="B114" s="371"/>
      <c r="BO114" s="371" t="str">
        <f>IF(B114="","",Curves!$AI$12)</f>
        <v/>
      </c>
    </row>
    <row r="115" spans="2:67">
      <c r="B115" s="371"/>
      <c r="BO115" s="371" t="str">
        <f>IF(B115="","",Curves!$AI$12)</f>
        <v/>
      </c>
    </row>
    <row r="116" spans="2:67">
      <c r="B116" s="371"/>
      <c r="BO116" s="371" t="str">
        <f>IF(B116="","",Curves!$AI$12)</f>
        <v/>
      </c>
    </row>
    <row r="117" spans="2:67">
      <c r="B117" s="371"/>
      <c r="BO117" s="371" t="str">
        <f>IF(B117="","",Curves!$AI$12)</f>
        <v/>
      </c>
    </row>
    <row r="118" spans="2:67">
      <c r="B118" s="371"/>
      <c r="BO118" s="371" t="str">
        <f>IF(B118="","",Curves!$AI$12)</f>
        <v/>
      </c>
    </row>
    <row r="119" spans="2:67">
      <c r="B119" s="371"/>
      <c r="BO119" s="371" t="str">
        <f>IF(B119="","",Curves!$AI$12)</f>
        <v/>
      </c>
    </row>
    <row r="120" spans="2:67">
      <c r="B120" s="371"/>
      <c r="BO120" s="371" t="str">
        <f>IF(B120="","",Curves!$AI$12)</f>
        <v/>
      </c>
    </row>
    <row r="121" spans="2:67">
      <c r="B121" s="371"/>
      <c r="BO121" s="371" t="str">
        <f>IF(B121="","",Curves!$AI$12)</f>
        <v/>
      </c>
    </row>
    <row r="122" spans="2:67">
      <c r="B122" s="371"/>
      <c r="BO122" s="371" t="str">
        <f>IF(B122="","",Curves!$AI$12)</f>
        <v/>
      </c>
    </row>
    <row r="123" spans="2:67">
      <c r="B123" s="371"/>
      <c r="BO123" s="371" t="str">
        <f>IF(B123="","",Curves!$AI$12)</f>
        <v/>
      </c>
    </row>
    <row r="124" spans="2:67">
      <c r="B124" s="371"/>
      <c r="BO124" s="371" t="str">
        <f>IF(B124="","",Curves!$AI$12)</f>
        <v/>
      </c>
    </row>
    <row r="125" spans="2:67">
      <c r="B125" s="371"/>
      <c r="BO125" s="371" t="str">
        <f>IF(B125="","",Curves!$AI$12)</f>
        <v/>
      </c>
    </row>
    <row r="126" spans="2:67">
      <c r="B126" s="371"/>
      <c r="BO126" s="371" t="str">
        <f>IF(B126="","",Curves!$AI$12)</f>
        <v/>
      </c>
    </row>
    <row r="127" spans="2:67">
      <c r="B127" s="371"/>
      <c r="BO127" s="371" t="str">
        <f>IF(B127="","",Curves!$AI$12)</f>
        <v/>
      </c>
    </row>
    <row r="128" spans="2:67">
      <c r="B128" s="371"/>
      <c r="BO128" s="371" t="str">
        <f>IF(B128="","",Curves!$AI$12)</f>
        <v/>
      </c>
    </row>
    <row r="129" spans="2:67">
      <c r="B129" s="372"/>
      <c r="BO129" s="371" t="str">
        <f>IF(B129="","",Curves!$AI$12)</f>
        <v/>
      </c>
    </row>
    <row r="131" spans="2:67">
      <c r="B131" s="221">
        <f>COUNTA(PortfolioForRisk)-1</f>
        <v>-1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ortfolioRisksCalc">
                <anchor moveWithCells="1">
                  <from>
                    <xdr:col>0</xdr:col>
                    <xdr:colOff>257175</xdr:colOff>
                    <xdr:row>2</xdr:row>
                    <xdr:rowOff>114300</xdr:rowOff>
                  </from>
                  <to>
                    <xdr:col>3</xdr:col>
                    <xdr:colOff>38100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155</vt:i4>
      </vt:variant>
    </vt:vector>
  </HeadingPairs>
  <TitlesOfParts>
    <vt:vector size="164" baseType="lpstr">
      <vt:lpstr>Raptor Tickers</vt:lpstr>
      <vt:lpstr>Display Curves</vt:lpstr>
      <vt:lpstr>Curves</vt:lpstr>
      <vt:lpstr>Vanilla Pricer</vt:lpstr>
      <vt:lpstr>New Issue</vt:lpstr>
      <vt:lpstr>ASW Pricer</vt:lpstr>
      <vt:lpstr>VNS Schedules</vt:lpstr>
      <vt:lpstr>VNS Pricer</vt:lpstr>
      <vt:lpstr>delta</vt:lpstr>
      <vt:lpstr>ASW</vt:lpstr>
      <vt:lpstr>ASW_Risk_Toggle</vt:lpstr>
      <vt:lpstr>Asw10yAsk</vt:lpstr>
      <vt:lpstr>Asw10yBid</vt:lpstr>
      <vt:lpstr>Asw5yAsk</vt:lpstr>
      <vt:lpstr>Asw5yBid</vt:lpstr>
      <vt:lpstr>Broker_36basismid</vt:lpstr>
      <vt:lpstr>Broker_ab6mid</vt:lpstr>
      <vt:lpstr>Bump11y</vt:lpstr>
      <vt:lpstr>Bump12y</vt:lpstr>
      <vt:lpstr>Bump15y</vt:lpstr>
      <vt:lpstr>Bump20y</vt:lpstr>
      <vt:lpstr>Bump25y</vt:lpstr>
      <vt:lpstr>Bump2y</vt:lpstr>
      <vt:lpstr>Bump3y</vt:lpstr>
      <vt:lpstr>Bump4y</vt:lpstr>
      <vt:lpstr>Bump6y</vt:lpstr>
      <vt:lpstr>Bump7y</vt:lpstr>
      <vt:lpstr>Bump8y</vt:lpstr>
      <vt:lpstr>Bump9y</vt:lpstr>
      <vt:lpstr>curve10y20yask</vt:lpstr>
      <vt:lpstr>curve10y20ybid</vt:lpstr>
      <vt:lpstr>curve10y30yask</vt:lpstr>
      <vt:lpstr>curve10y30ybid</vt:lpstr>
      <vt:lpstr>curve2y5yask</vt:lpstr>
      <vt:lpstr>curve2y5ybid</vt:lpstr>
      <vt:lpstr>curve5y10yask</vt:lpstr>
      <vt:lpstr>DeltaRiskCalc</vt:lpstr>
      <vt:lpstr>DeltaRiskDisplay</vt:lpstr>
      <vt:lpstr>DUA_CloseYield</vt:lpstr>
      <vt:lpstr>DUA_LiveYield</vt:lpstr>
      <vt:lpstr>DUA_MidPrice</vt:lpstr>
      <vt:lpstr>DUB_CloseYield</vt:lpstr>
      <vt:lpstr>DUB_LiveYield</vt:lpstr>
      <vt:lpstr>DUB_MidPrice</vt:lpstr>
      <vt:lpstr>DV01Risks</vt:lpstr>
      <vt:lpstr>EUR_SPOT</vt:lpstr>
      <vt:lpstr>EUR_TOD</vt:lpstr>
      <vt:lpstr>Euribor_Mid</vt:lpstr>
      <vt:lpstr>Euribor_PackChange</vt:lpstr>
      <vt:lpstr>Euribor_PriceChange</vt:lpstr>
      <vt:lpstr>Euribor_Volume</vt:lpstr>
      <vt:lpstr>FuturesCodes</vt:lpstr>
      <vt:lpstr>HedgeRatios3M</vt:lpstr>
      <vt:lpstr>HedgeRatios6M</vt:lpstr>
      <vt:lpstr>HedgeRatiosEonia</vt:lpstr>
      <vt:lpstr>HOL</vt:lpstr>
      <vt:lpstr>IKA_CloseYield</vt:lpstr>
      <vt:lpstr>IKA_LiveYield</vt:lpstr>
      <vt:lpstr>IKA_MidPrice</vt:lpstr>
      <vt:lpstr>IKB_CloseYield</vt:lpstr>
      <vt:lpstr>IKB_LiveYield</vt:lpstr>
      <vt:lpstr>IKB_MidPrice</vt:lpstr>
      <vt:lpstr>IRS</vt:lpstr>
      <vt:lpstr>IRS_Risk_Toggle</vt:lpstr>
      <vt:lpstr>isEUR12MLLoaded</vt:lpstr>
      <vt:lpstr>isEUR1MLLoaded</vt:lpstr>
      <vt:lpstr>isEURMarketDataLoaded</vt:lpstr>
      <vt:lpstr>MARKINGS</vt:lpstr>
      <vt:lpstr>MissingDataPointsEUR</vt:lpstr>
      <vt:lpstr>OATA_CloseYield</vt:lpstr>
      <vt:lpstr>OATA_LiveYield</vt:lpstr>
      <vt:lpstr>OATA_MidPrice</vt:lpstr>
      <vt:lpstr>OATB_CloseYield</vt:lpstr>
      <vt:lpstr>OATB_LiveYield</vt:lpstr>
      <vt:lpstr>OATB_MidPrice</vt:lpstr>
      <vt:lpstr>OEA_CloseYield</vt:lpstr>
      <vt:lpstr>OEA_LiveYield</vt:lpstr>
      <vt:lpstr>OEA_MidPrice</vt:lpstr>
      <vt:lpstr>OEB_CloseYield</vt:lpstr>
      <vt:lpstr>OEB_LiveYield</vt:lpstr>
      <vt:lpstr>OEB_MidPrice</vt:lpstr>
      <vt:lpstr>OriginalState</vt:lpstr>
      <vt:lpstr>PortfolioCurveStart</vt:lpstr>
      <vt:lpstr>PortfolioForRisk</vt:lpstr>
      <vt:lpstr>PortfolioTradeCount</vt:lpstr>
      <vt:lpstr>PortfolioTradeStart</vt:lpstr>
      <vt:lpstr>Pricing_ab3m10y</vt:lpstr>
      <vt:lpstr>Pricing_ab3m11y</vt:lpstr>
      <vt:lpstr>Pricing_ab3m12y</vt:lpstr>
      <vt:lpstr>Pricing_ab3m15y</vt:lpstr>
      <vt:lpstr>Pricing_ab3m20y</vt:lpstr>
      <vt:lpstr>Pricing_ab3m25y</vt:lpstr>
      <vt:lpstr>Pricing_ab3m2y</vt:lpstr>
      <vt:lpstr>Pricing_ab3m30y</vt:lpstr>
      <vt:lpstr>Pricing_ab3m35y</vt:lpstr>
      <vt:lpstr>Pricing_ab3m3y</vt:lpstr>
      <vt:lpstr>Pricing_ab3m40y</vt:lpstr>
      <vt:lpstr>Pricing_ab3m4y</vt:lpstr>
      <vt:lpstr>Pricing_ab3m50y</vt:lpstr>
      <vt:lpstr>Pricing_ab3m5y</vt:lpstr>
      <vt:lpstr>Pricing_ab3m6y</vt:lpstr>
      <vt:lpstr>Pricing_ab3m7y</vt:lpstr>
      <vt:lpstr>Pricing_ab3m8y</vt:lpstr>
      <vt:lpstr>Pricing_ab3m9y</vt:lpstr>
      <vt:lpstr>Pricing_ab6m10y</vt:lpstr>
      <vt:lpstr>Pricing_ab6m11y</vt:lpstr>
      <vt:lpstr>Pricing_ab6m12y</vt:lpstr>
      <vt:lpstr>Pricing_ab6m15y</vt:lpstr>
      <vt:lpstr>Pricing_ab6m20y</vt:lpstr>
      <vt:lpstr>Pricing_ab6m25y</vt:lpstr>
      <vt:lpstr>Pricing_ab6m2y</vt:lpstr>
      <vt:lpstr>Pricing_ab6m30y</vt:lpstr>
      <vt:lpstr>Pricing_ab6m35y</vt:lpstr>
      <vt:lpstr>Pricing_ab6m3y</vt:lpstr>
      <vt:lpstr>Pricing_ab6m40y</vt:lpstr>
      <vt:lpstr>Pricing_ab6m4y</vt:lpstr>
      <vt:lpstr>Pricing_ab6m50y</vt:lpstr>
      <vt:lpstr>Pricing_ab6m5y</vt:lpstr>
      <vt:lpstr>Pricing_ab6m6y</vt:lpstr>
      <vt:lpstr>Pricing_ab6m7y</vt:lpstr>
      <vt:lpstr>Pricing_ab6m8y</vt:lpstr>
      <vt:lpstr>Pricing_ab6m9y</vt:lpstr>
      <vt:lpstr>RXA_CloseYield</vt:lpstr>
      <vt:lpstr>RXA_LiveYield</vt:lpstr>
      <vt:lpstr>RXA_MidPrice</vt:lpstr>
      <vt:lpstr>RXB_CloseYield</vt:lpstr>
      <vt:lpstr>RXB_LiveYield</vt:lpstr>
      <vt:lpstr>RXB_MidPrice</vt:lpstr>
      <vt:lpstr>Settings.COB</vt:lpstr>
      <vt:lpstr>SnapBOBLSpread</vt:lpstr>
      <vt:lpstr>SnapBUNDSpread</vt:lpstr>
      <vt:lpstr>SpotDate</vt:lpstr>
      <vt:lpstr>SwapLookupRange</vt:lpstr>
      <vt:lpstr>UBA_CLoseYield</vt:lpstr>
      <vt:lpstr>UBA_LiveYield</vt:lpstr>
      <vt:lpstr>UBA_MidPrice</vt:lpstr>
      <vt:lpstr>UBB_CloseYield</vt:lpstr>
      <vt:lpstr>UBB_LiveYield</vt:lpstr>
      <vt:lpstr>UBB_MidPrice</vt:lpstr>
      <vt:lpstr>VNS</vt:lpstr>
      <vt:lpstr>'VNS Schedules'!VNS.CreateSchedules</vt:lpstr>
      <vt:lpstr>'VNS Schedules'!VNS.Daycount.Fixed</vt:lpstr>
      <vt:lpstr>'VNS Schedules'!VNS.Daycount.Float</vt:lpstr>
      <vt:lpstr>'VNS Schedules'!VNS.FixedAmortization</vt:lpstr>
      <vt:lpstr>'VNS Schedules'!VNS.FixedAmortization.Frequency</vt:lpstr>
      <vt:lpstr>'VNS Schedules'!VNS.FixedCashflow.Count</vt:lpstr>
      <vt:lpstr>'VNS Schedules'!VNS.FixedLegTemplate</vt:lpstr>
      <vt:lpstr>'VNS Schedules'!VNS.FixedRate</vt:lpstr>
      <vt:lpstr>'VNS Schedules'!VNS.FixedSchedule.Copy</vt:lpstr>
      <vt:lpstr>'VNS Schedules'!VNS.FixedSchedule.Paste</vt:lpstr>
      <vt:lpstr>'VNS Schedules'!VNS.FixedSchedule.Properties</vt:lpstr>
      <vt:lpstr>'VNS Schedules'!VNS.FloatAmortization</vt:lpstr>
      <vt:lpstr>'VNS Schedules'!VNS.FloatAmortization.Frequency</vt:lpstr>
      <vt:lpstr>'VNS Schedules'!VNS.FloatCashflow.Count</vt:lpstr>
      <vt:lpstr>'VNS Schedules'!VNS.FloatLegTemplate</vt:lpstr>
      <vt:lpstr>'VNS Schedules'!VNS.FloatSchedule.Copy</vt:lpstr>
      <vt:lpstr>VNS.FloatSchedule.Notionals.Copy</vt:lpstr>
      <vt:lpstr>VNS.FloatSchedule.Notionals.Paste</vt:lpstr>
      <vt:lpstr>'VNS Schedules'!VNS.FloatSchedule.Paste</vt:lpstr>
      <vt:lpstr>'VNS Schedules'!VNS.FloatSchedule.Properties</vt:lpstr>
      <vt:lpstr>'VNS Schedules'!VNS.FloatSpread</vt:lpstr>
      <vt:lpstr>'VNS Schedules'!VNS.Notional.Upfront</vt:lpstr>
      <vt:lpstr>'VNS Schedules'!VNS.Schedules.AllRows</vt:lpstr>
      <vt:lpstr>VNS_Risk_Toggle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Ye Joseph</cp:lastModifiedBy>
  <dcterms:created xsi:type="dcterms:W3CDTF">2018-03-13T13:28:43Z</dcterms:created>
  <dcterms:modified xsi:type="dcterms:W3CDTF">2018-09-10T14:06:03Z</dcterms:modified>
</cp:coreProperties>
</file>